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D:\KrosData\Export\"/>
    </mc:Choice>
  </mc:AlternateContent>
  <bookViews>
    <workbookView xWindow="0" yWindow="0" windowWidth="0" windowHeight="0"/>
  </bookViews>
  <sheets>
    <sheet name="Rekapitulace stavby" sheetId="1" r:id="rId1"/>
    <sheet name="SO 000 - Vedlejší náklady..." sheetId="2" r:id="rId2"/>
    <sheet name="SO 001 - Provizorní úprav..." sheetId="3" r:id="rId3"/>
    <sheet name="SO 002 - Demolice staré v..." sheetId="4" r:id="rId4"/>
    <sheet name="SO 108 - Zpevněné plochy ..." sheetId="5" r:id="rId5"/>
    <sheet name="SO 201.1 - Most" sheetId="6" r:id="rId6"/>
    <sheet name="SO 201.2 - Opěrná zeď DPMB" sheetId="7" r:id="rId7"/>
    <sheet name="SO 203.1 - Zeď lanovka - ..." sheetId="8" r:id="rId8"/>
    <sheet name="SO 301 - Přesun vstupní š..." sheetId="9" r:id="rId9"/>
    <sheet name="IO 302.1 - Úprava kanaliz..." sheetId="10" r:id="rId10"/>
    <sheet name="IO 302.2 - Úprava kanaliz..." sheetId="11" r:id="rId11"/>
    <sheet name="SO 311 - Úprava napojení ..." sheetId="12" r:id="rId12"/>
    <sheet name="SO 312 - Úpravy areálové ..." sheetId="13" r:id="rId13"/>
    <sheet name="SO 313 - Přípojka bahníku..." sheetId="14" r:id="rId14"/>
    <sheet name="IO 329 - Dešťová kanaliza..." sheetId="15" r:id="rId15"/>
    <sheet name="IO401 - PŘELOŽKY NN + VO ..." sheetId="16" r:id="rId16"/>
    <sheet name="IO401.1 - Přípojka TT Zas..." sheetId="17" r:id="rId17"/>
    <sheet name="IO401.2 - Přípojka TT Zas..." sheetId="18" r:id="rId18"/>
    <sheet name="IO403.1 - PŘELOŽKA NN – B..." sheetId="19" r:id="rId19"/>
    <sheet name="IO 405 - Přípojky pro inf..." sheetId="20" r:id="rId20"/>
    <sheet name="IO406.1 - Přeložka VO BVV..." sheetId="21" r:id="rId21"/>
    <sheet name="IO 408.1 - Přeložky sdělo..." sheetId="22" r:id="rId22"/>
    <sheet name="IO428 - VO ZPEVNĚNÉ PLOCH..." sheetId="23" r:id="rId23"/>
    <sheet name="SO 661 - Tramvajová trať" sheetId="24" r:id="rId24"/>
    <sheet name="SO 662 - Tramvajová vratn..." sheetId="25" r:id="rId25"/>
    <sheet name="SO 663 - Tramvajová trať ..." sheetId="26" r:id="rId26"/>
    <sheet name="SO 664 - Tramvajové zastávky" sheetId="27" r:id="rId27"/>
    <sheet name="SO 666 - Trolejové vedení" sheetId="28" r:id="rId28"/>
    <sheet name="SO 667 - Trakční kabely" sheetId="29" r:id="rId29"/>
    <sheet name="SO 668 - Mazací zařízení" sheetId="30" r:id="rId30"/>
    <sheet name="SO 669 - Osvětlení areálu" sheetId="31" r:id="rId31"/>
    <sheet name="SO 670 - Přeložky slabopr..." sheetId="32" r:id="rId32"/>
    <sheet name="SO 671 - Datová a telefon..." sheetId="33" r:id="rId33"/>
    <sheet name="SO 672 - Přípojka NN pro ..." sheetId="34" r:id="rId34"/>
    <sheet name="SO 701 - Nová vrátnice" sheetId="35" r:id="rId35"/>
    <sheet name="SO 702 - Protihluková stěna" sheetId="36" r:id="rId36"/>
    <sheet name="SO 702.1 - Oplocení DPMB ..." sheetId="37" r:id="rId37"/>
    <sheet name="SO 702.2 - Oplocení DPMB ..." sheetId="38" r:id="rId38"/>
    <sheet name="SO 703 - Kabelovod" sheetId="39" r:id="rId39"/>
    <sheet name="SO 801.1 - Hrubé terénní ..." sheetId="40" r:id="rId40"/>
    <sheet name="SO 801.2 - Hrubé terénní ..." sheetId="41" r:id="rId41"/>
    <sheet name="SO 801.3 - Hrubé terénní ..." sheetId="42" r:id="rId42"/>
    <sheet name="SO 811 - Kácení mimolesní..." sheetId="43" r:id="rId43"/>
    <sheet name="SO 812 - Náhradní výsadba..." sheetId="44" r:id="rId44"/>
    <sheet name="PS 1001 - Informační LED ..." sheetId="45" r:id="rId45"/>
    <sheet name="SO 901 - Stavění vlakové ..." sheetId="46" r:id="rId46"/>
    <sheet name="Seznam figur" sheetId="47" r:id="rId47"/>
  </sheets>
  <definedNames>
    <definedName name="_xlnm.Print_Area" localSheetId="0">'Rekapitulace stavby'!$D$4:$AO$36,'Rekapitulace stavby'!$C$42:$AQ$109</definedName>
    <definedName name="_xlnm.Print_Titles" localSheetId="0">'Rekapitulace stavby'!$52:$52</definedName>
    <definedName name="_xlnm._FilterDatabase" localSheetId="1" hidden="1">'SO 000 - Vedlejší náklady...'!$C$85:$K$90</definedName>
    <definedName name="_xlnm.Print_Area" localSheetId="1">'SO 000 - Vedlejší náklady...'!$C$47:$J$65,'SO 000 - Vedlejší náklady...'!$C$71:$K$90</definedName>
    <definedName name="_xlnm.Print_Titles" localSheetId="1">'SO 000 - Vedlejší náklady...'!$85:$85</definedName>
    <definedName name="_xlnm._FilterDatabase" localSheetId="2" hidden="1">'SO 001 - Provizorní úprav...'!$C$85:$K$90</definedName>
    <definedName name="_xlnm.Print_Area" localSheetId="2">'SO 001 - Provizorní úprav...'!$C$47:$J$65,'SO 001 - Provizorní úprav...'!$C$71:$K$90</definedName>
    <definedName name="_xlnm.Print_Titles" localSheetId="2">'SO 001 - Provizorní úprav...'!$85:$85</definedName>
    <definedName name="_xlnm._FilterDatabase" localSheetId="3" hidden="1">'SO 002 - Demolice staré v...'!$C$87:$K$130</definedName>
    <definedName name="_xlnm.Print_Area" localSheetId="3">'SO 002 - Demolice staré v...'!$C$47:$J$67,'SO 002 - Demolice staré v...'!$C$73:$K$130</definedName>
    <definedName name="_xlnm.Print_Titles" localSheetId="3">'SO 002 - Demolice staré v...'!$87:$87</definedName>
    <definedName name="_xlnm._FilterDatabase" localSheetId="4" hidden="1">'SO 108 - Zpevněné plochy ...'!$C$85:$K$89</definedName>
    <definedName name="_xlnm.Print_Area" localSheetId="4">'SO 108 - Zpevněné plochy ...'!$C$47:$J$65,'SO 108 - Zpevněné plochy ...'!$C$71:$K$89</definedName>
    <definedName name="_xlnm.Print_Titles" localSheetId="4">'SO 108 - Zpevněné plochy ...'!$85:$85</definedName>
    <definedName name="_xlnm._FilterDatabase" localSheetId="5" hidden="1">'SO 201.1 - Most'!$C$97:$K$630</definedName>
    <definedName name="_xlnm.Print_Area" localSheetId="5">'SO 201.1 - Most'!$C$47:$J$77,'SO 201.1 - Most'!$C$83:$K$630</definedName>
    <definedName name="_xlnm.Print_Titles" localSheetId="5">'SO 201.1 - Most'!$97:$97</definedName>
    <definedName name="_xlnm._FilterDatabase" localSheetId="6" hidden="1">'SO 201.2 - Opěrná zeď DPMB'!$C$89:$K$150</definedName>
    <definedName name="_xlnm.Print_Area" localSheetId="6">'SO 201.2 - Opěrná zeď DPMB'!$C$47:$J$69,'SO 201.2 - Opěrná zeď DPMB'!$C$75:$K$150</definedName>
    <definedName name="_xlnm.Print_Titles" localSheetId="6">'SO 201.2 - Opěrná zeď DPMB'!$89:$89</definedName>
    <definedName name="_xlnm._FilterDatabase" localSheetId="7" hidden="1">'SO 203.1 - Zeď lanovka - ...'!$C$94:$K$312</definedName>
    <definedName name="_xlnm.Print_Area" localSheetId="7">'SO 203.1 - Zeď lanovka - ...'!$C$47:$J$74,'SO 203.1 - Zeď lanovka - ...'!$C$80:$K$312</definedName>
    <definedName name="_xlnm.Print_Titles" localSheetId="7">'SO 203.1 - Zeď lanovka - ...'!$94:$94</definedName>
    <definedName name="_xlnm._FilterDatabase" localSheetId="8" hidden="1">'SO 301 - Přesun vstupní š...'!$C$94:$K$338</definedName>
    <definedName name="_xlnm.Print_Area" localSheetId="8">'SO 301 - Přesun vstupní š...'!$C$47:$J$74,'SO 301 - Přesun vstupní š...'!$C$80:$K$338</definedName>
    <definedName name="_xlnm.Print_Titles" localSheetId="8">'SO 301 - Přesun vstupní š...'!$94:$94</definedName>
    <definedName name="_xlnm._FilterDatabase" localSheetId="9" hidden="1">'IO 302.1 - Úprava kanaliz...'!$C$85:$K$90</definedName>
    <definedName name="_xlnm.Print_Area" localSheetId="9">'IO 302.1 - Úprava kanaliz...'!$C$47:$J$65,'IO 302.1 - Úprava kanaliz...'!$C$71:$K$90</definedName>
    <definedName name="_xlnm.Print_Titles" localSheetId="9">'IO 302.1 - Úprava kanaliz...'!$85:$85</definedName>
    <definedName name="_xlnm._FilterDatabase" localSheetId="10" hidden="1">'IO 302.2 - Úprava kanaliz...'!$C$85:$K$89</definedName>
    <definedName name="_xlnm.Print_Area" localSheetId="10">'IO 302.2 - Úprava kanaliz...'!$C$47:$J$65,'IO 302.2 - Úprava kanaliz...'!$C$71:$K$89</definedName>
    <definedName name="_xlnm.Print_Titles" localSheetId="10">'IO 302.2 - Úprava kanaliz...'!$85:$85</definedName>
    <definedName name="_xlnm._FilterDatabase" localSheetId="11" hidden="1">'SO 311 - Úprava napojení ...'!$C$89:$K$175</definedName>
    <definedName name="_xlnm.Print_Area" localSheetId="11">'SO 311 - Úprava napojení ...'!$C$47:$J$69,'SO 311 - Úprava napojení ...'!$C$75:$K$175</definedName>
    <definedName name="_xlnm.Print_Titles" localSheetId="11">'SO 311 - Úprava napojení ...'!$89:$89</definedName>
    <definedName name="_xlnm._FilterDatabase" localSheetId="12" hidden="1">'SO 312 - Úpravy areálové ...'!$C$91:$K$319</definedName>
    <definedName name="_xlnm.Print_Area" localSheetId="12">'SO 312 - Úpravy areálové ...'!$C$47:$J$71,'SO 312 - Úpravy areálové ...'!$C$77:$K$319</definedName>
    <definedName name="_xlnm.Print_Titles" localSheetId="12">'SO 312 - Úpravy areálové ...'!$91:$91</definedName>
    <definedName name="_xlnm._FilterDatabase" localSheetId="13" hidden="1">'SO 313 - Přípojka bahníku...'!$C$92:$K$296</definedName>
    <definedName name="_xlnm.Print_Area" localSheetId="13">'SO 313 - Přípojka bahníku...'!$C$47:$J$72,'SO 313 - Přípojka bahníku...'!$C$78:$K$296</definedName>
    <definedName name="_xlnm.Print_Titles" localSheetId="13">'SO 313 - Přípojka bahníku...'!$92:$92</definedName>
    <definedName name="_xlnm._FilterDatabase" localSheetId="14" hidden="1">'IO 329 - Dešťová kanaliza...'!$C$90:$K$205</definedName>
    <definedName name="_xlnm.Print_Area" localSheetId="14">'IO 329 - Dešťová kanaliza...'!$C$47:$J$70,'IO 329 - Dešťová kanaliza...'!$C$76:$K$205</definedName>
    <definedName name="_xlnm.Print_Titles" localSheetId="14">'IO 329 - Dešťová kanaliza...'!$90:$90</definedName>
    <definedName name="_xlnm._FilterDatabase" localSheetId="15" hidden="1">'IO401 - PŘELOŽKY NN + VO ...'!$C$89:$K$143</definedName>
    <definedName name="_xlnm.Print_Area" localSheetId="15">'IO401 - PŘELOŽKY NN + VO ...'!$C$47:$J$69,'IO401 - PŘELOŽKY NN + VO ...'!$C$75:$K$143</definedName>
    <definedName name="_xlnm.Print_Titles" localSheetId="15">'IO401 - PŘELOŽKY NN + VO ...'!$89:$89</definedName>
    <definedName name="_xlnm._FilterDatabase" localSheetId="16" hidden="1">'IO401.1 - Přípojka TT Zas...'!$C$88:$K$160</definedName>
    <definedName name="_xlnm.Print_Area" localSheetId="16">'IO401.1 - Přípojka TT Zas...'!$C$47:$J$68,'IO401.1 - Přípojka TT Zas...'!$C$74:$K$160</definedName>
    <definedName name="_xlnm.Print_Titles" localSheetId="16">'IO401.1 - Přípojka TT Zas...'!$88:$88</definedName>
    <definedName name="_xlnm._FilterDatabase" localSheetId="17" hidden="1">'IO401.2 - Přípojka TT Zas...'!$C$88:$K$135</definedName>
    <definedName name="_xlnm.Print_Area" localSheetId="17">'IO401.2 - Přípojka TT Zas...'!$C$47:$J$68,'IO401.2 - Přípojka TT Zas...'!$C$74:$K$135</definedName>
    <definedName name="_xlnm.Print_Titles" localSheetId="17">'IO401.2 - Přípojka TT Zas...'!$88:$88</definedName>
    <definedName name="_xlnm._FilterDatabase" localSheetId="18" hidden="1">'IO403.1 - PŘELOŽKA NN – B...'!$C$89:$K$142</definedName>
    <definedName name="_xlnm.Print_Area" localSheetId="18">'IO403.1 - PŘELOŽKA NN – B...'!$C$47:$J$69,'IO403.1 - PŘELOŽKA NN – B...'!$C$75:$K$142</definedName>
    <definedName name="_xlnm.Print_Titles" localSheetId="18">'IO403.1 - PŘELOŽKA NN – B...'!$89:$89</definedName>
    <definedName name="_xlnm._FilterDatabase" localSheetId="19" hidden="1">'IO 405 - Přípojky pro inf...'!$C$85:$K$110</definedName>
    <definedName name="_xlnm.Print_Area" localSheetId="19">'IO 405 - Přípojky pro inf...'!$C$47:$J$65,'IO 405 - Přípojky pro inf...'!$C$71:$K$110</definedName>
    <definedName name="_xlnm.Print_Titles" localSheetId="19">'IO 405 - Přípojky pro inf...'!$85:$85</definedName>
    <definedName name="_xlnm._FilterDatabase" localSheetId="20" hidden="1">'IO406.1 - Přeložka VO BVV...'!$C$89:$K$187</definedName>
    <definedName name="_xlnm.Print_Area" localSheetId="20">'IO406.1 - Přeložka VO BVV...'!$C$47:$J$69,'IO406.1 - Přeložka VO BVV...'!$C$75:$K$187</definedName>
    <definedName name="_xlnm.Print_Titles" localSheetId="20">'IO406.1 - Přeložka VO BVV...'!$89:$89</definedName>
    <definedName name="_xlnm._FilterDatabase" localSheetId="21" hidden="1">'IO 408.1 - Přeložky sdělo...'!$C$86:$K$91</definedName>
    <definedName name="_xlnm.Print_Area" localSheetId="21">'IO 408.1 - Přeložky sdělo...'!$C$47:$J$66,'IO 408.1 - Přeložky sdělo...'!$C$72:$K$91</definedName>
    <definedName name="_xlnm.Print_Titles" localSheetId="21">'IO 408.1 - Přeložky sdělo...'!$86:$86</definedName>
    <definedName name="_xlnm._FilterDatabase" localSheetId="22" hidden="1">'IO428 - VO ZPEVNĚNÉ PLOCH...'!$C$89:$K$197</definedName>
    <definedName name="_xlnm.Print_Area" localSheetId="22">'IO428 - VO ZPEVNĚNÉ PLOCH...'!$C$47:$J$69,'IO428 - VO ZPEVNĚNÉ PLOCH...'!$C$75:$K$197</definedName>
    <definedName name="_xlnm.Print_Titles" localSheetId="22">'IO428 - VO ZPEVNĚNÉ PLOCH...'!$89:$89</definedName>
    <definedName name="_xlnm._FilterDatabase" localSheetId="23" hidden="1">'SO 661 - Tramvajová trať'!$C$89:$K$477</definedName>
    <definedName name="_xlnm.Print_Area" localSheetId="23">'SO 661 - Tramvajová trať'!$C$47:$J$69,'SO 661 - Tramvajová trať'!$C$75:$K$477</definedName>
    <definedName name="_xlnm.Print_Titles" localSheetId="23">'SO 661 - Tramvajová trať'!$89:$89</definedName>
    <definedName name="_xlnm._FilterDatabase" localSheetId="24" hidden="1">'SO 662 - Tramvajová vratn...'!$C$87:$K$230</definedName>
    <definedName name="_xlnm.Print_Area" localSheetId="24">'SO 662 - Tramvajová vratn...'!$C$47:$J$67,'SO 662 - Tramvajová vratn...'!$C$73:$K$230</definedName>
    <definedName name="_xlnm.Print_Titles" localSheetId="24">'SO 662 - Tramvajová vratn...'!$87:$87</definedName>
    <definedName name="_xlnm._FilterDatabase" localSheetId="25" hidden="1">'SO 663 - Tramvajová trať ...'!$C$89:$K$376</definedName>
    <definedName name="_xlnm.Print_Area" localSheetId="25">'SO 663 - Tramvajová trať ...'!$C$47:$J$69,'SO 663 - Tramvajová trať ...'!$C$75:$K$376</definedName>
    <definedName name="_xlnm.Print_Titles" localSheetId="25">'SO 663 - Tramvajová trať ...'!$89:$89</definedName>
    <definedName name="_xlnm._FilterDatabase" localSheetId="26" hidden="1">'SO 664 - Tramvajové zastávky'!$C$88:$K$115</definedName>
    <definedName name="_xlnm.Print_Area" localSheetId="26">'SO 664 - Tramvajové zastávky'!$C$47:$J$68,'SO 664 - Tramvajové zastávky'!$C$74:$K$115</definedName>
    <definedName name="_xlnm.Print_Titles" localSheetId="26">'SO 664 - Tramvajové zastávky'!$88:$88</definedName>
    <definedName name="_xlnm._FilterDatabase" localSheetId="27" hidden="1">'SO 666 - Trolejové vedení'!$C$89:$K$182</definedName>
    <definedName name="_xlnm.Print_Area" localSheetId="27">'SO 666 - Trolejové vedení'!$C$47:$J$69,'SO 666 - Trolejové vedení'!$C$75:$K$182</definedName>
    <definedName name="_xlnm.Print_Titles" localSheetId="27">'SO 666 - Trolejové vedení'!$89:$89</definedName>
    <definedName name="_xlnm._FilterDatabase" localSheetId="28" hidden="1">'SO 667 - Trakční kabely'!$C$88:$K$149</definedName>
    <definedName name="_xlnm.Print_Area" localSheetId="28">'SO 667 - Trakční kabely'!$C$47:$J$68,'SO 667 - Trakční kabely'!$C$74:$K$149</definedName>
    <definedName name="_xlnm.Print_Titles" localSheetId="28">'SO 667 - Trakční kabely'!$88:$88</definedName>
    <definedName name="_xlnm._FilterDatabase" localSheetId="29" hidden="1">'SO 668 - Mazací zařízení'!$C$85:$K$98</definedName>
    <definedName name="_xlnm.Print_Area" localSheetId="29">'SO 668 - Mazací zařízení'!$C$47:$J$65,'SO 668 - Mazací zařízení'!$C$71:$K$98</definedName>
    <definedName name="_xlnm.Print_Titles" localSheetId="29">'SO 668 - Mazací zařízení'!$85:$85</definedName>
    <definedName name="_xlnm._FilterDatabase" localSheetId="30" hidden="1">'SO 669 - Osvětlení areálu'!$C$93:$K$195</definedName>
    <definedName name="_xlnm.Print_Area" localSheetId="30">'SO 669 - Osvětlení areálu'!$C$47:$J$73,'SO 669 - Osvětlení areálu'!$C$79:$K$195</definedName>
    <definedName name="_xlnm.Print_Titles" localSheetId="30">'SO 669 - Osvětlení areálu'!$93:$93</definedName>
    <definedName name="_xlnm._FilterDatabase" localSheetId="31" hidden="1">'SO 670 - Přeložky slabopr...'!$C$85:$K$113</definedName>
    <definedName name="_xlnm.Print_Area" localSheetId="31">'SO 670 - Přeložky slabopr...'!$C$47:$J$65,'SO 670 - Přeložky slabopr...'!$C$71:$K$113</definedName>
    <definedName name="_xlnm.Print_Titles" localSheetId="31">'SO 670 - Přeložky slabopr...'!$85:$85</definedName>
    <definedName name="_xlnm._FilterDatabase" localSheetId="32" hidden="1">'SO 671 - Datová a telefon...'!$C$85:$K$130</definedName>
    <definedName name="_xlnm.Print_Area" localSheetId="32">'SO 671 - Datová a telefon...'!$C$47:$J$65,'SO 671 - Datová a telefon...'!$C$71:$K$130</definedName>
    <definedName name="_xlnm.Print_Titles" localSheetId="32">'SO 671 - Datová a telefon...'!$85:$85</definedName>
    <definedName name="_xlnm._FilterDatabase" localSheetId="33" hidden="1">'SO 672 - Přípojka NN pro ...'!$C$92:$K$160</definedName>
    <definedName name="_xlnm.Print_Area" localSheetId="33">'SO 672 - Přípojka NN pro ...'!$C$47:$J$72,'SO 672 - Přípojka NN pro ...'!$C$78:$K$160</definedName>
    <definedName name="_xlnm.Print_Titles" localSheetId="33">'SO 672 - Přípojka NN pro ...'!$92:$92</definedName>
    <definedName name="_xlnm._FilterDatabase" localSheetId="34" hidden="1">'SO 701 - Nová vrátnice'!$C$89:$K$141</definedName>
    <definedName name="_xlnm.Print_Area" localSheetId="34">'SO 701 - Nová vrátnice'!$C$47:$J$69,'SO 701 - Nová vrátnice'!$C$75:$K$141</definedName>
    <definedName name="_xlnm.Print_Titles" localSheetId="34">'SO 701 - Nová vrátnice'!$89:$89</definedName>
    <definedName name="_xlnm._FilterDatabase" localSheetId="35" hidden="1">'SO 702 - Protihluková stěna'!$C$89:$K$241</definedName>
    <definedName name="_xlnm.Print_Area" localSheetId="35">'SO 702 - Protihluková stěna'!$C$47:$J$69,'SO 702 - Protihluková stěna'!$C$75:$K$241</definedName>
    <definedName name="_xlnm.Print_Titles" localSheetId="35">'SO 702 - Protihluková stěna'!$89:$89</definedName>
    <definedName name="_xlnm._FilterDatabase" localSheetId="36" hidden="1">'SO 702.1 - Oplocení DPMB ...'!$C$87:$K$97</definedName>
    <definedName name="_xlnm.Print_Area" localSheetId="36">'SO 702.1 - Oplocení DPMB ...'!$C$47:$J$67,'SO 702.1 - Oplocení DPMB ...'!$C$73:$K$97</definedName>
    <definedName name="_xlnm.Print_Titles" localSheetId="36">'SO 702.1 - Oplocení DPMB ...'!$87:$87</definedName>
    <definedName name="_xlnm._FilterDatabase" localSheetId="37" hidden="1">'SO 702.2 - Oplocení DPMB ...'!$C$87:$K$95</definedName>
    <definedName name="_xlnm.Print_Area" localSheetId="37">'SO 702.2 - Oplocení DPMB ...'!$C$47:$J$67,'SO 702.2 - Oplocení DPMB ...'!$C$73:$K$95</definedName>
    <definedName name="_xlnm.Print_Titles" localSheetId="37">'SO 702.2 - Oplocení DPMB ...'!$87:$87</definedName>
    <definedName name="_xlnm._FilterDatabase" localSheetId="38" hidden="1">'SO 703 - Kabelovod'!$C$88:$K$264</definedName>
    <definedName name="_xlnm.Print_Area" localSheetId="38">'SO 703 - Kabelovod'!$C$47:$J$68,'SO 703 - Kabelovod'!$C$74:$K$264</definedName>
    <definedName name="_xlnm.Print_Titles" localSheetId="38">'SO 703 - Kabelovod'!$88:$88</definedName>
    <definedName name="_xlnm._FilterDatabase" localSheetId="39" hidden="1">'SO 801.1 - Hrubé terénní ...'!$C$85:$K$107</definedName>
    <definedName name="_xlnm.Print_Area" localSheetId="39">'SO 801.1 - Hrubé terénní ...'!$C$47:$J$65,'SO 801.1 - Hrubé terénní ...'!$C$71:$K$107</definedName>
    <definedName name="_xlnm.Print_Titles" localSheetId="39">'SO 801.1 - Hrubé terénní ...'!$85:$85</definedName>
    <definedName name="_xlnm._FilterDatabase" localSheetId="40" hidden="1">'SO 801.2 - Hrubé terénní ...'!$C$85:$K$107</definedName>
    <definedName name="_xlnm.Print_Area" localSheetId="40">'SO 801.2 - Hrubé terénní ...'!$C$47:$J$65,'SO 801.2 - Hrubé terénní ...'!$C$71:$K$107</definedName>
    <definedName name="_xlnm.Print_Titles" localSheetId="40">'SO 801.2 - Hrubé terénní ...'!$85:$85</definedName>
    <definedName name="_xlnm._FilterDatabase" localSheetId="41" hidden="1">'SO 801.3 - Hrubé terénní ...'!$C$85:$K$107</definedName>
    <definedName name="_xlnm.Print_Area" localSheetId="41">'SO 801.3 - Hrubé terénní ...'!$C$47:$J$65,'SO 801.3 - Hrubé terénní ...'!$C$71:$K$107</definedName>
    <definedName name="_xlnm.Print_Titles" localSheetId="41">'SO 801.3 - Hrubé terénní ...'!$85:$85</definedName>
    <definedName name="_xlnm._FilterDatabase" localSheetId="42" hidden="1">'SO 811 - Kácení mimolesní...'!$C$86:$K$208</definedName>
    <definedName name="_xlnm.Print_Area" localSheetId="42">'SO 811 - Kácení mimolesní...'!$C$47:$J$66,'SO 811 - Kácení mimolesní...'!$C$72:$K$208</definedName>
    <definedName name="_xlnm.Print_Titles" localSheetId="42">'SO 811 - Kácení mimolesní...'!$86:$86</definedName>
    <definedName name="_xlnm._FilterDatabase" localSheetId="43" hidden="1">'SO 812 - Náhradní výsadba...'!$C$85:$K$89</definedName>
    <definedName name="_xlnm.Print_Area" localSheetId="43">'SO 812 - Náhradní výsadba...'!$C$47:$J$65,'SO 812 - Náhradní výsadba...'!$C$71:$K$89</definedName>
    <definedName name="_xlnm.Print_Titles" localSheetId="43">'SO 812 - Náhradní výsadba...'!$85:$85</definedName>
    <definedName name="_xlnm._FilterDatabase" localSheetId="44" hidden="1">'PS 1001 - Informační LED ...'!$C$85:$K$89</definedName>
    <definedName name="_xlnm.Print_Area" localSheetId="44">'PS 1001 - Informační LED ...'!$C$47:$J$65,'PS 1001 - Informační LED ...'!$C$71:$K$89</definedName>
    <definedName name="_xlnm.Print_Titles" localSheetId="44">'PS 1001 - Informační LED ...'!$85:$85</definedName>
    <definedName name="_xlnm._FilterDatabase" localSheetId="45" hidden="1">'SO 901 - Stavění vlakové ...'!$C$101:$K$341</definedName>
    <definedName name="_xlnm.Print_Area" localSheetId="45">'SO 901 - Stavění vlakové ...'!$C$47:$J$81,'SO 901 - Stavění vlakové ...'!$C$87:$K$341</definedName>
    <definedName name="_xlnm.Print_Titles" localSheetId="45">'SO 901 - Stavění vlakové ...'!$101:$101</definedName>
    <definedName name="_xlnm.Print_Area" localSheetId="46">'Seznam figur'!$C$4:$G$3423</definedName>
    <definedName name="_xlnm.Print_Titles" localSheetId="46">'Seznam figur'!$9:$9</definedName>
  </definedNames>
  <calcPr/>
</workbook>
</file>

<file path=xl/calcChain.xml><?xml version="1.0" encoding="utf-8"?>
<calcChain xmlns="http://schemas.openxmlformats.org/spreadsheetml/2006/main">
  <c i="47" l="1" r="D7"/>
  <c i="46" r="J39"/>
  <c r="J38"/>
  <c i="1" r="AY108"/>
  <c i="46" r="J37"/>
  <c i="1" r="AX108"/>
  <c i="46" r="BI341"/>
  <c r="BH341"/>
  <c r="BG341"/>
  <c r="BF341"/>
  <c r="T341"/>
  <c r="R341"/>
  <c r="P341"/>
  <c r="BI340"/>
  <c r="BH340"/>
  <c r="BG340"/>
  <c r="BF340"/>
  <c r="T340"/>
  <c r="R340"/>
  <c r="P340"/>
  <c r="BI339"/>
  <c r="BH339"/>
  <c r="BG339"/>
  <c r="BF339"/>
  <c r="T339"/>
  <c r="R339"/>
  <c r="P339"/>
  <c r="BI338"/>
  <c r="BH338"/>
  <c r="BG338"/>
  <c r="BF338"/>
  <c r="T338"/>
  <c r="R338"/>
  <c r="P338"/>
  <c r="BI337"/>
  <c r="BH337"/>
  <c r="BG337"/>
  <c r="BF337"/>
  <c r="T337"/>
  <c r="R337"/>
  <c r="P337"/>
  <c r="BI336"/>
  <c r="BH336"/>
  <c r="BG336"/>
  <c r="BF336"/>
  <c r="T336"/>
  <c r="R336"/>
  <c r="P336"/>
  <c r="BI335"/>
  <c r="BH335"/>
  <c r="BG335"/>
  <c r="BF335"/>
  <c r="T335"/>
  <c r="R335"/>
  <c r="P335"/>
  <c r="BI333"/>
  <c r="BH333"/>
  <c r="BG333"/>
  <c r="BF333"/>
  <c r="T333"/>
  <c r="R333"/>
  <c r="P333"/>
  <c r="BI332"/>
  <c r="BH332"/>
  <c r="BG332"/>
  <c r="BF332"/>
  <c r="T332"/>
  <c r="R332"/>
  <c r="P332"/>
  <c r="BI331"/>
  <c r="BH331"/>
  <c r="BG331"/>
  <c r="BF331"/>
  <c r="T331"/>
  <c r="R331"/>
  <c r="P331"/>
  <c r="BI330"/>
  <c r="BH330"/>
  <c r="BG330"/>
  <c r="BF330"/>
  <c r="T330"/>
  <c r="R330"/>
  <c r="P330"/>
  <c r="BI329"/>
  <c r="BH329"/>
  <c r="BG329"/>
  <c r="BF329"/>
  <c r="T329"/>
  <c r="R329"/>
  <c r="P329"/>
  <c r="BI328"/>
  <c r="BH328"/>
  <c r="BG328"/>
  <c r="BF328"/>
  <c r="T328"/>
  <c r="R328"/>
  <c r="P328"/>
  <c r="BI327"/>
  <c r="BH327"/>
  <c r="BG327"/>
  <c r="BF327"/>
  <c r="T327"/>
  <c r="R327"/>
  <c r="P327"/>
  <c r="BI326"/>
  <c r="BH326"/>
  <c r="BG326"/>
  <c r="BF326"/>
  <c r="T326"/>
  <c r="R326"/>
  <c r="P326"/>
  <c r="BI325"/>
  <c r="BH325"/>
  <c r="BG325"/>
  <c r="BF325"/>
  <c r="T325"/>
  <c r="R325"/>
  <c r="P325"/>
  <c r="BI324"/>
  <c r="BH324"/>
  <c r="BG324"/>
  <c r="BF324"/>
  <c r="T324"/>
  <c r="R324"/>
  <c r="P324"/>
  <c r="BI323"/>
  <c r="BH323"/>
  <c r="BG323"/>
  <c r="BF323"/>
  <c r="T323"/>
  <c r="R323"/>
  <c r="P323"/>
  <c r="BI322"/>
  <c r="BH322"/>
  <c r="BG322"/>
  <c r="BF322"/>
  <c r="T322"/>
  <c r="R322"/>
  <c r="P322"/>
  <c r="BI321"/>
  <c r="BH321"/>
  <c r="BG321"/>
  <c r="BF321"/>
  <c r="T321"/>
  <c r="R321"/>
  <c r="P321"/>
  <c r="BI319"/>
  <c r="BH319"/>
  <c r="BG319"/>
  <c r="BF319"/>
  <c r="T319"/>
  <c r="R319"/>
  <c r="P319"/>
  <c r="BI318"/>
  <c r="BH318"/>
  <c r="BG318"/>
  <c r="BF318"/>
  <c r="T318"/>
  <c r="R318"/>
  <c r="P318"/>
  <c r="BI317"/>
  <c r="BH317"/>
  <c r="BG317"/>
  <c r="BF317"/>
  <c r="T317"/>
  <c r="R317"/>
  <c r="P317"/>
  <c r="BI316"/>
  <c r="BH316"/>
  <c r="BG316"/>
  <c r="BF316"/>
  <c r="T316"/>
  <c r="R316"/>
  <c r="P316"/>
  <c r="BI315"/>
  <c r="BH315"/>
  <c r="BG315"/>
  <c r="BF315"/>
  <c r="T315"/>
  <c r="R315"/>
  <c r="P315"/>
  <c r="BI314"/>
  <c r="BH314"/>
  <c r="BG314"/>
  <c r="BF314"/>
  <c r="T314"/>
  <c r="R314"/>
  <c r="P314"/>
  <c r="BI313"/>
  <c r="BH313"/>
  <c r="BG313"/>
  <c r="BF313"/>
  <c r="T313"/>
  <c r="R313"/>
  <c r="P313"/>
  <c r="BI312"/>
  <c r="BH312"/>
  <c r="BG312"/>
  <c r="BF312"/>
  <c r="T312"/>
  <c r="R312"/>
  <c r="P312"/>
  <c r="BI311"/>
  <c r="BH311"/>
  <c r="BG311"/>
  <c r="BF311"/>
  <c r="T311"/>
  <c r="R311"/>
  <c r="P311"/>
  <c r="BI310"/>
  <c r="BH310"/>
  <c r="BG310"/>
  <c r="BF310"/>
  <c r="T310"/>
  <c r="R310"/>
  <c r="P310"/>
  <c r="BI309"/>
  <c r="BH309"/>
  <c r="BG309"/>
  <c r="BF309"/>
  <c r="T309"/>
  <c r="R309"/>
  <c r="P309"/>
  <c r="BI308"/>
  <c r="BH308"/>
  <c r="BG308"/>
  <c r="BF308"/>
  <c r="T308"/>
  <c r="R308"/>
  <c r="P308"/>
  <c r="BI307"/>
  <c r="BH307"/>
  <c r="BG307"/>
  <c r="BF307"/>
  <c r="T307"/>
  <c r="R307"/>
  <c r="P307"/>
  <c r="BI306"/>
  <c r="BH306"/>
  <c r="BG306"/>
  <c r="BF306"/>
  <c r="T306"/>
  <c r="R306"/>
  <c r="P306"/>
  <c r="BI305"/>
  <c r="BH305"/>
  <c r="BG305"/>
  <c r="BF305"/>
  <c r="T305"/>
  <c r="R305"/>
  <c r="P305"/>
  <c r="BI304"/>
  <c r="BH304"/>
  <c r="BG304"/>
  <c r="BF304"/>
  <c r="T304"/>
  <c r="R304"/>
  <c r="P304"/>
  <c r="BI303"/>
  <c r="BH303"/>
  <c r="BG303"/>
  <c r="BF303"/>
  <c r="T303"/>
  <c r="R303"/>
  <c r="P303"/>
  <c r="BI302"/>
  <c r="BH302"/>
  <c r="BG302"/>
  <c r="BF302"/>
  <c r="T302"/>
  <c r="R302"/>
  <c r="P302"/>
  <c r="BI301"/>
  <c r="BH301"/>
  <c r="BG301"/>
  <c r="BF301"/>
  <c r="T301"/>
  <c r="R301"/>
  <c r="P301"/>
  <c r="BI300"/>
  <c r="BH300"/>
  <c r="BG300"/>
  <c r="BF300"/>
  <c r="T300"/>
  <c r="R300"/>
  <c r="P300"/>
  <c r="BI299"/>
  <c r="BH299"/>
  <c r="BG299"/>
  <c r="BF299"/>
  <c r="T299"/>
  <c r="R299"/>
  <c r="P299"/>
  <c r="BI297"/>
  <c r="BH297"/>
  <c r="BG297"/>
  <c r="BF297"/>
  <c r="T297"/>
  <c r="R297"/>
  <c r="P297"/>
  <c r="BI296"/>
  <c r="BH296"/>
  <c r="BG296"/>
  <c r="BF296"/>
  <c r="T296"/>
  <c r="R296"/>
  <c r="P296"/>
  <c r="BI295"/>
  <c r="BH295"/>
  <c r="BG295"/>
  <c r="BF295"/>
  <c r="T295"/>
  <c r="R295"/>
  <c r="P295"/>
  <c r="BI294"/>
  <c r="BH294"/>
  <c r="BG294"/>
  <c r="BF294"/>
  <c r="T294"/>
  <c r="R294"/>
  <c r="P294"/>
  <c r="BI293"/>
  <c r="BH293"/>
  <c r="BG293"/>
  <c r="BF293"/>
  <c r="T293"/>
  <c r="R293"/>
  <c r="P293"/>
  <c r="BI292"/>
  <c r="BH292"/>
  <c r="BG292"/>
  <c r="BF292"/>
  <c r="T292"/>
  <c r="R292"/>
  <c r="P292"/>
  <c r="BI291"/>
  <c r="BH291"/>
  <c r="BG291"/>
  <c r="BF291"/>
  <c r="T291"/>
  <c r="R291"/>
  <c r="P291"/>
  <c r="BI290"/>
  <c r="BH290"/>
  <c r="BG290"/>
  <c r="BF290"/>
  <c r="T290"/>
  <c r="R290"/>
  <c r="P290"/>
  <c r="BI289"/>
  <c r="BH289"/>
  <c r="BG289"/>
  <c r="BF289"/>
  <c r="T289"/>
  <c r="R289"/>
  <c r="P289"/>
  <c r="BI288"/>
  <c r="BH288"/>
  <c r="BG288"/>
  <c r="BF288"/>
  <c r="T288"/>
  <c r="R288"/>
  <c r="P288"/>
  <c r="BI287"/>
  <c r="BH287"/>
  <c r="BG287"/>
  <c r="BF287"/>
  <c r="T287"/>
  <c r="R287"/>
  <c r="P287"/>
  <c r="BI284"/>
  <c r="BH284"/>
  <c r="BG284"/>
  <c r="BF284"/>
  <c r="T284"/>
  <c r="R284"/>
  <c r="P284"/>
  <c r="BI282"/>
  <c r="BH282"/>
  <c r="BG282"/>
  <c r="BF282"/>
  <c r="T282"/>
  <c r="R282"/>
  <c r="P282"/>
  <c r="BI280"/>
  <c r="BH280"/>
  <c r="BG280"/>
  <c r="BF280"/>
  <c r="T280"/>
  <c r="R280"/>
  <c r="P280"/>
  <c r="BI278"/>
  <c r="BH278"/>
  <c r="BG278"/>
  <c r="BF278"/>
  <c r="T278"/>
  <c r="R278"/>
  <c r="P278"/>
  <c r="BI276"/>
  <c r="BH276"/>
  <c r="BG276"/>
  <c r="BF276"/>
  <c r="T276"/>
  <c r="R276"/>
  <c r="P276"/>
  <c r="BI274"/>
  <c r="BH274"/>
  <c r="BG274"/>
  <c r="BF274"/>
  <c r="T274"/>
  <c r="R274"/>
  <c r="P274"/>
  <c r="BI272"/>
  <c r="BH272"/>
  <c r="BG272"/>
  <c r="BF272"/>
  <c r="T272"/>
  <c r="R272"/>
  <c r="P272"/>
  <c r="BI269"/>
  <c r="BH269"/>
  <c r="BG269"/>
  <c r="BF269"/>
  <c r="T269"/>
  <c r="R269"/>
  <c r="P269"/>
  <c r="BI267"/>
  <c r="BH267"/>
  <c r="BG267"/>
  <c r="BF267"/>
  <c r="T267"/>
  <c r="R267"/>
  <c r="P267"/>
  <c r="BI265"/>
  <c r="BH265"/>
  <c r="BG265"/>
  <c r="BF265"/>
  <c r="T265"/>
  <c r="R265"/>
  <c r="P265"/>
  <c r="BI263"/>
  <c r="BH263"/>
  <c r="BG263"/>
  <c r="BF263"/>
  <c r="T263"/>
  <c r="R263"/>
  <c r="P263"/>
  <c r="BI260"/>
  <c r="BH260"/>
  <c r="BG260"/>
  <c r="BF260"/>
  <c r="T260"/>
  <c r="R260"/>
  <c r="P260"/>
  <c r="BI258"/>
  <c r="BH258"/>
  <c r="BG258"/>
  <c r="BF258"/>
  <c r="T258"/>
  <c r="R258"/>
  <c r="P258"/>
  <c r="BI256"/>
  <c r="BH256"/>
  <c r="BG256"/>
  <c r="BF256"/>
  <c r="T256"/>
  <c r="R256"/>
  <c r="P256"/>
  <c r="BI254"/>
  <c r="BH254"/>
  <c r="BG254"/>
  <c r="BF254"/>
  <c r="T254"/>
  <c r="R254"/>
  <c r="P254"/>
  <c r="BI252"/>
  <c r="BH252"/>
  <c r="BG252"/>
  <c r="BF252"/>
  <c r="T252"/>
  <c r="R252"/>
  <c r="P252"/>
  <c r="BI249"/>
  <c r="BH249"/>
  <c r="BG249"/>
  <c r="BF249"/>
  <c r="T249"/>
  <c r="R249"/>
  <c r="P249"/>
  <c r="BI247"/>
  <c r="BH247"/>
  <c r="BG247"/>
  <c r="BF247"/>
  <c r="T247"/>
  <c r="R247"/>
  <c r="P247"/>
  <c r="BI245"/>
  <c r="BH245"/>
  <c r="BG245"/>
  <c r="BF245"/>
  <c r="T245"/>
  <c r="R245"/>
  <c r="P245"/>
  <c r="BI243"/>
  <c r="BH243"/>
  <c r="BG243"/>
  <c r="BF243"/>
  <c r="T243"/>
  <c r="R243"/>
  <c r="P243"/>
  <c r="BI242"/>
  <c r="BH242"/>
  <c r="BG242"/>
  <c r="BF242"/>
  <c r="T242"/>
  <c r="R242"/>
  <c r="P242"/>
  <c r="BI241"/>
  <c r="BH241"/>
  <c r="BG241"/>
  <c r="BF241"/>
  <c r="T241"/>
  <c r="R241"/>
  <c r="P241"/>
  <c r="BI239"/>
  <c r="BH239"/>
  <c r="BG239"/>
  <c r="BF239"/>
  <c r="T239"/>
  <c r="R239"/>
  <c r="P239"/>
  <c r="BI237"/>
  <c r="BH237"/>
  <c r="BG237"/>
  <c r="BF237"/>
  <c r="T237"/>
  <c r="R237"/>
  <c r="P237"/>
  <c r="BI235"/>
  <c r="BH235"/>
  <c r="BG235"/>
  <c r="BF235"/>
  <c r="T235"/>
  <c r="R235"/>
  <c r="P235"/>
  <c r="BI233"/>
  <c r="BH233"/>
  <c r="BG233"/>
  <c r="BF233"/>
  <c r="T233"/>
  <c r="R233"/>
  <c r="P233"/>
  <c r="BI230"/>
  <c r="BH230"/>
  <c r="BG230"/>
  <c r="BF230"/>
  <c r="T230"/>
  <c r="R230"/>
  <c r="P230"/>
  <c r="BI228"/>
  <c r="BH228"/>
  <c r="BG228"/>
  <c r="BF228"/>
  <c r="T228"/>
  <c r="R228"/>
  <c r="P228"/>
  <c r="BI226"/>
  <c r="BH226"/>
  <c r="BG226"/>
  <c r="BF226"/>
  <c r="T226"/>
  <c r="R226"/>
  <c r="P226"/>
  <c r="BI224"/>
  <c r="BH224"/>
  <c r="BG224"/>
  <c r="BF224"/>
  <c r="T224"/>
  <c r="R224"/>
  <c r="P224"/>
  <c r="BI222"/>
  <c r="BH222"/>
  <c r="BG222"/>
  <c r="BF222"/>
  <c r="T222"/>
  <c r="R222"/>
  <c r="P222"/>
  <c r="BI220"/>
  <c r="BH220"/>
  <c r="BG220"/>
  <c r="BF220"/>
  <c r="T220"/>
  <c r="R220"/>
  <c r="P220"/>
  <c r="BI218"/>
  <c r="BH218"/>
  <c r="BG218"/>
  <c r="BF218"/>
  <c r="T218"/>
  <c r="R218"/>
  <c r="P218"/>
  <c r="BI216"/>
  <c r="BH216"/>
  <c r="BG216"/>
  <c r="BF216"/>
  <c r="T216"/>
  <c r="R216"/>
  <c r="P216"/>
  <c r="BI213"/>
  <c r="BH213"/>
  <c r="BG213"/>
  <c r="BF213"/>
  <c r="T213"/>
  <c r="R213"/>
  <c r="P213"/>
  <c r="BI211"/>
  <c r="BH211"/>
  <c r="BG211"/>
  <c r="BF211"/>
  <c r="T211"/>
  <c r="R211"/>
  <c r="P211"/>
  <c r="BI209"/>
  <c r="BH209"/>
  <c r="BG209"/>
  <c r="BF209"/>
  <c r="T209"/>
  <c r="R209"/>
  <c r="P209"/>
  <c r="BI207"/>
  <c r="BH207"/>
  <c r="BG207"/>
  <c r="BF207"/>
  <c r="T207"/>
  <c r="R207"/>
  <c r="P207"/>
  <c r="BI205"/>
  <c r="BH205"/>
  <c r="BG205"/>
  <c r="BF205"/>
  <c r="T205"/>
  <c r="R205"/>
  <c r="P205"/>
  <c r="BI203"/>
  <c r="BH203"/>
  <c r="BG203"/>
  <c r="BF203"/>
  <c r="T203"/>
  <c r="R203"/>
  <c r="P203"/>
  <c r="BI201"/>
  <c r="BH201"/>
  <c r="BG201"/>
  <c r="BF201"/>
  <c r="T201"/>
  <c r="R201"/>
  <c r="P201"/>
  <c r="BI198"/>
  <c r="BH198"/>
  <c r="BG198"/>
  <c r="BF198"/>
  <c r="T198"/>
  <c r="R198"/>
  <c r="P198"/>
  <c r="BI196"/>
  <c r="BH196"/>
  <c r="BG196"/>
  <c r="BF196"/>
  <c r="T196"/>
  <c r="R196"/>
  <c r="P196"/>
  <c r="BI194"/>
  <c r="BH194"/>
  <c r="BG194"/>
  <c r="BF194"/>
  <c r="T194"/>
  <c r="R194"/>
  <c r="P194"/>
  <c r="BI192"/>
  <c r="BH192"/>
  <c r="BG192"/>
  <c r="BF192"/>
  <c r="T192"/>
  <c r="R192"/>
  <c r="P192"/>
  <c r="BI190"/>
  <c r="BH190"/>
  <c r="BG190"/>
  <c r="BF190"/>
  <c r="T190"/>
  <c r="R190"/>
  <c r="P190"/>
  <c r="BI188"/>
  <c r="BH188"/>
  <c r="BG188"/>
  <c r="BF188"/>
  <c r="T188"/>
  <c r="R188"/>
  <c r="P188"/>
  <c r="BI186"/>
  <c r="BH186"/>
  <c r="BG186"/>
  <c r="BF186"/>
  <c r="T186"/>
  <c r="R186"/>
  <c r="P186"/>
  <c r="BI183"/>
  <c r="BH183"/>
  <c r="BG183"/>
  <c r="BF183"/>
  <c r="T183"/>
  <c r="R183"/>
  <c r="P183"/>
  <c r="BI181"/>
  <c r="BH181"/>
  <c r="BG181"/>
  <c r="BF181"/>
  <c r="T181"/>
  <c r="R181"/>
  <c r="P181"/>
  <c r="BI178"/>
  <c r="BH178"/>
  <c r="BG178"/>
  <c r="BF178"/>
  <c r="T178"/>
  <c r="R178"/>
  <c r="P178"/>
  <c r="BI176"/>
  <c r="BH176"/>
  <c r="BG176"/>
  <c r="BF176"/>
  <c r="T176"/>
  <c r="R176"/>
  <c r="P176"/>
  <c r="BI174"/>
  <c r="BH174"/>
  <c r="BG174"/>
  <c r="BF174"/>
  <c r="T174"/>
  <c r="R174"/>
  <c r="P174"/>
  <c r="BI172"/>
  <c r="BH172"/>
  <c r="BG172"/>
  <c r="BF172"/>
  <c r="T172"/>
  <c r="R172"/>
  <c r="P172"/>
  <c r="BI170"/>
  <c r="BH170"/>
  <c r="BG170"/>
  <c r="BF170"/>
  <c r="T170"/>
  <c r="R170"/>
  <c r="P170"/>
  <c r="BI168"/>
  <c r="BH168"/>
  <c r="BG168"/>
  <c r="BF168"/>
  <c r="T168"/>
  <c r="R168"/>
  <c r="P168"/>
  <c r="BI166"/>
  <c r="BH166"/>
  <c r="BG166"/>
  <c r="BF166"/>
  <c r="T166"/>
  <c r="R166"/>
  <c r="P166"/>
  <c r="BI164"/>
  <c r="BH164"/>
  <c r="BG164"/>
  <c r="BF164"/>
  <c r="T164"/>
  <c r="R164"/>
  <c r="P164"/>
  <c r="BI162"/>
  <c r="BH162"/>
  <c r="BG162"/>
  <c r="BF162"/>
  <c r="T162"/>
  <c r="R162"/>
  <c r="P162"/>
  <c r="BI159"/>
  <c r="BH159"/>
  <c r="BG159"/>
  <c r="BF159"/>
  <c r="T159"/>
  <c r="R159"/>
  <c r="P159"/>
  <c r="BI157"/>
  <c r="BH157"/>
  <c r="BG157"/>
  <c r="BF157"/>
  <c r="T157"/>
  <c r="R157"/>
  <c r="P157"/>
  <c r="BI155"/>
  <c r="BH155"/>
  <c r="BG155"/>
  <c r="BF155"/>
  <c r="T155"/>
  <c r="R155"/>
  <c r="P155"/>
  <c r="BI153"/>
  <c r="BH153"/>
  <c r="BG153"/>
  <c r="BF153"/>
  <c r="T153"/>
  <c r="R153"/>
  <c r="P153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5"/>
  <c r="BH145"/>
  <c r="BG145"/>
  <c r="BF145"/>
  <c r="T145"/>
  <c r="R145"/>
  <c r="P145"/>
  <c r="BI143"/>
  <c r="BH143"/>
  <c r="BG143"/>
  <c r="BF143"/>
  <c r="T143"/>
  <c r="R143"/>
  <c r="P143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BI121"/>
  <c r="BH121"/>
  <c r="BG121"/>
  <c r="BF121"/>
  <c r="T121"/>
  <c r="R121"/>
  <c r="P121"/>
  <c r="BI120"/>
  <c r="BH120"/>
  <c r="BG120"/>
  <c r="BF120"/>
  <c r="T120"/>
  <c r="R120"/>
  <c r="P120"/>
  <c r="BI119"/>
  <c r="BH119"/>
  <c r="BG119"/>
  <c r="BF119"/>
  <c r="T119"/>
  <c r="R119"/>
  <c r="P119"/>
  <c r="BI118"/>
  <c r="BH118"/>
  <c r="BG118"/>
  <c r="BF118"/>
  <c r="T118"/>
  <c r="R118"/>
  <c r="P118"/>
  <c r="BI117"/>
  <c r="BH117"/>
  <c r="BG117"/>
  <c r="BF117"/>
  <c r="T117"/>
  <c r="R117"/>
  <c r="P117"/>
  <c r="BI116"/>
  <c r="BH116"/>
  <c r="BG116"/>
  <c r="BF116"/>
  <c r="T116"/>
  <c r="R116"/>
  <c r="P116"/>
  <c r="BI115"/>
  <c r="BH115"/>
  <c r="BG115"/>
  <c r="BF115"/>
  <c r="T115"/>
  <c r="R115"/>
  <c r="P115"/>
  <c r="BI114"/>
  <c r="BH114"/>
  <c r="BG114"/>
  <c r="BF114"/>
  <c r="T114"/>
  <c r="R114"/>
  <c r="P114"/>
  <c r="BI113"/>
  <c r="BH113"/>
  <c r="BG113"/>
  <c r="BF113"/>
  <c r="T113"/>
  <c r="R113"/>
  <c r="P113"/>
  <c r="BI112"/>
  <c r="BH112"/>
  <c r="BG112"/>
  <c r="BF112"/>
  <c r="T112"/>
  <c r="R112"/>
  <c r="P112"/>
  <c r="BI111"/>
  <c r="BH111"/>
  <c r="BG111"/>
  <c r="BF111"/>
  <c r="T111"/>
  <c r="R111"/>
  <c r="P111"/>
  <c r="BI110"/>
  <c r="BH110"/>
  <c r="BG110"/>
  <c r="BF110"/>
  <c r="T110"/>
  <c r="R110"/>
  <c r="P110"/>
  <c r="BI109"/>
  <c r="BH109"/>
  <c r="BG109"/>
  <c r="BF109"/>
  <c r="T109"/>
  <c r="R109"/>
  <c r="P109"/>
  <c r="BI108"/>
  <c r="BH108"/>
  <c r="BG108"/>
  <c r="BF108"/>
  <c r="T108"/>
  <c r="R108"/>
  <c r="P108"/>
  <c r="BI107"/>
  <c r="BH107"/>
  <c r="BG107"/>
  <c r="BF107"/>
  <c r="T107"/>
  <c r="R107"/>
  <c r="P107"/>
  <c r="BI106"/>
  <c r="BH106"/>
  <c r="BG106"/>
  <c r="BF106"/>
  <c r="T106"/>
  <c r="R106"/>
  <c r="P106"/>
  <c r="BI105"/>
  <c r="BH105"/>
  <c r="BG105"/>
  <c r="BF105"/>
  <c r="T105"/>
  <c r="R105"/>
  <c r="P105"/>
  <c r="BI104"/>
  <c r="BH104"/>
  <c r="BG104"/>
  <c r="BF104"/>
  <c r="T104"/>
  <c r="R104"/>
  <c r="P104"/>
  <c r="F96"/>
  <c r="E94"/>
  <c r="F56"/>
  <c r="E54"/>
  <c r="J26"/>
  <c r="E26"/>
  <c r="J99"/>
  <c r="J25"/>
  <c r="J23"/>
  <c r="E23"/>
  <c r="J98"/>
  <c r="J22"/>
  <c r="J20"/>
  <c r="E20"/>
  <c r="F99"/>
  <c r="J19"/>
  <c r="J17"/>
  <c r="E17"/>
  <c r="F98"/>
  <c r="J16"/>
  <c r="J14"/>
  <c r="J96"/>
  <c r="E7"/>
  <c r="E90"/>
  <c i="45" r="J39"/>
  <c r="J38"/>
  <c i="1" r="AY107"/>
  <c i="45" r="J37"/>
  <c i="1" r="AX107"/>
  <c i="45" r="BI88"/>
  <c r="BH88"/>
  <c r="BG88"/>
  <c r="BF88"/>
  <c r="T88"/>
  <c r="T87"/>
  <c r="T86"/>
  <c r="R88"/>
  <c r="R87"/>
  <c r="R86"/>
  <c r="P88"/>
  <c r="P87"/>
  <c r="P86"/>
  <c i="1" r="AU107"/>
  <c i="45" r="F80"/>
  <c r="E78"/>
  <c r="F56"/>
  <c r="E54"/>
  <c r="J26"/>
  <c r="E26"/>
  <c r="J83"/>
  <c r="J25"/>
  <c r="J23"/>
  <c r="E23"/>
  <c r="J82"/>
  <c r="J22"/>
  <c r="J20"/>
  <c r="E20"/>
  <c r="F83"/>
  <c r="J19"/>
  <c r="J17"/>
  <c r="E17"/>
  <c r="F58"/>
  <c r="J16"/>
  <c r="J14"/>
  <c r="J56"/>
  <c r="E7"/>
  <c r="E74"/>
  <c i="44" r="J39"/>
  <c r="J38"/>
  <c i="1" r="AY105"/>
  <c i="44" r="J37"/>
  <c i="1" r="AX105"/>
  <c i="44" r="BI88"/>
  <c r="BH88"/>
  <c r="BG88"/>
  <c r="BF88"/>
  <c r="T88"/>
  <c r="T87"/>
  <c r="T86"/>
  <c r="R88"/>
  <c r="R87"/>
  <c r="R86"/>
  <c r="P88"/>
  <c r="P87"/>
  <c r="P86"/>
  <c i="1" r="AU105"/>
  <c i="44" r="F80"/>
  <c r="E78"/>
  <c r="F56"/>
  <c r="E54"/>
  <c r="J26"/>
  <c r="E26"/>
  <c r="J83"/>
  <c r="J25"/>
  <c r="J23"/>
  <c r="E23"/>
  <c r="J82"/>
  <c r="J22"/>
  <c r="J20"/>
  <c r="E20"/>
  <c r="F83"/>
  <c r="J19"/>
  <c r="J17"/>
  <c r="E17"/>
  <c r="F58"/>
  <c r="J16"/>
  <c r="J14"/>
  <c r="J56"/>
  <c r="E7"/>
  <c r="E74"/>
  <c i="43" r="J39"/>
  <c r="J38"/>
  <c i="1" r="AY104"/>
  <c i="43" r="J37"/>
  <c i="1" r="AX104"/>
  <c i="43" r="BI206"/>
  <c r="BH206"/>
  <c r="BG206"/>
  <c r="BF206"/>
  <c r="T206"/>
  <c r="T205"/>
  <c r="R206"/>
  <c r="R205"/>
  <c r="P206"/>
  <c r="P205"/>
  <c r="BI202"/>
  <c r="BH202"/>
  <c r="BG202"/>
  <c r="BF202"/>
  <c r="T202"/>
  <c r="R202"/>
  <c r="P202"/>
  <c r="BI199"/>
  <c r="BH199"/>
  <c r="BG199"/>
  <c r="BF199"/>
  <c r="T199"/>
  <c r="R199"/>
  <c r="P199"/>
  <c r="BI196"/>
  <c r="BH196"/>
  <c r="BG196"/>
  <c r="BF196"/>
  <c r="T196"/>
  <c r="R196"/>
  <c r="P196"/>
  <c r="BI193"/>
  <c r="BH193"/>
  <c r="BG193"/>
  <c r="BF193"/>
  <c r="T193"/>
  <c r="R193"/>
  <c r="P193"/>
  <c r="BI190"/>
  <c r="BH190"/>
  <c r="BG190"/>
  <c r="BF190"/>
  <c r="T190"/>
  <c r="R190"/>
  <c r="P190"/>
  <c r="BI187"/>
  <c r="BH187"/>
  <c r="BG187"/>
  <c r="BF187"/>
  <c r="T187"/>
  <c r="R187"/>
  <c r="P187"/>
  <c r="BI184"/>
  <c r="BH184"/>
  <c r="BG184"/>
  <c r="BF184"/>
  <c r="T184"/>
  <c r="R184"/>
  <c r="P184"/>
  <c r="BI181"/>
  <c r="BH181"/>
  <c r="BG181"/>
  <c r="BF181"/>
  <c r="T181"/>
  <c r="R181"/>
  <c r="P181"/>
  <c r="BI178"/>
  <c r="BH178"/>
  <c r="BG178"/>
  <c r="BF178"/>
  <c r="T178"/>
  <c r="R178"/>
  <c r="P178"/>
  <c r="BI175"/>
  <c r="BH175"/>
  <c r="BG175"/>
  <c r="BF175"/>
  <c r="T175"/>
  <c r="R175"/>
  <c r="P175"/>
  <c r="BI172"/>
  <c r="BH172"/>
  <c r="BG172"/>
  <c r="BF172"/>
  <c r="T172"/>
  <c r="R172"/>
  <c r="P172"/>
  <c r="BI169"/>
  <c r="BH169"/>
  <c r="BG169"/>
  <c r="BF169"/>
  <c r="T169"/>
  <c r="R169"/>
  <c r="P169"/>
  <c r="BI166"/>
  <c r="BH166"/>
  <c r="BG166"/>
  <c r="BF166"/>
  <c r="T166"/>
  <c r="R166"/>
  <c r="P166"/>
  <c r="BI163"/>
  <c r="BH163"/>
  <c r="BG163"/>
  <c r="BF163"/>
  <c r="T163"/>
  <c r="R163"/>
  <c r="P163"/>
  <c r="BI160"/>
  <c r="BH160"/>
  <c r="BG160"/>
  <c r="BF160"/>
  <c r="T160"/>
  <c r="R160"/>
  <c r="P160"/>
  <c r="BI157"/>
  <c r="BH157"/>
  <c r="BG157"/>
  <c r="BF157"/>
  <c r="T157"/>
  <c r="R157"/>
  <c r="P157"/>
  <c r="BI154"/>
  <c r="BH154"/>
  <c r="BG154"/>
  <c r="BF154"/>
  <c r="T154"/>
  <c r="R154"/>
  <c r="P154"/>
  <c r="BI152"/>
  <c r="BH152"/>
  <c r="BG152"/>
  <c r="BF152"/>
  <c r="T152"/>
  <c r="R152"/>
  <c r="P152"/>
  <c r="BI150"/>
  <c r="BH150"/>
  <c r="BG150"/>
  <c r="BF150"/>
  <c r="T150"/>
  <c r="R150"/>
  <c r="P150"/>
  <c r="BI148"/>
  <c r="BH148"/>
  <c r="BG148"/>
  <c r="BF148"/>
  <c r="T148"/>
  <c r="R148"/>
  <c r="P148"/>
  <c r="BI146"/>
  <c r="BH146"/>
  <c r="BG146"/>
  <c r="BF146"/>
  <c r="T146"/>
  <c r="R146"/>
  <c r="P146"/>
  <c r="BI144"/>
  <c r="BH144"/>
  <c r="BG144"/>
  <c r="BF144"/>
  <c r="T144"/>
  <c r="R144"/>
  <c r="P144"/>
  <c r="BI142"/>
  <c r="BH142"/>
  <c r="BG142"/>
  <c r="BF142"/>
  <c r="T142"/>
  <c r="R142"/>
  <c r="P142"/>
  <c r="BI140"/>
  <c r="BH140"/>
  <c r="BG140"/>
  <c r="BF140"/>
  <c r="T140"/>
  <c r="R140"/>
  <c r="P140"/>
  <c r="BI138"/>
  <c r="BH138"/>
  <c r="BG138"/>
  <c r="BF138"/>
  <c r="T138"/>
  <c r="R138"/>
  <c r="P138"/>
  <c r="BI136"/>
  <c r="BH136"/>
  <c r="BG136"/>
  <c r="BF136"/>
  <c r="T136"/>
  <c r="R136"/>
  <c r="P136"/>
  <c r="BI134"/>
  <c r="BH134"/>
  <c r="BG134"/>
  <c r="BF134"/>
  <c r="T134"/>
  <c r="R134"/>
  <c r="P134"/>
  <c r="BI132"/>
  <c r="BH132"/>
  <c r="BG132"/>
  <c r="BF132"/>
  <c r="T132"/>
  <c r="R132"/>
  <c r="P132"/>
  <c r="BI130"/>
  <c r="BH130"/>
  <c r="BG130"/>
  <c r="BF130"/>
  <c r="T130"/>
  <c r="R130"/>
  <c r="P130"/>
  <c r="BI128"/>
  <c r="BH128"/>
  <c r="BG128"/>
  <c r="BF128"/>
  <c r="T128"/>
  <c r="R128"/>
  <c r="P128"/>
  <c r="BI126"/>
  <c r="BH126"/>
  <c r="BG126"/>
  <c r="BF126"/>
  <c r="T126"/>
  <c r="R126"/>
  <c r="P126"/>
  <c r="BI124"/>
  <c r="BH124"/>
  <c r="BG124"/>
  <c r="BF124"/>
  <c r="T124"/>
  <c r="R124"/>
  <c r="P124"/>
  <c r="BI122"/>
  <c r="BH122"/>
  <c r="BG122"/>
  <c r="BF122"/>
  <c r="T122"/>
  <c r="R122"/>
  <c r="P122"/>
  <c r="BI120"/>
  <c r="BH120"/>
  <c r="BG120"/>
  <c r="BF120"/>
  <c r="T120"/>
  <c r="R120"/>
  <c r="P120"/>
  <c r="BI118"/>
  <c r="BH118"/>
  <c r="BG118"/>
  <c r="BF118"/>
  <c r="T118"/>
  <c r="R118"/>
  <c r="P118"/>
  <c r="BI116"/>
  <c r="BH116"/>
  <c r="BG116"/>
  <c r="BF116"/>
  <c r="T116"/>
  <c r="R116"/>
  <c r="P116"/>
  <c r="BI113"/>
  <c r="BH113"/>
  <c r="BG113"/>
  <c r="BF113"/>
  <c r="T113"/>
  <c r="R113"/>
  <c r="P113"/>
  <c r="BI110"/>
  <c r="BH110"/>
  <c r="BG110"/>
  <c r="BF110"/>
  <c r="T110"/>
  <c r="R110"/>
  <c r="P110"/>
  <c r="BI107"/>
  <c r="BH107"/>
  <c r="BG107"/>
  <c r="BF107"/>
  <c r="T107"/>
  <c r="R107"/>
  <c r="P107"/>
  <c r="BI104"/>
  <c r="BH104"/>
  <c r="BG104"/>
  <c r="BF104"/>
  <c r="T104"/>
  <c r="R104"/>
  <c r="P104"/>
  <c r="BI101"/>
  <c r="BH101"/>
  <c r="BG101"/>
  <c r="BF101"/>
  <c r="T101"/>
  <c r="R101"/>
  <c r="P101"/>
  <c r="BI98"/>
  <c r="BH98"/>
  <c r="BG98"/>
  <c r="BF98"/>
  <c r="T98"/>
  <c r="R98"/>
  <c r="P98"/>
  <c r="BI95"/>
  <c r="BH95"/>
  <c r="BG95"/>
  <c r="BF95"/>
  <c r="T95"/>
  <c r="R95"/>
  <c r="P95"/>
  <c r="BI92"/>
  <c r="BH92"/>
  <c r="BG92"/>
  <c r="BF92"/>
  <c r="T92"/>
  <c r="R92"/>
  <c r="P92"/>
  <c r="BI89"/>
  <c r="BH89"/>
  <c r="BG89"/>
  <c r="BF89"/>
  <c r="T89"/>
  <c r="R89"/>
  <c r="P89"/>
  <c r="F81"/>
  <c r="E79"/>
  <c r="F56"/>
  <c r="E54"/>
  <c r="J26"/>
  <c r="E26"/>
  <c r="J84"/>
  <c r="J25"/>
  <c r="J23"/>
  <c r="E23"/>
  <c r="J83"/>
  <c r="J22"/>
  <c r="J20"/>
  <c r="E20"/>
  <c r="F84"/>
  <c r="J19"/>
  <c r="J17"/>
  <c r="E17"/>
  <c r="F58"/>
  <c r="J16"/>
  <c r="J14"/>
  <c r="J56"/>
  <c r="E7"/>
  <c r="E50"/>
  <c i="42" r="J39"/>
  <c r="J38"/>
  <c i="1" r="AY103"/>
  <c i="42" r="J37"/>
  <c i="1" r="AX103"/>
  <c i="42" r="BI103"/>
  <c r="BH103"/>
  <c r="BG103"/>
  <c r="BF103"/>
  <c r="T103"/>
  <c r="R103"/>
  <c r="P103"/>
  <c r="BI100"/>
  <c r="BH100"/>
  <c r="BG100"/>
  <c r="BF100"/>
  <c r="T100"/>
  <c r="R100"/>
  <c r="P100"/>
  <c r="BI97"/>
  <c r="BH97"/>
  <c r="BG97"/>
  <c r="BF97"/>
  <c r="T97"/>
  <c r="R97"/>
  <c r="P97"/>
  <c r="BI94"/>
  <c r="BH94"/>
  <c r="BG94"/>
  <c r="BF94"/>
  <c r="T94"/>
  <c r="R94"/>
  <c r="P94"/>
  <c r="BI91"/>
  <c r="BH91"/>
  <c r="BG91"/>
  <c r="BF91"/>
  <c r="T91"/>
  <c r="R91"/>
  <c r="P91"/>
  <c r="BI88"/>
  <c r="BH88"/>
  <c r="BG88"/>
  <c r="BF88"/>
  <c r="T88"/>
  <c r="R88"/>
  <c r="P88"/>
  <c r="F80"/>
  <c r="E78"/>
  <c r="F56"/>
  <c r="E54"/>
  <c r="J26"/>
  <c r="E26"/>
  <c r="J83"/>
  <c r="J25"/>
  <c r="J23"/>
  <c r="E23"/>
  <c r="J58"/>
  <c r="J22"/>
  <c r="J20"/>
  <c r="E20"/>
  <c r="F83"/>
  <c r="J19"/>
  <c r="J17"/>
  <c r="E17"/>
  <c r="F82"/>
  <c r="J16"/>
  <c r="J14"/>
  <c r="J80"/>
  <c r="E7"/>
  <c r="E50"/>
  <c i="41" r="J39"/>
  <c r="J38"/>
  <c i="1" r="AY102"/>
  <c i="41" r="J37"/>
  <c i="1" r="AX102"/>
  <c i="41" r="BI103"/>
  <c r="BH103"/>
  <c r="BG103"/>
  <c r="BF103"/>
  <c r="T103"/>
  <c r="R103"/>
  <c r="P103"/>
  <c r="BI100"/>
  <c r="BH100"/>
  <c r="BG100"/>
  <c r="BF100"/>
  <c r="T100"/>
  <c r="R100"/>
  <c r="P100"/>
  <c r="BI97"/>
  <c r="BH97"/>
  <c r="BG97"/>
  <c r="BF97"/>
  <c r="T97"/>
  <c r="R97"/>
  <c r="P97"/>
  <c r="BI94"/>
  <c r="BH94"/>
  <c r="BG94"/>
  <c r="BF94"/>
  <c r="T94"/>
  <c r="R94"/>
  <c r="P94"/>
  <c r="BI91"/>
  <c r="BH91"/>
  <c r="BG91"/>
  <c r="BF91"/>
  <c r="T91"/>
  <c r="R91"/>
  <c r="P91"/>
  <c r="BI88"/>
  <c r="BH88"/>
  <c r="BG88"/>
  <c r="BF88"/>
  <c r="T88"/>
  <c r="R88"/>
  <c r="P88"/>
  <c r="F80"/>
  <c r="E78"/>
  <c r="F56"/>
  <c r="E54"/>
  <c r="J26"/>
  <c r="E26"/>
  <c r="J59"/>
  <c r="J25"/>
  <c r="J23"/>
  <c r="E23"/>
  <c r="J58"/>
  <c r="J22"/>
  <c r="J20"/>
  <c r="E20"/>
  <c r="F83"/>
  <c r="J19"/>
  <c r="J17"/>
  <c r="E17"/>
  <c r="F82"/>
  <c r="J16"/>
  <c r="J14"/>
  <c r="J56"/>
  <c r="E7"/>
  <c r="E50"/>
  <c i="40" r="J39"/>
  <c r="J38"/>
  <c i="1" r="AY101"/>
  <c i="40" r="J37"/>
  <c i="1" r="AX101"/>
  <c i="40" r="BI103"/>
  <c r="BH103"/>
  <c r="BG103"/>
  <c r="BF103"/>
  <c r="T103"/>
  <c r="R103"/>
  <c r="P103"/>
  <c r="BI100"/>
  <c r="BH100"/>
  <c r="BG100"/>
  <c r="BF100"/>
  <c r="T100"/>
  <c r="R100"/>
  <c r="P100"/>
  <c r="BI97"/>
  <c r="BH97"/>
  <c r="BG97"/>
  <c r="BF97"/>
  <c r="T97"/>
  <c r="R97"/>
  <c r="P97"/>
  <c r="BI94"/>
  <c r="BH94"/>
  <c r="BG94"/>
  <c r="BF94"/>
  <c r="T94"/>
  <c r="R94"/>
  <c r="P94"/>
  <c r="BI91"/>
  <c r="BH91"/>
  <c r="BG91"/>
  <c r="BF91"/>
  <c r="T91"/>
  <c r="R91"/>
  <c r="P91"/>
  <c r="BI88"/>
  <c r="BH88"/>
  <c r="BG88"/>
  <c r="BF88"/>
  <c r="T88"/>
  <c r="R88"/>
  <c r="P88"/>
  <c r="F80"/>
  <c r="E78"/>
  <c r="F56"/>
  <c r="E54"/>
  <c r="J26"/>
  <c r="E26"/>
  <c r="J59"/>
  <c r="J25"/>
  <c r="J23"/>
  <c r="E23"/>
  <c r="J82"/>
  <c r="J22"/>
  <c r="J20"/>
  <c r="E20"/>
  <c r="F59"/>
  <c r="J19"/>
  <c r="J17"/>
  <c r="E17"/>
  <c r="F58"/>
  <c r="J16"/>
  <c r="J14"/>
  <c r="J56"/>
  <c r="E7"/>
  <c r="E74"/>
  <c i="39" r="J39"/>
  <c r="J38"/>
  <c i="1" r="AY99"/>
  <c i="39" r="J37"/>
  <c i="1" r="AX99"/>
  <c i="39" r="BI253"/>
  <c r="BH253"/>
  <c r="BG253"/>
  <c r="BF253"/>
  <c r="T253"/>
  <c r="T252"/>
  <c r="R253"/>
  <c r="R252"/>
  <c r="P253"/>
  <c r="P252"/>
  <c r="BI250"/>
  <c r="BH250"/>
  <c r="BG250"/>
  <c r="BF250"/>
  <c r="T250"/>
  <c r="R250"/>
  <c r="P250"/>
  <c r="BI246"/>
  <c r="BH246"/>
  <c r="BG246"/>
  <c r="BF246"/>
  <c r="T246"/>
  <c r="R246"/>
  <c r="P246"/>
  <c r="BI242"/>
  <c r="BH242"/>
  <c r="BG242"/>
  <c r="BF242"/>
  <c r="T242"/>
  <c r="R242"/>
  <c r="P242"/>
  <c r="BI238"/>
  <c r="BH238"/>
  <c r="BG238"/>
  <c r="BF238"/>
  <c r="T238"/>
  <c r="R238"/>
  <c r="P238"/>
  <c r="BI234"/>
  <c r="BH234"/>
  <c r="BG234"/>
  <c r="BF234"/>
  <c r="T234"/>
  <c r="R234"/>
  <c r="P234"/>
  <c r="BI230"/>
  <c r="BH230"/>
  <c r="BG230"/>
  <c r="BF230"/>
  <c r="T230"/>
  <c r="R230"/>
  <c r="P230"/>
  <c r="BI226"/>
  <c r="BH226"/>
  <c r="BG226"/>
  <c r="BF226"/>
  <c r="T226"/>
  <c r="R226"/>
  <c r="P226"/>
  <c r="BI222"/>
  <c r="BH222"/>
  <c r="BG222"/>
  <c r="BF222"/>
  <c r="T222"/>
  <c r="R222"/>
  <c r="P222"/>
  <c r="BI218"/>
  <c r="BH218"/>
  <c r="BG218"/>
  <c r="BF218"/>
  <c r="T218"/>
  <c r="R218"/>
  <c r="P218"/>
  <c r="BI214"/>
  <c r="BH214"/>
  <c r="BG214"/>
  <c r="BF214"/>
  <c r="T214"/>
  <c r="R214"/>
  <c r="P214"/>
  <c r="BI211"/>
  <c r="BH211"/>
  <c r="BG211"/>
  <c r="BF211"/>
  <c r="T211"/>
  <c r="R211"/>
  <c r="P211"/>
  <c r="BI208"/>
  <c r="BH208"/>
  <c r="BG208"/>
  <c r="BF208"/>
  <c r="T208"/>
  <c r="R208"/>
  <c r="P208"/>
  <c r="BI205"/>
  <c r="BH205"/>
  <c r="BG205"/>
  <c r="BF205"/>
  <c r="T205"/>
  <c r="R205"/>
  <c r="P205"/>
  <c r="BI202"/>
  <c r="BH202"/>
  <c r="BG202"/>
  <c r="BF202"/>
  <c r="T202"/>
  <c r="R202"/>
  <c r="P202"/>
  <c r="BI199"/>
  <c r="BH199"/>
  <c r="BG199"/>
  <c r="BF199"/>
  <c r="T199"/>
  <c r="R199"/>
  <c r="P199"/>
  <c r="BI196"/>
  <c r="BH196"/>
  <c r="BG196"/>
  <c r="BF196"/>
  <c r="T196"/>
  <c r="R196"/>
  <c r="P196"/>
  <c r="BI193"/>
  <c r="BH193"/>
  <c r="BG193"/>
  <c r="BF193"/>
  <c r="T193"/>
  <c r="R193"/>
  <c r="P193"/>
  <c r="BI190"/>
  <c r="BH190"/>
  <c r="BG190"/>
  <c r="BF190"/>
  <c r="T190"/>
  <c r="R190"/>
  <c r="P190"/>
  <c r="BI187"/>
  <c r="BH187"/>
  <c r="BG187"/>
  <c r="BF187"/>
  <c r="T187"/>
  <c r="R187"/>
  <c r="P187"/>
  <c r="BI183"/>
  <c r="BH183"/>
  <c r="BG183"/>
  <c r="BF183"/>
  <c r="T183"/>
  <c r="R183"/>
  <c r="P183"/>
  <c r="BI179"/>
  <c r="BH179"/>
  <c r="BG179"/>
  <c r="BF179"/>
  <c r="T179"/>
  <c r="R179"/>
  <c r="P179"/>
  <c r="BI177"/>
  <c r="BH177"/>
  <c r="BG177"/>
  <c r="BF177"/>
  <c r="T177"/>
  <c r="R177"/>
  <c r="P177"/>
  <c r="BI176"/>
  <c r="BH176"/>
  <c r="BG176"/>
  <c r="BF176"/>
  <c r="T176"/>
  <c r="R176"/>
  <c r="P176"/>
  <c r="BI172"/>
  <c r="BH172"/>
  <c r="BG172"/>
  <c r="BF172"/>
  <c r="T172"/>
  <c r="R172"/>
  <c r="P172"/>
  <c r="BI167"/>
  <c r="BH167"/>
  <c r="BG167"/>
  <c r="BF167"/>
  <c r="T167"/>
  <c r="R167"/>
  <c r="P167"/>
  <c r="BI163"/>
  <c r="BH163"/>
  <c r="BG163"/>
  <c r="BF163"/>
  <c r="T163"/>
  <c r="R163"/>
  <c r="P163"/>
  <c r="BI161"/>
  <c r="BH161"/>
  <c r="BG161"/>
  <c r="BF161"/>
  <c r="T161"/>
  <c r="R161"/>
  <c r="P161"/>
  <c r="BI149"/>
  <c r="BH149"/>
  <c r="BG149"/>
  <c r="BF149"/>
  <c r="T149"/>
  <c r="R149"/>
  <c r="P149"/>
  <c r="BI145"/>
  <c r="BH145"/>
  <c r="BG145"/>
  <c r="BF145"/>
  <c r="T145"/>
  <c r="R145"/>
  <c r="P145"/>
  <c r="BI141"/>
  <c r="BH141"/>
  <c r="BG141"/>
  <c r="BF141"/>
  <c r="T141"/>
  <c r="R141"/>
  <c r="P141"/>
  <c r="BI137"/>
  <c r="BH137"/>
  <c r="BG137"/>
  <c r="BF137"/>
  <c r="T137"/>
  <c r="R137"/>
  <c r="P137"/>
  <c r="BI133"/>
  <c r="BH133"/>
  <c r="BG133"/>
  <c r="BF133"/>
  <c r="T133"/>
  <c r="R133"/>
  <c r="P133"/>
  <c r="BI129"/>
  <c r="BH129"/>
  <c r="BG129"/>
  <c r="BF129"/>
  <c r="T129"/>
  <c r="R129"/>
  <c r="P129"/>
  <c r="BI125"/>
  <c r="BH125"/>
  <c r="BG125"/>
  <c r="BF125"/>
  <c r="T125"/>
  <c r="R125"/>
  <c r="P125"/>
  <c r="BI123"/>
  <c r="BH123"/>
  <c r="BG123"/>
  <c r="BF123"/>
  <c r="T123"/>
  <c r="R123"/>
  <c r="P123"/>
  <c r="BI119"/>
  <c r="BH119"/>
  <c r="BG119"/>
  <c r="BF119"/>
  <c r="T119"/>
  <c r="R119"/>
  <c r="P119"/>
  <c r="BI117"/>
  <c r="BH117"/>
  <c r="BG117"/>
  <c r="BF117"/>
  <c r="T117"/>
  <c r="R117"/>
  <c r="P117"/>
  <c r="BI113"/>
  <c r="BH113"/>
  <c r="BG113"/>
  <c r="BF113"/>
  <c r="T113"/>
  <c r="R113"/>
  <c r="P113"/>
  <c r="BI111"/>
  <c r="BH111"/>
  <c r="BG111"/>
  <c r="BF111"/>
  <c r="T111"/>
  <c r="R111"/>
  <c r="P111"/>
  <c r="BI106"/>
  <c r="BH106"/>
  <c r="BG106"/>
  <c r="BF106"/>
  <c r="T106"/>
  <c r="R106"/>
  <c r="P106"/>
  <c r="BI95"/>
  <c r="BH95"/>
  <c r="BG95"/>
  <c r="BF95"/>
  <c r="T95"/>
  <c r="R95"/>
  <c r="P95"/>
  <c r="BI91"/>
  <c r="BH91"/>
  <c r="BG91"/>
  <c r="BF91"/>
  <c r="T91"/>
  <c r="R91"/>
  <c r="P91"/>
  <c r="F83"/>
  <c r="E81"/>
  <c r="F56"/>
  <c r="E54"/>
  <c r="J26"/>
  <c r="E26"/>
  <c r="J86"/>
  <c r="J25"/>
  <c r="J23"/>
  <c r="E23"/>
  <c r="J85"/>
  <c r="J22"/>
  <c r="J20"/>
  <c r="E20"/>
  <c r="F86"/>
  <c r="J19"/>
  <c r="J17"/>
  <c r="E17"/>
  <c r="F85"/>
  <c r="J16"/>
  <c r="J14"/>
  <c r="J56"/>
  <c r="E7"/>
  <c r="E77"/>
  <c i="38" r="J39"/>
  <c r="J38"/>
  <c i="1" r="AY98"/>
  <c i="38" r="J37"/>
  <c i="1" r="AX98"/>
  <c i="38" r="BI95"/>
  <c r="BH95"/>
  <c r="BG95"/>
  <c r="BF95"/>
  <c r="T95"/>
  <c r="T94"/>
  <c r="R95"/>
  <c r="R94"/>
  <c r="P95"/>
  <c r="P94"/>
  <c r="BI92"/>
  <c r="BH92"/>
  <c r="BG92"/>
  <c r="BF92"/>
  <c r="T92"/>
  <c r="T91"/>
  <c r="R92"/>
  <c r="R91"/>
  <c r="R88"/>
  <c r="P92"/>
  <c r="P91"/>
  <c r="BI90"/>
  <c r="BH90"/>
  <c r="BG90"/>
  <c r="BF90"/>
  <c r="T90"/>
  <c r="T89"/>
  <c r="R90"/>
  <c r="R89"/>
  <c r="P90"/>
  <c r="P89"/>
  <c r="P88"/>
  <c i="1" r="AU98"/>
  <c i="38" r="F82"/>
  <c r="E80"/>
  <c r="F56"/>
  <c r="E54"/>
  <c r="J26"/>
  <c r="E26"/>
  <c r="J85"/>
  <c r="J25"/>
  <c r="J23"/>
  <c r="E23"/>
  <c r="J58"/>
  <c r="J22"/>
  <c r="J20"/>
  <c r="E20"/>
  <c r="F85"/>
  <c r="J19"/>
  <c r="J17"/>
  <c r="E17"/>
  <c r="F84"/>
  <c r="J16"/>
  <c r="J14"/>
  <c r="J56"/>
  <c r="E7"/>
  <c r="E76"/>
  <c i="37" r="J39"/>
  <c r="J38"/>
  <c i="1" r="AY97"/>
  <c i="37" r="J37"/>
  <c i="1" r="AX97"/>
  <c i="37" r="BI97"/>
  <c r="BH97"/>
  <c r="BG97"/>
  <c r="BF97"/>
  <c r="T97"/>
  <c r="T96"/>
  <c r="R97"/>
  <c r="R96"/>
  <c r="P97"/>
  <c r="P96"/>
  <c r="BI94"/>
  <c r="BH94"/>
  <c r="BG94"/>
  <c r="BF94"/>
  <c r="T94"/>
  <c r="T93"/>
  <c r="R94"/>
  <c r="R93"/>
  <c r="P94"/>
  <c r="P93"/>
  <c r="BI92"/>
  <c r="BH92"/>
  <c r="BG92"/>
  <c r="BF92"/>
  <c r="T92"/>
  <c r="R92"/>
  <c r="P92"/>
  <c r="BI90"/>
  <c r="BH90"/>
  <c r="BG90"/>
  <c r="BF90"/>
  <c r="T90"/>
  <c r="R90"/>
  <c r="P90"/>
  <c r="F82"/>
  <c r="E80"/>
  <c r="F56"/>
  <c r="E54"/>
  <c r="J26"/>
  <c r="E26"/>
  <c r="J59"/>
  <c r="J25"/>
  <c r="J23"/>
  <c r="E23"/>
  <c r="J58"/>
  <c r="J22"/>
  <c r="J20"/>
  <c r="E20"/>
  <c r="F85"/>
  <c r="J19"/>
  <c r="J17"/>
  <c r="E17"/>
  <c r="F58"/>
  <c r="J16"/>
  <c r="J14"/>
  <c r="J82"/>
  <c r="E7"/>
  <c r="E50"/>
  <c i="36" r="J39"/>
  <c r="J38"/>
  <c i="1" r="AY96"/>
  <c i="36" r="J37"/>
  <c i="1" r="AX96"/>
  <c i="36" r="BI241"/>
  <c r="BH241"/>
  <c r="BG241"/>
  <c r="BF241"/>
  <c r="T241"/>
  <c r="T240"/>
  <c r="R241"/>
  <c r="R240"/>
  <c r="P241"/>
  <c r="P240"/>
  <c r="BI235"/>
  <c r="BH235"/>
  <c r="BG235"/>
  <c r="BF235"/>
  <c r="T235"/>
  <c r="R235"/>
  <c r="P235"/>
  <c r="BI230"/>
  <c r="BH230"/>
  <c r="BG230"/>
  <c r="BF230"/>
  <c r="T230"/>
  <c r="R230"/>
  <c r="P230"/>
  <c r="BI225"/>
  <c r="BH225"/>
  <c r="BG225"/>
  <c r="BF225"/>
  <c r="T225"/>
  <c r="R225"/>
  <c r="P225"/>
  <c r="BI220"/>
  <c r="BH220"/>
  <c r="BG220"/>
  <c r="BF220"/>
  <c r="T220"/>
  <c r="R220"/>
  <c r="P220"/>
  <c r="BI219"/>
  <c r="BH219"/>
  <c r="BG219"/>
  <c r="BF219"/>
  <c r="T219"/>
  <c r="R219"/>
  <c r="P219"/>
  <c r="BI215"/>
  <c r="BH215"/>
  <c r="BG215"/>
  <c r="BF215"/>
  <c r="T215"/>
  <c r="R215"/>
  <c r="P215"/>
  <c r="BI211"/>
  <c r="BH211"/>
  <c r="BG211"/>
  <c r="BF211"/>
  <c r="T211"/>
  <c r="R211"/>
  <c r="P211"/>
  <c r="BI207"/>
  <c r="BH207"/>
  <c r="BG207"/>
  <c r="BF207"/>
  <c r="T207"/>
  <c r="R207"/>
  <c r="P207"/>
  <c r="BI201"/>
  <c r="BH201"/>
  <c r="BG201"/>
  <c r="BF201"/>
  <c r="T201"/>
  <c r="R201"/>
  <c r="P201"/>
  <c r="BI200"/>
  <c r="BH200"/>
  <c r="BG200"/>
  <c r="BF200"/>
  <c r="T200"/>
  <c r="R200"/>
  <c r="P200"/>
  <c r="BI195"/>
  <c r="BH195"/>
  <c r="BG195"/>
  <c r="BF195"/>
  <c r="T195"/>
  <c r="R195"/>
  <c r="P195"/>
  <c r="BI190"/>
  <c r="BH190"/>
  <c r="BG190"/>
  <c r="BF190"/>
  <c r="T190"/>
  <c r="R190"/>
  <c r="P190"/>
  <c r="BI185"/>
  <c r="BH185"/>
  <c r="BG185"/>
  <c r="BF185"/>
  <c r="T185"/>
  <c r="R185"/>
  <c r="P185"/>
  <c r="BI181"/>
  <c r="BH181"/>
  <c r="BG181"/>
  <c r="BF181"/>
  <c r="T181"/>
  <c r="R181"/>
  <c r="P181"/>
  <c r="BI174"/>
  <c r="BH174"/>
  <c r="BG174"/>
  <c r="BF174"/>
  <c r="T174"/>
  <c r="R174"/>
  <c r="P174"/>
  <c r="BI169"/>
  <c r="BH169"/>
  <c r="BG169"/>
  <c r="BF169"/>
  <c r="T169"/>
  <c r="R169"/>
  <c r="P169"/>
  <c r="BI162"/>
  <c r="BH162"/>
  <c r="BG162"/>
  <c r="BF162"/>
  <c r="T162"/>
  <c r="R162"/>
  <c r="P162"/>
  <c r="BI155"/>
  <c r="BH155"/>
  <c r="BG155"/>
  <c r="BF155"/>
  <c r="T155"/>
  <c r="R155"/>
  <c r="P155"/>
  <c r="BI150"/>
  <c r="BH150"/>
  <c r="BG150"/>
  <c r="BF150"/>
  <c r="T150"/>
  <c r="R150"/>
  <c r="P150"/>
  <c r="BI143"/>
  <c r="BH143"/>
  <c r="BG143"/>
  <c r="BF143"/>
  <c r="T143"/>
  <c r="R143"/>
  <c r="P143"/>
  <c r="BI138"/>
  <c r="BH138"/>
  <c r="BG138"/>
  <c r="BF138"/>
  <c r="T138"/>
  <c r="R138"/>
  <c r="P138"/>
  <c r="BI134"/>
  <c r="BH134"/>
  <c r="BG134"/>
  <c r="BF134"/>
  <c r="T134"/>
  <c r="R134"/>
  <c r="P134"/>
  <c r="BI130"/>
  <c r="BH130"/>
  <c r="BG130"/>
  <c r="BF130"/>
  <c r="T130"/>
  <c r="R130"/>
  <c r="P130"/>
  <c r="BI127"/>
  <c r="BH127"/>
  <c r="BG127"/>
  <c r="BF127"/>
  <c r="T127"/>
  <c r="R127"/>
  <c r="P127"/>
  <c r="BI124"/>
  <c r="BH124"/>
  <c r="BG124"/>
  <c r="BF124"/>
  <c r="T124"/>
  <c r="R124"/>
  <c r="P124"/>
  <c r="BI120"/>
  <c r="BH120"/>
  <c r="BG120"/>
  <c r="BF120"/>
  <c r="T120"/>
  <c r="R120"/>
  <c r="P120"/>
  <c r="BI117"/>
  <c r="BH117"/>
  <c r="BG117"/>
  <c r="BF117"/>
  <c r="T117"/>
  <c r="R117"/>
  <c r="P117"/>
  <c r="BI108"/>
  <c r="BH108"/>
  <c r="BG108"/>
  <c r="BF108"/>
  <c r="T108"/>
  <c r="R108"/>
  <c r="P108"/>
  <c r="BI105"/>
  <c r="BH105"/>
  <c r="BG105"/>
  <c r="BF105"/>
  <c r="T105"/>
  <c r="R105"/>
  <c r="P105"/>
  <c r="BI102"/>
  <c r="BH102"/>
  <c r="BG102"/>
  <c r="BF102"/>
  <c r="T102"/>
  <c r="R102"/>
  <c r="P102"/>
  <c r="BI101"/>
  <c r="BH101"/>
  <c r="BG101"/>
  <c r="BF101"/>
  <c r="T101"/>
  <c r="R101"/>
  <c r="P101"/>
  <c r="BI97"/>
  <c r="BH97"/>
  <c r="BG97"/>
  <c r="BF97"/>
  <c r="T97"/>
  <c r="R97"/>
  <c r="P97"/>
  <c r="BI93"/>
  <c r="BH93"/>
  <c r="BG93"/>
  <c r="BF93"/>
  <c r="T93"/>
  <c r="R93"/>
  <c r="P93"/>
  <c r="F84"/>
  <c r="E82"/>
  <c r="F56"/>
  <c r="E54"/>
  <c r="J26"/>
  <c r="E26"/>
  <c r="J59"/>
  <c r="J25"/>
  <c r="J23"/>
  <c r="E23"/>
  <c r="J58"/>
  <c r="J22"/>
  <c r="J20"/>
  <c r="E20"/>
  <c r="F87"/>
  <c r="J19"/>
  <c r="J17"/>
  <c r="E17"/>
  <c r="F86"/>
  <c r="J16"/>
  <c r="J14"/>
  <c r="J84"/>
  <c r="E7"/>
  <c r="E78"/>
  <c i="35" r="J39"/>
  <c r="J38"/>
  <c i="1" r="AY95"/>
  <c i="35" r="J37"/>
  <c i="1" r="AX95"/>
  <c i="35" r="BI140"/>
  <c r="BH140"/>
  <c r="BG140"/>
  <c r="BF140"/>
  <c r="T140"/>
  <c r="T139"/>
  <c r="R140"/>
  <c r="R139"/>
  <c r="P140"/>
  <c r="P139"/>
  <c r="BI135"/>
  <c r="BH135"/>
  <c r="BG135"/>
  <c r="BF135"/>
  <c r="T135"/>
  <c r="R135"/>
  <c r="P135"/>
  <c r="BI131"/>
  <c r="BH131"/>
  <c r="BG131"/>
  <c r="BF131"/>
  <c r="T131"/>
  <c r="R131"/>
  <c r="P131"/>
  <c r="BI129"/>
  <c r="BH129"/>
  <c r="BG129"/>
  <c r="BF129"/>
  <c r="T129"/>
  <c r="R129"/>
  <c r="P129"/>
  <c r="BI128"/>
  <c r="BH128"/>
  <c r="BG128"/>
  <c r="BF128"/>
  <c r="T128"/>
  <c r="R128"/>
  <c r="P128"/>
  <c r="BI123"/>
  <c r="BH123"/>
  <c r="BG123"/>
  <c r="BF123"/>
  <c r="T123"/>
  <c r="R123"/>
  <c r="P123"/>
  <c r="BI118"/>
  <c r="BH118"/>
  <c r="BG118"/>
  <c r="BF118"/>
  <c r="T118"/>
  <c r="R118"/>
  <c r="P118"/>
  <c r="BI113"/>
  <c r="BH113"/>
  <c r="BG113"/>
  <c r="BF113"/>
  <c r="T113"/>
  <c r="R113"/>
  <c r="P113"/>
  <c r="BI109"/>
  <c r="BH109"/>
  <c r="BG109"/>
  <c r="BF109"/>
  <c r="T109"/>
  <c r="R109"/>
  <c r="P109"/>
  <c r="BI105"/>
  <c r="BH105"/>
  <c r="BG105"/>
  <c r="BF105"/>
  <c r="T105"/>
  <c r="R105"/>
  <c r="P105"/>
  <c r="BI100"/>
  <c r="BH100"/>
  <c r="BG100"/>
  <c r="BF100"/>
  <c r="T100"/>
  <c r="R100"/>
  <c r="P100"/>
  <c r="BI96"/>
  <c r="BH96"/>
  <c r="BG96"/>
  <c r="BF96"/>
  <c r="T96"/>
  <c r="R96"/>
  <c r="P96"/>
  <c r="BI92"/>
  <c r="BH92"/>
  <c r="BG92"/>
  <c r="BF92"/>
  <c r="T92"/>
  <c r="R92"/>
  <c r="P92"/>
  <c r="F84"/>
  <c r="E82"/>
  <c r="F56"/>
  <c r="E54"/>
  <c r="J26"/>
  <c r="E26"/>
  <c r="J59"/>
  <c r="J25"/>
  <c r="J23"/>
  <c r="E23"/>
  <c r="J86"/>
  <c r="J22"/>
  <c r="J20"/>
  <c r="E20"/>
  <c r="F87"/>
  <c r="J19"/>
  <c r="J17"/>
  <c r="E17"/>
  <c r="F58"/>
  <c r="J16"/>
  <c r="J14"/>
  <c r="J84"/>
  <c r="E7"/>
  <c r="E78"/>
  <c i="34" r="J39"/>
  <c r="J38"/>
  <c i="1" r="AY93"/>
  <c i="34" r="J37"/>
  <c i="1" r="AX93"/>
  <c i="34" r="BI160"/>
  <c r="BH160"/>
  <c r="BG160"/>
  <c r="BF160"/>
  <c r="T160"/>
  <c r="T159"/>
  <c r="R160"/>
  <c r="R159"/>
  <c r="P160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BI120"/>
  <c r="BH120"/>
  <c r="BG120"/>
  <c r="BF120"/>
  <c r="T120"/>
  <c r="R120"/>
  <c r="P120"/>
  <c r="BI119"/>
  <c r="BH119"/>
  <c r="BG119"/>
  <c r="BF119"/>
  <c r="T119"/>
  <c r="R119"/>
  <c r="P119"/>
  <c r="BI118"/>
  <c r="BH118"/>
  <c r="BG118"/>
  <c r="BF118"/>
  <c r="T118"/>
  <c r="R118"/>
  <c r="P118"/>
  <c r="BI117"/>
  <c r="BH117"/>
  <c r="BG117"/>
  <c r="BF117"/>
  <c r="T117"/>
  <c r="R117"/>
  <c r="P117"/>
  <c r="BI116"/>
  <c r="BH116"/>
  <c r="BG116"/>
  <c r="BF116"/>
  <c r="T116"/>
  <c r="R116"/>
  <c r="P116"/>
  <c r="BI115"/>
  <c r="BH115"/>
  <c r="BG115"/>
  <c r="BF115"/>
  <c r="T115"/>
  <c r="R115"/>
  <c r="P115"/>
  <c r="BI114"/>
  <c r="BH114"/>
  <c r="BG114"/>
  <c r="BF114"/>
  <c r="T114"/>
  <c r="R114"/>
  <c r="P114"/>
  <c r="BI113"/>
  <c r="BH113"/>
  <c r="BG113"/>
  <c r="BF113"/>
  <c r="T113"/>
  <c r="R113"/>
  <c r="P113"/>
  <c r="BI112"/>
  <c r="BH112"/>
  <c r="BG112"/>
  <c r="BF112"/>
  <c r="T112"/>
  <c r="R112"/>
  <c r="P112"/>
  <c r="BI111"/>
  <c r="BH111"/>
  <c r="BG111"/>
  <c r="BF111"/>
  <c r="T111"/>
  <c r="R111"/>
  <c r="P111"/>
  <c r="BI110"/>
  <c r="BH110"/>
  <c r="BG110"/>
  <c r="BF110"/>
  <c r="T110"/>
  <c r="R110"/>
  <c r="P110"/>
  <c r="BI108"/>
  <c r="BH108"/>
  <c r="BG108"/>
  <c r="BF108"/>
  <c r="T108"/>
  <c r="T107"/>
  <c r="R108"/>
  <c r="R107"/>
  <c r="P108"/>
  <c r="P107"/>
  <c r="BI106"/>
  <c r="BH106"/>
  <c r="BG106"/>
  <c r="BF106"/>
  <c r="T106"/>
  <c r="R106"/>
  <c r="P106"/>
  <c r="BI105"/>
  <c r="BH105"/>
  <c r="BG105"/>
  <c r="BF105"/>
  <c r="T105"/>
  <c r="R105"/>
  <c r="P105"/>
  <c r="BI104"/>
  <c r="BH104"/>
  <c r="BG104"/>
  <c r="BF104"/>
  <c r="T104"/>
  <c r="R104"/>
  <c r="P104"/>
  <c r="BI103"/>
  <c r="BH103"/>
  <c r="BG103"/>
  <c r="BF103"/>
  <c r="T103"/>
  <c r="R103"/>
  <c r="P103"/>
  <c r="BI102"/>
  <c r="BH102"/>
  <c r="BG102"/>
  <c r="BF102"/>
  <c r="T102"/>
  <c r="R102"/>
  <c r="P102"/>
  <c r="BI101"/>
  <c r="BH101"/>
  <c r="BG101"/>
  <c r="BF101"/>
  <c r="T101"/>
  <c r="R101"/>
  <c r="P101"/>
  <c r="BI100"/>
  <c r="BH100"/>
  <c r="BG100"/>
  <c r="BF100"/>
  <c r="T100"/>
  <c r="R100"/>
  <c r="P100"/>
  <c r="BI99"/>
  <c r="BH99"/>
  <c r="BG99"/>
  <c r="BF99"/>
  <c r="T99"/>
  <c r="R99"/>
  <c r="P99"/>
  <c r="BI98"/>
  <c r="BH98"/>
  <c r="BG98"/>
  <c r="BF98"/>
  <c r="T98"/>
  <c r="R98"/>
  <c r="P98"/>
  <c r="BI97"/>
  <c r="BH97"/>
  <c r="BG97"/>
  <c r="BF97"/>
  <c r="T97"/>
  <c r="R97"/>
  <c r="P97"/>
  <c r="BI95"/>
  <c r="BH95"/>
  <c r="BG95"/>
  <c r="BF95"/>
  <c r="T95"/>
  <c r="T94"/>
  <c r="R95"/>
  <c r="R94"/>
  <c r="P95"/>
  <c r="P94"/>
  <c r="F87"/>
  <c r="E85"/>
  <c r="F56"/>
  <c r="E54"/>
  <c r="J26"/>
  <c r="E26"/>
  <c r="J90"/>
  <c r="J25"/>
  <c r="J23"/>
  <c r="E23"/>
  <c r="J89"/>
  <c r="J22"/>
  <c r="J20"/>
  <c r="E20"/>
  <c r="F90"/>
  <c r="J19"/>
  <c r="J17"/>
  <c r="E17"/>
  <c r="F58"/>
  <c r="J16"/>
  <c r="J14"/>
  <c r="J87"/>
  <c r="E7"/>
  <c r="E81"/>
  <c i="33" r="J39"/>
  <c r="J38"/>
  <c i="1" r="AY92"/>
  <c i="33" r="J37"/>
  <c i="1" r="AX92"/>
  <c i="33"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BI121"/>
  <c r="BH121"/>
  <c r="BG121"/>
  <c r="BF121"/>
  <c r="T121"/>
  <c r="R121"/>
  <c r="P121"/>
  <c r="BI120"/>
  <c r="BH120"/>
  <c r="BG120"/>
  <c r="BF120"/>
  <c r="T120"/>
  <c r="R120"/>
  <c r="P120"/>
  <c r="BI119"/>
  <c r="BH119"/>
  <c r="BG119"/>
  <c r="BF119"/>
  <c r="T119"/>
  <c r="R119"/>
  <c r="P119"/>
  <c r="BI118"/>
  <c r="BH118"/>
  <c r="BG118"/>
  <c r="BF118"/>
  <c r="T118"/>
  <c r="R118"/>
  <c r="P118"/>
  <c r="BI117"/>
  <c r="BH117"/>
  <c r="BG117"/>
  <c r="BF117"/>
  <c r="T117"/>
  <c r="R117"/>
  <c r="P117"/>
  <c r="BI116"/>
  <c r="BH116"/>
  <c r="BG116"/>
  <c r="BF116"/>
  <c r="T116"/>
  <c r="R116"/>
  <c r="P116"/>
  <c r="BI115"/>
  <c r="BH115"/>
  <c r="BG115"/>
  <c r="BF115"/>
  <c r="T115"/>
  <c r="R115"/>
  <c r="P115"/>
  <c r="BI114"/>
  <c r="BH114"/>
  <c r="BG114"/>
  <c r="BF114"/>
  <c r="T114"/>
  <c r="R114"/>
  <c r="P114"/>
  <c r="BI113"/>
  <c r="BH113"/>
  <c r="BG113"/>
  <c r="BF113"/>
  <c r="T113"/>
  <c r="R113"/>
  <c r="P113"/>
  <c r="BI112"/>
  <c r="BH112"/>
  <c r="BG112"/>
  <c r="BF112"/>
  <c r="T112"/>
  <c r="R112"/>
  <c r="P112"/>
  <c r="BI111"/>
  <c r="BH111"/>
  <c r="BG111"/>
  <c r="BF111"/>
  <c r="T111"/>
  <c r="R111"/>
  <c r="P111"/>
  <c r="BI110"/>
  <c r="BH110"/>
  <c r="BG110"/>
  <c r="BF110"/>
  <c r="T110"/>
  <c r="R110"/>
  <c r="P110"/>
  <c r="BI109"/>
  <c r="BH109"/>
  <c r="BG109"/>
  <c r="BF109"/>
  <c r="T109"/>
  <c r="R109"/>
  <c r="P109"/>
  <c r="BI108"/>
  <c r="BH108"/>
  <c r="BG108"/>
  <c r="BF108"/>
  <c r="T108"/>
  <c r="R108"/>
  <c r="P108"/>
  <c r="BI107"/>
  <c r="BH107"/>
  <c r="BG107"/>
  <c r="BF107"/>
  <c r="T107"/>
  <c r="R107"/>
  <c r="P107"/>
  <c r="BI106"/>
  <c r="BH106"/>
  <c r="BG106"/>
  <c r="BF106"/>
  <c r="T106"/>
  <c r="R106"/>
  <c r="P106"/>
  <c r="BI105"/>
  <c r="BH105"/>
  <c r="BG105"/>
  <c r="BF105"/>
  <c r="T105"/>
  <c r="R105"/>
  <c r="P105"/>
  <c r="BI104"/>
  <c r="BH104"/>
  <c r="BG104"/>
  <c r="BF104"/>
  <c r="T104"/>
  <c r="R104"/>
  <c r="P104"/>
  <c r="BI103"/>
  <c r="BH103"/>
  <c r="BG103"/>
  <c r="BF103"/>
  <c r="T103"/>
  <c r="R103"/>
  <c r="P103"/>
  <c r="BI102"/>
  <c r="BH102"/>
  <c r="BG102"/>
  <c r="BF102"/>
  <c r="T102"/>
  <c r="R102"/>
  <c r="P102"/>
  <c r="BI101"/>
  <c r="BH101"/>
  <c r="BG101"/>
  <c r="BF101"/>
  <c r="T101"/>
  <c r="R101"/>
  <c r="P101"/>
  <c r="BI100"/>
  <c r="BH100"/>
  <c r="BG100"/>
  <c r="BF100"/>
  <c r="T100"/>
  <c r="R100"/>
  <c r="P100"/>
  <c r="BI99"/>
  <c r="BH99"/>
  <c r="BG99"/>
  <c r="BF99"/>
  <c r="T99"/>
  <c r="R99"/>
  <c r="P99"/>
  <c r="BI98"/>
  <c r="BH98"/>
  <c r="BG98"/>
  <c r="BF98"/>
  <c r="T98"/>
  <c r="R98"/>
  <c r="P98"/>
  <c r="BI97"/>
  <c r="BH97"/>
  <c r="BG97"/>
  <c r="BF97"/>
  <c r="T97"/>
  <c r="R97"/>
  <c r="P97"/>
  <c r="BI96"/>
  <c r="BH96"/>
  <c r="BG96"/>
  <c r="BF96"/>
  <c r="T96"/>
  <c r="R96"/>
  <c r="P96"/>
  <c r="BI95"/>
  <c r="BH95"/>
  <c r="BG95"/>
  <c r="BF95"/>
  <c r="T95"/>
  <c r="R95"/>
  <c r="P95"/>
  <c r="BI94"/>
  <c r="BH94"/>
  <c r="BG94"/>
  <c r="BF94"/>
  <c r="T94"/>
  <c r="R94"/>
  <c r="P94"/>
  <c r="BI93"/>
  <c r="BH93"/>
  <c r="BG93"/>
  <c r="BF93"/>
  <c r="T93"/>
  <c r="R93"/>
  <c r="P93"/>
  <c r="BI92"/>
  <c r="BH92"/>
  <c r="BG92"/>
  <c r="BF92"/>
  <c r="T92"/>
  <c r="R92"/>
  <c r="P92"/>
  <c r="BI91"/>
  <c r="BH91"/>
  <c r="BG91"/>
  <c r="BF91"/>
  <c r="T91"/>
  <c r="R91"/>
  <c r="P91"/>
  <c r="BI90"/>
  <c r="BH90"/>
  <c r="BG90"/>
  <c r="BF90"/>
  <c r="T90"/>
  <c r="R90"/>
  <c r="P90"/>
  <c r="BI89"/>
  <c r="BH89"/>
  <c r="BG89"/>
  <c r="BF89"/>
  <c r="T89"/>
  <c r="R89"/>
  <c r="P89"/>
  <c r="BI88"/>
  <c r="BH88"/>
  <c r="BG88"/>
  <c r="BF88"/>
  <c r="T88"/>
  <c r="R88"/>
  <c r="P88"/>
  <c r="F80"/>
  <c r="E78"/>
  <c r="F56"/>
  <c r="E54"/>
  <c r="J26"/>
  <c r="E26"/>
  <c r="J83"/>
  <c r="J25"/>
  <c r="J23"/>
  <c r="E23"/>
  <c r="J58"/>
  <c r="J22"/>
  <c r="J20"/>
  <c r="E20"/>
  <c r="F59"/>
  <c r="J19"/>
  <c r="J17"/>
  <c r="E17"/>
  <c r="F82"/>
  <c r="J16"/>
  <c r="J14"/>
  <c r="J80"/>
  <c r="E7"/>
  <c r="E74"/>
  <c i="32" r="J39"/>
  <c r="J38"/>
  <c i="1" r="AY91"/>
  <c i="32" r="J37"/>
  <c i="1" r="AX91"/>
  <c i="32" r="BI113"/>
  <c r="BH113"/>
  <c r="BG113"/>
  <c r="BF113"/>
  <c r="T113"/>
  <c r="R113"/>
  <c r="P113"/>
  <c r="BI112"/>
  <c r="BH112"/>
  <c r="BG112"/>
  <c r="BF112"/>
  <c r="T112"/>
  <c r="R112"/>
  <c r="P112"/>
  <c r="BI111"/>
  <c r="BH111"/>
  <c r="BG111"/>
  <c r="BF111"/>
  <c r="T111"/>
  <c r="R111"/>
  <c r="P111"/>
  <c r="BI110"/>
  <c r="BH110"/>
  <c r="BG110"/>
  <c r="BF110"/>
  <c r="T110"/>
  <c r="R110"/>
  <c r="P110"/>
  <c r="BI109"/>
  <c r="BH109"/>
  <c r="BG109"/>
  <c r="BF109"/>
  <c r="T109"/>
  <c r="R109"/>
  <c r="P109"/>
  <c r="BI108"/>
  <c r="BH108"/>
  <c r="BG108"/>
  <c r="BF108"/>
  <c r="T108"/>
  <c r="R108"/>
  <c r="P108"/>
  <c r="BI107"/>
  <c r="BH107"/>
  <c r="BG107"/>
  <c r="BF107"/>
  <c r="T107"/>
  <c r="R107"/>
  <c r="P107"/>
  <c r="BI106"/>
  <c r="BH106"/>
  <c r="BG106"/>
  <c r="BF106"/>
  <c r="T106"/>
  <c r="R106"/>
  <c r="P106"/>
  <c r="BI105"/>
  <c r="BH105"/>
  <c r="BG105"/>
  <c r="BF105"/>
  <c r="T105"/>
  <c r="R105"/>
  <c r="P105"/>
  <c r="BI104"/>
  <c r="BH104"/>
  <c r="BG104"/>
  <c r="BF104"/>
  <c r="T104"/>
  <c r="R104"/>
  <c r="P104"/>
  <c r="BI103"/>
  <c r="BH103"/>
  <c r="BG103"/>
  <c r="BF103"/>
  <c r="T103"/>
  <c r="R103"/>
  <c r="P103"/>
  <c r="BI102"/>
  <c r="BH102"/>
  <c r="BG102"/>
  <c r="BF102"/>
  <c r="T102"/>
  <c r="R102"/>
  <c r="P102"/>
  <c r="BI101"/>
  <c r="BH101"/>
  <c r="BG101"/>
  <c r="BF101"/>
  <c r="T101"/>
  <c r="R101"/>
  <c r="P101"/>
  <c r="BI100"/>
  <c r="BH100"/>
  <c r="BG100"/>
  <c r="BF100"/>
  <c r="T100"/>
  <c r="R100"/>
  <c r="P100"/>
  <c r="BI99"/>
  <c r="BH99"/>
  <c r="BG99"/>
  <c r="BF99"/>
  <c r="T99"/>
  <c r="R99"/>
  <c r="P99"/>
  <c r="BI98"/>
  <c r="BH98"/>
  <c r="BG98"/>
  <c r="BF98"/>
  <c r="T98"/>
  <c r="R98"/>
  <c r="P98"/>
  <c r="BI97"/>
  <c r="BH97"/>
  <c r="BG97"/>
  <c r="BF97"/>
  <c r="T97"/>
  <c r="R97"/>
  <c r="P97"/>
  <c r="BI96"/>
  <c r="BH96"/>
  <c r="BG96"/>
  <c r="BF96"/>
  <c r="T96"/>
  <c r="R96"/>
  <c r="P96"/>
  <c r="BI95"/>
  <c r="BH95"/>
  <c r="BG95"/>
  <c r="BF95"/>
  <c r="T95"/>
  <c r="R95"/>
  <c r="P95"/>
  <c r="BI94"/>
  <c r="BH94"/>
  <c r="BG94"/>
  <c r="BF94"/>
  <c r="T94"/>
  <c r="R94"/>
  <c r="P94"/>
  <c r="BI93"/>
  <c r="BH93"/>
  <c r="BG93"/>
  <c r="BF93"/>
  <c r="T93"/>
  <c r="R93"/>
  <c r="P93"/>
  <c r="BI92"/>
  <c r="BH92"/>
  <c r="BG92"/>
  <c r="BF92"/>
  <c r="T92"/>
  <c r="R92"/>
  <c r="P92"/>
  <c r="BI91"/>
  <c r="BH91"/>
  <c r="BG91"/>
  <c r="BF91"/>
  <c r="T91"/>
  <c r="R91"/>
  <c r="P91"/>
  <c r="BI90"/>
  <c r="BH90"/>
  <c r="BG90"/>
  <c r="BF90"/>
  <c r="T90"/>
  <c r="R90"/>
  <c r="P90"/>
  <c r="BI89"/>
  <c r="BH89"/>
  <c r="BG89"/>
  <c r="BF89"/>
  <c r="T89"/>
  <c r="R89"/>
  <c r="P89"/>
  <c r="BI88"/>
  <c r="BH88"/>
  <c r="BG88"/>
  <c r="BF88"/>
  <c r="T88"/>
  <c r="R88"/>
  <c r="P88"/>
  <c r="F80"/>
  <c r="E78"/>
  <c r="F56"/>
  <c r="E54"/>
  <c r="J26"/>
  <c r="E26"/>
  <c r="J83"/>
  <c r="J25"/>
  <c r="J23"/>
  <c r="E23"/>
  <c r="J82"/>
  <c r="J22"/>
  <c r="J20"/>
  <c r="E20"/>
  <c r="F83"/>
  <c r="J19"/>
  <c r="J17"/>
  <c r="E17"/>
  <c r="F82"/>
  <c r="J16"/>
  <c r="J14"/>
  <c r="J80"/>
  <c r="E7"/>
  <c r="E50"/>
  <c i="31" r="J39"/>
  <c r="J38"/>
  <c i="1" r="AY90"/>
  <c i="31" r="J37"/>
  <c i="1" r="AX90"/>
  <c i="31" r="BI195"/>
  <c r="BH195"/>
  <c r="BG195"/>
  <c r="BF195"/>
  <c r="T195"/>
  <c r="T194"/>
  <c r="R195"/>
  <c r="R194"/>
  <c r="P195"/>
  <c r="P194"/>
  <c r="BI193"/>
  <c r="BH193"/>
  <c r="BG193"/>
  <c r="BF193"/>
  <c r="T193"/>
  <c r="R193"/>
  <c r="P193"/>
  <c r="BI192"/>
  <c r="BH192"/>
  <c r="BG192"/>
  <c r="BF192"/>
  <c r="T192"/>
  <c r="R192"/>
  <c r="P192"/>
  <c r="BI191"/>
  <c r="BH191"/>
  <c r="BG191"/>
  <c r="BF191"/>
  <c r="T191"/>
  <c r="R191"/>
  <c r="P191"/>
  <c r="BI190"/>
  <c r="BH190"/>
  <c r="BG190"/>
  <c r="BF190"/>
  <c r="T190"/>
  <c r="R190"/>
  <c r="P190"/>
  <c r="BI189"/>
  <c r="BH189"/>
  <c r="BG189"/>
  <c r="BF189"/>
  <c r="T189"/>
  <c r="R189"/>
  <c r="P189"/>
  <c r="BI188"/>
  <c r="BH188"/>
  <c r="BG188"/>
  <c r="BF188"/>
  <c r="T188"/>
  <c r="R188"/>
  <c r="P188"/>
  <c r="BI187"/>
  <c r="BH187"/>
  <c r="BG187"/>
  <c r="BF187"/>
  <c r="T187"/>
  <c r="R187"/>
  <c r="P187"/>
  <c r="BI185"/>
  <c r="BH185"/>
  <c r="BG185"/>
  <c r="BF185"/>
  <c r="T185"/>
  <c r="R185"/>
  <c r="P185"/>
  <c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71"/>
  <c r="BH171"/>
  <c r="BG171"/>
  <c r="BF171"/>
  <c r="T171"/>
  <c r="R171"/>
  <c r="P171"/>
  <c r="BI170"/>
  <c r="BH170"/>
  <c r="BG170"/>
  <c r="BF170"/>
  <c r="T170"/>
  <c r="R170"/>
  <c r="P170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3"/>
  <c r="BH133"/>
  <c r="BG133"/>
  <c r="BF133"/>
  <c r="T133"/>
  <c r="T132"/>
  <c r="R133"/>
  <c r="R132"/>
  <c r="P133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BI121"/>
  <c r="BH121"/>
  <c r="BG121"/>
  <c r="BF121"/>
  <c r="T121"/>
  <c r="R121"/>
  <c r="P121"/>
  <c r="BI120"/>
  <c r="BH120"/>
  <c r="BG120"/>
  <c r="BF120"/>
  <c r="T120"/>
  <c r="R120"/>
  <c r="P120"/>
  <c r="BI119"/>
  <c r="BH119"/>
  <c r="BG119"/>
  <c r="BF119"/>
  <c r="T119"/>
  <c r="R119"/>
  <c r="P119"/>
  <c r="BI118"/>
  <c r="BH118"/>
  <c r="BG118"/>
  <c r="BF118"/>
  <c r="T118"/>
  <c r="R118"/>
  <c r="P118"/>
  <c r="BI117"/>
  <c r="BH117"/>
  <c r="BG117"/>
  <c r="BF117"/>
  <c r="T117"/>
  <c r="R117"/>
  <c r="P117"/>
  <c r="BI116"/>
  <c r="BH116"/>
  <c r="BG116"/>
  <c r="BF116"/>
  <c r="T116"/>
  <c r="R116"/>
  <c r="P116"/>
  <c r="BI115"/>
  <c r="BH115"/>
  <c r="BG115"/>
  <c r="BF115"/>
  <c r="T115"/>
  <c r="R115"/>
  <c r="P115"/>
  <c r="BI114"/>
  <c r="BH114"/>
  <c r="BG114"/>
  <c r="BF114"/>
  <c r="T114"/>
  <c r="R114"/>
  <c r="P114"/>
  <c r="BI113"/>
  <c r="BH113"/>
  <c r="BG113"/>
  <c r="BF113"/>
  <c r="T113"/>
  <c r="R113"/>
  <c r="P113"/>
  <c r="BI112"/>
  <c r="BH112"/>
  <c r="BG112"/>
  <c r="BF112"/>
  <c r="T112"/>
  <c r="R112"/>
  <c r="P112"/>
  <c r="BI110"/>
  <c r="BH110"/>
  <c r="BG110"/>
  <c r="BF110"/>
  <c r="T110"/>
  <c r="R110"/>
  <c r="P110"/>
  <c r="BI109"/>
  <c r="BH109"/>
  <c r="BG109"/>
  <c r="BF109"/>
  <c r="T109"/>
  <c r="R109"/>
  <c r="P109"/>
  <c r="BI108"/>
  <c r="BH108"/>
  <c r="BG108"/>
  <c r="BF108"/>
  <c r="T108"/>
  <c r="R108"/>
  <c r="P108"/>
  <c r="BI107"/>
  <c r="BH107"/>
  <c r="BG107"/>
  <c r="BF107"/>
  <c r="T107"/>
  <c r="R107"/>
  <c r="P107"/>
  <c r="BI106"/>
  <c r="BH106"/>
  <c r="BG106"/>
  <c r="BF106"/>
  <c r="T106"/>
  <c r="R106"/>
  <c r="P106"/>
  <c r="BI105"/>
  <c r="BH105"/>
  <c r="BG105"/>
  <c r="BF105"/>
  <c r="T105"/>
  <c r="R105"/>
  <c r="P105"/>
  <c r="BI104"/>
  <c r="BH104"/>
  <c r="BG104"/>
  <c r="BF104"/>
  <c r="T104"/>
  <c r="R104"/>
  <c r="P104"/>
  <c r="BI103"/>
  <c r="BH103"/>
  <c r="BG103"/>
  <c r="BF103"/>
  <c r="T103"/>
  <c r="R103"/>
  <c r="P103"/>
  <c r="BI102"/>
  <c r="BH102"/>
  <c r="BG102"/>
  <c r="BF102"/>
  <c r="T102"/>
  <c r="R102"/>
  <c r="P102"/>
  <c r="BI101"/>
  <c r="BH101"/>
  <c r="BG101"/>
  <c r="BF101"/>
  <c r="T101"/>
  <c r="R101"/>
  <c r="P101"/>
  <c r="BI100"/>
  <c r="BH100"/>
  <c r="BG100"/>
  <c r="BF100"/>
  <c r="T100"/>
  <c r="R100"/>
  <c r="P100"/>
  <c r="BI99"/>
  <c r="BH99"/>
  <c r="BG99"/>
  <c r="BF99"/>
  <c r="T99"/>
  <c r="R99"/>
  <c r="P99"/>
  <c r="BI98"/>
  <c r="BH98"/>
  <c r="BG98"/>
  <c r="BF98"/>
  <c r="T98"/>
  <c r="R98"/>
  <c r="P98"/>
  <c r="BI97"/>
  <c r="BH97"/>
  <c r="BG97"/>
  <c r="BF97"/>
  <c r="T97"/>
  <c r="R97"/>
  <c r="P97"/>
  <c r="BI96"/>
  <c r="BH96"/>
  <c r="BG96"/>
  <c r="BF96"/>
  <c r="T96"/>
  <c r="R96"/>
  <c r="P96"/>
  <c r="F88"/>
  <c r="E86"/>
  <c r="F56"/>
  <c r="E54"/>
  <c r="J26"/>
  <c r="E26"/>
  <c r="J91"/>
  <c r="J25"/>
  <c r="J23"/>
  <c r="E23"/>
  <c r="J58"/>
  <c r="J22"/>
  <c r="J20"/>
  <c r="E20"/>
  <c r="F91"/>
  <c r="J19"/>
  <c r="J17"/>
  <c r="E17"/>
  <c r="F90"/>
  <c r="J16"/>
  <c r="J14"/>
  <c r="J88"/>
  <c r="E7"/>
  <c r="E50"/>
  <c i="30" r="J39"/>
  <c r="J38"/>
  <c i="1" r="AY89"/>
  <c i="30" r="J37"/>
  <c i="1" r="AX89"/>
  <c i="30" r="BI98"/>
  <c r="BH98"/>
  <c r="BG98"/>
  <c r="BF98"/>
  <c r="T98"/>
  <c r="R98"/>
  <c r="P98"/>
  <c r="BI97"/>
  <c r="BH97"/>
  <c r="BG97"/>
  <c r="BF97"/>
  <c r="T97"/>
  <c r="R97"/>
  <c r="P97"/>
  <c r="BI96"/>
  <c r="BH96"/>
  <c r="BG96"/>
  <c r="BF96"/>
  <c r="T96"/>
  <c r="R96"/>
  <c r="P96"/>
  <c r="BI95"/>
  <c r="BH95"/>
  <c r="BG95"/>
  <c r="BF95"/>
  <c r="T95"/>
  <c r="R95"/>
  <c r="P95"/>
  <c r="BI94"/>
  <c r="BH94"/>
  <c r="BG94"/>
  <c r="BF94"/>
  <c r="T94"/>
  <c r="R94"/>
  <c r="P94"/>
  <c r="BI93"/>
  <c r="BH93"/>
  <c r="BG93"/>
  <c r="BF93"/>
  <c r="T93"/>
  <c r="R93"/>
  <c r="P93"/>
  <c r="BI92"/>
  <c r="BH92"/>
  <c r="BG92"/>
  <c r="BF92"/>
  <c r="T92"/>
  <c r="R92"/>
  <c r="P92"/>
  <c r="BI91"/>
  <c r="BH91"/>
  <c r="BG91"/>
  <c r="BF91"/>
  <c r="T91"/>
  <c r="R91"/>
  <c r="P91"/>
  <c r="BI90"/>
  <c r="BH90"/>
  <c r="BG90"/>
  <c r="BF90"/>
  <c r="T90"/>
  <c r="R90"/>
  <c r="P90"/>
  <c r="BI89"/>
  <c r="BH89"/>
  <c r="BG89"/>
  <c r="BF89"/>
  <c r="T89"/>
  <c r="R89"/>
  <c r="P89"/>
  <c r="BI88"/>
  <c r="BH88"/>
  <c r="BG88"/>
  <c r="BF88"/>
  <c r="T88"/>
  <c r="R88"/>
  <c r="P88"/>
  <c r="F80"/>
  <c r="E78"/>
  <c r="F56"/>
  <c r="E54"/>
  <c r="J26"/>
  <c r="E26"/>
  <c r="J83"/>
  <c r="J25"/>
  <c r="J23"/>
  <c r="E23"/>
  <c r="J82"/>
  <c r="J22"/>
  <c r="J20"/>
  <c r="E20"/>
  <c r="F59"/>
  <c r="J19"/>
  <c r="J17"/>
  <c r="E17"/>
  <c r="F82"/>
  <c r="J16"/>
  <c r="J14"/>
  <c r="J80"/>
  <c r="E7"/>
  <c r="E50"/>
  <c i="29" r="J39"/>
  <c r="J38"/>
  <c i="1" r="AY88"/>
  <c i="29" r="J37"/>
  <c i="1" r="AX88"/>
  <c i="29"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7"/>
  <c r="BH127"/>
  <c r="BG127"/>
  <c r="BF127"/>
  <c r="T127"/>
  <c r="R127"/>
  <c r="P127"/>
  <c r="BI125"/>
  <c r="BH125"/>
  <c r="BG125"/>
  <c r="BF125"/>
  <c r="T125"/>
  <c r="R125"/>
  <c r="P125"/>
  <c r="BI123"/>
  <c r="BH123"/>
  <c r="BG123"/>
  <c r="BF123"/>
  <c r="T123"/>
  <c r="R123"/>
  <c r="P123"/>
  <c r="BI121"/>
  <c r="BH121"/>
  <c r="BG121"/>
  <c r="BF121"/>
  <c r="T121"/>
  <c r="R121"/>
  <c r="P121"/>
  <c r="BI119"/>
  <c r="BH119"/>
  <c r="BG119"/>
  <c r="BF119"/>
  <c r="T119"/>
  <c r="R119"/>
  <c r="P119"/>
  <c r="BI117"/>
  <c r="BH117"/>
  <c r="BG117"/>
  <c r="BF117"/>
  <c r="T117"/>
  <c r="R117"/>
  <c r="P117"/>
  <c r="BI116"/>
  <c r="BH116"/>
  <c r="BG116"/>
  <c r="BF116"/>
  <c r="T116"/>
  <c r="R116"/>
  <c r="P116"/>
  <c r="BI114"/>
  <c r="BH114"/>
  <c r="BG114"/>
  <c r="BF114"/>
  <c r="T114"/>
  <c r="R114"/>
  <c r="P114"/>
  <c r="BI112"/>
  <c r="BH112"/>
  <c r="BG112"/>
  <c r="BF112"/>
  <c r="T112"/>
  <c r="R112"/>
  <c r="P112"/>
  <c r="BI111"/>
  <c r="BH111"/>
  <c r="BG111"/>
  <c r="BF111"/>
  <c r="T111"/>
  <c r="R111"/>
  <c r="P111"/>
  <c r="BI110"/>
  <c r="BH110"/>
  <c r="BG110"/>
  <c r="BF110"/>
  <c r="T110"/>
  <c r="R110"/>
  <c r="P110"/>
  <c r="BI109"/>
  <c r="BH109"/>
  <c r="BG109"/>
  <c r="BF109"/>
  <c r="T109"/>
  <c r="R109"/>
  <c r="P109"/>
  <c r="BI107"/>
  <c r="BH107"/>
  <c r="BG107"/>
  <c r="BF107"/>
  <c r="T107"/>
  <c r="R107"/>
  <c r="P107"/>
  <c r="BI105"/>
  <c r="BH105"/>
  <c r="BG105"/>
  <c r="BF105"/>
  <c r="T105"/>
  <c r="R105"/>
  <c r="P105"/>
  <c r="BI103"/>
  <c r="BH103"/>
  <c r="BG103"/>
  <c r="BF103"/>
  <c r="T103"/>
  <c r="R103"/>
  <c r="P103"/>
  <c r="BI101"/>
  <c r="BH101"/>
  <c r="BG101"/>
  <c r="BF101"/>
  <c r="T101"/>
  <c r="R101"/>
  <c r="P101"/>
  <c r="BI99"/>
  <c r="BH99"/>
  <c r="BG99"/>
  <c r="BF99"/>
  <c r="T99"/>
  <c r="R99"/>
  <c r="P99"/>
  <c r="BI97"/>
  <c r="BH97"/>
  <c r="BG97"/>
  <c r="BF97"/>
  <c r="T97"/>
  <c r="R97"/>
  <c r="P97"/>
  <c r="BI95"/>
  <c r="BH95"/>
  <c r="BG95"/>
  <c r="BF95"/>
  <c r="T95"/>
  <c r="R95"/>
  <c r="P95"/>
  <c r="BI93"/>
  <c r="BH93"/>
  <c r="BG93"/>
  <c r="BF93"/>
  <c r="T93"/>
  <c r="R93"/>
  <c r="P93"/>
  <c r="BI91"/>
  <c r="BH91"/>
  <c r="BG91"/>
  <c r="BF91"/>
  <c r="T91"/>
  <c r="R91"/>
  <c r="P91"/>
  <c r="F83"/>
  <c r="E81"/>
  <c r="F56"/>
  <c r="E54"/>
  <c r="J26"/>
  <c r="E26"/>
  <c r="J86"/>
  <c r="J25"/>
  <c r="J23"/>
  <c r="E23"/>
  <c r="J58"/>
  <c r="J22"/>
  <c r="J20"/>
  <c r="E20"/>
  <c r="F86"/>
  <c r="J19"/>
  <c r="J17"/>
  <c r="E17"/>
  <c r="F58"/>
  <c r="J16"/>
  <c r="J14"/>
  <c r="J83"/>
  <c r="E7"/>
  <c r="E50"/>
  <c i="28" r="J39"/>
  <c r="J38"/>
  <c i="1" r="AY87"/>
  <c i="28" r="J37"/>
  <c i="1" r="AX87"/>
  <c i="28"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BI121"/>
  <c r="BH121"/>
  <c r="BG121"/>
  <c r="BF121"/>
  <c r="T121"/>
  <c r="R121"/>
  <c r="P121"/>
  <c r="BI120"/>
  <c r="BH120"/>
  <c r="BG120"/>
  <c r="BF120"/>
  <c r="T120"/>
  <c r="R120"/>
  <c r="P120"/>
  <c r="BI119"/>
  <c r="BH119"/>
  <c r="BG119"/>
  <c r="BF119"/>
  <c r="T119"/>
  <c r="R119"/>
  <c r="P119"/>
  <c r="BI118"/>
  <c r="BH118"/>
  <c r="BG118"/>
  <c r="BF118"/>
  <c r="T118"/>
  <c r="R118"/>
  <c r="P118"/>
  <c r="BI117"/>
  <c r="BH117"/>
  <c r="BG117"/>
  <c r="BF117"/>
  <c r="T117"/>
  <c r="R117"/>
  <c r="P117"/>
  <c r="BI116"/>
  <c r="BH116"/>
  <c r="BG116"/>
  <c r="BF116"/>
  <c r="T116"/>
  <c r="R116"/>
  <c r="P116"/>
  <c r="BI115"/>
  <c r="BH115"/>
  <c r="BG115"/>
  <c r="BF115"/>
  <c r="T115"/>
  <c r="R115"/>
  <c r="P115"/>
  <c r="BI114"/>
  <c r="BH114"/>
  <c r="BG114"/>
  <c r="BF114"/>
  <c r="T114"/>
  <c r="R114"/>
  <c r="P114"/>
  <c r="BI113"/>
  <c r="BH113"/>
  <c r="BG113"/>
  <c r="BF113"/>
  <c r="T113"/>
  <c r="R113"/>
  <c r="P113"/>
  <c r="BI112"/>
  <c r="BH112"/>
  <c r="BG112"/>
  <c r="BF112"/>
  <c r="T112"/>
  <c r="R112"/>
  <c r="P112"/>
  <c r="BI111"/>
  <c r="BH111"/>
  <c r="BG111"/>
  <c r="BF111"/>
  <c r="T111"/>
  <c r="R111"/>
  <c r="P111"/>
  <c r="BI110"/>
  <c r="BH110"/>
  <c r="BG110"/>
  <c r="BF110"/>
  <c r="T110"/>
  <c r="R110"/>
  <c r="P110"/>
  <c r="BI109"/>
  <c r="BH109"/>
  <c r="BG109"/>
  <c r="BF109"/>
  <c r="T109"/>
  <c r="R109"/>
  <c r="P109"/>
  <c r="BI108"/>
  <c r="BH108"/>
  <c r="BG108"/>
  <c r="BF108"/>
  <c r="T108"/>
  <c r="R108"/>
  <c r="P108"/>
  <c r="BI107"/>
  <c r="BH107"/>
  <c r="BG107"/>
  <c r="BF107"/>
  <c r="T107"/>
  <c r="R107"/>
  <c r="P107"/>
  <c r="BI106"/>
  <c r="BH106"/>
  <c r="BG106"/>
  <c r="BF106"/>
  <c r="T106"/>
  <c r="R106"/>
  <c r="P106"/>
  <c r="BI105"/>
  <c r="BH105"/>
  <c r="BG105"/>
  <c r="BF105"/>
  <c r="T105"/>
  <c r="R105"/>
  <c r="P105"/>
  <c r="BI104"/>
  <c r="BH104"/>
  <c r="BG104"/>
  <c r="BF104"/>
  <c r="T104"/>
  <c r="R104"/>
  <c r="P104"/>
  <c r="BI103"/>
  <c r="BH103"/>
  <c r="BG103"/>
  <c r="BF103"/>
  <c r="T103"/>
  <c r="R103"/>
  <c r="P103"/>
  <c r="BI102"/>
  <c r="BH102"/>
  <c r="BG102"/>
  <c r="BF102"/>
  <c r="T102"/>
  <c r="R102"/>
  <c r="P102"/>
  <c r="BI101"/>
  <c r="BH101"/>
  <c r="BG101"/>
  <c r="BF101"/>
  <c r="T101"/>
  <c r="R101"/>
  <c r="P101"/>
  <c r="BI100"/>
  <c r="BH100"/>
  <c r="BG100"/>
  <c r="BF100"/>
  <c r="T100"/>
  <c r="R100"/>
  <c r="P100"/>
  <c r="BI99"/>
  <c r="BH99"/>
  <c r="BG99"/>
  <c r="BF99"/>
  <c r="T99"/>
  <c r="R99"/>
  <c r="P99"/>
  <c r="BI98"/>
  <c r="BH98"/>
  <c r="BG98"/>
  <c r="BF98"/>
  <c r="T98"/>
  <c r="R98"/>
  <c r="P98"/>
  <c r="BI97"/>
  <c r="BH97"/>
  <c r="BG97"/>
  <c r="BF97"/>
  <c r="T97"/>
  <c r="R97"/>
  <c r="P97"/>
  <c r="BI96"/>
  <c r="BH96"/>
  <c r="BG96"/>
  <c r="BF96"/>
  <c r="T96"/>
  <c r="R96"/>
  <c r="P96"/>
  <c r="BI95"/>
  <c r="BH95"/>
  <c r="BG95"/>
  <c r="BF95"/>
  <c r="T95"/>
  <c r="R95"/>
  <c r="P95"/>
  <c r="BI94"/>
  <c r="BH94"/>
  <c r="BG94"/>
  <c r="BF94"/>
  <c r="T94"/>
  <c r="R94"/>
  <c r="P94"/>
  <c r="BI93"/>
  <c r="BH93"/>
  <c r="BG93"/>
  <c r="BF93"/>
  <c r="T93"/>
  <c r="R93"/>
  <c r="P93"/>
  <c r="BI92"/>
  <c r="BH92"/>
  <c r="BG92"/>
  <c r="BF92"/>
  <c r="T92"/>
  <c r="R92"/>
  <c r="P92"/>
  <c r="F84"/>
  <c r="E82"/>
  <c r="F56"/>
  <c r="E54"/>
  <c r="J26"/>
  <c r="E26"/>
  <c r="J87"/>
  <c r="J25"/>
  <c r="J23"/>
  <c r="E23"/>
  <c r="J58"/>
  <c r="J22"/>
  <c r="J20"/>
  <c r="E20"/>
  <c r="F59"/>
  <c r="J19"/>
  <c r="J17"/>
  <c r="E17"/>
  <c r="F86"/>
  <c r="J16"/>
  <c r="J14"/>
  <c r="J84"/>
  <c r="E7"/>
  <c r="E50"/>
  <c i="27" r="J39"/>
  <c r="J38"/>
  <c i="1" r="AY86"/>
  <c i="27" r="J37"/>
  <c i="1" r="AX86"/>
  <c i="27" r="BI113"/>
  <c r="BH113"/>
  <c r="BG113"/>
  <c r="BF113"/>
  <c r="T113"/>
  <c r="R113"/>
  <c r="P113"/>
  <c r="BI110"/>
  <c r="BH110"/>
  <c r="BG110"/>
  <c r="BF110"/>
  <c r="T110"/>
  <c r="R110"/>
  <c r="P110"/>
  <c r="BI106"/>
  <c r="BH106"/>
  <c r="BG106"/>
  <c r="BF106"/>
  <c r="T106"/>
  <c r="R106"/>
  <c r="P106"/>
  <c r="BI103"/>
  <c r="BH103"/>
  <c r="BG103"/>
  <c r="BF103"/>
  <c r="T103"/>
  <c r="R103"/>
  <c r="P103"/>
  <c r="BI99"/>
  <c r="BH99"/>
  <c r="BG99"/>
  <c r="BF99"/>
  <c r="T99"/>
  <c r="R99"/>
  <c r="P99"/>
  <c r="BI97"/>
  <c r="BH97"/>
  <c r="BG97"/>
  <c r="BF97"/>
  <c r="T97"/>
  <c r="R97"/>
  <c r="P97"/>
  <c r="BI95"/>
  <c r="BH95"/>
  <c r="BG95"/>
  <c r="BF95"/>
  <c r="T95"/>
  <c r="R95"/>
  <c r="P95"/>
  <c r="BI92"/>
  <c r="BH92"/>
  <c r="BG92"/>
  <c r="BF92"/>
  <c r="T92"/>
  <c r="R92"/>
  <c r="P92"/>
  <c r="F83"/>
  <c r="E81"/>
  <c r="F56"/>
  <c r="E54"/>
  <c r="J26"/>
  <c r="E26"/>
  <c r="J59"/>
  <c r="J25"/>
  <c r="J23"/>
  <c r="E23"/>
  <c r="J85"/>
  <c r="J22"/>
  <c r="J20"/>
  <c r="E20"/>
  <c r="F86"/>
  <c r="J19"/>
  <c r="J17"/>
  <c r="E17"/>
  <c r="F58"/>
  <c r="J16"/>
  <c r="J14"/>
  <c r="J83"/>
  <c r="E7"/>
  <c r="E77"/>
  <c i="26" r="J39"/>
  <c r="J38"/>
  <c i="1" r="AY85"/>
  <c i="26" r="J37"/>
  <c i="1" r="AX85"/>
  <c i="26" r="BI375"/>
  <c r="BH375"/>
  <c r="BG375"/>
  <c r="BF375"/>
  <c r="T375"/>
  <c r="R375"/>
  <c r="P375"/>
  <c r="BI373"/>
  <c r="BH373"/>
  <c r="BG373"/>
  <c r="BF373"/>
  <c r="T373"/>
  <c r="R373"/>
  <c r="P373"/>
  <c r="BI371"/>
  <c r="BH371"/>
  <c r="BG371"/>
  <c r="BF371"/>
  <c r="T371"/>
  <c r="R371"/>
  <c r="P371"/>
  <c r="BI369"/>
  <c r="BH369"/>
  <c r="BG369"/>
  <c r="BF369"/>
  <c r="T369"/>
  <c r="R369"/>
  <c r="P369"/>
  <c r="BI367"/>
  <c r="BH367"/>
  <c r="BG367"/>
  <c r="BF367"/>
  <c r="T367"/>
  <c r="R367"/>
  <c r="P367"/>
  <c r="BI365"/>
  <c r="BH365"/>
  <c r="BG365"/>
  <c r="BF365"/>
  <c r="T365"/>
  <c r="R365"/>
  <c r="P365"/>
  <c r="BI363"/>
  <c r="BH363"/>
  <c r="BG363"/>
  <c r="BF363"/>
  <c r="T363"/>
  <c r="R363"/>
  <c r="P363"/>
  <c r="BI362"/>
  <c r="BH362"/>
  <c r="BG362"/>
  <c r="BF362"/>
  <c r="T362"/>
  <c r="R362"/>
  <c r="P362"/>
  <c r="BI361"/>
  <c r="BH361"/>
  <c r="BG361"/>
  <c r="BF361"/>
  <c r="T361"/>
  <c r="R361"/>
  <c r="P361"/>
  <c r="BI359"/>
  <c r="BH359"/>
  <c r="BG359"/>
  <c r="BF359"/>
  <c r="T359"/>
  <c r="R359"/>
  <c r="P359"/>
  <c r="BI357"/>
  <c r="BH357"/>
  <c r="BG357"/>
  <c r="BF357"/>
  <c r="T357"/>
  <c r="R357"/>
  <c r="P357"/>
  <c r="BI355"/>
  <c r="BH355"/>
  <c r="BG355"/>
  <c r="BF355"/>
  <c r="T355"/>
  <c r="R355"/>
  <c r="P355"/>
  <c r="BI353"/>
  <c r="BH353"/>
  <c r="BG353"/>
  <c r="BF353"/>
  <c r="T353"/>
  <c r="R353"/>
  <c r="P353"/>
  <c r="BI351"/>
  <c r="BH351"/>
  <c r="BG351"/>
  <c r="BF351"/>
  <c r="T351"/>
  <c r="R351"/>
  <c r="P351"/>
  <c r="BI349"/>
  <c r="BH349"/>
  <c r="BG349"/>
  <c r="BF349"/>
  <c r="T349"/>
  <c r="R349"/>
  <c r="P349"/>
  <c r="BI347"/>
  <c r="BH347"/>
  <c r="BG347"/>
  <c r="BF347"/>
  <c r="T347"/>
  <c r="R347"/>
  <c r="P347"/>
  <c r="BI343"/>
  <c r="BH343"/>
  <c r="BG343"/>
  <c r="BF343"/>
  <c r="T343"/>
  <c r="R343"/>
  <c r="P343"/>
  <c r="BI339"/>
  <c r="BH339"/>
  <c r="BG339"/>
  <c r="BF339"/>
  <c r="T339"/>
  <c r="R339"/>
  <c r="P339"/>
  <c r="BI338"/>
  <c r="BH338"/>
  <c r="BG338"/>
  <c r="BF338"/>
  <c r="T338"/>
  <c r="R338"/>
  <c r="P338"/>
  <c r="BI335"/>
  <c r="BH335"/>
  <c r="BG335"/>
  <c r="BF335"/>
  <c r="T335"/>
  <c r="R335"/>
  <c r="P335"/>
  <c r="BI331"/>
  <c r="BH331"/>
  <c r="BG331"/>
  <c r="BF331"/>
  <c r="T331"/>
  <c r="R331"/>
  <c r="P331"/>
  <c r="BI329"/>
  <c r="BH329"/>
  <c r="BG329"/>
  <c r="BF329"/>
  <c r="T329"/>
  <c r="R329"/>
  <c r="P329"/>
  <c r="BI325"/>
  <c r="BH325"/>
  <c r="BG325"/>
  <c r="BF325"/>
  <c r="T325"/>
  <c r="R325"/>
  <c r="P325"/>
  <c r="BI321"/>
  <c r="BH321"/>
  <c r="BG321"/>
  <c r="BF321"/>
  <c r="T321"/>
  <c r="R321"/>
  <c r="P321"/>
  <c r="BI320"/>
  <c r="BH320"/>
  <c r="BG320"/>
  <c r="BF320"/>
  <c r="T320"/>
  <c r="R320"/>
  <c r="P320"/>
  <c r="BI318"/>
  <c r="BH318"/>
  <c r="BG318"/>
  <c r="BF318"/>
  <c r="T318"/>
  <c r="R318"/>
  <c r="P318"/>
  <c r="BI316"/>
  <c r="BH316"/>
  <c r="BG316"/>
  <c r="BF316"/>
  <c r="T316"/>
  <c r="R316"/>
  <c r="P316"/>
  <c r="BI314"/>
  <c r="BH314"/>
  <c r="BG314"/>
  <c r="BF314"/>
  <c r="T314"/>
  <c r="R314"/>
  <c r="P314"/>
  <c r="BI311"/>
  <c r="BH311"/>
  <c r="BG311"/>
  <c r="BF311"/>
  <c r="T311"/>
  <c r="R311"/>
  <c r="P311"/>
  <c r="BI308"/>
  <c r="BH308"/>
  <c r="BG308"/>
  <c r="BF308"/>
  <c r="T308"/>
  <c r="R308"/>
  <c r="P308"/>
  <c r="BI305"/>
  <c r="BH305"/>
  <c r="BG305"/>
  <c r="BF305"/>
  <c r="T305"/>
  <c r="R305"/>
  <c r="P305"/>
  <c r="BI299"/>
  <c r="BH299"/>
  <c r="BG299"/>
  <c r="BF299"/>
  <c r="T299"/>
  <c r="R299"/>
  <c r="P299"/>
  <c r="BI296"/>
  <c r="BH296"/>
  <c r="BG296"/>
  <c r="BF296"/>
  <c r="T296"/>
  <c r="R296"/>
  <c r="P296"/>
  <c r="BI292"/>
  <c r="BH292"/>
  <c r="BG292"/>
  <c r="BF292"/>
  <c r="T292"/>
  <c r="R292"/>
  <c r="P292"/>
  <c r="BI291"/>
  <c r="BH291"/>
  <c r="BG291"/>
  <c r="BF291"/>
  <c r="T291"/>
  <c r="R291"/>
  <c r="P291"/>
  <c r="BI289"/>
  <c r="BH289"/>
  <c r="BG289"/>
  <c r="BF289"/>
  <c r="T289"/>
  <c r="R289"/>
  <c r="P289"/>
  <c r="BI285"/>
  <c r="BH285"/>
  <c r="BG285"/>
  <c r="BF285"/>
  <c r="T285"/>
  <c r="R285"/>
  <c r="P285"/>
  <c r="BI283"/>
  <c r="BH283"/>
  <c r="BG283"/>
  <c r="BF283"/>
  <c r="T283"/>
  <c r="R283"/>
  <c r="P283"/>
  <c r="BI281"/>
  <c r="BH281"/>
  <c r="BG281"/>
  <c r="BF281"/>
  <c r="T281"/>
  <c r="R281"/>
  <c r="P281"/>
  <c r="BI279"/>
  <c r="BH279"/>
  <c r="BG279"/>
  <c r="BF279"/>
  <c r="T279"/>
  <c r="R279"/>
  <c r="P279"/>
  <c r="BI277"/>
  <c r="BH277"/>
  <c r="BG277"/>
  <c r="BF277"/>
  <c r="T277"/>
  <c r="R277"/>
  <c r="P277"/>
  <c r="BI276"/>
  <c r="BH276"/>
  <c r="BG276"/>
  <c r="BF276"/>
  <c r="T276"/>
  <c r="R276"/>
  <c r="P276"/>
  <c r="BI274"/>
  <c r="BH274"/>
  <c r="BG274"/>
  <c r="BF274"/>
  <c r="T274"/>
  <c r="R274"/>
  <c r="P274"/>
  <c r="BI272"/>
  <c r="BH272"/>
  <c r="BG272"/>
  <c r="BF272"/>
  <c r="T272"/>
  <c r="R272"/>
  <c r="P272"/>
  <c r="BI270"/>
  <c r="BH270"/>
  <c r="BG270"/>
  <c r="BF270"/>
  <c r="T270"/>
  <c r="R270"/>
  <c r="P270"/>
  <c r="BI268"/>
  <c r="BH268"/>
  <c r="BG268"/>
  <c r="BF268"/>
  <c r="T268"/>
  <c r="R268"/>
  <c r="P268"/>
  <c r="BI266"/>
  <c r="BH266"/>
  <c r="BG266"/>
  <c r="BF266"/>
  <c r="T266"/>
  <c r="R266"/>
  <c r="P266"/>
  <c r="BI264"/>
  <c r="BH264"/>
  <c r="BG264"/>
  <c r="BF264"/>
  <c r="T264"/>
  <c r="R264"/>
  <c r="P264"/>
  <c r="BI262"/>
  <c r="BH262"/>
  <c r="BG262"/>
  <c r="BF262"/>
  <c r="T262"/>
  <c r="R262"/>
  <c r="P262"/>
  <c r="BI260"/>
  <c r="BH260"/>
  <c r="BG260"/>
  <c r="BF260"/>
  <c r="T260"/>
  <c r="R260"/>
  <c r="P260"/>
  <c r="BI258"/>
  <c r="BH258"/>
  <c r="BG258"/>
  <c r="BF258"/>
  <c r="T258"/>
  <c r="R258"/>
  <c r="P258"/>
  <c r="BI257"/>
  <c r="BH257"/>
  <c r="BG257"/>
  <c r="BF257"/>
  <c r="T257"/>
  <c r="R257"/>
  <c r="P257"/>
  <c r="BI256"/>
  <c r="BH256"/>
  <c r="BG256"/>
  <c r="BF256"/>
  <c r="T256"/>
  <c r="R256"/>
  <c r="P256"/>
  <c r="BI254"/>
  <c r="BH254"/>
  <c r="BG254"/>
  <c r="BF254"/>
  <c r="T254"/>
  <c r="R254"/>
  <c r="P254"/>
  <c r="BI253"/>
  <c r="BH253"/>
  <c r="BG253"/>
  <c r="BF253"/>
  <c r="T253"/>
  <c r="R253"/>
  <c r="P253"/>
  <c r="BI251"/>
  <c r="BH251"/>
  <c r="BG251"/>
  <c r="BF251"/>
  <c r="T251"/>
  <c r="R251"/>
  <c r="P251"/>
  <c r="BI249"/>
  <c r="BH249"/>
  <c r="BG249"/>
  <c r="BF249"/>
  <c r="T249"/>
  <c r="R249"/>
  <c r="P249"/>
  <c r="BI247"/>
  <c r="BH247"/>
  <c r="BG247"/>
  <c r="BF247"/>
  <c r="T247"/>
  <c r="R247"/>
  <c r="P247"/>
  <c r="BI245"/>
  <c r="BH245"/>
  <c r="BG245"/>
  <c r="BF245"/>
  <c r="T245"/>
  <c r="R245"/>
  <c r="P245"/>
  <c r="BI243"/>
  <c r="BH243"/>
  <c r="BG243"/>
  <c r="BF243"/>
  <c r="T243"/>
  <c r="R243"/>
  <c r="P243"/>
  <c r="BI239"/>
  <c r="BH239"/>
  <c r="BG239"/>
  <c r="BF239"/>
  <c r="T239"/>
  <c r="R239"/>
  <c r="P239"/>
  <c r="BI238"/>
  <c r="BH238"/>
  <c r="BG238"/>
  <c r="BF238"/>
  <c r="T238"/>
  <c r="R238"/>
  <c r="P238"/>
  <c r="BI236"/>
  <c r="BH236"/>
  <c r="BG236"/>
  <c r="BF236"/>
  <c r="T236"/>
  <c r="R236"/>
  <c r="P236"/>
  <c r="BI234"/>
  <c r="BH234"/>
  <c r="BG234"/>
  <c r="BF234"/>
  <c r="T234"/>
  <c r="R234"/>
  <c r="P234"/>
  <c r="BI233"/>
  <c r="BH233"/>
  <c r="BG233"/>
  <c r="BF233"/>
  <c r="T233"/>
  <c r="R233"/>
  <c r="P233"/>
  <c r="BI224"/>
  <c r="BH224"/>
  <c r="BG224"/>
  <c r="BF224"/>
  <c r="T224"/>
  <c r="R224"/>
  <c r="P224"/>
  <c r="BI222"/>
  <c r="BH222"/>
  <c r="BG222"/>
  <c r="BF222"/>
  <c r="T222"/>
  <c r="R222"/>
  <c r="P222"/>
  <c r="BI220"/>
  <c r="BH220"/>
  <c r="BG220"/>
  <c r="BF220"/>
  <c r="T220"/>
  <c r="R220"/>
  <c r="P220"/>
  <c r="BI218"/>
  <c r="BH218"/>
  <c r="BG218"/>
  <c r="BF218"/>
  <c r="T218"/>
  <c r="R218"/>
  <c r="P218"/>
  <c r="BI214"/>
  <c r="BH214"/>
  <c r="BG214"/>
  <c r="BF214"/>
  <c r="T214"/>
  <c r="R214"/>
  <c r="P214"/>
  <c r="BI212"/>
  <c r="BH212"/>
  <c r="BG212"/>
  <c r="BF212"/>
  <c r="T212"/>
  <c r="R212"/>
  <c r="P212"/>
  <c r="BI211"/>
  <c r="BH211"/>
  <c r="BG211"/>
  <c r="BF211"/>
  <c r="T211"/>
  <c r="R211"/>
  <c r="P211"/>
  <c r="BI210"/>
  <c r="BH210"/>
  <c r="BG210"/>
  <c r="BF210"/>
  <c r="T210"/>
  <c r="R210"/>
  <c r="P210"/>
  <c r="BI205"/>
  <c r="BH205"/>
  <c r="BG205"/>
  <c r="BF205"/>
  <c r="T205"/>
  <c r="R205"/>
  <c r="P205"/>
  <c r="BI204"/>
  <c r="BH204"/>
  <c r="BG204"/>
  <c r="BF204"/>
  <c r="T204"/>
  <c r="R204"/>
  <c r="P204"/>
  <c r="BI199"/>
  <c r="BH199"/>
  <c r="BG199"/>
  <c r="BF199"/>
  <c r="T199"/>
  <c r="R199"/>
  <c r="P199"/>
  <c r="BI196"/>
  <c r="BH196"/>
  <c r="BG196"/>
  <c r="BF196"/>
  <c r="T196"/>
  <c r="R196"/>
  <c r="P196"/>
  <c r="BI195"/>
  <c r="BH195"/>
  <c r="BG195"/>
  <c r="BF195"/>
  <c r="T195"/>
  <c r="R195"/>
  <c r="P195"/>
  <c r="BI185"/>
  <c r="BH185"/>
  <c r="BG185"/>
  <c r="BF185"/>
  <c r="T185"/>
  <c r="R185"/>
  <c r="P185"/>
  <c r="BI184"/>
  <c r="BH184"/>
  <c r="BG184"/>
  <c r="BF184"/>
  <c r="T184"/>
  <c r="R184"/>
  <c r="P184"/>
  <c r="BI182"/>
  <c r="BH182"/>
  <c r="BG182"/>
  <c r="BF182"/>
  <c r="T182"/>
  <c r="R182"/>
  <c r="P182"/>
  <c r="BI180"/>
  <c r="BH180"/>
  <c r="BG180"/>
  <c r="BF180"/>
  <c r="T180"/>
  <c r="R180"/>
  <c r="P180"/>
  <c r="BI178"/>
  <c r="BH178"/>
  <c r="BG178"/>
  <c r="BF178"/>
  <c r="T178"/>
  <c r="R178"/>
  <c r="P178"/>
  <c r="BI176"/>
  <c r="BH176"/>
  <c r="BG176"/>
  <c r="BF176"/>
  <c r="T176"/>
  <c r="R176"/>
  <c r="P176"/>
  <c r="BI174"/>
  <c r="BH174"/>
  <c r="BG174"/>
  <c r="BF174"/>
  <c r="T174"/>
  <c r="R174"/>
  <c r="P174"/>
  <c r="BI169"/>
  <c r="BH169"/>
  <c r="BG169"/>
  <c r="BF169"/>
  <c r="T169"/>
  <c r="R169"/>
  <c r="P169"/>
  <c r="BI166"/>
  <c r="BH166"/>
  <c r="BG166"/>
  <c r="BF166"/>
  <c r="T166"/>
  <c r="R166"/>
  <c r="P166"/>
  <c r="BI164"/>
  <c r="BH164"/>
  <c r="BG164"/>
  <c r="BF164"/>
  <c r="T164"/>
  <c r="R164"/>
  <c r="P164"/>
  <c r="BI155"/>
  <c r="BH155"/>
  <c r="BG155"/>
  <c r="BF155"/>
  <c r="T155"/>
  <c r="R155"/>
  <c r="P155"/>
  <c r="BI153"/>
  <c r="BH153"/>
  <c r="BG153"/>
  <c r="BF153"/>
  <c r="T153"/>
  <c r="R153"/>
  <c r="P153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5"/>
  <c r="BH145"/>
  <c r="BG145"/>
  <c r="BF145"/>
  <c r="T145"/>
  <c r="R145"/>
  <c r="P145"/>
  <c r="BI143"/>
  <c r="BH143"/>
  <c r="BG143"/>
  <c r="BF143"/>
  <c r="T143"/>
  <c r="R143"/>
  <c r="P143"/>
  <c r="BI141"/>
  <c r="BH141"/>
  <c r="BG141"/>
  <c r="BF141"/>
  <c r="T141"/>
  <c r="R141"/>
  <c r="P141"/>
  <c r="BI139"/>
  <c r="BH139"/>
  <c r="BG139"/>
  <c r="BF139"/>
  <c r="T139"/>
  <c r="R139"/>
  <c r="P139"/>
  <c r="BI135"/>
  <c r="BH135"/>
  <c r="BG135"/>
  <c r="BF135"/>
  <c r="T135"/>
  <c r="R135"/>
  <c r="P135"/>
  <c r="BI131"/>
  <c r="BH131"/>
  <c r="BG131"/>
  <c r="BF131"/>
  <c r="T131"/>
  <c r="R131"/>
  <c r="P131"/>
  <c r="BI127"/>
  <c r="BH127"/>
  <c r="BG127"/>
  <c r="BF127"/>
  <c r="T127"/>
  <c r="R127"/>
  <c r="P127"/>
  <c r="BI125"/>
  <c r="BH125"/>
  <c r="BG125"/>
  <c r="BF125"/>
  <c r="T125"/>
  <c r="R125"/>
  <c r="P125"/>
  <c r="BI123"/>
  <c r="BH123"/>
  <c r="BG123"/>
  <c r="BF123"/>
  <c r="T123"/>
  <c r="R123"/>
  <c r="P123"/>
  <c r="BI121"/>
  <c r="BH121"/>
  <c r="BG121"/>
  <c r="BF121"/>
  <c r="T121"/>
  <c r="R121"/>
  <c r="P121"/>
  <c r="BI119"/>
  <c r="BH119"/>
  <c r="BG119"/>
  <c r="BF119"/>
  <c r="T119"/>
  <c r="R119"/>
  <c r="P119"/>
  <c r="BI115"/>
  <c r="BH115"/>
  <c r="BG115"/>
  <c r="BF115"/>
  <c r="T115"/>
  <c r="R115"/>
  <c r="P115"/>
  <c r="BI111"/>
  <c r="BH111"/>
  <c r="BG111"/>
  <c r="BF111"/>
  <c r="T111"/>
  <c r="R111"/>
  <c r="P111"/>
  <c r="BI107"/>
  <c r="BH107"/>
  <c r="BG107"/>
  <c r="BF107"/>
  <c r="T107"/>
  <c r="R107"/>
  <c r="P107"/>
  <c r="BI103"/>
  <c r="BH103"/>
  <c r="BG103"/>
  <c r="BF103"/>
  <c r="T103"/>
  <c r="R103"/>
  <c r="P103"/>
  <c r="BI99"/>
  <c r="BH99"/>
  <c r="BG99"/>
  <c r="BF99"/>
  <c r="T99"/>
  <c r="R99"/>
  <c r="P99"/>
  <c r="BI92"/>
  <c r="BH92"/>
  <c r="BG92"/>
  <c r="BF92"/>
  <c r="T92"/>
  <c r="R92"/>
  <c r="P92"/>
  <c r="F84"/>
  <c r="E82"/>
  <c r="F56"/>
  <c r="E54"/>
  <c r="J26"/>
  <c r="E26"/>
  <c r="J59"/>
  <c r="J25"/>
  <c r="J23"/>
  <c r="E23"/>
  <c r="J86"/>
  <c r="J22"/>
  <c r="J20"/>
  <c r="E20"/>
  <c r="F59"/>
  <c r="J19"/>
  <c r="J17"/>
  <c r="E17"/>
  <c r="F58"/>
  <c r="J16"/>
  <c r="J14"/>
  <c r="J56"/>
  <c r="E7"/>
  <c r="E78"/>
  <c i="25" r="J39"/>
  <c r="J38"/>
  <c i="1" r="AY84"/>
  <c i="25" r="J37"/>
  <c i="1" r="AX84"/>
  <c i="25" r="BI229"/>
  <c r="BH229"/>
  <c r="BG229"/>
  <c r="BF229"/>
  <c r="T229"/>
  <c r="R229"/>
  <c r="P229"/>
  <c r="BI227"/>
  <c r="BH227"/>
  <c r="BG227"/>
  <c r="BF227"/>
  <c r="T227"/>
  <c r="R227"/>
  <c r="P227"/>
  <c r="BI225"/>
  <c r="BH225"/>
  <c r="BG225"/>
  <c r="BF225"/>
  <c r="T225"/>
  <c r="R225"/>
  <c r="P225"/>
  <c r="BI223"/>
  <c r="BH223"/>
  <c r="BG223"/>
  <c r="BF223"/>
  <c r="T223"/>
  <c r="R223"/>
  <c r="P223"/>
  <c r="BI221"/>
  <c r="BH221"/>
  <c r="BG221"/>
  <c r="BF221"/>
  <c r="T221"/>
  <c r="R221"/>
  <c r="P221"/>
  <c r="BI219"/>
  <c r="BH219"/>
  <c r="BG219"/>
  <c r="BF219"/>
  <c r="T219"/>
  <c r="R219"/>
  <c r="P219"/>
  <c r="BI215"/>
  <c r="BH215"/>
  <c r="BG215"/>
  <c r="BF215"/>
  <c r="T215"/>
  <c r="R215"/>
  <c r="P215"/>
  <c r="BI213"/>
  <c r="BH213"/>
  <c r="BG213"/>
  <c r="BF213"/>
  <c r="T213"/>
  <c r="R213"/>
  <c r="P213"/>
  <c r="BI210"/>
  <c r="BH210"/>
  <c r="BG210"/>
  <c r="BF210"/>
  <c r="T210"/>
  <c r="R210"/>
  <c r="P210"/>
  <c r="BI209"/>
  <c r="BH209"/>
  <c r="BG209"/>
  <c r="BF209"/>
  <c r="T209"/>
  <c r="R209"/>
  <c r="P209"/>
  <c r="BI205"/>
  <c r="BH205"/>
  <c r="BG205"/>
  <c r="BF205"/>
  <c r="T205"/>
  <c r="R205"/>
  <c r="P205"/>
  <c r="BI204"/>
  <c r="BH204"/>
  <c r="BG204"/>
  <c r="BF204"/>
  <c r="T204"/>
  <c r="R204"/>
  <c r="P204"/>
  <c r="BI202"/>
  <c r="BH202"/>
  <c r="BG202"/>
  <c r="BF202"/>
  <c r="T202"/>
  <c r="R202"/>
  <c r="P202"/>
  <c r="BI200"/>
  <c r="BH200"/>
  <c r="BG200"/>
  <c r="BF200"/>
  <c r="T200"/>
  <c r="R200"/>
  <c r="P200"/>
  <c r="BI198"/>
  <c r="BH198"/>
  <c r="BG198"/>
  <c r="BF198"/>
  <c r="T198"/>
  <c r="R198"/>
  <c r="P198"/>
  <c r="BI195"/>
  <c r="BH195"/>
  <c r="BG195"/>
  <c r="BF195"/>
  <c r="T195"/>
  <c r="R195"/>
  <c r="P195"/>
  <c r="BI192"/>
  <c r="BH192"/>
  <c r="BG192"/>
  <c r="BF192"/>
  <c r="T192"/>
  <c r="R192"/>
  <c r="P192"/>
  <c r="BI187"/>
  <c r="BH187"/>
  <c r="BG187"/>
  <c r="BF187"/>
  <c r="T187"/>
  <c r="R187"/>
  <c r="P187"/>
  <c r="BI184"/>
  <c r="BH184"/>
  <c r="BG184"/>
  <c r="BF184"/>
  <c r="T184"/>
  <c r="R184"/>
  <c r="P184"/>
  <c r="BI183"/>
  <c r="BH183"/>
  <c r="BG183"/>
  <c r="BF183"/>
  <c r="T183"/>
  <c r="R183"/>
  <c r="P183"/>
  <c r="BI181"/>
  <c r="BH181"/>
  <c r="BG181"/>
  <c r="BF181"/>
  <c r="T181"/>
  <c r="R181"/>
  <c r="P181"/>
  <c r="BI179"/>
  <c r="BH179"/>
  <c r="BG179"/>
  <c r="BF179"/>
  <c r="T179"/>
  <c r="R179"/>
  <c r="P179"/>
  <c r="BI177"/>
  <c r="BH177"/>
  <c r="BG177"/>
  <c r="BF177"/>
  <c r="T177"/>
  <c r="R177"/>
  <c r="P177"/>
  <c r="BI175"/>
  <c r="BH175"/>
  <c r="BG175"/>
  <c r="BF175"/>
  <c r="T175"/>
  <c r="R175"/>
  <c r="P175"/>
  <c r="BI173"/>
  <c r="BH173"/>
  <c r="BG173"/>
  <c r="BF173"/>
  <c r="T173"/>
  <c r="R173"/>
  <c r="P173"/>
  <c r="BI172"/>
  <c r="BH172"/>
  <c r="BG172"/>
  <c r="BF172"/>
  <c r="T172"/>
  <c r="R172"/>
  <c r="P172"/>
  <c r="BI170"/>
  <c r="BH170"/>
  <c r="BG170"/>
  <c r="BF170"/>
  <c r="T170"/>
  <c r="R170"/>
  <c r="P170"/>
  <c r="BI168"/>
  <c r="BH168"/>
  <c r="BG168"/>
  <c r="BF168"/>
  <c r="T168"/>
  <c r="R168"/>
  <c r="P168"/>
  <c r="BI167"/>
  <c r="BH167"/>
  <c r="BG167"/>
  <c r="BF167"/>
  <c r="T167"/>
  <c r="R167"/>
  <c r="P167"/>
  <c r="BI164"/>
  <c r="BH164"/>
  <c r="BG164"/>
  <c r="BF164"/>
  <c r="T164"/>
  <c r="R164"/>
  <c r="P164"/>
  <c r="BI162"/>
  <c r="BH162"/>
  <c r="BG162"/>
  <c r="BF162"/>
  <c r="T162"/>
  <c r="R162"/>
  <c r="P162"/>
  <c r="BI159"/>
  <c r="BH159"/>
  <c r="BG159"/>
  <c r="BF159"/>
  <c r="T159"/>
  <c r="R159"/>
  <c r="P159"/>
  <c r="BI157"/>
  <c r="BH157"/>
  <c r="BG157"/>
  <c r="BF157"/>
  <c r="T157"/>
  <c r="R157"/>
  <c r="P157"/>
  <c r="BI154"/>
  <c r="BH154"/>
  <c r="BG154"/>
  <c r="BF154"/>
  <c r="T154"/>
  <c r="R154"/>
  <c r="P154"/>
  <c r="BI150"/>
  <c r="BH150"/>
  <c r="BG150"/>
  <c r="BF150"/>
  <c r="T150"/>
  <c r="R150"/>
  <c r="P150"/>
  <c r="BI147"/>
  <c r="BH147"/>
  <c r="BG147"/>
  <c r="BF147"/>
  <c r="T147"/>
  <c r="R147"/>
  <c r="P147"/>
  <c r="BI143"/>
  <c r="BH143"/>
  <c r="BG143"/>
  <c r="BF143"/>
  <c r="T143"/>
  <c r="R143"/>
  <c r="P143"/>
  <c r="BI140"/>
  <c r="BH140"/>
  <c r="BG140"/>
  <c r="BF140"/>
  <c r="T140"/>
  <c r="R140"/>
  <c r="P140"/>
  <c r="BI139"/>
  <c r="BH139"/>
  <c r="BG139"/>
  <c r="BF139"/>
  <c r="T139"/>
  <c r="R139"/>
  <c r="P139"/>
  <c r="BI136"/>
  <c r="BH136"/>
  <c r="BG136"/>
  <c r="BF136"/>
  <c r="T136"/>
  <c r="R136"/>
  <c r="P136"/>
  <c r="BI133"/>
  <c r="BH133"/>
  <c r="BG133"/>
  <c r="BF133"/>
  <c r="T133"/>
  <c r="R133"/>
  <c r="P133"/>
  <c r="BI132"/>
  <c r="BH132"/>
  <c r="BG132"/>
  <c r="BF132"/>
  <c r="T132"/>
  <c r="R132"/>
  <c r="P132"/>
  <c r="BI129"/>
  <c r="BH129"/>
  <c r="BG129"/>
  <c r="BF129"/>
  <c r="T129"/>
  <c r="R129"/>
  <c r="P129"/>
  <c r="BI127"/>
  <c r="BH127"/>
  <c r="BG127"/>
  <c r="BF127"/>
  <c r="T127"/>
  <c r="R127"/>
  <c r="P127"/>
  <c r="BI125"/>
  <c r="BH125"/>
  <c r="BG125"/>
  <c r="BF125"/>
  <c r="T125"/>
  <c r="R125"/>
  <c r="P125"/>
  <c r="BI123"/>
  <c r="BH123"/>
  <c r="BG123"/>
  <c r="BF123"/>
  <c r="T123"/>
  <c r="R123"/>
  <c r="P123"/>
  <c r="BI121"/>
  <c r="BH121"/>
  <c r="BG121"/>
  <c r="BF121"/>
  <c r="T121"/>
  <c r="R121"/>
  <c r="P121"/>
  <c r="BI119"/>
  <c r="BH119"/>
  <c r="BG119"/>
  <c r="BF119"/>
  <c r="T119"/>
  <c r="R119"/>
  <c r="P119"/>
  <c r="BI118"/>
  <c r="BH118"/>
  <c r="BG118"/>
  <c r="BF118"/>
  <c r="T118"/>
  <c r="R118"/>
  <c r="P118"/>
  <c r="BI111"/>
  <c r="BH111"/>
  <c r="BG111"/>
  <c r="BF111"/>
  <c r="T111"/>
  <c r="R111"/>
  <c r="P111"/>
  <c r="BI109"/>
  <c r="BH109"/>
  <c r="BG109"/>
  <c r="BF109"/>
  <c r="T109"/>
  <c r="R109"/>
  <c r="P109"/>
  <c r="BI107"/>
  <c r="BH107"/>
  <c r="BG107"/>
  <c r="BF107"/>
  <c r="T107"/>
  <c r="R107"/>
  <c r="P107"/>
  <c r="BI105"/>
  <c r="BH105"/>
  <c r="BG105"/>
  <c r="BF105"/>
  <c r="T105"/>
  <c r="R105"/>
  <c r="P105"/>
  <c r="BI103"/>
  <c r="BH103"/>
  <c r="BG103"/>
  <c r="BF103"/>
  <c r="T103"/>
  <c r="R103"/>
  <c r="P103"/>
  <c r="BI101"/>
  <c r="BH101"/>
  <c r="BG101"/>
  <c r="BF101"/>
  <c r="T101"/>
  <c r="R101"/>
  <c r="P101"/>
  <c r="BI99"/>
  <c r="BH99"/>
  <c r="BG99"/>
  <c r="BF99"/>
  <c r="T99"/>
  <c r="R99"/>
  <c r="P99"/>
  <c r="BI97"/>
  <c r="BH97"/>
  <c r="BG97"/>
  <c r="BF97"/>
  <c r="T97"/>
  <c r="R97"/>
  <c r="P97"/>
  <c r="BI90"/>
  <c r="BH90"/>
  <c r="BG90"/>
  <c r="BF90"/>
  <c r="T90"/>
  <c r="R90"/>
  <c r="P90"/>
  <c r="F82"/>
  <c r="E80"/>
  <c r="F56"/>
  <c r="E54"/>
  <c r="J26"/>
  <c r="E26"/>
  <c r="J59"/>
  <c r="J25"/>
  <c r="J23"/>
  <c r="E23"/>
  <c r="J58"/>
  <c r="J22"/>
  <c r="J20"/>
  <c r="E20"/>
  <c r="F59"/>
  <c r="J19"/>
  <c r="J17"/>
  <c r="E17"/>
  <c r="F58"/>
  <c r="J16"/>
  <c r="J14"/>
  <c r="J82"/>
  <c r="E7"/>
  <c r="E76"/>
  <c i="24" r="J39"/>
  <c r="J38"/>
  <c i="1" r="AY83"/>
  <c i="24" r="J37"/>
  <c i="1" r="AX83"/>
  <c i="24" r="BI476"/>
  <c r="BH476"/>
  <c r="BG476"/>
  <c r="BF476"/>
  <c r="T476"/>
  <c r="R476"/>
  <c r="P476"/>
  <c r="BI474"/>
  <c r="BH474"/>
  <c r="BG474"/>
  <c r="BF474"/>
  <c r="T474"/>
  <c r="R474"/>
  <c r="P474"/>
  <c r="BI472"/>
  <c r="BH472"/>
  <c r="BG472"/>
  <c r="BF472"/>
  <c r="T472"/>
  <c r="R472"/>
  <c r="P472"/>
  <c r="BI470"/>
  <c r="BH470"/>
  <c r="BG470"/>
  <c r="BF470"/>
  <c r="T470"/>
  <c r="R470"/>
  <c r="P470"/>
  <c r="BI468"/>
  <c r="BH468"/>
  <c r="BG468"/>
  <c r="BF468"/>
  <c r="T468"/>
  <c r="R468"/>
  <c r="P468"/>
  <c r="BI466"/>
  <c r="BH466"/>
  <c r="BG466"/>
  <c r="BF466"/>
  <c r="T466"/>
  <c r="R466"/>
  <c r="P466"/>
  <c r="BI464"/>
  <c r="BH464"/>
  <c r="BG464"/>
  <c r="BF464"/>
  <c r="T464"/>
  <c r="R464"/>
  <c r="P464"/>
  <c r="BI463"/>
  <c r="BH463"/>
  <c r="BG463"/>
  <c r="BF463"/>
  <c r="T463"/>
  <c r="R463"/>
  <c r="P463"/>
  <c r="BI462"/>
  <c r="BH462"/>
  <c r="BG462"/>
  <c r="BF462"/>
  <c r="T462"/>
  <c r="R462"/>
  <c r="P462"/>
  <c r="BI460"/>
  <c r="BH460"/>
  <c r="BG460"/>
  <c r="BF460"/>
  <c r="T460"/>
  <c r="R460"/>
  <c r="P460"/>
  <c r="BI458"/>
  <c r="BH458"/>
  <c r="BG458"/>
  <c r="BF458"/>
  <c r="T458"/>
  <c r="R458"/>
  <c r="P458"/>
  <c r="BI456"/>
  <c r="BH456"/>
  <c r="BG456"/>
  <c r="BF456"/>
  <c r="T456"/>
  <c r="R456"/>
  <c r="P456"/>
  <c r="BI454"/>
  <c r="BH454"/>
  <c r="BG454"/>
  <c r="BF454"/>
  <c r="T454"/>
  <c r="R454"/>
  <c r="P454"/>
  <c r="BI452"/>
  <c r="BH452"/>
  <c r="BG452"/>
  <c r="BF452"/>
  <c r="T452"/>
  <c r="R452"/>
  <c r="P452"/>
  <c r="BI450"/>
  <c r="BH450"/>
  <c r="BG450"/>
  <c r="BF450"/>
  <c r="T450"/>
  <c r="R450"/>
  <c r="P450"/>
  <c r="BI448"/>
  <c r="BH448"/>
  <c r="BG448"/>
  <c r="BF448"/>
  <c r="T448"/>
  <c r="R448"/>
  <c r="P448"/>
  <c r="BI444"/>
  <c r="BH444"/>
  <c r="BG444"/>
  <c r="BF444"/>
  <c r="T444"/>
  <c r="R444"/>
  <c r="P444"/>
  <c r="BI442"/>
  <c r="BH442"/>
  <c r="BG442"/>
  <c r="BF442"/>
  <c r="T442"/>
  <c r="R442"/>
  <c r="P442"/>
  <c r="BI438"/>
  <c r="BH438"/>
  <c r="BG438"/>
  <c r="BF438"/>
  <c r="T438"/>
  <c r="R438"/>
  <c r="P438"/>
  <c r="BI434"/>
  <c r="BH434"/>
  <c r="BG434"/>
  <c r="BF434"/>
  <c r="T434"/>
  <c r="R434"/>
  <c r="P434"/>
  <c r="BI432"/>
  <c r="BH432"/>
  <c r="BG432"/>
  <c r="BF432"/>
  <c r="T432"/>
  <c r="R432"/>
  <c r="P432"/>
  <c r="BI429"/>
  <c r="BH429"/>
  <c r="BG429"/>
  <c r="BF429"/>
  <c r="T429"/>
  <c r="R429"/>
  <c r="P429"/>
  <c r="BI427"/>
  <c r="BH427"/>
  <c r="BG427"/>
  <c r="BF427"/>
  <c r="T427"/>
  <c r="R427"/>
  <c r="P427"/>
  <c r="BI425"/>
  <c r="BH425"/>
  <c r="BG425"/>
  <c r="BF425"/>
  <c r="T425"/>
  <c r="R425"/>
  <c r="P425"/>
  <c r="BI421"/>
  <c r="BH421"/>
  <c r="BG421"/>
  <c r="BF421"/>
  <c r="T421"/>
  <c r="R421"/>
  <c r="P421"/>
  <c r="BI417"/>
  <c r="BH417"/>
  <c r="BG417"/>
  <c r="BF417"/>
  <c r="T417"/>
  <c r="R417"/>
  <c r="P417"/>
  <c r="BI416"/>
  <c r="BH416"/>
  <c r="BG416"/>
  <c r="BF416"/>
  <c r="T416"/>
  <c r="R416"/>
  <c r="P416"/>
  <c r="BI414"/>
  <c r="BH414"/>
  <c r="BG414"/>
  <c r="BF414"/>
  <c r="T414"/>
  <c r="R414"/>
  <c r="P414"/>
  <c r="BI412"/>
  <c r="BH412"/>
  <c r="BG412"/>
  <c r="BF412"/>
  <c r="T412"/>
  <c r="R412"/>
  <c r="P412"/>
  <c r="BI408"/>
  <c r="BH408"/>
  <c r="BG408"/>
  <c r="BF408"/>
  <c r="T408"/>
  <c r="R408"/>
  <c r="P408"/>
  <c r="BI405"/>
  <c r="BH405"/>
  <c r="BG405"/>
  <c r="BF405"/>
  <c r="T405"/>
  <c r="R405"/>
  <c r="P405"/>
  <c r="BI402"/>
  <c r="BH402"/>
  <c r="BG402"/>
  <c r="BF402"/>
  <c r="T402"/>
  <c r="R402"/>
  <c r="P402"/>
  <c r="BI398"/>
  <c r="BH398"/>
  <c r="BG398"/>
  <c r="BF398"/>
  <c r="T398"/>
  <c r="R398"/>
  <c r="P398"/>
  <c r="BI389"/>
  <c r="BH389"/>
  <c r="BG389"/>
  <c r="BF389"/>
  <c r="T389"/>
  <c r="R389"/>
  <c r="P389"/>
  <c r="BI384"/>
  <c r="BH384"/>
  <c r="BG384"/>
  <c r="BF384"/>
  <c r="T384"/>
  <c r="R384"/>
  <c r="P384"/>
  <c r="BI382"/>
  <c r="BH382"/>
  <c r="BG382"/>
  <c r="BF382"/>
  <c r="T382"/>
  <c r="R382"/>
  <c r="P382"/>
  <c r="BI378"/>
  <c r="BH378"/>
  <c r="BG378"/>
  <c r="BF378"/>
  <c r="T378"/>
  <c r="R378"/>
  <c r="P378"/>
  <c r="BI377"/>
  <c r="BH377"/>
  <c r="BG377"/>
  <c r="BF377"/>
  <c r="T377"/>
  <c r="R377"/>
  <c r="P377"/>
  <c r="BI373"/>
  <c r="BH373"/>
  <c r="BG373"/>
  <c r="BF373"/>
  <c r="T373"/>
  <c r="R373"/>
  <c r="P373"/>
  <c r="BI358"/>
  <c r="BH358"/>
  <c r="BG358"/>
  <c r="BF358"/>
  <c r="T358"/>
  <c r="R358"/>
  <c r="P358"/>
  <c r="BI356"/>
  <c r="BH356"/>
  <c r="BG356"/>
  <c r="BF356"/>
  <c r="T356"/>
  <c r="R356"/>
  <c r="P356"/>
  <c r="BI354"/>
  <c r="BH354"/>
  <c r="BG354"/>
  <c r="BF354"/>
  <c r="T354"/>
  <c r="R354"/>
  <c r="P354"/>
  <c r="BI353"/>
  <c r="BH353"/>
  <c r="BG353"/>
  <c r="BF353"/>
  <c r="T353"/>
  <c r="R353"/>
  <c r="P353"/>
  <c r="BI351"/>
  <c r="BH351"/>
  <c r="BG351"/>
  <c r="BF351"/>
  <c r="T351"/>
  <c r="R351"/>
  <c r="P351"/>
  <c r="BI349"/>
  <c r="BH349"/>
  <c r="BG349"/>
  <c r="BF349"/>
  <c r="T349"/>
  <c r="R349"/>
  <c r="P349"/>
  <c r="BI347"/>
  <c r="BH347"/>
  <c r="BG347"/>
  <c r="BF347"/>
  <c r="T347"/>
  <c r="R347"/>
  <c r="P347"/>
  <c r="BI346"/>
  <c r="BH346"/>
  <c r="BG346"/>
  <c r="BF346"/>
  <c r="T346"/>
  <c r="R346"/>
  <c r="P346"/>
  <c r="BI344"/>
  <c r="BH344"/>
  <c r="BG344"/>
  <c r="BF344"/>
  <c r="T344"/>
  <c r="R344"/>
  <c r="P344"/>
  <c r="BI342"/>
  <c r="BH342"/>
  <c r="BG342"/>
  <c r="BF342"/>
  <c r="T342"/>
  <c r="R342"/>
  <c r="P342"/>
  <c r="BI341"/>
  <c r="BH341"/>
  <c r="BG341"/>
  <c r="BF341"/>
  <c r="T341"/>
  <c r="R341"/>
  <c r="P341"/>
  <c r="BI340"/>
  <c r="BH340"/>
  <c r="BG340"/>
  <c r="BF340"/>
  <c r="T340"/>
  <c r="R340"/>
  <c r="P340"/>
  <c r="BI338"/>
  <c r="BH338"/>
  <c r="BG338"/>
  <c r="BF338"/>
  <c r="T338"/>
  <c r="R338"/>
  <c r="P338"/>
  <c r="BI336"/>
  <c r="BH336"/>
  <c r="BG336"/>
  <c r="BF336"/>
  <c r="T336"/>
  <c r="R336"/>
  <c r="P336"/>
  <c r="BI334"/>
  <c r="BH334"/>
  <c r="BG334"/>
  <c r="BF334"/>
  <c r="T334"/>
  <c r="R334"/>
  <c r="P334"/>
  <c r="BI330"/>
  <c r="BH330"/>
  <c r="BG330"/>
  <c r="BF330"/>
  <c r="T330"/>
  <c r="R330"/>
  <c r="P330"/>
  <c r="BI328"/>
  <c r="BH328"/>
  <c r="BG328"/>
  <c r="BF328"/>
  <c r="T328"/>
  <c r="R328"/>
  <c r="P328"/>
  <c r="BI326"/>
  <c r="BH326"/>
  <c r="BG326"/>
  <c r="BF326"/>
  <c r="T326"/>
  <c r="R326"/>
  <c r="P326"/>
  <c r="BI324"/>
  <c r="BH324"/>
  <c r="BG324"/>
  <c r="BF324"/>
  <c r="T324"/>
  <c r="R324"/>
  <c r="P324"/>
  <c r="BI322"/>
  <c r="BH322"/>
  <c r="BG322"/>
  <c r="BF322"/>
  <c r="T322"/>
  <c r="R322"/>
  <c r="P322"/>
  <c r="BI320"/>
  <c r="BH320"/>
  <c r="BG320"/>
  <c r="BF320"/>
  <c r="T320"/>
  <c r="R320"/>
  <c r="P320"/>
  <c r="BI318"/>
  <c r="BH318"/>
  <c r="BG318"/>
  <c r="BF318"/>
  <c r="T318"/>
  <c r="R318"/>
  <c r="P318"/>
  <c r="BI313"/>
  <c r="BH313"/>
  <c r="BG313"/>
  <c r="BF313"/>
  <c r="T313"/>
  <c r="R313"/>
  <c r="P313"/>
  <c r="BI312"/>
  <c r="BH312"/>
  <c r="BG312"/>
  <c r="BF312"/>
  <c r="T312"/>
  <c r="R312"/>
  <c r="P312"/>
  <c r="BI277"/>
  <c r="BH277"/>
  <c r="BG277"/>
  <c r="BF277"/>
  <c r="T277"/>
  <c r="R277"/>
  <c r="P277"/>
  <c r="BI275"/>
  <c r="BH275"/>
  <c r="BG275"/>
  <c r="BF275"/>
  <c r="T275"/>
  <c r="R275"/>
  <c r="P275"/>
  <c r="BI273"/>
  <c r="BH273"/>
  <c r="BG273"/>
  <c r="BF273"/>
  <c r="T273"/>
  <c r="R273"/>
  <c r="P273"/>
  <c r="BI271"/>
  <c r="BH271"/>
  <c r="BG271"/>
  <c r="BF271"/>
  <c r="T271"/>
  <c r="R271"/>
  <c r="P271"/>
  <c r="BI264"/>
  <c r="BH264"/>
  <c r="BG264"/>
  <c r="BF264"/>
  <c r="T264"/>
  <c r="R264"/>
  <c r="P264"/>
  <c r="BI262"/>
  <c r="BH262"/>
  <c r="BG262"/>
  <c r="BF262"/>
  <c r="T262"/>
  <c r="R262"/>
  <c r="P262"/>
  <c r="BI261"/>
  <c r="BH261"/>
  <c r="BG261"/>
  <c r="BF261"/>
  <c r="T261"/>
  <c r="R261"/>
  <c r="P261"/>
  <c r="BI225"/>
  <c r="BH225"/>
  <c r="BG225"/>
  <c r="BF225"/>
  <c r="T225"/>
  <c r="R225"/>
  <c r="P225"/>
  <c r="BI224"/>
  <c r="BH224"/>
  <c r="BG224"/>
  <c r="BF224"/>
  <c r="T224"/>
  <c r="R224"/>
  <c r="P224"/>
  <c r="BI189"/>
  <c r="BH189"/>
  <c r="BG189"/>
  <c r="BF189"/>
  <c r="T189"/>
  <c r="R189"/>
  <c r="P189"/>
  <c r="BI188"/>
  <c r="BH188"/>
  <c r="BG188"/>
  <c r="BF188"/>
  <c r="T188"/>
  <c r="R188"/>
  <c r="P188"/>
  <c r="BI186"/>
  <c r="BH186"/>
  <c r="BG186"/>
  <c r="BF186"/>
  <c r="T186"/>
  <c r="R186"/>
  <c r="P186"/>
  <c r="BI184"/>
  <c r="BH184"/>
  <c r="BG184"/>
  <c r="BF184"/>
  <c r="T184"/>
  <c r="R184"/>
  <c r="P184"/>
  <c r="BI182"/>
  <c r="BH182"/>
  <c r="BG182"/>
  <c r="BF182"/>
  <c r="T182"/>
  <c r="R182"/>
  <c r="P182"/>
  <c r="BI180"/>
  <c r="BH180"/>
  <c r="BG180"/>
  <c r="BF180"/>
  <c r="T180"/>
  <c r="R180"/>
  <c r="P180"/>
  <c r="BI178"/>
  <c r="BH178"/>
  <c r="BG178"/>
  <c r="BF178"/>
  <c r="T178"/>
  <c r="R178"/>
  <c r="P178"/>
  <c r="BI171"/>
  <c r="BH171"/>
  <c r="BG171"/>
  <c r="BF171"/>
  <c r="T171"/>
  <c r="R171"/>
  <c r="P171"/>
  <c r="BI169"/>
  <c r="BH169"/>
  <c r="BG169"/>
  <c r="BF169"/>
  <c r="T169"/>
  <c r="R169"/>
  <c r="P169"/>
  <c r="BI167"/>
  <c r="BH167"/>
  <c r="BG167"/>
  <c r="BF167"/>
  <c r="T167"/>
  <c r="R167"/>
  <c r="P167"/>
  <c r="BI165"/>
  <c r="BH165"/>
  <c r="BG165"/>
  <c r="BF165"/>
  <c r="T165"/>
  <c r="R165"/>
  <c r="P165"/>
  <c r="BI163"/>
  <c r="BH163"/>
  <c r="BG163"/>
  <c r="BF163"/>
  <c r="T163"/>
  <c r="R163"/>
  <c r="P163"/>
  <c r="BI159"/>
  <c r="BH159"/>
  <c r="BG159"/>
  <c r="BF159"/>
  <c r="T159"/>
  <c r="R159"/>
  <c r="P159"/>
  <c r="BI157"/>
  <c r="BH157"/>
  <c r="BG157"/>
  <c r="BF157"/>
  <c r="T157"/>
  <c r="R157"/>
  <c r="P157"/>
  <c r="BI155"/>
  <c r="BH155"/>
  <c r="BG155"/>
  <c r="BF155"/>
  <c r="T155"/>
  <c r="R155"/>
  <c r="P155"/>
  <c r="BI154"/>
  <c r="BH154"/>
  <c r="BG154"/>
  <c r="BF154"/>
  <c r="T154"/>
  <c r="R154"/>
  <c r="P154"/>
  <c r="BI152"/>
  <c r="BH152"/>
  <c r="BG152"/>
  <c r="BF152"/>
  <c r="T152"/>
  <c r="R152"/>
  <c r="P152"/>
  <c r="BI150"/>
  <c r="BH150"/>
  <c r="BG150"/>
  <c r="BF150"/>
  <c r="T150"/>
  <c r="R150"/>
  <c r="P150"/>
  <c r="BI148"/>
  <c r="BH148"/>
  <c r="BG148"/>
  <c r="BF148"/>
  <c r="T148"/>
  <c r="R148"/>
  <c r="P148"/>
  <c r="BI146"/>
  <c r="BH146"/>
  <c r="BG146"/>
  <c r="BF146"/>
  <c r="T146"/>
  <c r="R146"/>
  <c r="P146"/>
  <c r="BI144"/>
  <c r="BH144"/>
  <c r="BG144"/>
  <c r="BF144"/>
  <c r="T144"/>
  <c r="R144"/>
  <c r="P144"/>
  <c r="BI142"/>
  <c r="BH142"/>
  <c r="BG142"/>
  <c r="BF142"/>
  <c r="T142"/>
  <c r="R142"/>
  <c r="P142"/>
  <c r="BI140"/>
  <c r="BH140"/>
  <c r="BG140"/>
  <c r="BF140"/>
  <c r="T140"/>
  <c r="R140"/>
  <c r="P140"/>
  <c r="BI138"/>
  <c r="BH138"/>
  <c r="BG138"/>
  <c r="BF138"/>
  <c r="T138"/>
  <c r="R138"/>
  <c r="P138"/>
  <c r="BI136"/>
  <c r="BH136"/>
  <c r="BG136"/>
  <c r="BF136"/>
  <c r="T136"/>
  <c r="R136"/>
  <c r="P136"/>
  <c r="BI132"/>
  <c r="BH132"/>
  <c r="BG132"/>
  <c r="BF132"/>
  <c r="T132"/>
  <c r="R132"/>
  <c r="P132"/>
  <c r="BI128"/>
  <c r="BH128"/>
  <c r="BG128"/>
  <c r="BF128"/>
  <c r="T128"/>
  <c r="R128"/>
  <c r="P128"/>
  <c r="BI124"/>
  <c r="BH124"/>
  <c r="BG124"/>
  <c r="BF124"/>
  <c r="T124"/>
  <c r="R124"/>
  <c r="P124"/>
  <c r="BI122"/>
  <c r="BH122"/>
  <c r="BG122"/>
  <c r="BF122"/>
  <c r="T122"/>
  <c r="R122"/>
  <c r="P122"/>
  <c r="BI120"/>
  <c r="BH120"/>
  <c r="BG120"/>
  <c r="BF120"/>
  <c r="T120"/>
  <c r="R120"/>
  <c r="P120"/>
  <c r="BI118"/>
  <c r="BH118"/>
  <c r="BG118"/>
  <c r="BF118"/>
  <c r="T118"/>
  <c r="R118"/>
  <c r="P118"/>
  <c r="BI116"/>
  <c r="BH116"/>
  <c r="BG116"/>
  <c r="BF116"/>
  <c r="T116"/>
  <c r="R116"/>
  <c r="P116"/>
  <c r="BI112"/>
  <c r="BH112"/>
  <c r="BG112"/>
  <c r="BF112"/>
  <c r="T112"/>
  <c r="R112"/>
  <c r="P112"/>
  <c r="BI108"/>
  <c r="BH108"/>
  <c r="BG108"/>
  <c r="BF108"/>
  <c r="T108"/>
  <c r="R108"/>
  <c r="P108"/>
  <c r="BI103"/>
  <c r="BH103"/>
  <c r="BG103"/>
  <c r="BF103"/>
  <c r="T103"/>
  <c r="R103"/>
  <c r="P103"/>
  <c r="BI99"/>
  <c r="BH99"/>
  <c r="BG99"/>
  <c r="BF99"/>
  <c r="T99"/>
  <c r="R99"/>
  <c r="P99"/>
  <c r="BI92"/>
  <c r="BH92"/>
  <c r="BG92"/>
  <c r="BF92"/>
  <c r="T92"/>
  <c r="R92"/>
  <c r="P92"/>
  <c r="F84"/>
  <c r="E82"/>
  <c r="F56"/>
  <c r="E54"/>
  <c r="J26"/>
  <c r="E26"/>
  <c r="J87"/>
  <c r="J25"/>
  <c r="J23"/>
  <c r="E23"/>
  <c r="J58"/>
  <c r="J22"/>
  <c r="J20"/>
  <c r="E20"/>
  <c r="F87"/>
  <c r="J19"/>
  <c r="J17"/>
  <c r="E17"/>
  <c r="F58"/>
  <c r="J16"/>
  <c r="J14"/>
  <c r="J84"/>
  <c r="E7"/>
  <c r="E78"/>
  <c i="23" r="J39"/>
  <c r="J38"/>
  <c i="1" r="AY81"/>
  <c i="23" r="J37"/>
  <c i="1" r="AX81"/>
  <c i="23" r="BI197"/>
  <c r="BH197"/>
  <c r="BG197"/>
  <c r="BF197"/>
  <c r="T197"/>
  <c r="R197"/>
  <c r="P197"/>
  <c r="BI196"/>
  <c r="BH196"/>
  <c r="BG196"/>
  <c r="BF196"/>
  <c r="T196"/>
  <c r="R196"/>
  <c r="P196"/>
  <c r="BI195"/>
  <c r="BH195"/>
  <c r="BG195"/>
  <c r="BF195"/>
  <c r="T195"/>
  <c r="R195"/>
  <c r="P195"/>
  <c r="BI194"/>
  <c r="BH194"/>
  <c r="BG194"/>
  <c r="BF194"/>
  <c r="T194"/>
  <c r="R194"/>
  <c r="P194"/>
  <c r="BI193"/>
  <c r="BH193"/>
  <c r="BG193"/>
  <c r="BF193"/>
  <c r="T193"/>
  <c r="R193"/>
  <c r="P193"/>
  <c r="BI192"/>
  <c r="BH192"/>
  <c r="BG192"/>
  <c r="BF192"/>
  <c r="T192"/>
  <c r="R192"/>
  <c r="P192"/>
  <c r="BI189"/>
  <c r="BH189"/>
  <c r="BG189"/>
  <c r="BF189"/>
  <c r="T189"/>
  <c r="R189"/>
  <c r="P189"/>
  <c r="BI187"/>
  <c r="BH187"/>
  <c r="BG187"/>
  <c r="BF187"/>
  <c r="T187"/>
  <c r="R187"/>
  <c r="P187"/>
  <c r="BI186"/>
  <c r="BH186"/>
  <c r="BG186"/>
  <c r="BF186"/>
  <c r="T186"/>
  <c r="R186"/>
  <c r="P186"/>
  <c r="BI185"/>
  <c r="BH185"/>
  <c r="BG185"/>
  <c r="BF185"/>
  <c r="T185"/>
  <c r="R185"/>
  <c r="P185"/>
  <c r="BI183"/>
  <c r="BH183"/>
  <c r="BG183"/>
  <c r="BF183"/>
  <c r="T183"/>
  <c r="R183"/>
  <c r="P183"/>
  <c r="BI182"/>
  <c r="BH182"/>
  <c r="BG182"/>
  <c r="BF182"/>
  <c r="T182"/>
  <c r="R182"/>
  <c r="P182"/>
  <c r="BI180"/>
  <c r="BH180"/>
  <c r="BG180"/>
  <c r="BF180"/>
  <c r="T180"/>
  <c r="R180"/>
  <c r="P180"/>
  <c r="BI179"/>
  <c r="BH179"/>
  <c r="BG179"/>
  <c r="BF179"/>
  <c r="T179"/>
  <c r="R179"/>
  <c r="P179"/>
  <c r="BI177"/>
  <c r="BH177"/>
  <c r="BG177"/>
  <c r="BF177"/>
  <c r="T177"/>
  <c r="R177"/>
  <c r="P177"/>
  <c r="BI175"/>
  <c r="BH175"/>
  <c r="BG175"/>
  <c r="BF175"/>
  <c r="T175"/>
  <c r="R175"/>
  <c r="P175"/>
  <c r="BI173"/>
  <c r="BH173"/>
  <c r="BG173"/>
  <c r="BF173"/>
  <c r="T173"/>
  <c r="R173"/>
  <c r="P173"/>
  <c r="BI171"/>
  <c r="BH171"/>
  <c r="BG171"/>
  <c r="BF171"/>
  <c r="T171"/>
  <c r="R171"/>
  <c r="P171"/>
  <c r="BI169"/>
  <c r="BH169"/>
  <c r="BG169"/>
  <c r="BF169"/>
  <c r="T169"/>
  <c r="R169"/>
  <c r="P169"/>
  <c r="BI167"/>
  <c r="BH167"/>
  <c r="BG167"/>
  <c r="BF167"/>
  <c r="T167"/>
  <c r="R167"/>
  <c r="P167"/>
  <c r="BI166"/>
  <c r="BH166"/>
  <c r="BG166"/>
  <c r="BF166"/>
  <c r="T166"/>
  <c r="R166"/>
  <c r="P166"/>
  <c r="BI164"/>
  <c r="BH164"/>
  <c r="BG164"/>
  <c r="BF164"/>
  <c r="T164"/>
  <c r="R164"/>
  <c r="P164"/>
  <c r="BI163"/>
  <c r="BH163"/>
  <c r="BG163"/>
  <c r="BF163"/>
  <c r="T163"/>
  <c r="R163"/>
  <c r="P163"/>
  <c r="BI161"/>
  <c r="BH161"/>
  <c r="BG161"/>
  <c r="BF161"/>
  <c r="T161"/>
  <c r="R161"/>
  <c r="P161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5"/>
  <c r="BH155"/>
  <c r="BG155"/>
  <c r="BF155"/>
  <c r="T155"/>
  <c r="R155"/>
  <c r="P155"/>
  <c r="BI154"/>
  <c r="BH154"/>
  <c r="BG154"/>
  <c r="BF154"/>
  <c r="T154"/>
  <c r="R154"/>
  <c r="P154"/>
  <c r="BI152"/>
  <c r="BH152"/>
  <c r="BG152"/>
  <c r="BF152"/>
  <c r="T152"/>
  <c r="R152"/>
  <c r="P152"/>
  <c r="BI150"/>
  <c r="BH150"/>
  <c r="BG150"/>
  <c r="BF150"/>
  <c r="T150"/>
  <c r="R150"/>
  <c r="P150"/>
  <c r="BI148"/>
  <c r="BH148"/>
  <c r="BG148"/>
  <c r="BF148"/>
  <c r="T148"/>
  <c r="R148"/>
  <c r="P148"/>
  <c r="BI146"/>
  <c r="BH146"/>
  <c r="BG146"/>
  <c r="BF146"/>
  <c r="T146"/>
  <c r="R146"/>
  <c r="P146"/>
  <c r="BI144"/>
  <c r="BH144"/>
  <c r="BG144"/>
  <c r="BF144"/>
  <c r="T144"/>
  <c r="R144"/>
  <c r="P144"/>
  <c r="BI142"/>
  <c r="BH142"/>
  <c r="BG142"/>
  <c r="BF142"/>
  <c r="T142"/>
  <c r="R142"/>
  <c r="P142"/>
  <c r="BI140"/>
  <c r="BH140"/>
  <c r="BG140"/>
  <c r="BF140"/>
  <c r="T140"/>
  <c r="R140"/>
  <c r="P140"/>
  <c r="BI138"/>
  <c r="BH138"/>
  <c r="BG138"/>
  <c r="BF138"/>
  <c r="T138"/>
  <c r="R138"/>
  <c r="P138"/>
  <c r="BI136"/>
  <c r="BH136"/>
  <c r="BG136"/>
  <c r="BF136"/>
  <c r="T136"/>
  <c r="R136"/>
  <c r="P136"/>
  <c r="BI134"/>
  <c r="BH134"/>
  <c r="BG134"/>
  <c r="BF134"/>
  <c r="T134"/>
  <c r="R134"/>
  <c r="P134"/>
  <c r="BI132"/>
  <c r="BH132"/>
  <c r="BG132"/>
  <c r="BF132"/>
  <c r="T132"/>
  <c r="R132"/>
  <c r="P132"/>
  <c r="BI130"/>
  <c r="BH130"/>
  <c r="BG130"/>
  <c r="BF130"/>
  <c r="T130"/>
  <c r="R130"/>
  <c r="P130"/>
  <c r="BI128"/>
  <c r="BH128"/>
  <c r="BG128"/>
  <c r="BF128"/>
  <c r="T128"/>
  <c r="R128"/>
  <c r="P128"/>
  <c r="BI126"/>
  <c r="BH126"/>
  <c r="BG126"/>
  <c r="BF126"/>
  <c r="T126"/>
  <c r="R126"/>
  <c r="P126"/>
  <c r="BI124"/>
  <c r="BH124"/>
  <c r="BG124"/>
  <c r="BF124"/>
  <c r="T124"/>
  <c r="R124"/>
  <c r="P124"/>
  <c r="BI122"/>
  <c r="BH122"/>
  <c r="BG122"/>
  <c r="BF122"/>
  <c r="T122"/>
  <c r="R122"/>
  <c r="P122"/>
  <c r="BI120"/>
  <c r="BH120"/>
  <c r="BG120"/>
  <c r="BF120"/>
  <c r="T120"/>
  <c r="R120"/>
  <c r="P120"/>
  <c r="BI119"/>
  <c r="BH119"/>
  <c r="BG119"/>
  <c r="BF119"/>
  <c r="T119"/>
  <c r="R119"/>
  <c r="P119"/>
  <c r="BI118"/>
  <c r="BH118"/>
  <c r="BG118"/>
  <c r="BF118"/>
  <c r="T118"/>
  <c r="R118"/>
  <c r="P118"/>
  <c r="BI117"/>
  <c r="BH117"/>
  <c r="BG117"/>
  <c r="BF117"/>
  <c r="T117"/>
  <c r="R117"/>
  <c r="P117"/>
  <c r="BI116"/>
  <c r="BH116"/>
  <c r="BG116"/>
  <c r="BF116"/>
  <c r="T116"/>
  <c r="R116"/>
  <c r="P116"/>
  <c r="BI114"/>
  <c r="BH114"/>
  <c r="BG114"/>
  <c r="BF114"/>
  <c r="T114"/>
  <c r="R114"/>
  <c r="P114"/>
  <c r="BI113"/>
  <c r="BH113"/>
  <c r="BG113"/>
  <c r="BF113"/>
  <c r="T113"/>
  <c r="R113"/>
  <c r="P113"/>
  <c r="BI112"/>
  <c r="BH112"/>
  <c r="BG112"/>
  <c r="BF112"/>
  <c r="T112"/>
  <c r="R112"/>
  <c r="P112"/>
  <c r="BI110"/>
  <c r="BH110"/>
  <c r="BG110"/>
  <c r="BF110"/>
  <c r="T110"/>
  <c r="R110"/>
  <c r="P110"/>
  <c r="BI109"/>
  <c r="BH109"/>
  <c r="BG109"/>
  <c r="BF109"/>
  <c r="T109"/>
  <c r="R109"/>
  <c r="P109"/>
  <c r="BI108"/>
  <c r="BH108"/>
  <c r="BG108"/>
  <c r="BF108"/>
  <c r="T108"/>
  <c r="R108"/>
  <c r="P108"/>
  <c r="BI107"/>
  <c r="BH107"/>
  <c r="BG107"/>
  <c r="BF107"/>
  <c r="T107"/>
  <c r="R107"/>
  <c r="P107"/>
  <c r="BI106"/>
  <c r="BH106"/>
  <c r="BG106"/>
  <c r="BF106"/>
  <c r="T106"/>
  <c r="R106"/>
  <c r="P106"/>
  <c r="BI105"/>
  <c r="BH105"/>
  <c r="BG105"/>
  <c r="BF105"/>
  <c r="T105"/>
  <c r="R105"/>
  <c r="P105"/>
  <c r="BI104"/>
  <c r="BH104"/>
  <c r="BG104"/>
  <c r="BF104"/>
  <c r="T104"/>
  <c r="R104"/>
  <c r="P104"/>
  <c r="BI103"/>
  <c r="BH103"/>
  <c r="BG103"/>
  <c r="BF103"/>
  <c r="T103"/>
  <c r="R103"/>
  <c r="P103"/>
  <c r="BI102"/>
  <c r="BH102"/>
  <c r="BG102"/>
  <c r="BF102"/>
  <c r="T102"/>
  <c r="R102"/>
  <c r="P102"/>
  <c r="BI101"/>
  <c r="BH101"/>
  <c r="BG101"/>
  <c r="BF101"/>
  <c r="T101"/>
  <c r="R101"/>
  <c r="P101"/>
  <c r="BI99"/>
  <c r="BH99"/>
  <c r="BG99"/>
  <c r="BF99"/>
  <c r="T99"/>
  <c r="R99"/>
  <c r="P99"/>
  <c r="BI98"/>
  <c r="BH98"/>
  <c r="BG98"/>
  <c r="BF98"/>
  <c r="T98"/>
  <c r="R98"/>
  <c r="P98"/>
  <c r="BI97"/>
  <c r="BH97"/>
  <c r="BG97"/>
  <c r="BF97"/>
  <c r="T97"/>
  <c r="R97"/>
  <c r="P97"/>
  <c r="BI96"/>
  <c r="BH96"/>
  <c r="BG96"/>
  <c r="BF96"/>
  <c r="T96"/>
  <c r="R96"/>
  <c r="P96"/>
  <c r="BI95"/>
  <c r="BH95"/>
  <c r="BG95"/>
  <c r="BF95"/>
  <c r="T95"/>
  <c r="R95"/>
  <c r="P95"/>
  <c r="BI94"/>
  <c r="BH94"/>
  <c r="BG94"/>
  <c r="BF94"/>
  <c r="T94"/>
  <c r="R94"/>
  <c r="P94"/>
  <c r="BI93"/>
  <c r="BH93"/>
  <c r="BG93"/>
  <c r="BF93"/>
  <c r="T93"/>
  <c r="R93"/>
  <c r="P93"/>
  <c r="BI92"/>
  <c r="BH92"/>
  <c r="BG92"/>
  <c r="BF92"/>
  <c r="T92"/>
  <c r="R92"/>
  <c r="P92"/>
  <c r="F84"/>
  <c r="E82"/>
  <c r="F56"/>
  <c r="E54"/>
  <c r="J26"/>
  <c r="E26"/>
  <c r="J87"/>
  <c r="J25"/>
  <c r="J23"/>
  <c r="E23"/>
  <c r="J86"/>
  <c r="J22"/>
  <c r="J20"/>
  <c r="E20"/>
  <c r="F59"/>
  <c r="J19"/>
  <c r="J17"/>
  <c r="E17"/>
  <c r="F86"/>
  <c r="J16"/>
  <c r="J14"/>
  <c r="J84"/>
  <c r="E7"/>
  <c r="E78"/>
  <c i="22" r="J39"/>
  <c r="J38"/>
  <c i="1" r="AY80"/>
  <c i="22" r="J37"/>
  <c i="1" r="AX80"/>
  <c i="22" r="BI91"/>
  <c r="BH91"/>
  <c r="BG91"/>
  <c r="BF91"/>
  <c r="T91"/>
  <c r="R91"/>
  <c r="P91"/>
  <c r="BI90"/>
  <c r="BH90"/>
  <c r="BG90"/>
  <c r="BF90"/>
  <c r="T90"/>
  <c r="R90"/>
  <c r="P90"/>
  <c r="F81"/>
  <c r="E79"/>
  <c r="F56"/>
  <c r="E54"/>
  <c r="J26"/>
  <c r="E26"/>
  <c r="J84"/>
  <c r="J25"/>
  <c r="J23"/>
  <c r="E23"/>
  <c r="J58"/>
  <c r="J22"/>
  <c r="J20"/>
  <c r="E20"/>
  <c r="F84"/>
  <c r="J19"/>
  <c r="J17"/>
  <c r="E17"/>
  <c r="F83"/>
  <c r="J16"/>
  <c r="J14"/>
  <c r="J81"/>
  <c r="E7"/>
  <c r="E75"/>
  <c i="21" r="J39"/>
  <c r="J38"/>
  <c i="1" r="AY79"/>
  <c i="21" r="J37"/>
  <c i="1" r="AX79"/>
  <c i="21" r="BI187"/>
  <c r="BH187"/>
  <c r="BG187"/>
  <c r="BF187"/>
  <c r="T187"/>
  <c r="R187"/>
  <c r="P187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79"/>
  <c r="BH179"/>
  <c r="BG179"/>
  <c r="BF179"/>
  <c r="T179"/>
  <c r="R179"/>
  <c r="P179"/>
  <c r="BI177"/>
  <c r="BH177"/>
  <c r="BG177"/>
  <c r="BF177"/>
  <c r="T177"/>
  <c r="R177"/>
  <c r="P177"/>
  <c r="BI175"/>
  <c r="BH175"/>
  <c r="BG175"/>
  <c r="BF175"/>
  <c r="T175"/>
  <c r="R175"/>
  <c r="P175"/>
  <c r="BI173"/>
  <c r="BH173"/>
  <c r="BG173"/>
  <c r="BF173"/>
  <c r="T173"/>
  <c r="R173"/>
  <c r="P173"/>
  <c r="BI172"/>
  <c r="BH172"/>
  <c r="BG172"/>
  <c r="BF172"/>
  <c r="T172"/>
  <c r="R172"/>
  <c r="P172"/>
  <c r="BI170"/>
  <c r="BH170"/>
  <c r="BG170"/>
  <c r="BF170"/>
  <c r="T170"/>
  <c r="R170"/>
  <c r="P170"/>
  <c r="BI168"/>
  <c r="BH168"/>
  <c r="BG168"/>
  <c r="BF168"/>
  <c r="T168"/>
  <c r="R168"/>
  <c r="P168"/>
  <c r="BI166"/>
  <c r="BH166"/>
  <c r="BG166"/>
  <c r="BF166"/>
  <c r="T166"/>
  <c r="R166"/>
  <c r="P166"/>
  <c r="BI164"/>
  <c r="BH164"/>
  <c r="BG164"/>
  <c r="BF164"/>
  <c r="T164"/>
  <c r="R164"/>
  <c r="P164"/>
  <c r="BI162"/>
  <c r="BH162"/>
  <c r="BG162"/>
  <c r="BF162"/>
  <c r="T162"/>
  <c r="R162"/>
  <c r="P162"/>
  <c r="BI160"/>
  <c r="BH160"/>
  <c r="BG160"/>
  <c r="BF160"/>
  <c r="T160"/>
  <c r="R160"/>
  <c r="P160"/>
  <c r="BI158"/>
  <c r="BH158"/>
  <c r="BG158"/>
  <c r="BF158"/>
  <c r="T158"/>
  <c r="R158"/>
  <c r="P158"/>
  <c r="BI156"/>
  <c r="BH156"/>
  <c r="BG156"/>
  <c r="BF156"/>
  <c r="T156"/>
  <c r="R156"/>
  <c r="P156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7"/>
  <c r="BH137"/>
  <c r="BG137"/>
  <c r="BF137"/>
  <c r="T137"/>
  <c r="R137"/>
  <c r="P137"/>
  <c r="BI135"/>
  <c r="BH135"/>
  <c r="BG135"/>
  <c r="BF135"/>
  <c r="T135"/>
  <c r="R135"/>
  <c r="P135"/>
  <c r="BI133"/>
  <c r="BH133"/>
  <c r="BG133"/>
  <c r="BF133"/>
  <c r="T133"/>
  <c r="R133"/>
  <c r="P133"/>
  <c r="BI131"/>
  <c r="BH131"/>
  <c r="BG131"/>
  <c r="BF131"/>
  <c r="T131"/>
  <c r="R131"/>
  <c r="P131"/>
  <c r="BI129"/>
  <c r="BH129"/>
  <c r="BG129"/>
  <c r="BF129"/>
  <c r="T129"/>
  <c r="R129"/>
  <c r="P129"/>
  <c r="BI127"/>
  <c r="BH127"/>
  <c r="BG127"/>
  <c r="BF127"/>
  <c r="T127"/>
  <c r="R127"/>
  <c r="P127"/>
  <c r="BI125"/>
  <c r="BH125"/>
  <c r="BG125"/>
  <c r="BF125"/>
  <c r="T125"/>
  <c r="R125"/>
  <c r="P125"/>
  <c r="BI123"/>
  <c r="BH123"/>
  <c r="BG123"/>
  <c r="BF123"/>
  <c r="T123"/>
  <c r="R123"/>
  <c r="P123"/>
  <c r="BI121"/>
  <c r="BH121"/>
  <c r="BG121"/>
  <c r="BF121"/>
  <c r="T121"/>
  <c r="R121"/>
  <c r="P121"/>
  <c r="BI119"/>
  <c r="BH119"/>
  <c r="BG119"/>
  <c r="BF119"/>
  <c r="T119"/>
  <c r="R119"/>
  <c r="P119"/>
  <c r="BI117"/>
  <c r="BH117"/>
  <c r="BG117"/>
  <c r="BF117"/>
  <c r="T117"/>
  <c r="R117"/>
  <c r="P117"/>
  <c r="BI115"/>
  <c r="BH115"/>
  <c r="BG115"/>
  <c r="BF115"/>
  <c r="T115"/>
  <c r="R115"/>
  <c r="P115"/>
  <c r="BI114"/>
  <c r="BH114"/>
  <c r="BG114"/>
  <c r="BF114"/>
  <c r="T114"/>
  <c r="R114"/>
  <c r="P114"/>
  <c r="BI113"/>
  <c r="BH113"/>
  <c r="BG113"/>
  <c r="BF113"/>
  <c r="T113"/>
  <c r="R113"/>
  <c r="P113"/>
  <c r="BI112"/>
  <c r="BH112"/>
  <c r="BG112"/>
  <c r="BF112"/>
  <c r="T112"/>
  <c r="R112"/>
  <c r="P112"/>
  <c r="BI111"/>
  <c r="BH111"/>
  <c r="BG111"/>
  <c r="BF111"/>
  <c r="T111"/>
  <c r="R111"/>
  <c r="P111"/>
  <c r="BI109"/>
  <c r="BH109"/>
  <c r="BG109"/>
  <c r="BF109"/>
  <c r="T109"/>
  <c r="R109"/>
  <c r="P109"/>
  <c r="BI108"/>
  <c r="BH108"/>
  <c r="BG108"/>
  <c r="BF108"/>
  <c r="T108"/>
  <c r="R108"/>
  <c r="P108"/>
  <c r="BI106"/>
  <c r="BH106"/>
  <c r="BG106"/>
  <c r="BF106"/>
  <c r="T106"/>
  <c r="R106"/>
  <c r="P106"/>
  <c r="BI105"/>
  <c r="BH105"/>
  <c r="BG105"/>
  <c r="BF105"/>
  <c r="T105"/>
  <c r="R105"/>
  <c r="P105"/>
  <c r="BI104"/>
  <c r="BH104"/>
  <c r="BG104"/>
  <c r="BF104"/>
  <c r="T104"/>
  <c r="R104"/>
  <c r="P104"/>
  <c r="BI103"/>
  <c r="BH103"/>
  <c r="BG103"/>
  <c r="BF103"/>
  <c r="T103"/>
  <c r="R103"/>
  <c r="P103"/>
  <c r="BI102"/>
  <c r="BH102"/>
  <c r="BG102"/>
  <c r="BF102"/>
  <c r="T102"/>
  <c r="R102"/>
  <c r="P102"/>
  <c r="BI101"/>
  <c r="BH101"/>
  <c r="BG101"/>
  <c r="BF101"/>
  <c r="T101"/>
  <c r="R101"/>
  <c r="P101"/>
  <c r="BI100"/>
  <c r="BH100"/>
  <c r="BG100"/>
  <c r="BF100"/>
  <c r="T100"/>
  <c r="R100"/>
  <c r="P100"/>
  <c r="BI99"/>
  <c r="BH99"/>
  <c r="BG99"/>
  <c r="BF99"/>
  <c r="T99"/>
  <c r="R99"/>
  <c r="P99"/>
  <c r="BI98"/>
  <c r="BH98"/>
  <c r="BG98"/>
  <c r="BF98"/>
  <c r="T98"/>
  <c r="R98"/>
  <c r="P98"/>
  <c r="BI97"/>
  <c r="BH97"/>
  <c r="BG97"/>
  <c r="BF97"/>
  <c r="T97"/>
  <c r="R97"/>
  <c r="P97"/>
  <c r="BI95"/>
  <c r="BH95"/>
  <c r="BG95"/>
  <c r="BF95"/>
  <c r="T95"/>
  <c r="R95"/>
  <c r="P95"/>
  <c r="BI94"/>
  <c r="BH94"/>
  <c r="BG94"/>
  <c r="BF94"/>
  <c r="T94"/>
  <c r="R94"/>
  <c r="P94"/>
  <c r="BI93"/>
  <c r="BH93"/>
  <c r="BG93"/>
  <c r="BF93"/>
  <c r="T93"/>
  <c r="R93"/>
  <c r="P93"/>
  <c r="BI92"/>
  <c r="BH92"/>
  <c r="BG92"/>
  <c r="BF92"/>
  <c r="T92"/>
  <c r="R92"/>
  <c r="P92"/>
  <c r="F84"/>
  <c r="E82"/>
  <c r="F56"/>
  <c r="E54"/>
  <c r="J26"/>
  <c r="E26"/>
  <c r="J87"/>
  <c r="J25"/>
  <c r="J23"/>
  <c r="E23"/>
  <c r="J86"/>
  <c r="J22"/>
  <c r="J20"/>
  <c r="E20"/>
  <c r="F59"/>
  <c r="J19"/>
  <c r="J17"/>
  <c r="E17"/>
  <c r="F86"/>
  <c r="J16"/>
  <c r="J14"/>
  <c r="J56"/>
  <c r="E7"/>
  <c r="E78"/>
  <c i="20" r="J39"/>
  <c r="J38"/>
  <c i="1" r="AY78"/>
  <c i="20" r="J37"/>
  <c i="1" r="AX78"/>
  <c i="20" r="BI110"/>
  <c r="BH110"/>
  <c r="BG110"/>
  <c r="BF110"/>
  <c r="T110"/>
  <c r="R110"/>
  <c r="P110"/>
  <c r="BI109"/>
  <c r="BH109"/>
  <c r="BG109"/>
  <c r="BF109"/>
  <c r="T109"/>
  <c r="R109"/>
  <c r="P109"/>
  <c r="BI108"/>
  <c r="BH108"/>
  <c r="BG108"/>
  <c r="BF108"/>
  <c r="T108"/>
  <c r="R108"/>
  <c r="P108"/>
  <c r="BI107"/>
  <c r="BH107"/>
  <c r="BG107"/>
  <c r="BF107"/>
  <c r="T107"/>
  <c r="R107"/>
  <c r="P107"/>
  <c r="BI106"/>
  <c r="BH106"/>
  <c r="BG106"/>
  <c r="BF106"/>
  <c r="T106"/>
  <c r="R106"/>
  <c r="P106"/>
  <c r="BI105"/>
  <c r="BH105"/>
  <c r="BG105"/>
  <c r="BF105"/>
  <c r="T105"/>
  <c r="R105"/>
  <c r="P105"/>
  <c r="BI104"/>
  <c r="BH104"/>
  <c r="BG104"/>
  <c r="BF104"/>
  <c r="T104"/>
  <c r="R104"/>
  <c r="P104"/>
  <c r="BI103"/>
  <c r="BH103"/>
  <c r="BG103"/>
  <c r="BF103"/>
  <c r="T103"/>
  <c r="R103"/>
  <c r="P103"/>
  <c r="BI102"/>
  <c r="BH102"/>
  <c r="BG102"/>
  <c r="BF102"/>
  <c r="T102"/>
  <c r="R102"/>
  <c r="P102"/>
  <c r="BI101"/>
  <c r="BH101"/>
  <c r="BG101"/>
  <c r="BF101"/>
  <c r="T101"/>
  <c r="R101"/>
  <c r="P101"/>
  <c r="BI100"/>
  <c r="BH100"/>
  <c r="BG100"/>
  <c r="BF100"/>
  <c r="T100"/>
  <c r="R100"/>
  <c r="P100"/>
  <c r="BI99"/>
  <c r="BH99"/>
  <c r="BG99"/>
  <c r="BF99"/>
  <c r="T99"/>
  <c r="R99"/>
  <c r="P99"/>
  <c r="BI98"/>
  <c r="BH98"/>
  <c r="BG98"/>
  <c r="BF98"/>
  <c r="T98"/>
  <c r="R98"/>
  <c r="P98"/>
  <c r="BI97"/>
  <c r="BH97"/>
  <c r="BG97"/>
  <c r="BF97"/>
  <c r="T97"/>
  <c r="R97"/>
  <c r="P97"/>
  <c r="BI96"/>
  <c r="BH96"/>
  <c r="BG96"/>
  <c r="BF96"/>
  <c r="T96"/>
  <c r="R96"/>
  <c r="P96"/>
  <c r="BI95"/>
  <c r="BH95"/>
  <c r="BG95"/>
  <c r="BF95"/>
  <c r="T95"/>
  <c r="R95"/>
  <c r="P95"/>
  <c r="BI94"/>
  <c r="BH94"/>
  <c r="BG94"/>
  <c r="BF94"/>
  <c r="T94"/>
  <c r="R94"/>
  <c r="P94"/>
  <c r="BI93"/>
  <c r="BH93"/>
  <c r="BG93"/>
  <c r="BF93"/>
  <c r="T93"/>
  <c r="R93"/>
  <c r="P93"/>
  <c r="BI92"/>
  <c r="BH92"/>
  <c r="BG92"/>
  <c r="BF92"/>
  <c r="T92"/>
  <c r="R92"/>
  <c r="P92"/>
  <c r="BI91"/>
  <c r="BH91"/>
  <c r="BG91"/>
  <c r="BF91"/>
  <c r="T91"/>
  <c r="R91"/>
  <c r="P91"/>
  <c r="BI90"/>
  <c r="BH90"/>
  <c r="BG90"/>
  <c r="BF90"/>
  <c r="T90"/>
  <c r="R90"/>
  <c r="P90"/>
  <c r="BI89"/>
  <c r="BH89"/>
  <c r="BG89"/>
  <c r="BF89"/>
  <c r="T89"/>
  <c r="R89"/>
  <c r="P89"/>
  <c r="BI88"/>
  <c r="BH88"/>
  <c r="BG88"/>
  <c r="BF88"/>
  <c r="T88"/>
  <c r="R88"/>
  <c r="P88"/>
  <c r="F80"/>
  <c r="E78"/>
  <c r="F56"/>
  <c r="E54"/>
  <c r="J26"/>
  <c r="E26"/>
  <c r="J83"/>
  <c r="J25"/>
  <c r="J23"/>
  <c r="E23"/>
  <c r="J58"/>
  <c r="J22"/>
  <c r="J20"/>
  <c r="E20"/>
  <c r="F83"/>
  <c r="J19"/>
  <c r="J17"/>
  <c r="E17"/>
  <c r="F82"/>
  <c r="J16"/>
  <c r="J14"/>
  <c r="J80"/>
  <c r="E7"/>
  <c r="E74"/>
  <c i="19" r="J39"/>
  <c r="J38"/>
  <c i="1" r="AY77"/>
  <c i="19" r="J37"/>
  <c i="1" r="AX77"/>
  <c i="19"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4"/>
  <c r="BH134"/>
  <c r="BG134"/>
  <c r="BF134"/>
  <c r="T134"/>
  <c r="R134"/>
  <c r="P134"/>
  <c r="BI132"/>
  <c r="BH132"/>
  <c r="BG132"/>
  <c r="BF132"/>
  <c r="T132"/>
  <c r="R132"/>
  <c r="P132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6"/>
  <c r="BH126"/>
  <c r="BG126"/>
  <c r="BF126"/>
  <c r="T126"/>
  <c r="R126"/>
  <c r="P126"/>
  <c r="BI125"/>
  <c r="BH125"/>
  <c r="BG125"/>
  <c r="BF125"/>
  <c r="T125"/>
  <c r="R125"/>
  <c r="P125"/>
  <c r="BI123"/>
  <c r="BH123"/>
  <c r="BG123"/>
  <c r="BF123"/>
  <c r="T123"/>
  <c r="R123"/>
  <c r="P123"/>
  <c r="BI121"/>
  <c r="BH121"/>
  <c r="BG121"/>
  <c r="BF121"/>
  <c r="T121"/>
  <c r="R121"/>
  <c r="P121"/>
  <c r="BI119"/>
  <c r="BH119"/>
  <c r="BG119"/>
  <c r="BF119"/>
  <c r="T119"/>
  <c r="R119"/>
  <c r="P119"/>
  <c r="BI118"/>
  <c r="BH118"/>
  <c r="BG118"/>
  <c r="BF118"/>
  <c r="T118"/>
  <c r="R118"/>
  <c r="P118"/>
  <c r="BI117"/>
  <c r="BH117"/>
  <c r="BG117"/>
  <c r="BF117"/>
  <c r="T117"/>
  <c r="R117"/>
  <c r="P117"/>
  <c r="BI116"/>
  <c r="BH116"/>
  <c r="BG116"/>
  <c r="BF116"/>
  <c r="T116"/>
  <c r="R116"/>
  <c r="P116"/>
  <c r="BI114"/>
  <c r="BH114"/>
  <c r="BG114"/>
  <c r="BF114"/>
  <c r="T114"/>
  <c r="R114"/>
  <c r="P114"/>
  <c r="BI112"/>
  <c r="BH112"/>
  <c r="BG112"/>
  <c r="BF112"/>
  <c r="T112"/>
  <c r="R112"/>
  <c r="P112"/>
  <c r="BI111"/>
  <c r="BH111"/>
  <c r="BG111"/>
  <c r="BF111"/>
  <c r="T111"/>
  <c r="R111"/>
  <c r="P111"/>
  <c r="BI109"/>
  <c r="BH109"/>
  <c r="BG109"/>
  <c r="BF109"/>
  <c r="T109"/>
  <c r="R109"/>
  <c r="P109"/>
  <c r="BI107"/>
  <c r="BH107"/>
  <c r="BG107"/>
  <c r="BF107"/>
  <c r="T107"/>
  <c r="R107"/>
  <c r="P107"/>
  <c r="BI105"/>
  <c r="BH105"/>
  <c r="BG105"/>
  <c r="BF105"/>
  <c r="T105"/>
  <c r="R105"/>
  <c r="P105"/>
  <c r="BI103"/>
  <c r="BH103"/>
  <c r="BG103"/>
  <c r="BF103"/>
  <c r="T103"/>
  <c r="R103"/>
  <c r="P103"/>
  <c r="BI100"/>
  <c r="BH100"/>
  <c r="BG100"/>
  <c r="BF100"/>
  <c r="T100"/>
  <c r="T99"/>
  <c r="R100"/>
  <c r="R99"/>
  <c r="P100"/>
  <c r="P99"/>
  <c r="BI98"/>
  <c r="BH98"/>
  <c r="BG98"/>
  <c r="BF98"/>
  <c r="T98"/>
  <c r="R98"/>
  <c r="P98"/>
  <c r="BI97"/>
  <c r="BH97"/>
  <c r="BG97"/>
  <c r="BF97"/>
  <c r="T97"/>
  <c r="R97"/>
  <c r="P97"/>
  <c r="BI96"/>
  <c r="BH96"/>
  <c r="BG96"/>
  <c r="BF96"/>
  <c r="T96"/>
  <c r="R96"/>
  <c r="P96"/>
  <c r="BI95"/>
  <c r="BH95"/>
  <c r="BG95"/>
  <c r="BF95"/>
  <c r="T95"/>
  <c r="R95"/>
  <c r="P95"/>
  <c r="BI94"/>
  <c r="BH94"/>
  <c r="BG94"/>
  <c r="BF94"/>
  <c r="T94"/>
  <c r="R94"/>
  <c r="P94"/>
  <c r="BI92"/>
  <c r="BH92"/>
  <c r="BG92"/>
  <c r="BF92"/>
  <c r="T92"/>
  <c r="R92"/>
  <c r="P92"/>
  <c r="F84"/>
  <c r="E82"/>
  <c r="F56"/>
  <c r="E54"/>
  <c r="J26"/>
  <c r="E26"/>
  <c r="J59"/>
  <c r="J25"/>
  <c r="J23"/>
  <c r="E23"/>
  <c r="J58"/>
  <c r="J22"/>
  <c r="J20"/>
  <c r="E20"/>
  <c r="F87"/>
  <c r="J19"/>
  <c r="J17"/>
  <c r="E17"/>
  <c r="F86"/>
  <c r="J16"/>
  <c r="J14"/>
  <c r="J56"/>
  <c r="E7"/>
  <c r="E78"/>
  <c i="18" r="J39"/>
  <c r="J38"/>
  <c i="1" r="AY76"/>
  <c i="18" r="J37"/>
  <c i="1" r="AX76"/>
  <c i="18"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8"/>
  <c r="BH128"/>
  <c r="BG128"/>
  <c r="BF128"/>
  <c r="T128"/>
  <c r="R128"/>
  <c r="P128"/>
  <c r="BI127"/>
  <c r="BH127"/>
  <c r="BG127"/>
  <c r="BF127"/>
  <c r="T127"/>
  <c r="R127"/>
  <c r="P127"/>
  <c r="BI125"/>
  <c r="BH125"/>
  <c r="BG125"/>
  <c r="BF125"/>
  <c r="T125"/>
  <c r="R125"/>
  <c r="P125"/>
  <c r="BI123"/>
  <c r="BH123"/>
  <c r="BG123"/>
  <c r="BF123"/>
  <c r="T123"/>
  <c r="R123"/>
  <c r="P123"/>
  <c r="BI121"/>
  <c r="BH121"/>
  <c r="BG121"/>
  <c r="BF121"/>
  <c r="T121"/>
  <c r="R121"/>
  <c r="P121"/>
  <c r="BI119"/>
  <c r="BH119"/>
  <c r="BG119"/>
  <c r="BF119"/>
  <c r="T119"/>
  <c r="R119"/>
  <c r="P119"/>
  <c r="BI118"/>
  <c r="BH118"/>
  <c r="BG118"/>
  <c r="BF118"/>
  <c r="T118"/>
  <c r="R118"/>
  <c r="P118"/>
  <c r="BI117"/>
  <c r="BH117"/>
  <c r="BG117"/>
  <c r="BF117"/>
  <c r="T117"/>
  <c r="R117"/>
  <c r="P117"/>
  <c r="BI116"/>
  <c r="BH116"/>
  <c r="BG116"/>
  <c r="BF116"/>
  <c r="T116"/>
  <c r="R116"/>
  <c r="P116"/>
  <c r="BI115"/>
  <c r="BH115"/>
  <c r="BG115"/>
  <c r="BF115"/>
  <c r="T115"/>
  <c r="R115"/>
  <c r="P115"/>
  <c r="BI114"/>
  <c r="BH114"/>
  <c r="BG114"/>
  <c r="BF114"/>
  <c r="T114"/>
  <c r="R114"/>
  <c r="P114"/>
  <c r="BI113"/>
  <c r="BH113"/>
  <c r="BG113"/>
  <c r="BF113"/>
  <c r="T113"/>
  <c r="R113"/>
  <c r="P113"/>
  <c r="BI111"/>
  <c r="BH111"/>
  <c r="BG111"/>
  <c r="BF111"/>
  <c r="T111"/>
  <c r="R111"/>
  <c r="P111"/>
  <c r="BI109"/>
  <c r="BH109"/>
  <c r="BG109"/>
  <c r="BF109"/>
  <c r="T109"/>
  <c r="R109"/>
  <c r="P109"/>
  <c r="BI108"/>
  <c r="BH108"/>
  <c r="BG108"/>
  <c r="BF108"/>
  <c r="T108"/>
  <c r="R108"/>
  <c r="P108"/>
  <c r="BI107"/>
  <c r="BH107"/>
  <c r="BG107"/>
  <c r="BF107"/>
  <c r="T107"/>
  <c r="R107"/>
  <c r="P107"/>
  <c r="BI106"/>
  <c r="BH106"/>
  <c r="BG106"/>
  <c r="BF106"/>
  <c r="T106"/>
  <c r="R106"/>
  <c r="P106"/>
  <c r="BI105"/>
  <c r="BH105"/>
  <c r="BG105"/>
  <c r="BF105"/>
  <c r="T105"/>
  <c r="R105"/>
  <c r="P105"/>
  <c r="BI104"/>
  <c r="BH104"/>
  <c r="BG104"/>
  <c r="BF104"/>
  <c r="T104"/>
  <c r="R104"/>
  <c r="P104"/>
  <c r="BI102"/>
  <c r="BH102"/>
  <c r="BG102"/>
  <c r="BF102"/>
  <c r="T102"/>
  <c r="R102"/>
  <c r="P102"/>
  <c r="BI100"/>
  <c r="BH100"/>
  <c r="BG100"/>
  <c r="BF100"/>
  <c r="T100"/>
  <c r="R100"/>
  <c r="P100"/>
  <c r="BI99"/>
  <c r="BH99"/>
  <c r="BG99"/>
  <c r="BF99"/>
  <c r="T99"/>
  <c r="R99"/>
  <c r="P99"/>
  <c r="BI98"/>
  <c r="BH98"/>
  <c r="BG98"/>
  <c r="BF98"/>
  <c r="T98"/>
  <c r="R98"/>
  <c r="P98"/>
  <c r="BI97"/>
  <c r="BH97"/>
  <c r="BG97"/>
  <c r="BF97"/>
  <c r="T97"/>
  <c r="R97"/>
  <c r="P97"/>
  <c r="BI95"/>
  <c r="BH95"/>
  <c r="BG95"/>
  <c r="BF95"/>
  <c r="T95"/>
  <c r="R95"/>
  <c r="P95"/>
  <c r="BI93"/>
  <c r="BH93"/>
  <c r="BG93"/>
  <c r="BF93"/>
  <c r="T93"/>
  <c r="R93"/>
  <c r="P93"/>
  <c r="BI91"/>
  <c r="BH91"/>
  <c r="BG91"/>
  <c r="BF91"/>
  <c r="T91"/>
  <c r="R91"/>
  <c r="P91"/>
  <c r="F83"/>
  <c r="E81"/>
  <c r="F56"/>
  <c r="E54"/>
  <c r="J26"/>
  <c r="E26"/>
  <c r="J86"/>
  <c r="J25"/>
  <c r="J23"/>
  <c r="E23"/>
  <c r="J58"/>
  <c r="J22"/>
  <c r="J20"/>
  <c r="E20"/>
  <c r="F59"/>
  <c r="J19"/>
  <c r="J17"/>
  <c r="E17"/>
  <c r="F58"/>
  <c r="J16"/>
  <c r="J14"/>
  <c r="J83"/>
  <c r="E7"/>
  <c r="E50"/>
  <c i="17" r="J39"/>
  <c r="J38"/>
  <c i="1" r="AY75"/>
  <c i="17" r="J37"/>
  <c i="1" r="AX75"/>
  <c i="17"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2"/>
  <c r="BH152"/>
  <c r="BG152"/>
  <c r="BF152"/>
  <c r="T152"/>
  <c r="R152"/>
  <c r="P152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39"/>
  <c r="BH139"/>
  <c r="BG139"/>
  <c r="BF139"/>
  <c r="T139"/>
  <c r="R139"/>
  <c r="P139"/>
  <c r="BI137"/>
  <c r="BH137"/>
  <c r="BG137"/>
  <c r="BF137"/>
  <c r="T137"/>
  <c r="R137"/>
  <c r="P137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4"/>
  <c r="BH124"/>
  <c r="BG124"/>
  <c r="BF124"/>
  <c r="T124"/>
  <c r="R124"/>
  <c r="P124"/>
  <c r="BI122"/>
  <c r="BH122"/>
  <c r="BG122"/>
  <c r="BF122"/>
  <c r="T122"/>
  <c r="R122"/>
  <c r="P122"/>
  <c r="BI121"/>
  <c r="BH121"/>
  <c r="BG121"/>
  <c r="BF121"/>
  <c r="T121"/>
  <c r="R121"/>
  <c r="P121"/>
  <c r="BI120"/>
  <c r="BH120"/>
  <c r="BG120"/>
  <c r="BF120"/>
  <c r="T120"/>
  <c r="R120"/>
  <c r="P120"/>
  <c r="BI119"/>
  <c r="BH119"/>
  <c r="BG119"/>
  <c r="BF119"/>
  <c r="T119"/>
  <c r="R119"/>
  <c r="P119"/>
  <c r="BI118"/>
  <c r="BH118"/>
  <c r="BG118"/>
  <c r="BF118"/>
  <c r="T118"/>
  <c r="R118"/>
  <c r="P118"/>
  <c r="BI117"/>
  <c r="BH117"/>
  <c r="BG117"/>
  <c r="BF117"/>
  <c r="T117"/>
  <c r="R117"/>
  <c r="P117"/>
  <c r="BI116"/>
  <c r="BH116"/>
  <c r="BG116"/>
  <c r="BF116"/>
  <c r="T116"/>
  <c r="R116"/>
  <c r="P116"/>
  <c r="BI115"/>
  <c r="BH115"/>
  <c r="BG115"/>
  <c r="BF115"/>
  <c r="T115"/>
  <c r="R115"/>
  <c r="P115"/>
  <c r="BI114"/>
  <c r="BH114"/>
  <c r="BG114"/>
  <c r="BF114"/>
  <c r="T114"/>
  <c r="R114"/>
  <c r="P114"/>
  <c r="BI113"/>
  <c r="BH113"/>
  <c r="BG113"/>
  <c r="BF113"/>
  <c r="T113"/>
  <c r="R113"/>
  <c r="P113"/>
  <c r="BI112"/>
  <c r="BH112"/>
  <c r="BG112"/>
  <c r="BF112"/>
  <c r="T112"/>
  <c r="R112"/>
  <c r="P112"/>
  <c r="BI111"/>
  <c r="BH111"/>
  <c r="BG111"/>
  <c r="BF111"/>
  <c r="T111"/>
  <c r="R111"/>
  <c r="P111"/>
  <c r="BI110"/>
  <c r="BH110"/>
  <c r="BG110"/>
  <c r="BF110"/>
  <c r="T110"/>
  <c r="R110"/>
  <c r="P110"/>
  <c r="BI109"/>
  <c r="BH109"/>
  <c r="BG109"/>
  <c r="BF109"/>
  <c r="T109"/>
  <c r="R109"/>
  <c r="P109"/>
  <c r="BI108"/>
  <c r="BH108"/>
  <c r="BG108"/>
  <c r="BF108"/>
  <c r="T108"/>
  <c r="R108"/>
  <c r="P108"/>
  <c r="BI107"/>
  <c r="BH107"/>
  <c r="BG107"/>
  <c r="BF107"/>
  <c r="T107"/>
  <c r="R107"/>
  <c r="P107"/>
  <c r="BI106"/>
  <c r="BH106"/>
  <c r="BG106"/>
  <c r="BF106"/>
  <c r="T106"/>
  <c r="R106"/>
  <c r="P106"/>
  <c r="BI103"/>
  <c r="BH103"/>
  <c r="BG103"/>
  <c r="BF103"/>
  <c r="T103"/>
  <c r="R103"/>
  <c r="P103"/>
  <c r="BI101"/>
  <c r="BH101"/>
  <c r="BG101"/>
  <c r="BF101"/>
  <c r="T101"/>
  <c r="R101"/>
  <c r="P101"/>
  <c r="BI99"/>
  <c r="BH99"/>
  <c r="BG99"/>
  <c r="BF99"/>
  <c r="T99"/>
  <c r="R99"/>
  <c r="P99"/>
  <c r="BI97"/>
  <c r="BH97"/>
  <c r="BG97"/>
  <c r="BF97"/>
  <c r="T97"/>
  <c r="R97"/>
  <c r="P97"/>
  <c r="BI94"/>
  <c r="BH94"/>
  <c r="BG94"/>
  <c r="BF94"/>
  <c r="T94"/>
  <c r="R94"/>
  <c r="P94"/>
  <c r="BI91"/>
  <c r="BH91"/>
  <c r="BG91"/>
  <c r="BF91"/>
  <c r="T91"/>
  <c r="R91"/>
  <c r="P91"/>
  <c r="F83"/>
  <c r="E81"/>
  <c r="F56"/>
  <c r="E54"/>
  <c r="J26"/>
  <c r="E26"/>
  <c r="J59"/>
  <c r="J25"/>
  <c r="J23"/>
  <c r="E23"/>
  <c r="J85"/>
  <c r="J22"/>
  <c r="J20"/>
  <c r="E20"/>
  <c r="F59"/>
  <c r="J19"/>
  <c r="J17"/>
  <c r="E17"/>
  <c r="F58"/>
  <c r="J16"/>
  <c r="J14"/>
  <c r="J83"/>
  <c r="E7"/>
  <c r="E77"/>
  <c i="16" r="J39"/>
  <c r="J38"/>
  <c i="1" r="AY74"/>
  <c i="16" r="J37"/>
  <c i="1" r="AX74"/>
  <c i="16"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5"/>
  <c r="BH135"/>
  <c r="BG135"/>
  <c r="BF135"/>
  <c r="T135"/>
  <c r="R135"/>
  <c r="P135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3"/>
  <c r="BH123"/>
  <c r="BG123"/>
  <c r="BF123"/>
  <c r="T123"/>
  <c r="R123"/>
  <c r="P123"/>
  <c r="BI121"/>
  <c r="BH121"/>
  <c r="BG121"/>
  <c r="BF121"/>
  <c r="T121"/>
  <c r="R121"/>
  <c r="P121"/>
  <c r="BI119"/>
  <c r="BH119"/>
  <c r="BG119"/>
  <c r="BF119"/>
  <c r="T119"/>
  <c r="R119"/>
  <c r="P119"/>
  <c r="BI117"/>
  <c r="BH117"/>
  <c r="BG117"/>
  <c r="BF117"/>
  <c r="T117"/>
  <c r="R117"/>
  <c r="P117"/>
  <c r="BI115"/>
  <c r="BH115"/>
  <c r="BG115"/>
  <c r="BF115"/>
  <c r="T115"/>
  <c r="R115"/>
  <c r="P115"/>
  <c r="BI114"/>
  <c r="BH114"/>
  <c r="BG114"/>
  <c r="BF114"/>
  <c r="T114"/>
  <c r="R114"/>
  <c r="P114"/>
  <c r="BI112"/>
  <c r="BH112"/>
  <c r="BG112"/>
  <c r="BF112"/>
  <c r="T112"/>
  <c r="R112"/>
  <c r="P112"/>
  <c r="BI111"/>
  <c r="BH111"/>
  <c r="BG111"/>
  <c r="BF111"/>
  <c r="T111"/>
  <c r="R111"/>
  <c r="P111"/>
  <c r="BI110"/>
  <c r="BH110"/>
  <c r="BG110"/>
  <c r="BF110"/>
  <c r="T110"/>
  <c r="R110"/>
  <c r="P110"/>
  <c r="BI109"/>
  <c r="BH109"/>
  <c r="BG109"/>
  <c r="BF109"/>
  <c r="T109"/>
  <c r="R109"/>
  <c r="P109"/>
  <c r="BI108"/>
  <c r="BH108"/>
  <c r="BG108"/>
  <c r="BF108"/>
  <c r="T108"/>
  <c r="R108"/>
  <c r="P108"/>
  <c r="BI107"/>
  <c r="BH107"/>
  <c r="BG107"/>
  <c r="BF107"/>
  <c r="T107"/>
  <c r="R107"/>
  <c r="P107"/>
  <c r="BI106"/>
  <c r="BH106"/>
  <c r="BG106"/>
  <c r="BF106"/>
  <c r="T106"/>
  <c r="R106"/>
  <c r="P106"/>
  <c r="BI105"/>
  <c r="BH105"/>
  <c r="BG105"/>
  <c r="BF105"/>
  <c r="T105"/>
  <c r="R105"/>
  <c r="P105"/>
  <c r="BI104"/>
  <c r="BH104"/>
  <c r="BG104"/>
  <c r="BF104"/>
  <c r="T104"/>
  <c r="R104"/>
  <c r="P104"/>
  <c r="BI103"/>
  <c r="BH103"/>
  <c r="BG103"/>
  <c r="BF103"/>
  <c r="T103"/>
  <c r="R103"/>
  <c r="P103"/>
  <c r="BI101"/>
  <c r="BH101"/>
  <c r="BG101"/>
  <c r="BF101"/>
  <c r="T101"/>
  <c r="R101"/>
  <c r="P101"/>
  <c r="BI100"/>
  <c r="BH100"/>
  <c r="BG100"/>
  <c r="BF100"/>
  <c r="T100"/>
  <c r="R100"/>
  <c r="P100"/>
  <c r="BI98"/>
  <c r="BH98"/>
  <c r="BG98"/>
  <c r="BF98"/>
  <c r="T98"/>
  <c r="R98"/>
  <c r="P98"/>
  <c r="BI97"/>
  <c r="BH97"/>
  <c r="BG97"/>
  <c r="BF97"/>
  <c r="T97"/>
  <c r="R97"/>
  <c r="P97"/>
  <c r="BI96"/>
  <c r="BH96"/>
  <c r="BG96"/>
  <c r="BF96"/>
  <c r="T96"/>
  <c r="R96"/>
  <c r="P96"/>
  <c r="BI95"/>
  <c r="BH95"/>
  <c r="BG95"/>
  <c r="BF95"/>
  <c r="T95"/>
  <c r="R95"/>
  <c r="P95"/>
  <c r="BI94"/>
  <c r="BH94"/>
  <c r="BG94"/>
  <c r="BF94"/>
  <c r="T94"/>
  <c r="R94"/>
  <c r="P94"/>
  <c r="BI93"/>
  <c r="BH93"/>
  <c r="BG93"/>
  <c r="BF93"/>
  <c r="T93"/>
  <c r="R93"/>
  <c r="P93"/>
  <c r="BI92"/>
  <c r="BH92"/>
  <c r="BG92"/>
  <c r="BF92"/>
  <c r="T92"/>
  <c r="R92"/>
  <c r="P92"/>
  <c r="F84"/>
  <c r="E82"/>
  <c r="F56"/>
  <c r="E54"/>
  <c r="J26"/>
  <c r="E26"/>
  <c r="J87"/>
  <c r="J25"/>
  <c r="J23"/>
  <c r="E23"/>
  <c r="J58"/>
  <c r="J22"/>
  <c r="J20"/>
  <c r="E20"/>
  <c r="F59"/>
  <c r="J19"/>
  <c r="J17"/>
  <c r="E17"/>
  <c r="F86"/>
  <c r="J16"/>
  <c r="J14"/>
  <c r="J84"/>
  <c r="E7"/>
  <c r="E78"/>
  <c i="15" r="J39"/>
  <c r="J38"/>
  <c i="1" r="AY72"/>
  <c i="15" r="J37"/>
  <c i="1" r="AX72"/>
  <c i="15" r="BI204"/>
  <c r="BH204"/>
  <c r="BG204"/>
  <c r="BF204"/>
  <c r="T204"/>
  <c r="T203"/>
  <c r="R204"/>
  <c r="R203"/>
  <c r="P204"/>
  <c r="P203"/>
  <c r="BI201"/>
  <c r="BH201"/>
  <c r="BG201"/>
  <c r="BF201"/>
  <c r="T201"/>
  <c r="R201"/>
  <c r="P201"/>
  <c r="BI199"/>
  <c r="BH199"/>
  <c r="BG199"/>
  <c r="BF199"/>
  <c r="T199"/>
  <c r="R199"/>
  <c r="P199"/>
  <c r="BI198"/>
  <c r="BH198"/>
  <c r="BG198"/>
  <c r="BF198"/>
  <c r="T198"/>
  <c r="R198"/>
  <c r="P198"/>
  <c r="BI195"/>
  <c r="BH195"/>
  <c r="BG195"/>
  <c r="BF195"/>
  <c r="T195"/>
  <c r="R195"/>
  <c r="P195"/>
  <c r="BI193"/>
  <c r="BH193"/>
  <c r="BG193"/>
  <c r="BF193"/>
  <c r="T193"/>
  <c r="R193"/>
  <c r="P193"/>
  <c r="BI191"/>
  <c r="BH191"/>
  <c r="BG191"/>
  <c r="BF191"/>
  <c r="T191"/>
  <c r="R191"/>
  <c r="P191"/>
  <c r="BI188"/>
  <c r="BH188"/>
  <c r="BG188"/>
  <c r="BF188"/>
  <c r="T188"/>
  <c r="R188"/>
  <c r="P188"/>
  <c r="BI186"/>
  <c r="BH186"/>
  <c r="BG186"/>
  <c r="BF186"/>
  <c r="T186"/>
  <c r="R186"/>
  <c r="P186"/>
  <c r="BI182"/>
  <c r="BH182"/>
  <c r="BG182"/>
  <c r="BF182"/>
  <c r="T182"/>
  <c r="R182"/>
  <c r="P182"/>
  <c r="BI177"/>
  <c r="BH177"/>
  <c r="BG177"/>
  <c r="BF177"/>
  <c r="T177"/>
  <c r="R177"/>
  <c r="P177"/>
  <c r="BI176"/>
  <c r="BH176"/>
  <c r="BG176"/>
  <c r="BF176"/>
  <c r="T176"/>
  <c r="R176"/>
  <c r="P176"/>
  <c r="BI173"/>
  <c r="BH173"/>
  <c r="BG173"/>
  <c r="BF173"/>
  <c r="T173"/>
  <c r="R173"/>
  <c r="P173"/>
  <c r="BI169"/>
  <c r="BH169"/>
  <c r="BG169"/>
  <c r="BF169"/>
  <c r="T169"/>
  <c r="R169"/>
  <c r="P169"/>
  <c r="BI167"/>
  <c r="BH167"/>
  <c r="BG167"/>
  <c r="BF167"/>
  <c r="T167"/>
  <c r="R167"/>
  <c r="P167"/>
  <c r="BI163"/>
  <c r="BH163"/>
  <c r="BG163"/>
  <c r="BF163"/>
  <c r="T163"/>
  <c r="R163"/>
  <c r="P163"/>
  <c r="BI161"/>
  <c r="BH161"/>
  <c r="BG161"/>
  <c r="BF161"/>
  <c r="T161"/>
  <c r="R161"/>
  <c r="P161"/>
  <c r="BI157"/>
  <c r="BH157"/>
  <c r="BG157"/>
  <c r="BF157"/>
  <c r="T157"/>
  <c r="R157"/>
  <c r="P157"/>
  <c r="BI151"/>
  <c r="BH151"/>
  <c r="BG151"/>
  <c r="BF151"/>
  <c r="T151"/>
  <c r="R151"/>
  <c r="P151"/>
  <c r="BI148"/>
  <c r="BH148"/>
  <c r="BG148"/>
  <c r="BF148"/>
  <c r="T148"/>
  <c r="T147"/>
  <c r="R148"/>
  <c r="R147"/>
  <c r="P148"/>
  <c r="P147"/>
  <c r="BI144"/>
  <c r="BH144"/>
  <c r="BG144"/>
  <c r="BF144"/>
  <c r="T144"/>
  <c r="T143"/>
  <c r="R144"/>
  <c r="R143"/>
  <c r="P144"/>
  <c r="P143"/>
  <c r="BI140"/>
  <c r="BH140"/>
  <c r="BG140"/>
  <c r="BF140"/>
  <c r="T140"/>
  <c r="R140"/>
  <c r="P140"/>
  <c r="BI136"/>
  <c r="BH136"/>
  <c r="BG136"/>
  <c r="BF136"/>
  <c r="T136"/>
  <c r="R136"/>
  <c r="P136"/>
  <c r="BI134"/>
  <c r="BH134"/>
  <c r="BG134"/>
  <c r="BF134"/>
  <c r="T134"/>
  <c r="R134"/>
  <c r="P134"/>
  <c r="BI126"/>
  <c r="BH126"/>
  <c r="BG126"/>
  <c r="BF126"/>
  <c r="T126"/>
  <c r="R126"/>
  <c r="P126"/>
  <c r="BI124"/>
  <c r="BH124"/>
  <c r="BG124"/>
  <c r="BF124"/>
  <c r="T124"/>
  <c r="R124"/>
  <c r="P124"/>
  <c r="BI122"/>
  <c r="BH122"/>
  <c r="BG122"/>
  <c r="BF122"/>
  <c r="T122"/>
  <c r="R122"/>
  <c r="P122"/>
  <c r="BI120"/>
  <c r="BH120"/>
  <c r="BG120"/>
  <c r="BF120"/>
  <c r="T120"/>
  <c r="R120"/>
  <c r="P120"/>
  <c r="BI118"/>
  <c r="BH118"/>
  <c r="BG118"/>
  <c r="BF118"/>
  <c r="T118"/>
  <c r="R118"/>
  <c r="P118"/>
  <c r="BI117"/>
  <c r="BH117"/>
  <c r="BG117"/>
  <c r="BF117"/>
  <c r="T117"/>
  <c r="R117"/>
  <c r="P117"/>
  <c r="BI110"/>
  <c r="BH110"/>
  <c r="BG110"/>
  <c r="BF110"/>
  <c r="T110"/>
  <c r="R110"/>
  <c r="P110"/>
  <c r="BI108"/>
  <c r="BH108"/>
  <c r="BG108"/>
  <c r="BF108"/>
  <c r="T108"/>
  <c r="R108"/>
  <c r="P108"/>
  <c r="BI99"/>
  <c r="BH99"/>
  <c r="BG99"/>
  <c r="BF99"/>
  <c r="T99"/>
  <c r="R99"/>
  <c r="P99"/>
  <c r="BI96"/>
  <c r="BH96"/>
  <c r="BG96"/>
  <c r="BF96"/>
  <c r="T96"/>
  <c r="R96"/>
  <c r="P96"/>
  <c r="BI93"/>
  <c r="BH93"/>
  <c r="BG93"/>
  <c r="BF93"/>
  <c r="T93"/>
  <c r="R93"/>
  <c r="P93"/>
  <c r="F85"/>
  <c r="E83"/>
  <c r="F56"/>
  <c r="E54"/>
  <c r="J26"/>
  <c r="E26"/>
  <c r="J88"/>
  <c r="J25"/>
  <c r="J23"/>
  <c r="E23"/>
  <c r="J87"/>
  <c r="J22"/>
  <c r="J20"/>
  <c r="E20"/>
  <c r="F59"/>
  <c r="J19"/>
  <c r="J17"/>
  <c r="E17"/>
  <c r="F87"/>
  <c r="J16"/>
  <c r="J14"/>
  <c r="J56"/>
  <c r="E7"/>
  <c r="E50"/>
  <c i="14" r="J39"/>
  <c r="J38"/>
  <c i="1" r="AY71"/>
  <c i="14" r="J37"/>
  <c i="1" r="AX71"/>
  <c i="14" r="BI295"/>
  <c r="BH295"/>
  <c r="BG295"/>
  <c r="BF295"/>
  <c r="T295"/>
  <c r="T294"/>
  <c r="R295"/>
  <c r="R294"/>
  <c r="P295"/>
  <c r="P294"/>
  <c r="BI291"/>
  <c r="BH291"/>
  <c r="BG291"/>
  <c r="BF291"/>
  <c r="T291"/>
  <c r="R291"/>
  <c r="P291"/>
  <c r="BI288"/>
  <c r="BH288"/>
  <c r="BG288"/>
  <c r="BF288"/>
  <c r="T288"/>
  <c r="R288"/>
  <c r="P288"/>
  <c r="BI285"/>
  <c r="BH285"/>
  <c r="BG285"/>
  <c r="BF285"/>
  <c r="T285"/>
  <c r="R285"/>
  <c r="P285"/>
  <c r="BI282"/>
  <c r="BH282"/>
  <c r="BG282"/>
  <c r="BF282"/>
  <c r="T282"/>
  <c r="R282"/>
  <c r="P282"/>
  <c r="BI279"/>
  <c r="BH279"/>
  <c r="BG279"/>
  <c r="BF279"/>
  <c r="T279"/>
  <c r="R279"/>
  <c r="P279"/>
  <c r="BI276"/>
  <c r="BH276"/>
  <c r="BG276"/>
  <c r="BF276"/>
  <c r="T276"/>
  <c r="R276"/>
  <c r="P276"/>
  <c r="BI274"/>
  <c r="BH274"/>
  <c r="BG274"/>
  <c r="BF274"/>
  <c r="T274"/>
  <c r="R274"/>
  <c r="P274"/>
  <c r="BI272"/>
  <c r="BH272"/>
  <c r="BG272"/>
  <c r="BF272"/>
  <c r="T272"/>
  <c r="R272"/>
  <c r="P272"/>
  <c r="BI269"/>
  <c r="BH269"/>
  <c r="BG269"/>
  <c r="BF269"/>
  <c r="T269"/>
  <c r="R269"/>
  <c r="P269"/>
  <c r="BI266"/>
  <c r="BH266"/>
  <c r="BG266"/>
  <c r="BF266"/>
  <c r="T266"/>
  <c r="R266"/>
  <c r="P266"/>
  <c r="BI263"/>
  <c r="BH263"/>
  <c r="BG263"/>
  <c r="BF263"/>
  <c r="T263"/>
  <c r="R263"/>
  <c r="P263"/>
  <c r="BI261"/>
  <c r="BH261"/>
  <c r="BG261"/>
  <c r="BF261"/>
  <c r="T261"/>
  <c r="R261"/>
  <c r="P261"/>
  <c r="BI259"/>
  <c r="BH259"/>
  <c r="BG259"/>
  <c r="BF259"/>
  <c r="T259"/>
  <c r="R259"/>
  <c r="P259"/>
  <c r="BI255"/>
  <c r="BH255"/>
  <c r="BG255"/>
  <c r="BF255"/>
  <c r="T255"/>
  <c r="R255"/>
  <c r="P255"/>
  <c r="BI253"/>
  <c r="BH253"/>
  <c r="BG253"/>
  <c r="BF253"/>
  <c r="T253"/>
  <c r="R253"/>
  <c r="P253"/>
  <c r="BI249"/>
  <c r="BH249"/>
  <c r="BG249"/>
  <c r="BF249"/>
  <c r="T249"/>
  <c r="R249"/>
  <c r="P249"/>
  <c r="BI247"/>
  <c r="BH247"/>
  <c r="BG247"/>
  <c r="BF247"/>
  <c r="T247"/>
  <c r="R247"/>
  <c r="P247"/>
  <c r="BI243"/>
  <c r="BH243"/>
  <c r="BG243"/>
  <c r="BF243"/>
  <c r="T243"/>
  <c r="R243"/>
  <c r="P243"/>
  <c r="BI240"/>
  <c r="BH240"/>
  <c r="BG240"/>
  <c r="BF240"/>
  <c r="T240"/>
  <c r="R240"/>
  <c r="P240"/>
  <c r="BI238"/>
  <c r="BH238"/>
  <c r="BG238"/>
  <c r="BF238"/>
  <c r="T238"/>
  <c r="R238"/>
  <c r="P238"/>
  <c r="BI235"/>
  <c r="BH235"/>
  <c r="BG235"/>
  <c r="BF235"/>
  <c r="T235"/>
  <c r="R235"/>
  <c r="P235"/>
  <c r="BI232"/>
  <c r="BH232"/>
  <c r="BG232"/>
  <c r="BF232"/>
  <c r="T232"/>
  <c r="R232"/>
  <c r="P232"/>
  <c r="BI229"/>
  <c r="BH229"/>
  <c r="BG229"/>
  <c r="BF229"/>
  <c r="T229"/>
  <c r="R229"/>
  <c r="P229"/>
  <c r="BI226"/>
  <c r="BH226"/>
  <c r="BG226"/>
  <c r="BF226"/>
  <c r="T226"/>
  <c r="R226"/>
  <c r="P226"/>
  <c r="BI223"/>
  <c r="BH223"/>
  <c r="BG223"/>
  <c r="BF223"/>
  <c r="T223"/>
  <c r="R223"/>
  <c r="P223"/>
  <c r="BI220"/>
  <c r="BH220"/>
  <c r="BG220"/>
  <c r="BF220"/>
  <c r="T220"/>
  <c r="R220"/>
  <c r="P220"/>
  <c r="BI216"/>
  <c r="BH216"/>
  <c r="BG216"/>
  <c r="BF216"/>
  <c r="T216"/>
  <c r="R216"/>
  <c r="P216"/>
  <c r="BI213"/>
  <c r="BH213"/>
  <c r="BG213"/>
  <c r="BF213"/>
  <c r="T213"/>
  <c r="R213"/>
  <c r="P213"/>
  <c r="BI212"/>
  <c r="BH212"/>
  <c r="BG212"/>
  <c r="BF212"/>
  <c r="T212"/>
  <c r="R212"/>
  <c r="P212"/>
  <c r="BI209"/>
  <c r="BH209"/>
  <c r="BG209"/>
  <c r="BF209"/>
  <c r="T209"/>
  <c r="R209"/>
  <c r="P209"/>
  <c r="BI205"/>
  <c r="BH205"/>
  <c r="BG205"/>
  <c r="BF205"/>
  <c r="T205"/>
  <c r="T204"/>
  <c r="R205"/>
  <c r="R204"/>
  <c r="P205"/>
  <c r="P204"/>
  <c r="BI201"/>
  <c r="BH201"/>
  <c r="BG201"/>
  <c r="BF201"/>
  <c r="T201"/>
  <c r="R201"/>
  <c r="P201"/>
  <c r="BI198"/>
  <c r="BH198"/>
  <c r="BG198"/>
  <c r="BF198"/>
  <c r="T198"/>
  <c r="R198"/>
  <c r="P198"/>
  <c r="BI194"/>
  <c r="BH194"/>
  <c r="BG194"/>
  <c r="BF194"/>
  <c r="T194"/>
  <c r="R194"/>
  <c r="P194"/>
  <c r="BI191"/>
  <c r="BH191"/>
  <c r="BG191"/>
  <c r="BF191"/>
  <c r="T191"/>
  <c r="R191"/>
  <c r="P191"/>
  <c r="BI188"/>
  <c r="BH188"/>
  <c r="BG188"/>
  <c r="BF188"/>
  <c r="T188"/>
  <c r="R188"/>
  <c r="P188"/>
  <c r="BI184"/>
  <c r="BH184"/>
  <c r="BG184"/>
  <c r="BF184"/>
  <c r="T184"/>
  <c r="R184"/>
  <c r="P184"/>
  <c r="BI181"/>
  <c r="BH181"/>
  <c r="BG181"/>
  <c r="BF181"/>
  <c r="T181"/>
  <c r="R181"/>
  <c r="P181"/>
  <c r="BI175"/>
  <c r="BH175"/>
  <c r="BG175"/>
  <c r="BF175"/>
  <c r="T175"/>
  <c r="R175"/>
  <c r="P175"/>
  <c r="BI170"/>
  <c r="BH170"/>
  <c r="BG170"/>
  <c r="BF170"/>
  <c r="T170"/>
  <c r="R170"/>
  <c r="P170"/>
  <c r="BI166"/>
  <c r="BH166"/>
  <c r="BG166"/>
  <c r="BF166"/>
  <c r="T166"/>
  <c r="R166"/>
  <c r="P166"/>
  <c r="BI163"/>
  <c r="BH163"/>
  <c r="BG163"/>
  <c r="BF163"/>
  <c r="T163"/>
  <c r="R163"/>
  <c r="P163"/>
  <c r="BI159"/>
  <c r="BH159"/>
  <c r="BG159"/>
  <c r="BF159"/>
  <c r="T159"/>
  <c r="R159"/>
  <c r="P159"/>
  <c r="BI156"/>
  <c r="BH156"/>
  <c r="BG156"/>
  <c r="BF156"/>
  <c r="T156"/>
  <c r="R156"/>
  <c r="P156"/>
  <c r="BI153"/>
  <c r="BH153"/>
  <c r="BG153"/>
  <c r="BF153"/>
  <c r="T153"/>
  <c r="R153"/>
  <c r="P153"/>
  <c r="BI146"/>
  <c r="BH146"/>
  <c r="BG146"/>
  <c r="BF146"/>
  <c r="T146"/>
  <c r="R146"/>
  <c r="P146"/>
  <c r="BI144"/>
  <c r="BH144"/>
  <c r="BG144"/>
  <c r="BF144"/>
  <c r="T144"/>
  <c r="R144"/>
  <c r="P144"/>
  <c r="BI141"/>
  <c r="BH141"/>
  <c r="BG141"/>
  <c r="BF141"/>
  <c r="T141"/>
  <c r="R141"/>
  <c r="P141"/>
  <c r="BI138"/>
  <c r="BH138"/>
  <c r="BG138"/>
  <c r="BF138"/>
  <c r="T138"/>
  <c r="R138"/>
  <c r="P138"/>
  <c r="BI135"/>
  <c r="BH135"/>
  <c r="BG135"/>
  <c r="BF135"/>
  <c r="T135"/>
  <c r="R135"/>
  <c r="P135"/>
  <c r="BI125"/>
  <c r="BH125"/>
  <c r="BG125"/>
  <c r="BF125"/>
  <c r="T125"/>
  <c r="R125"/>
  <c r="P125"/>
  <c r="BI122"/>
  <c r="BH122"/>
  <c r="BG122"/>
  <c r="BF122"/>
  <c r="T122"/>
  <c r="R122"/>
  <c r="P122"/>
  <c r="BI119"/>
  <c r="BH119"/>
  <c r="BG119"/>
  <c r="BF119"/>
  <c r="T119"/>
  <c r="R119"/>
  <c r="P119"/>
  <c r="BI116"/>
  <c r="BH116"/>
  <c r="BG116"/>
  <c r="BF116"/>
  <c r="T116"/>
  <c r="R116"/>
  <c r="P116"/>
  <c r="BI113"/>
  <c r="BH113"/>
  <c r="BG113"/>
  <c r="BF113"/>
  <c r="T113"/>
  <c r="R113"/>
  <c r="P113"/>
  <c r="BI110"/>
  <c r="BH110"/>
  <c r="BG110"/>
  <c r="BF110"/>
  <c r="T110"/>
  <c r="R110"/>
  <c r="P110"/>
  <c r="BI107"/>
  <c r="BH107"/>
  <c r="BG107"/>
  <c r="BF107"/>
  <c r="T107"/>
  <c r="R107"/>
  <c r="P107"/>
  <c r="BI101"/>
  <c r="BH101"/>
  <c r="BG101"/>
  <c r="BF101"/>
  <c r="T101"/>
  <c r="R101"/>
  <c r="P101"/>
  <c r="BI98"/>
  <c r="BH98"/>
  <c r="BG98"/>
  <c r="BF98"/>
  <c r="T98"/>
  <c r="R98"/>
  <c r="P98"/>
  <c r="BI95"/>
  <c r="BH95"/>
  <c r="BG95"/>
  <c r="BF95"/>
  <c r="T95"/>
  <c r="R95"/>
  <c r="P95"/>
  <c r="F87"/>
  <c r="E85"/>
  <c r="F56"/>
  <c r="E54"/>
  <c r="J26"/>
  <c r="E26"/>
  <c r="J90"/>
  <c r="J25"/>
  <c r="J23"/>
  <c r="E23"/>
  <c r="J89"/>
  <c r="J22"/>
  <c r="J20"/>
  <c r="E20"/>
  <c r="F59"/>
  <c r="J19"/>
  <c r="J17"/>
  <c r="E17"/>
  <c r="F58"/>
  <c r="J16"/>
  <c r="J14"/>
  <c r="J87"/>
  <c r="E7"/>
  <c r="E81"/>
  <c i="13" r="J39"/>
  <c r="J38"/>
  <c i="1" r="AY70"/>
  <c i="13" r="J37"/>
  <c i="1" r="AX70"/>
  <c i="13" r="BI318"/>
  <c r="BH318"/>
  <c r="BG318"/>
  <c r="BF318"/>
  <c r="T318"/>
  <c r="T317"/>
  <c r="R318"/>
  <c r="R317"/>
  <c r="P318"/>
  <c r="P317"/>
  <c r="BI313"/>
  <c r="BH313"/>
  <c r="BG313"/>
  <c r="BF313"/>
  <c r="T313"/>
  <c r="T312"/>
  <c r="R313"/>
  <c r="R312"/>
  <c r="P313"/>
  <c r="P312"/>
  <c r="BI305"/>
  <c r="BH305"/>
  <c r="BG305"/>
  <c r="BF305"/>
  <c r="T305"/>
  <c r="R305"/>
  <c r="P305"/>
  <c r="BI299"/>
  <c r="BH299"/>
  <c r="BG299"/>
  <c r="BF299"/>
  <c r="T299"/>
  <c r="R299"/>
  <c r="P299"/>
  <c r="BI297"/>
  <c r="BH297"/>
  <c r="BG297"/>
  <c r="BF297"/>
  <c r="T297"/>
  <c r="R297"/>
  <c r="P297"/>
  <c r="BI290"/>
  <c r="BH290"/>
  <c r="BG290"/>
  <c r="BF290"/>
  <c r="T290"/>
  <c r="R290"/>
  <c r="P290"/>
  <c r="BI285"/>
  <c r="BH285"/>
  <c r="BG285"/>
  <c r="BF285"/>
  <c r="T285"/>
  <c r="R285"/>
  <c r="P285"/>
  <c r="BI282"/>
  <c r="BH282"/>
  <c r="BG282"/>
  <c r="BF282"/>
  <c r="T282"/>
  <c r="R282"/>
  <c r="P282"/>
  <c r="BI275"/>
  <c r="BH275"/>
  <c r="BG275"/>
  <c r="BF275"/>
  <c r="T275"/>
  <c r="R275"/>
  <c r="P275"/>
  <c r="BI273"/>
  <c r="BH273"/>
  <c r="BG273"/>
  <c r="BF273"/>
  <c r="T273"/>
  <c r="R273"/>
  <c r="P273"/>
  <c r="BI269"/>
  <c r="BH269"/>
  <c r="BG269"/>
  <c r="BF269"/>
  <c r="T269"/>
  <c r="R269"/>
  <c r="P269"/>
  <c r="BI265"/>
  <c r="BH265"/>
  <c r="BG265"/>
  <c r="BF265"/>
  <c r="T265"/>
  <c r="R265"/>
  <c r="P265"/>
  <c r="BI263"/>
  <c r="BH263"/>
  <c r="BG263"/>
  <c r="BF263"/>
  <c r="T263"/>
  <c r="R263"/>
  <c r="P263"/>
  <c r="BI260"/>
  <c r="BH260"/>
  <c r="BG260"/>
  <c r="BF260"/>
  <c r="T260"/>
  <c r="R260"/>
  <c r="P260"/>
  <c r="BI253"/>
  <c r="BH253"/>
  <c r="BG253"/>
  <c r="BF253"/>
  <c r="T253"/>
  <c r="R253"/>
  <c r="P253"/>
  <c r="BI251"/>
  <c r="BH251"/>
  <c r="BG251"/>
  <c r="BF251"/>
  <c r="T251"/>
  <c r="R251"/>
  <c r="P251"/>
  <c r="BI247"/>
  <c r="BH247"/>
  <c r="BG247"/>
  <c r="BF247"/>
  <c r="T247"/>
  <c r="R247"/>
  <c r="P247"/>
  <c r="BI245"/>
  <c r="BH245"/>
  <c r="BG245"/>
  <c r="BF245"/>
  <c r="T245"/>
  <c r="R245"/>
  <c r="P245"/>
  <c r="BI241"/>
  <c r="BH241"/>
  <c r="BG241"/>
  <c r="BF241"/>
  <c r="T241"/>
  <c r="R241"/>
  <c r="P241"/>
  <c r="BI239"/>
  <c r="BH239"/>
  <c r="BG239"/>
  <c r="BF239"/>
  <c r="T239"/>
  <c r="R239"/>
  <c r="P239"/>
  <c r="BI233"/>
  <c r="BH233"/>
  <c r="BG233"/>
  <c r="BF233"/>
  <c r="T233"/>
  <c r="R233"/>
  <c r="P233"/>
  <c r="BI231"/>
  <c r="BH231"/>
  <c r="BG231"/>
  <c r="BF231"/>
  <c r="T231"/>
  <c r="R231"/>
  <c r="P231"/>
  <c r="BI225"/>
  <c r="BH225"/>
  <c r="BG225"/>
  <c r="BF225"/>
  <c r="T225"/>
  <c r="R225"/>
  <c r="P225"/>
  <c r="BI223"/>
  <c r="BH223"/>
  <c r="BG223"/>
  <c r="BF223"/>
  <c r="T223"/>
  <c r="R223"/>
  <c r="P223"/>
  <c r="BI209"/>
  <c r="BH209"/>
  <c r="BG209"/>
  <c r="BF209"/>
  <c r="T209"/>
  <c r="R209"/>
  <c r="P209"/>
  <c r="BI207"/>
  <c r="BH207"/>
  <c r="BG207"/>
  <c r="BF207"/>
  <c r="T207"/>
  <c r="R207"/>
  <c r="P207"/>
  <c r="BI198"/>
  <c r="BH198"/>
  <c r="BG198"/>
  <c r="BF198"/>
  <c r="T198"/>
  <c r="R198"/>
  <c r="P198"/>
  <c r="BI185"/>
  <c r="BH185"/>
  <c r="BG185"/>
  <c r="BF185"/>
  <c r="T185"/>
  <c r="R185"/>
  <c r="P185"/>
  <c r="BI181"/>
  <c r="BH181"/>
  <c r="BG181"/>
  <c r="BF181"/>
  <c r="T181"/>
  <c r="T180"/>
  <c r="R181"/>
  <c r="R180"/>
  <c r="P181"/>
  <c r="P180"/>
  <c r="BI176"/>
  <c r="BH176"/>
  <c r="BG176"/>
  <c r="BF176"/>
  <c r="T176"/>
  <c r="T175"/>
  <c r="R176"/>
  <c r="R175"/>
  <c r="P176"/>
  <c r="P175"/>
  <c r="BI172"/>
  <c r="BH172"/>
  <c r="BG172"/>
  <c r="BF172"/>
  <c r="T172"/>
  <c r="R172"/>
  <c r="P172"/>
  <c r="BI165"/>
  <c r="BH165"/>
  <c r="BG165"/>
  <c r="BF165"/>
  <c r="T165"/>
  <c r="R165"/>
  <c r="P165"/>
  <c r="BI162"/>
  <c r="BH162"/>
  <c r="BG162"/>
  <c r="BF162"/>
  <c r="T162"/>
  <c r="R162"/>
  <c r="P162"/>
  <c r="BI148"/>
  <c r="BH148"/>
  <c r="BG148"/>
  <c r="BF148"/>
  <c r="T148"/>
  <c r="R148"/>
  <c r="P148"/>
  <c r="BI146"/>
  <c r="BH146"/>
  <c r="BG146"/>
  <c r="BF146"/>
  <c r="T146"/>
  <c r="R146"/>
  <c r="P146"/>
  <c r="BI143"/>
  <c r="BH143"/>
  <c r="BG143"/>
  <c r="BF143"/>
  <c r="T143"/>
  <c r="R143"/>
  <c r="P143"/>
  <c r="BI140"/>
  <c r="BH140"/>
  <c r="BG140"/>
  <c r="BF140"/>
  <c r="T140"/>
  <c r="R140"/>
  <c r="P140"/>
  <c r="BI137"/>
  <c r="BH137"/>
  <c r="BG137"/>
  <c r="BF137"/>
  <c r="T137"/>
  <c r="R137"/>
  <c r="P137"/>
  <c r="BI135"/>
  <c r="BH135"/>
  <c r="BG135"/>
  <c r="BF135"/>
  <c r="T135"/>
  <c r="R135"/>
  <c r="P135"/>
  <c r="BI123"/>
  <c r="BH123"/>
  <c r="BG123"/>
  <c r="BF123"/>
  <c r="T123"/>
  <c r="R123"/>
  <c r="P123"/>
  <c r="BI120"/>
  <c r="BH120"/>
  <c r="BG120"/>
  <c r="BF120"/>
  <c r="T120"/>
  <c r="R120"/>
  <c r="P120"/>
  <c r="BI107"/>
  <c r="BH107"/>
  <c r="BG107"/>
  <c r="BF107"/>
  <c r="T107"/>
  <c r="R107"/>
  <c r="P107"/>
  <c r="BI104"/>
  <c r="BH104"/>
  <c r="BG104"/>
  <c r="BF104"/>
  <c r="T104"/>
  <c r="R104"/>
  <c r="P104"/>
  <c r="BI101"/>
  <c r="BH101"/>
  <c r="BG101"/>
  <c r="BF101"/>
  <c r="T101"/>
  <c r="R101"/>
  <c r="P101"/>
  <c r="BI94"/>
  <c r="BH94"/>
  <c r="BG94"/>
  <c r="BF94"/>
  <c r="T94"/>
  <c r="R94"/>
  <c r="P94"/>
  <c r="F86"/>
  <c r="E84"/>
  <c r="F56"/>
  <c r="E54"/>
  <c r="J26"/>
  <c r="E26"/>
  <c r="J59"/>
  <c r="J25"/>
  <c r="J23"/>
  <c r="E23"/>
  <c r="J88"/>
  <c r="J22"/>
  <c r="J20"/>
  <c r="E20"/>
  <c r="F59"/>
  <c r="J19"/>
  <c r="J17"/>
  <c r="E17"/>
  <c r="F58"/>
  <c r="J16"/>
  <c r="J14"/>
  <c r="J86"/>
  <c r="E7"/>
  <c r="E80"/>
  <c i="12" r="J39"/>
  <c r="J38"/>
  <c i="1" r="AY69"/>
  <c i="12" r="J37"/>
  <c i="1" r="AX69"/>
  <c i="12" r="BI174"/>
  <c r="BH174"/>
  <c r="BG174"/>
  <c r="BF174"/>
  <c r="T174"/>
  <c r="T173"/>
  <c r="R174"/>
  <c r="R173"/>
  <c r="P174"/>
  <c r="P173"/>
  <c r="BI171"/>
  <c r="BH171"/>
  <c r="BG171"/>
  <c r="BF171"/>
  <c r="T171"/>
  <c r="R171"/>
  <c r="P171"/>
  <c r="BI170"/>
  <c r="BH170"/>
  <c r="BG170"/>
  <c r="BF170"/>
  <c r="T170"/>
  <c r="R170"/>
  <c r="P170"/>
  <c r="BI168"/>
  <c r="BH168"/>
  <c r="BG168"/>
  <c r="BF168"/>
  <c r="T168"/>
  <c r="R168"/>
  <c r="P168"/>
  <c r="BI164"/>
  <c r="BH164"/>
  <c r="BG164"/>
  <c r="BF164"/>
  <c r="T164"/>
  <c r="R164"/>
  <c r="P164"/>
  <c r="BI162"/>
  <c r="BH162"/>
  <c r="BG162"/>
  <c r="BF162"/>
  <c r="T162"/>
  <c r="R162"/>
  <c r="P162"/>
  <c r="BI160"/>
  <c r="BH160"/>
  <c r="BG160"/>
  <c r="BF160"/>
  <c r="T160"/>
  <c r="R160"/>
  <c r="P160"/>
  <c r="BI158"/>
  <c r="BH158"/>
  <c r="BG158"/>
  <c r="BF158"/>
  <c r="T158"/>
  <c r="R158"/>
  <c r="P158"/>
  <c r="BI156"/>
  <c r="BH156"/>
  <c r="BG156"/>
  <c r="BF156"/>
  <c r="T156"/>
  <c r="R156"/>
  <c r="P156"/>
  <c r="BI154"/>
  <c r="BH154"/>
  <c r="BG154"/>
  <c r="BF154"/>
  <c r="T154"/>
  <c r="R154"/>
  <c r="P154"/>
  <c r="BI152"/>
  <c r="BH152"/>
  <c r="BG152"/>
  <c r="BF152"/>
  <c r="T152"/>
  <c r="R152"/>
  <c r="P152"/>
  <c r="BI150"/>
  <c r="BH150"/>
  <c r="BG150"/>
  <c r="BF150"/>
  <c r="T150"/>
  <c r="R150"/>
  <c r="P150"/>
  <c r="BI148"/>
  <c r="BH148"/>
  <c r="BG148"/>
  <c r="BF148"/>
  <c r="T148"/>
  <c r="R148"/>
  <c r="P148"/>
  <c r="BI146"/>
  <c r="BH146"/>
  <c r="BG146"/>
  <c r="BF146"/>
  <c r="T146"/>
  <c r="R146"/>
  <c r="P146"/>
  <c r="BI143"/>
  <c r="BH143"/>
  <c r="BG143"/>
  <c r="BF143"/>
  <c r="T143"/>
  <c r="R143"/>
  <c r="P143"/>
  <c r="BI141"/>
  <c r="BH141"/>
  <c r="BG141"/>
  <c r="BF141"/>
  <c r="T141"/>
  <c r="R141"/>
  <c r="P141"/>
  <c r="BI139"/>
  <c r="BH139"/>
  <c r="BG139"/>
  <c r="BF139"/>
  <c r="T139"/>
  <c r="R139"/>
  <c r="P139"/>
  <c r="BI134"/>
  <c r="BH134"/>
  <c r="BG134"/>
  <c r="BF134"/>
  <c r="T134"/>
  <c r="T133"/>
  <c r="R134"/>
  <c r="R133"/>
  <c r="P134"/>
  <c r="P133"/>
  <c r="BI132"/>
  <c r="BH132"/>
  <c r="BG132"/>
  <c r="BF132"/>
  <c r="T132"/>
  <c r="T131"/>
  <c r="R132"/>
  <c r="R131"/>
  <c r="P132"/>
  <c r="P131"/>
  <c r="BI129"/>
  <c r="BH129"/>
  <c r="BG129"/>
  <c r="BF129"/>
  <c r="T129"/>
  <c r="R129"/>
  <c r="P129"/>
  <c r="BI127"/>
  <c r="BH127"/>
  <c r="BG127"/>
  <c r="BF127"/>
  <c r="T127"/>
  <c r="R127"/>
  <c r="P127"/>
  <c r="BI125"/>
  <c r="BH125"/>
  <c r="BG125"/>
  <c r="BF125"/>
  <c r="T125"/>
  <c r="R125"/>
  <c r="P125"/>
  <c r="BI122"/>
  <c r="BH122"/>
  <c r="BG122"/>
  <c r="BF122"/>
  <c r="T122"/>
  <c r="R122"/>
  <c r="P122"/>
  <c r="BI119"/>
  <c r="BH119"/>
  <c r="BG119"/>
  <c r="BF119"/>
  <c r="T119"/>
  <c r="R119"/>
  <c r="P119"/>
  <c r="BI116"/>
  <c r="BH116"/>
  <c r="BG116"/>
  <c r="BF116"/>
  <c r="T116"/>
  <c r="R116"/>
  <c r="P116"/>
  <c r="BI110"/>
  <c r="BH110"/>
  <c r="BG110"/>
  <c r="BF110"/>
  <c r="T110"/>
  <c r="R110"/>
  <c r="P110"/>
  <c r="BI107"/>
  <c r="BH107"/>
  <c r="BG107"/>
  <c r="BF107"/>
  <c r="T107"/>
  <c r="R107"/>
  <c r="P107"/>
  <c r="BI105"/>
  <c r="BH105"/>
  <c r="BG105"/>
  <c r="BF105"/>
  <c r="T105"/>
  <c r="R105"/>
  <c r="P105"/>
  <c r="BI102"/>
  <c r="BH102"/>
  <c r="BG102"/>
  <c r="BF102"/>
  <c r="T102"/>
  <c r="R102"/>
  <c r="P102"/>
  <c r="BI96"/>
  <c r="BH96"/>
  <c r="BG96"/>
  <c r="BF96"/>
  <c r="T96"/>
  <c r="R96"/>
  <c r="P96"/>
  <c r="BI92"/>
  <c r="BH92"/>
  <c r="BG92"/>
  <c r="BF92"/>
  <c r="T92"/>
  <c r="R92"/>
  <c r="P92"/>
  <c r="F84"/>
  <c r="E82"/>
  <c r="F56"/>
  <c r="E54"/>
  <c r="J26"/>
  <c r="E26"/>
  <c r="J59"/>
  <c r="J25"/>
  <c r="J23"/>
  <c r="E23"/>
  <c r="J58"/>
  <c r="J22"/>
  <c r="J20"/>
  <c r="E20"/>
  <c r="F59"/>
  <c r="J19"/>
  <c r="J17"/>
  <c r="E17"/>
  <c r="F86"/>
  <c r="J16"/>
  <c r="J14"/>
  <c r="J84"/>
  <c r="E7"/>
  <c r="E50"/>
  <c i="11" r="J39"/>
  <c r="J38"/>
  <c i="1" r="AY68"/>
  <c i="11" r="J37"/>
  <c i="1" r="AX68"/>
  <c i="11" r="BI88"/>
  <c r="BH88"/>
  <c r="BG88"/>
  <c r="BF88"/>
  <c r="T88"/>
  <c r="T87"/>
  <c r="T86"/>
  <c r="R88"/>
  <c r="R87"/>
  <c r="R86"/>
  <c r="P88"/>
  <c r="P87"/>
  <c r="P86"/>
  <c i="1" r="AU68"/>
  <c i="11" r="F80"/>
  <c r="E78"/>
  <c r="F56"/>
  <c r="E54"/>
  <c r="J26"/>
  <c r="E26"/>
  <c r="J59"/>
  <c r="J25"/>
  <c r="J23"/>
  <c r="E23"/>
  <c r="J82"/>
  <c r="J22"/>
  <c r="J20"/>
  <c r="E20"/>
  <c r="F83"/>
  <c r="J19"/>
  <c r="J17"/>
  <c r="E17"/>
  <c r="F58"/>
  <c r="J16"/>
  <c r="J14"/>
  <c r="J56"/>
  <c r="E7"/>
  <c r="E50"/>
  <c i="10" r="J39"/>
  <c r="J38"/>
  <c i="1" r="AY67"/>
  <c i="10" r="J37"/>
  <c i="1" r="AX67"/>
  <c i="10" r="BI88"/>
  <c r="BH88"/>
  <c r="BG88"/>
  <c r="BF88"/>
  <c r="T88"/>
  <c r="T87"/>
  <c r="T86"/>
  <c r="R88"/>
  <c r="R87"/>
  <c r="R86"/>
  <c r="P88"/>
  <c r="P87"/>
  <c r="P86"/>
  <c i="1" r="AU67"/>
  <c i="10" r="F80"/>
  <c r="E78"/>
  <c r="F56"/>
  <c r="E54"/>
  <c r="J26"/>
  <c r="E26"/>
  <c r="J59"/>
  <c r="J25"/>
  <c r="J23"/>
  <c r="E23"/>
  <c r="J82"/>
  <c r="J22"/>
  <c r="J20"/>
  <c r="E20"/>
  <c r="F59"/>
  <c r="J19"/>
  <c r="J17"/>
  <c r="E17"/>
  <c r="F82"/>
  <c r="J16"/>
  <c r="J14"/>
  <c r="J80"/>
  <c r="E7"/>
  <c r="E50"/>
  <c i="9" r="J39"/>
  <c r="J38"/>
  <c i="1" r="AY66"/>
  <c i="9" r="J37"/>
  <c i="1" r="AX66"/>
  <c i="9" r="BI337"/>
  <c r="BH337"/>
  <c r="BG337"/>
  <c r="BF337"/>
  <c r="T337"/>
  <c r="T336"/>
  <c r="R337"/>
  <c r="R336"/>
  <c r="P337"/>
  <c r="P336"/>
  <c r="BI333"/>
  <c r="BH333"/>
  <c r="BG333"/>
  <c r="BF333"/>
  <c r="T333"/>
  <c r="R333"/>
  <c r="P333"/>
  <c r="BI330"/>
  <c r="BH330"/>
  <c r="BG330"/>
  <c r="BF330"/>
  <c r="T330"/>
  <c r="R330"/>
  <c r="P330"/>
  <c r="BI327"/>
  <c r="BH327"/>
  <c r="BG327"/>
  <c r="BF327"/>
  <c r="T327"/>
  <c r="R327"/>
  <c r="P327"/>
  <c r="BI324"/>
  <c r="BH324"/>
  <c r="BG324"/>
  <c r="BF324"/>
  <c r="T324"/>
  <c r="R324"/>
  <c r="P324"/>
  <c r="BI321"/>
  <c r="BH321"/>
  <c r="BG321"/>
  <c r="BF321"/>
  <c r="T321"/>
  <c r="R321"/>
  <c r="P321"/>
  <c r="BI318"/>
  <c r="BH318"/>
  <c r="BG318"/>
  <c r="BF318"/>
  <c r="T318"/>
  <c r="R318"/>
  <c r="P318"/>
  <c r="BI316"/>
  <c r="BH316"/>
  <c r="BG316"/>
  <c r="BF316"/>
  <c r="T316"/>
  <c r="R316"/>
  <c r="P316"/>
  <c r="BI312"/>
  <c r="BH312"/>
  <c r="BG312"/>
  <c r="BF312"/>
  <c r="T312"/>
  <c r="R312"/>
  <c r="P312"/>
  <c r="BI308"/>
  <c r="BH308"/>
  <c r="BG308"/>
  <c r="BF308"/>
  <c r="T308"/>
  <c r="R308"/>
  <c r="P308"/>
  <c r="BI305"/>
  <c r="BH305"/>
  <c r="BG305"/>
  <c r="BF305"/>
  <c r="T305"/>
  <c r="R305"/>
  <c r="P305"/>
  <c r="BI301"/>
  <c r="BH301"/>
  <c r="BG301"/>
  <c r="BF301"/>
  <c r="T301"/>
  <c r="R301"/>
  <c r="P301"/>
  <c r="BI298"/>
  <c r="BH298"/>
  <c r="BG298"/>
  <c r="BF298"/>
  <c r="T298"/>
  <c r="R298"/>
  <c r="P298"/>
  <c r="BI295"/>
  <c r="BH295"/>
  <c r="BG295"/>
  <c r="BF295"/>
  <c r="T295"/>
  <c r="R295"/>
  <c r="P295"/>
  <c r="BI292"/>
  <c r="BH292"/>
  <c r="BG292"/>
  <c r="BF292"/>
  <c r="T292"/>
  <c r="R292"/>
  <c r="P292"/>
  <c r="BI289"/>
  <c r="BH289"/>
  <c r="BG289"/>
  <c r="BF289"/>
  <c r="T289"/>
  <c r="R289"/>
  <c r="P289"/>
  <c r="BI284"/>
  <c r="BH284"/>
  <c r="BG284"/>
  <c r="BF284"/>
  <c r="T284"/>
  <c r="R284"/>
  <c r="P284"/>
  <c r="BI281"/>
  <c r="BH281"/>
  <c r="BG281"/>
  <c r="BF281"/>
  <c r="T281"/>
  <c r="R281"/>
  <c r="P281"/>
  <c r="BI276"/>
  <c r="BH276"/>
  <c r="BG276"/>
  <c r="BF276"/>
  <c r="T276"/>
  <c r="R276"/>
  <c r="P276"/>
  <c r="BI270"/>
  <c r="BH270"/>
  <c r="BG270"/>
  <c r="BF270"/>
  <c r="T270"/>
  <c r="R270"/>
  <c r="P270"/>
  <c r="BI267"/>
  <c r="BH267"/>
  <c r="BG267"/>
  <c r="BF267"/>
  <c r="T267"/>
  <c r="R267"/>
  <c r="P267"/>
  <c r="BI265"/>
  <c r="BH265"/>
  <c r="BG265"/>
  <c r="BF265"/>
  <c r="T265"/>
  <c r="R265"/>
  <c r="P265"/>
  <c r="BI262"/>
  <c r="BH262"/>
  <c r="BG262"/>
  <c r="BF262"/>
  <c r="T262"/>
  <c r="R262"/>
  <c r="P262"/>
  <c r="BI259"/>
  <c r="BH259"/>
  <c r="BG259"/>
  <c r="BF259"/>
  <c r="T259"/>
  <c r="R259"/>
  <c r="P259"/>
  <c r="BI256"/>
  <c r="BH256"/>
  <c r="BG256"/>
  <c r="BF256"/>
  <c r="T256"/>
  <c r="R256"/>
  <c r="P256"/>
  <c r="BI253"/>
  <c r="BH253"/>
  <c r="BG253"/>
  <c r="BF253"/>
  <c r="T253"/>
  <c r="R253"/>
  <c r="P253"/>
  <c r="BI251"/>
  <c r="BH251"/>
  <c r="BG251"/>
  <c r="BF251"/>
  <c r="T251"/>
  <c r="R251"/>
  <c r="P251"/>
  <c r="BI245"/>
  <c r="BH245"/>
  <c r="BG245"/>
  <c r="BF245"/>
  <c r="T245"/>
  <c r="R245"/>
  <c r="P245"/>
  <c r="BI239"/>
  <c r="BH239"/>
  <c r="BG239"/>
  <c r="BF239"/>
  <c r="T239"/>
  <c r="R239"/>
  <c r="P239"/>
  <c r="BI237"/>
  <c r="BH237"/>
  <c r="BG237"/>
  <c r="BF237"/>
  <c r="T237"/>
  <c r="R237"/>
  <c r="P237"/>
  <c r="BI234"/>
  <c r="BH234"/>
  <c r="BG234"/>
  <c r="BF234"/>
  <c r="T234"/>
  <c r="R234"/>
  <c r="P234"/>
  <c r="BI230"/>
  <c r="BH230"/>
  <c r="BG230"/>
  <c r="BF230"/>
  <c r="T230"/>
  <c r="R230"/>
  <c r="P230"/>
  <c r="BI228"/>
  <c r="BH228"/>
  <c r="BG228"/>
  <c r="BF228"/>
  <c r="T228"/>
  <c r="R228"/>
  <c r="P228"/>
  <c r="BI224"/>
  <c r="BH224"/>
  <c r="BG224"/>
  <c r="BF224"/>
  <c r="T224"/>
  <c r="R224"/>
  <c r="P224"/>
  <c r="BI221"/>
  <c r="BH221"/>
  <c r="BG221"/>
  <c r="BF221"/>
  <c r="T221"/>
  <c r="R221"/>
  <c r="P221"/>
  <c r="BI219"/>
  <c r="BH219"/>
  <c r="BG219"/>
  <c r="BF219"/>
  <c r="T219"/>
  <c r="R219"/>
  <c r="P219"/>
  <c r="BI216"/>
  <c r="BH216"/>
  <c r="BG216"/>
  <c r="BF216"/>
  <c r="T216"/>
  <c r="R216"/>
  <c r="P216"/>
  <c r="BI212"/>
  <c r="BH212"/>
  <c r="BG212"/>
  <c r="BF212"/>
  <c r="T212"/>
  <c r="R212"/>
  <c r="P212"/>
  <c r="BI210"/>
  <c r="BH210"/>
  <c r="BG210"/>
  <c r="BF210"/>
  <c r="T210"/>
  <c r="R210"/>
  <c r="P210"/>
  <c r="BI207"/>
  <c r="BH207"/>
  <c r="BG207"/>
  <c r="BF207"/>
  <c r="T207"/>
  <c r="R207"/>
  <c r="P207"/>
  <c r="BI205"/>
  <c r="BH205"/>
  <c r="BG205"/>
  <c r="BF205"/>
  <c r="T205"/>
  <c r="R205"/>
  <c r="P205"/>
  <c r="BI202"/>
  <c r="BH202"/>
  <c r="BG202"/>
  <c r="BF202"/>
  <c r="T202"/>
  <c r="R202"/>
  <c r="P202"/>
  <c r="BI200"/>
  <c r="BH200"/>
  <c r="BG200"/>
  <c r="BF200"/>
  <c r="T200"/>
  <c r="R200"/>
  <c r="P200"/>
  <c r="BI197"/>
  <c r="BH197"/>
  <c r="BG197"/>
  <c r="BF197"/>
  <c r="T197"/>
  <c r="R197"/>
  <c r="P197"/>
  <c r="BI193"/>
  <c r="BH193"/>
  <c r="BG193"/>
  <c r="BF193"/>
  <c r="T193"/>
  <c r="R193"/>
  <c r="P193"/>
  <c r="BI189"/>
  <c r="BH189"/>
  <c r="BG189"/>
  <c r="BF189"/>
  <c r="T189"/>
  <c r="R189"/>
  <c r="P189"/>
  <c r="BI185"/>
  <c r="BH185"/>
  <c r="BG185"/>
  <c r="BF185"/>
  <c r="T185"/>
  <c r="R185"/>
  <c r="P185"/>
  <c r="BI182"/>
  <c r="BH182"/>
  <c r="BG182"/>
  <c r="BF182"/>
  <c r="T182"/>
  <c r="R182"/>
  <c r="P182"/>
  <c r="BI179"/>
  <c r="BH179"/>
  <c r="BG179"/>
  <c r="BF179"/>
  <c r="T179"/>
  <c r="R179"/>
  <c r="P179"/>
  <c r="BI174"/>
  <c r="BH174"/>
  <c r="BG174"/>
  <c r="BF174"/>
  <c r="T174"/>
  <c r="R174"/>
  <c r="P174"/>
  <c r="BI171"/>
  <c r="BH171"/>
  <c r="BG171"/>
  <c r="BF171"/>
  <c r="T171"/>
  <c r="R171"/>
  <c r="P171"/>
  <c r="BI167"/>
  <c r="BH167"/>
  <c r="BG167"/>
  <c r="BF167"/>
  <c r="T167"/>
  <c r="R167"/>
  <c r="P167"/>
  <c r="BI163"/>
  <c r="BH163"/>
  <c r="BG163"/>
  <c r="BF163"/>
  <c r="T163"/>
  <c r="T162"/>
  <c r="R163"/>
  <c r="R162"/>
  <c r="P163"/>
  <c r="P162"/>
  <c r="BI159"/>
  <c r="BH159"/>
  <c r="BG159"/>
  <c r="BF159"/>
  <c r="T159"/>
  <c r="R159"/>
  <c r="P159"/>
  <c r="BI151"/>
  <c r="BH151"/>
  <c r="BG151"/>
  <c r="BF151"/>
  <c r="T151"/>
  <c r="R151"/>
  <c r="P151"/>
  <c r="BI149"/>
  <c r="BH149"/>
  <c r="BG149"/>
  <c r="BF149"/>
  <c r="T149"/>
  <c r="R149"/>
  <c r="P149"/>
  <c r="BI146"/>
  <c r="BH146"/>
  <c r="BG146"/>
  <c r="BF146"/>
  <c r="T146"/>
  <c r="R146"/>
  <c r="P146"/>
  <c r="BI143"/>
  <c r="BH143"/>
  <c r="BG143"/>
  <c r="BF143"/>
  <c r="T143"/>
  <c r="R143"/>
  <c r="P143"/>
  <c r="BI139"/>
  <c r="BH139"/>
  <c r="BG139"/>
  <c r="BF139"/>
  <c r="T139"/>
  <c r="R139"/>
  <c r="P139"/>
  <c r="BI136"/>
  <c r="BH136"/>
  <c r="BG136"/>
  <c r="BF136"/>
  <c r="T136"/>
  <c r="R136"/>
  <c r="P136"/>
  <c r="BI135"/>
  <c r="BH135"/>
  <c r="BG135"/>
  <c r="BF135"/>
  <c r="T135"/>
  <c r="R135"/>
  <c r="P135"/>
  <c r="BI133"/>
  <c r="BH133"/>
  <c r="BG133"/>
  <c r="BF133"/>
  <c r="T133"/>
  <c r="R133"/>
  <c r="P133"/>
  <c r="BI131"/>
  <c r="BH131"/>
  <c r="BG131"/>
  <c r="BF131"/>
  <c r="T131"/>
  <c r="R131"/>
  <c r="P131"/>
  <c r="BI128"/>
  <c r="BH128"/>
  <c r="BG128"/>
  <c r="BF128"/>
  <c r="T128"/>
  <c r="R128"/>
  <c r="P128"/>
  <c r="BI126"/>
  <c r="BH126"/>
  <c r="BG126"/>
  <c r="BF126"/>
  <c r="T126"/>
  <c r="R126"/>
  <c r="P126"/>
  <c r="BI123"/>
  <c r="BH123"/>
  <c r="BG123"/>
  <c r="BF123"/>
  <c r="T123"/>
  <c r="R123"/>
  <c r="P123"/>
  <c r="BI121"/>
  <c r="BH121"/>
  <c r="BG121"/>
  <c r="BF121"/>
  <c r="T121"/>
  <c r="R121"/>
  <c r="P121"/>
  <c r="BI118"/>
  <c r="BH118"/>
  <c r="BG118"/>
  <c r="BF118"/>
  <c r="T118"/>
  <c r="R118"/>
  <c r="P118"/>
  <c r="BI115"/>
  <c r="BH115"/>
  <c r="BG115"/>
  <c r="BF115"/>
  <c r="T115"/>
  <c r="R115"/>
  <c r="P115"/>
  <c r="BI113"/>
  <c r="BH113"/>
  <c r="BG113"/>
  <c r="BF113"/>
  <c r="T113"/>
  <c r="R113"/>
  <c r="P113"/>
  <c r="BI105"/>
  <c r="BH105"/>
  <c r="BG105"/>
  <c r="BF105"/>
  <c r="T105"/>
  <c r="R105"/>
  <c r="P105"/>
  <c r="BI100"/>
  <c r="BH100"/>
  <c r="BG100"/>
  <c r="BF100"/>
  <c r="T100"/>
  <c r="R100"/>
  <c r="P100"/>
  <c r="BI97"/>
  <c r="BH97"/>
  <c r="BG97"/>
  <c r="BF97"/>
  <c r="T97"/>
  <c r="R97"/>
  <c r="P97"/>
  <c r="F89"/>
  <c r="E87"/>
  <c r="F56"/>
  <c r="E54"/>
  <c r="J26"/>
  <c r="E26"/>
  <c r="J92"/>
  <c r="J25"/>
  <c r="J23"/>
  <c r="E23"/>
  <c r="J58"/>
  <c r="J22"/>
  <c r="J20"/>
  <c r="E20"/>
  <c r="F92"/>
  <c r="J19"/>
  <c r="J17"/>
  <c r="E17"/>
  <c r="F58"/>
  <c r="J16"/>
  <c r="J14"/>
  <c r="J89"/>
  <c r="E7"/>
  <c r="E50"/>
  <c i="8" r="J39"/>
  <c r="J38"/>
  <c i="1" r="AY64"/>
  <c i="8" r="J37"/>
  <c i="1" r="AX64"/>
  <c i="8" r="BI310"/>
  <c r="BH310"/>
  <c r="BG310"/>
  <c r="BF310"/>
  <c r="T310"/>
  <c r="R310"/>
  <c r="P310"/>
  <c r="BI307"/>
  <c r="BH307"/>
  <c r="BG307"/>
  <c r="BF307"/>
  <c r="T307"/>
  <c r="R307"/>
  <c r="P307"/>
  <c r="BI304"/>
  <c r="BH304"/>
  <c r="BG304"/>
  <c r="BF304"/>
  <c r="T304"/>
  <c r="T303"/>
  <c r="R304"/>
  <c r="R303"/>
  <c r="P304"/>
  <c r="P303"/>
  <c r="BI300"/>
  <c r="BH300"/>
  <c r="BG300"/>
  <c r="BF300"/>
  <c r="T300"/>
  <c r="R300"/>
  <c r="P300"/>
  <c r="BI297"/>
  <c r="BH297"/>
  <c r="BG297"/>
  <c r="BF297"/>
  <c r="T297"/>
  <c r="R297"/>
  <c r="P297"/>
  <c r="BI292"/>
  <c r="BH292"/>
  <c r="BG292"/>
  <c r="BF292"/>
  <c r="T292"/>
  <c r="R292"/>
  <c r="P292"/>
  <c r="BI284"/>
  <c r="BH284"/>
  <c r="BG284"/>
  <c r="BF284"/>
  <c r="T284"/>
  <c r="R284"/>
  <c r="P284"/>
  <c r="BI276"/>
  <c r="BH276"/>
  <c r="BG276"/>
  <c r="BF276"/>
  <c r="T276"/>
  <c r="R276"/>
  <c r="P276"/>
  <c r="BI272"/>
  <c r="BH272"/>
  <c r="BG272"/>
  <c r="BF272"/>
  <c r="T272"/>
  <c r="R272"/>
  <c r="P272"/>
  <c r="BI269"/>
  <c r="BH269"/>
  <c r="BG269"/>
  <c r="BF269"/>
  <c r="T269"/>
  <c r="R269"/>
  <c r="P269"/>
  <c r="BI266"/>
  <c r="BH266"/>
  <c r="BG266"/>
  <c r="BF266"/>
  <c r="T266"/>
  <c r="R266"/>
  <c r="P266"/>
  <c r="BI263"/>
  <c r="BH263"/>
  <c r="BG263"/>
  <c r="BF263"/>
  <c r="T263"/>
  <c r="R263"/>
  <c r="P263"/>
  <c r="BI260"/>
  <c r="BH260"/>
  <c r="BG260"/>
  <c r="BF260"/>
  <c r="T260"/>
  <c r="R260"/>
  <c r="P260"/>
  <c r="BI256"/>
  <c r="BH256"/>
  <c r="BG256"/>
  <c r="BF256"/>
  <c r="T256"/>
  <c r="R256"/>
  <c r="P256"/>
  <c r="BI254"/>
  <c r="BH254"/>
  <c r="BG254"/>
  <c r="BF254"/>
  <c r="T254"/>
  <c r="R254"/>
  <c r="P254"/>
  <c r="BI251"/>
  <c r="BH251"/>
  <c r="BG251"/>
  <c r="BF251"/>
  <c r="T251"/>
  <c r="R251"/>
  <c r="P251"/>
  <c r="BI249"/>
  <c r="BH249"/>
  <c r="BG249"/>
  <c r="BF249"/>
  <c r="T249"/>
  <c r="R249"/>
  <c r="P249"/>
  <c r="BI245"/>
  <c r="BH245"/>
  <c r="BG245"/>
  <c r="BF245"/>
  <c r="T245"/>
  <c r="R245"/>
  <c r="P245"/>
  <c r="BI243"/>
  <c r="BH243"/>
  <c r="BG243"/>
  <c r="BF243"/>
  <c r="T243"/>
  <c r="R243"/>
  <c r="P243"/>
  <c r="BI240"/>
  <c r="BH240"/>
  <c r="BG240"/>
  <c r="BF240"/>
  <c r="T240"/>
  <c r="R240"/>
  <c r="P240"/>
  <c r="BI238"/>
  <c r="BH238"/>
  <c r="BG238"/>
  <c r="BF238"/>
  <c r="T238"/>
  <c r="R238"/>
  <c r="P238"/>
  <c r="BI233"/>
  <c r="BH233"/>
  <c r="BG233"/>
  <c r="BF233"/>
  <c r="T233"/>
  <c r="R233"/>
  <c r="P233"/>
  <c r="BI230"/>
  <c r="BH230"/>
  <c r="BG230"/>
  <c r="BF230"/>
  <c r="T230"/>
  <c r="R230"/>
  <c r="P230"/>
  <c r="BI227"/>
  <c r="BH227"/>
  <c r="BG227"/>
  <c r="BF227"/>
  <c r="T227"/>
  <c r="R227"/>
  <c r="P227"/>
  <c r="BI225"/>
  <c r="BH225"/>
  <c r="BG225"/>
  <c r="BF225"/>
  <c r="T225"/>
  <c r="R225"/>
  <c r="P225"/>
  <c r="BI222"/>
  <c r="BH222"/>
  <c r="BG222"/>
  <c r="BF222"/>
  <c r="T222"/>
  <c r="R222"/>
  <c r="P222"/>
  <c r="BI217"/>
  <c r="BH217"/>
  <c r="BG217"/>
  <c r="BF217"/>
  <c r="T217"/>
  <c r="R217"/>
  <c r="P217"/>
  <c r="BI215"/>
  <c r="BH215"/>
  <c r="BG215"/>
  <c r="BF215"/>
  <c r="T215"/>
  <c r="R215"/>
  <c r="P215"/>
  <c r="BI212"/>
  <c r="BH212"/>
  <c r="BG212"/>
  <c r="BF212"/>
  <c r="T212"/>
  <c r="R212"/>
  <c r="P212"/>
  <c r="BI209"/>
  <c r="BH209"/>
  <c r="BG209"/>
  <c r="BF209"/>
  <c r="T209"/>
  <c r="R209"/>
  <c r="P209"/>
  <c r="BI206"/>
  <c r="BH206"/>
  <c r="BG206"/>
  <c r="BF206"/>
  <c r="T206"/>
  <c r="R206"/>
  <c r="P206"/>
  <c r="BI203"/>
  <c r="BH203"/>
  <c r="BG203"/>
  <c r="BF203"/>
  <c r="T203"/>
  <c r="R203"/>
  <c r="P203"/>
  <c r="BI200"/>
  <c r="BH200"/>
  <c r="BG200"/>
  <c r="BF200"/>
  <c r="T200"/>
  <c r="R200"/>
  <c r="P200"/>
  <c r="BI196"/>
  <c r="BH196"/>
  <c r="BG196"/>
  <c r="BF196"/>
  <c r="T196"/>
  <c r="R196"/>
  <c r="P196"/>
  <c r="BI194"/>
  <c r="BH194"/>
  <c r="BG194"/>
  <c r="BF194"/>
  <c r="T194"/>
  <c r="R194"/>
  <c r="P194"/>
  <c r="BI191"/>
  <c r="BH191"/>
  <c r="BG191"/>
  <c r="BF191"/>
  <c r="T191"/>
  <c r="R191"/>
  <c r="P191"/>
  <c r="BI188"/>
  <c r="BH188"/>
  <c r="BG188"/>
  <c r="BF188"/>
  <c r="T188"/>
  <c r="R188"/>
  <c r="P188"/>
  <c r="BI184"/>
  <c r="BH184"/>
  <c r="BG184"/>
  <c r="BF184"/>
  <c r="T184"/>
  <c r="R184"/>
  <c r="P184"/>
  <c r="BI182"/>
  <c r="BH182"/>
  <c r="BG182"/>
  <c r="BF182"/>
  <c r="T182"/>
  <c r="R182"/>
  <c r="P182"/>
  <c r="BI179"/>
  <c r="BH179"/>
  <c r="BG179"/>
  <c r="BF179"/>
  <c r="T179"/>
  <c r="R179"/>
  <c r="P179"/>
  <c r="BI176"/>
  <c r="BH176"/>
  <c r="BG176"/>
  <c r="BF176"/>
  <c r="T176"/>
  <c r="R176"/>
  <c r="P176"/>
  <c r="BI173"/>
  <c r="BH173"/>
  <c r="BG173"/>
  <c r="BF173"/>
  <c r="T173"/>
  <c r="R173"/>
  <c r="P173"/>
  <c r="BI168"/>
  <c r="BH168"/>
  <c r="BG168"/>
  <c r="BF168"/>
  <c r="T168"/>
  <c r="R168"/>
  <c r="P168"/>
  <c r="BI165"/>
  <c r="BH165"/>
  <c r="BG165"/>
  <c r="BF165"/>
  <c r="T165"/>
  <c r="R165"/>
  <c r="P165"/>
  <c r="BI162"/>
  <c r="BH162"/>
  <c r="BG162"/>
  <c r="BF162"/>
  <c r="T162"/>
  <c r="R162"/>
  <c r="P162"/>
  <c r="BI160"/>
  <c r="BH160"/>
  <c r="BG160"/>
  <c r="BF160"/>
  <c r="T160"/>
  <c r="R160"/>
  <c r="P160"/>
  <c r="BI156"/>
  <c r="BH156"/>
  <c r="BG156"/>
  <c r="BF156"/>
  <c r="T156"/>
  <c r="R156"/>
  <c r="P156"/>
  <c r="BI153"/>
  <c r="BH153"/>
  <c r="BG153"/>
  <c r="BF153"/>
  <c r="T153"/>
  <c r="R153"/>
  <c r="P153"/>
  <c r="BI150"/>
  <c r="BH150"/>
  <c r="BG150"/>
  <c r="BF150"/>
  <c r="T150"/>
  <c r="R150"/>
  <c r="P150"/>
  <c r="BI147"/>
  <c r="BH147"/>
  <c r="BG147"/>
  <c r="BF147"/>
  <c r="T147"/>
  <c r="R147"/>
  <c r="P147"/>
  <c r="BI144"/>
  <c r="BH144"/>
  <c r="BG144"/>
  <c r="BF144"/>
  <c r="T144"/>
  <c r="R144"/>
  <c r="P144"/>
  <c r="BI140"/>
  <c r="BH140"/>
  <c r="BG140"/>
  <c r="BF140"/>
  <c r="T140"/>
  <c r="R140"/>
  <c r="P140"/>
  <c r="BI138"/>
  <c r="BH138"/>
  <c r="BG138"/>
  <c r="BF138"/>
  <c r="T138"/>
  <c r="R138"/>
  <c r="P138"/>
  <c r="BI135"/>
  <c r="BH135"/>
  <c r="BG135"/>
  <c r="BF135"/>
  <c r="T135"/>
  <c r="R135"/>
  <c r="P135"/>
  <c r="BI133"/>
  <c r="BH133"/>
  <c r="BG133"/>
  <c r="BF133"/>
  <c r="T133"/>
  <c r="R133"/>
  <c r="P133"/>
  <c r="BI129"/>
  <c r="BH129"/>
  <c r="BG129"/>
  <c r="BF129"/>
  <c r="T129"/>
  <c r="R129"/>
  <c r="P129"/>
  <c r="BI127"/>
  <c r="BH127"/>
  <c r="BG127"/>
  <c r="BF127"/>
  <c r="T127"/>
  <c r="R127"/>
  <c r="P127"/>
  <c r="BI124"/>
  <c r="BH124"/>
  <c r="BG124"/>
  <c r="BF124"/>
  <c r="T124"/>
  <c r="R124"/>
  <c r="P124"/>
  <c r="BI122"/>
  <c r="BH122"/>
  <c r="BG122"/>
  <c r="BF122"/>
  <c r="T122"/>
  <c r="R122"/>
  <c r="P122"/>
  <c r="BI119"/>
  <c r="BH119"/>
  <c r="BG119"/>
  <c r="BF119"/>
  <c r="T119"/>
  <c r="R119"/>
  <c r="P119"/>
  <c r="BI113"/>
  <c r="BH113"/>
  <c r="BG113"/>
  <c r="BF113"/>
  <c r="T113"/>
  <c r="R113"/>
  <c r="P113"/>
  <c r="BI109"/>
  <c r="BH109"/>
  <c r="BG109"/>
  <c r="BF109"/>
  <c r="T109"/>
  <c r="R109"/>
  <c r="P109"/>
  <c r="BI106"/>
  <c r="BH106"/>
  <c r="BG106"/>
  <c r="BF106"/>
  <c r="T106"/>
  <c r="R106"/>
  <c r="P106"/>
  <c r="BI103"/>
  <c r="BH103"/>
  <c r="BG103"/>
  <c r="BF103"/>
  <c r="T103"/>
  <c r="R103"/>
  <c r="P103"/>
  <c r="BI100"/>
  <c r="BH100"/>
  <c r="BG100"/>
  <c r="BF100"/>
  <c r="T100"/>
  <c r="R100"/>
  <c r="P100"/>
  <c r="BI97"/>
  <c r="BH97"/>
  <c r="BG97"/>
  <c r="BF97"/>
  <c r="T97"/>
  <c r="R97"/>
  <c r="P97"/>
  <c r="F89"/>
  <c r="E87"/>
  <c r="F56"/>
  <c r="E54"/>
  <c r="J26"/>
  <c r="E26"/>
  <c r="J92"/>
  <c r="J25"/>
  <c r="J23"/>
  <c r="E23"/>
  <c r="J58"/>
  <c r="J22"/>
  <c r="J20"/>
  <c r="E20"/>
  <c r="F92"/>
  <c r="J19"/>
  <c r="J17"/>
  <c r="E17"/>
  <c r="F91"/>
  <c r="J16"/>
  <c r="J14"/>
  <c r="J89"/>
  <c r="E7"/>
  <c r="E50"/>
  <c i="7" r="J39"/>
  <c r="J38"/>
  <c i="1" r="AY63"/>
  <c i="7" r="J37"/>
  <c i="1" r="AX63"/>
  <c i="7" r="BI149"/>
  <c r="BH149"/>
  <c r="BG149"/>
  <c r="BF149"/>
  <c r="T149"/>
  <c r="T148"/>
  <c r="R149"/>
  <c r="R148"/>
  <c r="P149"/>
  <c r="P148"/>
  <c r="BI145"/>
  <c r="BH145"/>
  <c r="BG145"/>
  <c r="BF145"/>
  <c r="T145"/>
  <c r="R145"/>
  <c r="P145"/>
  <c r="BI143"/>
  <c r="BH143"/>
  <c r="BG143"/>
  <c r="BF143"/>
  <c r="T143"/>
  <c r="R143"/>
  <c r="P143"/>
  <c r="BI140"/>
  <c r="BH140"/>
  <c r="BG140"/>
  <c r="BF140"/>
  <c r="T140"/>
  <c r="R140"/>
  <c r="P140"/>
  <c r="BI137"/>
  <c r="BH137"/>
  <c r="BG137"/>
  <c r="BF137"/>
  <c r="T137"/>
  <c r="R137"/>
  <c r="P137"/>
  <c r="BI132"/>
  <c r="BH132"/>
  <c r="BG132"/>
  <c r="BF132"/>
  <c r="T132"/>
  <c r="R132"/>
  <c r="P132"/>
  <c r="BI128"/>
  <c r="BH128"/>
  <c r="BG128"/>
  <c r="BF128"/>
  <c r="T128"/>
  <c r="R128"/>
  <c r="P128"/>
  <c r="BI124"/>
  <c r="BH124"/>
  <c r="BG124"/>
  <c r="BF124"/>
  <c r="T124"/>
  <c r="R124"/>
  <c r="P124"/>
  <c r="BI117"/>
  <c r="BH117"/>
  <c r="BG117"/>
  <c r="BF117"/>
  <c r="T117"/>
  <c r="R117"/>
  <c r="P117"/>
  <c r="BI114"/>
  <c r="BH114"/>
  <c r="BG114"/>
  <c r="BF114"/>
  <c r="T114"/>
  <c r="R114"/>
  <c r="P114"/>
  <c r="BI111"/>
  <c r="BH111"/>
  <c r="BG111"/>
  <c r="BF111"/>
  <c r="T111"/>
  <c r="R111"/>
  <c r="P111"/>
  <c r="BI108"/>
  <c r="BH108"/>
  <c r="BG108"/>
  <c r="BF108"/>
  <c r="T108"/>
  <c r="R108"/>
  <c r="P108"/>
  <c r="BI104"/>
  <c r="BH104"/>
  <c r="BG104"/>
  <c r="BF104"/>
  <c r="T104"/>
  <c r="R104"/>
  <c r="P104"/>
  <c r="BI102"/>
  <c r="BH102"/>
  <c r="BG102"/>
  <c r="BF102"/>
  <c r="T102"/>
  <c r="R102"/>
  <c r="P102"/>
  <c r="BI99"/>
  <c r="BH99"/>
  <c r="BG99"/>
  <c r="BF99"/>
  <c r="T99"/>
  <c r="R99"/>
  <c r="P99"/>
  <c r="BI96"/>
  <c r="BH96"/>
  <c r="BG96"/>
  <c r="BF96"/>
  <c r="T96"/>
  <c r="R96"/>
  <c r="P96"/>
  <c r="BI92"/>
  <c r="BH92"/>
  <c r="BG92"/>
  <c r="BF92"/>
  <c r="T92"/>
  <c r="R92"/>
  <c r="P92"/>
  <c r="F84"/>
  <c r="E82"/>
  <c r="F56"/>
  <c r="E54"/>
  <c r="J26"/>
  <c r="E26"/>
  <c r="J87"/>
  <c r="J25"/>
  <c r="J23"/>
  <c r="E23"/>
  <c r="J58"/>
  <c r="J22"/>
  <c r="J20"/>
  <c r="E20"/>
  <c r="F59"/>
  <c r="J19"/>
  <c r="J17"/>
  <c r="E17"/>
  <c r="F58"/>
  <c r="J16"/>
  <c r="J14"/>
  <c r="J84"/>
  <c r="E7"/>
  <c r="E78"/>
  <c i="6" r="J39"/>
  <c r="J38"/>
  <c i="1" r="AY62"/>
  <c i="6" r="J37"/>
  <c i="1" r="AX62"/>
  <c i="6" r="BI629"/>
  <c r="BH629"/>
  <c r="BG629"/>
  <c r="BF629"/>
  <c r="T629"/>
  <c r="T628"/>
  <c r="R629"/>
  <c r="R628"/>
  <c r="P629"/>
  <c r="P628"/>
  <c r="BI622"/>
  <c r="BH622"/>
  <c r="BG622"/>
  <c r="BF622"/>
  <c r="T622"/>
  <c r="R622"/>
  <c r="P622"/>
  <c r="BI617"/>
  <c r="BH617"/>
  <c r="BG617"/>
  <c r="BF617"/>
  <c r="T617"/>
  <c r="R617"/>
  <c r="P617"/>
  <c r="BI611"/>
  <c r="BH611"/>
  <c r="BG611"/>
  <c r="BF611"/>
  <c r="T611"/>
  <c r="R611"/>
  <c r="P611"/>
  <c r="BI602"/>
  <c r="BH602"/>
  <c r="BG602"/>
  <c r="BF602"/>
  <c r="T602"/>
  <c r="R602"/>
  <c r="P602"/>
  <c r="BI593"/>
  <c r="BH593"/>
  <c r="BG593"/>
  <c r="BF593"/>
  <c r="T593"/>
  <c r="R593"/>
  <c r="P593"/>
  <c r="BI590"/>
  <c r="BH590"/>
  <c r="BG590"/>
  <c r="BF590"/>
  <c r="T590"/>
  <c r="R590"/>
  <c r="P590"/>
  <c r="BI586"/>
  <c r="BH586"/>
  <c r="BG586"/>
  <c r="BF586"/>
  <c r="T586"/>
  <c r="R586"/>
  <c r="P586"/>
  <c r="BI583"/>
  <c r="BH583"/>
  <c r="BG583"/>
  <c r="BF583"/>
  <c r="T583"/>
  <c r="R583"/>
  <c r="P583"/>
  <c r="BI581"/>
  <c r="BH581"/>
  <c r="BG581"/>
  <c r="BF581"/>
  <c r="T581"/>
  <c r="R581"/>
  <c r="P581"/>
  <c r="BI578"/>
  <c r="BH578"/>
  <c r="BG578"/>
  <c r="BF578"/>
  <c r="T578"/>
  <c r="R578"/>
  <c r="P578"/>
  <c r="BI576"/>
  <c r="BH576"/>
  <c r="BG576"/>
  <c r="BF576"/>
  <c r="T576"/>
  <c r="R576"/>
  <c r="P576"/>
  <c r="BI574"/>
  <c r="BH574"/>
  <c r="BG574"/>
  <c r="BF574"/>
  <c r="T574"/>
  <c r="R574"/>
  <c r="P574"/>
  <c r="BI571"/>
  <c r="BH571"/>
  <c r="BG571"/>
  <c r="BF571"/>
  <c r="T571"/>
  <c r="R571"/>
  <c r="P571"/>
  <c r="BI569"/>
  <c r="BH569"/>
  <c r="BG569"/>
  <c r="BF569"/>
  <c r="T569"/>
  <c r="R569"/>
  <c r="P569"/>
  <c r="BI566"/>
  <c r="BH566"/>
  <c r="BG566"/>
  <c r="BF566"/>
  <c r="T566"/>
  <c r="R566"/>
  <c r="P566"/>
  <c r="BI564"/>
  <c r="BH564"/>
  <c r="BG564"/>
  <c r="BF564"/>
  <c r="T564"/>
  <c r="R564"/>
  <c r="P564"/>
  <c r="BI561"/>
  <c r="BH561"/>
  <c r="BG561"/>
  <c r="BF561"/>
  <c r="T561"/>
  <c r="R561"/>
  <c r="P561"/>
  <c r="BI559"/>
  <c r="BH559"/>
  <c r="BG559"/>
  <c r="BF559"/>
  <c r="T559"/>
  <c r="R559"/>
  <c r="P559"/>
  <c r="BI556"/>
  <c r="BH556"/>
  <c r="BG556"/>
  <c r="BF556"/>
  <c r="T556"/>
  <c r="R556"/>
  <c r="P556"/>
  <c r="BI553"/>
  <c r="BH553"/>
  <c r="BG553"/>
  <c r="BF553"/>
  <c r="T553"/>
  <c r="R553"/>
  <c r="P553"/>
  <c r="BI551"/>
  <c r="BH551"/>
  <c r="BG551"/>
  <c r="BF551"/>
  <c r="T551"/>
  <c r="R551"/>
  <c r="P551"/>
  <c r="BI548"/>
  <c r="BH548"/>
  <c r="BG548"/>
  <c r="BF548"/>
  <c r="T548"/>
  <c r="R548"/>
  <c r="P548"/>
  <c r="BI545"/>
  <c r="BH545"/>
  <c r="BG545"/>
  <c r="BF545"/>
  <c r="T545"/>
  <c r="R545"/>
  <c r="P545"/>
  <c r="BI540"/>
  <c r="BH540"/>
  <c r="BG540"/>
  <c r="BF540"/>
  <c r="T540"/>
  <c r="R540"/>
  <c r="P540"/>
  <c r="BI537"/>
  <c r="BH537"/>
  <c r="BG537"/>
  <c r="BF537"/>
  <c r="T537"/>
  <c r="R537"/>
  <c r="P537"/>
  <c r="BI534"/>
  <c r="BH534"/>
  <c r="BG534"/>
  <c r="BF534"/>
  <c r="T534"/>
  <c r="R534"/>
  <c r="P534"/>
  <c r="BI531"/>
  <c r="BH531"/>
  <c r="BG531"/>
  <c r="BF531"/>
  <c r="T531"/>
  <c r="R531"/>
  <c r="P531"/>
  <c r="BI525"/>
  <c r="BH525"/>
  <c r="BG525"/>
  <c r="BF525"/>
  <c r="T525"/>
  <c r="R525"/>
  <c r="P525"/>
  <c r="BI521"/>
  <c r="BH521"/>
  <c r="BG521"/>
  <c r="BF521"/>
  <c r="T521"/>
  <c r="R521"/>
  <c r="P521"/>
  <c r="BI516"/>
  <c r="BH516"/>
  <c r="BG516"/>
  <c r="BF516"/>
  <c r="T516"/>
  <c r="R516"/>
  <c r="P516"/>
  <c r="BI513"/>
  <c r="BH513"/>
  <c r="BG513"/>
  <c r="BF513"/>
  <c r="T513"/>
  <c r="R513"/>
  <c r="P513"/>
  <c r="BI510"/>
  <c r="BH510"/>
  <c r="BG510"/>
  <c r="BF510"/>
  <c r="T510"/>
  <c r="R510"/>
  <c r="P510"/>
  <c r="BI508"/>
  <c r="BH508"/>
  <c r="BG508"/>
  <c r="BF508"/>
  <c r="T508"/>
  <c r="R508"/>
  <c r="P508"/>
  <c r="BI506"/>
  <c r="BH506"/>
  <c r="BG506"/>
  <c r="BF506"/>
  <c r="T506"/>
  <c r="R506"/>
  <c r="P506"/>
  <c r="BI502"/>
  <c r="BH502"/>
  <c r="BG502"/>
  <c r="BF502"/>
  <c r="T502"/>
  <c r="R502"/>
  <c r="P502"/>
  <c r="BI500"/>
  <c r="BH500"/>
  <c r="BG500"/>
  <c r="BF500"/>
  <c r="T500"/>
  <c r="R500"/>
  <c r="P500"/>
  <c r="BI497"/>
  <c r="BH497"/>
  <c r="BG497"/>
  <c r="BF497"/>
  <c r="T497"/>
  <c r="R497"/>
  <c r="P497"/>
  <c r="BI493"/>
  <c r="BH493"/>
  <c r="BG493"/>
  <c r="BF493"/>
  <c r="T493"/>
  <c r="T492"/>
  <c r="R493"/>
  <c r="R492"/>
  <c r="P493"/>
  <c r="P492"/>
  <c r="BI489"/>
  <c r="BH489"/>
  <c r="BG489"/>
  <c r="BF489"/>
  <c r="T489"/>
  <c r="T488"/>
  <c r="R489"/>
  <c r="R488"/>
  <c r="P489"/>
  <c r="P488"/>
  <c r="BI486"/>
  <c r="BH486"/>
  <c r="BG486"/>
  <c r="BF486"/>
  <c r="T486"/>
  <c r="R486"/>
  <c r="P486"/>
  <c r="BI483"/>
  <c r="BH483"/>
  <c r="BG483"/>
  <c r="BF483"/>
  <c r="T483"/>
  <c r="R483"/>
  <c r="P483"/>
  <c r="BI480"/>
  <c r="BH480"/>
  <c r="BG480"/>
  <c r="BF480"/>
  <c r="T480"/>
  <c r="R480"/>
  <c r="P480"/>
  <c r="BI473"/>
  <c r="BH473"/>
  <c r="BG473"/>
  <c r="BF473"/>
  <c r="T473"/>
  <c r="R473"/>
  <c r="P473"/>
  <c r="BI471"/>
  <c r="BH471"/>
  <c r="BG471"/>
  <c r="BF471"/>
  <c r="T471"/>
  <c r="R471"/>
  <c r="P471"/>
  <c r="BI464"/>
  <c r="BH464"/>
  <c r="BG464"/>
  <c r="BF464"/>
  <c r="T464"/>
  <c r="R464"/>
  <c r="P464"/>
  <c r="BI462"/>
  <c r="BH462"/>
  <c r="BG462"/>
  <c r="BF462"/>
  <c r="T462"/>
  <c r="R462"/>
  <c r="P462"/>
  <c r="BI458"/>
  <c r="BH458"/>
  <c r="BG458"/>
  <c r="BF458"/>
  <c r="T458"/>
  <c r="R458"/>
  <c r="P458"/>
  <c r="BI456"/>
  <c r="BH456"/>
  <c r="BG456"/>
  <c r="BF456"/>
  <c r="T456"/>
  <c r="R456"/>
  <c r="P456"/>
  <c r="BI453"/>
  <c r="BH453"/>
  <c r="BG453"/>
  <c r="BF453"/>
  <c r="T453"/>
  <c r="R453"/>
  <c r="P453"/>
  <c r="BI451"/>
  <c r="BH451"/>
  <c r="BG451"/>
  <c r="BF451"/>
  <c r="T451"/>
  <c r="R451"/>
  <c r="P451"/>
  <c r="BI444"/>
  <c r="BH444"/>
  <c r="BG444"/>
  <c r="BF444"/>
  <c r="T444"/>
  <c r="R444"/>
  <c r="P444"/>
  <c r="BI442"/>
  <c r="BH442"/>
  <c r="BG442"/>
  <c r="BF442"/>
  <c r="T442"/>
  <c r="R442"/>
  <c r="P442"/>
  <c r="BI433"/>
  <c r="BH433"/>
  <c r="BG433"/>
  <c r="BF433"/>
  <c r="T433"/>
  <c r="R433"/>
  <c r="P433"/>
  <c r="BI431"/>
  <c r="BH431"/>
  <c r="BG431"/>
  <c r="BF431"/>
  <c r="T431"/>
  <c r="R431"/>
  <c r="P431"/>
  <c r="BI418"/>
  <c r="BH418"/>
  <c r="BG418"/>
  <c r="BF418"/>
  <c r="T418"/>
  <c r="R418"/>
  <c r="P418"/>
  <c r="BI416"/>
  <c r="BH416"/>
  <c r="BG416"/>
  <c r="BF416"/>
  <c r="T416"/>
  <c r="R416"/>
  <c r="P416"/>
  <c r="BI413"/>
  <c r="BH413"/>
  <c r="BG413"/>
  <c r="BF413"/>
  <c r="T413"/>
  <c r="R413"/>
  <c r="P413"/>
  <c r="BI411"/>
  <c r="BH411"/>
  <c r="BG411"/>
  <c r="BF411"/>
  <c r="T411"/>
  <c r="R411"/>
  <c r="P411"/>
  <c r="BI408"/>
  <c r="BH408"/>
  <c r="BG408"/>
  <c r="BF408"/>
  <c r="T408"/>
  <c r="R408"/>
  <c r="P408"/>
  <c r="BI404"/>
  <c r="BH404"/>
  <c r="BG404"/>
  <c r="BF404"/>
  <c r="T404"/>
  <c r="R404"/>
  <c r="P404"/>
  <c r="BI401"/>
  <c r="BH401"/>
  <c r="BG401"/>
  <c r="BF401"/>
  <c r="T401"/>
  <c r="R401"/>
  <c r="P401"/>
  <c r="BI398"/>
  <c r="BH398"/>
  <c r="BG398"/>
  <c r="BF398"/>
  <c r="T398"/>
  <c r="R398"/>
  <c r="P398"/>
  <c r="BI394"/>
  <c r="BH394"/>
  <c r="BG394"/>
  <c r="BF394"/>
  <c r="T394"/>
  <c r="R394"/>
  <c r="P394"/>
  <c r="BI391"/>
  <c r="BH391"/>
  <c r="BG391"/>
  <c r="BF391"/>
  <c r="T391"/>
  <c r="R391"/>
  <c r="P391"/>
  <c r="BI388"/>
  <c r="BH388"/>
  <c r="BG388"/>
  <c r="BF388"/>
  <c r="T388"/>
  <c r="R388"/>
  <c r="P388"/>
  <c r="BI385"/>
  <c r="BH385"/>
  <c r="BG385"/>
  <c r="BF385"/>
  <c r="T385"/>
  <c r="R385"/>
  <c r="P385"/>
  <c r="BI382"/>
  <c r="BH382"/>
  <c r="BG382"/>
  <c r="BF382"/>
  <c r="T382"/>
  <c r="R382"/>
  <c r="P382"/>
  <c r="BI379"/>
  <c r="BH379"/>
  <c r="BG379"/>
  <c r="BF379"/>
  <c r="T379"/>
  <c r="R379"/>
  <c r="P379"/>
  <c r="BI374"/>
  <c r="BH374"/>
  <c r="BG374"/>
  <c r="BF374"/>
  <c r="T374"/>
  <c r="R374"/>
  <c r="P374"/>
  <c r="BI372"/>
  <c r="BH372"/>
  <c r="BG372"/>
  <c r="BF372"/>
  <c r="T372"/>
  <c r="R372"/>
  <c r="P372"/>
  <c r="BI369"/>
  <c r="BH369"/>
  <c r="BG369"/>
  <c r="BF369"/>
  <c r="T369"/>
  <c r="R369"/>
  <c r="P369"/>
  <c r="BI366"/>
  <c r="BH366"/>
  <c r="BG366"/>
  <c r="BF366"/>
  <c r="T366"/>
  <c r="R366"/>
  <c r="P366"/>
  <c r="BI364"/>
  <c r="BH364"/>
  <c r="BG364"/>
  <c r="BF364"/>
  <c r="T364"/>
  <c r="R364"/>
  <c r="P364"/>
  <c r="BI361"/>
  <c r="BH361"/>
  <c r="BG361"/>
  <c r="BF361"/>
  <c r="T361"/>
  <c r="R361"/>
  <c r="P361"/>
  <c r="BI358"/>
  <c r="BH358"/>
  <c r="BG358"/>
  <c r="BF358"/>
  <c r="T358"/>
  <c r="R358"/>
  <c r="P358"/>
  <c r="BI355"/>
  <c r="BH355"/>
  <c r="BG355"/>
  <c r="BF355"/>
  <c r="T355"/>
  <c r="R355"/>
  <c r="P355"/>
  <c r="BI352"/>
  <c r="BH352"/>
  <c r="BG352"/>
  <c r="BF352"/>
  <c r="T352"/>
  <c r="R352"/>
  <c r="P352"/>
  <c r="BI348"/>
  <c r="BH348"/>
  <c r="BG348"/>
  <c r="BF348"/>
  <c r="T348"/>
  <c r="R348"/>
  <c r="P348"/>
  <c r="BI344"/>
  <c r="BH344"/>
  <c r="BG344"/>
  <c r="BF344"/>
  <c r="T344"/>
  <c r="R344"/>
  <c r="P344"/>
  <c r="BI341"/>
  <c r="BH341"/>
  <c r="BG341"/>
  <c r="BF341"/>
  <c r="T341"/>
  <c r="R341"/>
  <c r="P341"/>
  <c r="BI338"/>
  <c r="BH338"/>
  <c r="BG338"/>
  <c r="BF338"/>
  <c r="T338"/>
  <c r="R338"/>
  <c r="P338"/>
  <c r="BI336"/>
  <c r="BH336"/>
  <c r="BG336"/>
  <c r="BF336"/>
  <c r="T336"/>
  <c r="R336"/>
  <c r="P336"/>
  <c r="BI328"/>
  <c r="BH328"/>
  <c r="BG328"/>
  <c r="BF328"/>
  <c r="T328"/>
  <c r="R328"/>
  <c r="P328"/>
  <c r="BI322"/>
  <c r="BH322"/>
  <c r="BG322"/>
  <c r="BF322"/>
  <c r="T322"/>
  <c r="R322"/>
  <c r="P322"/>
  <c r="BI319"/>
  <c r="BH319"/>
  <c r="BG319"/>
  <c r="BF319"/>
  <c r="T319"/>
  <c r="R319"/>
  <c r="P319"/>
  <c r="BI316"/>
  <c r="BH316"/>
  <c r="BG316"/>
  <c r="BF316"/>
  <c r="T316"/>
  <c r="R316"/>
  <c r="P316"/>
  <c r="BI313"/>
  <c r="BH313"/>
  <c r="BG313"/>
  <c r="BF313"/>
  <c r="T313"/>
  <c r="R313"/>
  <c r="P313"/>
  <c r="BI306"/>
  <c r="BH306"/>
  <c r="BG306"/>
  <c r="BF306"/>
  <c r="T306"/>
  <c r="R306"/>
  <c r="P306"/>
  <c r="BI303"/>
  <c r="BH303"/>
  <c r="BG303"/>
  <c r="BF303"/>
  <c r="T303"/>
  <c r="R303"/>
  <c r="P303"/>
  <c r="BI300"/>
  <c r="BH300"/>
  <c r="BG300"/>
  <c r="BF300"/>
  <c r="T300"/>
  <c r="R300"/>
  <c r="P300"/>
  <c r="BI297"/>
  <c r="BH297"/>
  <c r="BG297"/>
  <c r="BF297"/>
  <c r="T297"/>
  <c r="R297"/>
  <c r="P297"/>
  <c r="BI295"/>
  <c r="BH295"/>
  <c r="BG295"/>
  <c r="BF295"/>
  <c r="T295"/>
  <c r="R295"/>
  <c r="P295"/>
  <c r="BI293"/>
  <c r="BH293"/>
  <c r="BG293"/>
  <c r="BF293"/>
  <c r="T293"/>
  <c r="R293"/>
  <c r="P293"/>
  <c r="BI289"/>
  <c r="BH289"/>
  <c r="BG289"/>
  <c r="BF289"/>
  <c r="T289"/>
  <c r="R289"/>
  <c r="P289"/>
  <c r="BI286"/>
  <c r="BH286"/>
  <c r="BG286"/>
  <c r="BF286"/>
  <c r="T286"/>
  <c r="R286"/>
  <c r="P286"/>
  <c r="BI282"/>
  <c r="BH282"/>
  <c r="BG282"/>
  <c r="BF282"/>
  <c r="T282"/>
  <c r="R282"/>
  <c r="P282"/>
  <c r="BI279"/>
  <c r="BH279"/>
  <c r="BG279"/>
  <c r="BF279"/>
  <c r="T279"/>
  <c r="R279"/>
  <c r="P279"/>
  <c r="BI276"/>
  <c r="BH276"/>
  <c r="BG276"/>
  <c r="BF276"/>
  <c r="T276"/>
  <c r="R276"/>
  <c r="P276"/>
  <c r="BI275"/>
  <c r="BH275"/>
  <c r="BG275"/>
  <c r="BF275"/>
  <c r="T275"/>
  <c r="R275"/>
  <c r="P275"/>
  <c r="BI272"/>
  <c r="BH272"/>
  <c r="BG272"/>
  <c r="BF272"/>
  <c r="T272"/>
  <c r="R272"/>
  <c r="P272"/>
  <c r="BI269"/>
  <c r="BH269"/>
  <c r="BG269"/>
  <c r="BF269"/>
  <c r="T269"/>
  <c r="R269"/>
  <c r="P269"/>
  <c r="BI265"/>
  <c r="BH265"/>
  <c r="BG265"/>
  <c r="BF265"/>
  <c r="T265"/>
  <c r="R265"/>
  <c r="P265"/>
  <c r="BI262"/>
  <c r="BH262"/>
  <c r="BG262"/>
  <c r="BF262"/>
  <c r="T262"/>
  <c r="R262"/>
  <c r="P262"/>
  <c r="BI260"/>
  <c r="BH260"/>
  <c r="BG260"/>
  <c r="BF260"/>
  <c r="T260"/>
  <c r="R260"/>
  <c r="P260"/>
  <c r="BI257"/>
  <c r="BH257"/>
  <c r="BG257"/>
  <c r="BF257"/>
  <c r="T257"/>
  <c r="R257"/>
  <c r="P257"/>
  <c r="BI255"/>
  <c r="BH255"/>
  <c r="BG255"/>
  <c r="BF255"/>
  <c r="T255"/>
  <c r="R255"/>
  <c r="P255"/>
  <c r="BI246"/>
  <c r="BH246"/>
  <c r="BG246"/>
  <c r="BF246"/>
  <c r="T246"/>
  <c r="R246"/>
  <c r="P246"/>
  <c r="BI243"/>
  <c r="BH243"/>
  <c r="BG243"/>
  <c r="BF243"/>
  <c r="T243"/>
  <c r="R243"/>
  <c r="P243"/>
  <c r="BI236"/>
  <c r="BH236"/>
  <c r="BG236"/>
  <c r="BF236"/>
  <c r="T236"/>
  <c r="R236"/>
  <c r="P236"/>
  <c r="BI233"/>
  <c r="BH233"/>
  <c r="BG233"/>
  <c r="BF233"/>
  <c r="T233"/>
  <c r="R233"/>
  <c r="P233"/>
  <c r="BI230"/>
  <c r="BH230"/>
  <c r="BG230"/>
  <c r="BF230"/>
  <c r="T230"/>
  <c r="R230"/>
  <c r="P230"/>
  <c r="BI228"/>
  <c r="BH228"/>
  <c r="BG228"/>
  <c r="BF228"/>
  <c r="T228"/>
  <c r="R228"/>
  <c r="P228"/>
  <c r="BI225"/>
  <c r="BH225"/>
  <c r="BG225"/>
  <c r="BF225"/>
  <c r="T225"/>
  <c r="R225"/>
  <c r="P225"/>
  <c r="BI220"/>
  <c r="BH220"/>
  <c r="BG220"/>
  <c r="BF220"/>
  <c r="T220"/>
  <c r="R220"/>
  <c r="P220"/>
  <c r="BI218"/>
  <c r="BH218"/>
  <c r="BG218"/>
  <c r="BF218"/>
  <c r="T218"/>
  <c r="R218"/>
  <c r="P218"/>
  <c r="BI216"/>
  <c r="BH216"/>
  <c r="BG216"/>
  <c r="BF216"/>
  <c r="T216"/>
  <c r="R216"/>
  <c r="P216"/>
  <c r="BI213"/>
  <c r="BH213"/>
  <c r="BG213"/>
  <c r="BF213"/>
  <c r="T213"/>
  <c r="R213"/>
  <c r="P213"/>
  <c r="BI210"/>
  <c r="BH210"/>
  <c r="BG210"/>
  <c r="BF210"/>
  <c r="T210"/>
  <c r="R210"/>
  <c r="P210"/>
  <c r="BI208"/>
  <c r="BH208"/>
  <c r="BG208"/>
  <c r="BF208"/>
  <c r="T208"/>
  <c r="R208"/>
  <c r="P208"/>
  <c r="BI205"/>
  <c r="BH205"/>
  <c r="BG205"/>
  <c r="BF205"/>
  <c r="T205"/>
  <c r="R205"/>
  <c r="P205"/>
  <c r="BI202"/>
  <c r="BH202"/>
  <c r="BG202"/>
  <c r="BF202"/>
  <c r="T202"/>
  <c r="R202"/>
  <c r="P202"/>
  <c r="BI199"/>
  <c r="BH199"/>
  <c r="BG199"/>
  <c r="BF199"/>
  <c r="T199"/>
  <c r="R199"/>
  <c r="P199"/>
  <c r="BI197"/>
  <c r="BH197"/>
  <c r="BG197"/>
  <c r="BF197"/>
  <c r="T197"/>
  <c r="R197"/>
  <c r="P197"/>
  <c r="BI192"/>
  <c r="BH192"/>
  <c r="BG192"/>
  <c r="BF192"/>
  <c r="T192"/>
  <c r="R192"/>
  <c r="P192"/>
  <c r="BI189"/>
  <c r="BH189"/>
  <c r="BG189"/>
  <c r="BF189"/>
  <c r="T189"/>
  <c r="R189"/>
  <c r="P189"/>
  <c r="BI186"/>
  <c r="BH186"/>
  <c r="BG186"/>
  <c r="BF186"/>
  <c r="T186"/>
  <c r="R186"/>
  <c r="P186"/>
  <c r="BI184"/>
  <c r="BH184"/>
  <c r="BG184"/>
  <c r="BF184"/>
  <c r="T184"/>
  <c r="R184"/>
  <c r="P184"/>
  <c r="BI181"/>
  <c r="BH181"/>
  <c r="BG181"/>
  <c r="BF181"/>
  <c r="T181"/>
  <c r="R181"/>
  <c r="P181"/>
  <c r="BI178"/>
  <c r="BH178"/>
  <c r="BG178"/>
  <c r="BF178"/>
  <c r="T178"/>
  <c r="R178"/>
  <c r="P178"/>
  <c r="BI173"/>
  <c r="BH173"/>
  <c r="BG173"/>
  <c r="BF173"/>
  <c r="T173"/>
  <c r="R173"/>
  <c r="P173"/>
  <c r="BI167"/>
  <c r="BH167"/>
  <c r="BG167"/>
  <c r="BF167"/>
  <c r="T167"/>
  <c r="R167"/>
  <c r="P167"/>
  <c r="BI164"/>
  <c r="BH164"/>
  <c r="BG164"/>
  <c r="BF164"/>
  <c r="T164"/>
  <c r="R164"/>
  <c r="P164"/>
  <c r="BI159"/>
  <c r="BH159"/>
  <c r="BG159"/>
  <c r="BF159"/>
  <c r="T159"/>
  <c r="R159"/>
  <c r="P159"/>
  <c r="BI154"/>
  <c r="BH154"/>
  <c r="BG154"/>
  <c r="BF154"/>
  <c r="T154"/>
  <c r="R154"/>
  <c r="P154"/>
  <c r="BI151"/>
  <c r="BH151"/>
  <c r="BG151"/>
  <c r="BF151"/>
  <c r="T151"/>
  <c r="R151"/>
  <c r="P151"/>
  <c r="BI148"/>
  <c r="BH148"/>
  <c r="BG148"/>
  <c r="BF148"/>
  <c r="T148"/>
  <c r="R148"/>
  <c r="P148"/>
  <c r="BI145"/>
  <c r="BH145"/>
  <c r="BG145"/>
  <c r="BF145"/>
  <c r="T145"/>
  <c r="R145"/>
  <c r="P145"/>
  <c r="BI142"/>
  <c r="BH142"/>
  <c r="BG142"/>
  <c r="BF142"/>
  <c r="T142"/>
  <c r="R142"/>
  <c r="P142"/>
  <c r="BI139"/>
  <c r="BH139"/>
  <c r="BG139"/>
  <c r="BF139"/>
  <c r="T139"/>
  <c r="R139"/>
  <c r="P139"/>
  <c r="BI136"/>
  <c r="BH136"/>
  <c r="BG136"/>
  <c r="BF136"/>
  <c r="T136"/>
  <c r="R136"/>
  <c r="P136"/>
  <c r="BI133"/>
  <c r="BH133"/>
  <c r="BG133"/>
  <c r="BF133"/>
  <c r="T133"/>
  <c r="R133"/>
  <c r="P133"/>
  <c r="BI130"/>
  <c r="BH130"/>
  <c r="BG130"/>
  <c r="BF130"/>
  <c r="T130"/>
  <c r="R130"/>
  <c r="P130"/>
  <c r="BI128"/>
  <c r="BH128"/>
  <c r="BG128"/>
  <c r="BF128"/>
  <c r="T128"/>
  <c r="R128"/>
  <c r="P128"/>
  <c r="BI123"/>
  <c r="BH123"/>
  <c r="BG123"/>
  <c r="BF123"/>
  <c r="T123"/>
  <c r="R123"/>
  <c r="P123"/>
  <c r="BI121"/>
  <c r="BH121"/>
  <c r="BG121"/>
  <c r="BF121"/>
  <c r="T121"/>
  <c r="R121"/>
  <c r="P121"/>
  <c r="BI117"/>
  <c r="BH117"/>
  <c r="BG117"/>
  <c r="BF117"/>
  <c r="T117"/>
  <c r="R117"/>
  <c r="P117"/>
  <c r="BI115"/>
  <c r="BH115"/>
  <c r="BG115"/>
  <c r="BF115"/>
  <c r="T115"/>
  <c r="R115"/>
  <c r="P115"/>
  <c r="BI112"/>
  <c r="BH112"/>
  <c r="BG112"/>
  <c r="BF112"/>
  <c r="T112"/>
  <c r="R112"/>
  <c r="P112"/>
  <c r="BI106"/>
  <c r="BH106"/>
  <c r="BG106"/>
  <c r="BF106"/>
  <c r="T106"/>
  <c r="R106"/>
  <c r="P106"/>
  <c r="BI100"/>
  <c r="BH100"/>
  <c r="BG100"/>
  <c r="BF100"/>
  <c r="T100"/>
  <c r="R100"/>
  <c r="P100"/>
  <c r="F92"/>
  <c r="E90"/>
  <c r="F56"/>
  <c r="E54"/>
  <c r="J26"/>
  <c r="E26"/>
  <c r="J95"/>
  <c r="J25"/>
  <c r="J23"/>
  <c r="E23"/>
  <c r="J58"/>
  <c r="J22"/>
  <c r="J20"/>
  <c r="E20"/>
  <c r="F59"/>
  <c r="J19"/>
  <c r="J17"/>
  <c r="E17"/>
  <c r="F94"/>
  <c r="J16"/>
  <c r="J14"/>
  <c r="J92"/>
  <c r="E7"/>
  <c r="E50"/>
  <c i="5" r="J39"/>
  <c r="J38"/>
  <c i="1" r="AY60"/>
  <c i="5" r="J37"/>
  <c i="1" r="AX60"/>
  <c i="5" r="BI88"/>
  <c r="BH88"/>
  <c r="BG88"/>
  <c r="BF88"/>
  <c r="T88"/>
  <c r="T87"/>
  <c r="T86"/>
  <c r="R88"/>
  <c r="R87"/>
  <c r="R86"/>
  <c r="P88"/>
  <c r="P87"/>
  <c r="P86"/>
  <c i="1" r="AU60"/>
  <c i="5" r="F80"/>
  <c r="E78"/>
  <c r="F56"/>
  <c r="E54"/>
  <c r="J26"/>
  <c r="E26"/>
  <c r="J83"/>
  <c r="J25"/>
  <c r="J23"/>
  <c r="E23"/>
  <c r="J58"/>
  <c r="J22"/>
  <c r="J20"/>
  <c r="E20"/>
  <c r="F83"/>
  <c r="J19"/>
  <c r="J17"/>
  <c r="E17"/>
  <c r="F82"/>
  <c r="J16"/>
  <c r="J14"/>
  <c r="J56"/>
  <c r="E7"/>
  <c r="E50"/>
  <c i="4" r="J39"/>
  <c r="J38"/>
  <c i="1" r="AY58"/>
  <c i="4" r="J37"/>
  <c i="1" r="AX58"/>
  <c i="4" r="BI127"/>
  <c r="BH127"/>
  <c r="BG127"/>
  <c r="BF127"/>
  <c r="T127"/>
  <c r="R127"/>
  <c r="P127"/>
  <c r="BI123"/>
  <c r="BH123"/>
  <c r="BG123"/>
  <c r="BF123"/>
  <c r="T123"/>
  <c r="R123"/>
  <c r="P123"/>
  <c r="BI121"/>
  <c r="BH121"/>
  <c r="BG121"/>
  <c r="BF121"/>
  <c r="T121"/>
  <c r="R121"/>
  <c r="P121"/>
  <c r="BI117"/>
  <c r="BH117"/>
  <c r="BG117"/>
  <c r="BF117"/>
  <c r="T117"/>
  <c r="R117"/>
  <c r="P117"/>
  <c r="BI115"/>
  <c r="BH115"/>
  <c r="BG115"/>
  <c r="BF115"/>
  <c r="T115"/>
  <c r="R115"/>
  <c r="P115"/>
  <c r="BI113"/>
  <c r="BH113"/>
  <c r="BG113"/>
  <c r="BF113"/>
  <c r="T113"/>
  <c r="R113"/>
  <c r="P113"/>
  <c r="BI111"/>
  <c r="BH111"/>
  <c r="BG111"/>
  <c r="BF111"/>
  <c r="T111"/>
  <c r="R111"/>
  <c r="P111"/>
  <c r="BI107"/>
  <c r="BH107"/>
  <c r="BG107"/>
  <c r="BF107"/>
  <c r="T107"/>
  <c r="R107"/>
  <c r="P107"/>
  <c r="BI103"/>
  <c r="BH103"/>
  <c r="BG103"/>
  <c r="BF103"/>
  <c r="T103"/>
  <c r="R103"/>
  <c r="P103"/>
  <c r="BI99"/>
  <c r="BH99"/>
  <c r="BG99"/>
  <c r="BF99"/>
  <c r="T99"/>
  <c r="R99"/>
  <c r="P99"/>
  <c r="BI94"/>
  <c r="BH94"/>
  <c r="BG94"/>
  <c r="BF94"/>
  <c r="T94"/>
  <c r="R94"/>
  <c r="P94"/>
  <c r="BI90"/>
  <c r="BH90"/>
  <c r="BG90"/>
  <c r="BF90"/>
  <c r="T90"/>
  <c r="R90"/>
  <c r="P90"/>
  <c r="F82"/>
  <c r="E80"/>
  <c r="F56"/>
  <c r="E54"/>
  <c r="J26"/>
  <c r="E26"/>
  <c r="J59"/>
  <c r="J25"/>
  <c r="J23"/>
  <c r="E23"/>
  <c r="J84"/>
  <c r="J22"/>
  <c r="J20"/>
  <c r="E20"/>
  <c r="F85"/>
  <c r="J19"/>
  <c r="J17"/>
  <c r="E17"/>
  <c r="F84"/>
  <c r="J16"/>
  <c r="J14"/>
  <c r="J56"/>
  <c r="E7"/>
  <c r="E76"/>
  <c i="3" r="J39"/>
  <c r="J38"/>
  <c i="1" r="AY57"/>
  <c i="3" r="J37"/>
  <c i="1" r="AX57"/>
  <c i="3" r="BI88"/>
  <c r="BH88"/>
  <c r="BG88"/>
  <c r="BF88"/>
  <c r="T88"/>
  <c r="T87"/>
  <c r="T86"/>
  <c r="R88"/>
  <c r="R87"/>
  <c r="R86"/>
  <c r="P88"/>
  <c r="P87"/>
  <c r="P86"/>
  <c i="1" r="AU57"/>
  <c i="3" r="F80"/>
  <c r="E78"/>
  <c r="F56"/>
  <c r="E54"/>
  <c r="J26"/>
  <c r="E26"/>
  <c r="J83"/>
  <c r="J25"/>
  <c r="J23"/>
  <c r="E23"/>
  <c r="J58"/>
  <c r="J22"/>
  <c r="J20"/>
  <c r="E20"/>
  <c r="F59"/>
  <c r="J19"/>
  <c r="J17"/>
  <c r="E17"/>
  <c r="F82"/>
  <c r="J16"/>
  <c r="J14"/>
  <c r="J80"/>
  <c r="E7"/>
  <c r="E74"/>
  <c i="2" r="J39"/>
  <c r="J38"/>
  <c i="1" r="AY56"/>
  <c i="2" r="J37"/>
  <c i="1" r="AX56"/>
  <c i="2" r="BI88"/>
  <c r="BH88"/>
  <c r="BG88"/>
  <c r="BF88"/>
  <c r="T88"/>
  <c r="T87"/>
  <c r="T86"/>
  <c r="R88"/>
  <c r="R87"/>
  <c r="R86"/>
  <c r="P88"/>
  <c r="P87"/>
  <c r="P86"/>
  <c i="1" r="AU56"/>
  <c i="2" r="F80"/>
  <c r="E78"/>
  <c r="F56"/>
  <c r="E54"/>
  <c r="J26"/>
  <c r="E26"/>
  <c r="J83"/>
  <c r="J25"/>
  <c r="J23"/>
  <c r="E23"/>
  <c r="J82"/>
  <c r="J22"/>
  <c r="J20"/>
  <c r="E20"/>
  <c r="F83"/>
  <c r="J19"/>
  <c r="J17"/>
  <c r="E17"/>
  <c r="F82"/>
  <c r="J16"/>
  <c r="J14"/>
  <c r="J80"/>
  <c r="E7"/>
  <c r="E74"/>
  <c i="1" r="L50"/>
  <c r="AM50"/>
  <c r="AM49"/>
  <c r="L49"/>
  <c r="AM47"/>
  <c r="L47"/>
  <c r="L45"/>
  <c r="L44"/>
  <c r="AS82"/>
  <c i="2" r="F37"/>
  <c i="1" r="BB56"/>
  <c i="3" r="F38"/>
  <c i="1" r="BC57"/>
  <c i="4" r="J117"/>
  <c r="J90"/>
  <c r="BK94"/>
  <c i="5" r="F36"/>
  <c i="1" r="BA60"/>
  <c r="BA59"/>
  <c i="6" r="BK506"/>
  <c r="BK473"/>
  <c r="J379"/>
  <c r="BK319"/>
  <c r="J205"/>
  <c r="J151"/>
  <c r="J583"/>
  <c r="J480"/>
  <c r="J408"/>
  <c r="J341"/>
  <c r="BK220"/>
  <c r="J112"/>
  <c r="BK486"/>
  <c r="BK398"/>
  <c r="J328"/>
  <c r="J257"/>
  <c r="J197"/>
  <c r="BK100"/>
  <c r="J548"/>
  <c r="J483"/>
  <c r="BK401"/>
  <c r="J336"/>
  <c r="BK275"/>
  <c r="J210"/>
  <c r="J133"/>
  <c r="BK576"/>
  <c r="J534"/>
  <c r="J493"/>
  <c r="BK404"/>
  <c r="J279"/>
  <c r="BK216"/>
  <c r="BK189"/>
  <c r="BK593"/>
  <c r="J545"/>
  <c r="J404"/>
  <c r="J338"/>
  <c r="BK265"/>
  <c r="J199"/>
  <c r="J128"/>
  <c r="BK583"/>
  <c r="BK525"/>
  <c r="J348"/>
  <c r="J243"/>
  <c r="BK205"/>
  <c r="J136"/>
  <c i="7" r="J137"/>
  <c r="BK104"/>
  <c r="J108"/>
  <c r="J149"/>
  <c r="J102"/>
  <c r="BK102"/>
  <c i="8" r="BK173"/>
  <c r="J276"/>
  <c r="BK209"/>
  <c r="BK165"/>
  <c r="BK127"/>
  <c r="BK284"/>
  <c r="BK176"/>
  <c r="BK147"/>
  <c r="BK203"/>
  <c r="J269"/>
  <c r="J194"/>
  <c r="BK269"/>
  <c r="BK138"/>
  <c r="J266"/>
  <c r="BK168"/>
  <c r="BK119"/>
  <c r="J251"/>
  <c r="J209"/>
  <c i="9" r="J327"/>
  <c r="BK267"/>
  <c r="BK174"/>
  <c r="BK133"/>
  <c r="J251"/>
  <c r="BK197"/>
  <c r="J301"/>
  <c r="BK205"/>
  <c r="J324"/>
  <c r="BK239"/>
  <c r="J136"/>
  <c r="BK308"/>
  <c r="J245"/>
  <c r="BK128"/>
  <c r="J253"/>
  <c r="BK185"/>
  <c r="BK289"/>
  <c r="J202"/>
  <c r="BK131"/>
  <c r="J230"/>
  <c r="J174"/>
  <c i="13" r="BK297"/>
  <c r="BK269"/>
  <c r="BK223"/>
  <c r="BK185"/>
  <c r="BK137"/>
  <c r="BK290"/>
  <c r="BK251"/>
  <c r="BK107"/>
  <c r="J172"/>
  <c r="J107"/>
  <c r="BK318"/>
  <c r="J94"/>
  <c r="J265"/>
  <c r="J225"/>
  <c r="BK104"/>
  <c i="14" r="J259"/>
  <c r="J209"/>
  <c r="J135"/>
  <c r="BK272"/>
  <c r="J170"/>
  <c r="J285"/>
  <c r="BK144"/>
  <c r="BK279"/>
  <c r="J138"/>
  <c r="BK269"/>
  <c r="J153"/>
  <c r="J266"/>
  <c r="BK235"/>
  <c r="BK295"/>
  <c r="J261"/>
  <c r="J159"/>
  <c r="J194"/>
  <c r="BK113"/>
  <c i="15" r="J176"/>
  <c r="BK134"/>
  <c r="J201"/>
  <c r="J169"/>
  <c r="BK117"/>
  <c r="J96"/>
  <c r="BK191"/>
  <c r="J144"/>
  <c r="BK195"/>
  <c r="BK144"/>
  <c i="16" r="BK123"/>
  <c r="J142"/>
  <c r="BK109"/>
  <c r="BK92"/>
  <c r="BK112"/>
  <c r="BK105"/>
  <c r="J141"/>
  <c r="BK100"/>
  <c r="BK119"/>
  <c r="BK140"/>
  <c r="BK103"/>
  <c r="J110"/>
  <c i="17" r="BK159"/>
  <c r="J118"/>
  <c r="BK106"/>
  <c r="BK149"/>
  <c r="J114"/>
  <c r="J121"/>
  <c r="BK111"/>
  <c r="BK152"/>
  <c r="J133"/>
  <c r="BK157"/>
  <c r="BK133"/>
  <c r="J110"/>
  <c r="J134"/>
  <c r="J145"/>
  <c r="BK129"/>
  <c i="18" r="J134"/>
  <c r="BK91"/>
  <c r="J123"/>
  <c r="J105"/>
  <c r="J116"/>
  <c r="J119"/>
  <c r="BK97"/>
  <c r="BK95"/>
  <c r="BK134"/>
  <c r="J114"/>
  <c i="19" r="J137"/>
  <c r="J94"/>
  <c r="J103"/>
  <c r="BK111"/>
  <c r="BK94"/>
  <c r="J112"/>
  <c r="BK116"/>
  <c r="BK95"/>
  <c r="BK142"/>
  <c i="20" r="J106"/>
  <c r="BK95"/>
  <c r="J97"/>
  <c r="BK106"/>
  <c r="J109"/>
  <c r="J96"/>
  <c r="BK99"/>
  <c i="21" r="BK133"/>
  <c r="BK111"/>
  <c r="J170"/>
  <c r="BK109"/>
  <c r="J183"/>
  <c r="J125"/>
  <c r="BK97"/>
  <c r="BK147"/>
  <c r="BK156"/>
  <c r="J141"/>
  <c r="J97"/>
  <c r="J143"/>
  <c r="J119"/>
  <c r="BK94"/>
  <c r="J172"/>
  <c r="BK114"/>
  <c r="J179"/>
  <c r="BK145"/>
  <c r="J93"/>
  <c i="23" r="BK185"/>
  <c r="BK161"/>
  <c r="BK98"/>
  <c r="BK152"/>
  <c r="J114"/>
  <c r="J161"/>
  <c r="BK113"/>
  <c r="J180"/>
  <c r="BK126"/>
  <c r="J109"/>
  <c r="J179"/>
  <c r="BK128"/>
  <c r="J97"/>
  <c r="J163"/>
  <c r="BK109"/>
  <c r="BK196"/>
  <c r="BK157"/>
  <c r="J122"/>
  <c r="BK96"/>
  <c r="J154"/>
  <c r="J117"/>
  <c i="24" r="J466"/>
  <c r="J414"/>
  <c r="BK271"/>
  <c r="J154"/>
  <c r="BK464"/>
  <c r="BK402"/>
  <c r="J476"/>
  <c r="BK429"/>
  <c r="J341"/>
  <c r="J163"/>
  <c r="BK124"/>
  <c r="BK356"/>
  <c r="BK157"/>
  <c r="BK466"/>
  <c r="BK414"/>
  <c r="BK336"/>
  <c r="BK277"/>
  <c r="BK167"/>
  <c r="J462"/>
  <c r="BK432"/>
  <c r="J408"/>
  <c r="BK344"/>
  <c r="J182"/>
  <c r="J118"/>
  <c r="BK438"/>
  <c r="BK425"/>
  <c r="BK341"/>
  <c r="J188"/>
  <c r="J148"/>
  <c r="BK112"/>
  <c r="BK463"/>
  <c r="BK408"/>
  <c r="BK346"/>
  <c r="J271"/>
  <c r="BK186"/>
  <c r="J140"/>
  <c i="25" r="J205"/>
  <c r="BK157"/>
  <c r="J90"/>
  <c r="J179"/>
  <c r="BK119"/>
  <c r="J172"/>
  <c r="J129"/>
  <c r="BK187"/>
  <c r="BK139"/>
  <c r="J187"/>
  <c r="J133"/>
  <c r="BK215"/>
  <c r="J132"/>
  <c r="J173"/>
  <c r="J125"/>
  <c r="BK225"/>
  <c r="BK173"/>
  <c i="26" r="BK351"/>
  <c r="J296"/>
  <c r="J214"/>
  <c r="J125"/>
  <c r="J351"/>
  <c r="BK276"/>
  <c r="BK210"/>
  <c r="BK135"/>
  <c r="J308"/>
  <c r="BK233"/>
  <c r="BK149"/>
  <c r="J371"/>
  <c r="J338"/>
  <c r="J276"/>
  <c r="J218"/>
  <c r="BK365"/>
  <c r="BK283"/>
  <c r="BK222"/>
  <c r="BK164"/>
  <c r="BK262"/>
  <c r="BK204"/>
  <c r="J127"/>
  <c r="BK335"/>
  <c r="J239"/>
  <c r="BK92"/>
  <c r="J277"/>
  <c r="BK234"/>
  <c r="BK121"/>
  <c i="27" r="BK106"/>
  <c r="J92"/>
  <c i="28" r="J140"/>
  <c r="J105"/>
  <c r="J170"/>
  <c r="J131"/>
  <c r="J95"/>
  <c r="BK160"/>
  <c r="J130"/>
  <c r="BK100"/>
  <c r="BK158"/>
  <c r="J111"/>
  <c r="BK171"/>
  <c r="BK129"/>
  <c r="BK101"/>
  <c r="BK159"/>
  <c r="J142"/>
  <c r="BK110"/>
  <c r="J141"/>
  <c r="J120"/>
  <c r="BK103"/>
  <c r="J164"/>
  <c r="J109"/>
  <c i="29" r="BK144"/>
  <c r="J95"/>
  <c r="J147"/>
  <c r="J103"/>
  <c r="BK117"/>
  <c r="BK135"/>
  <c r="BK136"/>
  <c r="J144"/>
  <c r="BK149"/>
  <c r="BK121"/>
  <c i="30" r="J89"/>
  <c r="BK93"/>
  <c i="31" r="J195"/>
  <c r="J151"/>
  <c r="J133"/>
  <c r="J103"/>
  <c r="BK150"/>
  <c r="J130"/>
  <c r="BK103"/>
  <c r="BK129"/>
  <c r="BK173"/>
  <c r="BK151"/>
  <c r="BK126"/>
  <c r="BK96"/>
  <c r="BK180"/>
  <c r="BK155"/>
  <c r="BK116"/>
  <c r="BK97"/>
  <c r="BK161"/>
  <c r="BK148"/>
  <c r="BK119"/>
  <c r="J189"/>
  <c r="J159"/>
  <c r="J138"/>
  <c r="J112"/>
  <c i="32" r="BK106"/>
  <c r="J94"/>
  <c r="J100"/>
  <c r="BK93"/>
  <c r="J112"/>
  <c r="J96"/>
  <c r="BK94"/>
  <c i="33" r="J107"/>
  <c r="BK120"/>
  <c r="J117"/>
  <c r="BK128"/>
  <c r="BK105"/>
  <c r="J99"/>
  <c r="J113"/>
  <c r="BK122"/>
  <c r="BK98"/>
  <c r="J124"/>
  <c i="34" r="J154"/>
  <c r="BK105"/>
  <c r="BK143"/>
  <c r="J125"/>
  <c r="BK145"/>
  <c r="J111"/>
  <c r="J139"/>
  <c r="BK160"/>
  <c r="BK120"/>
  <c r="J160"/>
  <c r="BK125"/>
  <c r="J133"/>
  <c r="J106"/>
  <c r="BK135"/>
  <c i="35" r="J128"/>
  <c r="BK128"/>
  <c r="J123"/>
  <c i="36" r="BK219"/>
  <c r="J150"/>
  <c r="BK230"/>
  <c r="BK102"/>
  <c r="BK93"/>
  <c r="BK200"/>
  <c r="BK201"/>
  <c r="BK225"/>
  <c r="BK181"/>
  <c r="BK97"/>
  <c i="37" r="J94"/>
  <c i="39" r="BK246"/>
  <c r="BK199"/>
  <c r="J230"/>
  <c r="J95"/>
  <c r="J176"/>
  <c r="J193"/>
  <c r="BK218"/>
  <c r="BK119"/>
  <c r="J137"/>
  <c r="BK238"/>
  <c i="40" r="J94"/>
  <c r="BK91"/>
  <c i="41" r="BK88"/>
  <c i="42" r="BK103"/>
  <c r="BK91"/>
  <c i="43" r="J199"/>
  <c r="BK160"/>
  <c r="J89"/>
  <c r="J148"/>
  <c r="BK152"/>
  <c r="J98"/>
  <c r="J152"/>
  <c r="J124"/>
  <c r="BK181"/>
  <c r="BK130"/>
  <c r="BK92"/>
  <c i="45" r="BK88"/>
  <c r="F36"/>
  <c i="1" r="BA107"/>
  <c i="46" r="BK305"/>
  <c r="J274"/>
  <c r="BK230"/>
  <c r="BK157"/>
  <c r="BK126"/>
  <c r="BK328"/>
  <c r="BK301"/>
  <c r="J276"/>
  <c r="J172"/>
  <c r="BK107"/>
  <c r="J331"/>
  <c r="J302"/>
  <c r="J254"/>
  <c r="J205"/>
  <c r="BK149"/>
  <c r="J119"/>
  <c r="BK340"/>
  <c r="BK307"/>
  <c r="J269"/>
  <c r="J207"/>
  <c r="BK140"/>
  <c r="BK115"/>
  <c r="J305"/>
  <c r="BK254"/>
  <c r="J170"/>
  <c r="J131"/>
  <c r="J314"/>
  <c r="J260"/>
  <c r="BK181"/>
  <c r="J133"/>
  <c r="J321"/>
  <c r="BK284"/>
  <c r="BK222"/>
  <c r="BK127"/>
  <c r="J325"/>
  <c r="J304"/>
  <c r="BK242"/>
  <c r="BK151"/>
  <c r="J114"/>
  <c i="1" r="AS94"/>
  <c i="2" r="F39"/>
  <c i="1" r="BD56"/>
  <c i="4" r="J121"/>
  <c r="J127"/>
  <c r="J113"/>
  <c r="BK99"/>
  <c r="BK90"/>
  <c i="5" r="F39"/>
  <c i="1" r="BD60"/>
  <c r="BD59"/>
  <c i="6" r="BK551"/>
  <c r="J486"/>
  <c r="BK413"/>
  <c r="BK355"/>
  <c r="BK257"/>
  <c r="J167"/>
  <c r="J590"/>
  <c r="J531"/>
  <c r="BK388"/>
  <c r="BK336"/>
  <c r="BK228"/>
  <c r="BK151"/>
  <c r="J581"/>
  <c r="J413"/>
  <c r="BK352"/>
  <c r="J300"/>
  <c r="BK236"/>
  <c r="J106"/>
  <c r="J576"/>
  <c r="BK462"/>
  <c r="BK416"/>
  <c r="BK358"/>
  <c r="BK279"/>
  <c r="BK202"/>
  <c r="J617"/>
  <c r="BK571"/>
  <c r="BK531"/>
  <c r="J471"/>
  <c r="BK366"/>
  <c r="J262"/>
  <c r="BK197"/>
  <c r="BK121"/>
  <c r="J551"/>
  <c r="J444"/>
  <c r="J372"/>
  <c r="BK300"/>
  <c r="BK159"/>
  <c r="BK106"/>
  <c r="BK540"/>
  <c r="J355"/>
  <c r="BK225"/>
  <c r="BK178"/>
  <c r="BK133"/>
  <c i="7" r="BK128"/>
  <c r="J92"/>
  <c r="J96"/>
  <c r="J128"/>
  <c r="J117"/>
  <c i="8" r="BK249"/>
  <c r="J150"/>
  <c r="BK256"/>
  <c r="J200"/>
  <c r="J147"/>
  <c r="J103"/>
  <c r="J260"/>
  <c r="BK191"/>
  <c r="BK97"/>
  <c r="BK188"/>
  <c r="J292"/>
  <c r="J203"/>
  <c r="J122"/>
  <c r="J173"/>
  <c r="J119"/>
  <c r="J233"/>
  <c r="BK144"/>
  <c r="J307"/>
  <c r="BK225"/>
  <c r="BK124"/>
  <c i="9" r="BK295"/>
  <c r="J182"/>
  <c r="BK105"/>
  <c r="J221"/>
  <c r="BK139"/>
  <c r="J292"/>
  <c r="J193"/>
  <c r="BK100"/>
  <c r="J265"/>
  <c r="J126"/>
  <c r="J298"/>
  <c r="BK259"/>
  <c r="J185"/>
  <c r="BK324"/>
  <c r="J205"/>
  <c r="J113"/>
  <c r="BK216"/>
  <c r="J97"/>
  <c r="BK189"/>
  <c i="13" r="J123"/>
  <c r="J239"/>
  <c r="BK253"/>
  <c r="BK146"/>
  <c r="BK273"/>
  <c r="J165"/>
  <c r="J148"/>
  <c r="J223"/>
  <c r="J269"/>
  <c r="J241"/>
  <c r="BK94"/>
  <c i="14" r="BK223"/>
  <c r="BK170"/>
  <c r="BK288"/>
  <c r="BK213"/>
  <c r="J141"/>
  <c r="BK259"/>
  <c r="BK175"/>
  <c r="BK285"/>
  <c r="J220"/>
  <c r="J288"/>
  <c r="J223"/>
  <c r="BK116"/>
  <c r="J191"/>
  <c r="J291"/>
  <c r="J263"/>
  <c r="BK194"/>
  <c r="BK226"/>
  <c r="BK138"/>
  <c i="15" r="BK96"/>
  <c r="BK136"/>
  <c r="J204"/>
  <c r="BK173"/>
  <c r="BK108"/>
  <c r="BK204"/>
  <c r="BK177"/>
  <c r="BK124"/>
  <c r="J188"/>
  <c r="J126"/>
  <c i="16" r="BK117"/>
  <c r="BK141"/>
  <c r="BK129"/>
  <c r="J138"/>
  <c r="J108"/>
  <c r="BK143"/>
  <c r="J125"/>
  <c r="J95"/>
  <c r="J131"/>
  <c r="BK108"/>
  <c r="J111"/>
  <c r="J109"/>
  <c i="17" r="J152"/>
  <c r="J128"/>
  <c r="BK107"/>
  <c r="J141"/>
  <c r="BK113"/>
  <c r="BK132"/>
  <c r="BK116"/>
  <c r="J159"/>
  <c r="J142"/>
  <c r="BK119"/>
  <c r="J144"/>
  <c r="J111"/>
  <c r="BK145"/>
  <c r="BK91"/>
  <c r="J137"/>
  <c r="BK101"/>
  <c i="18" r="J93"/>
  <c r="BK125"/>
  <c r="J113"/>
  <c r="J95"/>
  <c r="J133"/>
  <c r="J99"/>
  <c r="J108"/>
  <c r="J132"/>
  <c r="BK93"/>
  <c r="BK107"/>
  <c i="19" r="BK117"/>
  <c r="BK123"/>
  <c r="J139"/>
  <c r="BK107"/>
  <c r="BK129"/>
  <c r="BK103"/>
  <c r="J128"/>
  <c r="BK105"/>
  <c r="BK109"/>
  <c r="J92"/>
  <c i="20" r="BK93"/>
  <c r="J94"/>
  <c r="J88"/>
  <c r="J101"/>
  <c r="BK89"/>
  <c r="J92"/>
  <c r="J95"/>
  <c i="21" r="J129"/>
  <c r="BK106"/>
  <c r="BK139"/>
  <c r="J105"/>
  <c r="J182"/>
  <c r="BK140"/>
  <c r="J102"/>
  <c r="BK166"/>
  <c r="BK119"/>
  <c r="J131"/>
  <c r="J185"/>
  <c r="BK154"/>
  <c r="J123"/>
  <c r="BK98"/>
  <c r="BK186"/>
  <c r="J153"/>
  <c r="BK104"/>
  <c r="BK164"/>
  <c r="J127"/>
  <c i="22" r="BK91"/>
  <c i="23" r="BK171"/>
  <c r="J136"/>
  <c r="BK197"/>
  <c r="J120"/>
  <c r="BK186"/>
  <c r="BK132"/>
  <c r="J92"/>
  <c r="J164"/>
  <c r="BK120"/>
  <c r="BK194"/>
  <c r="J159"/>
  <c r="BK116"/>
  <c r="BK193"/>
  <c r="J169"/>
  <c r="BK114"/>
  <c r="J195"/>
  <c r="BK148"/>
  <c r="BK110"/>
  <c r="BK195"/>
  <c r="J148"/>
  <c r="BK101"/>
  <c i="24" r="BK351"/>
  <c r="J275"/>
  <c r="J167"/>
  <c r="BK99"/>
  <c r="BK405"/>
  <c r="J128"/>
  <c r="BK389"/>
  <c r="BK338"/>
  <c r="BK128"/>
  <c r="J398"/>
  <c r="BK275"/>
  <c r="BK468"/>
  <c r="J450"/>
  <c r="BK353"/>
  <c r="J382"/>
  <c r="J313"/>
  <c r="J184"/>
  <c r="J152"/>
  <c r="J92"/>
  <c i="25" r="J168"/>
  <c r="BK123"/>
  <c r="J210"/>
  <c r="BK121"/>
  <c r="BK200"/>
  <c r="BK133"/>
  <c r="BK202"/>
  <c r="J150"/>
  <c r="J215"/>
  <c r="J111"/>
  <c r="BK143"/>
  <c r="J184"/>
  <c r="BK127"/>
  <c r="BK229"/>
  <c r="J177"/>
  <c r="J109"/>
  <c i="26" r="J311"/>
  <c r="BK247"/>
  <c r="J149"/>
  <c r="J92"/>
  <c r="BK308"/>
  <c r="BK214"/>
  <c r="BK196"/>
  <c r="BK367"/>
  <c r="J254"/>
  <c r="BK155"/>
  <c r="BK363"/>
  <c r="BK299"/>
  <c r="BK205"/>
  <c r="BK349"/>
  <c r="BK243"/>
  <c r="BK218"/>
  <c r="BK115"/>
  <c r="BK270"/>
  <c r="J212"/>
  <c r="J139"/>
  <c r="BK353"/>
  <c r="BK272"/>
  <c r="J178"/>
  <c r="J353"/>
  <c r="J285"/>
  <c r="J236"/>
  <c r="J119"/>
  <c i="27" r="BK97"/>
  <c r="J95"/>
  <c i="28" r="J173"/>
  <c r="BK131"/>
  <c r="J100"/>
  <c r="BK148"/>
  <c r="J102"/>
  <c r="J163"/>
  <c r="BK138"/>
  <c r="BK107"/>
  <c r="J165"/>
  <c r="BK132"/>
  <c r="J98"/>
  <c r="BK150"/>
  <c r="J118"/>
  <c r="J93"/>
  <c r="BK156"/>
  <c r="J134"/>
  <c r="J171"/>
  <c r="J129"/>
  <c r="BK111"/>
  <c r="BK165"/>
  <c r="J123"/>
  <c r="BK92"/>
  <c i="29" r="BK114"/>
  <c r="J121"/>
  <c r="J136"/>
  <c r="J107"/>
  <c r="BK116"/>
  <c r="BK137"/>
  <c r="BK112"/>
  <c r="BK97"/>
  <c r="J109"/>
  <c i="30" r="J98"/>
  <c r="BK94"/>
  <c r="BK89"/>
  <c i="31" r="J170"/>
  <c r="J140"/>
  <c r="BK107"/>
  <c r="BK170"/>
  <c r="J137"/>
  <c r="J102"/>
  <c r="BK115"/>
  <c r="J163"/>
  <c r="BK142"/>
  <c r="BK110"/>
  <c r="J188"/>
  <c r="BK171"/>
  <c r="J150"/>
  <c r="J105"/>
  <c r="BK177"/>
  <c r="BK162"/>
  <c r="J141"/>
  <c r="BK117"/>
  <c r="BK185"/>
  <c r="J160"/>
  <c r="J129"/>
  <c r="J110"/>
  <c i="32" r="BK108"/>
  <c r="BK95"/>
  <c r="J97"/>
  <c r="BK100"/>
  <c r="J103"/>
  <c r="BK109"/>
  <c i="33" r="J112"/>
  <c r="BK92"/>
  <c r="J123"/>
  <c r="J89"/>
  <c r="J111"/>
  <c r="J128"/>
  <c r="J103"/>
  <c r="J106"/>
  <c r="BK115"/>
  <c r="BK89"/>
  <c r="BK94"/>
  <c i="34" r="BK122"/>
  <c r="BK158"/>
  <c r="BK132"/>
  <c r="BK157"/>
  <c r="J135"/>
  <c r="BK156"/>
  <c r="J145"/>
  <c r="J114"/>
  <c r="BK146"/>
  <c r="J113"/>
  <c r="J148"/>
  <c r="BK112"/>
  <c r="J117"/>
  <c r="BK149"/>
  <c i="35" r="J135"/>
  <c r="J118"/>
  <c r="J105"/>
  <c r="BK92"/>
  <c i="36" r="J117"/>
  <c r="J102"/>
  <c r="J181"/>
  <c r="J220"/>
  <c r="J219"/>
  <c r="J207"/>
  <c r="J97"/>
  <c r="J235"/>
  <c r="BK174"/>
  <c r="J105"/>
  <c i="37" r="BK94"/>
  <c i="38" r="J90"/>
  <c i="39" r="J242"/>
  <c r="J133"/>
  <c r="BK163"/>
  <c r="J222"/>
  <c r="J106"/>
  <c r="J145"/>
  <c r="BK190"/>
  <c r="BK113"/>
  <c r="J123"/>
  <c r="BK193"/>
  <c i="40" r="J103"/>
  <c r="BK100"/>
  <c i="41" r="J100"/>
  <c r="J97"/>
  <c i="42" r="J100"/>
  <c i="43" r="BK154"/>
  <c r="BK98"/>
  <c r="J154"/>
  <c r="BK202"/>
  <c r="J132"/>
  <c r="J178"/>
  <c r="BK110"/>
  <c r="BK169"/>
  <c r="J134"/>
  <c r="BK193"/>
  <c r="BK206"/>
  <c r="BK122"/>
  <c i="44" r="F37"/>
  <c i="1" r="BB105"/>
  <c i="46" r="BK341"/>
  <c r="J310"/>
  <c r="BK249"/>
  <c r="BK178"/>
  <c r="BK128"/>
  <c r="BK330"/>
  <c r="J316"/>
  <c r="J222"/>
  <c r="BK166"/>
  <c r="J108"/>
  <c r="BK318"/>
  <c r="BK297"/>
  <c r="J245"/>
  <c r="BK194"/>
  <c r="BK141"/>
  <c r="J118"/>
  <c r="BK338"/>
  <c r="BK304"/>
  <c r="BK256"/>
  <c r="BK201"/>
  <c r="J137"/>
  <c r="J106"/>
  <c r="BK302"/>
  <c r="BK245"/>
  <c r="J157"/>
  <c r="BK117"/>
  <c r="BK300"/>
  <c r="BK237"/>
  <c r="J190"/>
  <c r="J128"/>
  <c r="J307"/>
  <c r="BK278"/>
  <c r="BK211"/>
  <c r="J122"/>
  <c r="BK321"/>
  <c r="BK263"/>
  <c r="J194"/>
  <c r="J135"/>
  <c i="1" r="AS100"/>
  <c i="2" r="F38"/>
  <c i="1" r="BC56"/>
  <c i="3" r="J36"/>
  <c i="1" r="AW57"/>
  <c i="4" r="J103"/>
  <c r="BK121"/>
  <c r="BK113"/>
  <c i="5" r="F37"/>
  <c i="1" r="BB60"/>
  <c r="BB59"/>
  <c i="6" r="BK510"/>
  <c r="BK451"/>
  <c r="BK385"/>
  <c r="BK344"/>
  <c r="BK192"/>
  <c r="J123"/>
  <c r="J556"/>
  <c r="BK456"/>
  <c r="J374"/>
  <c r="BK297"/>
  <c r="BK282"/>
  <c r="J145"/>
  <c r="J537"/>
  <c r="J473"/>
  <c r="BK374"/>
  <c r="BK286"/>
  <c r="BK230"/>
  <c r="J629"/>
  <c r="J564"/>
  <c r="J489"/>
  <c r="BK418"/>
  <c r="BK372"/>
  <c r="J282"/>
  <c r="J213"/>
  <c r="BK115"/>
  <c r="J540"/>
  <c r="BK500"/>
  <c r="BK453"/>
  <c r="BK322"/>
  <c r="J260"/>
  <c r="J186"/>
  <c r="BK586"/>
  <c r="BK521"/>
  <c r="J398"/>
  <c r="BK316"/>
  <c r="J225"/>
  <c r="BK136"/>
  <c r="BK611"/>
  <c r="J559"/>
  <c r="BK433"/>
  <c r="J269"/>
  <c r="J184"/>
  <c r="BK128"/>
  <c i="7" r="J124"/>
  <c r="BK140"/>
  <c r="BK132"/>
  <c r="BK143"/>
  <c r="J111"/>
  <c i="8" r="J230"/>
  <c r="J129"/>
  <c r="J263"/>
  <c r="J206"/>
  <c r="BK162"/>
  <c r="BK307"/>
  <c r="BK254"/>
  <c r="BK179"/>
  <c r="BK135"/>
  <c r="J243"/>
  <c r="J297"/>
  <c r="BK206"/>
  <c r="J124"/>
  <c r="BK156"/>
  <c r="BK106"/>
  <c r="J196"/>
  <c r="BK140"/>
  <c r="J254"/>
  <c r="J191"/>
  <c i="9" r="J316"/>
  <c r="J259"/>
  <c r="J171"/>
  <c r="BK118"/>
  <c r="J212"/>
  <c r="J123"/>
  <c r="BK284"/>
  <c r="BK171"/>
  <c r="BK337"/>
  <c r="BK276"/>
  <c r="J146"/>
  <c r="BK292"/>
  <c r="J228"/>
  <c r="J159"/>
  <c r="J281"/>
  <c r="BK212"/>
  <c r="J318"/>
  <c r="J210"/>
  <c r="BK136"/>
  <c r="BK251"/>
  <c r="J149"/>
  <c i="13" r="J285"/>
  <c r="BK239"/>
  <c r="J140"/>
  <c r="BK198"/>
  <c r="J120"/>
  <c r="J146"/>
  <c r="BK233"/>
  <c r="J290"/>
  <c r="J260"/>
  <c r="J198"/>
  <c r="BK143"/>
  <c i="14" r="BK238"/>
  <c r="J175"/>
  <c r="J295"/>
  <c r="J232"/>
  <c r="J146"/>
  <c r="BK266"/>
  <c r="J184"/>
  <c r="J253"/>
  <c r="J213"/>
  <c r="BK98"/>
  <c r="J240"/>
  <c r="J122"/>
  <c r="BK261"/>
  <c r="BK159"/>
  <c r="J276"/>
  <c r="J198"/>
  <c r="J144"/>
  <c r="J98"/>
  <c i="15" r="J99"/>
  <c r="BK163"/>
  <c r="BK93"/>
  <c r="BK176"/>
  <c r="J136"/>
  <c r="BK122"/>
  <c r="BK199"/>
  <c r="J148"/>
  <c r="BK110"/>
  <c r="BK151"/>
  <c r="BK118"/>
  <c i="16" r="BK110"/>
  <c r="J140"/>
  <c r="BK126"/>
  <c r="BK139"/>
  <c r="BK104"/>
  <c r="J103"/>
  <c r="BK131"/>
  <c r="BK142"/>
  <c r="J129"/>
  <c r="J94"/>
  <c r="BK106"/>
  <c r="BK93"/>
  <c i="17" r="J130"/>
  <c r="J113"/>
  <c r="J101"/>
  <c r="BK128"/>
  <c r="J106"/>
  <c r="BK131"/>
  <c r="BK114"/>
  <c r="J108"/>
  <c r="BK144"/>
  <c r="BK103"/>
  <c r="BK134"/>
  <c r="J116"/>
  <c r="BK126"/>
  <c r="J143"/>
  <c r="BK122"/>
  <c i="18" r="BK102"/>
  <c r="BK128"/>
  <c r="J111"/>
  <c r="J91"/>
  <c r="J100"/>
  <c r="BK109"/>
  <c r="BK121"/>
  <c r="BK131"/>
  <c i="19" r="BK126"/>
  <c r="BK96"/>
  <c r="BK141"/>
  <c r="J126"/>
  <c r="J132"/>
  <c r="J97"/>
  <c r="BK100"/>
  <c r="BK92"/>
  <c r="J140"/>
  <c i="20" r="BK109"/>
  <c r="J98"/>
  <c r="J91"/>
  <c r="J100"/>
  <c r="J110"/>
  <c r="J93"/>
  <c i="21" r="BK185"/>
  <c r="BK117"/>
  <c r="J101"/>
  <c r="J158"/>
  <c r="BK108"/>
  <c r="BK170"/>
  <c r="J145"/>
  <c r="BK105"/>
  <c r="J94"/>
  <c r="J98"/>
  <c r="J146"/>
  <c r="J109"/>
  <c r="J168"/>
  <c r="J103"/>
  <c r="BK184"/>
  <c r="BK137"/>
  <c r="J184"/>
  <c r="J152"/>
  <c i="22" r="J91"/>
  <c i="23" r="BK179"/>
  <c r="BK144"/>
  <c r="J93"/>
  <c r="J126"/>
  <c r="BK95"/>
  <c r="J155"/>
  <c r="J94"/>
  <c r="J146"/>
  <c r="J119"/>
  <c r="J99"/>
  <c r="BK142"/>
  <c r="J108"/>
  <c r="BK182"/>
  <c r="BK164"/>
  <c r="BK118"/>
  <c r="BK93"/>
  <c r="BK163"/>
  <c r="BK134"/>
  <c r="BK189"/>
  <c r="J142"/>
  <c r="BK97"/>
  <c i="24" r="BK434"/>
  <c r="J312"/>
  <c r="BK169"/>
  <c r="J103"/>
  <c r="BK448"/>
  <c r="BK155"/>
  <c r="BK462"/>
  <c r="J344"/>
  <c r="BK273"/>
  <c r="J132"/>
  <c r="BK373"/>
  <c r="J264"/>
  <c r="J472"/>
  <c r="J425"/>
  <c r="BK358"/>
  <c r="BK324"/>
  <c r="BK225"/>
  <c r="BK313"/>
  <c r="BK180"/>
  <c r="BK450"/>
  <c r="J373"/>
  <c r="J334"/>
  <c r="J169"/>
  <c r="BK142"/>
  <c r="BK92"/>
  <c r="J452"/>
  <c r="BK326"/>
  <c r="BK224"/>
  <c r="J144"/>
  <c i="25" r="J227"/>
  <c r="BK162"/>
  <c r="BK107"/>
  <c r="BK184"/>
  <c r="J99"/>
  <c r="J159"/>
  <c r="BK118"/>
  <c r="J192"/>
  <c r="J101"/>
  <c r="J195"/>
  <c r="BK172"/>
  <c r="J221"/>
  <c r="J139"/>
  <c r="BK140"/>
  <c r="BK97"/>
  <c r="BK192"/>
  <c r="J140"/>
  <c i="26" r="BK343"/>
  <c r="J274"/>
  <c r="BK166"/>
  <c r="J121"/>
  <c r="J335"/>
  <c r="BK268"/>
  <c r="J199"/>
  <c r="BK123"/>
  <c r="BK260"/>
  <c r="J195"/>
  <c r="BK99"/>
  <c r="BK311"/>
  <c r="J251"/>
  <c r="J135"/>
  <c r="BK325"/>
  <c r="BK257"/>
  <c r="BK185"/>
  <c r="BK103"/>
  <c r="BK281"/>
  <c r="J233"/>
  <c r="J155"/>
  <c r="BK362"/>
  <c r="J291"/>
  <c r="J220"/>
  <c r="J123"/>
  <c r="BK321"/>
  <c r="BK258"/>
  <c r="BK195"/>
  <c i="27" r="J110"/>
  <c r="BK92"/>
  <c i="28" r="BK178"/>
  <c r="J127"/>
  <c r="J96"/>
  <c r="BK139"/>
  <c r="J106"/>
  <c r="J180"/>
  <c r="J153"/>
  <c r="BK116"/>
  <c r="BK173"/>
  <c r="J135"/>
  <c r="J117"/>
  <c r="BK154"/>
  <c r="BK130"/>
  <c r="BK102"/>
  <c r="BK172"/>
  <c r="J151"/>
  <c r="J116"/>
  <c r="BK153"/>
  <c r="BK114"/>
  <c r="J94"/>
  <c r="J152"/>
  <c r="BK94"/>
  <c i="29" r="J116"/>
  <c r="J134"/>
  <c r="BK93"/>
  <c r="BK101"/>
  <c r="J125"/>
  <c r="BK134"/>
  <c r="BK130"/>
  <c r="J141"/>
  <c r="J130"/>
  <c i="30" r="J92"/>
  <c r="BK97"/>
  <c r="BK88"/>
  <c i="31" r="BK190"/>
  <c r="J158"/>
  <c r="BK128"/>
  <c r="BK100"/>
  <c r="BK164"/>
  <c r="BK140"/>
  <c r="J106"/>
  <c r="BK163"/>
  <c r="J190"/>
  <c r="J155"/>
  <c r="J135"/>
  <c r="BK106"/>
  <c r="J184"/>
  <c r="J164"/>
  <c r="BK133"/>
  <c r="BK109"/>
  <c r="J187"/>
  <c r="BK168"/>
  <c r="BK139"/>
  <c r="J120"/>
  <c r="J98"/>
  <c r="J180"/>
  <c r="J157"/>
  <c r="J122"/>
  <c r="J97"/>
  <c i="32" r="BK107"/>
  <c r="J108"/>
  <c r="BK111"/>
  <c r="BK99"/>
  <c r="J102"/>
  <c r="J101"/>
  <c i="33" r="J110"/>
  <c r="J130"/>
  <c r="BK127"/>
  <c r="BK103"/>
  <c r="J120"/>
  <c r="BK129"/>
  <c r="BK109"/>
  <c r="J125"/>
  <c r="BK96"/>
  <c r="BK116"/>
  <c r="BK90"/>
  <c r="J95"/>
  <c i="34" r="J142"/>
  <c r="BK103"/>
  <c r="J141"/>
  <c r="J104"/>
  <c r="BK142"/>
  <c r="J98"/>
  <c r="BK140"/>
  <c r="J112"/>
  <c r="BK130"/>
  <c r="BK101"/>
  <c r="BK116"/>
  <c r="J131"/>
  <c r="J158"/>
  <c r="BK118"/>
  <c i="35" r="BK140"/>
  <c r="J113"/>
  <c r="J140"/>
  <c i="36" r="J230"/>
  <c r="J185"/>
  <c r="J101"/>
  <c r="BK150"/>
  <c r="J174"/>
  <c r="J200"/>
  <c r="J134"/>
  <c r="BK117"/>
  <c r="BK207"/>
  <c r="J108"/>
  <c i="37" r="J97"/>
  <c i="38" r="J92"/>
  <c i="39" r="J172"/>
  <c r="J234"/>
  <c r="BK137"/>
  <c r="J214"/>
  <c r="J117"/>
  <c r="BK176"/>
  <c r="BK208"/>
  <c r="BK222"/>
  <c r="J129"/>
  <c r="J187"/>
  <c r="J91"/>
  <c i="40" r="J100"/>
  <c i="42" r="BK97"/>
  <c i="43" r="J136"/>
  <c r="J196"/>
  <c r="BK157"/>
  <c r="J190"/>
  <c r="BK146"/>
  <c r="J175"/>
  <c r="J120"/>
  <c r="BK172"/>
  <c r="J126"/>
  <c r="J128"/>
  <c r="BK134"/>
  <c r="BK104"/>
  <c i="45" r="F39"/>
  <c i="1" r="BD107"/>
  <c i="46" r="J315"/>
  <c r="BK282"/>
  <c r="BK243"/>
  <c r="J186"/>
  <c r="J145"/>
  <c r="J338"/>
  <c r="BK324"/>
  <c r="BK299"/>
  <c r="J239"/>
  <c r="J181"/>
  <c r="J111"/>
  <c r="BK333"/>
  <c r="J308"/>
  <c r="J294"/>
  <c r="J233"/>
  <c r="BK186"/>
  <c r="BK139"/>
  <c r="BK109"/>
  <c r="J333"/>
  <c r="BK296"/>
  <c r="J230"/>
  <c r="J188"/>
  <c r="J132"/>
  <c r="BK108"/>
  <c r="BK308"/>
  <c r="J265"/>
  <c r="J213"/>
  <c r="J134"/>
  <c r="BK105"/>
  <c r="J301"/>
  <c r="BK265"/>
  <c r="BK216"/>
  <c r="J151"/>
  <c r="J110"/>
  <c r="J292"/>
  <c r="J237"/>
  <c r="BK138"/>
  <c r="J109"/>
  <c r="BK317"/>
  <c r="J249"/>
  <c r="BK168"/>
  <c r="BK124"/>
  <c i="2" r="J88"/>
  <c i="1" r="AS65"/>
  <c i="3" r="J88"/>
  <c i="4" r="J123"/>
  <c r="J115"/>
  <c r="J99"/>
  <c r="BK117"/>
  <c i="5" r="F38"/>
  <c i="1" r="BC60"/>
  <c r="BC59"/>
  <c i="6" r="J521"/>
  <c r="J453"/>
  <c r="J369"/>
  <c r="J297"/>
  <c r="J189"/>
  <c r="J115"/>
  <c r="J508"/>
  <c r="J382"/>
  <c r="BK289"/>
  <c r="J192"/>
  <c r="BK559"/>
  <c r="J418"/>
  <c r="BK303"/>
  <c r="J218"/>
  <c r="J586"/>
  <c r="BK497"/>
  <c r="BK394"/>
  <c r="J322"/>
  <c r="J255"/>
  <c r="BK142"/>
  <c r="J566"/>
  <c r="BK508"/>
  <c r="BK411"/>
  <c r="J295"/>
  <c r="J230"/>
  <c r="BK139"/>
  <c r="BK556"/>
  <c r="J416"/>
  <c r="J385"/>
  <c r="J236"/>
  <c r="BK173"/>
  <c r="J578"/>
  <c r="BK458"/>
  <c r="J246"/>
  <c r="BK167"/>
  <c r="J100"/>
  <c i="7" r="BK145"/>
  <c r="BK92"/>
  <c r="J114"/>
  <c r="BK108"/>
  <c i="8" r="J212"/>
  <c r="J304"/>
  <c r="BK240"/>
  <c r="J156"/>
  <c r="BK276"/>
  <c r="BK215"/>
  <c r="BK103"/>
  <c r="J179"/>
  <c r="BK217"/>
  <c r="J109"/>
  <c r="J140"/>
  <c r="BK100"/>
  <c r="J160"/>
  <c r="J100"/>
  <c r="BK243"/>
  <c r="BK160"/>
  <c i="9" r="BK301"/>
  <c r="J239"/>
  <c r="J163"/>
  <c r="J256"/>
  <c r="BK202"/>
  <c r="BK327"/>
  <c r="J207"/>
  <c r="J105"/>
  <c r="J295"/>
  <c r="J189"/>
  <c r="BK330"/>
  <c r="J262"/>
  <c r="J143"/>
  <c r="BK318"/>
  <c r="J224"/>
  <c r="J131"/>
  <c r="BK253"/>
  <c r="BK200"/>
  <c r="J333"/>
  <c r="BK182"/>
  <c i="13" r="BK247"/>
  <c r="J207"/>
  <c r="BK176"/>
  <c r="J247"/>
  <c r="J231"/>
  <c r="BK275"/>
  <c r="J143"/>
  <c r="J104"/>
  <c r="BK120"/>
  <c r="BK263"/>
  <c r="J176"/>
  <c i="14" r="BK263"/>
  <c r="BK198"/>
  <c r="J95"/>
  <c r="BK184"/>
  <c r="BK107"/>
  <c r="BK216"/>
  <c r="BK135"/>
  <c r="J226"/>
  <c r="BK291"/>
  <c r="BK125"/>
  <c r="BK249"/>
  <c r="J107"/>
  <c r="BK240"/>
  <c r="BK156"/>
  <c r="BK163"/>
  <c i="15" r="BK188"/>
  <c r="BK140"/>
  <c r="J199"/>
  <c r="J157"/>
  <c r="J118"/>
  <c r="J186"/>
  <c r="J120"/>
  <c r="J173"/>
  <c i="16" r="BK128"/>
  <c r="BK96"/>
  <c r="J128"/>
  <c r="J96"/>
  <c r="J105"/>
  <c r="BK95"/>
  <c r="BK111"/>
  <c r="J115"/>
  <c r="J127"/>
  <c r="J121"/>
  <c i="17" r="BK155"/>
  <c r="J115"/>
  <c r="J158"/>
  <c r="BK115"/>
  <c r="BK97"/>
  <c r="BK112"/>
  <c r="J149"/>
  <c r="J122"/>
  <c r="BK151"/>
  <c r="BK130"/>
  <c r="BK108"/>
  <c r="BK109"/>
  <c r="J131"/>
  <c i="18" r="BK132"/>
  <c r="BK133"/>
  <c r="BK114"/>
  <c r="BK135"/>
  <c r="J128"/>
  <c r="BK98"/>
  <c r="BK100"/>
  <c r="BK105"/>
  <c r="BK111"/>
  <c i="19" r="BK119"/>
  <c r="J121"/>
  <c r="BK140"/>
  <c r="J105"/>
  <c r="J117"/>
  <c r="BK137"/>
  <c r="J114"/>
  <c r="J111"/>
  <c r="BK125"/>
  <c i="20" r="J99"/>
  <c r="J107"/>
  <c r="J105"/>
  <c r="BK96"/>
  <c r="BK101"/>
  <c r="J108"/>
  <c i="21" r="J147"/>
  <c r="BK103"/>
  <c r="BK141"/>
  <c r="J92"/>
  <c r="BK146"/>
  <c r="BK115"/>
  <c r="BK162"/>
  <c r="BK177"/>
  <c r="J117"/>
  <c r="J177"/>
  <c r="J140"/>
  <c r="BK102"/>
  <c r="J173"/>
  <c r="J111"/>
  <c r="BK160"/>
  <c r="J112"/>
  <c i="23" r="J187"/>
  <c r="J140"/>
  <c r="BK175"/>
  <c r="BK112"/>
  <c r="J157"/>
  <c r="J102"/>
  <c r="BK159"/>
  <c r="BK103"/>
  <c r="J171"/>
  <c r="J112"/>
  <c r="BK180"/>
  <c r="BK146"/>
  <c r="J101"/>
  <c r="BK154"/>
  <c r="J113"/>
  <c r="J196"/>
  <c r="BK138"/>
  <c i="24" r="BK417"/>
  <c r="J261"/>
  <c r="J165"/>
  <c r="J460"/>
  <c r="BK140"/>
  <c r="BK452"/>
  <c r="BK334"/>
  <c r="BK138"/>
  <c r="J429"/>
  <c r="J320"/>
  <c r="BK108"/>
  <c r="BK456"/>
  <c r="BK354"/>
  <c r="J322"/>
  <c r="BK189"/>
  <c r="BK103"/>
  <c r="J438"/>
  <c r="J417"/>
  <c r="J384"/>
  <c r="BK312"/>
  <c r="J159"/>
  <c r="BK454"/>
  <c r="J434"/>
  <c r="J377"/>
  <c r="J342"/>
  <c r="J326"/>
  <c r="BK163"/>
  <c r="J138"/>
  <c r="BK261"/>
  <c r="BK178"/>
  <c r="BK120"/>
  <c i="25" r="J225"/>
  <c r="BK147"/>
  <c r="BK227"/>
  <c r="BK183"/>
  <c r="BK103"/>
  <c r="BK167"/>
  <c r="J204"/>
  <c r="BK164"/>
  <c r="BK223"/>
  <c r="BK175"/>
  <c r="BK109"/>
  <c r="BK210"/>
  <c r="BK129"/>
  <c r="BK154"/>
  <c r="BK111"/>
  <c r="BK221"/>
  <c r="J167"/>
  <c i="26" r="J363"/>
  <c r="BK285"/>
  <c r="BK182"/>
  <c r="BK127"/>
  <c r="J367"/>
  <c r="J318"/>
  <c r="J247"/>
  <c r="J141"/>
  <c r="BK375"/>
  <c r="BK292"/>
  <c r="J243"/>
  <c r="J169"/>
  <c r="J103"/>
  <c r="J349"/>
  <c r="BK291"/>
  <c r="BK180"/>
  <c r="BK357"/>
  <c r="BK305"/>
  <c r="J238"/>
  <c r="BK176"/>
  <c r="BK320"/>
  <c r="BK254"/>
  <c r="BK169"/>
  <c r="J375"/>
  <c r="J347"/>
  <c r="BK289"/>
  <c r="J185"/>
  <c r="BK355"/>
  <c r="J292"/>
  <c r="J262"/>
  <c r="J205"/>
  <c i="27" r="J113"/>
  <c r="J106"/>
  <c i="28" r="J167"/>
  <c r="BK118"/>
  <c r="J181"/>
  <c r="BK141"/>
  <c r="J121"/>
  <c r="J175"/>
  <c r="BK140"/>
  <c r="J108"/>
  <c r="BK170"/>
  <c r="BK155"/>
  <c r="BK120"/>
  <c r="BK180"/>
  <c r="J138"/>
  <c r="BK115"/>
  <c r="J178"/>
  <c r="BK152"/>
  <c r="J124"/>
  <c r="BK164"/>
  <c r="BK125"/>
  <c r="BK179"/>
  <c r="J159"/>
  <c r="BK99"/>
  <c i="29" r="J119"/>
  <c r="BK140"/>
  <c r="J99"/>
  <c r="J111"/>
  <c r="J127"/>
  <c r="J140"/>
  <c r="BK91"/>
  <c r="J149"/>
  <c r="BK95"/>
  <c r="BK123"/>
  <c i="30" r="J95"/>
  <c r="J96"/>
  <c r="J94"/>
  <c i="31" r="BK193"/>
  <c r="J161"/>
  <c r="BK135"/>
  <c r="BK104"/>
  <c r="BK158"/>
  <c r="J145"/>
  <c r="J113"/>
  <c r="BK192"/>
  <c r="BK165"/>
  <c r="J147"/>
  <c r="BK131"/>
  <c r="J101"/>
  <c r="J177"/>
  <c r="J154"/>
  <c r="BK122"/>
  <c r="J96"/>
  <c r="BK167"/>
  <c r="J131"/>
  <c r="J116"/>
  <c r="BK187"/>
  <c r="J165"/>
  <c r="BK141"/>
  <c r="J117"/>
  <c i="32" r="J110"/>
  <c r="J90"/>
  <c r="BK96"/>
  <c r="BK98"/>
  <c r="BK91"/>
  <c r="J99"/>
  <c i="33" r="J121"/>
  <c r="J96"/>
  <c r="BK100"/>
  <c r="J102"/>
  <c r="J116"/>
  <c r="BK119"/>
  <c r="BK126"/>
  <c r="BK99"/>
  <c r="J114"/>
  <c r="BK88"/>
  <c r="J98"/>
  <c i="34" r="BK133"/>
  <c r="BK100"/>
  <c r="BK138"/>
  <c r="J122"/>
  <c r="BK139"/>
  <c r="J103"/>
  <c r="BK147"/>
  <c r="J123"/>
  <c r="J149"/>
  <c r="J110"/>
  <c r="J147"/>
  <c r="J138"/>
  <c r="BK102"/>
  <c r="J128"/>
  <c r="J105"/>
  <c i="35" r="J96"/>
  <c r="BK123"/>
  <c r="BK105"/>
  <c i="36" r="BK130"/>
  <c r="BK211"/>
  <c r="BK127"/>
  <c r="BK101"/>
  <c r="BK120"/>
  <c r="J162"/>
  <c r="J241"/>
  <c r="BK138"/>
  <c i="37" r="BK90"/>
  <c i="38" r="BK92"/>
  <c i="39" r="J226"/>
  <c r="J177"/>
  <c r="J190"/>
  <c r="J250"/>
  <c r="J167"/>
  <c r="BK205"/>
  <c r="BK242"/>
  <c r="J125"/>
  <c r="BK141"/>
  <c r="BK250"/>
  <c r="BK145"/>
  <c i="40" r="BK94"/>
  <c r="BK88"/>
  <c i="41" r="J103"/>
  <c r="BK91"/>
  <c i="42" r="BK88"/>
  <c i="43" r="BK199"/>
  <c r="BK118"/>
  <c r="J193"/>
  <c r="J142"/>
  <c r="J169"/>
  <c r="J101"/>
  <c r="J144"/>
  <c r="J206"/>
  <c r="J160"/>
  <c r="BK113"/>
  <c r="BK142"/>
  <c r="J146"/>
  <c r="J95"/>
  <c i="44" r="F36"/>
  <c i="1" r="BA105"/>
  <c i="46" r="BK329"/>
  <c r="BK312"/>
  <c r="J278"/>
  <c r="J235"/>
  <c r="J166"/>
  <c r="BK116"/>
  <c r="J329"/>
  <c r="BK314"/>
  <c r="J280"/>
  <c r="J139"/>
  <c r="BK336"/>
  <c r="J311"/>
  <c r="BK274"/>
  <c r="J218"/>
  <c r="BK174"/>
  <c r="J138"/>
  <c r="J113"/>
  <c r="J317"/>
  <c r="J247"/>
  <c r="BK203"/>
  <c r="J126"/>
  <c r="BK332"/>
  <c r="BK290"/>
  <c r="J252"/>
  <c r="J149"/>
  <c r="BK121"/>
  <c r="J312"/>
  <c r="BK241"/>
  <c r="BK207"/>
  <c r="BK145"/>
  <c r="BK331"/>
  <c r="J272"/>
  <c r="J178"/>
  <c r="BK120"/>
  <c r="J318"/>
  <c r="BK260"/>
  <c r="BK183"/>
  <c r="J117"/>
  <c i="2" r="BK88"/>
  <c i="1" r="AS73"/>
  <c i="3" r="BK88"/>
  <c r="F37"/>
  <c i="1" r="BB57"/>
  <c i="4" r="J111"/>
  <c r="J94"/>
  <c i="5" r="BK88"/>
  <c i="6" r="BK622"/>
  <c r="BK553"/>
  <c r="J497"/>
  <c r="J431"/>
  <c r="J361"/>
  <c r="J276"/>
  <c r="J173"/>
  <c r="BK602"/>
  <c r="BK537"/>
  <c r="J411"/>
  <c r="J366"/>
  <c r="BK293"/>
  <c r="J272"/>
  <c r="J164"/>
  <c r="BK590"/>
  <c r="BK444"/>
  <c r="BK361"/>
  <c r="J293"/>
  <c r="BK243"/>
  <c r="BK130"/>
  <c r="BK578"/>
  <c r="J502"/>
  <c r="J451"/>
  <c r="BK391"/>
  <c r="J319"/>
  <c r="BK233"/>
  <c r="J178"/>
  <c r="J593"/>
  <c r="J553"/>
  <c r="J510"/>
  <c r="BK489"/>
  <c r="BK369"/>
  <c r="J289"/>
  <c r="BK208"/>
  <c r="BK181"/>
  <c r="BK569"/>
  <c r="J456"/>
  <c r="BK328"/>
  <c r="J228"/>
  <c r="J181"/>
  <c r="BK112"/>
  <c r="BK566"/>
  <c r="J462"/>
  <c r="J275"/>
  <c r="J208"/>
  <c r="J139"/>
  <c i="7" r="J145"/>
  <c r="J143"/>
  <c r="BK114"/>
  <c r="BK99"/>
  <c r="J132"/>
  <c i="8" r="BK251"/>
  <c r="J188"/>
  <c r="J300"/>
  <c r="J217"/>
  <c r="J176"/>
  <c r="BK129"/>
  <c r="BK297"/>
  <c r="J227"/>
  <c r="J165"/>
  <c r="BK292"/>
  <c r="BK300"/>
  <c r="J249"/>
  <c r="BK153"/>
  <c r="J222"/>
  <c r="BK122"/>
  <c r="J284"/>
  <c r="BK182"/>
  <c r="BK133"/>
  <c r="J272"/>
  <c r="BK212"/>
  <c i="9" r="J276"/>
  <c r="J216"/>
  <c r="J151"/>
  <c r="J321"/>
  <c r="BK193"/>
  <c r="J305"/>
  <c r="BK256"/>
  <c r="BK149"/>
  <c r="BK316"/>
  <c r="BK230"/>
  <c r="BK123"/>
  <c r="J289"/>
  <c r="J200"/>
  <c r="BK97"/>
  <c r="BK228"/>
  <c r="BK167"/>
  <c r="J330"/>
  <c r="J219"/>
  <c r="BK179"/>
  <c r="BK270"/>
  <c r="BK135"/>
  <c i="13" r="J101"/>
  <c r="BK241"/>
  <c r="BK265"/>
  <c r="J135"/>
  <c r="BK231"/>
  <c r="BK148"/>
  <c r="BK101"/>
  <c r="J313"/>
  <c r="J137"/>
  <c r="BK285"/>
  <c r="J251"/>
  <c r="BK162"/>
  <c i="14" r="J235"/>
  <c r="BK188"/>
  <c r="J101"/>
  <c r="J249"/>
  <c r="J163"/>
  <c r="BK95"/>
  <c r="J188"/>
  <c r="J110"/>
  <c r="BK232"/>
  <c r="J125"/>
  <c r="J247"/>
  <c r="BK166"/>
  <c r="J269"/>
  <c r="BK181"/>
  <c r="J279"/>
  <c r="J238"/>
  <c r="BK146"/>
  <c r="J166"/>
  <c i="15" r="J108"/>
  <c r="BK167"/>
  <c r="J124"/>
  <c r="BK193"/>
  <c r="J163"/>
  <c r="J177"/>
  <c r="BK201"/>
  <c r="J161"/>
  <c r="BK99"/>
  <c r="BK148"/>
  <c r="J93"/>
  <c i="16" r="BK115"/>
  <c r="J135"/>
  <c r="BK101"/>
  <c r="J117"/>
  <c r="BK97"/>
  <c r="J114"/>
  <c r="BK135"/>
  <c r="J112"/>
  <c r="J126"/>
  <c r="J93"/>
  <c i="17" r="BK143"/>
  <c r="J112"/>
  <c r="J91"/>
  <c r="BK127"/>
  <c r="BK142"/>
  <c r="J119"/>
  <c r="J155"/>
  <c r="BK137"/>
  <c r="J97"/>
  <c r="BK147"/>
  <c r="BK121"/>
  <c r="BK99"/>
  <c r="BK158"/>
  <c r="BK139"/>
  <c r="BK118"/>
  <c i="18" r="BK108"/>
  <c r="J131"/>
  <c r="BK116"/>
  <c r="BK99"/>
  <c r="J109"/>
  <c r="J118"/>
  <c r="BK123"/>
  <c r="BK104"/>
  <c r="J117"/>
  <c r="BK119"/>
  <c r="J106"/>
  <c i="19" r="J100"/>
  <c r="BK114"/>
  <c r="BK130"/>
  <c r="BK97"/>
  <c r="J123"/>
  <c r="BK138"/>
  <c r="J125"/>
  <c r="BK121"/>
  <c r="BK139"/>
  <c i="20" r="BK100"/>
  <c r="J104"/>
  <c r="BK102"/>
  <c r="BK108"/>
  <c r="BK94"/>
  <c r="J103"/>
  <c r="J89"/>
  <c i="21" r="J166"/>
  <c r="BK112"/>
  <c r="J95"/>
  <c r="J135"/>
  <c r="J100"/>
  <c r="J156"/>
  <c r="J106"/>
  <c r="BK158"/>
  <c r="BK179"/>
  <c r="BK143"/>
  <c r="J104"/>
  <c r="J160"/>
  <c r="BK135"/>
  <c r="BK101"/>
  <c r="BK182"/>
  <c r="BK127"/>
  <c r="BK173"/>
  <c r="J144"/>
  <c i="22" r="J90"/>
  <c i="23" r="J166"/>
  <c r="J105"/>
  <c r="J185"/>
  <c r="J98"/>
  <c r="J177"/>
  <c r="J116"/>
  <c r="BK183"/>
  <c r="BK140"/>
  <c r="J110"/>
  <c r="J197"/>
  <c r="J173"/>
  <c r="J106"/>
  <c r="J186"/>
  <c r="BK124"/>
  <c r="J104"/>
  <c r="BK169"/>
  <c r="J144"/>
  <c r="J107"/>
  <c r="BK187"/>
  <c r="BK119"/>
  <c i="24" r="BK460"/>
  <c r="BK377"/>
  <c r="BK318"/>
  <c r="J171"/>
  <c r="J120"/>
  <c r="BK412"/>
  <c r="J146"/>
  <c r="BK470"/>
  <c r="BK342"/>
  <c r="BK171"/>
  <c r="BK146"/>
  <c r="J108"/>
  <c r="J354"/>
  <c r="BK132"/>
  <c r="J463"/>
  <c r="J412"/>
  <c r="BK330"/>
  <c r="J262"/>
  <c r="J112"/>
  <c r="BK458"/>
  <c r="BK421"/>
  <c r="BK398"/>
  <c r="J336"/>
  <c r="J224"/>
  <c r="J136"/>
  <c r="J448"/>
  <c r="J432"/>
  <c r="J353"/>
  <c r="J340"/>
  <c r="J178"/>
  <c r="J124"/>
  <c r="BK476"/>
  <c r="J416"/>
  <c r="J349"/>
  <c r="BK320"/>
  <c r="J225"/>
  <c r="J155"/>
  <c r="BK116"/>
  <c i="25" r="J183"/>
  <c r="J105"/>
  <c r="J200"/>
  <c r="J147"/>
  <c r="J175"/>
  <c r="BK136"/>
  <c r="J219"/>
  <c r="J170"/>
  <c r="J97"/>
  <c r="BK181"/>
  <c r="J123"/>
  <c r="BK209"/>
  <c r="J103"/>
  <c r="J136"/>
  <c r="BK205"/>
  <c r="J118"/>
  <c i="26" r="BK316"/>
  <c r="BK239"/>
  <c r="BK141"/>
  <c r="BK371"/>
  <c r="J314"/>
  <c r="BK245"/>
  <c r="J151"/>
  <c r="BK139"/>
  <c r="J339"/>
  <c r="J253"/>
  <c r="J182"/>
  <c r="J143"/>
  <c r="BK369"/>
  <c r="BK296"/>
  <c r="BK249"/>
  <c r="J147"/>
  <c r="BK331"/>
  <c r="BK264"/>
  <c r="J196"/>
  <c r="BK151"/>
  <c r="BK314"/>
  <c r="BK253"/>
  <c r="J145"/>
  <c r="J365"/>
  <c r="J299"/>
  <c r="BK238"/>
  <c r="BK131"/>
  <c r="BK338"/>
  <c r="BK266"/>
  <c r="BK220"/>
  <c r="J99"/>
  <c i="27" r="J97"/>
  <c r="BK110"/>
  <c i="28" r="J148"/>
  <c r="J113"/>
  <c r="BK174"/>
  <c r="BK133"/>
  <c r="J104"/>
  <c r="BK162"/>
  <c r="BK127"/>
  <c r="BK182"/>
  <c r="BK163"/>
  <c r="BK124"/>
  <c r="BK93"/>
  <c r="BK137"/>
  <c r="J119"/>
  <c r="BK95"/>
  <c r="J154"/>
  <c r="J126"/>
  <c r="J92"/>
  <c r="J137"/>
  <c r="BK117"/>
  <c r="BK98"/>
  <c r="BK135"/>
  <c r="BK96"/>
  <c i="29" r="BK127"/>
  <c r="J145"/>
  <c r="BK103"/>
  <c r="BK119"/>
  <c r="BK141"/>
  <c r="J110"/>
  <c r="J142"/>
  <c r="J132"/>
  <c r="J139"/>
  <c r="J101"/>
  <c i="30" r="J93"/>
  <c r="BK92"/>
  <c r="J91"/>
  <c i="31" r="BK178"/>
  <c r="J136"/>
  <c r="J121"/>
  <c r="J185"/>
  <c r="J149"/>
  <c r="J109"/>
  <c r="J166"/>
  <c r="J176"/>
  <c r="BK146"/>
  <c r="BK121"/>
  <c r="BK105"/>
  <c r="BK183"/>
  <c r="BK160"/>
  <c r="BK130"/>
  <c r="J100"/>
  <c r="J173"/>
  <c r="BK157"/>
  <c r="BK123"/>
  <c r="BK191"/>
  <c r="BK174"/>
  <c r="BK143"/>
  <c r="J118"/>
  <c r="BK98"/>
  <c i="32" r="J89"/>
  <c r="BK112"/>
  <c r="BK89"/>
  <c r="BK110"/>
  <c r="J111"/>
  <c r="J93"/>
  <c r="BK92"/>
  <c i="33" r="J105"/>
  <c r="BK102"/>
  <c r="BK106"/>
  <c r="J115"/>
  <c r="J91"/>
  <c r="BK97"/>
  <c r="BK93"/>
  <c r="J104"/>
  <c r="BK130"/>
  <c r="BK91"/>
  <c i="34" r="BK129"/>
  <c r="J157"/>
  <c r="BK127"/>
  <c r="BK153"/>
  <c r="J100"/>
  <c r="J153"/>
  <c r="BK131"/>
  <c r="BK97"/>
  <c r="J127"/>
  <c r="J102"/>
  <c r="J137"/>
  <c r="J119"/>
  <c r="J97"/>
  <c r="J130"/>
  <c r="J101"/>
  <c i="35" r="BK109"/>
  <c r="J129"/>
  <c r="BK100"/>
  <c i="36" r="J201"/>
  <c r="BK155"/>
  <c r="J215"/>
  <c r="BK124"/>
  <c i="37" r="J90"/>
  <c i="38" r="BK90"/>
  <c i="39" r="J199"/>
  <c r="BK95"/>
  <c r="BK253"/>
  <c r="J163"/>
  <c r="BK214"/>
  <c r="BK129"/>
  <c r="BK183"/>
  <c r="BK177"/>
  <c r="BK91"/>
  <c r="BK172"/>
  <c i="40" r="BK97"/>
  <c i="41" r="J91"/>
  <c r="BK94"/>
  <c i="42" r="J103"/>
  <c r="BK94"/>
  <c i="43" r="BK184"/>
  <c r="BK138"/>
  <c r="BK163"/>
  <c r="BK89"/>
  <c r="J138"/>
  <c r="BK190"/>
  <c r="BK144"/>
  <c r="J92"/>
  <c r="J202"/>
  <c r="J113"/>
  <c i="44" r="F39"/>
  <c i="1" r="BD105"/>
  <c i="46" r="J323"/>
  <c r="BK295"/>
  <c r="J263"/>
  <c r="J220"/>
  <c r="J155"/>
  <c r="BK112"/>
  <c r="BK326"/>
  <c r="BK294"/>
  <c r="BK196"/>
  <c r="J120"/>
  <c r="J328"/>
  <c r="BK303"/>
  <c r="BK252"/>
  <c r="BK192"/>
  <c r="J143"/>
  <c r="BK122"/>
  <c r="J104"/>
  <c r="J327"/>
  <c r="J287"/>
  <c r="BK224"/>
  <c r="BK176"/>
  <c r="J116"/>
  <c r="BK310"/>
  <c r="J284"/>
  <c r="BK239"/>
  <c r="J141"/>
  <c r="BK114"/>
  <c r="J282"/>
  <c r="J226"/>
  <c r="BK159"/>
  <c r="BK313"/>
  <c r="BK288"/>
  <c r="BK228"/>
  <c r="BK133"/>
  <c r="J115"/>
  <c r="BK316"/>
  <c r="J243"/>
  <c r="BK162"/>
  <c r="J123"/>
  <c r="J107"/>
  <c i="1" r="AS106"/>
  <c r="AS61"/>
  <c i="3" r="F39"/>
  <c i="1" r="BD57"/>
  <c i="4" r="BK123"/>
  <c r="J107"/>
  <c r="BK111"/>
  <c i="5" r="J88"/>
  <c i="6" r="BK629"/>
  <c r="BK574"/>
  <c r="J500"/>
  <c r="BK483"/>
  <c r="J401"/>
  <c r="BK341"/>
  <c r="BK272"/>
  <c r="J142"/>
  <c r="BK548"/>
  <c r="J433"/>
  <c r="BK364"/>
  <c r="J286"/>
  <c r="BK213"/>
  <c r="BK617"/>
  <c r="BK480"/>
  <c r="J391"/>
  <c r="BK338"/>
  <c r="J265"/>
  <c r="J159"/>
  <c r="J622"/>
  <c r="J525"/>
  <c r="BK442"/>
  <c r="J388"/>
  <c r="J306"/>
  <c r="J220"/>
  <c r="BK145"/>
  <c r="J602"/>
  <c r="BK561"/>
  <c r="BK513"/>
  <c r="J458"/>
  <c r="J316"/>
  <c r="J233"/>
  <c r="BK199"/>
  <c r="J130"/>
  <c r="BK534"/>
  <c r="BK408"/>
  <c r="J344"/>
  <c r="BK306"/>
  <c r="J216"/>
  <c r="J121"/>
  <c r="J569"/>
  <c r="J516"/>
  <c r="BK276"/>
  <c r="BK210"/>
  <c r="BK148"/>
  <c r="J117"/>
  <c i="7" r="BK149"/>
  <c r="BK137"/>
  <c r="J104"/>
  <c r="BK111"/>
  <c r="BK124"/>
  <c i="8" r="BK222"/>
  <c r="J310"/>
  <c r="J245"/>
  <c r="BK196"/>
  <c r="J138"/>
  <c r="BK310"/>
  <c r="BK263"/>
  <c r="BK200"/>
  <c r="J106"/>
  <c r="BK233"/>
  <c r="BK230"/>
  <c r="BK184"/>
  <c r="BK245"/>
  <c r="J133"/>
  <c r="J215"/>
  <c r="J135"/>
  <c r="J97"/>
  <c r="BK238"/>
  <c r="J182"/>
  <c i="9" r="BK321"/>
  <c r="BK224"/>
  <c r="J167"/>
  <c r="J337"/>
  <c r="BK237"/>
  <c r="BK121"/>
  <c r="BK262"/>
  <c r="BK163"/>
  <c r="BK312"/>
  <c r="BK210"/>
  <c r="J100"/>
  <c r="J267"/>
  <c r="BK207"/>
  <c r="J237"/>
  <c r="J139"/>
  <c r="J284"/>
  <c r="J197"/>
  <c r="J308"/>
  <c r="J133"/>
  <c r="J128"/>
  <c r="BK126"/>
  <c r="J118"/>
  <c r="J115"/>
  <c r="BK113"/>
  <c i="10" r="J88"/>
  <c r="BK88"/>
  <c r="F39"/>
  <c i="1" r="BD67"/>
  <c i="10" r="F36"/>
  <c i="1" r="BA67"/>
  <c i="10" r="F37"/>
  <c i="1" r="BB67"/>
  <c i="10" r="F38"/>
  <c i="1" r="BC67"/>
  <c i="11" r="BK88"/>
  <c r="J88"/>
  <c r="F39"/>
  <c i="1" r="BD68"/>
  <c i="11" r="F38"/>
  <c i="1" r="BC68"/>
  <c i="11" r="J36"/>
  <c i="1" r="AW68"/>
  <c i="11" r="F37"/>
  <c i="1" r="BB68"/>
  <c i="12" r="BK170"/>
  <c r="J160"/>
  <c r="J156"/>
  <c r="BK141"/>
  <c r="BK119"/>
  <c r="J174"/>
  <c r="J171"/>
  <c r="J164"/>
  <c r="J162"/>
  <c r="BK132"/>
  <c r="BK125"/>
  <c r="J105"/>
  <c r="J92"/>
  <c r="BK174"/>
  <c r="BK158"/>
  <c r="J148"/>
  <c r="J139"/>
  <c r="BK127"/>
  <c r="BK122"/>
  <c r="BK116"/>
  <c r="BK96"/>
  <c r="J170"/>
  <c r="BK160"/>
  <c r="BK156"/>
  <c r="BK146"/>
  <c r="J125"/>
  <c r="BK105"/>
  <c r="J96"/>
  <c r="BK171"/>
  <c r="BK168"/>
  <c r="BK162"/>
  <c r="J152"/>
  <c r="BK150"/>
  <c r="J146"/>
  <c r="BK139"/>
  <c r="J134"/>
  <c r="J129"/>
  <c r="J122"/>
  <c r="J116"/>
  <c r="J110"/>
  <c r="J158"/>
  <c r="J154"/>
  <c r="J150"/>
  <c r="BK143"/>
  <c r="BK107"/>
  <c r="BK164"/>
  <c r="BK154"/>
  <c r="J141"/>
  <c r="BK129"/>
  <c r="J119"/>
  <c r="BK110"/>
  <c r="J102"/>
  <c r="BK92"/>
  <c r="J168"/>
  <c r="BK152"/>
  <c r="BK148"/>
  <c r="J143"/>
  <c r="BK134"/>
  <c r="J132"/>
  <c r="J127"/>
  <c r="J107"/>
  <c r="BK102"/>
  <c i="13" r="J305"/>
  <c r="J299"/>
  <c r="BK282"/>
  <c r="BK245"/>
  <c r="BK209"/>
  <c r="BK181"/>
  <c r="BK313"/>
  <c r="J245"/>
  <c r="J275"/>
  <c r="BK207"/>
  <c r="J185"/>
  <c r="BK123"/>
  <c r="J162"/>
  <c r="J263"/>
  <c r="J297"/>
  <c r="J253"/>
  <c r="BK165"/>
  <c r="BK135"/>
  <c i="14" r="J229"/>
  <c r="J181"/>
  <c r="J116"/>
  <c r="J255"/>
  <c r="BK153"/>
  <c r="BK247"/>
  <c r="BK122"/>
  <c r="BK243"/>
  <c r="BK191"/>
  <c r="BK253"/>
  <c r="J212"/>
  <c r="J274"/>
  <c r="J201"/>
  <c r="BK282"/>
  <c r="J216"/>
  <c r="BK209"/>
  <c i="15" r="J198"/>
  <c r="BK169"/>
  <c r="J122"/>
  <c r="BK182"/>
  <c r="BK126"/>
  <c r="BK120"/>
  <c r="J195"/>
  <c r="J134"/>
  <c r="J193"/>
  <c r="J140"/>
  <c i="16" r="BK125"/>
  <c r="BK98"/>
  <c r="BK133"/>
  <c r="J100"/>
  <c r="BK121"/>
  <c r="J92"/>
  <c r="J119"/>
  <c r="J139"/>
  <c r="J123"/>
  <c r="J132"/>
  <c r="J101"/>
  <c r="BK107"/>
  <c i="17" r="J139"/>
  <c r="BK117"/>
  <c r="J103"/>
  <c r="J135"/>
  <c r="J107"/>
  <c r="J127"/>
  <c r="BK110"/>
  <c r="J151"/>
  <c r="J126"/>
  <c r="J160"/>
  <c r="BK135"/>
  <c r="J120"/>
  <c r="BK156"/>
  <c r="J94"/>
  <c r="J132"/>
  <c r="J99"/>
  <c i="18" r="J97"/>
  <c r="J121"/>
  <c r="J104"/>
  <c r="BK113"/>
  <c r="J127"/>
  <c r="BK127"/>
  <c r="BK106"/>
  <c r="BK115"/>
  <c r="J130"/>
  <c i="19" r="J141"/>
  <c r="BK128"/>
  <c r="J109"/>
  <c r="J129"/>
  <c r="J142"/>
  <c r="J116"/>
  <c r="BK118"/>
  <c r="J98"/>
  <c r="J95"/>
  <c r="J96"/>
  <c i="20" r="BK98"/>
  <c r="BK90"/>
  <c r="J90"/>
  <c r="BK103"/>
  <c r="BK92"/>
  <c r="BK97"/>
  <c r="J102"/>
  <c i="21" r="BK151"/>
  <c r="J113"/>
  <c r="BK175"/>
  <c r="BK121"/>
  <c r="J186"/>
  <c r="J164"/>
  <c r="BK123"/>
  <c r="BK95"/>
  <c r="J133"/>
  <c r="J151"/>
  <c r="J121"/>
  <c r="BK93"/>
  <c r="BK144"/>
  <c r="J114"/>
  <c r="J187"/>
  <c r="J162"/>
  <c r="BK183"/>
  <c r="J154"/>
  <c r="BK125"/>
  <c i="23" r="J193"/>
  <c r="J152"/>
  <c r="J95"/>
  <c r="J150"/>
  <c r="J96"/>
  <c r="J138"/>
  <c r="BK108"/>
  <c r="J167"/>
  <c r="J134"/>
  <c r="BK102"/>
  <c r="J189"/>
  <c r="J132"/>
  <c r="BK99"/>
  <c r="J175"/>
  <c r="BK122"/>
  <c r="J103"/>
  <c r="BK167"/>
  <c r="J118"/>
  <c r="BK105"/>
  <c r="BK166"/>
  <c r="BK136"/>
  <c r="BK92"/>
  <c i="24" r="BK444"/>
  <c r="BK349"/>
  <c r="J189"/>
  <c r="BK150"/>
  <c r="J454"/>
  <c r="BK378"/>
  <c r="J99"/>
  <c r="J378"/>
  <c r="J180"/>
  <c r="J157"/>
  <c r="J470"/>
  <c r="BK322"/>
  <c r="BK144"/>
  <c r="J464"/>
  <c r="J405"/>
  <c r="BK340"/>
  <c r="BK264"/>
  <c r="BK148"/>
  <c r="J468"/>
  <c r="J442"/>
  <c r="BK416"/>
  <c r="J421"/>
  <c r="J356"/>
  <c r="J318"/>
  <c r="BK188"/>
  <c r="BK165"/>
  <c r="BK118"/>
  <c i="25" r="J198"/>
  <c r="BK132"/>
  <c r="J209"/>
  <c r="BK168"/>
  <c r="J229"/>
  <c r="J154"/>
  <c r="BK105"/>
  <c r="J181"/>
  <c r="J121"/>
  <c r="BK204"/>
  <c r="J162"/>
  <c r="BK99"/>
  <c r="J164"/>
  <c r="BK125"/>
  <c r="BK101"/>
  <c r="BK198"/>
  <c r="BK150"/>
  <c i="26" r="BK359"/>
  <c r="J281"/>
  <c r="BK143"/>
  <c r="BK111"/>
  <c r="BK329"/>
  <c r="J258"/>
  <c r="BK125"/>
  <c r="J357"/>
  <c r="J256"/>
  <c r="BK199"/>
  <c r="BK147"/>
  <c r="J362"/>
  <c r="J270"/>
  <c r="BK212"/>
  <c r="J369"/>
  <c r="BK274"/>
  <c r="BK236"/>
  <c r="J184"/>
  <c r="J355"/>
  <c r="J257"/>
  <c r="J176"/>
  <c r="BK107"/>
  <c r="J316"/>
  <c r="J245"/>
  <c r="J164"/>
  <c r="BK339"/>
  <c r="J272"/>
  <c r="BK211"/>
  <c i="27" r="J99"/>
  <c r="BK113"/>
  <c i="28" r="J155"/>
  <c r="BK119"/>
  <c r="J99"/>
  <c r="BK145"/>
  <c r="BK181"/>
  <c r="BK157"/>
  <c r="BK134"/>
  <c r="J103"/>
  <c r="J168"/>
  <c r="J122"/>
  <c r="J97"/>
  <c r="J139"/>
  <c r="BK123"/>
  <c r="J182"/>
  <c r="J158"/>
  <c r="J136"/>
  <c r="J107"/>
  <c r="BK144"/>
  <c r="BK121"/>
  <c r="BK169"/>
  <c r="J150"/>
  <c r="BK104"/>
  <c i="29" r="J129"/>
  <c r="BK142"/>
  <c r="J137"/>
  <c r="J91"/>
  <c r="BK132"/>
  <c r="J105"/>
  <c r="BK125"/>
  <c r="BK111"/>
  <c r="BK107"/>
  <c r="J131"/>
  <c i="30" r="J88"/>
  <c r="J90"/>
  <c r="BK91"/>
  <c i="31" r="BK182"/>
  <c r="BK145"/>
  <c r="J124"/>
  <c r="J183"/>
  <c r="J146"/>
  <c r="BK120"/>
  <c r="J99"/>
  <c r="BK114"/>
  <c r="J168"/>
  <c r="J125"/>
  <c r="J193"/>
  <c r="J178"/>
  <c r="BK137"/>
  <c r="BK102"/>
  <c r="J174"/>
  <c r="BK153"/>
  <c r="J127"/>
  <c r="BK108"/>
  <c r="J179"/>
  <c r="J152"/>
  <c r="BK127"/>
  <c r="J107"/>
  <c i="32" r="BK113"/>
  <c r="J92"/>
  <c r="BK102"/>
  <c r="J95"/>
  <c r="BK105"/>
  <c r="J106"/>
  <c i="33" r="BK118"/>
  <c r="J97"/>
  <c r="BK114"/>
  <c r="BK112"/>
  <c r="J129"/>
  <c r="BK108"/>
  <c r="J122"/>
  <c r="J92"/>
  <c r="BK107"/>
  <c r="BK117"/>
  <c r="BK95"/>
  <c r="BK104"/>
  <c i="34" r="J126"/>
  <c r="BK99"/>
  <c r="BK137"/>
  <c r="J150"/>
  <c r="BK119"/>
  <c r="J155"/>
  <c r="J132"/>
  <c r="J108"/>
  <c r="BK134"/>
  <c r="BK111"/>
  <c r="J143"/>
  <c r="BK104"/>
  <c r="BK108"/>
  <c r="BK148"/>
  <c r="J115"/>
  <c i="35" r="BK118"/>
  <c r="BK113"/>
  <c r="BK96"/>
  <c r="BK129"/>
  <c i="36" r="BK190"/>
  <c r="J120"/>
  <c r="J143"/>
  <c r="BK105"/>
  <c r="J211"/>
  <c r="BK108"/>
  <c r="BK241"/>
  <c r="J155"/>
  <c i="37" r="BK97"/>
  <c i="39" r="J211"/>
  <c r="BK179"/>
  <c r="J205"/>
  <c r="BK123"/>
  <c r="BK196"/>
  <c r="J218"/>
  <c r="BK106"/>
  <c r="BK167"/>
  <c r="BK161"/>
  <c r="J253"/>
  <c r="J179"/>
  <c i="40" r="BK103"/>
  <c r="J97"/>
  <c i="41" r="BK100"/>
  <c r="BK97"/>
  <c i="42" r="J97"/>
  <c i="43" r="BK175"/>
  <c r="BK107"/>
  <c r="J172"/>
  <c r="J122"/>
  <c r="J187"/>
  <c r="J118"/>
  <c r="J157"/>
  <c r="J104"/>
  <c r="J166"/>
  <c r="J110"/>
  <c r="BK140"/>
  <c r="J140"/>
  <c r="BK120"/>
  <c i="44" r="F38"/>
  <c i="1" r="BC105"/>
  <c i="45" r="F37"/>
  <c i="1" r="BB107"/>
  <c i="46" r="J289"/>
  <c r="J258"/>
  <c r="J198"/>
  <c r="J162"/>
  <c r="J340"/>
  <c r="BK323"/>
  <c r="BK292"/>
  <c r="J203"/>
  <c r="BK118"/>
  <c r="J332"/>
  <c r="BK291"/>
  <c r="BK198"/>
  <c r="J159"/>
  <c r="BK132"/>
  <c r="J339"/>
  <c r="BK311"/>
  <c r="BK235"/>
  <c r="J211"/>
  <c r="BK147"/>
  <c r="J121"/>
  <c r="BK327"/>
  <c r="J288"/>
  <c r="J183"/>
  <c r="BK130"/>
  <c r="BK325"/>
  <c r="BK280"/>
  <c r="BK213"/>
  <c r="J147"/>
  <c r="BK335"/>
  <c r="J290"/>
  <c r="BK153"/>
  <c r="J326"/>
  <c r="J313"/>
  <c r="BK188"/>
  <c r="J125"/>
  <c r="BK110"/>
  <c i="1" r="AS55"/>
  <c r="AS59"/>
  <c i="2" r="J36"/>
  <c i="1" r="AW56"/>
  <c i="4" r="BK103"/>
  <c r="BK107"/>
  <c r="BK127"/>
  <c r="BK115"/>
  <c i="6" r="J571"/>
  <c r="BK493"/>
  <c r="J442"/>
  <c r="J364"/>
  <c r="BK295"/>
  <c r="BK164"/>
  <c r="J561"/>
  <c r="BK471"/>
  <c r="J394"/>
  <c r="J352"/>
  <c r="BK260"/>
  <c r="BK117"/>
  <c r="J513"/>
  <c r="BK382"/>
  <c r="J313"/>
  <c r="BK246"/>
  <c r="BK154"/>
  <c r="J611"/>
  <c r="BK516"/>
  <c r="BK431"/>
  <c r="BK379"/>
  <c r="BK313"/>
  <c r="BK262"/>
  <c r="BK184"/>
  <c r="BK581"/>
  <c r="BK545"/>
  <c r="BK502"/>
  <c r="BK464"/>
  <c r="BK348"/>
  <c r="BK269"/>
  <c r="J202"/>
  <c r="J148"/>
  <c r="BK564"/>
  <c r="J464"/>
  <c r="J358"/>
  <c r="BK255"/>
  <c r="BK186"/>
  <c r="BK123"/>
  <c r="J574"/>
  <c r="J506"/>
  <c r="J303"/>
  <c r="BK218"/>
  <c r="J154"/>
  <c i="7" r="J99"/>
  <c r="BK117"/>
  <c r="BK96"/>
  <c r="J140"/>
  <c i="8" r="BK304"/>
  <c r="J162"/>
  <c r="BK272"/>
  <c r="BK227"/>
  <c r="J184"/>
  <c r="BK109"/>
  <c r="BK266"/>
  <c r="J225"/>
  <c r="BK150"/>
  <c r="BK260"/>
  <c r="J168"/>
  <c r="J256"/>
  <c r="J144"/>
  <c r="BK194"/>
  <c r="J127"/>
  <c r="J238"/>
  <c r="J153"/>
  <c r="BK113"/>
  <c r="J240"/>
  <c r="J113"/>
  <c i="9" r="J270"/>
  <c r="J179"/>
  <c r="BK143"/>
  <c r="BK305"/>
  <c r="BK151"/>
  <c r="J312"/>
  <c r="BK234"/>
  <c r="J121"/>
  <c r="BK298"/>
  <c r="BK219"/>
  <c r="BK333"/>
  <c r="BK281"/>
  <c r="BK221"/>
  <c r="BK115"/>
  <c r="J234"/>
  <c r="J135"/>
  <c r="BK245"/>
  <c r="BK146"/>
  <c r="BK265"/>
  <c r="BK159"/>
  <c i="13" r="BK172"/>
  <c r="BK260"/>
  <c r="J282"/>
  <c r="BK225"/>
  <c r="J318"/>
  <c r="J181"/>
  <c r="J209"/>
  <c r="BK299"/>
  <c r="BK305"/>
  <c r="J273"/>
  <c r="J233"/>
  <c r="BK140"/>
  <c i="14" r="J282"/>
  <c r="BK220"/>
  <c r="J156"/>
  <c r="BK276"/>
  <c r="BK212"/>
  <c r="BK119"/>
  <c r="BK201"/>
  <c r="J119"/>
  <c r="BK229"/>
  <c r="BK110"/>
  <c r="BK255"/>
  <c r="BK205"/>
  <c r="J272"/>
  <c r="J243"/>
  <c r="J113"/>
  <c r="BK274"/>
  <c r="J205"/>
  <c r="BK101"/>
  <c r="BK141"/>
  <c i="15" r="BK186"/>
  <c r="BK161"/>
  <c r="J110"/>
  <c r="J191"/>
  <c r="J151"/>
  <c r="J167"/>
  <c r="BK198"/>
  <c r="BK157"/>
  <c r="J117"/>
  <c r="J182"/>
  <c i="16" r="J143"/>
  <c r="J104"/>
  <c r="BK138"/>
  <c r="J106"/>
  <c r="BK127"/>
  <c r="BK94"/>
  <c r="J133"/>
  <c r="J107"/>
  <c r="BK132"/>
  <c r="J97"/>
  <c r="BK114"/>
  <c r="J98"/>
  <c i="17" r="J129"/>
  <c r="J157"/>
  <c r="BK120"/>
  <c r="J109"/>
  <c r="J147"/>
  <c r="J124"/>
  <c r="J156"/>
  <c r="BK124"/>
  <c r="BK160"/>
  <c r="J117"/>
  <c r="BK141"/>
  <c r="BK94"/>
  <c i="18" r="J135"/>
  <c r="BK118"/>
  <c r="J125"/>
  <c r="BK130"/>
  <c r="J102"/>
  <c r="J115"/>
  <c r="J98"/>
  <c r="J107"/>
  <c r="BK117"/>
  <c i="19" r="BK134"/>
  <c r="BK112"/>
  <c r="J118"/>
  <c r="BK132"/>
  <c r="BK98"/>
  <c r="J119"/>
  <c r="J130"/>
  <c r="J138"/>
  <c r="J107"/>
  <c r="J134"/>
  <c i="20" r="BK105"/>
  <c r="BK88"/>
  <c r="BK110"/>
  <c r="BK104"/>
  <c r="BK107"/>
  <c r="BK91"/>
  <c i="21" r="J175"/>
  <c r="J115"/>
  <c r="BK99"/>
  <c r="BK113"/>
  <c r="BK187"/>
  <c r="BK168"/>
  <c r="J137"/>
  <c r="BK100"/>
  <c r="BK149"/>
  <c r="BK153"/>
  <c r="J139"/>
  <c r="J99"/>
  <c r="BK152"/>
  <c r="BK129"/>
  <c r="BK92"/>
  <c r="J149"/>
  <c r="J108"/>
  <c r="BK172"/>
  <c r="BK131"/>
  <c i="22" r="BK90"/>
  <c i="23" r="BK173"/>
  <c r="J124"/>
  <c r="J192"/>
  <c r="BK107"/>
  <c r="J182"/>
  <c r="BK130"/>
  <c r="J194"/>
  <c r="BK155"/>
  <c r="BK117"/>
  <c r="BK192"/>
  <c r="BK150"/>
  <c r="BK104"/>
  <c r="BK177"/>
  <c r="BK158"/>
  <c r="BK106"/>
  <c r="J183"/>
  <c r="J128"/>
  <c r="BK94"/>
  <c r="J158"/>
  <c r="J130"/>
  <c i="24" r="BK474"/>
  <c r="BK427"/>
  <c r="J346"/>
  <c r="J186"/>
  <c r="BK152"/>
  <c r="BK472"/>
  <c r="BK382"/>
  <c r="J474"/>
  <c r="BK347"/>
  <c r="J324"/>
  <c r="BK159"/>
  <c r="J116"/>
  <c r="J351"/>
  <c r="J150"/>
  <c r="J458"/>
  <c r="J389"/>
  <c r="J328"/>
  <c r="J273"/>
  <c r="BK122"/>
  <c r="J444"/>
  <c r="J427"/>
  <c r="J402"/>
  <c r="J338"/>
  <c r="J277"/>
  <c r="J142"/>
  <c r="BK442"/>
  <c r="BK384"/>
  <c r="J347"/>
  <c r="BK328"/>
  <c r="BK184"/>
  <c r="BK154"/>
  <c r="J122"/>
  <c r="J456"/>
  <c r="J358"/>
  <c r="J330"/>
  <c r="BK262"/>
  <c r="BK182"/>
  <c r="BK136"/>
  <c i="25" r="BK195"/>
  <c r="J127"/>
  <c r="BK213"/>
  <c r="BK170"/>
  <c r="J223"/>
  <c r="J143"/>
  <c r="J213"/>
  <c r="BK159"/>
  <c r="BK219"/>
  <c r="BK179"/>
  <c r="J107"/>
  <c r="J157"/>
  <c r="BK177"/>
  <c r="J119"/>
  <c r="J202"/>
  <c r="BK90"/>
  <c i="26" r="J305"/>
  <c r="J224"/>
  <c r="J131"/>
  <c r="J361"/>
  <c r="J289"/>
  <c r="J211"/>
  <c r="BK184"/>
  <c r="J115"/>
  <c r="J264"/>
  <c r="J174"/>
  <c r="BK119"/>
  <c r="BK347"/>
  <c r="BK224"/>
  <c r="BK373"/>
  <c r="J279"/>
  <c r="J234"/>
  <c r="J180"/>
  <c r="J331"/>
  <c r="BK251"/>
  <c r="BK153"/>
  <c r="J359"/>
  <c r="J283"/>
  <c r="J204"/>
  <c r="J111"/>
  <c r="J325"/>
  <c r="J268"/>
  <c r="BK174"/>
  <c i="27" r="J103"/>
  <c r="BK95"/>
  <c i="28" r="J169"/>
  <c r="BK142"/>
  <c r="J112"/>
  <c r="J162"/>
  <c r="BK128"/>
  <c r="BK166"/>
  <c r="J145"/>
  <c r="BK109"/>
  <c r="J177"/>
  <c r="J144"/>
  <c r="BK106"/>
  <c r="J179"/>
  <c r="BK136"/>
  <c r="BK112"/>
  <c r="BK177"/>
  <c r="J133"/>
  <c r="BK105"/>
  <c r="J157"/>
  <c r="J115"/>
  <c r="BK168"/>
  <c r="BK122"/>
  <c i="29" r="J135"/>
  <c r="BK99"/>
  <c r="BK110"/>
  <c r="BK133"/>
  <c r="J146"/>
  <c r="J114"/>
  <c r="J133"/>
  <c r="J123"/>
  <c r="BK139"/>
  <c r="BK146"/>
  <c r="J117"/>
  <c i="30" r="BK95"/>
  <c r="BK98"/>
  <c i="31" r="BK184"/>
  <c r="BK154"/>
  <c r="J123"/>
  <c r="J192"/>
  <c r="BK152"/>
  <c r="BK124"/>
  <c r="J104"/>
  <c r="BK156"/>
  <c r="BK179"/>
  <c r="BK159"/>
  <c r="BK136"/>
  <c r="J115"/>
  <c r="BK189"/>
  <c r="BK166"/>
  <c r="J142"/>
  <c r="J114"/>
  <c r="BK188"/>
  <c r="J171"/>
  <c r="BK149"/>
  <c r="J126"/>
  <c r="BK99"/>
  <c r="BK181"/>
  <c r="J153"/>
  <c r="BK125"/>
  <c i="32" r="J113"/>
  <c r="BK101"/>
  <c r="J104"/>
  <c r="J107"/>
  <c r="BK90"/>
  <c r="J91"/>
  <c r="J88"/>
  <c i="33" r="J127"/>
  <c r="BK123"/>
  <c r="J93"/>
  <c r="BK110"/>
  <c r="J109"/>
  <c r="BK111"/>
  <c r="J90"/>
  <c r="J88"/>
  <c r="J100"/>
  <c r="BK125"/>
  <c i="34" r="BK155"/>
  <c r="BK115"/>
  <c r="J144"/>
  <c r="BK123"/>
  <c r="BK144"/>
  <c r="J116"/>
  <c r="BK154"/>
  <c r="J124"/>
  <c r="J156"/>
  <c r="BK117"/>
  <c r="J99"/>
  <c r="J129"/>
  <c r="BK124"/>
  <c r="BK98"/>
  <c r="J120"/>
  <c i="35" r="J100"/>
  <c r="J109"/>
  <c r="J131"/>
  <c i="36" r="BK215"/>
  <c r="BK162"/>
  <c r="J93"/>
  <c r="BK134"/>
  <c r="J138"/>
  <c r="BK169"/>
  <c r="J169"/>
  <c r="BK195"/>
  <c r="J195"/>
  <c i="37" r="BK92"/>
  <c i="38" r="BK95"/>
  <c i="39" r="J111"/>
  <c r="J141"/>
  <c r="J202"/>
  <c r="BK226"/>
  <c r="BK125"/>
  <c r="J161"/>
  <c r="J196"/>
  <c r="J149"/>
  <c r="BK149"/>
  <c r="BK211"/>
  <c r="BK111"/>
  <c i="40" r="J91"/>
  <c i="41" r="J94"/>
  <c i="42" r="J88"/>
  <c r="BK100"/>
  <c i="43" r="BK116"/>
  <c r="J181"/>
  <c r="J116"/>
  <c r="BK150"/>
  <c r="BK196"/>
  <c r="BK128"/>
  <c r="BK148"/>
  <c r="BK187"/>
  <c r="BK101"/>
  <c r="BK126"/>
  <c i="44" r="BK88"/>
  <c i="45" r="J88"/>
  <c i="46" r="J299"/>
  <c r="J256"/>
  <c r="BK170"/>
  <c r="J129"/>
  <c r="BK337"/>
  <c r="J309"/>
  <c r="BK287"/>
  <c r="J209"/>
  <c r="BK134"/>
  <c r="BK339"/>
  <c r="BK309"/>
  <c r="BK289"/>
  <c r="J224"/>
  <c r="BK190"/>
  <c r="BK131"/>
  <c r="BK111"/>
  <c r="J337"/>
  <c r="J300"/>
  <c r="BK218"/>
  <c r="BK164"/>
  <c r="J130"/>
  <c r="J336"/>
  <c r="BK306"/>
  <c r="BK258"/>
  <c r="J174"/>
  <c r="J127"/>
  <c r="J303"/>
  <c r="J267"/>
  <c r="BK220"/>
  <c r="J168"/>
  <c r="J112"/>
  <c r="J297"/>
  <c r="J241"/>
  <c r="J192"/>
  <c r="BK123"/>
  <c r="J322"/>
  <c r="BK269"/>
  <c r="BK205"/>
  <c r="BK155"/>
  <c r="BK113"/>
  <c i="26" r="J320"/>
  <c r="J222"/>
  <c r="J107"/>
  <c r="J329"/>
  <c r="J266"/>
  <c r="J153"/>
  <c r="BK318"/>
  <c r="J260"/>
  <c r="J210"/>
  <c r="BK361"/>
  <c r="BK277"/>
  <c r="BK178"/>
  <c r="J373"/>
  <c r="J321"/>
  <c r="J249"/>
  <c r="BK145"/>
  <c r="J343"/>
  <c r="BK279"/>
  <c r="BK256"/>
  <c r="J166"/>
  <c i="27" r="BK103"/>
  <c r="BK99"/>
  <c i="28" r="J174"/>
  <c r="BK147"/>
  <c r="BK108"/>
  <c r="J156"/>
  <c r="J114"/>
  <c r="J172"/>
  <c r="J147"/>
  <c r="BK126"/>
  <c r="BK97"/>
  <c r="J160"/>
  <c r="J128"/>
  <c r="J101"/>
  <c r="BK151"/>
  <c r="J125"/>
  <c r="J110"/>
  <c r="BK175"/>
  <c r="J146"/>
  <c r="BK167"/>
  <c r="J132"/>
  <c r="BK113"/>
  <c r="J166"/>
  <c r="BK146"/>
  <c i="29" r="BK147"/>
  <c r="BK109"/>
  <c r="BK131"/>
  <c r="BK148"/>
  <c r="J148"/>
  <c r="BK129"/>
  <c r="BK145"/>
  <c r="J97"/>
  <c r="J93"/>
  <c r="BK105"/>
  <c r="J112"/>
  <c i="30" r="J97"/>
  <c r="BK96"/>
  <c r="BK90"/>
  <c i="31" r="J181"/>
  <c r="J143"/>
  <c r="BK112"/>
  <c r="J182"/>
  <c r="BK147"/>
  <c r="J119"/>
  <c r="J167"/>
  <c r="J191"/>
  <c r="J162"/>
  <c r="BK138"/>
  <c r="BK118"/>
  <c r="BK195"/>
  <c r="BK175"/>
  <c r="J139"/>
  <c r="J108"/>
  <c r="J175"/>
  <c r="J156"/>
  <c r="J128"/>
  <c r="BK101"/>
  <c r="BK176"/>
  <c r="J148"/>
  <c r="BK113"/>
  <c i="32" r="J109"/>
  <c r="BK97"/>
  <c r="J105"/>
  <c r="BK103"/>
  <c r="BK88"/>
  <c r="BK104"/>
  <c r="J98"/>
  <c i="33" r="J108"/>
  <c r="J118"/>
  <c r="BK113"/>
  <c r="BK124"/>
  <c r="J101"/>
  <c r="BK101"/>
  <c r="BK121"/>
  <c r="J126"/>
  <c r="J94"/>
  <c r="J119"/>
  <c i="34" r="J151"/>
  <c r="J118"/>
  <c r="BK151"/>
  <c r="BK126"/>
  <c r="J146"/>
  <c r="BK128"/>
  <c r="BK95"/>
  <c r="J134"/>
  <c r="BK110"/>
  <c r="BK141"/>
  <c r="BK106"/>
  <c r="J140"/>
  <c r="J95"/>
  <c r="BK114"/>
  <c r="BK150"/>
  <c r="BK113"/>
  <c i="35" r="J92"/>
  <c r="BK135"/>
  <c r="BK131"/>
  <c i="36" r="J130"/>
  <c r="J127"/>
  <c r="J190"/>
  <c r="J124"/>
  <c r="J225"/>
  <c r="BK185"/>
  <c r="BK235"/>
  <c r="BK220"/>
  <c r="BK143"/>
  <c i="37" r="J92"/>
  <c i="38" r="J95"/>
  <c i="39" r="J238"/>
  <c r="BK234"/>
  <c r="J246"/>
  <c r="J183"/>
  <c r="BK230"/>
  <c r="BK133"/>
  <c r="BK202"/>
  <c r="J113"/>
  <c r="BK187"/>
  <c r="J208"/>
  <c r="BK117"/>
  <c r="J119"/>
  <c i="40" r="J88"/>
  <c i="41" r="BK103"/>
  <c r="J88"/>
  <c i="42" r="J94"/>
  <c r="J91"/>
  <c i="43" r="BK132"/>
  <c r="BK178"/>
  <c r="J107"/>
  <c r="BK166"/>
  <c r="BK95"/>
  <c r="BK136"/>
  <c r="J184"/>
  <c r="J130"/>
  <c r="J150"/>
  <c r="J163"/>
  <c r="BK124"/>
  <c i="44" r="J88"/>
  <c i="45" r="F38"/>
  <c i="1" r="BC107"/>
  <c i="46" r="J319"/>
  <c r="J291"/>
  <c r="J242"/>
  <c r="BK172"/>
  <c r="BK135"/>
  <c r="J341"/>
  <c r="BK319"/>
  <c r="J296"/>
  <c r="J216"/>
  <c r="BK143"/>
  <c r="J105"/>
  <c r="BK322"/>
  <c r="J306"/>
  <c r="BK267"/>
  <c r="BK209"/>
  <c r="J164"/>
  <c r="J124"/>
  <c r="BK106"/>
  <c r="J335"/>
  <c r="J293"/>
  <c r="J228"/>
  <c r="J153"/>
  <c r="BK129"/>
  <c r="BK315"/>
  <c r="BK272"/>
  <c r="BK226"/>
  <c r="J140"/>
  <c r="J330"/>
  <c r="J295"/>
  <c r="BK233"/>
  <c r="J176"/>
  <c r="BK119"/>
  <c r="BK293"/>
  <c r="BK247"/>
  <c r="J196"/>
  <c r="BK125"/>
  <c r="J324"/>
  <c r="BK276"/>
  <c r="J201"/>
  <c r="BK137"/>
  <c r="BK104"/>
  <c i="1" r="AU59"/>
  <c i="38" l="1" r="T88"/>
  <c i="6" r="R268"/>
  <c r="T378"/>
  <c r="T407"/>
  <c r="R482"/>
  <c r="BK592"/>
  <c r="J592"/>
  <c r="J75"/>
  <c i="7" r="T91"/>
  <c r="R116"/>
  <c i="8" r="P96"/>
  <c r="BK199"/>
  <c r="J199"/>
  <c r="J67"/>
  <c r="T232"/>
  <c r="R262"/>
  <c i="9" r="P96"/>
  <c r="P209"/>
  <c r="BK323"/>
  <c r="J323"/>
  <c r="J72"/>
  <c i="12" r="T91"/>
  <c i="13" r="BK93"/>
  <c r="J93"/>
  <c r="J64"/>
  <c r="P222"/>
  <c i="14" r="T219"/>
  <c r="R258"/>
  <c i="15" r="R92"/>
  <c r="P150"/>
  <c i="25" r="P117"/>
  <c i="26" r="R91"/>
  <c r="T163"/>
  <c r="P298"/>
  <c i="27" r="BK91"/>
  <c r="J91"/>
  <c r="J65"/>
  <c r="R102"/>
  <c i="28" r="P143"/>
  <c r="BK161"/>
  <c r="J161"/>
  <c r="J67"/>
  <c r="R176"/>
  <c i="29" r="BK113"/>
  <c r="J113"/>
  <c r="J65"/>
  <c r="BK143"/>
  <c r="J143"/>
  <c r="J67"/>
  <c i="31" r="T95"/>
  <c r="R134"/>
  <c r="R169"/>
  <c i="32" r="BK87"/>
  <c r="J87"/>
  <c r="J64"/>
  <c i="33" r="P87"/>
  <c r="P86"/>
  <c i="1" r="AU92"/>
  <c i="34" r="BK109"/>
  <c r="J109"/>
  <c r="J67"/>
  <c r="R121"/>
  <c r="R152"/>
  <c i="35" r="P117"/>
  <c r="T130"/>
  <c i="36" r="R142"/>
  <c i="37" r="R89"/>
  <c r="R88"/>
  <c i="39" r="BK90"/>
  <c r="J90"/>
  <c r="J64"/>
  <c r="R213"/>
  <c i="40" r="P87"/>
  <c r="P86"/>
  <c i="1" r="AU101"/>
  <c i="42" r="P87"/>
  <c r="P86"/>
  <c i="1" r="AU103"/>
  <c i="43" r="BK88"/>
  <c r="J88"/>
  <c r="J64"/>
  <c i="4" r="P89"/>
  <c r="BK112"/>
  <c r="J112"/>
  <c r="J66"/>
  <c i="6" r="BK99"/>
  <c r="T135"/>
  <c r="T215"/>
  <c r="BK407"/>
  <c r="J407"/>
  <c r="J70"/>
  <c r="R496"/>
  <c i="7" r="R91"/>
  <c r="T110"/>
  <c r="P136"/>
  <c i="8" r="BK96"/>
  <c r="BK146"/>
  <c r="J146"/>
  <c r="J65"/>
  <c r="R199"/>
  <c r="P221"/>
  <c r="BK262"/>
  <c r="J262"/>
  <c r="J70"/>
  <c r="T262"/>
  <c i="9" r="P166"/>
  <c r="BK178"/>
  <c r="J178"/>
  <c r="J67"/>
  <c r="T178"/>
  <c r="T188"/>
  <c r="P196"/>
  <c r="BK311"/>
  <c r="J311"/>
  <c r="J71"/>
  <c r="T323"/>
  <c i="12" r="BK91"/>
  <c r="R138"/>
  <c i="13" r="BK222"/>
  <c r="J222"/>
  <c r="J68"/>
  <c i="14" r="P94"/>
  <c r="BK219"/>
  <c r="J219"/>
  <c r="J67"/>
  <c r="T246"/>
  <c r="T278"/>
  <c i="15" r="P92"/>
  <c r="BK150"/>
  <c r="J150"/>
  <c r="J67"/>
  <c r="R150"/>
  <c i="16" r="P91"/>
  <c r="BK99"/>
  <c r="J99"/>
  <c r="J65"/>
  <c r="T99"/>
  <c r="R130"/>
  <c i="17" r="BK125"/>
  <c r="J125"/>
  <c r="J65"/>
  <c r="T146"/>
  <c i="18" r="P90"/>
  <c r="BK122"/>
  <c r="J122"/>
  <c r="J66"/>
  <c r="BK129"/>
  <c r="J129"/>
  <c r="J67"/>
  <c i="19" r="BK91"/>
  <c r="J91"/>
  <c r="J64"/>
  <c r="BK102"/>
  <c r="J102"/>
  <c r="J66"/>
  <c r="R127"/>
  <c i="20" r="T87"/>
  <c r="T86"/>
  <c i="21" r="BK122"/>
  <c r="J122"/>
  <c r="J66"/>
  <c r="P171"/>
  <c i="23" r="P125"/>
  <c r="R191"/>
  <c i="24" r="P91"/>
  <c r="BK166"/>
  <c r="J166"/>
  <c r="J65"/>
  <c r="P166"/>
  <c r="T388"/>
  <c i="25" r="P89"/>
  <c r="R186"/>
  <c i="26" r="P91"/>
  <c r="BK163"/>
  <c r="J163"/>
  <c r="J65"/>
  <c r="P163"/>
  <c r="T298"/>
  <c i="27" r="T91"/>
  <c r="R109"/>
  <c i="28" r="T91"/>
  <c r="R143"/>
  <c r="P161"/>
  <c i="29" r="R90"/>
  <c r="R138"/>
  <c i="4" r="R112"/>
  <c i="6" r="P135"/>
  <c r="BK215"/>
  <c r="J215"/>
  <c r="J66"/>
  <c r="P215"/>
  <c r="BK378"/>
  <c r="J378"/>
  <c r="J68"/>
  <c r="BK397"/>
  <c r="J397"/>
  <c r="J69"/>
  <c r="R407"/>
  <c r="P482"/>
  <c r="T482"/>
  <c r="T592"/>
  <c i="7" r="P91"/>
  <c r="R110"/>
  <c r="R136"/>
  <c i="8" r="R96"/>
  <c r="BK187"/>
  <c r="J187"/>
  <c r="J66"/>
  <c r="T199"/>
  <c r="T221"/>
  <c r="P275"/>
  <c i="9" r="R96"/>
  <c r="T166"/>
  <c r="R178"/>
  <c r="P188"/>
  <c r="R188"/>
  <c r="R196"/>
  <c r="P311"/>
  <c i="12" r="R91"/>
  <c r="R90"/>
  <c i="13" r="BK184"/>
  <c r="J184"/>
  <c r="J67"/>
  <c r="T184"/>
  <c i="14" r="BK94"/>
  <c r="BK208"/>
  <c r="J208"/>
  <c r="J66"/>
  <c r="R219"/>
  <c r="P258"/>
  <c i="15" r="T92"/>
  <c r="P160"/>
  <c i="16" r="BK102"/>
  <c r="J102"/>
  <c r="J66"/>
  <c r="BK137"/>
  <c r="J137"/>
  <c r="J68"/>
  <c i="17" r="BK90"/>
  <c r="J90"/>
  <c r="J64"/>
  <c r="T125"/>
  <c r="T154"/>
  <c i="18" r="P101"/>
  <c r="T129"/>
  <c i="19" r="R102"/>
  <c r="P136"/>
  <c i="21" r="T91"/>
  <c r="T116"/>
  <c r="T171"/>
  <c i="22" r="P89"/>
  <c r="P88"/>
  <c r="P87"/>
  <c i="1" r="AU80"/>
  <c i="23" r="R125"/>
  <c r="T184"/>
  <c i="24" r="T177"/>
  <c r="T357"/>
  <c i="25" r="T89"/>
  <c r="P186"/>
  <c i="26" r="BK91"/>
  <c r="J91"/>
  <c r="J64"/>
  <c r="T173"/>
  <c r="R284"/>
  <c i="27" r="T102"/>
  <c i="28" r="P91"/>
  <c r="T143"/>
  <c r="T161"/>
  <c i="29" r="T90"/>
  <c r="P138"/>
  <c i="30" r="P87"/>
  <c r="P86"/>
  <c i="1" r="AU89"/>
  <c i="31" r="R111"/>
  <c r="P144"/>
  <c r="P172"/>
  <c r="T186"/>
  <c i="32" r="R87"/>
  <c r="R86"/>
  <c i="33" r="BK87"/>
  <c r="BK86"/>
  <c r="J86"/>
  <c i="34" r="BK96"/>
  <c r="J96"/>
  <c r="J65"/>
  <c r="T109"/>
  <c r="P136"/>
  <c r="T152"/>
  <c i="35" r="R91"/>
  <c r="BK127"/>
  <c r="J127"/>
  <c r="J66"/>
  <c r="P130"/>
  <c i="36" r="T92"/>
  <c r="T206"/>
  <c i="37" r="T89"/>
  <c r="T88"/>
  <c i="39" r="R90"/>
  <c r="T171"/>
  <c i="41" r="BK87"/>
  <c r="J87"/>
  <c r="J64"/>
  <c i="42" r="R87"/>
  <c r="R86"/>
  <c i="4" r="BK98"/>
  <c r="J98"/>
  <c r="J65"/>
  <c r="R98"/>
  <c i="6" r="T99"/>
  <c r="T268"/>
  <c r="T397"/>
  <c r="P496"/>
  <c i="7" r="P116"/>
  <c i="8" r="R146"/>
  <c r="T187"/>
  <c r="P232"/>
  <c r="T275"/>
  <c r="R306"/>
  <c i="9" r="BK209"/>
  <c r="J209"/>
  <c r="J70"/>
  <c r="R311"/>
  <c i="12" r="T138"/>
  <c i="13" r="R93"/>
  <c r="P184"/>
  <c i="14" r="R94"/>
  <c r="P219"/>
  <c r="BK258"/>
  <c r="J258"/>
  <c r="J69"/>
  <c r="P278"/>
  <c i="15" r="T160"/>
  <c i="16" r="P102"/>
  <c r="T130"/>
  <c i="17" r="R90"/>
  <c r="BK154"/>
  <c r="J154"/>
  <c r="J67"/>
  <c i="18" r="R101"/>
  <c r="R129"/>
  <c i="19" r="T91"/>
  <c r="P127"/>
  <c i="21" r="P122"/>
  <c r="R181"/>
  <c i="23" r="T125"/>
  <c r="T191"/>
  <c i="24" r="R177"/>
  <c r="P357"/>
  <c i="25" r="R89"/>
  <c r="BK186"/>
  <c r="J186"/>
  <c r="J66"/>
  <c i="26" r="P173"/>
  <c r="BK284"/>
  <c r="J284"/>
  <c r="J67"/>
  <c r="T284"/>
  <c i="27" r="P102"/>
  <c i="28" r="R91"/>
  <c r="T149"/>
  <c r="P176"/>
  <c i="29" r="BK90"/>
  <c r="J90"/>
  <c r="J64"/>
  <c r="T113"/>
  <c r="R143"/>
  <c i="30" r="T87"/>
  <c r="T86"/>
  <c i="31" r="P95"/>
  <c r="T111"/>
  <c r="T144"/>
  <c r="R172"/>
  <c r="R186"/>
  <c i="33" r="R87"/>
  <c r="R86"/>
  <c i="34" r="T96"/>
  <c r="R109"/>
  <c r="BK136"/>
  <c r="J136"/>
  <c r="J69"/>
  <c r="P152"/>
  <c i="35" r="P91"/>
  <c r="BK117"/>
  <c r="J117"/>
  <c r="J65"/>
  <c r="BK130"/>
  <c r="J130"/>
  <c r="J67"/>
  <c i="36" r="P92"/>
  <c r="T142"/>
  <c i="39" r="T90"/>
  <c r="BK213"/>
  <c r="J213"/>
  <c r="J66"/>
  <c i="40" r="T87"/>
  <c r="T86"/>
  <c i="41" r="R87"/>
  <c r="R86"/>
  <c i="42" r="T87"/>
  <c r="T86"/>
  <c i="43" r="R88"/>
  <c r="R87"/>
  <c i="46" r="R161"/>
  <c i="4" r="R89"/>
  <c r="R88"/>
  <c r="P98"/>
  <c i="6" r="R99"/>
  <c r="P268"/>
  <c r="P407"/>
  <c r="BK482"/>
  <c r="J482"/>
  <c r="J71"/>
  <c r="R592"/>
  <c i="7" r="BK116"/>
  <c r="J116"/>
  <c r="J66"/>
  <c r="T136"/>
  <c i="8" r="T146"/>
  <c r="R187"/>
  <c r="BK232"/>
  <c r="J232"/>
  <c r="J69"/>
  <c r="BK275"/>
  <c r="J275"/>
  <c r="J71"/>
  <c r="T306"/>
  <c i="9" r="BK166"/>
  <c r="J166"/>
  <c r="J66"/>
  <c r="T209"/>
  <c r="R323"/>
  <c i="12" r="P91"/>
  <c i="13" r="T222"/>
  <c i="14" r="R208"/>
  <c r="P246"/>
  <c r="BK278"/>
  <c r="J278"/>
  <c r="J70"/>
  <c i="15" r="R160"/>
  <c i="16" r="T102"/>
  <c r="R137"/>
  <c i="17" r="P90"/>
  <c r="BK146"/>
  <c r="J146"/>
  <c r="J66"/>
  <c r="P154"/>
  <c i="18" r="R90"/>
  <c r="P122"/>
  <c i="19" r="P102"/>
  <c r="BK136"/>
  <c r="J136"/>
  <c r="J68"/>
  <c i="20" r="R87"/>
  <c r="R86"/>
  <c i="21" r="P91"/>
  <c r="BK116"/>
  <c r="J116"/>
  <c r="J65"/>
  <c r="R116"/>
  <c r="R171"/>
  <c i="23" r="BK91"/>
  <c r="T91"/>
  <c r="R121"/>
  <c r="P184"/>
  <c i="24" r="T91"/>
  <c r="T90"/>
  <c r="T166"/>
  <c r="P388"/>
  <c i="25" r="R117"/>
  <c i="26" r="R173"/>
  <c r="P284"/>
  <c i="27" r="BK102"/>
  <c r="J102"/>
  <c r="J66"/>
  <c r="T109"/>
  <c i="28" r="BK91"/>
  <c r="J91"/>
  <c r="J64"/>
  <c r="R149"/>
  <c r="T176"/>
  <c i="29" r="R113"/>
  <c r="T143"/>
  <c i="31" r="P111"/>
  <c r="P134"/>
  <c r="T134"/>
  <c r="P169"/>
  <c r="T172"/>
  <c i="33" r="T87"/>
  <c r="T86"/>
  <c i="34" r="R136"/>
  <c i="35" r="R117"/>
  <c r="T127"/>
  <c i="36" r="P142"/>
  <c r="P206"/>
  <c i="39" r="P171"/>
  <c r="T213"/>
  <c i="40" r="R87"/>
  <c r="R86"/>
  <c i="43" r="T88"/>
  <c r="T87"/>
  <c i="46" r="R185"/>
  <c i="4" r="BK89"/>
  <c r="J89"/>
  <c r="J64"/>
  <c r="T112"/>
  <c i="16" r="R91"/>
  <c r="R99"/>
  <c r="BK130"/>
  <c r="J130"/>
  <c r="J67"/>
  <c r="T137"/>
  <c i="17" r="R125"/>
  <c r="R154"/>
  <c i="18" r="BK101"/>
  <c r="J101"/>
  <c r="J65"/>
  <c r="R122"/>
  <c i="19" r="P91"/>
  <c r="P90"/>
  <c i="1" r="AU77"/>
  <c i="19" r="T127"/>
  <c i="20" r="BK87"/>
  <c r="J87"/>
  <c r="J64"/>
  <c i="21" r="R91"/>
  <c r="P116"/>
  <c r="BK171"/>
  <c r="J171"/>
  <c r="J67"/>
  <c r="BK181"/>
  <c r="J181"/>
  <c r="J68"/>
  <c i="22" r="BK89"/>
  <c r="J89"/>
  <c r="J65"/>
  <c i="23" r="BK125"/>
  <c r="J125"/>
  <c r="J66"/>
  <c r="BK191"/>
  <c r="J191"/>
  <c r="J68"/>
  <c i="24" r="P177"/>
  <c r="BK357"/>
  <c r="J357"/>
  <c r="J67"/>
  <c r="R357"/>
  <c i="46" r="BK103"/>
  <c r="J103"/>
  <c r="J64"/>
  <c r="P103"/>
  <c r="R136"/>
  <c r="R142"/>
  <c r="BK215"/>
  <c r="J215"/>
  <c r="J71"/>
  <c i="4" r="P112"/>
  <c i="6" r="BK135"/>
  <c r="J135"/>
  <c r="J65"/>
  <c r="BK268"/>
  <c r="J268"/>
  <c r="J67"/>
  <c r="R378"/>
  <c r="BK496"/>
  <c r="J496"/>
  <c r="J74"/>
  <c r="P592"/>
  <c i="7" r="BK110"/>
  <c r="J110"/>
  <c r="J65"/>
  <c r="T116"/>
  <c i="8" r="P146"/>
  <c r="P187"/>
  <c r="R232"/>
  <c r="R275"/>
  <c r="BK306"/>
  <c r="J306"/>
  <c r="J73"/>
  <c i="9" r="BK96"/>
  <c r="R209"/>
  <c r="P323"/>
  <c i="12" r="P138"/>
  <c i="13" r="T93"/>
  <c r="T92"/>
  <c r="R184"/>
  <c i="14" r="T208"/>
  <c r="R246"/>
  <c r="R278"/>
  <c i="15" r="BK92"/>
  <c r="BK160"/>
  <c r="J160"/>
  <c r="J68"/>
  <c i="16" r="BK91"/>
  <c r="J91"/>
  <c r="J64"/>
  <c r="T91"/>
  <c r="T90"/>
  <c r="P99"/>
  <c r="P130"/>
  <c i="17" r="P125"/>
  <c r="R146"/>
  <c i="18" r="BK90"/>
  <c r="J90"/>
  <c r="J64"/>
  <c r="T90"/>
  <c r="T122"/>
  <c i="19" r="R91"/>
  <c r="BK127"/>
  <c r="J127"/>
  <c r="J67"/>
  <c r="T136"/>
  <c i="21" r="BK91"/>
  <c r="BK90"/>
  <c r="J90"/>
  <c r="J63"/>
  <c r="R122"/>
  <c r="P181"/>
  <c i="22" r="R89"/>
  <c r="R88"/>
  <c r="R87"/>
  <c i="23" r="R91"/>
  <c r="P121"/>
  <c r="BK184"/>
  <c r="J184"/>
  <c r="J67"/>
  <c r="P191"/>
  <c i="24" r="BK177"/>
  <c r="J177"/>
  <c r="J66"/>
  <c r="R388"/>
  <c i="25" r="BK117"/>
  <c r="J117"/>
  <c r="J65"/>
  <c r="T186"/>
  <c i="26" r="BK173"/>
  <c r="J173"/>
  <c r="J66"/>
  <c r="BK298"/>
  <c r="J298"/>
  <c r="J68"/>
  <c i="27" r="P91"/>
  <c r="BK109"/>
  <c r="J109"/>
  <c r="J67"/>
  <c i="28" r="BK149"/>
  <c r="J149"/>
  <c r="J66"/>
  <c r="R161"/>
  <c i="29" r="P90"/>
  <c r="BK138"/>
  <c r="J138"/>
  <c r="J66"/>
  <c r="P143"/>
  <c i="30" r="BK87"/>
  <c r="J87"/>
  <c r="J64"/>
  <c i="31" r="BK95"/>
  <c r="BK111"/>
  <c r="J111"/>
  <c r="J65"/>
  <c r="BK144"/>
  <c r="J144"/>
  <c r="J68"/>
  <c r="BK169"/>
  <c r="J169"/>
  <c r="J69"/>
  <c r="T169"/>
  <c r="BK186"/>
  <c r="J186"/>
  <c r="J71"/>
  <c i="32" r="T87"/>
  <c r="T86"/>
  <c i="34" r="P96"/>
  <c r="BK121"/>
  <c r="J121"/>
  <c r="J68"/>
  <c r="T121"/>
  <c r="BK152"/>
  <c r="J152"/>
  <c r="J70"/>
  <c i="35" r="T91"/>
  <c r="P127"/>
  <c r="R130"/>
  <c i="36" r="BK142"/>
  <c r="J142"/>
  <c r="J66"/>
  <c r="BK206"/>
  <c r="J206"/>
  <c r="J67"/>
  <c i="37" r="BK89"/>
  <c r="J89"/>
  <c r="J64"/>
  <c i="39" r="P90"/>
  <c r="R171"/>
  <c i="41" r="P87"/>
  <c r="P86"/>
  <c i="1" r="AU102"/>
  <c i="43" r="P88"/>
  <c r="P87"/>
  <c i="1" r="AU104"/>
  <c i="46" r="R103"/>
  <c r="BK136"/>
  <c r="J136"/>
  <c r="J65"/>
  <c r="BK142"/>
  <c r="J142"/>
  <c r="J66"/>
  <c r="P142"/>
  <c r="BK161"/>
  <c r="J161"/>
  <c r="J67"/>
  <c r="R215"/>
  <c i="4" r="T89"/>
  <c r="T98"/>
  <c i="6" r="P99"/>
  <c r="P98"/>
  <c i="1" r="AU62"/>
  <c i="6" r="R135"/>
  <c r="R215"/>
  <c r="P378"/>
  <c r="P397"/>
  <c r="R397"/>
  <c r="T496"/>
  <c i="7" r="BK91"/>
  <c r="P110"/>
  <c r="BK136"/>
  <c r="J136"/>
  <c r="J67"/>
  <c i="8" r="T96"/>
  <c r="T95"/>
  <c r="P199"/>
  <c r="BK221"/>
  <c r="J221"/>
  <c r="J68"/>
  <c r="R221"/>
  <c r="P262"/>
  <c r="P306"/>
  <c i="9" r="T96"/>
  <c r="T95"/>
  <c r="R166"/>
  <c r="P178"/>
  <c r="BK188"/>
  <c r="J188"/>
  <c r="J68"/>
  <c r="BK196"/>
  <c r="J196"/>
  <c r="J69"/>
  <c r="T196"/>
  <c r="T311"/>
  <c i="12" r="BK138"/>
  <c r="J138"/>
  <c r="J67"/>
  <c i="13" r="P93"/>
  <c r="P92"/>
  <c i="1" r="AU70"/>
  <c i="13" r="R222"/>
  <c i="14" r="T94"/>
  <c r="T93"/>
  <c r="P208"/>
  <c r="BK246"/>
  <c r="J246"/>
  <c r="J68"/>
  <c r="T258"/>
  <c i="15" r="T150"/>
  <c i="16" r="R102"/>
  <c r="P137"/>
  <c i="17" r="T90"/>
  <c r="T89"/>
  <c r="P146"/>
  <c i="18" r="T101"/>
  <c r="T89"/>
  <c r="P129"/>
  <c i="19" r="T102"/>
  <c r="R136"/>
  <c i="20" r="P87"/>
  <c r="P86"/>
  <c i="1" r="AU78"/>
  <c i="21" r="T122"/>
  <c r="T181"/>
  <c i="22" r="T89"/>
  <c r="T88"/>
  <c r="T87"/>
  <c i="23" r="P91"/>
  <c r="P90"/>
  <c i="1" r="AU81"/>
  <c i="23" r="BK121"/>
  <c r="J121"/>
  <c r="J65"/>
  <c r="T121"/>
  <c r="R184"/>
  <c i="24" r="BK91"/>
  <c r="J91"/>
  <c r="J64"/>
  <c r="R91"/>
  <c r="R90"/>
  <c r="R166"/>
  <c r="BK388"/>
  <c r="J388"/>
  <c r="J68"/>
  <c i="25" r="BK89"/>
  <c r="J89"/>
  <c r="J64"/>
  <c r="T117"/>
  <c i="26" r="T91"/>
  <c r="T90"/>
  <c r="R163"/>
  <c r="R298"/>
  <c i="27" r="R91"/>
  <c r="R90"/>
  <c r="R89"/>
  <c r="P109"/>
  <c i="28" r="BK143"/>
  <c r="J143"/>
  <c r="J65"/>
  <c r="P149"/>
  <c r="BK176"/>
  <c r="J176"/>
  <c r="J68"/>
  <c i="29" r="P113"/>
  <c r="T138"/>
  <c i="30" r="R87"/>
  <c r="R86"/>
  <c i="31" r="R95"/>
  <c r="BK134"/>
  <c r="J134"/>
  <c r="J67"/>
  <c r="R144"/>
  <c r="BK172"/>
  <c r="J172"/>
  <c r="J70"/>
  <c r="P186"/>
  <c i="32" r="P87"/>
  <c r="P86"/>
  <c i="1" r="AU91"/>
  <c i="34" r="R96"/>
  <c r="R93"/>
  <c r="P109"/>
  <c r="P121"/>
  <c r="T136"/>
  <c i="35" r="BK91"/>
  <c r="J91"/>
  <c r="J64"/>
  <c r="T117"/>
  <c r="R127"/>
  <c i="36" r="BK92"/>
  <c r="R92"/>
  <c r="R91"/>
  <c r="R90"/>
  <c r="R206"/>
  <c i="37" r="P89"/>
  <c r="P88"/>
  <c i="1" r="AU97"/>
  <c i="39" r="BK171"/>
  <c r="J171"/>
  <c r="J65"/>
  <c r="P213"/>
  <c i="40" r="BK87"/>
  <c r="J87"/>
  <c r="J64"/>
  <c i="41" r="T87"/>
  <c r="T86"/>
  <c i="42" r="BK87"/>
  <c r="J87"/>
  <c r="J64"/>
  <c i="46" r="T103"/>
  <c r="P136"/>
  <c r="T136"/>
  <c r="T142"/>
  <c r="P161"/>
  <c r="T161"/>
  <c r="BK180"/>
  <c r="J180"/>
  <c r="J68"/>
  <c r="P180"/>
  <c r="R180"/>
  <c r="T180"/>
  <c r="BK185"/>
  <c r="J185"/>
  <c r="J69"/>
  <c r="P185"/>
  <c r="T185"/>
  <c r="BK200"/>
  <c r="J200"/>
  <c r="J70"/>
  <c r="P200"/>
  <c r="R200"/>
  <c r="T200"/>
  <c r="P215"/>
  <c r="T215"/>
  <c r="BK232"/>
  <c r="J232"/>
  <c r="J72"/>
  <c r="P232"/>
  <c r="R232"/>
  <c r="T232"/>
  <c r="BK244"/>
  <c r="J244"/>
  <c r="J73"/>
  <c r="P244"/>
  <c r="R244"/>
  <c r="T244"/>
  <c r="BK251"/>
  <c r="J251"/>
  <c r="J74"/>
  <c r="P251"/>
  <c r="R251"/>
  <c r="T251"/>
  <c r="BK262"/>
  <c r="J262"/>
  <c r="J75"/>
  <c r="P262"/>
  <c r="R262"/>
  <c r="T262"/>
  <c r="BK271"/>
  <c r="J271"/>
  <c r="J76"/>
  <c r="P271"/>
  <c r="R271"/>
  <c r="T271"/>
  <c r="BK286"/>
  <c r="J286"/>
  <c r="J77"/>
  <c r="P286"/>
  <c r="R286"/>
  <c r="T286"/>
  <c r="BK298"/>
  <c r="J298"/>
  <c r="J78"/>
  <c r="P298"/>
  <c r="R298"/>
  <c r="T298"/>
  <c r="BK320"/>
  <c r="J320"/>
  <c r="J79"/>
  <c r="P320"/>
  <c r="R320"/>
  <c r="T320"/>
  <c r="BK334"/>
  <c r="J334"/>
  <c r="J80"/>
  <c r="P334"/>
  <c r="R334"/>
  <c r="T334"/>
  <c i="11" r="BK87"/>
  <c r="J87"/>
  <c r="J64"/>
  <c i="13" r="BK317"/>
  <c r="J317"/>
  <c r="J70"/>
  <c i="14" r="BK204"/>
  <c r="J204"/>
  <c r="J65"/>
  <c i="15" r="BK147"/>
  <c r="J147"/>
  <c r="J66"/>
  <c i="31" r="BK132"/>
  <c r="J132"/>
  <c r="J66"/>
  <c i="38" r="BK91"/>
  <c r="J91"/>
  <c r="J65"/>
  <c i="5" r="BK87"/>
  <c r="J87"/>
  <c r="J64"/>
  <c i="6" r="BK628"/>
  <c r="J628"/>
  <c r="J76"/>
  <c i="9" r="BK162"/>
  <c r="J162"/>
  <c r="J65"/>
  <c i="10" r="BK87"/>
  <c r="J87"/>
  <c r="J64"/>
  <c i="15" r="BK203"/>
  <c r="J203"/>
  <c r="J69"/>
  <c i="43" r="BK205"/>
  <c r="J205"/>
  <c r="J65"/>
  <c i="6" r="BK492"/>
  <c r="J492"/>
  <c r="J73"/>
  <c i="9" r="BK336"/>
  <c r="J336"/>
  <c r="J73"/>
  <c i="12" r="BK133"/>
  <c r="J133"/>
  <c r="J66"/>
  <c i="13" r="BK175"/>
  <c r="J175"/>
  <c r="J65"/>
  <c i="14" r="BK294"/>
  <c r="J294"/>
  <c r="J71"/>
  <c i="34" r="BK107"/>
  <c r="J107"/>
  <c r="J66"/>
  <c i="37" r="BK96"/>
  <c r="J96"/>
  <c r="J66"/>
  <c i="45" r="BK87"/>
  <c r="BK86"/>
  <c r="J86"/>
  <c i="13" r="BK180"/>
  <c r="J180"/>
  <c r="J66"/>
  <c r="BK312"/>
  <c r="J312"/>
  <c r="J69"/>
  <c i="15" r="BK143"/>
  <c r="J143"/>
  <c r="J65"/>
  <c i="34" r="BK159"/>
  <c r="J159"/>
  <c r="J71"/>
  <c i="37" r="BK93"/>
  <c r="J93"/>
  <c r="J65"/>
  <c i="44" r="BK87"/>
  <c r="J87"/>
  <c r="J64"/>
  <c i="6" r="BK488"/>
  <c r="J488"/>
  <c r="J72"/>
  <c i="12" r="BK131"/>
  <c r="J131"/>
  <c r="J65"/>
  <c r="BK173"/>
  <c r="J173"/>
  <c r="J68"/>
  <c i="31" r="BK194"/>
  <c r="J194"/>
  <c r="J72"/>
  <c i="34" r="BK94"/>
  <c r="J94"/>
  <c r="J64"/>
  <c i="38" r="BK89"/>
  <c r="J89"/>
  <c r="J64"/>
  <c r="BK94"/>
  <c r="J94"/>
  <c r="J66"/>
  <c i="19" r="BK99"/>
  <c r="J99"/>
  <c r="J65"/>
  <c i="3" r="BK87"/>
  <c r="J87"/>
  <c r="J64"/>
  <c i="7" r="BK148"/>
  <c r="J148"/>
  <c r="J68"/>
  <c i="36" r="BK240"/>
  <c r="J240"/>
  <c r="J68"/>
  <c i="39" r="BK252"/>
  <c r="J252"/>
  <c r="J67"/>
  <c i="2" r="BK87"/>
  <c r="J87"/>
  <c r="J64"/>
  <c i="8" r="BK303"/>
  <c r="J303"/>
  <c r="J72"/>
  <c i="35" r="BK139"/>
  <c r="J139"/>
  <c r="J68"/>
  <c i="45" r="J63"/>
  <c i="46" r="J56"/>
  <c r="BE105"/>
  <c r="BE121"/>
  <c r="BE130"/>
  <c r="BE145"/>
  <c r="BE147"/>
  <c r="BE174"/>
  <c r="BE196"/>
  <c r="BE213"/>
  <c r="BE216"/>
  <c r="BE222"/>
  <c r="BE224"/>
  <c r="BE226"/>
  <c r="BE230"/>
  <c r="BE235"/>
  <c r="BE252"/>
  <c r="BE256"/>
  <c r="BE272"/>
  <c r="BE288"/>
  <c r="BE290"/>
  <c r="BE299"/>
  <c r="BE301"/>
  <c r="BE302"/>
  <c r="BE311"/>
  <c r="J58"/>
  <c r="BE107"/>
  <c r="BE140"/>
  <c r="BE155"/>
  <c r="BE159"/>
  <c r="BE164"/>
  <c r="BE166"/>
  <c r="BE186"/>
  <c r="BE188"/>
  <c r="BE203"/>
  <c r="BE218"/>
  <c r="BE258"/>
  <c r="BE260"/>
  <c r="BE276"/>
  <c r="BE280"/>
  <c r="BE304"/>
  <c r="BE308"/>
  <c r="BE315"/>
  <c r="BE317"/>
  <c r="BE324"/>
  <c r="BE326"/>
  <c r="BE327"/>
  <c r="BE328"/>
  <c r="E50"/>
  <c r="F58"/>
  <c r="BE108"/>
  <c r="BE116"/>
  <c r="BE122"/>
  <c r="BE124"/>
  <c r="BE125"/>
  <c r="BE126"/>
  <c r="BE129"/>
  <c r="BE131"/>
  <c r="BE139"/>
  <c r="BE172"/>
  <c r="BE183"/>
  <c r="BE201"/>
  <c r="BE269"/>
  <c r="BE287"/>
  <c r="BE289"/>
  <c r="BE292"/>
  <c r="BE296"/>
  <c r="BE297"/>
  <c r="BE310"/>
  <c r="BE316"/>
  <c r="BE318"/>
  <c r="BE322"/>
  <c r="BE337"/>
  <c r="BE106"/>
  <c r="BE111"/>
  <c r="BE112"/>
  <c r="BE118"/>
  <c r="BE135"/>
  <c r="BE137"/>
  <c r="BE138"/>
  <c r="BE190"/>
  <c r="BE205"/>
  <c r="BE237"/>
  <c r="BE267"/>
  <c r="BE293"/>
  <c r="BE295"/>
  <c r="BE303"/>
  <c r="BE313"/>
  <c r="BE319"/>
  <c r="BE321"/>
  <c r="BE323"/>
  <c r="BE329"/>
  <c r="BE330"/>
  <c r="BE339"/>
  <c r="BE104"/>
  <c r="BE113"/>
  <c r="BE134"/>
  <c r="BE141"/>
  <c r="BE143"/>
  <c r="BE149"/>
  <c r="BE157"/>
  <c r="BE170"/>
  <c r="BE178"/>
  <c r="BE181"/>
  <c r="BE194"/>
  <c r="BE198"/>
  <c r="BE242"/>
  <c r="BE243"/>
  <c r="BE249"/>
  <c r="BE263"/>
  <c r="BE265"/>
  <c r="BE274"/>
  <c r="BE282"/>
  <c r="BE291"/>
  <c r="BE294"/>
  <c r="BE309"/>
  <c r="BE314"/>
  <c i="45" r="J87"/>
  <c r="J64"/>
  <c i="46" r="J59"/>
  <c r="BE115"/>
  <c r="BE220"/>
  <c r="BE247"/>
  <c r="BE278"/>
  <c r="BE284"/>
  <c r="BE300"/>
  <c r="BE325"/>
  <c r="BE335"/>
  <c r="F59"/>
  <c r="BE114"/>
  <c r="BE127"/>
  <c r="BE128"/>
  <c r="BE132"/>
  <c r="BE151"/>
  <c r="BE153"/>
  <c r="BE162"/>
  <c r="BE168"/>
  <c r="BE176"/>
  <c r="BE192"/>
  <c r="BE228"/>
  <c r="BE233"/>
  <c r="BE241"/>
  <c r="BE245"/>
  <c r="BE254"/>
  <c r="BE305"/>
  <c r="BE306"/>
  <c r="BE307"/>
  <c r="BE312"/>
  <c r="BE336"/>
  <c r="BE109"/>
  <c r="BE110"/>
  <c r="BE117"/>
  <c r="BE119"/>
  <c r="BE120"/>
  <c r="BE123"/>
  <c r="BE133"/>
  <c r="BE207"/>
  <c r="BE209"/>
  <c r="BE211"/>
  <c r="BE239"/>
  <c r="BE331"/>
  <c r="BE332"/>
  <c r="BE333"/>
  <c r="BE338"/>
  <c r="BE340"/>
  <c r="BE341"/>
  <c i="44" r="BK86"/>
  <c r="J86"/>
  <c r="J63"/>
  <c i="45" r="F59"/>
  <c r="E50"/>
  <c r="J59"/>
  <c r="F82"/>
  <c r="J80"/>
  <c r="J58"/>
  <c r="BE88"/>
  <c i="43" r="BK87"/>
  <c r="J87"/>
  <c r="J63"/>
  <c i="44" r="F59"/>
  <c r="J59"/>
  <c r="E50"/>
  <c r="J58"/>
  <c r="F82"/>
  <c r="J80"/>
  <c r="BE88"/>
  <c i="42" r="BK86"/>
  <c r="J86"/>
  <c i="43" r="F59"/>
  <c r="BE89"/>
  <c r="BE101"/>
  <c r="BE154"/>
  <c r="BE157"/>
  <c r="BE172"/>
  <c r="BE175"/>
  <c r="BE178"/>
  <c r="BE181"/>
  <c r="BE184"/>
  <c r="BE187"/>
  <c r="BE190"/>
  <c r="BE193"/>
  <c r="BE196"/>
  <c r="BE199"/>
  <c r="E75"/>
  <c r="F83"/>
  <c r="BE104"/>
  <c r="BE107"/>
  <c r="BE110"/>
  <c r="BE113"/>
  <c r="BE116"/>
  <c r="BE118"/>
  <c r="BE120"/>
  <c r="BE122"/>
  <c r="BE160"/>
  <c r="BE163"/>
  <c r="BE166"/>
  <c r="BE169"/>
  <c r="J81"/>
  <c r="BE98"/>
  <c r="J59"/>
  <c r="BE148"/>
  <c r="BE202"/>
  <c r="BE128"/>
  <c r="BE130"/>
  <c r="BE132"/>
  <c r="BE134"/>
  <c r="BE136"/>
  <c r="BE150"/>
  <c r="BE152"/>
  <c r="BE206"/>
  <c r="J58"/>
  <c r="BE92"/>
  <c r="BE95"/>
  <c r="BE124"/>
  <c r="BE126"/>
  <c r="BE138"/>
  <c r="BE140"/>
  <c r="BE142"/>
  <c r="BE144"/>
  <c r="BE146"/>
  <c i="42" r="F59"/>
  <c r="J82"/>
  <c i="41" r="BK86"/>
  <c r="J86"/>
  <c r="J63"/>
  <c i="42" r="J56"/>
  <c r="E74"/>
  <c r="BE88"/>
  <c r="J59"/>
  <c r="BE94"/>
  <c r="BE100"/>
  <c r="BE91"/>
  <c r="F58"/>
  <c r="BE97"/>
  <c r="BE103"/>
  <c i="41" r="J82"/>
  <c r="BE94"/>
  <c r="BE100"/>
  <c r="F58"/>
  <c r="E74"/>
  <c r="BE91"/>
  <c r="F59"/>
  <c r="J83"/>
  <c r="BE97"/>
  <c r="BE88"/>
  <c i="40" r="BK86"/>
  <c r="J86"/>
  <c r="J63"/>
  <c i="41" r="BE103"/>
  <c r="J80"/>
  <c i="39" r="BK89"/>
  <c r="J89"/>
  <c i="40" r="J80"/>
  <c r="BE91"/>
  <c r="BE94"/>
  <c r="BE100"/>
  <c r="E50"/>
  <c r="J58"/>
  <c r="BE88"/>
  <c r="BE97"/>
  <c r="F83"/>
  <c r="BE103"/>
  <c r="F82"/>
  <c r="J83"/>
  <c i="39" r="J59"/>
  <c r="BE196"/>
  <c r="BE199"/>
  <c r="BE226"/>
  <c r="E50"/>
  <c r="BE95"/>
  <c r="BE193"/>
  <c r="BE230"/>
  <c r="BE250"/>
  <c r="F58"/>
  <c r="J83"/>
  <c r="BE141"/>
  <c r="BE176"/>
  <c r="BE222"/>
  <c r="BE246"/>
  <c r="BE91"/>
  <c r="BE179"/>
  <c r="BE187"/>
  <c r="BE238"/>
  <c r="F59"/>
  <c r="BE137"/>
  <c r="BE190"/>
  <c r="BE234"/>
  <c r="BE242"/>
  <c r="J58"/>
  <c r="BE113"/>
  <c r="BE129"/>
  <c r="BE167"/>
  <c r="BE214"/>
  <c r="BE106"/>
  <c r="BE111"/>
  <c r="BE117"/>
  <c r="BE125"/>
  <c r="BE172"/>
  <c r="BE202"/>
  <c r="BE208"/>
  <c r="BE211"/>
  <c r="BE218"/>
  <c r="BE119"/>
  <c r="BE123"/>
  <c r="BE133"/>
  <c r="BE145"/>
  <c r="BE149"/>
  <c r="BE161"/>
  <c r="BE163"/>
  <c r="BE177"/>
  <c r="BE183"/>
  <c r="BE205"/>
  <c r="BE253"/>
  <c i="38" r="J82"/>
  <c r="J84"/>
  <c r="F58"/>
  <c r="J59"/>
  <c r="BE95"/>
  <c i="37" r="BK88"/>
  <c r="J88"/>
  <c r="J63"/>
  <c i="38" r="F59"/>
  <c r="E50"/>
  <c r="BE92"/>
  <c r="BE90"/>
  <c i="36" r="J92"/>
  <c r="J65"/>
  <c i="37" r="J56"/>
  <c r="E76"/>
  <c r="BE97"/>
  <c r="BE90"/>
  <c r="J85"/>
  <c r="F84"/>
  <c r="BE92"/>
  <c r="BE94"/>
  <c r="F59"/>
  <c r="J84"/>
  <c i="36" r="J56"/>
  <c r="J87"/>
  <c r="BE130"/>
  <c r="BE241"/>
  <c i="35" r="BK90"/>
  <c r="J90"/>
  <c r="J63"/>
  <c i="36" r="BE105"/>
  <c r="BE124"/>
  <c r="BE134"/>
  <c r="BE143"/>
  <c r="BE185"/>
  <c r="BE215"/>
  <c r="BE219"/>
  <c r="BE225"/>
  <c r="BE230"/>
  <c r="E50"/>
  <c r="BE101"/>
  <c r="BE102"/>
  <c r="BE220"/>
  <c r="F58"/>
  <c r="J86"/>
  <c r="BE97"/>
  <c r="BE150"/>
  <c r="BE155"/>
  <c r="BE190"/>
  <c r="BE207"/>
  <c r="BE211"/>
  <c r="F59"/>
  <c r="BE117"/>
  <c r="BE120"/>
  <c r="BE127"/>
  <c r="BE162"/>
  <c r="BE93"/>
  <c r="BE200"/>
  <c r="BE108"/>
  <c r="BE169"/>
  <c r="BE174"/>
  <c r="BE195"/>
  <c r="BE201"/>
  <c r="BE138"/>
  <c r="BE181"/>
  <c r="BE235"/>
  <c i="35" r="F86"/>
  <c r="BE100"/>
  <c r="J56"/>
  <c r="E50"/>
  <c r="BE113"/>
  <c r="BE123"/>
  <c r="BE128"/>
  <c r="BE129"/>
  <c r="BE131"/>
  <c r="BE135"/>
  <c i="34" r="BK93"/>
  <c r="J93"/>
  <c r="J63"/>
  <c i="35" r="F59"/>
  <c r="J87"/>
  <c r="J58"/>
  <c r="BE92"/>
  <c r="BE96"/>
  <c r="BE140"/>
  <c r="BE118"/>
  <c r="BE105"/>
  <c r="BE109"/>
  <c i="34" r="E50"/>
  <c r="BE95"/>
  <c r="BE111"/>
  <c r="BE122"/>
  <c r="BE123"/>
  <c r="BE124"/>
  <c r="BE133"/>
  <c r="BE139"/>
  <c r="BE141"/>
  <c r="BE143"/>
  <c r="BE144"/>
  <c r="BE156"/>
  <c r="BE157"/>
  <c r="J59"/>
  <c r="J56"/>
  <c r="BE101"/>
  <c r="BE102"/>
  <c r="BE105"/>
  <c r="BE106"/>
  <c r="BE108"/>
  <c r="BE117"/>
  <c r="BE120"/>
  <c r="BE127"/>
  <c r="BE131"/>
  <c r="BE158"/>
  <c r="F59"/>
  <c r="F89"/>
  <c r="BE103"/>
  <c r="BE104"/>
  <c r="BE115"/>
  <c r="BE125"/>
  <c r="BE132"/>
  <c r="BE138"/>
  <c r="BE153"/>
  <c r="J58"/>
  <c r="BE116"/>
  <c r="BE118"/>
  <c r="BE128"/>
  <c r="BE129"/>
  <c r="BE135"/>
  <c r="BE142"/>
  <c r="BE160"/>
  <c i="33" r="J63"/>
  <c r="J87"/>
  <c r="J64"/>
  <c i="34" r="BE112"/>
  <c r="BE113"/>
  <c r="BE114"/>
  <c r="BE126"/>
  <c r="BE130"/>
  <c r="BE137"/>
  <c r="BE151"/>
  <c r="BE97"/>
  <c r="BE98"/>
  <c r="BE99"/>
  <c r="BE100"/>
  <c r="BE119"/>
  <c r="BE134"/>
  <c r="BE154"/>
  <c r="BE155"/>
  <c r="BE110"/>
  <c r="BE140"/>
  <c r="BE145"/>
  <c r="BE146"/>
  <c r="BE147"/>
  <c r="BE148"/>
  <c r="BE149"/>
  <c r="BE150"/>
  <c i="33" r="J56"/>
  <c r="J82"/>
  <c r="BE101"/>
  <c r="BE107"/>
  <c r="BE108"/>
  <c r="BE109"/>
  <c r="BE110"/>
  <c r="BE122"/>
  <c r="BE127"/>
  <c r="BE92"/>
  <c r="BE102"/>
  <c r="BE119"/>
  <c r="BE120"/>
  <c r="BE128"/>
  <c i="32" r="BK86"/>
  <c r="J86"/>
  <c i="33" r="F58"/>
  <c r="BE90"/>
  <c r="BE91"/>
  <c r="BE103"/>
  <c r="BE117"/>
  <c r="BE118"/>
  <c r="BE123"/>
  <c r="BE95"/>
  <c r="BE104"/>
  <c r="BE105"/>
  <c r="BE106"/>
  <c r="BE113"/>
  <c r="BE126"/>
  <c r="E50"/>
  <c r="BE88"/>
  <c r="BE89"/>
  <c r="BE99"/>
  <c r="BE121"/>
  <c r="J59"/>
  <c r="F83"/>
  <c r="BE93"/>
  <c r="BE124"/>
  <c r="BE129"/>
  <c r="BE130"/>
  <c r="BE94"/>
  <c r="BE96"/>
  <c r="BE97"/>
  <c r="BE98"/>
  <c r="BE111"/>
  <c r="BE112"/>
  <c r="BE100"/>
  <c r="BE114"/>
  <c r="BE115"/>
  <c r="BE116"/>
  <c r="BE125"/>
  <c i="32" r="J56"/>
  <c r="E74"/>
  <c r="BE90"/>
  <c r="BE95"/>
  <c r="BE107"/>
  <c r="BE111"/>
  <c i="31" r="J95"/>
  <c r="J64"/>
  <c i="32" r="J59"/>
  <c r="J58"/>
  <c r="BE88"/>
  <c r="BE89"/>
  <c r="BE94"/>
  <c r="BE104"/>
  <c r="BE105"/>
  <c r="BE108"/>
  <c r="BE109"/>
  <c r="BE110"/>
  <c r="F59"/>
  <c r="BE96"/>
  <c r="BE97"/>
  <c r="BE103"/>
  <c r="BE106"/>
  <c r="BE113"/>
  <c r="F58"/>
  <c r="BE112"/>
  <c r="BE92"/>
  <c r="BE93"/>
  <c r="BE98"/>
  <c r="BE99"/>
  <c r="BE91"/>
  <c r="BE100"/>
  <c r="BE101"/>
  <c r="BE102"/>
  <c i="31" r="F59"/>
  <c r="BE121"/>
  <c r="BE124"/>
  <c r="BE131"/>
  <c r="BE135"/>
  <c r="BE154"/>
  <c r="BE155"/>
  <c r="BE156"/>
  <c r="BE164"/>
  <c r="BE178"/>
  <c r="E82"/>
  <c r="J90"/>
  <c r="BE105"/>
  <c r="BE112"/>
  <c r="BE113"/>
  <c r="BE133"/>
  <c r="BE136"/>
  <c r="BE160"/>
  <c r="BE165"/>
  <c r="BE166"/>
  <c r="BE184"/>
  <c i="30" r="BK86"/>
  <c r="J86"/>
  <c i="31" r="F58"/>
  <c r="BE107"/>
  <c r="BE126"/>
  <c r="BE127"/>
  <c r="BE128"/>
  <c r="BE129"/>
  <c r="BE145"/>
  <c r="BE146"/>
  <c r="BE148"/>
  <c r="BE152"/>
  <c r="BE153"/>
  <c r="BE159"/>
  <c r="BE162"/>
  <c r="BE163"/>
  <c r="BE170"/>
  <c r="BE173"/>
  <c r="BE174"/>
  <c r="BE182"/>
  <c r="BE187"/>
  <c r="BE192"/>
  <c r="J59"/>
  <c r="BE102"/>
  <c r="BE103"/>
  <c r="BE104"/>
  <c r="BE108"/>
  <c r="BE109"/>
  <c r="BE117"/>
  <c r="BE141"/>
  <c r="BE149"/>
  <c r="BE150"/>
  <c r="BE158"/>
  <c r="BE161"/>
  <c r="BE167"/>
  <c r="BE171"/>
  <c r="BE189"/>
  <c r="BE195"/>
  <c r="BE96"/>
  <c r="BE100"/>
  <c r="BE116"/>
  <c r="BE125"/>
  <c r="BE130"/>
  <c r="BE140"/>
  <c r="BE142"/>
  <c r="BE147"/>
  <c r="BE151"/>
  <c r="BE157"/>
  <c r="BE168"/>
  <c r="BE175"/>
  <c r="BE179"/>
  <c r="BE183"/>
  <c r="BE188"/>
  <c r="BE190"/>
  <c r="J56"/>
  <c r="BE101"/>
  <c r="BE114"/>
  <c r="BE115"/>
  <c r="BE122"/>
  <c r="BE123"/>
  <c r="BE143"/>
  <c r="BE181"/>
  <c r="BE191"/>
  <c r="BE97"/>
  <c r="BE98"/>
  <c r="BE99"/>
  <c r="BE106"/>
  <c r="BE110"/>
  <c r="BE118"/>
  <c r="BE119"/>
  <c r="BE120"/>
  <c r="BE137"/>
  <c r="BE138"/>
  <c r="BE139"/>
  <c r="BE176"/>
  <c r="BE177"/>
  <c r="BE180"/>
  <c r="BE185"/>
  <c r="BE193"/>
  <c i="30" r="F83"/>
  <c r="J56"/>
  <c r="J58"/>
  <c r="BE94"/>
  <c r="BE95"/>
  <c i="29" r="BK89"/>
  <c r="J89"/>
  <c i="30" r="F58"/>
  <c r="J59"/>
  <c r="BE88"/>
  <c r="BE92"/>
  <c r="BE98"/>
  <c r="E74"/>
  <c r="BE91"/>
  <c r="BE89"/>
  <c r="BE97"/>
  <c r="BE90"/>
  <c r="BE93"/>
  <c r="BE96"/>
  <c i="29" r="E77"/>
  <c r="F85"/>
  <c r="BE91"/>
  <c r="BE97"/>
  <c r="BE114"/>
  <c r="BE134"/>
  <c r="BE136"/>
  <c r="J56"/>
  <c r="J85"/>
  <c r="BE110"/>
  <c r="BE129"/>
  <c r="BE130"/>
  <c r="BE145"/>
  <c r="F59"/>
  <c r="BE109"/>
  <c r="BE117"/>
  <c r="BE127"/>
  <c r="BE133"/>
  <c r="BE140"/>
  <c r="BE146"/>
  <c r="BE148"/>
  <c r="J59"/>
  <c r="BE103"/>
  <c r="BE107"/>
  <c r="BE116"/>
  <c r="BE119"/>
  <c r="BE93"/>
  <c r="BE99"/>
  <c r="BE135"/>
  <c r="BE131"/>
  <c r="BE141"/>
  <c r="BE142"/>
  <c r="BE144"/>
  <c r="BE95"/>
  <c r="BE101"/>
  <c r="BE112"/>
  <c r="BE125"/>
  <c r="BE137"/>
  <c r="BE147"/>
  <c i="28" r="BK90"/>
  <c r="J90"/>
  <c i="29" r="BE105"/>
  <c r="BE111"/>
  <c r="BE121"/>
  <c r="BE123"/>
  <c r="BE132"/>
  <c r="BE139"/>
  <c r="BE149"/>
  <c i="28" r="J56"/>
  <c r="BE101"/>
  <c r="BE102"/>
  <c r="BE111"/>
  <c r="BE125"/>
  <c r="BE127"/>
  <c r="BE128"/>
  <c r="BE133"/>
  <c r="BE137"/>
  <c r="BE144"/>
  <c r="BE154"/>
  <c r="BE155"/>
  <c r="BE172"/>
  <c r="BE173"/>
  <c r="BE177"/>
  <c i="27" r="BK90"/>
  <c r="J90"/>
  <c r="J64"/>
  <c i="28" r="J59"/>
  <c r="BE99"/>
  <c r="BE108"/>
  <c r="BE123"/>
  <c r="BE130"/>
  <c r="BE148"/>
  <c r="BE165"/>
  <c r="BE175"/>
  <c r="E78"/>
  <c r="BE95"/>
  <c r="BE96"/>
  <c r="BE97"/>
  <c r="BE113"/>
  <c r="BE121"/>
  <c r="BE131"/>
  <c r="BE181"/>
  <c r="F58"/>
  <c r="BE103"/>
  <c r="BE104"/>
  <c r="BE105"/>
  <c r="BE120"/>
  <c r="BE126"/>
  <c r="BE145"/>
  <c r="BE147"/>
  <c r="BE160"/>
  <c r="BE162"/>
  <c r="BE163"/>
  <c r="BE164"/>
  <c r="BE168"/>
  <c r="BE169"/>
  <c r="BE174"/>
  <c r="F87"/>
  <c r="BE107"/>
  <c r="BE109"/>
  <c r="BE114"/>
  <c r="BE138"/>
  <c r="BE139"/>
  <c r="BE140"/>
  <c r="BE141"/>
  <c r="BE151"/>
  <c r="BE152"/>
  <c r="BE153"/>
  <c r="J86"/>
  <c r="BE93"/>
  <c r="BE117"/>
  <c r="BE122"/>
  <c r="BE142"/>
  <c r="BE146"/>
  <c r="BE179"/>
  <c r="BE182"/>
  <c r="BE98"/>
  <c r="BE100"/>
  <c r="BE112"/>
  <c r="BE118"/>
  <c r="BE119"/>
  <c r="BE129"/>
  <c r="BE159"/>
  <c r="BE166"/>
  <c r="BE167"/>
  <c r="BE178"/>
  <c r="BE92"/>
  <c r="BE94"/>
  <c r="BE106"/>
  <c r="BE110"/>
  <c r="BE115"/>
  <c r="BE116"/>
  <c r="BE124"/>
  <c r="BE132"/>
  <c r="BE134"/>
  <c r="BE135"/>
  <c r="BE136"/>
  <c r="BE150"/>
  <c r="BE156"/>
  <c r="BE157"/>
  <c r="BE158"/>
  <c r="BE170"/>
  <c r="BE171"/>
  <c r="BE180"/>
  <c i="27" r="E50"/>
  <c r="F85"/>
  <c r="BE103"/>
  <c r="BE106"/>
  <c r="F59"/>
  <c r="BE99"/>
  <c r="J86"/>
  <c r="BE110"/>
  <c i="26" r="BK90"/>
  <c r="J90"/>
  <c r="J63"/>
  <c i="27" r="BE92"/>
  <c r="J58"/>
  <c r="BE95"/>
  <c r="J56"/>
  <c r="BE113"/>
  <c r="BE97"/>
  <c i="25" r="BK88"/>
  <c r="J88"/>
  <c i="26" r="J58"/>
  <c r="J87"/>
  <c r="BE107"/>
  <c r="BE111"/>
  <c r="BE135"/>
  <c r="BE139"/>
  <c r="BE141"/>
  <c r="BE155"/>
  <c r="BE239"/>
  <c r="BE247"/>
  <c r="BE249"/>
  <c r="BE253"/>
  <c r="BE281"/>
  <c r="BE318"/>
  <c r="BE125"/>
  <c r="BE169"/>
  <c r="BE180"/>
  <c r="BE195"/>
  <c r="BE233"/>
  <c r="BE264"/>
  <c r="BE266"/>
  <c r="BE268"/>
  <c r="BE279"/>
  <c r="BE292"/>
  <c r="BE311"/>
  <c r="BE361"/>
  <c r="F87"/>
  <c r="BE196"/>
  <c r="BE222"/>
  <c r="BE236"/>
  <c r="BE243"/>
  <c r="BE285"/>
  <c r="BE289"/>
  <c r="BE305"/>
  <c r="BE308"/>
  <c r="BE335"/>
  <c r="BE343"/>
  <c r="BE347"/>
  <c r="BE351"/>
  <c r="E50"/>
  <c r="J84"/>
  <c r="BE92"/>
  <c r="BE131"/>
  <c r="BE204"/>
  <c r="BE276"/>
  <c r="BE314"/>
  <c r="BE362"/>
  <c r="BE363"/>
  <c r="BE371"/>
  <c r="BE115"/>
  <c r="BE119"/>
  <c r="BE123"/>
  <c r="BE143"/>
  <c r="BE149"/>
  <c r="BE164"/>
  <c r="BE166"/>
  <c r="BE182"/>
  <c r="BE199"/>
  <c r="BE234"/>
  <c r="BE238"/>
  <c r="BE245"/>
  <c r="BE257"/>
  <c r="BE260"/>
  <c r="BE262"/>
  <c r="BE272"/>
  <c r="BE316"/>
  <c r="BE321"/>
  <c r="BE339"/>
  <c r="BE367"/>
  <c r="F86"/>
  <c r="BE121"/>
  <c r="BE184"/>
  <c r="BE205"/>
  <c r="BE212"/>
  <c r="BE214"/>
  <c r="BE218"/>
  <c r="BE274"/>
  <c r="BE277"/>
  <c r="BE329"/>
  <c r="BE331"/>
  <c r="BE349"/>
  <c r="BE373"/>
  <c r="BE99"/>
  <c r="BE127"/>
  <c r="BE145"/>
  <c r="BE147"/>
  <c r="BE176"/>
  <c r="BE220"/>
  <c r="BE224"/>
  <c r="BE254"/>
  <c r="BE256"/>
  <c r="BE283"/>
  <c r="BE296"/>
  <c r="BE299"/>
  <c r="BE320"/>
  <c r="BE359"/>
  <c r="BE365"/>
  <c r="BE369"/>
  <c r="BE375"/>
  <c r="BE103"/>
  <c r="BE151"/>
  <c r="BE153"/>
  <c r="BE174"/>
  <c r="BE178"/>
  <c r="BE185"/>
  <c r="BE210"/>
  <c r="BE211"/>
  <c r="BE251"/>
  <c r="BE258"/>
  <c r="BE270"/>
  <c r="BE291"/>
  <c r="BE325"/>
  <c r="BE338"/>
  <c r="BE353"/>
  <c r="BE355"/>
  <c r="BE357"/>
  <c i="25" r="BE101"/>
  <c r="BE181"/>
  <c r="BE183"/>
  <c r="BE184"/>
  <c r="BE195"/>
  <c r="BE198"/>
  <c r="BE229"/>
  <c r="E50"/>
  <c r="F84"/>
  <c r="BE105"/>
  <c r="BE170"/>
  <c i="24" r="BK90"/>
  <c r="J90"/>
  <c r="J63"/>
  <c i="25" r="J56"/>
  <c r="J84"/>
  <c r="BE109"/>
  <c r="BE159"/>
  <c r="BE179"/>
  <c r="BE223"/>
  <c r="BE127"/>
  <c r="BE140"/>
  <c r="BE143"/>
  <c r="BE147"/>
  <c r="BE157"/>
  <c r="BE168"/>
  <c r="J85"/>
  <c r="BE103"/>
  <c r="BE118"/>
  <c r="BE123"/>
  <c r="BE129"/>
  <c r="BE132"/>
  <c r="BE167"/>
  <c r="BE177"/>
  <c r="BE225"/>
  <c r="BE227"/>
  <c r="BE90"/>
  <c r="BE99"/>
  <c r="BE119"/>
  <c r="BE121"/>
  <c r="BE125"/>
  <c r="BE162"/>
  <c r="BE187"/>
  <c r="BE209"/>
  <c r="BE210"/>
  <c r="BE213"/>
  <c r="BE215"/>
  <c r="BE219"/>
  <c r="BE221"/>
  <c r="F85"/>
  <c r="BE107"/>
  <c r="BE133"/>
  <c r="BE136"/>
  <c r="BE154"/>
  <c r="BE202"/>
  <c r="BE204"/>
  <c r="BE205"/>
  <c r="BE97"/>
  <c r="BE111"/>
  <c r="BE139"/>
  <c r="BE150"/>
  <c r="BE164"/>
  <c r="BE172"/>
  <c r="BE173"/>
  <c r="BE175"/>
  <c r="BE192"/>
  <c r="BE200"/>
  <c i="23" r="J91"/>
  <c r="J64"/>
  <c i="24" r="E50"/>
  <c r="J59"/>
  <c r="BE103"/>
  <c r="BE146"/>
  <c r="BE148"/>
  <c r="BE189"/>
  <c r="BE277"/>
  <c r="BE312"/>
  <c r="BE324"/>
  <c r="BE328"/>
  <c r="BE344"/>
  <c r="BE347"/>
  <c r="BE354"/>
  <c r="BE460"/>
  <c r="BE118"/>
  <c r="BE182"/>
  <c r="BE186"/>
  <c r="BE358"/>
  <c r="BE414"/>
  <c r="BE417"/>
  <c r="J56"/>
  <c r="F86"/>
  <c r="BE108"/>
  <c r="BE124"/>
  <c r="BE163"/>
  <c r="BE184"/>
  <c r="BE264"/>
  <c r="BE271"/>
  <c r="BE273"/>
  <c r="BE275"/>
  <c r="BE334"/>
  <c r="BE351"/>
  <c r="BE356"/>
  <c r="BE373"/>
  <c r="BE378"/>
  <c r="BE412"/>
  <c r="BE456"/>
  <c r="BE464"/>
  <c r="F59"/>
  <c r="J86"/>
  <c r="BE140"/>
  <c r="BE159"/>
  <c r="BE178"/>
  <c r="BE180"/>
  <c r="BE188"/>
  <c r="BE224"/>
  <c r="BE320"/>
  <c r="BE326"/>
  <c r="BE338"/>
  <c r="BE377"/>
  <c r="BE382"/>
  <c r="BE427"/>
  <c r="BE429"/>
  <c r="BE444"/>
  <c r="BE122"/>
  <c r="BE152"/>
  <c r="BE154"/>
  <c r="BE169"/>
  <c r="BE171"/>
  <c r="BE225"/>
  <c r="BE261"/>
  <c r="BE262"/>
  <c r="BE313"/>
  <c r="BE318"/>
  <c r="BE349"/>
  <c r="BE353"/>
  <c r="BE384"/>
  <c r="BE416"/>
  <c r="BE442"/>
  <c r="BE448"/>
  <c r="BE462"/>
  <c r="BE92"/>
  <c r="BE99"/>
  <c r="BE120"/>
  <c r="BE142"/>
  <c r="BE150"/>
  <c r="BE165"/>
  <c r="BE330"/>
  <c r="BE340"/>
  <c r="BE346"/>
  <c r="BE402"/>
  <c r="BE405"/>
  <c r="BE425"/>
  <c r="BE434"/>
  <c r="BE454"/>
  <c r="BE458"/>
  <c r="BE472"/>
  <c r="BE112"/>
  <c r="BE116"/>
  <c r="BE167"/>
  <c r="BE432"/>
  <c r="BE450"/>
  <c r="BE466"/>
  <c r="BE468"/>
  <c r="BE470"/>
  <c r="BE474"/>
  <c r="BE476"/>
  <c r="BE128"/>
  <c r="BE132"/>
  <c r="BE136"/>
  <c r="BE138"/>
  <c r="BE144"/>
  <c r="BE155"/>
  <c r="BE157"/>
  <c r="BE322"/>
  <c r="BE336"/>
  <c r="BE341"/>
  <c r="BE342"/>
  <c r="BE389"/>
  <c r="BE398"/>
  <c r="BE408"/>
  <c r="BE421"/>
  <c r="BE438"/>
  <c r="BE452"/>
  <c r="BE463"/>
  <c i="23" r="J59"/>
  <c r="BE94"/>
  <c r="BE99"/>
  <c r="BE108"/>
  <c r="BE110"/>
  <c r="BE113"/>
  <c r="BE114"/>
  <c r="BE144"/>
  <c r="BE163"/>
  <c r="BE193"/>
  <c r="F58"/>
  <c r="BE116"/>
  <c r="BE140"/>
  <c r="BE175"/>
  <c r="BE185"/>
  <c r="BE192"/>
  <c r="J58"/>
  <c r="F87"/>
  <c r="BE97"/>
  <c r="BE98"/>
  <c r="BE128"/>
  <c r="BE142"/>
  <c r="BE150"/>
  <c r="BE154"/>
  <c r="BE171"/>
  <c r="BE197"/>
  <c r="E50"/>
  <c r="BE95"/>
  <c r="BE102"/>
  <c r="BE117"/>
  <c r="BE118"/>
  <c r="BE119"/>
  <c r="BE134"/>
  <c r="BE136"/>
  <c r="BE138"/>
  <c r="BE167"/>
  <c r="BE183"/>
  <c r="BE186"/>
  <c r="BE106"/>
  <c r="BE107"/>
  <c r="BE112"/>
  <c r="BE122"/>
  <c r="BE130"/>
  <c r="BE152"/>
  <c r="BE187"/>
  <c r="BE196"/>
  <c r="BE96"/>
  <c r="BE104"/>
  <c r="BE105"/>
  <c r="BE124"/>
  <c r="BE126"/>
  <c r="BE169"/>
  <c r="BE173"/>
  <c r="BE179"/>
  <c r="BE189"/>
  <c r="BE194"/>
  <c i="22" r="BK88"/>
  <c r="BK87"/>
  <c r="J87"/>
  <c i="23" r="BE92"/>
  <c r="BE93"/>
  <c r="BE101"/>
  <c r="BE103"/>
  <c r="BE109"/>
  <c r="BE132"/>
  <c r="BE146"/>
  <c r="BE155"/>
  <c r="BE157"/>
  <c r="BE158"/>
  <c r="BE159"/>
  <c r="BE161"/>
  <c r="BE164"/>
  <c r="BE166"/>
  <c r="BE177"/>
  <c r="BE180"/>
  <c r="BE182"/>
  <c r="J56"/>
  <c r="BE120"/>
  <c r="BE148"/>
  <c r="BE195"/>
  <c i="22" r="F59"/>
  <c r="J56"/>
  <c r="J59"/>
  <c r="J83"/>
  <c i="21" r="J91"/>
  <c r="J64"/>
  <c i="22" r="E50"/>
  <c r="F58"/>
  <c r="BE90"/>
  <c r="BE91"/>
  <c i="21" r="F58"/>
  <c r="BE103"/>
  <c r="BE114"/>
  <c r="BE123"/>
  <c r="BE129"/>
  <c r="BE139"/>
  <c r="BE168"/>
  <c r="BE94"/>
  <c r="BE99"/>
  <c r="BE105"/>
  <c r="BE112"/>
  <c r="BE121"/>
  <c r="BE133"/>
  <c r="BE146"/>
  <c r="J59"/>
  <c r="BE95"/>
  <c r="BE104"/>
  <c r="BE108"/>
  <c r="BE109"/>
  <c r="BE115"/>
  <c r="BE131"/>
  <c r="BE172"/>
  <c i="20" r="BK86"/>
  <c r="J86"/>
  <c i="21" r="J84"/>
  <c r="BE101"/>
  <c r="BE102"/>
  <c r="BE106"/>
  <c r="BE144"/>
  <c r="BE166"/>
  <c r="BE183"/>
  <c r="E50"/>
  <c r="F87"/>
  <c r="BE100"/>
  <c r="BE113"/>
  <c r="BE135"/>
  <c r="BE137"/>
  <c r="BE145"/>
  <c r="BE173"/>
  <c r="BE177"/>
  <c r="BE179"/>
  <c r="BE185"/>
  <c r="BE92"/>
  <c r="BE98"/>
  <c r="BE119"/>
  <c r="BE152"/>
  <c r="BE160"/>
  <c r="BE175"/>
  <c r="BE184"/>
  <c r="J58"/>
  <c r="BE111"/>
  <c r="BE117"/>
  <c r="BE125"/>
  <c r="BE127"/>
  <c r="BE147"/>
  <c r="BE149"/>
  <c r="BE151"/>
  <c r="BE162"/>
  <c r="BE164"/>
  <c r="BE182"/>
  <c r="BE186"/>
  <c r="BE187"/>
  <c r="BE93"/>
  <c r="BE97"/>
  <c r="BE140"/>
  <c r="BE141"/>
  <c r="BE143"/>
  <c r="BE153"/>
  <c r="BE154"/>
  <c r="BE156"/>
  <c r="BE158"/>
  <c r="BE170"/>
  <c i="20" r="E50"/>
  <c r="F58"/>
  <c r="BE88"/>
  <c r="BE89"/>
  <c r="BE90"/>
  <c r="BE97"/>
  <c r="BE98"/>
  <c r="J59"/>
  <c r="J82"/>
  <c r="BE106"/>
  <c r="BE110"/>
  <c r="F59"/>
  <c i="19" r="BK90"/>
  <c r="J90"/>
  <c r="J63"/>
  <c i="20" r="BE93"/>
  <c r="BE94"/>
  <c r="BE95"/>
  <c r="BE96"/>
  <c r="BE109"/>
  <c r="BE99"/>
  <c r="BE104"/>
  <c r="BE105"/>
  <c r="J56"/>
  <c r="BE100"/>
  <c r="BE101"/>
  <c r="BE102"/>
  <c r="BE103"/>
  <c r="BE91"/>
  <c r="BE92"/>
  <c r="BE107"/>
  <c r="BE108"/>
  <c i="19" r="F59"/>
  <c r="BE98"/>
  <c r="BE129"/>
  <c r="E50"/>
  <c r="J84"/>
  <c r="J87"/>
  <c r="BE100"/>
  <c r="BE103"/>
  <c r="BE128"/>
  <c r="BE130"/>
  <c r="BE132"/>
  <c r="BE138"/>
  <c r="BE140"/>
  <c r="BE116"/>
  <c r="BE117"/>
  <c r="BE118"/>
  <c r="BE119"/>
  <c r="BE126"/>
  <c i="18" r="BK89"/>
  <c r="J89"/>
  <c i="19" r="F58"/>
  <c r="J86"/>
  <c r="BE94"/>
  <c r="BE96"/>
  <c r="BE107"/>
  <c r="BE109"/>
  <c r="BE111"/>
  <c r="BE112"/>
  <c r="BE114"/>
  <c r="BE125"/>
  <c r="BE141"/>
  <c r="BE142"/>
  <c r="BE95"/>
  <c r="BE123"/>
  <c r="BE137"/>
  <c r="BE92"/>
  <c r="BE97"/>
  <c r="BE134"/>
  <c r="BE139"/>
  <c r="BE105"/>
  <c r="BE121"/>
  <c i="18" r="J56"/>
  <c r="J59"/>
  <c r="F85"/>
  <c r="BE99"/>
  <c r="BE100"/>
  <c r="BE115"/>
  <c r="BE116"/>
  <c r="BE121"/>
  <c r="BE127"/>
  <c r="BE128"/>
  <c r="BE132"/>
  <c r="E77"/>
  <c r="F86"/>
  <c r="BE102"/>
  <c i="17" r="BK89"/>
  <c r="J89"/>
  <c r="J63"/>
  <c i="18" r="J85"/>
  <c r="BE91"/>
  <c r="BE93"/>
  <c r="BE95"/>
  <c r="BE104"/>
  <c r="BE105"/>
  <c r="BE106"/>
  <c r="BE107"/>
  <c r="BE108"/>
  <c r="BE109"/>
  <c r="BE117"/>
  <c r="BE118"/>
  <c r="BE119"/>
  <c r="BE130"/>
  <c r="BE131"/>
  <c r="BE133"/>
  <c r="BE134"/>
  <c r="BE97"/>
  <c r="BE98"/>
  <c r="BE135"/>
  <c r="BE111"/>
  <c r="BE113"/>
  <c r="BE114"/>
  <c r="BE123"/>
  <c r="BE125"/>
  <c i="17" r="E50"/>
  <c r="J58"/>
  <c r="F85"/>
  <c r="BE113"/>
  <c r="BE114"/>
  <c r="BE115"/>
  <c r="BE116"/>
  <c r="BE117"/>
  <c r="BE134"/>
  <c r="BE127"/>
  <c r="BE130"/>
  <c r="BE137"/>
  <c r="BE142"/>
  <c r="J56"/>
  <c r="J86"/>
  <c r="BE128"/>
  <c r="BE129"/>
  <c r="BE132"/>
  <c r="BE139"/>
  <c r="BE155"/>
  <c r="BE158"/>
  <c r="BE159"/>
  <c r="BE160"/>
  <c i="16" r="BK90"/>
  <c r="J90"/>
  <c r="J63"/>
  <c i="17" r="F86"/>
  <c r="BE109"/>
  <c r="BE131"/>
  <c r="BE135"/>
  <c r="BE156"/>
  <c r="BE157"/>
  <c r="BE97"/>
  <c r="BE99"/>
  <c r="BE101"/>
  <c r="BE103"/>
  <c r="BE106"/>
  <c r="BE107"/>
  <c r="BE118"/>
  <c r="BE133"/>
  <c r="BE141"/>
  <c r="BE152"/>
  <c r="BE91"/>
  <c r="BE94"/>
  <c r="BE108"/>
  <c r="BE110"/>
  <c r="BE111"/>
  <c r="BE112"/>
  <c r="BE119"/>
  <c r="BE120"/>
  <c r="BE124"/>
  <c r="BE126"/>
  <c r="BE143"/>
  <c r="BE144"/>
  <c r="BE121"/>
  <c r="BE122"/>
  <c r="BE145"/>
  <c r="BE147"/>
  <c r="BE149"/>
  <c r="BE151"/>
  <c i="16" r="F58"/>
  <c r="F87"/>
  <c r="BE105"/>
  <c r="BE119"/>
  <c r="BE123"/>
  <c r="BE125"/>
  <c r="E50"/>
  <c r="J59"/>
  <c r="J86"/>
  <c r="BE94"/>
  <c r="BE109"/>
  <c r="BE110"/>
  <c r="BE139"/>
  <c r="BE142"/>
  <c r="BE92"/>
  <c r="BE95"/>
  <c r="BE101"/>
  <c r="BE103"/>
  <c r="BE107"/>
  <c r="BE111"/>
  <c r="BE138"/>
  <c r="BE141"/>
  <c r="BE143"/>
  <c r="BE93"/>
  <c r="BE96"/>
  <c r="BE104"/>
  <c r="BE108"/>
  <c r="BE115"/>
  <c r="BE117"/>
  <c r="BE129"/>
  <c r="BE132"/>
  <c r="BE135"/>
  <c r="BE140"/>
  <c r="J56"/>
  <c r="BE97"/>
  <c r="BE98"/>
  <c r="BE100"/>
  <c r="BE126"/>
  <c r="BE128"/>
  <c r="BE133"/>
  <c i="15" r="J92"/>
  <c r="J64"/>
  <c i="16" r="BE127"/>
  <c r="BE131"/>
  <c r="BE106"/>
  <c r="BE112"/>
  <c r="BE114"/>
  <c r="BE121"/>
  <c i="15" r="E79"/>
  <c r="J85"/>
  <c r="BE124"/>
  <c r="BE169"/>
  <c r="BE176"/>
  <c r="BE186"/>
  <c r="BE188"/>
  <c r="BE199"/>
  <c r="J58"/>
  <c r="F88"/>
  <c r="BE96"/>
  <c r="BE108"/>
  <c r="BE122"/>
  <c r="BE126"/>
  <c r="BE136"/>
  <c r="BE177"/>
  <c r="BE182"/>
  <c i="14" r="J94"/>
  <c r="J64"/>
  <c i="15" r="BE93"/>
  <c r="BE117"/>
  <c r="J59"/>
  <c r="BE99"/>
  <c r="BE110"/>
  <c r="BE118"/>
  <c r="BE134"/>
  <c r="BE140"/>
  <c r="BE151"/>
  <c r="BE161"/>
  <c r="BE163"/>
  <c r="BE167"/>
  <c r="BE198"/>
  <c r="F58"/>
  <c r="BE120"/>
  <c r="BE148"/>
  <c r="BE157"/>
  <c r="BE173"/>
  <c r="BE191"/>
  <c r="BE193"/>
  <c r="BE195"/>
  <c r="BE201"/>
  <c r="BE204"/>
  <c r="BE144"/>
  <c i="13" r="BK92"/>
  <c r="J92"/>
  <c r="J63"/>
  <c i="14" r="J59"/>
  <c r="BE101"/>
  <c r="BE146"/>
  <c r="BE153"/>
  <c r="BE198"/>
  <c r="BE229"/>
  <c r="F89"/>
  <c r="BE95"/>
  <c r="BE113"/>
  <c r="BE125"/>
  <c r="BE163"/>
  <c r="BE166"/>
  <c r="BE188"/>
  <c r="BE220"/>
  <c r="BE247"/>
  <c r="BE249"/>
  <c r="BE253"/>
  <c r="BE255"/>
  <c r="BE288"/>
  <c r="E50"/>
  <c r="J58"/>
  <c r="F90"/>
  <c r="BE98"/>
  <c r="BE116"/>
  <c r="BE122"/>
  <c r="BE194"/>
  <c r="BE212"/>
  <c r="BE232"/>
  <c r="BE240"/>
  <c r="J56"/>
  <c r="BE141"/>
  <c r="BE144"/>
  <c r="BE175"/>
  <c r="BE181"/>
  <c r="BE201"/>
  <c r="BE216"/>
  <c r="BE235"/>
  <c r="BE238"/>
  <c r="BE285"/>
  <c r="BE119"/>
  <c r="BE159"/>
  <c r="BE170"/>
  <c r="BE184"/>
  <c r="BE209"/>
  <c r="BE259"/>
  <c r="BE261"/>
  <c r="BE274"/>
  <c r="BE226"/>
  <c r="BE243"/>
  <c r="BE291"/>
  <c r="BE295"/>
  <c r="BE135"/>
  <c r="BE156"/>
  <c r="BE205"/>
  <c r="BE223"/>
  <c r="BE263"/>
  <c r="BE266"/>
  <c r="BE269"/>
  <c r="BE279"/>
  <c r="BE282"/>
  <c r="BE107"/>
  <c r="BE110"/>
  <c r="BE138"/>
  <c r="BE191"/>
  <c r="BE213"/>
  <c r="BE272"/>
  <c r="BE276"/>
  <c i="13" r="J56"/>
  <c r="BE101"/>
  <c r="BE135"/>
  <c r="BE137"/>
  <c r="BE146"/>
  <c r="BE148"/>
  <c r="BE223"/>
  <c r="BE239"/>
  <c r="BE247"/>
  <c r="BE282"/>
  <c r="BE299"/>
  <c r="E50"/>
  <c r="J58"/>
  <c r="BE104"/>
  <c r="BE172"/>
  <c r="BE185"/>
  <c r="BE209"/>
  <c r="BE245"/>
  <c r="F89"/>
  <c r="BE107"/>
  <c r="BE140"/>
  <c r="BE143"/>
  <c i="12" r="J91"/>
  <c r="J64"/>
  <c i="13" r="F88"/>
  <c r="BE94"/>
  <c r="BE162"/>
  <c r="BE176"/>
  <c r="BE207"/>
  <c r="BE225"/>
  <c r="BE269"/>
  <c r="BE305"/>
  <c r="BE313"/>
  <c r="J89"/>
  <c r="BE120"/>
  <c r="BE123"/>
  <c r="BE181"/>
  <c r="BE260"/>
  <c r="BE263"/>
  <c r="BE273"/>
  <c r="BE318"/>
  <c r="BE233"/>
  <c r="BE251"/>
  <c r="BE253"/>
  <c r="BE297"/>
  <c r="BE165"/>
  <c r="BE198"/>
  <c r="BE231"/>
  <c r="BE241"/>
  <c r="BE265"/>
  <c r="BE275"/>
  <c r="BE285"/>
  <c r="BE290"/>
  <c i="12" r="F58"/>
  <c r="E78"/>
  <c r="J86"/>
  <c r="J87"/>
  <c r="BE139"/>
  <c r="BE160"/>
  <c r="J56"/>
  <c r="BE143"/>
  <c r="BE146"/>
  <c r="BE150"/>
  <c r="BE156"/>
  <c r="BE158"/>
  <c r="F87"/>
  <c r="BE119"/>
  <c r="BE122"/>
  <c r="BE125"/>
  <c r="BE134"/>
  <c r="BE162"/>
  <c r="BE164"/>
  <c r="BE168"/>
  <c r="BE96"/>
  <c r="BE102"/>
  <c r="BE174"/>
  <c i="11" r="BK86"/>
  <c r="J86"/>
  <c r="J63"/>
  <c i="12" r="BE116"/>
  <c r="BE152"/>
  <c r="BE92"/>
  <c r="BE105"/>
  <c r="BE107"/>
  <c r="BE110"/>
  <c r="BE132"/>
  <c r="BE154"/>
  <c r="BE171"/>
  <c r="BE127"/>
  <c r="BE141"/>
  <c r="BE170"/>
  <c r="BE129"/>
  <c r="BE148"/>
  <c i="11" r="J58"/>
  <c i="10" r="BK86"/>
  <c r="J86"/>
  <c r="J63"/>
  <c i="11" r="F59"/>
  <c r="J80"/>
  <c r="E74"/>
  <c r="F82"/>
  <c r="J83"/>
  <c r="BE88"/>
  <c i="10" r="J58"/>
  <c i="9" r="J96"/>
  <c r="J64"/>
  <c i="10" r="E74"/>
  <c r="BE88"/>
  <c r="J56"/>
  <c r="F83"/>
  <c r="F58"/>
  <c r="J83"/>
  <c i="9" r="BE97"/>
  <c r="BE202"/>
  <c r="BE216"/>
  <c r="BE219"/>
  <c r="BE221"/>
  <c r="BE295"/>
  <c r="BE298"/>
  <c r="BE316"/>
  <c r="BE321"/>
  <c r="BE324"/>
  <c r="BE337"/>
  <c r="F59"/>
  <c r="BE113"/>
  <c r="BE121"/>
  <c r="BE123"/>
  <c r="BE151"/>
  <c r="BE189"/>
  <c r="BE224"/>
  <c r="BE228"/>
  <c r="BE237"/>
  <c r="BE262"/>
  <c r="BE265"/>
  <c r="BE270"/>
  <c r="BE276"/>
  <c r="BE308"/>
  <c r="BE330"/>
  <c r="BE333"/>
  <c r="J56"/>
  <c r="J91"/>
  <c r="BE163"/>
  <c r="BE207"/>
  <c r="BE239"/>
  <c r="BE256"/>
  <c r="BE292"/>
  <c r="E83"/>
  <c r="BE118"/>
  <c r="BE126"/>
  <c r="BE133"/>
  <c r="BE136"/>
  <c r="BE146"/>
  <c r="BE149"/>
  <c r="BE167"/>
  <c r="BE212"/>
  <c r="BE230"/>
  <c r="BE234"/>
  <c r="BE318"/>
  <c i="8" r="J96"/>
  <c r="J64"/>
  <c i="9" r="J59"/>
  <c r="F91"/>
  <c r="BE131"/>
  <c r="BE139"/>
  <c r="BE159"/>
  <c r="BE171"/>
  <c r="BE197"/>
  <c r="BE205"/>
  <c r="BE245"/>
  <c r="BE259"/>
  <c r="BE281"/>
  <c r="BE284"/>
  <c r="BE301"/>
  <c r="BE305"/>
  <c r="BE115"/>
  <c r="BE128"/>
  <c r="BE182"/>
  <c r="BE185"/>
  <c r="BE200"/>
  <c r="BE251"/>
  <c r="BE100"/>
  <c r="BE105"/>
  <c r="BE135"/>
  <c r="BE143"/>
  <c r="BE174"/>
  <c r="BE179"/>
  <c r="BE267"/>
  <c r="BE312"/>
  <c r="BE327"/>
  <c r="BE193"/>
  <c r="BE210"/>
  <c r="BE253"/>
  <c r="BE289"/>
  <c i="8" r="J56"/>
  <c r="J91"/>
  <c r="BE138"/>
  <c r="BE147"/>
  <c r="BE150"/>
  <c r="BE165"/>
  <c r="BE173"/>
  <c r="BE176"/>
  <c r="BE203"/>
  <c r="BE230"/>
  <c r="F59"/>
  <c r="BE200"/>
  <c r="BE217"/>
  <c r="BE222"/>
  <c r="BE251"/>
  <c r="BE256"/>
  <c r="BE188"/>
  <c r="BE215"/>
  <c r="BE225"/>
  <c r="F58"/>
  <c r="BE100"/>
  <c r="BE103"/>
  <c r="BE162"/>
  <c r="BE168"/>
  <c r="BE209"/>
  <c r="BE238"/>
  <c r="BE240"/>
  <c r="BE272"/>
  <c r="BE276"/>
  <c r="BE284"/>
  <c r="BE122"/>
  <c r="BE124"/>
  <c r="BE129"/>
  <c r="BE133"/>
  <c r="BE140"/>
  <c r="BE160"/>
  <c r="BE182"/>
  <c r="BE196"/>
  <c r="BE206"/>
  <c r="BE212"/>
  <c r="BE227"/>
  <c r="BE263"/>
  <c r="BE269"/>
  <c r="BE297"/>
  <c i="7" r="J91"/>
  <c r="J64"/>
  <c i="8" r="J59"/>
  <c r="BE113"/>
  <c r="BE119"/>
  <c r="BE127"/>
  <c r="BE153"/>
  <c r="BE156"/>
  <c r="BE184"/>
  <c r="BE194"/>
  <c r="BE243"/>
  <c r="BE245"/>
  <c r="BE249"/>
  <c r="BE292"/>
  <c r="BE300"/>
  <c r="BE304"/>
  <c r="E83"/>
  <c r="BE179"/>
  <c r="BE191"/>
  <c r="BE233"/>
  <c r="BE260"/>
  <c r="BE266"/>
  <c r="BE97"/>
  <c r="BE106"/>
  <c r="BE109"/>
  <c r="BE135"/>
  <c r="BE144"/>
  <c r="BE254"/>
  <c r="BE307"/>
  <c r="BE310"/>
  <c i="7" r="F86"/>
  <c r="BE92"/>
  <c r="BE114"/>
  <c r="BE137"/>
  <c r="BE140"/>
  <c r="BE145"/>
  <c r="J86"/>
  <c r="BE96"/>
  <c r="BE102"/>
  <c r="BE143"/>
  <c r="BE117"/>
  <c i="6" r="J99"/>
  <c r="J64"/>
  <c i="7" r="J56"/>
  <c r="F87"/>
  <c r="BE149"/>
  <c r="E50"/>
  <c r="BE99"/>
  <c r="BE132"/>
  <c r="BE124"/>
  <c r="BE128"/>
  <c r="J59"/>
  <c r="BE104"/>
  <c r="BE111"/>
  <c r="BE108"/>
  <c i="6" r="BE151"/>
  <c r="BE164"/>
  <c r="BE186"/>
  <c r="BE189"/>
  <c r="BE192"/>
  <c r="BE197"/>
  <c r="BE295"/>
  <c r="BE316"/>
  <c r="BE358"/>
  <c r="BE374"/>
  <c r="BE394"/>
  <c r="BE398"/>
  <c r="BE401"/>
  <c r="BE444"/>
  <c r="BE473"/>
  <c r="BE486"/>
  <c r="BE493"/>
  <c r="BE531"/>
  <c r="BE537"/>
  <c r="BE548"/>
  <c r="J56"/>
  <c r="E86"/>
  <c r="F95"/>
  <c r="BE142"/>
  <c r="BE145"/>
  <c r="BE148"/>
  <c r="BE154"/>
  <c r="BE262"/>
  <c r="BE279"/>
  <c r="BE286"/>
  <c r="BE289"/>
  <c r="BE297"/>
  <c r="BE355"/>
  <c r="BE369"/>
  <c r="BE442"/>
  <c r="BE508"/>
  <c r="BE510"/>
  <c r="BE513"/>
  <c r="BE516"/>
  <c r="BE540"/>
  <c r="BE576"/>
  <c i="5" r="BK86"/>
  <c r="J86"/>
  <c r="J63"/>
  <c i="6" r="F58"/>
  <c r="BE115"/>
  <c r="BE117"/>
  <c r="BE167"/>
  <c r="BE173"/>
  <c r="BE178"/>
  <c r="BE257"/>
  <c r="BE282"/>
  <c r="BE293"/>
  <c r="BE306"/>
  <c r="BE313"/>
  <c r="BE319"/>
  <c r="BE341"/>
  <c r="BE344"/>
  <c r="BE379"/>
  <c r="BE382"/>
  <c r="BE385"/>
  <c r="BE388"/>
  <c r="BE480"/>
  <c r="BE483"/>
  <c r="J59"/>
  <c r="J94"/>
  <c r="BE260"/>
  <c r="BE300"/>
  <c r="BE303"/>
  <c r="BE361"/>
  <c r="BE364"/>
  <c r="BE366"/>
  <c r="BE506"/>
  <c r="BE521"/>
  <c r="BE571"/>
  <c r="BE574"/>
  <c r="BE602"/>
  <c r="BE617"/>
  <c r="BE629"/>
  <c r="BE112"/>
  <c r="BE121"/>
  <c r="BE123"/>
  <c r="BE128"/>
  <c r="BE139"/>
  <c r="BE199"/>
  <c r="BE202"/>
  <c r="BE205"/>
  <c r="BE208"/>
  <c r="BE210"/>
  <c r="BE213"/>
  <c r="BE233"/>
  <c r="BE269"/>
  <c r="BE272"/>
  <c r="BE275"/>
  <c r="BE276"/>
  <c r="BE348"/>
  <c r="BE404"/>
  <c r="BE451"/>
  <c r="BE453"/>
  <c r="BE456"/>
  <c r="BE458"/>
  <c r="BE462"/>
  <c r="BE464"/>
  <c r="BE471"/>
  <c r="BE497"/>
  <c r="BE500"/>
  <c r="BE551"/>
  <c r="BE553"/>
  <c r="BE556"/>
  <c r="BE130"/>
  <c r="BE133"/>
  <c r="BE181"/>
  <c r="BE184"/>
  <c r="BE265"/>
  <c r="BE322"/>
  <c r="BE328"/>
  <c r="BE372"/>
  <c r="BE413"/>
  <c r="BE416"/>
  <c r="BE418"/>
  <c r="BE431"/>
  <c r="BE502"/>
  <c r="BE525"/>
  <c r="BE534"/>
  <c r="BE545"/>
  <c r="BE611"/>
  <c r="BE622"/>
  <c r="BE100"/>
  <c r="BE106"/>
  <c r="BE136"/>
  <c r="BE159"/>
  <c r="BE216"/>
  <c r="BE218"/>
  <c r="BE220"/>
  <c r="BE225"/>
  <c r="BE228"/>
  <c r="BE230"/>
  <c r="BE236"/>
  <c r="BE243"/>
  <c r="BE246"/>
  <c r="BE255"/>
  <c r="BE336"/>
  <c r="BE338"/>
  <c r="BE352"/>
  <c r="BE391"/>
  <c r="BE408"/>
  <c r="BE411"/>
  <c r="BE433"/>
  <c r="BE489"/>
  <c r="BE559"/>
  <c r="BE561"/>
  <c r="BE564"/>
  <c r="BE566"/>
  <c r="BE569"/>
  <c r="BE578"/>
  <c r="BE581"/>
  <c r="BE583"/>
  <c r="BE586"/>
  <c r="BE590"/>
  <c r="BE593"/>
  <c i="5" r="F58"/>
  <c i="4" r="BK88"/>
  <c r="J88"/>
  <c i="5" r="J59"/>
  <c r="J82"/>
  <c r="F59"/>
  <c r="E74"/>
  <c r="J80"/>
  <c r="BE88"/>
  <c i="4" r="J58"/>
  <c r="BE107"/>
  <c r="BE121"/>
  <c r="F59"/>
  <c i="3" r="BK86"/>
  <c r="J86"/>
  <c r="J63"/>
  <c i="4" r="J82"/>
  <c r="BE99"/>
  <c r="BE103"/>
  <c r="BE113"/>
  <c r="E50"/>
  <c r="F58"/>
  <c r="BE115"/>
  <c r="J85"/>
  <c r="BE111"/>
  <c r="BE117"/>
  <c r="BE123"/>
  <c r="BE90"/>
  <c r="BE94"/>
  <c r="BE127"/>
  <c i="3" r="F83"/>
  <c r="F58"/>
  <c r="J56"/>
  <c r="J82"/>
  <c i="2" r="BK86"/>
  <c r="J86"/>
  <c i="3" r="E50"/>
  <c r="J59"/>
  <c r="BE88"/>
  <c i="2" r="E50"/>
  <c r="J56"/>
  <c r="F58"/>
  <c r="J58"/>
  <c r="F59"/>
  <c r="J59"/>
  <c r="BE88"/>
  <c i="4" r="F38"/>
  <c i="1" r="BC58"/>
  <c r="BC55"/>
  <c i="6" r="F38"/>
  <c i="1" r="BC62"/>
  <c i="10" r="J35"/>
  <c i="1" r="AV67"/>
  <c i="11" r="J35"/>
  <c i="1" r="AV68"/>
  <c r="AT68"/>
  <c i="12" r="F38"/>
  <c i="1" r="BC69"/>
  <c i="13" r="J36"/>
  <c i="1" r="AW70"/>
  <c i="15" r="F37"/>
  <c i="1" r="BB72"/>
  <c i="16" r="J36"/>
  <c i="1" r="AW74"/>
  <c i="17" r="F36"/>
  <c i="1" r="BA75"/>
  <c i="18" r="F36"/>
  <c i="1" r="BA76"/>
  <c i="19" r="F36"/>
  <c i="1" r="BA77"/>
  <c i="20" r="F39"/>
  <c i="1" r="BD78"/>
  <c i="22" r="J36"/>
  <c i="1" r="AW80"/>
  <c i="23" r="F38"/>
  <c i="1" r="BC81"/>
  <c i="25" r="J36"/>
  <c i="1" r="AW84"/>
  <c i="26" r="F36"/>
  <c i="1" r="BA85"/>
  <c i="40" r="F37"/>
  <c i="1" r="BB101"/>
  <c i="41" r="F37"/>
  <c i="1" r="BB102"/>
  <c i="42" r="F36"/>
  <c i="1" r="BA103"/>
  <c i="43" r="F37"/>
  <c i="1" r="BB104"/>
  <c i="46" r="F38"/>
  <c i="1" r="BC108"/>
  <c r="BC106"/>
  <c r="AY106"/>
  <c i="3" r="J35"/>
  <c i="1" r="AV57"/>
  <c r="AT57"/>
  <c i="5" r="J36"/>
  <c i="1" r="AW60"/>
  <c i="6" r="F36"/>
  <c i="1" r="BA62"/>
  <c i="9" r="F38"/>
  <c i="1" r="BC66"/>
  <c i="14" r="J36"/>
  <c i="1" r="AW71"/>
  <c i="15" r="J36"/>
  <c i="1" r="AW72"/>
  <c i="16" r="F37"/>
  <c i="1" r="BB74"/>
  <c i="18" r="F38"/>
  <c i="1" r="BC76"/>
  <c i="20" r="F37"/>
  <c i="1" r="BB78"/>
  <c i="21" r="F39"/>
  <c i="1" r="BD79"/>
  <c i="24" r="F36"/>
  <c i="1" r="BA83"/>
  <c i="28" r="F37"/>
  <c i="1" r="BB87"/>
  <c i="29" r="J36"/>
  <c i="1" r="AW88"/>
  <c i="32" r="F36"/>
  <c i="1" r="BA91"/>
  <c i="33" r="F39"/>
  <c i="1" r="BD92"/>
  <c i="34" r="F38"/>
  <c i="1" r="BC93"/>
  <c i="35" r="J36"/>
  <c i="1" r="AW95"/>
  <c i="36" r="F38"/>
  <c i="1" r="BC96"/>
  <c i="38" r="J36"/>
  <c i="1" r="AW98"/>
  <c i="39" r="F37"/>
  <c i="1" r="BB99"/>
  <c i="42" r="F37"/>
  <c i="1" r="BB103"/>
  <c i="44" r="J35"/>
  <c i="1" r="AV105"/>
  <c i="46" r="F36"/>
  <c i="1" r="BA108"/>
  <c r="BA106"/>
  <c r="AW106"/>
  <c r="AS54"/>
  <c i="4" r="F37"/>
  <c i="1" r="BB58"/>
  <c r="BB55"/>
  <c r="AX55"/>
  <c i="7" r="F36"/>
  <c i="1" r="BA63"/>
  <c i="7" r="F37"/>
  <c i="1" r="BB63"/>
  <c i="8" r="F38"/>
  <c i="1" r="BC64"/>
  <c i="8" r="F39"/>
  <c i="1" r="BD64"/>
  <c i="9" r="F37"/>
  <c i="1" r="BB66"/>
  <c i="14" r="F39"/>
  <c i="1" r="BD71"/>
  <c i="15" r="F39"/>
  <c i="1" r="BD72"/>
  <c i="17" r="F37"/>
  <c i="1" r="BB75"/>
  <c i="19" r="F38"/>
  <c i="1" r="BC77"/>
  <c i="21" r="F38"/>
  <c i="1" r="BC79"/>
  <c i="23" r="J36"/>
  <c i="1" r="AW81"/>
  <c i="24" r="F39"/>
  <c i="1" r="BD83"/>
  <c i="26" r="F39"/>
  <c i="1" r="BD85"/>
  <c i="34" r="F39"/>
  <c i="1" r="BD93"/>
  <c i="36" r="F37"/>
  <c i="1" r="BB96"/>
  <c i="38" r="F39"/>
  <c i="1" r="BD98"/>
  <c i="39" r="F38"/>
  <c i="1" r="BC99"/>
  <c i="42" r="F39"/>
  <c i="1" r="BD103"/>
  <c i="44" r="J36"/>
  <c i="1" r="AW105"/>
  <c i="45" r="J35"/>
  <c i="1" r="AV107"/>
  <c i="46" r="F37"/>
  <c i="1" r="BB108"/>
  <c r="BB106"/>
  <c r="AX106"/>
  <c i="33" r="J32"/>
  <c i="2" r="F36"/>
  <c i="1" r="BA56"/>
  <c i="4" r="F39"/>
  <c i="1" r="BD58"/>
  <c r="BD55"/>
  <c i="7" r="F38"/>
  <c i="1" r="BC63"/>
  <c i="7" r="F39"/>
  <c i="1" r="BD63"/>
  <c i="8" r="F37"/>
  <c i="1" r="BB64"/>
  <c i="8" r="J36"/>
  <c i="1" r="AW64"/>
  <c i="9" r="F39"/>
  <c i="1" r="BD66"/>
  <c i="12" r="J36"/>
  <c i="1" r="AW69"/>
  <c i="13" r="F38"/>
  <c i="1" r="BC70"/>
  <c i="14" r="F37"/>
  <c i="1" r="BB71"/>
  <c i="17" r="F38"/>
  <c i="1" r="BC75"/>
  <c i="19" r="F37"/>
  <c i="1" r="BB77"/>
  <c i="20" r="F36"/>
  <c i="1" r="BA78"/>
  <c i="20" r="J32"/>
  <c i="22" r="F39"/>
  <c i="1" r="BD80"/>
  <c i="21" r="J32"/>
  <c i="22" r="F37"/>
  <c i="1" r="BB80"/>
  <c i="23" r="F39"/>
  <c i="1" r="BD81"/>
  <c i="24" r="F38"/>
  <c i="1" r="BC83"/>
  <c i="26" r="F38"/>
  <c i="1" r="BC85"/>
  <c i="30" r="J32"/>
  <c i="31" r="J36"/>
  <c i="1" r="AW90"/>
  <c i="31" r="F37"/>
  <c i="1" r="BB90"/>
  <c i="32" r="F37"/>
  <c i="1" r="BB91"/>
  <c i="32" r="F38"/>
  <c i="1" r="BC91"/>
  <c i="32" r="J32"/>
  <c i="33" r="F37"/>
  <c i="1" r="BB92"/>
  <c i="34" r="J36"/>
  <c i="1" r="AW93"/>
  <c i="35" r="F37"/>
  <c i="1" r="BB95"/>
  <c i="36" r="F36"/>
  <c i="1" r="BA96"/>
  <c i="38" r="F36"/>
  <c i="1" r="BA98"/>
  <c i="39" r="J36"/>
  <c i="1" r="AW99"/>
  <c i="42" r="J36"/>
  <c i="1" r="AW103"/>
  <c i="43" r="J36"/>
  <c i="1" r="AW104"/>
  <c i="2" r="J35"/>
  <c i="1" r="AV56"/>
  <c r="AT56"/>
  <c r="AW59"/>
  <c i="5" r="F35"/>
  <c i="1" r="AZ60"/>
  <c r="AZ59"/>
  <c r="AV59"/>
  <c i="6" r="J36"/>
  <c i="1" r="AW62"/>
  <c i="11" r="F36"/>
  <c i="1" r="BA68"/>
  <c i="12" r="F39"/>
  <c i="1" r="BD69"/>
  <c i="14" r="F36"/>
  <c i="1" r="BA71"/>
  <c i="16" r="F36"/>
  <c i="1" r="BA74"/>
  <c i="17" r="F39"/>
  <c i="1" r="BD75"/>
  <c i="19" r="J36"/>
  <c i="1" r="AW77"/>
  <c i="21" r="J36"/>
  <c i="1" r="AW79"/>
  <c i="22" r="J32"/>
  <c i="24" r="F37"/>
  <c i="1" r="BB83"/>
  <c i="25" r="J32"/>
  <c i="27" r="F39"/>
  <c i="1" r="BD86"/>
  <c i="27" r="F38"/>
  <c i="1" r="BC86"/>
  <c i="28" r="F36"/>
  <c i="1" r="BA87"/>
  <c i="28" r="F38"/>
  <c i="1" r="BC87"/>
  <c i="29" r="F37"/>
  <c i="1" r="BB88"/>
  <c i="29" r="F36"/>
  <c i="1" r="BA88"/>
  <c i="30" r="F36"/>
  <c i="1" r="BA89"/>
  <c i="31" r="F39"/>
  <c i="1" r="BD90"/>
  <c i="33" r="F38"/>
  <c i="1" r="BC92"/>
  <c i="35" r="F36"/>
  <c i="1" r="BA95"/>
  <c i="35" r="F38"/>
  <c i="1" r="BC95"/>
  <c i="37" r="F36"/>
  <c i="1" r="BA97"/>
  <c i="37" r="F38"/>
  <c i="1" r="BC97"/>
  <c i="37" r="F39"/>
  <c i="1" r="BD97"/>
  <c i="37" r="F37"/>
  <c i="1" r="BB97"/>
  <c i="37" r="J36"/>
  <c i="1" r="AW97"/>
  <c i="38" r="F37"/>
  <c i="1" r="BB98"/>
  <c i="39" r="F36"/>
  <c i="1" r="BA99"/>
  <c i="43" r="F36"/>
  <c i="1" r="BA104"/>
  <c i="46" r="F39"/>
  <c i="1" r="BD108"/>
  <c r="BD106"/>
  <c i="3" r="F36"/>
  <c i="1" r="BA57"/>
  <c i="4" r="J32"/>
  <c i="1" r="AX59"/>
  <c r="AY59"/>
  <c i="6" r="F37"/>
  <c i="1" r="BB62"/>
  <c i="10" r="J36"/>
  <c i="1" r="AW67"/>
  <c i="12" r="F36"/>
  <c i="1" r="BA69"/>
  <c i="13" r="F37"/>
  <c i="1" r="BB70"/>
  <c i="14" r="F38"/>
  <c i="1" r="BC71"/>
  <c i="17" r="J36"/>
  <c i="1" r="AW75"/>
  <c i="18" r="F39"/>
  <c i="1" r="BD76"/>
  <c i="20" r="F38"/>
  <c i="1" r="BC78"/>
  <c i="21" r="F36"/>
  <c i="1" r="BA79"/>
  <c i="24" r="J36"/>
  <c i="1" r="AW83"/>
  <c i="26" r="F37"/>
  <c i="1" r="BB85"/>
  <c i="39" r="J32"/>
  <c i="40" r="F38"/>
  <c i="1" r="BC101"/>
  <c i="40" r="F36"/>
  <c i="1" r="BA101"/>
  <c i="41" r="F38"/>
  <c i="1" r="BC102"/>
  <c i="41" r="F39"/>
  <c i="1" r="BD102"/>
  <c i="43" r="F38"/>
  <c i="1" r="BC104"/>
  <c i="2" r="J32"/>
  <c i="4" r="J36"/>
  <c i="1" r="AW58"/>
  <c i="7" r="J36"/>
  <c i="1" r="AW63"/>
  <c i="8" r="F36"/>
  <c i="1" r="BA64"/>
  <c i="9" r="F36"/>
  <c i="1" r="BA66"/>
  <c i="12" r="F37"/>
  <c i="1" r="BB69"/>
  <c i="13" r="F39"/>
  <c i="1" r="BD70"/>
  <c i="15" r="F36"/>
  <c i="1" r="BA72"/>
  <c i="16" r="F38"/>
  <c i="1" r="BC74"/>
  <c i="18" r="F37"/>
  <c i="1" r="BB76"/>
  <c i="18" r="J32"/>
  <c i="20" r="J36"/>
  <c i="1" r="AW78"/>
  <c i="22" r="F36"/>
  <c i="1" r="BA80"/>
  <c i="22" r="F38"/>
  <c i="1" r="BC80"/>
  <c i="23" r="F36"/>
  <c i="1" r="BA81"/>
  <c i="25" r="F38"/>
  <c i="1" r="BC84"/>
  <c i="25" r="F39"/>
  <c i="1" r="BD84"/>
  <c i="27" r="F36"/>
  <c i="1" r="BA86"/>
  <c i="27" r="J36"/>
  <c i="1" r="AW86"/>
  <c i="27" r="F37"/>
  <c i="1" r="BB86"/>
  <c i="28" r="J36"/>
  <c i="1" r="AW87"/>
  <c i="28" r="F39"/>
  <c i="1" r="BD87"/>
  <c i="28" r="J32"/>
  <c i="29" r="F38"/>
  <c i="1" r="BC88"/>
  <c i="29" r="F39"/>
  <c i="1" r="BD88"/>
  <c i="30" r="F38"/>
  <c i="1" r="BC89"/>
  <c i="30" r="J36"/>
  <c i="1" r="AW89"/>
  <c i="29" r="J32"/>
  <c i="30" r="F39"/>
  <c i="1" r="BD89"/>
  <c i="30" r="F37"/>
  <c i="1" r="BB89"/>
  <c i="31" r="F36"/>
  <c i="1" r="BA90"/>
  <c i="31" r="F38"/>
  <c i="1" r="BC90"/>
  <c i="32" r="J36"/>
  <c i="1" r="AW91"/>
  <c i="32" r="F39"/>
  <c i="1" r="BD91"/>
  <c i="33" r="F36"/>
  <c i="1" r="BA92"/>
  <c i="33" r="J36"/>
  <c i="1" r="AW92"/>
  <c i="34" r="F36"/>
  <c i="1" r="BA93"/>
  <c i="35" r="F39"/>
  <c i="1" r="BD95"/>
  <c i="36" r="F39"/>
  <c i="1" r="BD96"/>
  <c i="38" r="F38"/>
  <c i="1" r="BC98"/>
  <c i="39" r="F39"/>
  <c i="1" r="BD99"/>
  <c i="43" r="F39"/>
  <c i="1" r="BD104"/>
  <c i="45" r="J32"/>
  <c i="4" r="F36"/>
  <c i="1" r="BA58"/>
  <c i="6" r="F39"/>
  <c i="1" r="BD62"/>
  <c i="9" r="J36"/>
  <c i="1" r="AW66"/>
  <c i="13" r="F36"/>
  <c i="1" r="BA70"/>
  <c i="15" r="F38"/>
  <c i="1" r="BC72"/>
  <c i="16" r="F39"/>
  <c i="1" r="BD74"/>
  <c i="18" r="J36"/>
  <c i="1" r="AW76"/>
  <c i="19" r="F39"/>
  <c i="1" r="BD77"/>
  <c i="21" r="F37"/>
  <c i="1" r="BB79"/>
  <c i="23" r="F37"/>
  <c i="1" r="BB81"/>
  <c i="25" r="F36"/>
  <c i="1" r="BA84"/>
  <c i="25" r="F37"/>
  <c i="1" r="BB84"/>
  <c i="26" r="J36"/>
  <c i="1" r="AW85"/>
  <c i="34" r="F37"/>
  <c i="1" r="BB93"/>
  <c i="36" r="J36"/>
  <c i="1" r="AW96"/>
  <c i="40" r="F39"/>
  <c i="1" r="BD101"/>
  <c i="40" r="J36"/>
  <c i="1" r="AW101"/>
  <c i="41" r="F36"/>
  <c i="1" r="BA102"/>
  <c i="41" r="J36"/>
  <c i="1" r="AW102"/>
  <c i="42" r="F38"/>
  <c i="1" r="BC103"/>
  <c i="42" r="J32"/>
  <c i="45" r="J36"/>
  <c i="1" r="AW107"/>
  <c i="46" r="J36"/>
  <c i="1" r="AW108"/>
  <c i="4" l="1" r="T88"/>
  <c i="31" r="BK94"/>
  <c r="J94"/>
  <c r="J63"/>
  <c i="28" r="R90"/>
  <c i="6" r="T98"/>
  <c i="28" r="T90"/>
  <c i="4" r="P88"/>
  <c i="1" r="AU58"/>
  <c i="12" r="T90"/>
  <c i="29" r="P89"/>
  <c i="1" r="AU88"/>
  <c i="23" r="R90"/>
  <c i="21" r="P90"/>
  <c i="1" r="AU79"/>
  <c i="17" r="R89"/>
  <c i="15" r="T91"/>
  <c i="26" r="P90"/>
  <c i="1" r="AU85"/>
  <c i="35" r="T90"/>
  <c i="27" r="P90"/>
  <c r="P89"/>
  <c i="1" r="AU86"/>
  <c i="16" r="R90"/>
  <c i="39" r="T89"/>
  <c i="34" r="T93"/>
  <c i="31" r="P94"/>
  <c i="1" r="AU90"/>
  <c i="14" r="R93"/>
  <c i="36" r="T91"/>
  <c r="T90"/>
  <c i="14" r="BK93"/>
  <c r="J93"/>
  <c r="J63"/>
  <c i="27" r="T90"/>
  <c r="T89"/>
  <c i="12" r="BK90"/>
  <c r="J90"/>
  <c r="J63"/>
  <c i="15" r="R91"/>
  <c i="8" r="P95"/>
  <c i="1" r="AU64"/>
  <c i="36" r="BK91"/>
  <c r="J91"/>
  <c r="J64"/>
  <c i="19" r="R90"/>
  <c i="35" r="R90"/>
  <c i="9" r="P95"/>
  <c i="1" r="AU66"/>
  <c i="46" r="T102"/>
  <c i="12" r="P90"/>
  <c i="1" r="AU69"/>
  <c i="35" r="P90"/>
  <c i="1" r="AU95"/>
  <c i="25" r="R88"/>
  <c i="18" r="R89"/>
  <c i="29" r="T89"/>
  <c i="18" r="P89"/>
  <c i="1" r="AU76"/>
  <c i="8" r="R95"/>
  <c i="29" r="R89"/>
  <c i="25" r="P88"/>
  <c i="1" r="AU84"/>
  <c i="15" r="P91"/>
  <c i="1" r="AU72"/>
  <c i="6" r="BK98"/>
  <c r="J98"/>
  <c r="J63"/>
  <c i="7" r="BK90"/>
  <c r="J90"/>
  <c i="46" r="R102"/>
  <c i="15" r="BK91"/>
  <c r="J91"/>
  <c r="J63"/>
  <c i="23" r="T90"/>
  <c i="6" r="R98"/>
  <c i="21" r="T90"/>
  <c i="14" r="P93"/>
  <c i="1" r="AU71"/>
  <c i="31" r="T94"/>
  <c r="R94"/>
  <c i="39" r="P89"/>
  <c i="1" r="AU99"/>
  <c i="34" r="P93"/>
  <c i="1" r="AU93"/>
  <c i="46" r="P102"/>
  <c i="1" r="AU108"/>
  <c i="21" r="R90"/>
  <c i="36" r="P91"/>
  <c r="P90"/>
  <c i="1" r="AU96"/>
  <c i="19" r="T90"/>
  <c i="13" r="R92"/>
  <c i="39" r="R89"/>
  <c i="28" r="P90"/>
  <c i="1" r="AU87"/>
  <c i="25" r="T88"/>
  <c i="7" r="P90"/>
  <c i="1" r="AU63"/>
  <c i="24" r="P90"/>
  <c i="1" r="AU83"/>
  <c i="9" r="BK95"/>
  <c r="J95"/>
  <c r="J63"/>
  <c i="23" r="BK90"/>
  <c r="J90"/>
  <c r="J63"/>
  <c i="17" r="P89"/>
  <c i="1" r="AU75"/>
  <c i="9" r="R95"/>
  <c i="16" r="P90"/>
  <c i="1" r="AU74"/>
  <c i="8" r="BK95"/>
  <c r="J95"/>
  <c r="J63"/>
  <c i="7" r="R90"/>
  <c i="26" r="R90"/>
  <c i="7" r="T90"/>
  <c i="1" r="AG92"/>
  <c r="AG107"/>
  <c i="38" r="BK88"/>
  <c r="J88"/>
  <c r="J63"/>
  <c i="46" r="BK102"/>
  <c r="J102"/>
  <c r="J63"/>
  <c i="45" r="J41"/>
  <c i="1" r="AG103"/>
  <c i="42" r="J63"/>
  <c i="1" r="AG99"/>
  <c i="39" r="J63"/>
  <c i="1" r="AG91"/>
  <c i="32" r="J63"/>
  <c i="1" r="AG89"/>
  <c i="30" r="J63"/>
  <c i="1" r="AG88"/>
  <c i="29" r="J63"/>
  <c i="1" r="AG87"/>
  <c i="28" r="J63"/>
  <c i="27" r="BK89"/>
  <c r="J89"/>
  <c i="1" r="AG84"/>
  <c i="25" r="J63"/>
  <c i="1" r="AG80"/>
  <c i="22" r="J88"/>
  <c r="J64"/>
  <c r="J63"/>
  <c i="1" r="AG79"/>
  <c r="AG78"/>
  <c i="20" r="J63"/>
  <c i="1" r="AG76"/>
  <c i="18" r="J63"/>
  <c i="1" r="AG58"/>
  <c i="4" r="J63"/>
  <c i="1" r="AG56"/>
  <c i="2" r="J63"/>
  <c i="1" r="AN56"/>
  <c i="2" r="J41"/>
  <c i="8" r="F35"/>
  <c i="1" r="AZ64"/>
  <c i="13" r="F35"/>
  <c i="1" r="AZ70"/>
  <c r="BC65"/>
  <c r="AY65"/>
  <c i="16" r="J32"/>
  <c i="1" r="AG74"/>
  <c i="18" r="J35"/>
  <c i="1" r="AV76"/>
  <c r="AT76"/>
  <c r="AN76"/>
  <c i="21" r="F35"/>
  <c i="1" r="AZ79"/>
  <c i="26" r="J35"/>
  <c i="1" r="AV85"/>
  <c r="AT85"/>
  <c i="34" r="J35"/>
  <c i="1" r="AV93"/>
  <c r="AT93"/>
  <c i="37" r="F35"/>
  <c i="1" r="AZ97"/>
  <c r="BA94"/>
  <c r="AW94"/>
  <c i="40" r="F35"/>
  <c i="1" r="AZ101"/>
  <c i="41" r="J32"/>
  <c i="1" r="AG102"/>
  <c r="BA100"/>
  <c r="AW100"/>
  <c i="43" r="J32"/>
  <c i="1" r="AG104"/>
  <c r="BB100"/>
  <c r="AX100"/>
  <c i="44" r="J32"/>
  <c i="1" r="AG105"/>
  <c r="AY55"/>
  <c i="5" r="J35"/>
  <c i="1" r="AV60"/>
  <c r="AT60"/>
  <c i="8" r="J35"/>
  <c i="1" r="AV64"/>
  <c r="AT64"/>
  <c i="13" r="J35"/>
  <c i="1" r="AV70"/>
  <c r="AT70"/>
  <c r="BB65"/>
  <c r="AX65"/>
  <c i="17" r="F35"/>
  <c i="1" r="AZ75"/>
  <c r="BD73"/>
  <c r="BB73"/>
  <c r="AX73"/>
  <c i="24" r="J32"/>
  <c i="1" r="AG83"/>
  <c i="25" r="F35"/>
  <c i="1" r="AZ84"/>
  <c i="27" r="J32"/>
  <c i="1" r="AG86"/>
  <c i="29" r="J35"/>
  <c i="1" r="AV88"/>
  <c r="AT88"/>
  <c r="AN88"/>
  <c i="30" r="F35"/>
  <c i="1" r="AZ89"/>
  <c i="31" r="J35"/>
  <c i="1" r="AV90"/>
  <c r="AT90"/>
  <c i="38" r="F35"/>
  <c i="1" r="AZ98"/>
  <c r="BD94"/>
  <c i="41" r="F35"/>
  <c i="1" r="AZ102"/>
  <c i="42" r="F35"/>
  <c i="1" r="AZ103"/>
  <c r="BD100"/>
  <c r="AT107"/>
  <c r="AN107"/>
  <c r="AU55"/>
  <c r="AU100"/>
  <c i="4" r="F35"/>
  <c i="1" r="AZ58"/>
  <c r="BB61"/>
  <c r="AX61"/>
  <c r="BA61"/>
  <c r="AW61"/>
  <c i="9" r="F35"/>
  <c i="1" r="AZ66"/>
  <c i="15" r="F35"/>
  <c i="1" r="AZ72"/>
  <c r="BA65"/>
  <c r="AW65"/>
  <c i="17" r="J32"/>
  <c i="1" r="AG75"/>
  <c i="18" r="F35"/>
  <c i="1" r="AZ76"/>
  <c i="21" r="J35"/>
  <c i="1" r="AV79"/>
  <c r="AT79"/>
  <c r="AN79"/>
  <c i="26" r="F35"/>
  <c i="1" r="AZ85"/>
  <c i="34" r="F35"/>
  <c i="1" r="AZ93"/>
  <c i="37" r="J35"/>
  <c i="1" r="AV97"/>
  <c r="AT97"/>
  <c r="BC94"/>
  <c r="AY94"/>
  <c i="40" r="J35"/>
  <c i="1" r="AV101"/>
  <c r="AT101"/>
  <c i="42" r="J35"/>
  <c i="1" r="AV103"/>
  <c r="AT103"/>
  <c r="AN103"/>
  <c r="BC100"/>
  <c r="AY100"/>
  <c i="46" r="F35"/>
  <c i="1" r="AZ108"/>
  <c i="7" r="J32"/>
  <c i="1" r="AG63"/>
  <c r="AT59"/>
  <c i="7" r="J35"/>
  <c i="1" r="AV63"/>
  <c r="AT63"/>
  <c r="AN63"/>
  <c i="10" r="F35"/>
  <c i="1" r="AZ67"/>
  <c i="10" r="J32"/>
  <c i="1" r="AG67"/>
  <c i="11" r="F35"/>
  <c i="1" r="AZ68"/>
  <c i="12" r="F35"/>
  <c i="1" r="AZ69"/>
  <c i="13" r="J32"/>
  <c i="1" r="AG70"/>
  <c i="14" r="J35"/>
  <c i="1" r="AV71"/>
  <c r="AT71"/>
  <c i="16" r="J35"/>
  <c i="1" r="AV74"/>
  <c r="AT74"/>
  <c i="20" r="J35"/>
  <c i="1" r="AV78"/>
  <c r="AT78"/>
  <c r="AN78"/>
  <c i="24" r="J35"/>
  <c i="1" r="AV83"/>
  <c r="AT83"/>
  <c i="32" r="F35"/>
  <c i="1" r="AZ91"/>
  <c r="BD82"/>
  <c r="BA82"/>
  <c r="AW82"/>
  <c i="35" r="J32"/>
  <c i="1" r="AG95"/>
  <c i="36" r="F35"/>
  <c i="1" r="AZ96"/>
  <c i="44" r="F35"/>
  <c i="1" r="AZ105"/>
  <c r="AT105"/>
  <c i="45" r="F35"/>
  <c i="1" r="AZ107"/>
  <c i="3" r="F35"/>
  <c i="1" r="AZ57"/>
  <c i="5" r="J32"/>
  <c i="1" r="AG60"/>
  <c r="AG59"/>
  <c i="7" r="F35"/>
  <c i="1" r="AZ63"/>
  <c i="9" r="J35"/>
  <c i="1" r="AV66"/>
  <c r="AT66"/>
  <c i="15" r="J35"/>
  <c i="1" r="AV72"/>
  <c r="AT72"/>
  <c r="BD65"/>
  <c i="17" r="J35"/>
  <c i="1" r="AV75"/>
  <c r="AT75"/>
  <c i="23" r="F35"/>
  <c i="1" r="AZ81"/>
  <c i="26" r="J32"/>
  <c i="1" r="AG85"/>
  <c i="27" r="F35"/>
  <c i="1" r="AZ86"/>
  <c i="29" r="F35"/>
  <c i="1" r="AZ88"/>
  <c i="30" r="J35"/>
  <c i="1" r="AV89"/>
  <c r="AT89"/>
  <c r="AN89"/>
  <c i="31" r="F35"/>
  <c i="1" r="AZ90"/>
  <c i="37" r="J32"/>
  <c i="1" r="AG97"/>
  <c i="38" r="J35"/>
  <c i="1" r="AV98"/>
  <c r="AT98"/>
  <c r="BB94"/>
  <c r="AX94"/>
  <c i="40" r="J32"/>
  <c i="1" r="AG101"/>
  <c i="41" r="J35"/>
  <c i="1" r="AV102"/>
  <c r="AT102"/>
  <c i="43" r="J35"/>
  <c i="1" r="AV104"/>
  <c r="AT104"/>
  <c r="AU106"/>
  <c i="3" r="J32"/>
  <c i="1" r="AG57"/>
  <c r="AG55"/>
  <c i="4" r="J35"/>
  <c i="1" r="AV58"/>
  <c r="AT58"/>
  <c r="AN58"/>
  <c r="BC61"/>
  <c r="BD61"/>
  <c r="AT67"/>
  <c i="11" r="J32"/>
  <c i="1" r="AG68"/>
  <c r="AN68"/>
  <c i="12" r="J35"/>
  <c i="1" r="AV69"/>
  <c r="AT69"/>
  <c i="14" r="F35"/>
  <c i="1" r="AZ71"/>
  <c i="16" r="F35"/>
  <c i="1" r="AZ74"/>
  <c i="19" r="J32"/>
  <c i="1" r="AG77"/>
  <c i="20" r="F35"/>
  <c i="1" r="AZ78"/>
  <c r="BC73"/>
  <c r="AY73"/>
  <c i="25" r="J35"/>
  <c i="1" r="AV84"/>
  <c r="AT84"/>
  <c r="AN84"/>
  <c i="28" r="J35"/>
  <c i="1" r="AV87"/>
  <c r="AT87"/>
  <c r="AN87"/>
  <c i="33" r="F35"/>
  <c i="1" r="AZ92"/>
  <c i="34" r="J32"/>
  <c i="1" r="AG93"/>
  <c i="35" r="F35"/>
  <c i="1" r="AZ95"/>
  <c i="39" r="J35"/>
  <c i="1" r="AV99"/>
  <c r="AT99"/>
  <c r="AN99"/>
  <c i="46" r="J35"/>
  <c i="1" r="AV108"/>
  <c r="AT108"/>
  <c r="BA55"/>
  <c r="AW55"/>
  <c i="6" r="J35"/>
  <c i="1" r="AV62"/>
  <c r="AT62"/>
  <c i="19" r="F35"/>
  <c i="1" r="AZ77"/>
  <c i="22" r="F35"/>
  <c i="1" r="AZ80"/>
  <c r="BA73"/>
  <c r="AW73"/>
  <c i="24" r="F35"/>
  <c i="1" r="AZ83"/>
  <c i="32" r="J35"/>
  <c i="1" r="AV91"/>
  <c r="AT91"/>
  <c r="AN91"/>
  <c r="BC82"/>
  <c r="AY82"/>
  <c r="BB82"/>
  <c r="AX82"/>
  <c i="36" r="J35"/>
  <c i="1" r="AV96"/>
  <c r="AT96"/>
  <c i="43" r="F35"/>
  <c i="1" r="AZ104"/>
  <c i="2" r="F35"/>
  <c i="1" r="AZ56"/>
  <c i="6" r="F35"/>
  <c i="1" r="AZ62"/>
  <c i="19" r="J35"/>
  <c i="1" r="AV77"/>
  <c r="AT77"/>
  <c i="22" r="J35"/>
  <c i="1" r="AV80"/>
  <c r="AT80"/>
  <c r="AN80"/>
  <c i="23" r="J35"/>
  <c i="1" r="AV81"/>
  <c r="AT81"/>
  <c i="27" r="J35"/>
  <c i="1" r="AV86"/>
  <c r="AT86"/>
  <c i="28" r="F35"/>
  <c i="1" r="AZ87"/>
  <c i="33" r="J35"/>
  <c i="1" r="AV92"/>
  <c r="AT92"/>
  <c r="AN92"/>
  <c i="35" r="J35"/>
  <c i="1" r="AV95"/>
  <c r="AT95"/>
  <c i="39" r="F35"/>
  <c i="1" r="AZ99"/>
  <c i="36" l="1" r="BK90"/>
  <c r="J90"/>
  <c r="J63"/>
  <c i="7" r="J63"/>
  <c i="1" r="AN105"/>
  <c i="44" r="J41"/>
  <c i="1" r="AN104"/>
  <c i="43" r="J41"/>
  <c i="1" r="AN102"/>
  <c i="42" r="J41"/>
  <c i="1" r="AN101"/>
  <c i="41" r="J41"/>
  <c i="40" r="J41"/>
  <c i="39" r="J41"/>
  <c i="1" r="AN97"/>
  <c i="37" r="J41"/>
  <c i="1" r="AN95"/>
  <c r="AN93"/>
  <c i="35" r="J41"/>
  <c i="34" r="J41"/>
  <c i="33" r="J41"/>
  <c i="32" r="J41"/>
  <c i="30" r="J41"/>
  <c i="29" r="J41"/>
  <c i="1" r="AN86"/>
  <c i="27" r="J63"/>
  <c i="28" r="J41"/>
  <c i="1" r="AN85"/>
  <c i="27" r="J41"/>
  <c i="26" r="J41"/>
  <c i="1" r="AN83"/>
  <c i="25" r="J41"/>
  <c i="24" r="J41"/>
  <c i="22" r="J41"/>
  <c i="21" r="J41"/>
  <c i="1" r="AN77"/>
  <c i="20" r="J41"/>
  <c i="19" r="J41"/>
  <c i="1" r="AN75"/>
  <c i="18" r="J41"/>
  <c i="1" r="AN74"/>
  <c i="17" r="J41"/>
  <c i="16" r="J41"/>
  <c i="1" r="AN70"/>
  <c i="13" r="J41"/>
  <c i="11" r="J41"/>
  <c i="1" r="AN67"/>
  <c i="10" r="J41"/>
  <c i="7" r="J41"/>
  <c i="1" r="AN60"/>
  <c r="AN59"/>
  <c i="5" r="J41"/>
  <c i="1" r="AN57"/>
  <c i="3" r="J41"/>
  <c i="4" r="J41"/>
  <c i="1" r="AU65"/>
  <c r="AU94"/>
  <c i="14" r="J32"/>
  <c i="1" r="AG71"/>
  <c r="AZ65"/>
  <c r="AV65"/>
  <c r="AT65"/>
  <c r="AZ100"/>
  <c r="AV100"/>
  <c r="AT100"/>
  <c r="AU61"/>
  <c i="23" r="J32"/>
  <c i="1" r="AG81"/>
  <c r="AG73"/>
  <c i="6" r="J32"/>
  <c i="1" r="AG62"/>
  <c i="12" r="J32"/>
  <c i="1" r="AG69"/>
  <c r="AY61"/>
  <c r="BD54"/>
  <c r="W33"/>
  <c r="AU82"/>
  <c i="46" r="J32"/>
  <c i="1" r="AG108"/>
  <c r="AG106"/>
  <c i="9" r="J32"/>
  <c i="1" r="AG66"/>
  <c i="31" r="J32"/>
  <c i="1" r="AG90"/>
  <c r="AG82"/>
  <c r="AZ82"/>
  <c r="AV82"/>
  <c r="AT82"/>
  <c r="BC54"/>
  <c r="W32"/>
  <c r="AU73"/>
  <c i="38" r="J32"/>
  <c i="1" r="AG98"/>
  <c i="15" r="J32"/>
  <c i="1" r="AG72"/>
  <c r="AZ55"/>
  <c r="AV55"/>
  <c r="AT55"/>
  <c r="AN55"/>
  <c r="AZ94"/>
  <c r="AV94"/>
  <c r="AT94"/>
  <c r="BA54"/>
  <c r="W30"/>
  <c i="8" r="J32"/>
  <c i="1" r="AG64"/>
  <c r="AZ61"/>
  <c r="AV61"/>
  <c r="AT61"/>
  <c r="AZ73"/>
  <c r="AV73"/>
  <c r="AT73"/>
  <c r="BB54"/>
  <c r="W31"/>
  <c r="AZ106"/>
  <c r="AV106"/>
  <c r="AT106"/>
  <c r="AN106"/>
  <c r="AG100"/>
  <c i="46" l="1" r="J41"/>
  <c i="31" r="J41"/>
  <c i="9" r="J41"/>
  <c i="6" r="J41"/>
  <c i="14" r="J41"/>
  <c i="15" r="J41"/>
  <c i="12" r="J41"/>
  <c i="38" r="J41"/>
  <c i="8" r="J41"/>
  <c i="23" r="J41"/>
  <c i="1" r="AN100"/>
  <c r="AN73"/>
  <c r="AN82"/>
  <c r="AN64"/>
  <c r="AN90"/>
  <c r="AU54"/>
  <c r="AN71"/>
  <c r="AN66"/>
  <c r="AN72"/>
  <c r="AN98"/>
  <c r="AN69"/>
  <c r="AN108"/>
  <c r="AN62"/>
  <c r="AN81"/>
  <c r="AG65"/>
  <c r="AG61"/>
  <c r="AY54"/>
  <c r="AZ54"/>
  <c r="W29"/>
  <c i="36" r="J32"/>
  <c i="1" r="AG96"/>
  <c r="AN96"/>
  <c r="AW54"/>
  <c r="AK30"/>
  <c r="AX54"/>
  <c l="1" r="AN65"/>
  <c i="36" r="J41"/>
  <c i="1" r="AN61"/>
  <c r="AG94"/>
  <c r="AN94"/>
  <c r="AV54"/>
  <c r="AK29"/>
  <c l="1" r="AG54"/>
  <c r="AK26"/>
  <c r="AT54"/>
  <c r="AN54"/>
  <c l="1" r="AK35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<sst xmlns="http://schemas.openxmlformats.org/spreadsheetml/2006/main">
  <si>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</si>
  <si>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</si>
  <si>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</si>
  <si>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</si>
  <si>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</si>
  <si>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{3a3c9150-c9a7-4ad0-9a88-acf08c95d311}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</si>
  <si>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</si>
  <si>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</si>
  <si>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</si>
  <si>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</si>
  <si>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</si>
  <si>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</si>
  <si>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</si>
  <si>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</si>
  <si>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OSSENDORF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</si>
  <si>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</si>
  <si>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</si>
  <si>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3. STAVBA - FIALOVÁ - Vozovna Pisárky, etapa III. - vratná tramvajová smyčka</t>
  </si>
  <si>
    <t>KSO:</t>
  </si>
  <si>
    <t/>
  </si>
  <si>
    <t>CC-CZ:</t>
  </si>
  <si>
    <t>Místo:</t>
  </si>
  <si>
    <t xml:space="preserve"> </t>
  </si>
  <si>
    <t>Datum:</t>
  </si>
  <si>
    <t>20. 12. 2021</t>
  </si>
  <si>
    <t>Zadavatel:</t>
  </si>
  <si>
    <t>IČ:</t>
  </si>
  <si>
    <t>DIČ:</t>
  </si>
  <si>
    <t>Uchazeč:</t>
  </si>
  <si>
    <t>Vyplň údaj</t>
  </si>
  <si>
    <t>Projektant:</t>
  </si>
  <si>
    <t>True</t>
  </si>
  <si>
    <t>Zpracovatel: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</si>
  <si>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</si>
  <si>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</si>
  <si>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</si>
  <si>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</si>
  <si>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</si>
  <si>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</si>
  <si>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</si>
  <si>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</si>
  <si>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</si>
  <si>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</si>
  <si>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</si>
  <si>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</si>
  <si>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</si>
  <si>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</si>
  <si>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</si>
  <si>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</si>
  <si>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</si>
  <si>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</si>
  <si>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</si>
  <si>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</si>
  <si>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</si>
  <si>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</si>
  <si>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</si>
  <si>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</si>
  <si>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</si>
  <si>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</si>
  <si>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</si>
  <si>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</si>
  <si>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</si>
  <si>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</si>
  <si>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</si>
  <si>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</si>
  <si>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</si>
  <si>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</si>
  <si>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</si>
  <si>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</si>
  <si>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</si>
  <si>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</si>
  <si>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</si>
  <si>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</si>
  <si>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000</t>
  </si>
  <si>
    <t>OBJEKTY PŘÍPRAVY STAVENIŠTĚ</t>
  </si>
  <si>
    <t>STA</t>
  </si>
  <si>
    <t>1</t>
  </si>
  <si>
    <t>{befa5266-8769-4904-a35b-d3c7fb304d47}</t>
  </si>
  <si>
    <t>2</t>
  </si>
  <si>
    <t>/</t>
  </si>
  <si>
    <t>SO 000</t>
  </si>
  <si>
    <t>Vedlejší náklady (RDS, DSP, Geodetické práce)</t>
  </si>
  <si>
    <t>Soupis</t>
  </si>
  <si>
    <t>{22f53621-535d-4023-9d0d-fb5cc89b621f}</t>
  </si>
  <si>
    <t>SO 001</t>
  </si>
  <si>
    <t>Provizorní úpravy ploch pro ZS a DIO (Smyčka SP)</t>
  </si>
  <si>
    <t>{b888a7db-2b89-4a55-b007-20425280cb40}</t>
  </si>
  <si>
    <t>SO 002</t>
  </si>
  <si>
    <t>Demolice staré vrátnice</t>
  </si>
  <si>
    <t>{769883d0-c7aa-4540-b000-9427fee50a19}</t>
  </si>
  <si>
    <t>100</t>
  </si>
  <si>
    <t>OBJEKTY POZEMNÍCH KOMUNIKACÍ</t>
  </si>
  <si>
    <t>{055dcc76-6939-458d-aa2c-a421944c7668}</t>
  </si>
  <si>
    <t>SO 108</t>
  </si>
  <si>
    <t>Zpevněné plochy a komunikace DPMB (MSKP 1. etapa - OD)</t>
  </si>
  <si>
    <t>{b966cdaa-1e00-4881-8a05-92484b3211ef}</t>
  </si>
  <si>
    <t>200</t>
  </si>
  <si>
    <t>MOSTNÍ OBJEKTY A ZDI</t>
  </si>
  <si>
    <t>{aa0fd174-97b8-4f0e-a229-12c0cad96997}</t>
  </si>
  <si>
    <t>SO 201.1</t>
  </si>
  <si>
    <t>Most</t>
  </si>
  <si>
    <t>{35b2c6cc-75c4-460b-8a8e-1d931ad9ad27}</t>
  </si>
  <si>
    <t>SO 201.2</t>
  </si>
  <si>
    <t>Opěrná zeď DPMB</t>
  </si>
  <si>
    <t>{dc437cd1-c5b4-49e6-b6a2-c0b9af8e2bf9}</t>
  </si>
  <si>
    <t>SO 203.1</t>
  </si>
  <si>
    <t>Zeď lanovka - ŽB konstrukce</t>
  </si>
  <si>
    <t>{9d73f012-f5b6-4e56-b094-ab9fb74936b8}</t>
  </si>
  <si>
    <t>300</t>
  </si>
  <si>
    <t>VODOHOSPODÁŘSKÉ OBJEKTY</t>
  </si>
  <si>
    <t>{94c19f66-70c4-4834-83bd-673feff6ca1b}</t>
  </si>
  <si>
    <t>SO 301</t>
  </si>
  <si>
    <t>Přesun vstupní šachty veřejné stoky 1810/1775</t>
  </si>
  <si>
    <t>{bdbaa927-d54b-4afb-9451-0b448590d852}</t>
  </si>
  <si>
    <t>IO 302.1</t>
  </si>
  <si>
    <t>Úprava kanalizací BVV</t>
  </si>
  <si>
    <t>{6355678c-cbc9-4756-b4ac-72b42254fa3b}</t>
  </si>
  <si>
    <t>IO 302.2</t>
  </si>
  <si>
    <t>{b978d290-5402-481a-8c51-4677541b0669}</t>
  </si>
  <si>
    <t>SO 311</t>
  </si>
  <si>
    <t>Úprava napojení vody pro vrátnici</t>
  </si>
  <si>
    <t>{111a71fc-62d6-493d-bd5c-d266a40c8441}</t>
  </si>
  <si>
    <t>SO 312</t>
  </si>
  <si>
    <t>Úpravy areálové kanalizace</t>
  </si>
  <si>
    <t>{1cd7fcbc-a69c-4845-a138-44e5412239ad}</t>
  </si>
  <si>
    <t>SO 313</t>
  </si>
  <si>
    <t>Přípojka bahníku tramvajové trati</t>
  </si>
  <si>
    <t>{1fae994e-bf5b-452f-ad28-296bea52ea6b}</t>
  </si>
  <si>
    <t>IO 329</t>
  </si>
  <si>
    <t>Dešťová kanalizace - přípojka areál DPMB</t>
  </si>
  <si>
    <t>{1ceef365-f866-4e59-a156-52be0a52b3e2}</t>
  </si>
  <si>
    <t>400</t>
  </si>
  <si>
    <t>ELEKTRO A SDĚLOVACÍ OBJEKTY</t>
  </si>
  <si>
    <t>{09d46ff2-93da-4a33-8cc9-756de714d612}</t>
  </si>
  <si>
    <t>IO401</t>
  </si>
  <si>
    <t>PŘELOŽKY NN + VO BVV (MSKP 1. Etapa-OD)</t>
  </si>
  <si>
    <t>{86037e69-429a-43e2-a962-88d6e36526da}</t>
  </si>
  <si>
    <t>IO401.1</t>
  </si>
  <si>
    <t>Přípojka TT Zastávky Lipová (NN) (Smyčka DUSP)</t>
  </si>
  <si>
    <t>{1cfe678a-0164-4ca6-8ad3-3403a4e250ed}</t>
  </si>
  <si>
    <t>IO401.2</t>
  </si>
  <si>
    <t>Přípojka TT Zastávky Lipová (NN)</t>
  </si>
  <si>
    <t>{f860923e-8896-44bf-bccb-806973bd7c66}</t>
  </si>
  <si>
    <t>IO403.1</t>
  </si>
  <si>
    <t>PŘELOŽKA NN – BVV (Smyčka DUSP)</t>
  </si>
  <si>
    <t>{c2d79878-6224-4d4b-892d-9da9f4597007}</t>
  </si>
  <si>
    <t>IO 405</t>
  </si>
  <si>
    <t>Přípojky pro informační LED panely SLP</t>
  </si>
  <si>
    <t>{6b889bea-01d0-41c7-834e-cb1223fb8692}</t>
  </si>
  <si>
    <t>IO406.1</t>
  </si>
  <si>
    <t>Přeložka VO BVV (Smyčka DUSP)</t>
  </si>
  <si>
    <t>{fa22aae4-92c7-4b68-a7d1-1ec84147b727}</t>
  </si>
  <si>
    <t>IO 408.1</t>
  </si>
  <si>
    <t>Přeložky sdělovacích kabelů BVV</t>
  </si>
  <si>
    <t>{59c00e58-a3dd-409e-b021-ffcb2c33e41e}</t>
  </si>
  <si>
    <t>IO428</t>
  </si>
  <si>
    <t>VO ZPEVNĚNÉ PLOCHY A KOMUNIKACE DPMB (MSKP 1. Etapa-OD)</t>
  </si>
  <si>
    <t>{7816422a-11f8-4d49-a084-fc5a34abf755}</t>
  </si>
  <si>
    <t>600</t>
  </si>
  <si>
    <t>OBJEKTY DRAH</t>
  </si>
  <si>
    <t>{f58262f5-1b3b-4b99-b89b-403e690002fb}</t>
  </si>
  <si>
    <t>SO 661</t>
  </si>
  <si>
    <t>Tramvajová trať</t>
  </si>
  <si>
    <t>{de72ae2e-6c13-4d68-a69f-9a5a60e35afd}</t>
  </si>
  <si>
    <t>SO 662</t>
  </si>
  <si>
    <t>Tramvajová vratná smyčka Lipová</t>
  </si>
  <si>
    <t>{52d3a9f5-89d8-4ce7-8f8e-41ea6d7fbd0b}</t>
  </si>
  <si>
    <t>SO 663</t>
  </si>
  <si>
    <t>Tramvajová trať Hlinky</t>
  </si>
  <si>
    <t>{c51edcf4-7664-4d9b-bc9d-a4768a637760}</t>
  </si>
  <si>
    <t>SO 664</t>
  </si>
  <si>
    <t>Tramvajové zastávky</t>
  </si>
  <si>
    <t>{5335f145-9d4b-42d0-952e-bfe9aef630d6}</t>
  </si>
  <si>
    <t>SO 666</t>
  </si>
  <si>
    <t>Trolejové vedení</t>
  </si>
  <si>
    <t>{055dc0c2-eed8-4903-9d0b-5183636a644e}</t>
  </si>
  <si>
    <t>SO 667</t>
  </si>
  <si>
    <t>Trakční kabely</t>
  </si>
  <si>
    <t>{32822fcf-d421-4646-9c4a-2afa201cfa61}</t>
  </si>
  <si>
    <t>SO 668</t>
  </si>
  <si>
    <t>Mazací zařízení</t>
  </si>
  <si>
    <t>{c71ddeac-6a15-4aba-b8cc-a19bfcf26a13}</t>
  </si>
  <si>
    <t>SO 669</t>
  </si>
  <si>
    <t>Osvětlení areálu</t>
  </si>
  <si>
    <t>{d70da5fa-1dc4-425d-945f-c64d780198f1}</t>
  </si>
  <si>
    <t>SO 670</t>
  </si>
  <si>
    <t>Přeložky slaboproudu</t>
  </si>
  <si>
    <t>{79bd9457-0d25-493c-a94d-b89ca6945629}</t>
  </si>
  <si>
    <t>SO 671</t>
  </si>
  <si>
    <t>Datová a telefonní přípojka pro vrátnici</t>
  </si>
  <si>
    <t>{c0f2addc-8b09-407c-9a76-41686037abf1}</t>
  </si>
  <si>
    <t>SO 672</t>
  </si>
  <si>
    <t>Přípojka NN pro vrátnici</t>
  </si>
  <si>
    <t>{dee356b9-f6e4-4a9d-bd0a-4d99587fd020}</t>
  </si>
  <si>
    <t>700</t>
  </si>
  <si>
    <t>OBJEKTY POZEMNÍCH STAVEB</t>
  </si>
  <si>
    <t>{f68d8b1d-6e3c-42f0-a061-9bce3a526cf1}</t>
  </si>
  <si>
    <t>SO 701</t>
  </si>
  <si>
    <t>Nová vrátnice</t>
  </si>
  <si>
    <t>{ae2cf824-faaf-4e13-a0b2-902a87acd01c}</t>
  </si>
  <si>
    <t>SO 702</t>
  </si>
  <si>
    <t>Protihluková stěna</t>
  </si>
  <si>
    <t>{1518773e-6e51-4989-8874-4a86c2f45301}</t>
  </si>
  <si>
    <t>SO 702.1</t>
  </si>
  <si>
    <t>Oplocení DPMB - prostor Lipová (MSKP 1. etapa - OD)</t>
  </si>
  <si>
    <t>{ca95dd79-1b8c-4033-ab7f-aae4d4c28a16}</t>
  </si>
  <si>
    <t>SO 702.2</t>
  </si>
  <si>
    <t>Oplocení DPMB - smyčka (smyčka DUSP)</t>
  </si>
  <si>
    <t>{41bc3af6-ea60-4d72-9b0c-2ea27bb5bf03}</t>
  </si>
  <si>
    <t>SO 703</t>
  </si>
  <si>
    <t>Kabelovod</t>
  </si>
  <si>
    <t>{b7c395e5-1299-4cda-9c08-a8413e168d4e}</t>
  </si>
  <si>
    <t>800</t>
  </si>
  <si>
    <t>OBJEKTY ÚPRAVY ÚZEMÍ</t>
  </si>
  <si>
    <t>{c54ea4fe-35cc-4b7b-81fa-2ddbf654942e}</t>
  </si>
  <si>
    <t>SO 801.1</t>
  </si>
  <si>
    <t>Hrubé terénní úpravy (smyčka SP)</t>
  </si>
  <si>
    <t>{5ee90962-cb90-46c1-9f13-72f085a3b4ed}</t>
  </si>
  <si>
    <t>SO 801.2</t>
  </si>
  <si>
    <t>Hrubé terénní úpravy smyčka (smyčka DUSP)</t>
  </si>
  <si>
    <t>{16ba51a2-2e6d-4b34-9c9a-464a258ceaec}</t>
  </si>
  <si>
    <t>SO 801.3</t>
  </si>
  <si>
    <t>Hrubé terénní úpravy - OS Smyčka (MSKP 1. etapa - OD)</t>
  </si>
  <si>
    <t>{158264c5-538f-4352-9a2b-8623493e9a03}</t>
  </si>
  <si>
    <t>SO 811</t>
  </si>
  <si>
    <t>Kácení mimolesní zeleně</t>
  </si>
  <si>
    <t>{5e8e5abb-902b-4cfb-bafe-225cfc139d26}</t>
  </si>
  <si>
    <t>SO 812</t>
  </si>
  <si>
    <t>Náhradní výsadba (smyčka SP/DUSP)</t>
  </si>
  <si>
    <t>{cd9ac8b5-258f-4bfc-8032-bc9eb15bfe86}</t>
  </si>
  <si>
    <t>900</t>
  </si>
  <si>
    <t>PROVOZNÍ SOUBORY</t>
  </si>
  <si>
    <t>{a6c664bc-f0e4-4e85-ba3c-72b345b8f5cf}</t>
  </si>
  <si>
    <t>PS 1001</t>
  </si>
  <si>
    <t>Informační LED panely</t>
  </si>
  <si>
    <t>{c8409a1e-7a7f-4f78-8040-2f137b3a2a09}</t>
  </si>
  <si>
    <t>SO 901</t>
  </si>
  <si>
    <t>Stavění vlakové cesty</t>
  </si>
  <si>
    <t>{8dac57cb-23e9-475d-9971-20ac16780c7d}</t>
  </si>
  <si>
    <t>A1</t>
  </si>
  <si>
    <t>KRYCÍ LIST SOUPISU PRACÍ</t>
  </si>
  <si>
    <t>Objekt:</t>
  </si>
  <si>
    <t>000 - OBJEKTY PŘÍPRAVY STAVENIŠTĚ</t>
  </si>
  <si>
    <t>Soupis:</t>
  </si>
  <si>
    <t>SO 000 - Vedlejší náklady (RDS, DSP, Geodetické práce)</t>
  </si>
  <si>
    <t>REKAPITULACE ČLENĚNÍ SOUPISU PRACÍ</t>
  </si>
  <si>
    <t>Kód dílu - Popis</t>
  </si>
  <si>
    <t>Cena celkem [CZK]</t>
  </si>
  <si>
    <t>-1</t>
  </si>
  <si>
    <t>VRN1 - Průzkumné, geodetické a projektové práce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</si>
  <si>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</si>
  <si>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</si>
  <si>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</si>
  <si>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</si>
  <si>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</si>
  <si>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</si>
  <si>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</si>
  <si>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</si>
  <si>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</si>
  <si>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</si>
  <si>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</si>
  <si>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</si>
  <si>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</si>
  <si>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VRN1</t>
  </si>
  <si>
    <t>Průzkumné, geodetické a projektové práce</t>
  </si>
  <si>
    <t>4</t>
  </si>
  <si>
    <t>ROZPOCET</t>
  </si>
  <si>
    <t>K</t>
  </si>
  <si>
    <t>011002000</t>
  </si>
  <si>
    <t>Průzkumné práce</t>
  </si>
  <si>
    <t>KPL</t>
  </si>
  <si>
    <t>CS ÚRS 2021 02</t>
  </si>
  <si>
    <t>2101913271</t>
  </si>
  <si>
    <t>Online PSC</t>
  </si>
  <si>
    <t>https://podminky.urs.cz/item/CS_URS_2021_02/011002000</t>
  </si>
  <si>
    <t>VV</t>
  </si>
  <si>
    <t>"náklady na zařízení staveniště, činnost geodeta, vytyčení sítí, projektové dokumentace, veškeré zkoušky A1 revize" 1</t>
  </si>
  <si>
    <t>SO 001 - Provizorní úpravy ploch pro ZS a DIO (Smyčka SP)</t>
  </si>
  <si>
    <t>VRN3 - Zařízení staveniště</t>
  </si>
  <si>
    <t>VRN3</t>
  </si>
  <si>
    <t>Zařízení staveniště</t>
  </si>
  <si>
    <t>032403000</t>
  </si>
  <si>
    <t>Provizorní komunikace</t>
  </si>
  <si>
    <t>-9151142</t>
  </si>
  <si>
    <t>https://podminky.urs.cz/item/CS_URS_2021_02/032403000</t>
  </si>
  <si>
    <t>"Provizorní úpravy ploch pro ZS A1 DIO, kompletní zřízení, údržba po dobu výstavby, odstranění po dokončení A1 uvedení ploch do původního stavu" 1</t>
  </si>
  <si>
    <t>SO 002 - Demolice staré vrátnice</t>
  </si>
  <si>
    <t>1 - Zemní práce</t>
  </si>
  <si>
    <t>9 - Ostatní konstrukce a práce, bourání</t>
  </si>
  <si>
    <t>997 - Přesun sutě</t>
  </si>
  <si>
    <t>Zemní práce</t>
  </si>
  <si>
    <t>174151101</t>
  </si>
  <si>
    <t>Zásyp sypaninou z jakékoliv horniny strojně s uložením výkopku ve vrstvách se zhutněním jam, šachet, rýh nebo kolem objektů v těchto vykopávkách</t>
  </si>
  <si>
    <t>M3</t>
  </si>
  <si>
    <t>847664523</t>
  </si>
  <si>
    <t>https://podminky.urs.cz/item/CS_URS_2021_02/174151101</t>
  </si>
  <si>
    <t>4.46*4.66*1.5</t>
  </si>
  <si>
    <t>B1</t>
  </si>
  <si>
    <t>"Celkem: "A1</t>
  </si>
  <si>
    <t>M</t>
  </si>
  <si>
    <t>58331200</t>
  </si>
  <si>
    <t>štěrkopísek netříděný zásypový</t>
  </si>
  <si>
    <t>T</t>
  </si>
  <si>
    <t>8</t>
  </si>
  <si>
    <t>-277173011</t>
  </si>
  <si>
    <t>https://podminky.urs.cz/item/CS_URS_2021_02/58331200</t>
  </si>
  <si>
    <t>A2</t>
  </si>
  <si>
    <t>31.175*1.8</t>
  </si>
  <si>
    <t>B2</t>
  </si>
  <si>
    <t>"Celkem: "A2</t>
  </si>
  <si>
    <t>9</t>
  </si>
  <si>
    <t>Ostatní konstrukce a práce, bourání</t>
  </si>
  <si>
    <t>3</t>
  </si>
  <si>
    <t>961021311</t>
  </si>
  <si>
    <t>Bourání základů ze zdiva kamenného na jakoukoli maltu</t>
  </si>
  <si>
    <t>1318593132</t>
  </si>
  <si>
    <t>https://podminky.urs.cz/item/CS_URS_2021_02/961021311</t>
  </si>
  <si>
    <t>A3</t>
  </si>
  <si>
    <t>2*(4.46+4.66)*0.6*1</t>
  </si>
  <si>
    <t>B3</t>
  </si>
  <si>
    <t>"Celkem: "A3</t>
  </si>
  <si>
    <t>981011313</t>
  </si>
  <si>
    <t>Demolice budov postupným rozebíráním z cihel, kamene, smíšeného nebo hrázděného zdiva, tvárnic na maltu vápennou nebo vápenocementovou s podílem konstrukcí přes 15 do 20 %</t>
  </si>
  <si>
    <t>191970861</t>
  </si>
  <si>
    <t>https://podminky.urs.cz/item/CS_URS_2021_02/981011313</t>
  </si>
  <si>
    <t>A4</t>
  </si>
  <si>
    <t>4.46*4.66*(3+1+1)</t>
  </si>
  <si>
    <t>B4</t>
  </si>
  <si>
    <t>"Celkem: "A4</t>
  </si>
  <si>
    <t>5</t>
  </si>
  <si>
    <t>981513114</t>
  </si>
  <si>
    <t>Demolice konstrukcí objektů těžkými mechanizačními prostředky konstrukcí ze železobetonu</t>
  </si>
  <si>
    <t>-1432970200</t>
  </si>
  <si>
    <t>https://podminky.urs.cz/item/CS_URS_2021_02/981513114</t>
  </si>
  <si>
    <t>A5</t>
  </si>
  <si>
    <t>"předložené schůdky + podlaha" 0.21+3.6*3.4*0.2</t>
  </si>
  <si>
    <t>B5</t>
  </si>
  <si>
    <t>"Celkem: "A5</t>
  </si>
  <si>
    <t>6</t>
  </si>
  <si>
    <t>98100001</t>
  </si>
  <si>
    <t>Odpojení od sítí - voda kanalizace, elektro</t>
  </si>
  <si>
    <t>KUS</t>
  </si>
  <si>
    <t>-1353475316</t>
  </si>
  <si>
    <t>997</t>
  </si>
  <si>
    <t>Přesun sutě</t>
  </si>
  <si>
    <t>7</t>
  </si>
  <si>
    <t>997006002</t>
  </si>
  <si>
    <t>Úprava stavebního odpadu třídění na jednotlivé druhy</t>
  </si>
  <si>
    <t>-737841681</t>
  </si>
  <si>
    <t>https://podminky.urs.cz/item/CS_URS_2021_02/997006002</t>
  </si>
  <si>
    <t>997006512</t>
  </si>
  <si>
    <t>Vodorovná doprava suti na skládku s naložením na dopravní prostředek a složením přes 100 m do 1 km</t>
  </si>
  <si>
    <t>1050404251</t>
  </si>
  <si>
    <t>https://podminky.urs.cz/item/CS_URS_2021_02/997006512</t>
  </si>
  <si>
    <t>997006519</t>
  </si>
  <si>
    <t>Vodorovná doprava suti na skládku s naložením na dopravní prostředek a složením Příplatek k ceně za každý další i započatý 1 km</t>
  </si>
  <si>
    <t>1213554397</t>
  </si>
  <si>
    <t>https://podminky.urs.cz/item/CS_URS_2021_02/997006519</t>
  </si>
  <si>
    <t>A9</t>
  </si>
  <si>
    <t>70.137*24 "Přepočtené koeficientem množství</t>
  </si>
  <si>
    <t>B9</t>
  </si>
  <si>
    <t>"Celkem: "A9</t>
  </si>
  <si>
    <t>10</t>
  </si>
  <si>
    <t>997013631</t>
  </si>
  <si>
    <t>Poplatek za uložení stavebního odpadu na skládce (skládkovné) směsného stavebního a demoličního zatříděného do Katalogu odpadů pod kódem 17 09 04</t>
  </si>
  <si>
    <t>-374302887</t>
  </si>
  <si>
    <t>https://podminky.urs.cz/item/CS_URS_2021_02/997013631</t>
  </si>
  <si>
    <t>11</t>
  </si>
  <si>
    <t>997013635</t>
  </si>
  <si>
    <t>Poplatek za uložení stavebního odpadu na skládce (skládkovné) komunálního zatříděného do Katalogu odpadů pod kódem 20 03 01</t>
  </si>
  <si>
    <t>-1875793348</t>
  </si>
  <si>
    <t>https://podminky.urs.cz/item/CS_URS_2021_02/997013635</t>
  </si>
  <si>
    <t>A11</t>
  </si>
  <si>
    <t xml:space="preserve">"ostatní odpad který nelze zahrnout do položky směsného stavebního - odhad" 3 </t>
  </si>
  <si>
    <t>B11</t>
  </si>
  <si>
    <t>"Celkem: "A11</t>
  </si>
  <si>
    <t>12</t>
  </si>
  <si>
    <t>997013847</t>
  </si>
  <si>
    <t>Poplatek za uložení stavebního odpadu na skládce (skládkovné) asfaltového s obsahem dehtu zatříděného do Katalogu odpadů pod kódem 17 03 01</t>
  </si>
  <si>
    <t>-1105609013</t>
  </si>
  <si>
    <t>https://podminky.urs.cz/item/CS_URS_2021_02/997013847</t>
  </si>
  <si>
    <t>A12</t>
  </si>
  <si>
    <t>"lepenka" 1.2</t>
  </si>
  <si>
    <t>B12</t>
  </si>
  <si>
    <t>"Celkem: "A12</t>
  </si>
  <si>
    <t>100 - OBJEKTY POZEMNÍCH KOMUNIKACÍ</t>
  </si>
  <si>
    <t>SO 108 - Zpevněné plochy a komunikace DPMB (MSKP 1. etapa - OD)</t>
  </si>
  <si>
    <t>5 - Komunikace pozemní</t>
  </si>
  <si>
    <t>Komunikace pozemní</t>
  </si>
  <si>
    <t>577113111R</t>
  </si>
  <si>
    <t>Asfaltový beton vrstva obrusná ACO 8 (ABJ) s rozprostřením a se zhutněním z nemodifikovaného asfaltu v pruhu šířky do 3 m, po zhutnění tl. 25 mm</t>
  </si>
  <si>
    <t>M2</t>
  </si>
  <si>
    <t>-531239825</t>
  </si>
  <si>
    <t>"zpevněné plochy, vč. zemních prací, obrub, odvozů na skládku" 2600</t>
  </si>
  <si>
    <t>1102,14</t>
  </si>
  <si>
    <t>B7</t>
  </si>
  <si>
    <t>1,456</t>
  </si>
  <si>
    <t>A13</t>
  </si>
  <si>
    <t>25,6</t>
  </si>
  <si>
    <t>A14</t>
  </si>
  <si>
    <t>14,5</t>
  </si>
  <si>
    <t>B18</t>
  </si>
  <si>
    <t>1072,5</t>
  </si>
  <si>
    <t>B19</t>
  </si>
  <si>
    <t>1212,354</t>
  </si>
  <si>
    <t>200 - MOSTNÍ OBJEKTY A ZDI</t>
  </si>
  <si>
    <t>B21</t>
  </si>
  <si>
    <t>24</t>
  </si>
  <si>
    <t>A27</t>
  </si>
  <si>
    <t>226,59</t>
  </si>
  <si>
    <t>SO 201.1 - Most</t>
  </si>
  <si>
    <t>A28</t>
  </si>
  <si>
    <t>216,776</t>
  </si>
  <si>
    <t>B28</t>
  </si>
  <si>
    <t>21,44</t>
  </si>
  <si>
    <t>B37</t>
  </si>
  <si>
    <t>10,5</t>
  </si>
  <si>
    <t>B42</t>
  </si>
  <si>
    <t>50,14</t>
  </si>
  <si>
    <t>C42</t>
  </si>
  <si>
    <t>106,064</t>
  </si>
  <si>
    <t>B44</t>
  </si>
  <si>
    <t>108,595</t>
  </si>
  <si>
    <t>C44</t>
  </si>
  <si>
    <t>215,684</t>
  </si>
  <si>
    <t>D44</t>
  </si>
  <si>
    <t>5,4</t>
  </si>
  <si>
    <t>A48</t>
  </si>
  <si>
    <t>36,116</t>
  </si>
  <si>
    <t>B63</t>
  </si>
  <si>
    <t>0,394</t>
  </si>
  <si>
    <t>A66</t>
  </si>
  <si>
    <t>A67</t>
  </si>
  <si>
    <t>B67</t>
  </si>
  <si>
    <t>B69</t>
  </si>
  <si>
    <t>417,12</t>
  </si>
  <si>
    <t>C69</t>
  </si>
  <si>
    <t>22,77</t>
  </si>
  <si>
    <t>B70</t>
  </si>
  <si>
    <t>50,19</t>
  </si>
  <si>
    <t>C70</t>
  </si>
  <si>
    <t>3,216</t>
  </si>
  <si>
    <t>D70</t>
  </si>
  <si>
    <t>2,07</t>
  </si>
  <si>
    <t>A82</t>
  </si>
  <si>
    <t>140,13</t>
  </si>
  <si>
    <t>A83</t>
  </si>
  <si>
    <t>A98</t>
  </si>
  <si>
    <t>0,96</t>
  </si>
  <si>
    <t>A99</t>
  </si>
  <si>
    <t>860,9</t>
  </si>
  <si>
    <t>B100</t>
  </si>
  <si>
    <t>86,9</t>
  </si>
  <si>
    <t>A102</t>
  </si>
  <si>
    <t>27,04</t>
  </si>
  <si>
    <t>B102</t>
  </si>
  <si>
    <t>5,07</t>
  </si>
  <si>
    <t>C102</t>
  </si>
  <si>
    <t>121,512</t>
  </si>
  <si>
    <t>B106</t>
  </si>
  <si>
    <t>B125</t>
  </si>
  <si>
    <t>40,776</t>
  </si>
  <si>
    <t>C125</t>
  </si>
  <si>
    <t>302,156</t>
  </si>
  <si>
    <t>D125</t>
  </si>
  <si>
    <t>2182,237</t>
  </si>
  <si>
    <t>B126</t>
  </si>
  <si>
    <t>366,984</t>
  </si>
  <si>
    <t>C126</t>
  </si>
  <si>
    <t>2719,403</t>
  </si>
  <si>
    <t>D126</t>
  </si>
  <si>
    <t>19640,135</t>
  </si>
  <si>
    <t>B127</t>
  </si>
  <si>
    <t>B128</t>
  </si>
  <si>
    <t>B129</t>
  </si>
  <si>
    <t>A131</t>
  </si>
  <si>
    <t>68,662</t>
  </si>
  <si>
    <t>A133</t>
  </si>
  <si>
    <t>137,324</t>
  </si>
  <si>
    <t>A135</t>
  </si>
  <si>
    <t>235,894</t>
  </si>
  <si>
    <t>B135</t>
  </si>
  <si>
    <t>419,208</t>
  </si>
  <si>
    <t>C135</t>
  </si>
  <si>
    <t>88,76</t>
  </si>
  <si>
    <t>D135</t>
  </si>
  <si>
    <t>179,005</t>
  </si>
  <si>
    <t>E135</t>
  </si>
  <si>
    <t>31,32</t>
  </si>
  <si>
    <t>F135</t>
  </si>
  <si>
    <t>274,68</t>
  </si>
  <si>
    <t>G135</t>
  </si>
  <si>
    <t>63,715</t>
  </si>
  <si>
    <t>B137</t>
  </si>
  <si>
    <t>838,416</t>
  </si>
  <si>
    <t>C137</t>
  </si>
  <si>
    <t>177,52</t>
  </si>
  <si>
    <t>D137</t>
  </si>
  <si>
    <t>358,01</t>
  </si>
  <si>
    <t>A139</t>
  </si>
  <si>
    <t>B139</t>
  </si>
  <si>
    <t>C139</t>
  </si>
  <si>
    <t>B145</t>
  </si>
  <si>
    <t>538,979</t>
  </si>
  <si>
    <t>A147</t>
  </si>
  <si>
    <t>B147</t>
  </si>
  <si>
    <t>220,73</t>
  </si>
  <si>
    <t>2 - Zakládání</t>
  </si>
  <si>
    <t>C147</t>
  </si>
  <si>
    <t>3 - Svislé a kompletní konstrukce</t>
  </si>
  <si>
    <t>4 - Vodorovné konstrukce</t>
  </si>
  <si>
    <t>6 - Úpravy povrchů, podlahy a osazování výplní</t>
  </si>
  <si>
    <t>711 - Izolace proti vodě, vlhkosti a plynům</t>
  </si>
  <si>
    <t>714 - Akustická a protiotřesová opatření</t>
  </si>
  <si>
    <t>764 - Konstrukce klempířské</t>
  </si>
  <si>
    <t>8 - Trubní vedení</t>
  </si>
  <si>
    <t>998 - Přesun hmot</t>
  </si>
  <si>
    <t>162751117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</si>
  <si>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</si>
  <si>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1111353848</t>
  </si>
  <si>
    <t>https://podminky.urs.cz/item/CS_URS_2021_02/162751117</t>
  </si>
  <si>
    <t xml:space="preserve">""odvoz přebytečné zeminy na skládku do 10 km" </t>
  </si>
  <si>
    <t>"vrty prům. 900mm" 3.14*0.45^2*240</t>
  </si>
  <si>
    <t>"vrty prům. 1200mm" 3.14*0.6^2*975</t>
  </si>
  <si>
    <t>C1</t>
  </si>
  <si>
    <t>"Celkem: "A1+B1</t>
  </si>
  <si>
    <t>167151111</t>
  </si>
  <si>
    <t>Nakládání, skládání a překládání neulehlého výkopku nebo sypaniny strojně nakládání, množství přes 100 m3, z hornin třídy těžitelnosti I, skupiny 1 až 3</t>
  </si>
  <si>
    <t>872359701</t>
  </si>
  <si>
    <t>https://podminky.urs.cz/item/CS_URS_2021_02/167151111</t>
  </si>
  <si>
    <t>""naložen zeminy z vrtů na dopravní prostředek"</t>
  </si>
  <si>
    <t>C2</t>
  </si>
  <si>
    <t>"Celkem: "A2+B2</t>
  </si>
  <si>
    <t>171201231</t>
  </si>
  <si>
    <t>Poplatek za uložení stavebního odpadu na recyklační skládce (skládkovné) zeminy a kamení zatříděného do Katalogu odpadů pod kódem 17 05 04</t>
  </si>
  <si>
    <t>-1934459013</t>
  </si>
  <si>
    <t>https://podminky.urs.cz/item/CS_URS_2021_02/171201231</t>
  </si>
  <si>
    <t>1254.744*1.8</t>
  </si>
  <si>
    <t>171251201</t>
  </si>
  <si>
    <t>Uložení sypaniny na skládky nebo meziskládky bez hutnění s upravením uložené sypaniny do předepsaného tvaru</t>
  </si>
  <si>
    <t>191001007</t>
  </si>
  <si>
    <t>https://podminky.urs.cz/item/CS_URS_2021_02/171251201</t>
  </si>
  <si>
    <t>1915784911</t>
  </si>
  <si>
    <t xml:space="preserve">""zásyp stavebních jam za rubem opěr zeinou vhodnou do násypu, hutnění na Id=0,85 po vrstvách" </t>
  </si>
  <si>
    <t>0.5*163.848*2.0+0.5*68.7*1.9+0.5*130.0*1.8+6*(3.57*(9.0+12.0)+4*2.0)+3.57*(9.2+23.2)+4*2.0</t>
  </si>
  <si>
    <t>-340405520</t>
  </si>
  <si>
    <t>175151101</t>
  </si>
  <si>
    <t>Obsypání potrubí strojně sypaninou z vhodných třídy těžitelnosti I a II, skupiny 1 až 4 nebo materiálem připraveným podél výkopu ve vzdálenosti do 3 m od jeho kraje, pro jakoukoliv hloubku výkopu a míru zhutnění bez prohození sypaniny</t>
  </si>
  <si>
    <t>-613078031</t>
  </si>
  <si>
    <t>https://podminky.urs.cz/item/CS_URS_2021_02/175151101</t>
  </si>
  <si>
    <t>A7</t>
  </si>
  <si>
    <t>"obsyp rubové drenáže lomový kamenem fr. 200mm" (0.6*0.4*0.5)*(6.5+4.1+4.1)</t>
  </si>
  <si>
    <t>"obsyp drenáže přechodové desky lomový kamenem fr. 200mm" 0.13*(3.0+4.1+4.1)</t>
  </si>
  <si>
    <t>C7</t>
  </si>
  <si>
    <t>"Celkem: "A7+B7</t>
  </si>
  <si>
    <t>58344003</t>
  </si>
  <si>
    <t>kamenivo drcené hrubé frakce 63/125</t>
  </si>
  <si>
    <t>-1243879968</t>
  </si>
  <si>
    <t>https://podminky.urs.cz/item/CS_URS_2021_02/58344003</t>
  </si>
  <si>
    <t>175151101.1</t>
  </si>
  <si>
    <t>370453574</t>
  </si>
  <si>
    <t>https://podminky.urs.cz/item/CS_URS_2021_02/175151101.1</t>
  </si>
  <si>
    <t>"štěrkopískový obsyp rubu spodní stavby, hutnění na Id=0,85" 2.0*6.5+1.6*(4.1+4.1)+2*11.4*0.6*4.7+(1.2+2.8)*0.6*3.0+1.9*0.6*2.7+19.4*3.6*0.6</t>
  </si>
  <si>
    <t>58337344</t>
  </si>
  <si>
    <t>štěrkopísek frakce 0/32</t>
  </si>
  <si>
    <t>1872453833</t>
  </si>
  <si>
    <t>https://podminky.urs.cz/item/CS_URS_2021_02/58337344</t>
  </si>
  <si>
    <t>Zakládání</t>
  </si>
  <si>
    <t>211971121</t>
  </si>
  <si>
    <t>Zřízení opláštění výplně z geotextilie odvodňovacích žeber nebo trativodů v rýze nebo zářezu se stěnami svislými nebo šikmými o sklonu přes 1:2 při rozvinuté šířce opláštění do 2,5 m</t>
  </si>
  <si>
    <t>1606222661</t>
  </si>
  <si>
    <t>https://podminky.urs.cz/item/CS_URS_2021_02/211971121</t>
  </si>
  <si>
    <t>"opláštění vsakovacího boxu geotextilií" 4*0.5*1.5+2*0.5*0.5</t>
  </si>
  <si>
    <t>13</t>
  </si>
  <si>
    <t>212792212</t>
  </si>
  <si>
    <t>Odvodnění mostní opěry z plastových trub drenážní potrubí flexibilní DN 160</t>
  </si>
  <si>
    <t>240608123</t>
  </si>
  <si>
    <t>https://podminky.urs.cz/item/CS_URS_2021_02/212792212</t>
  </si>
  <si>
    <t>"odvodnněí rubu opěr A13 závěrných zdí A13 dlouhých křídel, perfor. trubka HDPE prům. 150mm" 6.5+2.7+2*4.1+2*4.1</t>
  </si>
  <si>
    <t>14</t>
  </si>
  <si>
    <t>212792312</t>
  </si>
  <si>
    <t>Odvodnění mostní opěry z plastových trub drenážní potrubí HDPE DN 160</t>
  </si>
  <si>
    <t>1075545381</t>
  </si>
  <si>
    <t>https://podminky.urs.cz/item/CS_URS_2021_02/212792312</t>
  </si>
  <si>
    <t>"vyústění drenáže skrčz dříky opěr A14 křídlo, trubka plná HDPE prům. 150mm" 6.0+4.0+4.5</t>
  </si>
  <si>
    <t>212972113</t>
  </si>
  <si>
    <t>Opláštění drenážních trub filtrační textilií DN 160</t>
  </si>
  <si>
    <t>895624145</t>
  </si>
  <si>
    <t>https://podminky.urs.cz/item/CS_URS_2021_02/212972113</t>
  </si>
  <si>
    <t>A15</t>
  </si>
  <si>
    <t>"obalení drenážní trubky geotextilií 800 g/m2" 6.5+4.1+4.1</t>
  </si>
  <si>
    <t>16</t>
  </si>
  <si>
    <t>226213313</t>
  </si>
  <si>
    <t>Velkoprofilové vrty náběrovým vrtáním svislé zapažené ocelovými pažnicemi průměru přes 850 do 1050 mm, v hl od 0 do 20 m v hornině tř. III</t>
  </si>
  <si>
    <t>331142493</t>
  </si>
  <si>
    <t>https://podminky.urs.cz/item/CS_URS_2021_02/226213313</t>
  </si>
  <si>
    <t>A16</t>
  </si>
  <si>
    <t>"vrty prům. 900mm, celkové délky 15m, vč. ocelové výpažnice" (2*4+8)*15.0</t>
  </si>
  <si>
    <t>17</t>
  </si>
  <si>
    <t>226213713</t>
  </si>
  <si>
    <t>Velkoprofilové vrty náběrovým vrtáním svislé zapažené ocelovými pažnicemi průměru přes 1050 do 1250 mm, v hl od 0 do 20 m v hornině tř. III</t>
  </si>
  <si>
    <t>-167080501</t>
  </si>
  <si>
    <t>https://podminky.urs.cz/item/CS_URS_2021_02/226213713</t>
  </si>
  <si>
    <t>A17</t>
  </si>
  <si>
    <t>"vrty prům. 1200mm, celkové délky 15m, vč. ocelové výpažnice" (8*6+7+10)*15.0</t>
  </si>
  <si>
    <t>18</t>
  </si>
  <si>
    <t>231112213</t>
  </si>
  <si>
    <t>Zřízení výplně pilot bez vytažení pažnic nezapažených nebo zapažených bentonitovou suspenzí svislých z betonu železového, v hl od 0 do 20 m, při průměru piloty přes 650 do 1250 mm</t>
  </si>
  <si>
    <t>870590816</t>
  </si>
  <si>
    <t>https://podminky.urs.cz/item/CS_URS_2021_02/231112213</t>
  </si>
  <si>
    <t>A18</t>
  </si>
  <si>
    <t>"pilota prům. 900mm" 16*16.5</t>
  </si>
  <si>
    <t>"pilota prům. 1200mm" 65*16.5</t>
  </si>
  <si>
    <t>C18</t>
  </si>
  <si>
    <t>"Celkem: "A18+B18</t>
  </si>
  <si>
    <t>19</t>
  </si>
  <si>
    <t>58933333</t>
  </si>
  <si>
    <t>beton C 30/37 XF3 kamenivo frakce 0/22</t>
  </si>
  <si>
    <t>-201895782</t>
  </si>
  <si>
    <t>https://podminky.urs.cz/item/CS_URS_2021_02/58933333</t>
  </si>
  <si>
    <t>A19</t>
  </si>
  <si>
    <t>"pilota prům. 900mm" 16*3.14*0.45*0.45*16.5</t>
  </si>
  <si>
    <t>"pilota prům. 1200mm" 65*3.14*0.6*0.6*16.5</t>
  </si>
  <si>
    <t>C19</t>
  </si>
  <si>
    <t>"Celkem: "A19+B19</t>
  </si>
  <si>
    <t>20</t>
  </si>
  <si>
    <t>231611114</t>
  </si>
  <si>
    <t>Výztuž pilot betonovaných do země z oceli 10 505 (R)</t>
  </si>
  <si>
    <t>-1010023921</t>
  </si>
  <si>
    <t>https://podminky.urs.cz/item/CS_URS_2021_02/231611114</t>
  </si>
  <si>
    <t>A20</t>
  </si>
  <si>
    <t>"spotřeba oceli 110 kg/m3" 1380.218*0.110</t>
  </si>
  <si>
    <t>239111113</t>
  </si>
  <si>
    <t>Odbourání vrchní znehodnocené části výplně betonových pilot při průměru piloty přes 650 do 1250 mm</t>
  </si>
  <si>
    <t>567825953</t>
  </si>
  <si>
    <t>https://podminky.urs.cz/item/CS_URS_2021_02/239111113</t>
  </si>
  <si>
    <t>""odbourání vrchu pilot, suť 1,699 t/m"</t>
  </si>
  <si>
    <t>A21</t>
  </si>
  <si>
    <t>"piloty prům. 900mm" 65*1.5</t>
  </si>
  <si>
    <t>"piloty prům. 1200mm" 16*1.5</t>
  </si>
  <si>
    <t>C21</t>
  </si>
  <si>
    <t>"Celkem: "A21+B21</t>
  </si>
  <si>
    <t>22</t>
  </si>
  <si>
    <t>271572211</t>
  </si>
  <si>
    <t>Podsyp pod základové konstrukce se zhutněním a urovnáním povrchu ze štěrkopísku netříděného</t>
  </si>
  <si>
    <t>-125210499</t>
  </si>
  <si>
    <t>https://podminky.urs.cz/item/CS_URS_2021_02/271572211</t>
  </si>
  <si>
    <t>""štěrkopískový podsyp, hutnění na Id=0,85"</t>
  </si>
  <si>
    <t>A22</t>
  </si>
  <si>
    <t>"pod přechodové desky" 1.6*(2.7+4.0+4.0)+1.3*(3.2+4.9+1.7)+1.3*5.6*3.75</t>
  </si>
  <si>
    <t>B22</t>
  </si>
  <si>
    <t>"Celkem: "A22</t>
  </si>
  <si>
    <t>23</t>
  </si>
  <si>
    <t>273321116</t>
  </si>
  <si>
    <t>Základové konstrukce z betonu železového desky ve výkopu nebo na hlavách pilot C 20/25</t>
  </si>
  <si>
    <t>861710011</t>
  </si>
  <si>
    <t>https://podminky.urs.cz/item/CS_URS_2021_02/273321116</t>
  </si>
  <si>
    <t>A23</t>
  </si>
  <si>
    <t>"podkladní deska z prostého betonu pro prefabrikáty v předmostí z C 20/25-x0" 0.2*(3.2*5.0+4.4*5.0+4.0*5.0)</t>
  </si>
  <si>
    <t>273354111</t>
  </si>
  <si>
    <t>Bednění základových konstrukcí desek zřízení</t>
  </si>
  <si>
    <t>-1509329086</t>
  </si>
  <si>
    <t>https://podminky.urs.cz/item/CS_URS_2021_02/273354111</t>
  </si>
  <si>
    <t>A24</t>
  </si>
  <si>
    <t>"bednění podkladní desky pro prefabrikáty v předmostí" ((3.2+5.0)+(4.4+5.0)+(4.0+5.0))*2*0.2</t>
  </si>
  <si>
    <t>25</t>
  </si>
  <si>
    <t>273354211</t>
  </si>
  <si>
    <t>Bednění základových konstrukcí desek odstranění bednění</t>
  </si>
  <si>
    <t>1538170543</t>
  </si>
  <si>
    <t>https://podminky.urs.cz/item/CS_URS_2021_02/273354211</t>
  </si>
  <si>
    <t>26</t>
  </si>
  <si>
    <t>274311127</t>
  </si>
  <si>
    <t>Základové konstrukce z betonu prostého pasy, prahy, věnce a ostruhy ve výkopu nebo na hlavách pilot C 25/30</t>
  </si>
  <si>
    <t>-262036638</t>
  </si>
  <si>
    <t>https://podminky.urs.cz/item/CS_URS_2021_02/274311127</t>
  </si>
  <si>
    <t>A26</t>
  </si>
  <si>
    <t>"kotevní betonový práh 800/600mm z C25/30-Xf2" (3.2+4.4+4.0)*11.6</t>
  </si>
  <si>
    <t>27</t>
  </si>
  <si>
    <t>274321118</t>
  </si>
  <si>
    <t>Základové konstrukce z betonu železového pásy, prahy, věnce a ostruhy ve výkopu nebo na hlavách pilot C 30/37</t>
  </si>
  <si>
    <t>1047441358</t>
  </si>
  <si>
    <t>https://podminky.urs.cz/item/CS_URS_2021_02/274321118</t>
  </si>
  <si>
    <t>"základy opěr A27 křídel z C 30/37-XF3" 1.3*(3.8*9.5+2*9.61*2.0+2*3.8*7.1+3.0*2.0+19.9*2.0)</t>
  </si>
  <si>
    <t>28</t>
  </si>
  <si>
    <t>274354111</t>
  </si>
  <si>
    <t>Bednění základových konstrukcí pasů, prahů, věnců a ostruh zřízení</t>
  </si>
  <si>
    <t>-1486219777</t>
  </si>
  <si>
    <t>https://podminky.urs.cz/item/CS_URS_2021_02/274354111</t>
  </si>
  <si>
    <t>"základ pro opěry A28 křídla" 1.4*(6*3.8+9.5+5.5+4*9.61+4*2.0+2*7.1+2*5.2+2*3.1+2*19.9)</t>
  </si>
  <si>
    <t>"kotevní betonový práh" 3.2*0.8*2+4.4*0.8*2+4.0*0.8*2+0.8*0.6*6</t>
  </si>
  <si>
    <t>C28</t>
  </si>
  <si>
    <t>"Celkem: "A28+B28</t>
  </si>
  <si>
    <t>29</t>
  </si>
  <si>
    <t>274354211</t>
  </si>
  <si>
    <t>Bednění základových konstrukcí pasů, prahů, věnců a ostruh odstranění bednění</t>
  </si>
  <si>
    <t>-602778794</t>
  </si>
  <si>
    <t>https://podminky.urs.cz/item/CS_URS_2021_02/274354211</t>
  </si>
  <si>
    <t>30</t>
  </si>
  <si>
    <t>274361116</t>
  </si>
  <si>
    <t>Výztuž základových konstrukcí pasů, prahů, věnců a ostruh z betonářské oceli 10 505 (R) nebo BSt 500</t>
  </si>
  <si>
    <t>-90785037</t>
  </si>
  <si>
    <t>https://podminky.urs.cz/item/CS_URS_2021_02/274361116</t>
  </si>
  <si>
    <t>A30</t>
  </si>
  <si>
    <t xml:space="preserve">"spotřeba oceli do základových pasů 130 kg/m3" 226.590*0.130 </t>
  </si>
  <si>
    <t>31</t>
  </si>
  <si>
    <t>275321118</t>
  </si>
  <si>
    <t>Základové konstrukce z betonu železového patky a bloky ve výkopu nebo na hlavách pilot C 30/37</t>
  </si>
  <si>
    <t>-1817558749</t>
  </si>
  <si>
    <t>https://podminky.urs.cz/item/CS_URS_2021_02/275321118</t>
  </si>
  <si>
    <t>A31</t>
  </si>
  <si>
    <t>"základy pilířů z C 30/37-XF3" 1.3*(6*4.5*6.0+4.6*11.6)</t>
  </si>
  <si>
    <t>32</t>
  </si>
  <si>
    <t>275354111</t>
  </si>
  <si>
    <t>Bednění základových konstrukcí patek a bloků zřízení</t>
  </si>
  <si>
    <t>471366467</t>
  </si>
  <si>
    <t>https://podminky.urs.cz/item/CS_URS_2021_02/275354111</t>
  </si>
  <si>
    <t>A32</t>
  </si>
  <si>
    <t>"bednění základů pilířů" 1.4*(12*4.5+12*6.0+2*4.6+2*11.6)</t>
  </si>
  <si>
    <t>33</t>
  </si>
  <si>
    <t>275354211</t>
  </si>
  <si>
    <t>Bednění základových konstrukcí patek a bloků odstranění bednění</t>
  </si>
  <si>
    <t>-1563655118</t>
  </si>
  <si>
    <t>https://podminky.urs.cz/item/CS_URS_2021_02/275354211</t>
  </si>
  <si>
    <t>34</t>
  </si>
  <si>
    <t>275361116</t>
  </si>
  <si>
    <t>Výztuž základových konstrukcí patek a bloků z betonářské oceli 10 505 (R) nebo BSt 500</t>
  </si>
  <si>
    <t>-1850494935</t>
  </si>
  <si>
    <t>https://podminky.urs.cz/item/CS_URS_2021_02/275361116</t>
  </si>
  <si>
    <t>A34</t>
  </si>
  <si>
    <t xml:space="preserve">"spotřeba oceli do základových patek 150 kg/m3" 279.968*0.150 </t>
  </si>
  <si>
    <t>152</t>
  </si>
  <si>
    <t>69311081</t>
  </si>
  <si>
    <t>geotextilie netkaná separační, ochranná, filtrační, drenážní PES 300g/m2</t>
  </si>
  <si>
    <t>1639422094</t>
  </si>
  <si>
    <t>https://podminky.urs.cz/item/CS_URS_2021_02/69311081</t>
  </si>
  <si>
    <t>Svislé a kompletní konstrukce</t>
  </si>
  <si>
    <t>35</t>
  </si>
  <si>
    <t>317171126</t>
  </si>
  <si>
    <t>Kotvení monolitického betonu římsy do mostovky kotvou do vývrtu</t>
  </si>
  <si>
    <t>314668250</t>
  </si>
  <si>
    <t>https://podminky.urs.cz/item/CS_URS_2021_02/317171126</t>
  </si>
  <si>
    <t>36</t>
  </si>
  <si>
    <t>54879006</t>
  </si>
  <si>
    <t>patrona chemická M24x210mm</t>
  </si>
  <si>
    <t>-196869627</t>
  </si>
  <si>
    <t>https://podminky.urs.cz/item/CS_URS_2021_02/54879006</t>
  </si>
  <si>
    <t>37</t>
  </si>
  <si>
    <t>317321118</t>
  </si>
  <si>
    <t>Římsy ze železového betonu C 30/37</t>
  </si>
  <si>
    <t>-106254558</t>
  </si>
  <si>
    <t>https://podminky.urs.cz/item/CS_URS_2021_02/317321118</t>
  </si>
  <si>
    <t>A37</t>
  </si>
  <si>
    <t>"římsy z C 30/37-XF4" 3.442*(12.11+34.9)+0.613*(12.11+92.32+5.57+72.12+2.5)+1.019*(2.0+37.73+2.12+111.56+20.0)</t>
  </si>
  <si>
    <t>"rampovité ukončení říms" 3.0*5.0*0.7</t>
  </si>
  <si>
    <t>C37</t>
  </si>
  <si>
    <t>"Celkem: "A37+B37</t>
  </si>
  <si>
    <t>38</t>
  </si>
  <si>
    <t>317353121</t>
  </si>
  <si>
    <t>Bednění mostní římsy zřízení všech tvarů</t>
  </si>
  <si>
    <t>-623119668</t>
  </si>
  <si>
    <t>https://podminky.urs.cz/item/CS_URS_2021_02/317353121</t>
  </si>
  <si>
    <t>A38</t>
  </si>
  <si>
    <t>(1.5+0.7)*(12.11+92.32+5.57)+2*0.8*1.0+4.6*0.7+(1.5+0.7)*(12.11+146.45+20.0)+1.0*5.0+1.4*1.0+(1.5+0.7)*(2.0+37.73+2.12+72.12+2.5)+1.4*1.0+0.8*1.0</t>
  </si>
  <si>
    <t>39</t>
  </si>
  <si>
    <t>317353221</t>
  </si>
  <si>
    <t>Bednění mostní římsy odstranění všech tvarů</t>
  </si>
  <si>
    <t>429097984</t>
  </si>
  <si>
    <t>https://podminky.urs.cz/item/CS_URS_2021_02/317353221</t>
  </si>
  <si>
    <t>40</t>
  </si>
  <si>
    <t>317361116</t>
  </si>
  <si>
    <t>Výztuž mostních železobetonových říms z betonářské oceli 10 505 (R) nebo BSt 500</t>
  </si>
  <si>
    <t>-1170961688</t>
  </si>
  <si>
    <t>https://podminky.urs.cz/item/CS_URS_2021_02/317361116</t>
  </si>
  <si>
    <t>A40</t>
  </si>
  <si>
    <t>"výztuž říms, spotřeba 150 kg/m3" 451.685*0.150</t>
  </si>
  <si>
    <t>41</t>
  </si>
  <si>
    <t>317661142</t>
  </si>
  <si>
    <t>Výplň spár monolitické římsy tmelem polyuretanovým, spára šířky přes 15 do 40 mm</t>
  </si>
  <si>
    <t>872914842</t>
  </si>
  <si>
    <t>https://podminky.urs.cz/item/CS_URS_2021_02/317661142</t>
  </si>
  <si>
    <t>A41</t>
  </si>
  <si>
    <t>"těsnění dilatačních spár říms elastickým těsnícím tmelem 20/20 vč. předtěsnění" 6.27+1.97+2.66</t>
  </si>
  <si>
    <t>42</t>
  </si>
  <si>
    <t>334323219</t>
  </si>
  <si>
    <t>Mostní křídla a závěrné zídky z betonu železového C 35/45</t>
  </si>
  <si>
    <t>-1118108454</t>
  </si>
  <si>
    <t>https://podminky.urs.cz/item/CS_URS_2021_02/334323219</t>
  </si>
  <si>
    <t>""betonáž opěr a křídel z C 35/45-XF2"</t>
  </si>
  <si>
    <t>A42</t>
  </si>
  <si>
    <t>"opěra 1" 7.073*8.5+55.63*1.0+54.524*1.0+2.96*0.25+2.975*0.25+0.9*0.9*0.225*2</t>
  </si>
  <si>
    <t>"opěra 6L" 4.314*6.1+5.818*1.0+16.211*1.0+2.749*0.25+2.975*0.25+0.9*0.9*0.225*2</t>
  </si>
  <si>
    <t xml:space="preserve">"opěra 8P" 4.315*6.1+71.279*1.0+6.667*1.0+2.75*0.25+2.976*0.25+0.9*0.9*0.225*2 </t>
  </si>
  <si>
    <t>D42</t>
  </si>
  <si>
    <t>"Celkem: "A42+B42+C42</t>
  </si>
  <si>
    <t>43</t>
  </si>
  <si>
    <t>334323419</t>
  </si>
  <si>
    <t>Mostní pilíře a sloupy z betonu železového C 35/45</t>
  </si>
  <si>
    <t>1107482883</t>
  </si>
  <si>
    <t>https://podminky.urs.cz/item/CS_URS_2021_02/334323419</t>
  </si>
  <si>
    <t>A43</t>
  </si>
  <si>
    <t>"mostní pilíře z C 35/45-XF2" 2.38*(1.62+1.72+1.72+1.12+1.72+1.62+1.42+0.82)+8*1.68*(3.14*1.1*1.1)/4+8*2.81*1.1</t>
  </si>
  <si>
    <t>44</t>
  </si>
  <si>
    <t>334352111</t>
  </si>
  <si>
    <t>Bednění mostních křídel a závěrných zídek ze systémového bednění zřízení z překližek</t>
  </si>
  <si>
    <t>1116759766</t>
  </si>
  <si>
    <t>https://podminky.urs.cz/item/CS_URS_2021_02/334352111</t>
  </si>
  <si>
    <t>A44</t>
  </si>
  <si>
    <t>"opěra 1" 2*(2.84+2.85)*1.0+4*12.11*6.15+2.59*6.5+(0.81+0.3)*8.0+2*1.2*2.35+2*2.32*4.4+8.5*3.2+2*0.25*1.2+2*1.75*0.75+2*0.75*0.44+2*0.5*1.0</t>
  </si>
  <si>
    <t>""opěra 6L"</t>
  </si>
  <si>
    <t>(1.55+2.83)*1+2*5.23*3.52+(2.12+2.1)*1+2*2.0*3.55+2*3.15*2.3+1.39*4.11+(0.81+0.3)*5.61+2*1.18*2.35+2*0.75*0.44+2*1.7*0.75+2*0.5*1.0+2*1.18*0.25+2*6.1</t>
  </si>
  <si>
    <t>""opěra 8P"</t>
  </si>
  <si>
    <t>(1.55+2.83)*1.0+2*3.52*2.5+3.65*1.0+2*3.65*20.0+2*2.3*3.15+1.39*4.07+(0.81*0.3)*5.6+2*2.35*1.18+2*0.75*0.44+2*1.7*0.75+2*0.5*1.0+2*1.18*0.25+2.0*6.1</t>
  </si>
  <si>
    <t>"podložiskové bloky" 3*2*4*0.9*0.25</t>
  </si>
  <si>
    <t>E44</t>
  </si>
  <si>
    <t>"Celkem: "A44+B44+C44+D44</t>
  </si>
  <si>
    <t>45</t>
  </si>
  <si>
    <t>334352211</t>
  </si>
  <si>
    <t>Bednění mostních křídel a závěrných zídek ze systémového bednění odstranění z překližek</t>
  </si>
  <si>
    <t>1317457250</t>
  </si>
  <si>
    <t>https://podminky.urs.cz/item/CS_URS_2021_02/334352211</t>
  </si>
  <si>
    <t>46</t>
  </si>
  <si>
    <t>334353112</t>
  </si>
  <si>
    <t>Bednění mostních pilířů a sloupů konstantního průřezu ze systémového bednění zřízení pro 4-úhelníkový sloup</t>
  </si>
  <si>
    <t>490621329</t>
  </si>
  <si>
    <t>https://podminky.urs.cz/item/CS_URS_2021_02/334353112</t>
  </si>
  <si>
    <t>A46</t>
  </si>
  <si>
    <t>"bednění pilíř" 6.056*(1.62+1.72+1.72+1.12+1.72+1.62+1.42+0.82)+3.14*1.1*1.9+2*8*3.074+2*0.2*1.1+1.0*1.1</t>
  </si>
  <si>
    <t>47</t>
  </si>
  <si>
    <t>334353212</t>
  </si>
  <si>
    <t>Bednění mostních pilířů a sloupů konstantního průřezu ze systémového bednění odstranění pro 4-úhelníkový sloup</t>
  </si>
  <si>
    <t>-555821700</t>
  </si>
  <si>
    <t>https://podminky.urs.cz/item/CS_URS_2021_02/334353212</t>
  </si>
  <si>
    <t>48</t>
  </si>
  <si>
    <t>334361226</t>
  </si>
  <si>
    <t>Výztuž betonářská mostních konstrukcí opěr, úložných prahů, křídel, závěrných zídek, bloků ložisek, pilířů a sloupů z oceli 10 505 (R) nebo BSt 500 křídel, závěrných zdí</t>
  </si>
  <si>
    <t>-1110435812</t>
  </si>
  <si>
    <t>https://podminky.urs.cz/item/CS_URS_2021_02/334361226</t>
  </si>
  <si>
    <t>"výztuž opěr A48 křídel, spotřeba 110 kg/m3" 328.327*0.110</t>
  </si>
  <si>
    <t>49</t>
  </si>
  <si>
    <t>334361236</t>
  </si>
  <si>
    <t>Výztuž betonářská mostních konstrukcí opěr, úložných prahů, křídel, závěrných zídek, bloků ložisek, pilířů a sloupů z oceli 10 505 (R) nebo BSt 500 dříků pilířů a sloupů</t>
  </si>
  <si>
    <t>-1890371114</t>
  </si>
  <si>
    <t>https://podminky.urs.cz/item/CS_URS_2021_02/334361236</t>
  </si>
  <si>
    <t>A49</t>
  </si>
  <si>
    <t>"výztuž pilířů, spotřeba 160 kg/m3" 65.483*0.160</t>
  </si>
  <si>
    <t>Vodorovné konstrukce</t>
  </si>
  <si>
    <t>50</t>
  </si>
  <si>
    <t>421131104</t>
  </si>
  <si>
    <t>Letmá montáž nosné konstrukce z dílců z předpjatého betonu zdola autojeřábem, dílce pilířového, hmotnosti jednotlivě do 32 t</t>
  </si>
  <si>
    <t>482652605</t>
  </si>
  <si>
    <t>https://podminky.urs.cz/item/CS_URS_2021_02/421131104</t>
  </si>
  <si>
    <t>A50</t>
  </si>
  <si>
    <t>"osazení prefabrikovaných ŽB trámců 500x250mm, dl. max. 4,5m" 3*10</t>
  </si>
  <si>
    <t>51</t>
  </si>
  <si>
    <t>13010020</t>
  </si>
  <si>
    <t>tyč ocelová kruhová jakost S235JR (11 375) D 35mm</t>
  </si>
  <si>
    <t>-1228967576</t>
  </si>
  <si>
    <t>https://podminky.urs.cz/item/CS_URS_2021_02/13010020</t>
  </si>
  <si>
    <t>A51</t>
  </si>
  <si>
    <t>"předpínací tyč dl. 7m, hmotnost 7,55 kg/m" 2*3*7.0*0.00755</t>
  </si>
  <si>
    <t>52</t>
  </si>
  <si>
    <t>BTS.0006653R</t>
  </si>
  <si>
    <t>trámec stropní MAX ST-M26=820/1420 /výška 260mm/ 120x260x8200mm</t>
  </si>
  <si>
    <t>-1690590563</t>
  </si>
  <si>
    <t>53</t>
  </si>
  <si>
    <t>421321107</t>
  </si>
  <si>
    <t>Mostní železobetonové nosné konstrukce deskové nebo klenbové deskové přechodové, z betonu C 25/30</t>
  </si>
  <si>
    <t>605596301</t>
  </si>
  <si>
    <t>https://podminky.urs.cz/item/CS_URS_2021_02/421321107</t>
  </si>
  <si>
    <t>A53</t>
  </si>
  <si>
    <t>"přechodová deska z C12/15-X0" 4.75*0.3*(2.7+4.0+4.0)</t>
  </si>
  <si>
    <t>54</t>
  </si>
  <si>
    <t>421321128</t>
  </si>
  <si>
    <t>Mostní železobetonové nosné konstrukce deskové nebo klenbové deskové, z betonu C 30/37</t>
  </si>
  <si>
    <t>1381520967</t>
  </si>
  <si>
    <t>https://podminky.urs.cz/item/CS_URS_2021_02/421321128</t>
  </si>
  <si>
    <t>A54</t>
  </si>
  <si>
    <t>"železobetonová monolitická deska pevné jízdní dráhy z C 30/37-XF4 na mostě" 860.9*0.193</t>
  </si>
  <si>
    <t>55</t>
  </si>
  <si>
    <t>421331151</t>
  </si>
  <si>
    <t>Mostní předpjaté betonové nosné konstrukce deskové, klenbové, trámové, komorové deskové, z betonu C 40/50</t>
  </si>
  <si>
    <t>64542036</t>
  </si>
  <si>
    <t>https://podminky.urs.cz/item/CS_URS_2021_02/421331151</t>
  </si>
  <si>
    <t>""nosná konstrukce z předpjatého betonu C 45/55-XF2"</t>
  </si>
  <si>
    <t>A55</t>
  </si>
  <si>
    <t>39.20*8.01+5.31*(31.17+70.41)+1.7*(8.45+5.79*2)+0.6*(14.71+2*10.18)+27.5*(0.85+0.96)+(1.07*201.8)</t>
  </si>
  <si>
    <t>56</t>
  </si>
  <si>
    <t>421351112</t>
  </si>
  <si>
    <t>Bednění deskových konstrukcí mostů z betonu železového nebo předpjatého zřízení boků přechodové desky</t>
  </si>
  <si>
    <t>-834607036</t>
  </si>
  <si>
    <t>https://podminky.urs.cz/item/CS_URS_2021_02/421351112</t>
  </si>
  <si>
    <t>A56</t>
  </si>
  <si>
    <t xml:space="preserve">"bednění přechodových desek"  0.35*(4.5+2.7+4.5+4.5+4.0+4.5+4.5+4.0+4.5)</t>
  </si>
  <si>
    <t>57</t>
  </si>
  <si>
    <t>421351131</t>
  </si>
  <si>
    <t>Bednění deskových konstrukcí mostů z betonu železového nebo předpjatého zřízení boční stěny výšky do 350 mm</t>
  </si>
  <si>
    <t>767360565</t>
  </si>
  <si>
    <t>https://podminky.urs.cz/item/CS_URS_2021_02/421351131</t>
  </si>
  <si>
    <t xml:space="preserve">""bednění nosné konstrukce" </t>
  </si>
  <si>
    <t>A57</t>
  </si>
  <si>
    <t>788.61+(2*0.4+1.53)*(91.09+33.61+70.07+140.49)+3.46*1.2+1.7*(10.6+8.13+8.13)+0.6*(4*2.26+2.25+2.34)+0.69*(7.9+2*5.5)+2*3.44+4.89+6*0.4+17.3+2*11.94</t>
  </si>
  <si>
    <t>58</t>
  </si>
  <si>
    <t>421351212</t>
  </si>
  <si>
    <t>Bednění deskových konstrukcí mostů z betonu železového nebo předpjatého odstranění boků přechodové desky</t>
  </si>
  <si>
    <t>-1809394535</t>
  </si>
  <si>
    <t>https://podminky.urs.cz/item/CS_URS_2021_02/421351212</t>
  </si>
  <si>
    <t>59</t>
  </si>
  <si>
    <t>421351231</t>
  </si>
  <si>
    <t>Bednění deskových konstrukcí mostů z betonu železového nebo předpjatého odstranění boční stěny výšky do 350 mm</t>
  </si>
  <si>
    <t>21753330</t>
  </si>
  <si>
    <t>https://podminky.urs.cz/item/CS_URS_2021_02/421351231</t>
  </si>
  <si>
    <t>60</t>
  </si>
  <si>
    <t>421361216</t>
  </si>
  <si>
    <t>Výztuž deskových konstrukcí z betonářské oceli 10 505 (R) nebo BSt 500 přechodové desky</t>
  </si>
  <si>
    <t>547683928</t>
  </si>
  <si>
    <t>https://podminky.urs.cz/item/CS_URS_2021_02/421361216</t>
  </si>
  <si>
    <t>A60</t>
  </si>
  <si>
    <t>"výztuž přechodových desek, spotřeba 0,16 t/m3" 15.248*0.160</t>
  </si>
  <si>
    <t>61</t>
  </si>
  <si>
    <t>421361226</t>
  </si>
  <si>
    <t>Výztuž deskových konstrukcí z betonářské oceli 10 505 (R) nebo BSt 500 deskového mostu</t>
  </si>
  <si>
    <t>1257512562</t>
  </si>
  <si>
    <t>https://podminky.urs.cz/item/CS_URS_2021_02/421361226</t>
  </si>
  <si>
    <t>A61</t>
  </si>
  <si>
    <t>"výztuž desky pevné jízdní dráhy, spotřeba 150 kg/m3" 166.154*0.150</t>
  </si>
  <si>
    <t>62</t>
  </si>
  <si>
    <t>421371131</t>
  </si>
  <si>
    <t>Výztuž předpínací nosné konstrukce mostů předpínací kabely pro vnitřní nebo vnější předpětí</t>
  </si>
  <si>
    <t>772772235</t>
  </si>
  <si>
    <t>https://podminky.urs.cz/item/CS_URS_2021_02/421371131</t>
  </si>
  <si>
    <t>A62</t>
  </si>
  <si>
    <t>"výztuž nosné konstrukce, spotřeba 170 t/m3" 1174.176*0.170</t>
  </si>
  <si>
    <t>63</t>
  </si>
  <si>
    <t>421371133</t>
  </si>
  <si>
    <t>Výztuž předpínací nosné konstrukce mostů předpínací kabely monostrand</t>
  </si>
  <si>
    <t>77898011</t>
  </si>
  <si>
    <t>https://podminky.urs.cz/item/CS_URS_2021_02/421371133</t>
  </si>
  <si>
    <t>""podélná předpínací výtuž vč. plastových kanálků, kabel z 19-ti lanových kabelů Y1860S7-15,7"</t>
  </si>
  <si>
    <t>A63</t>
  </si>
  <si>
    <t>"kabel z 19-ti lanových kabelů, hmotnost lana 2,49 kg/m" ((104.0+2*1.5)*9+(145.4+2*1.5)*9+(52.2+1.5)*2)*0.00118</t>
  </si>
  <si>
    <t>""příčná předpínací výtuž vč. plastových kanálků, kabel z 12-ti lanových kabelů Y1860S7-15,7"</t>
  </si>
  <si>
    <t>"kabel z 12-ti lanových kabelů, hmotnost lana 1,57 kg/m" (13.27+13.48+13.70+13.94+14.20+14.47+14.75+15.05+15.37+15.70+16.04+10*9.1)*0.00157</t>
  </si>
  <si>
    <t>C63</t>
  </si>
  <si>
    <t>"Celkem: "A63+B63</t>
  </si>
  <si>
    <t>64</t>
  </si>
  <si>
    <t>421375113</t>
  </si>
  <si>
    <t>Výztuž předpínací nosné konstrukce mostů kotva aktivní 12 lan</t>
  </si>
  <si>
    <t>1488027071</t>
  </si>
  <si>
    <t>https://podminky.urs.cz/item/CS_URS_2021_02/421375113</t>
  </si>
  <si>
    <t>A64</t>
  </si>
  <si>
    <t>"kotvy pro příčné předpnutí" 2*12+2*2*5</t>
  </si>
  <si>
    <t>65</t>
  </si>
  <si>
    <t>421375114</t>
  </si>
  <si>
    <t>Výztuž předpínací nosné konstrukce mostů kotva aktivní 19 lan</t>
  </si>
  <si>
    <t>1043169519</t>
  </si>
  <si>
    <t>https://podminky.urs.cz/item/CS_URS_2021_02/421375114</t>
  </si>
  <si>
    <t>A65</t>
  </si>
  <si>
    <t>"kotvy pro podélné předpnutí" 18+10+10+10</t>
  </si>
  <si>
    <t>66</t>
  </si>
  <si>
    <t>451315114</t>
  </si>
  <si>
    <t>Podkladní a výplňové vrstvy z betonu prostého tloušťky do 100 mm, z betonu C 12/15</t>
  </si>
  <si>
    <t>-1499989456</t>
  </si>
  <si>
    <t>https://podminky.urs.cz/item/CS_URS_2021_02/451315114</t>
  </si>
  <si>
    <t>A68</t>
  </si>
  <si>
    <t>"podkladní beton C12/1-X0 tl. 10cm pro přechodové desky" 5.12*(2.8+4.1+4.06)</t>
  </si>
  <si>
    <t>67</t>
  </si>
  <si>
    <t>451315124</t>
  </si>
  <si>
    <t>Podkladní a výplňové vrstvy z betonu prostého tloušťky do 150 mm, z betonu C 12/15</t>
  </si>
  <si>
    <t>-427442511</t>
  </si>
  <si>
    <t>https://podminky.urs.cz/item/CS_URS_2021_02/451315124</t>
  </si>
  <si>
    <t>A69</t>
  </si>
  <si>
    <t>"podkladní beton C12/15-X0 pro základové pásy" 12.6*5.6+7.0*5.5*6+4.8*10.5+2*10.11*3.0+2*8.1*4.8+3.5*3.0+20.4*3.0</t>
  </si>
  <si>
    <t>"šablony pro vrtání pilot z C12/15-X0" 11.8*4.8+6.2*4.7*6+4.0*9.7+2*9.1*2.2+2*7.3*4.0+2.5*2.2+19.5*2.2</t>
  </si>
  <si>
    <t>"podkladní beton C12/15-X0 pod římsou nástupiště v předmostí"+2.1*3.7+3.0*5.0</t>
  </si>
  <si>
    <t>D69</t>
  </si>
  <si>
    <t>"Celkem: "A69+B69+C69</t>
  </si>
  <si>
    <t>68</t>
  </si>
  <si>
    <t>451351111</t>
  </si>
  <si>
    <t>Bednění podkladní vrtací šablony základu z hranolů a prken hloubky do 300 mm zřízení</t>
  </si>
  <si>
    <t>-1116543188</t>
  </si>
  <si>
    <t>https://podminky.urs.cz/item/CS_URS_2021_02/451351111</t>
  </si>
  <si>
    <t>""bednění pro podkladní desky a vrtací šablony"</t>
  </si>
  <si>
    <t>A70</t>
  </si>
  <si>
    <t>"podkladní beton C12/15-X0 pro základové pásy" ((12.6+5.6)+(7.0+5.5)*6+(4.8+10.5)+2*(10.11+3.0)+2*(8.1+4.8)+(3.5+3.0)+(20.4+3.0))*2*0.15</t>
  </si>
  <si>
    <t>"šablony pro vrtání pilot z C12/15-X0" ((11.8+4.8)+(6.2+4.7)*6+(4.0+9.7)+2*(9.1+2.2)+2*(7.3+4.0)+(2.5+2.2)+(19.5+2.2))*2*0.15</t>
  </si>
  <si>
    <t xml:space="preserve">"bednění pro podkladní beton přechodových desek"  0.1*(2.8+4.1+4.06+5.12)*2</t>
  </si>
  <si>
    <t>"podkladní beton C12/15-X0 pod římsou nástupiště v předmostí" ((2.1+3.7)+(3.0+5.0))*0.15</t>
  </si>
  <si>
    <t>E70</t>
  </si>
  <si>
    <t>"Celkem: "A70+B70+C70+D70</t>
  </si>
  <si>
    <t>69</t>
  </si>
  <si>
    <t>451351211</t>
  </si>
  <si>
    <t>Bednění podkladní vrtací šablony základu z hranolů a prken hloubky do 300 mm odstranění</t>
  </si>
  <si>
    <t>-462897397</t>
  </si>
  <si>
    <t>https://podminky.urs.cz/item/CS_URS_2021_02/451351211</t>
  </si>
  <si>
    <t>70</t>
  </si>
  <si>
    <t>451475121</t>
  </si>
  <si>
    <t>Podkladní vrstva plastbetonová samonivelační, tloušťky do 10 mm první vrstva</t>
  </si>
  <si>
    <t>-214362537</t>
  </si>
  <si>
    <t>https://podminky.urs.cz/item/CS_URS_2021_02/451475121</t>
  </si>
  <si>
    <t>A72</t>
  </si>
  <si>
    <t>"plastmalta pro podlití ložisek v tl. 20mm" 2*10*0.9*0.9</t>
  </si>
  <si>
    <t>71</t>
  </si>
  <si>
    <t>451475122</t>
  </si>
  <si>
    <t>Podkladní vrstva plastbetonová samonivelační, tloušťky do 10 mm každá další vrstva</t>
  </si>
  <si>
    <t>-1924699248</t>
  </si>
  <si>
    <t>https://podminky.urs.cz/item/CS_URS_2021_02/451475122</t>
  </si>
  <si>
    <t>A73</t>
  </si>
  <si>
    <t>72</t>
  </si>
  <si>
    <t>451477121</t>
  </si>
  <si>
    <t>Podkladní vrstva plastbetonová drenážní, tloušťky do 20 mm první vrstva</t>
  </si>
  <si>
    <t>-1816575920</t>
  </si>
  <si>
    <t>https://podminky.urs.cz/item/CS_URS_2021_02/451477121</t>
  </si>
  <si>
    <t>""odvodnění izolace drenážním polymerbetonem v tl. 40mm"</t>
  </si>
  <si>
    <t>A74</t>
  </si>
  <si>
    <t>(0.2*(99.73+98.47)+0.15*(93.82+41.32+78.22+146.31+(3*3.15)+3.31+6.75+1.89+1.94+1.99+2.01+(6*4.35)+4.32+3.72+3.2)+(0.5*0.4*35))</t>
  </si>
  <si>
    <t>73</t>
  </si>
  <si>
    <t>451477122</t>
  </si>
  <si>
    <t>Podkladní vrstva plastbetonová drenážní, tloušťky do 20 mm každá další vrstva</t>
  </si>
  <si>
    <t>-1285263007</t>
  </si>
  <si>
    <t>https://podminky.urs.cz/item/CS_URS_2021_02/451477122</t>
  </si>
  <si>
    <t>A75</t>
  </si>
  <si>
    <t>74</t>
  </si>
  <si>
    <t>452471131</t>
  </si>
  <si>
    <t>Podkladní a výplňová vrstva z modifikované malty cementové výplňová jakákoliv vrstva</t>
  </si>
  <si>
    <t>-1826697139</t>
  </si>
  <si>
    <t>https://podminky.urs.cz/item/CS_URS_2021_02/452471131</t>
  </si>
  <si>
    <t>A76</t>
  </si>
  <si>
    <t>"vyplnění mezikolejnicového prostoru hubeným betonem" 0.14*717.67</t>
  </si>
  <si>
    <t>75</t>
  </si>
  <si>
    <t>458311121</t>
  </si>
  <si>
    <t>Výplňové klíny a filtrační vrstvy za opěrou z betonu hutněného po vrstvách výplňového prostého</t>
  </si>
  <si>
    <t>-87639299</t>
  </si>
  <si>
    <t>https://podminky.urs.cz/item/CS_URS_2021_02/458311121</t>
  </si>
  <si>
    <t>A77</t>
  </si>
  <si>
    <t>"podkladní beton pod rubovou drenáž z beotnu C 12/15-X0" 0.3*6.5*1.18+0.3*4.1*(0.80+0.82)</t>
  </si>
  <si>
    <t>76</t>
  </si>
  <si>
    <t>458501111</t>
  </si>
  <si>
    <t>Výplňové klíny za opěrou z kameniva hutněného po vrstvách těženého</t>
  </si>
  <si>
    <t>835461236</t>
  </si>
  <si>
    <t>https://podminky.urs.cz/item/CS_URS_2021_02/458501111</t>
  </si>
  <si>
    <t>A78</t>
  </si>
  <si>
    <t>"přechodová oblast za opěrami ze štěrkopísku hutněného povrstvách na Id=0,85" 9.4*6.5+5.3*4.1+5.3*4.1</t>
  </si>
  <si>
    <t>77</t>
  </si>
  <si>
    <t>458591111</t>
  </si>
  <si>
    <t>Zřízení výplně těsnící vrstvy za opěrou z jílu</t>
  </si>
  <si>
    <t>-2019382657</t>
  </si>
  <si>
    <t>https://podminky.urs.cz/item/CS_URS_2021_02/458591111</t>
  </si>
  <si>
    <t>A79</t>
  </si>
  <si>
    <t>"těsnící vrstva dle ČSN 73 6244)" 4.0*6.5+3.3*4.1+3.3*4.1</t>
  </si>
  <si>
    <t>78</t>
  </si>
  <si>
    <t>58125110</t>
  </si>
  <si>
    <t>jíl surový kusový</t>
  </si>
  <si>
    <t>1508302668</t>
  </si>
  <si>
    <t>https://podminky.urs.cz/item/CS_URS_2021_02/58125110</t>
  </si>
  <si>
    <t>79</t>
  </si>
  <si>
    <t>462511111</t>
  </si>
  <si>
    <t>Zához prostoru z lomového kamene</t>
  </si>
  <si>
    <t>-1042308556</t>
  </si>
  <si>
    <t>https://podminky.urs.cz/item/CS_URS_2021_02/462511111</t>
  </si>
  <si>
    <t>A81</t>
  </si>
  <si>
    <t>"vývařiště pod mostními odvodňovači zasyp lomovým kamenem fr. 125-250mm" 4*1.5*1.5*1.5</t>
  </si>
  <si>
    <t>80</t>
  </si>
  <si>
    <t>465317212</t>
  </si>
  <si>
    <t>Dlažba (zpevnění) svahu u mostních opěr z betonu tloušťky do 150 mm, z betonu C 25/30 prostého</t>
  </si>
  <si>
    <t>-2009688493</t>
  </si>
  <si>
    <t>https://podminky.urs.cz/item/CS_URS_2021_02/465317212</t>
  </si>
  <si>
    <t>"opevnění v patě opěr, podél křídel A82 v patě pilířů bet. dlažbou tl. 6cm do betonu C25/30n-X0 v tl. 10cm" 13.90+6.91+7*2.93+32.08+66.73</t>
  </si>
  <si>
    <t>153</t>
  </si>
  <si>
    <t>428941132R</t>
  </si>
  <si>
    <t>Mostního ložiska hrncového zatížení přes 2500 do 5000 kN</t>
  </si>
  <si>
    <t>664328441</t>
  </si>
  <si>
    <t>"kompletní dodávka A66 montáž ložisek pro max. vertikální sílu 3000kN" 6</t>
  </si>
  <si>
    <t>154</t>
  </si>
  <si>
    <t>428941133R</t>
  </si>
  <si>
    <t>Mostního ložiska hrncového zatížení přes 5000 do 10 000 kN</t>
  </si>
  <si>
    <t>1764919824</t>
  </si>
  <si>
    <t>"kompletní dodávka A67 montáž ložisek pro max. vertikální sílu 6000kN" 8</t>
  </si>
  <si>
    <t>"kompletní dodávka A67 montáž ložisek pro max. vertikální sílu 9000kN" 6</t>
  </si>
  <si>
    <t>C67</t>
  </si>
  <si>
    <t>"Celkem: "A67+B67</t>
  </si>
  <si>
    <t>81</t>
  </si>
  <si>
    <t>564231111</t>
  </si>
  <si>
    <t>Podklad nebo podsyp ze štěrkopísku ŠP s rozprostřením, vlhčením a zhutněním, po zhutnění tl. 100 mm</t>
  </si>
  <si>
    <t>-1403675537</t>
  </si>
  <si>
    <t>https://podminky.urs.cz/item/CS_URS_2021_02/564231111</t>
  </si>
  <si>
    <t xml:space="preserve">"štěrkopískový podsyp pod dlažbu v patě opěr, podél křídel  A83 v patě pilířů, v tl. 10cm" 13.90+6.91+7*2.93+32.08+66.73</t>
  </si>
  <si>
    <t>82</t>
  </si>
  <si>
    <t>564251111</t>
  </si>
  <si>
    <t>Podklad nebo podsyp ze štěrkopísku ŠP s rozprostřením, vlhčením a zhutněním, po zhutnění tl. 150 mm</t>
  </si>
  <si>
    <t>-1387973266</t>
  </si>
  <si>
    <t>https://podminky.urs.cz/item/CS_URS_2021_02/564251111</t>
  </si>
  <si>
    <t>A84</t>
  </si>
  <si>
    <t>"úprava povrchu pod mostem válcovaným štěrkopískem v tl. 150mm" 1137</t>
  </si>
  <si>
    <t>83</t>
  </si>
  <si>
    <t>573211107</t>
  </si>
  <si>
    <t>Postřik spojovací PS bez posypu kamenivem z asfaltu silničního, v množství 0,30 kg/m2</t>
  </si>
  <si>
    <t>140075216</t>
  </si>
  <si>
    <t>https://podminky.urs.cz/item/CS_URS_2021_02/573211107</t>
  </si>
  <si>
    <t>A85</t>
  </si>
  <si>
    <t>"spojovací postřik PS-C 60 BP5 0,25kg/m2 na mostě" 860.9</t>
  </si>
  <si>
    <t>84</t>
  </si>
  <si>
    <t>573211108</t>
  </si>
  <si>
    <t>Postřik spojovací PS bez posypu kamenivem z asfaltu silničního, v množství 0,40 kg/m2</t>
  </si>
  <si>
    <t>666310913</t>
  </si>
  <si>
    <t>https://podminky.urs.cz/item/CS_URS_2021_02/573211108</t>
  </si>
  <si>
    <t>A86</t>
  </si>
  <si>
    <t>"spojovací postřik PS-C 60 BP5 0,4kg/m2 na mostě" 860.9</t>
  </si>
  <si>
    <t>85</t>
  </si>
  <si>
    <t>577134121</t>
  </si>
  <si>
    <t>Asfaltový beton vrstva obrusná ACO 11 (ABS) s rozprostřením a se zhutněním z nemodifikovaného asfaltu v pruhu šířky přes 3 m tř. I, po zhutnění tl. 40 mm</t>
  </si>
  <si>
    <t>-1659255505</t>
  </si>
  <si>
    <t>https://podminky.urs.cz/item/CS_URS_2021_02/577134121</t>
  </si>
  <si>
    <t>A87</t>
  </si>
  <si>
    <t>"obrusná vrstva ACO 11+ PMB 25/55-60 tl. 40mm" 2*860.9</t>
  </si>
  <si>
    <t>86</t>
  </si>
  <si>
    <t>578133112</t>
  </si>
  <si>
    <t>Litý asfalt MA 11 (LAS) s rozprostřením z nemodifikovaného asfaltu v pruhu šířky do 3 m tl. 35 mm</t>
  </si>
  <si>
    <t>-1458182372</t>
  </si>
  <si>
    <t>https://podminky.urs.cz/item/CS_URS_2021_02/578133112</t>
  </si>
  <si>
    <t>A88</t>
  </si>
  <si>
    <t>"ochrana izolace litým asf. MA 11 IV PMB 25/55-60 v tl. 35mm na mostě" 860.87</t>
  </si>
  <si>
    <t>Úpravy povrchů, podlahy a osazování výplní</t>
  </si>
  <si>
    <t>87</t>
  </si>
  <si>
    <t>628611111</t>
  </si>
  <si>
    <t>Nátěr mostních betonových konstrukcí akrylátový na siloxanové a plasticko-elastické bázi 2x impregnační OS-A</t>
  </si>
  <si>
    <t>378541553</t>
  </si>
  <si>
    <t>https://podminky.urs.cz/item/CS_URS_2021_02/628611111</t>
  </si>
  <si>
    <t>A89</t>
  </si>
  <si>
    <t>"ochranná penetrace říms dle ČSN EN 1504-2" 722.2</t>
  </si>
  <si>
    <t>88</t>
  </si>
  <si>
    <t>628611131</t>
  </si>
  <si>
    <t>Nátěr mostních betonových konstrukcí akrylátový na siloxanové a plasticko-elastické bázi 2x ochranný pružný OS-C (OS 4)</t>
  </si>
  <si>
    <t>590579762</t>
  </si>
  <si>
    <t>https://podminky.urs.cz/item/CS_URS_2021_02/628611131</t>
  </si>
  <si>
    <t>A90</t>
  </si>
  <si>
    <t>"ochranný nátěr nosné konstrukce typu S2" 0.65*(92.32+72.11)+0.70*(37.73+111.56)+1.1*0.86+3.28*(8.5+6.1+6.1)</t>
  </si>
  <si>
    <t>89</t>
  </si>
  <si>
    <t>632481212</t>
  </si>
  <si>
    <t>Separační vrstva k oddělení podlahových vrstev z asfaltovaného pásu</t>
  </si>
  <si>
    <t>1215494390</t>
  </si>
  <si>
    <t>https://podminky.urs.cz/item/CS_URS_2021_02/632481212</t>
  </si>
  <si>
    <t>A91</t>
  </si>
  <si>
    <t>"separační vrstva z asf. lepenky" 2*(3.2*5.0+4.4*5.0+4.0*5.0)</t>
  </si>
  <si>
    <t>711</t>
  </si>
  <si>
    <t>Izolace proti vodě, vlhkosti a plynům</t>
  </si>
  <si>
    <t>126</t>
  </si>
  <si>
    <t>711121131</t>
  </si>
  <si>
    <t>Provedení izolace proti zemní vlhkosti natěradly a tmely za horka na ploše vodorovné V nátěrem asfaltovým</t>
  </si>
  <si>
    <t>-522086887</t>
  </si>
  <si>
    <t>https://podminky.urs.cz/item/CS_URS_2021_02/711121131</t>
  </si>
  <si>
    <t>"izolace přechodové desky A131 podkladního betonu drenáže přžech. desky - penetrační nátěr" 5.66*(2.7+4.0+4.0)+(4.5*0.3*6)</t>
  </si>
  <si>
    <t>127</t>
  </si>
  <si>
    <t>11163150</t>
  </si>
  <si>
    <t>lak penetrační asfaltový</t>
  </si>
  <si>
    <t>820714530</t>
  </si>
  <si>
    <t>https://podminky.urs.cz/item/CS_URS_2021_02/11163150</t>
  </si>
  <si>
    <t>128</t>
  </si>
  <si>
    <t>711121131.1</t>
  </si>
  <si>
    <t>1975568857</t>
  </si>
  <si>
    <t>https://podminky.urs.cz/item/CS_URS_2021_02/711121131.1</t>
  </si>
  <si>
    <t>"izolace přechodové desky A133 podkladního betonu drenáže přžech. desky - 2x hydroizolační nátěr" (5.66*(2.7+4.0+4.0)+(4.5*0.3*6))*2</t>
  </si>
  <si>
    <t>129</t>
  </si>
  <si>
    <t>11163152</t>
  </si>
  <si>
    <t>lak hydroizolační asfaltový</t>
  </si>
  <si>
    <t>2088924795</t>
  </si>
  <si>
    <t>https://podminky.urs.cz/item/CS_URS_2021_02/11163152</t>
  </si>
  <si>
    <t>130</t>
  </si>
  <si>
    <t>711122131</t>
  </si>
  <si>
    <t>Provedení izolace proti zemní vlhkosti natěradly a tmely za horka na ploše svislé S nátěrem asfaltovým</t>
  </si>
  <si>
    <t>-16137818</t>
  </si>
  <si>
    <t>https://podminky.urs.cz/item/CS_URS_2021_02/711122131</t>
  </si>
  <si>
    <t>""izolace základů, opěr, pilířů a křídel proti zemní vlhkosti"</t>
  </si>
  <si>
    <t xml:space="preserve">""penetrační nátěr" </t>
  </si>
  <si>
    <t>"OP1" 1.3*65.03+34.79+0.35*8.5+37.85+2*5.58*1.0+64.58</t>
  </si>
  <si>
    <t>"PIL" 6*(1.3*21.0+24.62)+1.3*32.4+48.6+8*0.35*6.06</t>
  </si>
  <si>
    <t>"OP6L" 1.3*27.6+14.86+5.97+14.08+(4.32+4.15)*1.0+9.5</t>
  </si>
  <si>
    <t>"OP8" 1.3*61.13+31.556+4.9+45.22+3.6*1.0+9.92+4.34*1.0</t>
  </si>
  <si>
    <t>""izolace rubu opěr, pracovních spár a vrchu křídel penetr. nátěr"</t>
  </si>
  <si>
    <t xml:space="preserve">"rub  opěr" 6.5*2.8+4.1*1.6+4.1*1.6</t>
  </si>
  <si>
    <t>"vrch A135 rub křídel" 2*12.11*1.0+55.64+54.53+5.23*1.0+16.21+2.0*1.0+5.82+20.0*1.0+71.28+2.5*1.0+6.67+2*0.25*9.61+0.25*3.1+0.25*20.0</t>
  </si>
  <si>
    <t>"pracovní spáry dřík - základ" 0.5*(33.31+14.44+31.2+6.06*8)</t>
  </si>
  <si>
    <t>H135</t>
  </si>
  <si>
    <t>"Celkem: "A135+B135+C135+D135+E135+F135+G135</t>
  </si>
  <si>
    <t>131</t>
  </si>
  <si>
    <t>11163150.1</t>
  </si>
  <si>
    <t>1347301828</t>
  </si>
  <si>
    <t>https://podminky.urs.cz/item/CS_URS_2021_02/11163150.1</t>
  </si>
  <si>
    <t>132</t>
  </si>
  <si>
    <t>711122131.1</t>
  </si>
  <si>
    <t>-780319288</t>
  </si>
  <si>
    <t>https://podminky.urs.cz/item/CS_URS_2021_02/711122131.1</t>
  </si>
  <si>
    <t xml:space="preserve">""2x hydroizolační nátěr" </t>
  </si>
  <si>
    <t>A137</t>
  </si>
  <si>
    <t>"OP1" (1.3*65.03+34.79+0.35*8.5+37.85+2*5.58*1.0+64.58)*2</t>
  </si>
  <si>
    <t>"PIL" (6*(1.3*21.0+24.62)+1.3*32.4+48.6+8*0.35*6.06)*2</t>
  </si>
  <si>
    <t>"OP6L" (1.3*27.6+14.86+5.97+14.08+(4.32+4.15)*1.0+9.5)*2</t>
  </si>
  <si>
    <t>"OP8" (1.3*61.13+31.556+4.9+45.22+3.6*1.0+9.92+4.34*1.0)*2</t>
  </si>
  <si>
    <t>E137</t>
  </si>
  <si>
    <t>"Celkem: "A137+B137+C137+D137</t>
  </si>
  <si>
    <t>133</t>
  </si>
  <si>
    <t>11163152.1</t>
  </si>
  <si>
    <t>-1326582413</t>
  </si>
  <si>
    <t>https://podminky.urs.cz/item/CS_URS_2021_02/11163152.1</t>
  </si>
  <si>
    <t>134</t>
  </si>
  <si>
    <t>711142559</t>
  </si>
  <si>
    <t>Provedení izolace proti zemní vlhkosti pásy přitavením NAIP na ploše svislé S</t>
  </si>
  <si>
    <t>34542122</t>
  </si>
  <si>
    <t>https://podminky.urs.cz/item/CS_URS_2021_02/711142559</t>
  </si>
  <si>
    <t>""izolace rubu opěr, pracovních spár a vrchu křídel přitavenými modifik. asf. pásy na penetr. nátěr"</t>
  </si>
  <si>
    <t>"vrch A139 rub křídel" 2*12.11*1.0+55.64+54.53+5.23*1.0+16.21+2.0*1.0+5.82+20.0*1.0+71.28+2.5*1.0+6.67+2*0.25*9.61+0.25*3.1+0.25*20.0</t>
  </si>
  <si>
    <t>D139</t>
  </si>
  <si>
    <t>"Celkem: "A139+B139+C139</t>
  </si>
  <si>
    <t>135</t>
  </si>
  <si>
    <t>62832134</t>
  </si>
  <si>
    <t>pás asfaltový natavitelný oxidovaný tl 4,0mm typu V60 S40 s vložkou ze skleněné rohože, s jemnozrnným minerálním posypem</t>
  </si>
  <si>
    <t>-1062498408</t>
  </si>
  <si>
    <t>https://podminky.urs.cz/item/CS_URS_2021_02/62832134</t>
  </si>
  <si>
    <t>136</t>
  </si>
  <si>
    <t>711142559.1</t>
  </si>
  <si>
    <t>-680596143</t>
  </si>
  <si>
    <t>https://podminky.urs.cz/item/CS_URS_2021_02/711142559.1</t>
  </si>
  <si>
    <t>A141</t>
  </si>
  <si>
    <t>"ochranný pás z natavovaných modifikovaných asf. pásů" 0.5*(2*6.08+2*0.5+4.84+0.5)+0.33*(2*6.08+2*0.5+4.84*0.5)</t>
  </si>
  <si>
    <t>137</t>
  </si>
  <si>
    <t>62832001</t>
  </si>
  <si>
    <t>pás asfaltový natavitelný oxidovaný tl 3,5mm typu V60 S35 s vložkou ze skleněné rohože, s jemnozrnným minerálním posypem</t>
  </si>
  <si>
    <t>-934425599</t>
  </si>
  <si>
    <t>https://podminky.urs.cz/item/CS_URS_2021_02/62832001</t>
  </si>
  <si>
    <t>138</t>
  </si>
  <si>
    <t>711142559.2</t>
  </si>
  <si>
    <t>790508040</t>
  </si>
  <si>
    <t>https://podminky.urs.cz/item/CS_URS_2021_02/711142559.2</t>
  </si>
  <si>
    <t>""ochranný pás z natavovaných modifik. asf. pásů mezi rubem křídla a rubem nosné konstrukce"</t>
  </si>
  <si>
    <t>A143</t>
  </si>
  <si>
    <t>0.5*(6*2.0+6.5+2*4.1)+0.33*(6*2.0+6.5+2*4.1)</t>
  </si>
  <si>
    <t>139</t>
  </si>
  <si>
    <t>62832134.1</t>
  </si>
  <si>
    <t>1007429083</t>
  </si>
  <si>
    <t>https://podminky.urs.cz/item/CS_URS_2021_02/62832134.1</t>
  </si>
  <si>
    <t>140</t>
  </si>
  <si>
    <t>711341564</t>
  </si>
  <si>
    <t>Provedení izolace mostovek pásy přitavením NAIP</t>
  </si>
  <si>
    <t>-16619040</t>
  </si>
  <si>
    <t>https://podminky.urs.cz/item/CS_URS_2021_02/711341564</t>
  </si>
  <si>
    <t xml:space="preserve">""izolace vrchu NK natavenými pásy s modifik. asf. na pečetící vrstvě vč. přetažení na přechodové desky a rub opěr" </t>
  </si>
  <si>
    <t>A145</t>
  </si>
  <si>
    <t>1271.8+8.5*2.5+6.1*2.5+6.1*2.5+2.8*2.0+4.1*2.0+4.07*2.0</t>
  </si>
  <si>
    <t xml:space="preserve">""ochrana izolace pod římsami těžkými asf. pásy s hliníkovou vložkou" </t>
  </si>
  <si>
    <t>0.67*(92.32+72.12)+1.27*(37.73+2.11+111.56)+4.87*34.9+1.22*(12.11+12.11+5.57+2.0+2.5+20.27)</t>
  </si>
  <si>
    <t>C145</t>
  </si>
  <si>
    <t>"Celkem: "A145+B145</t>
  </si>
  <si>
    <t>141</t>
  </si>
  <si>
    <t>62836110</t>
  </si>
  <si>
    <t>pás asfaltový natavitelný oxidovaný tl 4,0mm s vložkou z hliníkové fólie / hliníkové fólie s textilií, se spalitelnou PE folií nebo jemnozrnným minerálním posypem</t>
  </si>
  <si>
    <t>235831822</t>
  </si>
  <si>
    <t>https://podminky.urs.cz/item/CS_URS_2021_02/62836110</t>
  </si>
  <si>
    <t>142</t>
  </si>
  <si>
    <t>711491272</t>
  </si>
  <si>
    <t>Provedení doplňků izolace proti vodě textilií na ploše svislé S vrstva ochranná</t>
  </si>
  <si>
    <t>967118784</t>
  </si>
  <si>
    <t>https://podminky.urs.cz/item/CS_URS_2021_02/711491272</t>
  </si>
  <si>
    <t>""ochrana izolace rubu opěr geotextilií 800 g/m2"</t>
  </si>
  <si>
    <t>"vrch A147 rub křídel" 55.64+54.53+16.21+5.82+71.28+6.67+2*0.25*9.61+0.25*3.1+0.25*20.0</t>
  </si>
  <si>
    <t>D147</t>
  </si>
  <si>
    <t>"Celkem: "A147+B147+C147</t>
  </si>
  <si>
    <t>143</t>
  </si>
  <si>
    <t>69311180</t>
  </si>
  <si>
    <t>geotextilie PP s ÚV stabilizací 800g/m2</t>
  </si>
  <si>
    <t>-560519249</t>
  </si>
  <si>
    <t>https://podminky.urs.cz/item/CS_URS_2021_02/69311180</t>
  </si>
  <si>
    <t>714</t>
  </si>
  <si>
    <t>Akustická a protiotřesová opatření</t>
  </si>
  <si>
    <t>158</t>
  </si>
  <si>
    <t>714451011</t>
  </si>
  <si>
    <t>Montáž antivibračních rohoží stavebních konstrukcí a strojních zařízení z recyklované pryže celoplošně lepené vodorovně</t>
  </si>
  <si>
    <t>671619371</t>
  </si>
  <si>
    <t>https://podminky.urs.cz/item/CS_URS_2021_02/714451011</t>
  </si>
  <si>
    <t>A149</t>
  </si>
  <si>
    <t>"antivibrační rohož v tl. 25mm" 860.9+0.3*(12.11+34.9+12.11+92.32+5.57+72.12+2.5+2.0+37.73+2.12+111.56+20.0)</t>
  </si>
  <si>
    <t>159</t>
  </si>
  <si>
    <t>27245188</t>
  </si>
  <si>
    <t>deska antivibrační recyklovaná pryž 1100kg/m3 tl 25mm černá</t>
  </si>
  <si>
    <t>-1608643395</t>
  </si>
  <si>
    <t>https://podminky.urs.cz/item/CS_URS_2021_02/27245188</t>
  </si>
  <si>
    <t>764</t>
  </si>
  <si>
    <t>Konstrukce klempířské</t>
  </si>
  <si>
    <t>157</t>
  </si>
  <si>
    <t>764051424</t>
  </si>
  <si>
    <t>Dilatační lišta z nerezového plechu připojovací, včetně tmelení rš 200 mm</t>
  </si>
  <si>
    <t>770751484</t>
  </si>
  <si>
    <t>https://podminky.urs.cz/item/CS_URS_2021_02/764051424</t>
  </si>
  <si>
    <t>A151</t>
  </si>
  <si>
    <t>"krycí plech dilatační spáry š. 180mm z nerez oceli tl. 15mm" 6.27+3*1.97+2*2.66</t>
  </si>
  <si>
    <t>Trubní vedení</t>
  </si>
  <si>
    <t>90</t>
  </si>
  <si>
    <t>897171111</t>
  </si>
  <si>
    <t>Akumulační boxy z polypropylenu PP pro vsakování dešťových vod pod plochy zatížené osobními automobily o celkovém akumulačním objemu do 10 m3</t>
  </si>
  <si>
    <t>1590097203</t>
  </si>
  <si>
    <t>https://podminky.urs.cz/item/CS_URS_2021_02/897171111</t>
  </si>
  <si>
    <t>A92</t>
  </si>
  <si>
    <t>"vsakovací box" 0.5*0.5*1.5</t>
  </si>
  <si>
    <t>91</t>
  </si>
  <si>
    <t>911334122</t>
  </si>
  <si>
    <t>Zábradelní svodidla ocelová s osazením sloupků kotvením do římsy, se svodnicí úrovně zádržnosti H2 s výplní ze svislých tyčí</t>
  </si>
  <si>
    <t>-360906</t>
  </si>
  <si>
    <t>https://podminky.urs.cz/item/CS_URS_2021_02/911334122</t>
  </si>
  <si>
    <t>A93</t>
  </si>
  <si>
    <t>"mostní odnímatelné ocelové zábradlí z otevřených profilů se svislou výplní, výšky 1,10m vč. kotvení" 109.47+115.05+131.96+3.2+40.88+5.77</t>
  </si>
  <si>
    <t>92</t>
  </si>
  <si>
    <t>914112111</t>
  </si>
  <si>
    <t>Tabulka s označením evidenčního čísla mostu na sloupek</t>
  </si>
  <si>
    <t>451114354</t>
  </si>
  <si>
    <t>https://podminky.urs.cz/item/CS_URS_2021_02/914112111</t>
  </si>
  <si>
    <t>93</t>
  </si>
  <si>
    <t>916231213</t>
  </si>
  <si>
    <t>Osazení chodníkového obrubníku betonového se zřízením lože, s vyplněním a zatřením spár cementovou maltou stojatého s boční opěrou z betonu prostého, do lože z betonu prostého</t>
  </si>
  <si>
    <t>1849787121</t>
  </si>
  <si>
    <t>https://podminky.urs.cz/item/CS_URS_2021_02/916231213</t>
  </si>
  <si>
    <t>""chodníková obruba pro ohraničení dlažeb, do bet. lože"</t>
  </si>
  <si>
    <t>A95</t>
  </si>
  <si>
    <t>24.50+17.33+32.87+58.5+4*6.81+3.3+2*4.51+21.64+72.03+50.94+58.61+24.82+35.87+7*9.2</t>
  </si>
  <si>
    <t>94</t>
  </si>
  <si>
    <t>59217017</t>
  </si>
  <si>
    <t>obrubník betonový chodníkový 1000x100x250mm</t>
  </si>
  <si>
    <t>1871511676</t>
  </si>
  <si>
    <t>https://podminky.urs.cz/item/CS_URS_2021_02/59217017</t>
  </si>
  <si>
    <t>95</t>
  </si>
  <si>
    <t>919131111</t>
  </si>
  <si>
    <t>Vyztužení dilatačních spár v cementobetonovém krytu kluznými trny průměru 30 mm, délky 500 mm</t>
  </si>
  <si>
    <t>826406429</t>
  </si>
  <si>
    <t>https://podminky.urs.cz/item/CS_URS_2021_02/919131111</t>
  </si>
  <si>
    <t>96</t>
  </si>
  <si>
    <t>919311112</t>
  </si>
  <si>
    <t>Čela propustků z prostého betonu tř. C 12/15</t>
  </si>
  <si>
    <t>-2020814317</t>
  </si>
  <si>
    <t>https://podminky.urs.cz/item/CS_URS_2021_02/919311112</t>
  </si>
  <si>
    <t>"výtokové čelo drenáže z betonu C25/30-XF3 vč. bednění A98 jeho odstranění" 2*1.5*0.4*0.8</t>
  </si>
  <si>
    <t>97</t>
  </si>
  <si>
    <t>919726202</t>
  </si>
  <si>
    <t>Geotextilie tkaná pro vyztužení, separaci nebo filtraci z polypropylenu, podélná pevnost v tahu přes 15 do 50 kN/m</t>
  </si>
  <si>
    <t>-1219931024</t>
  </si>
  <si>
    <t>https://podminky.urs.cz/item/CS_URS_2021_02/919726202</t>
  </si>
  <si>
    <t>"separačn geotextílie mezi hubeným betonem A99 bet. deskou pevné jízdní dráhy" 860.9</t>
  </si>
  <si>
    <t>98</t>
  </si>
  <si>
    <t>919735122</t>
  </si>
  <si>
    <t>Řezání stávajícího betonového krytu nebo podkladu hloubky přes 50 do 100 mm</t>
  </si>
  <si>
    <t>-1509972357</t>
  </si>
  <si>
    <t>https://podminky.urs.cz/item/CS_URS_2021_02/919735122</t>
  </si>
  <si>
    <t>A100</t>
  </si>
  <si>
    <t>"proříznutí smršťovací spáry římsy hl. 15mm" 27*(1.0+0.8+0.6)+25*(1.0+1.4+0.6)+6*(1.0+5.0+0.6)</t>
  </si>
  <si>
    <t>"proříznutí smršťovací spáry desky pevné jízdní dráhy hl. 20mm" 3*3.3+6.9+7.3+8.8+12*4.5</t>
  </si>
  <si>
    <t>C100</t>
  </si>
  <si>
    <t>"Celkem: "A100+B100</t>
  </si>
  <si>
    <t>99</t>
  </si>
  <si>
    <t>919742111</t>
  </si>
  <si>
    <t>Zdrsnění betonového povrchu římsy</t>
  </si>
  <si>
    <t>-943607810</t>
  </si>
  <si>
    <t>https://podminky.urs.cz/item/CS_URS_2021_02/919742111</t>
  </si>
  <si>
    <t xml:space="preserve">""striáž říms" </t>
  </si>
  <si>
    <t>A101</t>
  </si>
  <si>
    <t>5.2*(12.11+34.9)+1.0*(12.11+92.32+5.57+72.12+2.5)+1.6*(2.0+37.73+2.12+111.56+20.0)+5.0*3.0+0.2*3.0</t>
  </si>
  <si>
    <t>931992121</t>
  </si>
  <si>
    <t>Výplň dilatačních spár z polystyrenu extrudovaného, tloušťky 20 mm</t>
  </si>
  <si>
    <t>-879639770</t>
  </si>
  <si>
    <t>https://podminky.urs.cz/item/CS_URS_2021_02/931992121</t>
  </si>
  <si>
    <t>"rozdilatování spodní stavby polystyrenem tl. 20mm" 2*(6.08*1.0+1.0*1.3)+2*(4.84*1.0+1.0*1.3)</t>
  </si>
  <si>
    <t>"rozdilatování říms polystyrenem tl. 20mm" 3.44+0.61+1.02</t>
  </si>
  <si>
    <t>"dilatační polystyren tl. 15mm mezi kolejí A102 římsou" 0.3*(12.11+34.9+12.11+92.32+5.57+72.12+2.5+2.0+37.73+2.12+111.56+20.0)</t>
  </si>
  <si>
    <t>D102</t>
  </si>
  <si>
    <t>"Celkem: "A102+B102+C102</t>
  </si>
  <si>
    <t>101</t>
  </si>
  <si>
    <t>931992122</t>
  </si>
  <si>
    <t>Výplň dilatačních spár z polystyrenu extrudovaného, tloušťky 30 mm</t>
  </si>
  <si>
    <t>459700078</t>
  </si>
  <si>
    <t>https://podminky.urs.cz/item/CS_URS_2021_02/931992122</t>
  </si>
  <si>
    <t>A103</t>
  </si>
  <si>
    <t>"rozdilatování říms polystyrenem tl. 30mm" 3.44+3*0.61++2*1.02</t>
  </si>
  <si>
    <t>102</t>
  </si>
  <si>
    <t>931992124</t>
  </si>
  <si>
    <t>Výplň dilatačních spár z polystyrenu extrudovaného, tloušťky 50 mm</t>
  </si>
  <si>
    <t>1169638344</t>
  </si>
  <si>
    <t>https://podminky.urs.cz/item/CS_URS_2021_02/931992124</t>
  </si>
  <si>
    <t>A104</t>
  </si>
  <si>
    <t>"rozdilatování říms polystyrenem tl. 50mm" 3*1.6+3*1.5</t>
  </si>
  <si>
    <t>103</t>
  </si>
  <si>
    <t>931994102</t>
  </si>
  <si>
    <t>Těsnění spáry betonové konstrukce pásy, profily, tmely těsnicím pásem povrchovým, spáry dilatační</t>
  </si>
  <si>
    <t>-818868492</t>
  </si>
  <si>
    <t>https://podminky.urs.cz/item/CS_URS_2021_02/931994102</t>
  </si>
  <si>
    <t>A105</t>
  </si>
  <si>
    <t>"profilové pryžové těsnící pásy do dilatačních spár, š. pásu 320mm" 5.0*2+3*2*0.8+2*2*1.4</t>
  </si>
  <si>
    <t>104</t>
  </si>
  <si>
    <t>931994141</t>
  </si>
  <si>
    <t>Těsnění spáry betonové konstrukce pásy, profily, tmely tmelem polyuretanovým spáry pracovní do 1,5 cm2</t>
  </si>
  <si>
    <t>-1260213419</t>
  </si>
  <si>
    <t>https://podminky.urs.cz/item/CS_URS_2021_02/931994141</t>
  </si>
  <si>
    <t>A106</t>
  </si>
  <si>
    <t>"vyplnění smršťovacích spár římsy těsnícím elastickým tmelem" 179.4</t>
  </si>
  <si>
    <t>"vyplnění smršťovacích spár desky pevné jízdní dráhy těsnícím elastickým tmelem" 86.9</t>
  </si>
  <si>
    <t>C106</t>
  </si>
  <si>
    <t>"Celkem: "A106+B106</t>
  </si>
  <si>
    <t>105</t>
  </si>
  <si>
    <t>931994142</t>
  </si>
  <si>
    <t>Těsnění spáry betonové konstrukce pásy, profily, tmely tmelem polyuretanovým spáry dilatační do 4,0 cm2</t>
  </si>
  <si>
    <t>1270900701</t>
  </si>
  <si>
    <t>https://podminky.urs.cz/item/CS_URS_2021_02/931994142</t>
  </si>
  <si>
    <t>A107</t>
  </si>
  <si>
    <t>"těsnění dilatačních spár spodnís tavby trvale pružným tmelem 40/20mm v rubu" 2*6.08+2*0.5+4.84+0.5</t>
  </si>
  <si>
    <t>106</t>
  </si>
  <si>
    <t>931994151</t>
  </si>
  <si>
    <t>Těsnění spáry betonové konstrukce pásy, profily, tmely spárovým profilem průřezu 20/20 mm</t>
  </si>
  <si>
    <t>1212975581</t>
  </si>
  <si>
    <t>https://podminky.urs.cz/item/CS_URS_2021_02/931994151</t>
  </si>
  <si>
    <t>A108</t>
  </si>
  <si>
    <t xml:space="preserve">"těsnění dilatačních spár spodní stavby elastickým  těsnícím tmelem 20/20mm s předtěsněním" 2*6.08+2*0.5+4.84+0.5</t>
  </si>
  <si>
    <t>107</t>
  </si>
  <si>
    <t>931994154</t>
  </si>
  <si>
    <t>Těsnění spáry betonové konstrukce pásy, profily, tmely spárovým profilem průřezu 30/30 mm</t>
  </si>
  <si>
    <t>1476049114</t>
  </si>
  <si>
    <t>https://podminky.urs.cz/item/CS_URS_2021_02/931994154</t>
  </si>
  <si>
    <t>108</t>
  </si>
  <si>
    <t>931994161</t>
  </si>
  <si>
    <t>Těsnění spáry betonové konstrukce pásy, profily, tmely pásem izolačním těsnicím a polystyrenem spáry smrštitelné</t>
  </si>
  <si>
    <t>1215767176</t>
  </si>
  <si>
    <t>https://podminky.urs.cz/item/CS_URS_2021_02/931994161</t>
  </si>
  <si>
    <t>A110</t>
  </si>
  <si>
    <t>"profilové pryžové těsnící pásy do dilatačních spár, š. pásu 320mm" 6*2.0</t>
  </si>
  <si>
    <t>109</t>
  </si>
  <si>
    <t>931996213</t>
  </si>
  <si>
    <t>Krytí hydroizolace mostní konstrukce z desek z recyklované pryže nepropustných se zámkem tloušťky 18 mm volně položených vodorovně nebo svisle</t>
  </si>
  <si>
    <t>-341683402</t>
  </si>
  <si>
    <t>https://podminky.urs.cz/item/CS_URS_2021_02/931996213</t>
  </si>
  <si>
    <t>A111</t>
  </si>
  <si>
    <t>"překrytí niky pro svod trubičky odvodnění izolace cemntovláknitou deskou tl. 20mm" 0.35*3.5</t>
  </si>
  <si>
    <t>110</t>
  </si>
  <si>
    <t>931998111</t>
  </si>
  <si>
    <t>Těsnění prostupů izolací mostovky bitumenovým tmelem kotevních prostupů</t>
  </si>
  <si>
    <t>-1018663607</t>
  </si>
  <si>
    <t>https://podminky.urs.cz/item/CS_URS_2021_02/931998111</t>
  </si>
  <si>
    <t>111</t>
  </si>
  <si>
    <t>936941121</t>
  </si>
  <si>
    <t>Odvodňovač izolace mostovky osazení do plastbetonu, odvodňovače nerezového</t>
  </si>
  <si>
    <t>1613319049</t>
  </si>
  <si>
    <t>https://podminky.urs.cz/item/CS_URS_2021_02/936941121</t>
  </si>
  <si>
    <t>A113</t>
  </si>
  <si>
    <t>"odvodňovač izolace, trubička DN 50mm z nerezu dl. 1,15m" 35</t>
  </si>
  <si>
    <t>112</t>
  </si>
  <si>
    <t>55261306</t>
  </si>
  <si>
    <t>trubka z ušlechtilé oceli (nerez) lisovací spoj dl 6m d 55</t>
  </si>
  <si>
    <t>-1309877199</t>
  </si>
  <si>
    <t>https://podminky.urs.cz/item/CS_URS_2021_02/55261306</t>
  </si>
  <si>
    <t>113</t>
  </si>
  <si>
    <t>936941131</t>
  </si>
  <si>
    <t>Odvodňovač izolace mostovky chránička odvodňovače průměru 63 mm</t>
  </si>
  <si>
    <t>-1011588022</t>
  </si>
  <si>
    <t>https://podminky.urs.cz/item/CS_URS_2021_02/936941131</t>
  </si>
  <si>
    <t>A115</t>
  </si>
  <si>
    <t>"svod trubičky odvodnění izolace DN 50 z plastu, vč. pružného kompenzátoru trubičky odvodnění" 3.5+1.6+1.3</t>
  </si>
  <si>
    <t>114</t>
  </si>
  <si>
    <t>936942122R</t>
  </si>
  <si>
    <t>Mostní odvodňovací souprava podobrubníková atyp</t>
  </si>
  <si>
    <t>473875532</t>
  </si>
  <si>
    <t>A116</t>
  </si>
  <si>
    <t>"odvodňovací souprava podobrubníková atypická, svažoaný ocel. výrobek z plechu vč. oc. svodu DN 150 dl. 1500mm" 4</t>
  </si>
  <si>
    <t>115</t>
  </si>
  <si>
    <t>936992121</t>
  </si>
  <si>
    <t>Montáž odvodnění mostu z plastového nebo laminátového potrubí se spojkami z plastového HDPE DN 150 potrubí</t>
  </si>
  <si>
    <t>922810906</t>
  </si>
  <si>
    <t>https://podminky.urs.cz/item/CS_URS_2021_02/936992121</t>
  </si>
  <si>
    <t>A117</t>
  </si>
  <si>
    <t>"prostupy odvodnění v úrovni trubiček odvodnění izolace přes desku pevné jízdní dráhyz trubky HDPE prům. 50mm" 35*0.22</t>
  </si>
  <si>
    <t>116</t>
  </si>
  <si>
    <t>28613822</t>
  </si>
  <si>
    <t>trubka HDPE prům. 50mm</t>
  </si>
  <si>
    <t>-1287524990</t>
  </si>
  <si>
    <t>https://podminky.urs.cz/item/CS_URS_2021_02/28613822</t>
  </si>
  <si>
    <t>117</t>
  </si>
  <si>
    <t>936992121R</t>
  </si>
  <si>
    <t>Hliníkový drenážní profil</t>
  </si>
  <si>
    <t>1124816843</t>
  </si>
  <si>
    <t>A119</t>
  </si>
  <si>
    <t>99.73+98.47+93.82+41.32+78.22+146.31+(3*3.15)+3.31+6.75+1.89+1.94+1.99+2.01+(6*4.35)+4.32+3.72+3.2</t>
  </si>
  <si>
    <t>118</t>
  </si>
  <si>
    <t>948411111</t>
  </si>
  <si>
    <t>Podpěrné skruže a podpěry dočasné kovové zřízení skruží z věží výšky do 10 m</t>
  </si>
  <si>
    <t>-1682175423</t>
  </si>
  <si>
    <t>https://podminky.urs.cz/item/CS_URS_2021_02/948411111</t>
  </si>
  <si>
    <t>A122</t>
  </si>
  <si>
    <t>"skruž pro bednění" 3.1*1224.09+1.3*0.8*(66.7+31.3+70.5)</t>
  </si>
  <si>
    <t>119</t>
  </si>
  <si>
    <t>948411211</t>
  </si>
  <si>
    <t>Podpěrné skruže a podpěry dočasné kovové odstranění skruží z věží výšky do 10 m</t>
  </si>
  <si>
    <t>-246429100</t>
  </si>
  <si>
    <t>https://podminky.urs.cz/item/CS_URS_2021_02/948411211</t>
  </si>
  <si>
    <t>120</t>
  </si>
  <si>
    <t>977141132</t>
  </si>
  <si>
    <t>Vrty pro kotvy do betonu s vyplněním epoxidovým tmelem, průměru 35 mm, hloubky 160 mm</t>
  </si>
  <si>
    <t>-275038194</t>
  </si>
  <si>
    <t>https://podminky.urs.cz/item/CS_URS_2021_02/977141132</t>
  </si>
  <si>
    <t>A124</t>
  </si>
  <si>
    <t>12+35+58+6+2+37+2+34+38+3+35+12+18+71+38+20</t>
  </si>
  <si>
    <t>155</t>
  </si>
  <si>
    <t>946231111</t>
  </si>
  <si>
    <t>Zavěšené lešení pod bednění mostních říms pracovní a podpěrné s vyložením do 0,90 m montáž</t>
  </si>
  <si>
    <t>51842291</t>
  </si>
  <si>
    <t>https://podminky.urs.cz/item/CS_URS_2021_02/946231111</t>
  </si>
  <si>
    <t>""podpěrná konstrukce pod bednění říms"</t>
  </si>
  <si>
    <t>A120</t>
  </si>
  <si>
    <t>92.32+72.12+37.73+0.86+111.56+34.9+12.11+12.11+5.57+2.0+2.5+20.27</t>
  </si>
  <si>
    <t>156</t>
  </si>
  <si>
    <t>946231121</t>
  </si>
  <si>
    <t>Zavěšené lešení pod bednění mostních říms pracovní a podpěrné s vyložením do 0,90 m demontáž</t>
  </si>
  <si>
    <t>1985112617</t>
  </si>
  <si>
    <t>https://podminky.urs.cz/item/CS_URS_2021_02/946231121</t>
  </si>
  <si>
    <t>121</t>
  </si>
  <si>
    <t>997002511</t>
  </si>
  <si>
    <t>Vodorovné přemístění suti a vybouraných hmot bez naložení, se složením a hrubým urovnáním na vzdálenost do 1 km</t>
  </si>
  <si>
    <t>-856688493</t>
  </si>
  <si>
    <t>https://podminky.urs.cz/item/CS_URS_2021_02/997002511</t>
  </si>
  <si>
    <t>""odvoz suti na skládku do 10 km"</t>
  </si>
  <si>
    <t>A125</t>
  </si>
  <si>
    <t>"piloty prům. 900mm" 65*1.5*1.699</t>
  </si>
  <si>
    <t>"piloty prům. 1200mm" 16*1.5*1.699</t>
  </si>
  <si>
    <t xml:space="preserve">""zemina a kameníz vrtů pilot" </t>
  </si>
  <si>
    <t>"pilota prům. 900mm" 16*3.14*0.45*0.45*16.5*1.8</t>
  </si>
  <si>
    <t>"pilota prům. 1200mm" 65*3.14*0.6*0.6*16.5*1.8</t>
  </si>
  <si>
    <t>E125</t>
  </si>
  <si>
    <t>"Celkem: "A125+B125+C125+D125</t>
  </si>
  <si>
    <t>122</t>
  </si>
  <si>
    <t>997002519</t>
  </si>
  <si>
    <t>Vodorovné přemístění suti a vybouraných hmot bez naložení, se složením a hrubým urovnáním Příplatek k ceně za každý další i započatý 1 km přes 1 km</t>
  </si>
  <si>
    <t>-2016636796</t>
  </si>
  <si>
    <t>https://podminky.urs.cz/item/CS_URS_2021_02/997002519</t>
  </si>
  <si>
    <t>""příplatek za zvětšený přesun odvozu suti na skládku VZD 10 km"</t>
  </si>
  <si>
    <t>A126</t>
  </si>
  <si>
    <t>"piloty prům. 900mm" 65*1.5*1.699*9</t>
  </si>
  <si>
    <t>"piloty prům. 1200mm" 16*1.5*1.699*9</t>
  </si>
  <si>
    <t>"pilota prům. 900mm" 16*3.14*0.45*0.45*16.5*1.8*9</t>
  </si>
  <si>
    <t>"pilota prům. 1200mm" 65*3.14*0.6*0.6*16.5*1.8*9</t>
  </si>
  <si>
    <t>E126</t>
  </si>
  <si>
    <t>"Celkem: "A126+B126+C126+D126</t>
  </si>
  <si>
    <t>123</t>
  </si>
  <si>
    <t>997002611</t>
  </si>
  <si>
    <t>Nakládání suti a vybouraných hmot na dopravní prostředek pro vodorovné přemístění</t>
  </si>
  <si>
    <t>-1615002020</t>
  </si>
  <si>
    <t>https://podminky.urs.cz/item/CS_URS_2021_02/997002611</t>
  </si>
  <si>
    <t>A127</t>
  </si>
  <si>
    <t>C127</t>
  </si>
  <si>
    <t>"Celkem: "A127+B127</t>
  </si>
  <si>
    <t>124</t>
  </si>
  <si>
    <t>997221861</t>
  </si>
  <si>
    <t>Poplatek za uložení stavebního odpadu na recyklační skládce (skládkovné) z prostého betonu zatříděného do Katalogu odpadů pod kódem 17 01 01</t>
  </si>
  <si>
    <t>1203375416</t>
  </si>
  <si>
    <t>https://podminky.urs.cz/item/CS_URS_2021_02/997221861</t>
  </si>
  <si>
    <t>A128</t>
  </si>
  <si>
    <t>C128</t>
  </si>
  <si>
    <t>"Celkem: "A128+B128</t>
  </si>
  <si>
    <t>150</t>
  </si>
  <si>
    <t>997221873</t>
  </si>
  <si>
    <t>1032384045</t>
  </si>
  <si>
    <t>https://podminky.urs.cz/item/CS_URS_2021_02/997221873</t>
  </si>
  <si>
    <t>A129</t>
  </si>
  <si>
    <t>C129</t>
  </si>
  <si>
    <t>"Celkem: "A129+B129</t>
  </si>
  <si>
    <t>998</t>
  </si>
  <si>
    <t>Přesun hmot</t>
  </si>
  <si>
    <t>125</t>
  </si>
  <si>
    <t>998212111</t>
  </si>
  <si>
    <t>Přesun hmot pro mosty zděné, betonové monolitické, spřažené ocelobetonové nebo kovové vodorovná dopravní vzdálenost do 100 m výška mostu do 20 m</t>
  </si>
  <si>
    <t>1672111653</t>
  </si>
  <si>
    <t>https://podminky.urs.cz/item/CS_URS_2021_02/998212111</t>
  </si>
  <si>
    <t>282,24</t>
  </si>
  <si>
    <t>C9</t>
  </si>
  <si>
    <t>19,6</t>
  </si>
  <si>
    <t>A10</t>
  </si>
  <si>
    <t>90,16</t>
  </si>
  <si>
    <t>SO 201.2 - Opěrná zeď DPMB</t>
  </si>
  <si>
    <t>122251106</t>
  </si>
  <si>
    <t>Odkopávky a prokopávky nezapažené strojně v hornině třídy těžitelnosti I skupiny 3 přes 1 000 do 5 000 m3</t>
  </si>
  <si>
    <t>-471138716</t>
  </si>
  <si>
    <t>https://podminky.urs.cz/item/CS_URS_2021_02/122251106</t>
  </si>
  <si>
    <t>""odkopávky v hlínách písčitých, sprašových, jílovitých"</t>
  </si>
  <si>
    <t>15.716*12.9+12.5*8.58+18.873*6.64+17.758*15.4+20.394*20.56+20.0*22.29+22.5*13.84+27.5*14.97+36.387*0.001</t>
  </si>
  <si>
    <t>-1128736869</t>
  </si>
  <si>
    <t>"odvoz přebytečné zeminy na skládku do 10 km" 2296.988</t>
  </si>
  <si>
    <t>1582434144</t>
  </si>
  <si>
    <t>2296.988*1.8</t>
  </si>
  <si>
    <t>-1101797377</t>
  </si>
  <si>
    <t>-221235553</t>
  </si>
  <si>
    <t>15.716*3.22+12.5*5.88+18.873*2.6+17.758*4.35+20.394*3.43+20.0*3.17+22.5*3.43+27.5*3.76+36.387*11.2</t>
  </si>
  <si>
    <t>1060083329</t>
  </si>
  <si>
    <t>213141131</t>
  </si>
  <si>
    <t>Zřízení vrstvy z geotextilie filtrační, separační, odvodňovací, ochranné, výztužné nebo protierozní ve sklonu přes 1:2 do 1:1, šířky do 3 m</t>
  </si>
  <si>
    <t>-1950326795</t>
  </si>
  <si>
    <t>https://podminky.urs.cz/item/CS_URS_2021_02/213141131</t>
  </si>
  <si>
    <t>"ochrana rubu obalení geotextílií" 2.0*196</t>
  </si>
  <si>
    <t>69311089</t>
  </si>
  <si>
    <t>geotextilie netkaná separační, ochranná, filtrační, drenážní PES 600g/m2</t>
  </si>
  <si>
    <t>389818203</t>
  </si>
  <si>
    <t>https://podminky.urs.cz/item/CS_URS_2021_02/69311089</t>
  </si>
  <si>
    <t>327215151</t>
  </si>
  <si>
    <t>Montáž opěrných zdí z drátokamenných gravitačních konstrukcí (gabionů) s vyplněním kamenem na sucho (materiál ve specifikaci) ze splétané dvouzákrutové ocelové sítě s povrchovou úpravou galfan</t>
  </si>
  <si>
    <t>1565613249</t>
  </si>
  <si>
    <t>https://podminky.urs.cz/item/CS_URS_2021_02/327215151</t>
  </si>
  <si>
    <t xml:space="preserve">""gabiony s drátů tl. min. 3,7mm, oka 100/100 Zn, vč. spirál, distančních táhel, výplň kamenivem, vč. dodávky košů a příslušenství" </t>
  </si>
  <si>
    <t>"fr. 150/300 - výplň líce" 0.23*2.0*196</t>
  </si>
  <si>
    <t>"fr. 63/125 - výplň jádra" 0.72*2.0*196</t>
  </si>
  <si>
    <t>"fr. 32/63 - dosyp víka" 0.05*2.0*196</t>
  </si>
  <si>
    <t>D9</t>
  </si>
  <si>
    <t>"Celkem: "A9+B9+C9</t>
  </si>
  <si>
    <t>58380650</t>
  </si>
  <si>
    <t>kámen lomový neupravený žula, třída I netříděný</t>
  </si>
  <si>
    <t>-1150219720</t>
  </si>
  <si>
    <t>https://podminky.urs.cz/item/CS_URS_2021_02/58380650</t>
  </si>
  <si>
    <t>B10</t>
  </si>
  <si>
    <t>A10 * 2"Koeficient množství</t>
  </si>
  <si>
    <t>58343959</t>
  </si>
  <si>
    <t>kamenivo drcené hrubé frakce 32/63</t>
  </si>
  <si>
    <t>2017770737</t>
  </si>
  <si>
    <t>https://podminky.urs.cz/item/CS_URS_2021_02/58343959</t>
  </si>
  <si>
    <t>A11 * 2"Koeficient množství</t>
  </si>
  <si>
    <t>58380654</t>
  </si>
  <si>
    <t>kámen lomový neupravený třída I záhozový do 200kg</t>
  </si>
  <si>
    <t>364503531</t>
  </si>
  <si>
    <t>https://podminky.urs.cz/item/CS_URS_2021_02/58380654</t>
  </si>
  <si>
    <t>A12 * 2"Koeficient množství</t>
  </si>
  <si>
    <t>-690891145</t>
  </si>
  <si>
    <t>"podkladní beton C12/15-X0 pod gabiony" 1.50*197.0</t>
  </si>
  <si>
    <t>-1448016655</t>
  </si>
  <si>
    <t>"bednění pro podkladní desky" (1.5+197)*2*0.15</t>
  </si>
  <si>
    <t>-495565516</t>
  </si>
  <si>
    <t>772375356</t>
  </si>
  <si>
    <t>"výplňový beton z C12/15-X0" 2.0*0.4*196.0</t>
  </si>
  <si>
    <t>998152111</t>
  </si>
  <si>
    <t>Přesun hmot pro zdi a valy samostatné montované z dílců železobetonových nebo z předpjatého betonu vodorovná dopravní vzdálenost do 50 m, pro zdi výšky do 12 m</t>
  </si>
  <si>
    <t>1679715634</t>
  </si>
  <si>
    <t>https://podminky.urs.cz/item/CS_URS_2021_02/998152111</t>
  </si>
  <si>
    <t>B6</t>
  </si>
  <si>
    <t>3386,931</t>
  </si>
  <si>
    <t>204</t>
  </si>
  <si>
    <t>1,6</t>
  </si>
  <si>
    <t>A25</t>
  </si>
  <si>
    <t>8,178</t>
  </si>
  <si>
    <t>366,197</t>
  </si>
  <si>
    <t>A33</t>
  </si>
  <si>
    <t>35,542</t>
  </si>
  <si>
    <t>A36</t>
  </si>
  <si>
    <t>817,772</t>
  </si>
  <si>
    <t>B45</t>
  </si>
  <si>
    <t>88,552</t>
  </si>
  <si>
    <t>SO 203.1 - Zeď lanovka - ŽB konstrukce</t>
  </si>
  <si>
    <t>C45</t>
  </si>
  <si>
    <t>135,785</t>
  </si>
  <si>
    <t>D45</t>
  </si>
  <si>
    <t>63,713</t>
  </si>
  <si>
    <t>B46</t>
  </si>
  <si>
    <t>796,964</t>
  </si>
  <si>
    <t>C46</t>
  </si>
  <si>
    <t>1222,067</t>
  </si>
  <si>
    <t>D46</t>
  </si>
  <si>
    <t>573,413</t>
  </si>
  <si>
    <t>B47</t>
  </si>
  <si>
    <t>B51</t>
  </si>
  <si>
    <t>933,899</t>
  </si>
  <si>
    <t>46-M - Zemní práce při extr.mont.pracích</t>
  </si>
  <si>
    <t>VRN4 - Inženýrská činnost</t>
  </si>
  <si>
    <t>113106144</t>
  </si>
  <si>
    <t>Rozebrání dlažeb komunikací pro pěší s přemístěním hmot na skládku na vzdálenost do 3 m nebo s naložením na dopravní prostředek s ložem z kameniva nebo živice a s jakoukoliv výplní spár strojně plochy jednotlivě přes 50 m2 ze zámkové dlažby</t>
  </si>
  <si>
    <t>195844354</t>
  </si>
  <si>
    <t>https://podminky.urs.cz/item/CS_URS_2021_02/113106144</t>
  </si>
  <si>
    <t>"odstranění dlažby tl. 6cm, suť 0,260 t/m2" 362.5</t>
  </si>
  <si>
    <t>113107222</t>
  </si>
  <si>
    <t>Odstranění podkladů nebo krytů strojně plochy jednotlivě přes 200 m2 s přemístěním hmot na skládku na vzdálenost do 20 m nebo s naložením na dopravní prostředek z kameniva hrubého drceného, o tl. vrstvy přes 100 do 200 mm</t>
  </si>
  <si>
    <t>-377237405</t>
  </si>
  <si>
    <t>https://podminky.urs.cz/item/CS_URS_2021_02/113107222</t>
  </si>
  <si>
    <t>"odstranění stáv. štěrkové plochy v tl. 15cm, suť 0,218 t/m2" 406.2</t>
  </si>
  <si>
    <t>113107243</t>
  </si>
  <si>
    <t>Odstranění podkladů nebo krytů strojně plochy jednotlivě přes 200 m2 s přemístěním hmot na skládku na vzdálenost do 20 m nebo s naložením na dopravní prostředek živičných, o tl. vrstvy přes 100 do 150 mm</t>
  </si>
  <si>
    <t>-1885469367</t>
  </si>
  <si>
    <t>https://podminky.urs.cz/item/CS_URS_2021_02/113107243</t>
  </si>
  <si>
    <t>"odstranění živ. krytu v tl. 15cm, suť 0,316 t/m2" 429.7</t>
  </si>
  <si>
    <t>121151123</t>
  </si>
  <si>
    <t>Sejmutí ornice strojně při souvislé ploše přes 500 m2, tl. vrstvy do 200 mm</t>
  </si>
  <si>
    <t>-724090050</t>
  </si>
  <si>
    <t>https://podminky.urs.cz/item/CS_URS_2021_02/121151123</t>
  </si>
  <si>
    <t>"sejmutí ornice v tl. 15cm s naložením na dopravní prostředek" 607.3</t>
  </si>
  <si>
    <t>-2108614071</t>
  </si>
  <si>
    <t>7.124*16.709+20*21.415+20*25.589+20*26.549+19.093*26.413+19.145*22.253+22.556*9.852+21.402*9.605+20.025*8.54+20*7.87+14.11*7.817</t>
  </si>
  <si>
    <t>-1565149936</t>
  </si>
  <si>
    <t>A6</t>
  </si>
  <si>
    <t>"ornice" 607.3*0.15</t>
  </si>
  <si>
    <t>"odkopávky" 3386.931</t>
  </si>
  <si>
    <t>C6</t>
  </si>
  <si>
    <t>"Celkem: "A6+B6</t>
  </si>
  <si>
    <t>171151103</t>
  </si>
  <si>
    <t>Uložení sypanin do násypů strojně s rozprostřením sypaniny ve vrstvách a s hrubým urovnáním zhutněných z hornin soudržných jakékoliv třídy těžitelnosti</t>
  </si>
  <si>
    <t>1999968313</t>
  </si>
  <si>
    <t>https://podminky.urs.cz/item/CS_URS_2021_02/171151103</t>
  </si>
  <si>
    <t>"dosypání svahů se zhutněním, vč. svahování" 14.11*7.153</t>
  </si>
  <si>
    <t>-286197011</t>
  </si>
  <si>
    <t>611634720</t>
  </si>
  <si>
    <t>3478.026*1.8</t>
  </si>
  <si>
    <t>245605563</t>
  </si>
  <si>
    <t>199431461</t>
  </si>
  <si>
    <t xml:space="preserve">""zásyp stavebních jam za rubem opěr zeminou vhodnou do násypu, hutnění na Id=0,85 po vrstvách" </t>
  </si>
  <si>
    <t>7.124*6.301+20*6.390+20*7.6+20*8.215+19.093*9.480+19.145*11.85+22.556*4.132+21.402*8.257+20.025*5.242+20*4.822+14.11*4.723</t>
  </si>
  <si>
    <t>58331200.1</t>
  </si>
  <si>
    <t>1370217139</t>
  </si>
  <si>
    <t>https://podminky.urs.cz/item/CS_URS_2021_02/58331200.1</t>
  </si>
  <si>
    <t>-550313336</t>
  </si>
  <si>
    <t>"obsyp rubové drenáže lomový kamenem fr. 200mm" 0.5*0.5*204</t>
  </si>
  <si>
    <t>1529230104</t>
  </si>
  <si>
    <t>1457454292</t>
  </si>
  <si>
    <t xml:space="preserve">""štěrkopískový obsyp rubu spodní stavby, hutnění na Id=0,85" </t>
  </si>
  <si>
    <t>7.124*1.084+20*1.8+20*0.577+20*0.456+19.093*0.422+19.145*1.052+22.556*1.564+21.402*2.511+20.025*2.473+20*1.773+14.11*1.061</t>
  </si>
  <si>
    <t>-338018746</t>
  </si>
  <si>
    <t>-166029188</t>
  </si>
  <si>
    <t>"odvodnněí rubu opěr A17 závěrných zdí A17 dlouhých křídel, perfor. trubka HDPE prům. 150mm" 204</t>
  </si>
  <si>
    <t>-1907370415</t>
  </si>
  <si>
    <t>"vyústění drenáže skrčz dříky opěr A18 křídlo, trubka plná HDPE prům. 150mm" 2*0.8</t>
  </si>
  <si>
    <t>-1009925560</t>
  </si>
  <si>
    <t>"vrty prům. 1200mm, celkové délky 15m, vč. ocelové výpažnice" (42+10+11+12)*6.0</t>
  </si>
  <si>
    <t>1908386419</t>
  </si>
  <si>
    <t>"pilota prům. 1200mm" 75*6.0</t>
  </si>
  <si>
    <t>B20</t>
  </si>
  <si>
    <t>"Celkem: "A20</t>
  </si>
  <si>
    <t>-1259522658</t>
  </si>
  <si>
    <t>14011034</t>
  </si>
  <si>
    <t>trubka ocelová bezešvá hladká jakost 11 353 60,3x2,9mm</t>
  </si>
  <si>
    <t>1568639765</t>
  </si>
  <si>
    <t>https://podminky.urs.cz/item/CS_URS_2021_02/14011034</t>
  </si>
  <si>
    <t>"trubky ocelové - 4ks na pilotu, dl. 6,5m" 15*4*6.5</t>
  </si>
  <si>
    <t>-996927462</t>
  </si>
  <si>
    <t>"spotřeba oceli 110 kg/m3" 464.72*0.110</t>
  </si>
  <si>
    <t>1083369509</t>
  </si>
  <si>
    <t>"piloty prům. 1200mm" 75*0.5</t>
  </si>
  <si>
    <t>B24</t>
  </si>
  <si>
    <t>"Celkem: "A24</t>
  </si>
  <si>
    <t>273361412</t>
  </si>
  <si>
    <t>Výztuž základových konstrukcí desek ze svařovaných sítí, hmotnosti přes 3,5 do 6 kg/m2</t>
  </si>
  <si>
    <t>-1896518976</t>
  </si>
  <si>
    <t>https://podminky.urs.cz/item/CS_URS_2021_02/273361412</t>
  </si>
  <si>
    <t>"výztuž podkladního betonu A25 šablony kari sítí, spotřeba 0,04 t/m3" 204.45*0.040</t>
  </si>
  <si>
    <t>124958865</t>
  </si>
  <si>
    <t>"základy opěr A26 křídel z C 30/37-XF3" 0.6*3.0*203.443</t>
  </si>
  <si>
    <t>632239771</t>
  </si>
  <si>
    <t>"základ pro zeď" 0.6*2*(3.0+203.443)</t>
  </si>
  <si>
    <t>1688274001</t>
  </si>
  <si>
    <t>2087615666</t>
  </si>
  <si>
    <t>A29</t>
  </si>
  <si>
    <t xml:space="preserve">"spotřeba oceli do základových pasů 80 kg/m3" 366.197*0.080 </t>
  </si>
  <si>
    <t>327323131</t>
  </si>
  <si>
    <t>Opěrné zdi a valy z betonu železového bez zvláštních nároků na vliv prostředí tř. C 35/45</t>
  </si>
  <si>
    <t>-1182242325</t>
  </si>
  <si>
    <t>https://podminky.urs.cz/item/CS_URS_2021_02/327323131</t>
  </si>
  <si>
    <t>"betonáž dříků z C 35/45-XF2" 0.4*428.736+0.6*129+0.8*244.227</t>
  </si>
  <si>
    <t>327351211</t>
  </si>
  <si>
    <t>Bednění opěrných zdí a valů svislých i skloněných, výšky do 20 m zřízení</t>
  </si>
  <si>
    <t>443238287</t>
  </si>
  <si>
    <t>https://podminky.urs.cz/item/CS_URS_2021_02/327351211</t>
  </si>
  <si>
    <t>"bednění dříků" 2*801.963+0.4*0.19+0.8*2.15+0.4*2.056</t>
  </si>
  <si>
    <t>327351221</t>
  </si>
  <si>
    <t>Bednění opěrných zdí a valů svislých i skloněných, výšky do 20 m odstranění</t>
  </si>
  <si>
    <t>901529348</t>
  </si>
  <si>
    <t>https://podminky.urs.cz/item/CS_URS_2021_02/327351221</t>
  </si>
  <si>
    <t>327361006</t>
  </si>
  <si>
    <t>Výztuž opěrných zdí a valů průměru do 12 mm, z oceli 10 505 (R) nebo BSt 500</t>
  </si>
  <si>
    <t>-625523781</t>
  </si>
  <si>
    <t>https://podminky.urs.cz/item/CS_URS_2021_02/327361006</t>
  </si>
  <si>
    <t>"výztuž opěr A33 křídel, spotřeba 80 t/m3" 444.276*0.080</t>
  </si>
  <si>
    <t>421379311</t>
  </si>
  <si>
    <t>Výztuž předpínací nosné konstrukce mostů propojení výztuže eliminující bludné proudy</t>
  </si>
  <si>
    <t>-387223291</t>
  </si>
  <si>
    <t>https://podminky.urs.cz/item/CS_URS_2021_02/421379311</t>
  </si>
  <si>
    <t>"provaření betonářské výztuže bodovými svary po obvodu" 2*75*3.14+2*6*5.0+3*204</t>
  </si>
  <si>
    <t>13530831</t>
  </si>
  <si>
    <t>ocel široká jakost S235JR 300x30mm</t>
  </si>
  <si>
    <t>223464844</t>
  </si>
  <si>
    <t>https://podminky.urs.cz/item/CS_URS_2021_02/13530831</t>
  </si>
  <si>
    <t>A35</t>
  </si>
  <si>
    <t>"ocelové terčíky pro měření bludných proudů, 2ks na dilat. celku" 2*6*1.19/1000</t>
  </si>
  <si>
    <t>882886121</t>
  </si>
  <si>
    <t>"podkladní beton A36 šablona C12/15-X0 pro vrtání pilot v tl. 25cm" 4.00*204.443</t>
  </si>
  <si>
    <t>724745056</t>
  </si>
  <si>
    <t>"podkladní beton A37 šablona C12/15-X0 pro vrtání pilot v tl. 25cm" 4.00*204.443</t>
  </si>
  <si>
    <t>1732060021</t>
  </si>
  <si>
    <t>"bednění pro podkladní desky" (4.0+204.443)*2*0.25</t>
  </si>
  <si>
    <t>814392944</t>
  </si>
  <si>
    <t>790285543</t>
  </si>
  <si>
    <t xml:space="preserve">""podkladní beton pod rubovou drenáž z beotnu C 12/15-X0" </t>
  </si>
  <si>
    <t>20*0.254+20*0.557+20*0.857+19.093*1.079+19.145*1.015+22.556*0.714+21.402*0.355+20.025*0.537+20*1.236+14.11*1.776</t>
  </si>
  <si>
    <t>46-M</t>
  </si>
  <si>
    <t>Zemní práce při extr.mont.pracích</t>
  </si>
  <si>
    <t>460742141</t>
  </si>
  <si>
    <t>Osazení kabelových prostupů včetně utěsnění a spárování z trub plastových do otvoru ve zdivu včetně vybourání, zazdění a začištění, vnitřního průměru do 15 cm</t>
  </si>
  <si>
    <t>826228949</t>
  </si>
  <si>
    <t>https://podminky.urs.cz/item/CS_URS_2021_02/460742141</t>
  </si>
  <si>
    <t>"prostup pro chráničky skrz dříky" 2*0.8</t>
  </si>
  <si>
    <t>34571368</t>
  </si>
  <si>
    <t>trubka elektroinstalační HDPE tuhá dvouplášťová korugovaná D 136/160mm</t>
  </si>
  <si>
    <t>-1700862634</t>
  </si>
  <si>
    <t>https://podminky.urs.cz/item/CS_URS_2021_02/34571368</t>
  </si>
  <si>
    <t>460791216</t>
  </si>
  <si>
    <t>Montáž trubek ochranných uložených volně do rýhy plastových ohebných, vnitřního průměru přes 133 do 172 mm</t>
  </si>
  <si>
    <t>-355248100</t>
  </si>
  <si>
    <t>https://podminky.urs.cz/item/CS_URS_2021_02/460791216</t>
  </si>
  <si>
    <t>"chránička kabelů flexi trubka HDPE prům.150" 2*(0.8+4.6)</t>
  </si>
  <si>
    <t>34571358</t>
  </si>
  <si>
    <t>trubka elektroinstalační ohebná dvouplášťová korugovaná (chránička) D 136/160mm, HDPE+LDPE</t>
  </si>
  <si>
    <t>1360125426</t>
  </si>
  <si>
    <t>https://podminky.urs.cz/item/CS_URS_2021_02/34571358</t>
  </si>
  <si>
    <t>652761332</t>
  </si>
  <si>
    <t>"izolace základů - penetrační nátěr" (0.6+1.16)*29.849+(0.6+0.96)*60.0+(0.6*0.68)*38.057+(0.6+1.7)*75.537</t>
  </si>
  <si>
    <t xml:space="preserve">"rub  opěr - penetrační nátěr"801.963+0.5*203.443+0.4*75.537</t>
  </si>
  <si>
    <t>C51</t>
  </si>
  <si>
    <t>"Celkem: "A51+B51</t>
  </si>
  <si>
    <t>206153609</t>
  </si>
  <si>
    <t>-323574738</t>
  </si>
  <si>
    <t>"izolace základů - 2x hydroizolační nátěr" ((0.6+1.16)*29.849+(0.6+0.96)*60.0+(0.6*0.68)*38.057+(0.6+1.7)*75.537)*2</t>
  </si>
  <si>
    <t>-991933799</t>
  </si>
  <si>
    <t>71394473</t>
  </si>
  <si>
    <t xml:space="preserve">"rub  opěr"801.963+0.5*203.443+0.4*75.537</t>
  </si>
  <si>
    <t>-1072545152</t>
  </si>
  <si>
    <t>761473112</t>
  </si>
  <si>
    <t>"ochranný pás z natavovaných modifik. asf. pásů" 0.5*(3.749+4.154+4.584+5.182+5.348)</t>
  </si>
  <si>
    <t>37639549</t>
  </si>
  <si>
    <t>1303284145</t>
  </si>
  <si>
    <t>A59</t>
  </si>
  <si>
    <t xml:space="preserve">"rub  opěr"801.963+1.0*203.443</t>
  </si>
  <si>
    <t>-1051187026</t>
  </si>
  <si>
    <t>-1587077993</t>
  </si>
  <si>
    <t>"rozdilatování spodní stavby polystyrenem tl. 20mm" 5*0.6*3+0.4*(3.149+1.404+1.834+2.432+2.598)+0.6*2*2.15+0.8*2*2.15</t>
  </si>
  <si>
    <t>314306603</t>
  </si>
  <si>
    <t>"těsnění dilatačních spár spodní stavby trvale pružným tmelem 40/20mm v rubu" 3.749+4.154+4.584+5.182+5.348</t>
  </si>
  <si>
    <t>29977336</t>
  </si>
  <si>
    <t xml:space="preserve">"těsnění dilatačních spár spodní stavby elastickým  těsnícím tmelem 20/20mm s předtěsněním" 3.749+4.154+4.584+5.182+5.348</t>
  </si>
  <si>
    <t>981511118</t>
  </si>
  <si>
    <t>Demolice konstrukcí objektů postupným rozebíráním konstrukcí drátokamenných (gabionů)</t>
  </si>
  <si>
    <t>1414431657</t>
  </si>
  <si>
    <t>https://podminky.urs.cz/item/CS_URS_2021_02/981511118</t>
  </si>
  <si>
    <t>"demolice stáv. gabionů, odvoz na skládku, suť 2,3 t/m3" 1*2*5</t>
  </si>
  <si>
    <t>997221551</t>
  </si>
  <si>
    <t>Vodorovná doprava suti bez naložení, ale se složením a s hrubým urovnáním ze sypkých materiálů, na vzdálenost do 1 km</t>
  </si>
  <si>
    <t>1783146943</t>
  </si>
  <si>
    <t>https://podminky.urs.cz/item/CS_URS_2021_02/997221551</t>
  </si>
  <si>
    <t>A45</t>
  </si>
  <si>
    <t>"odstranění dlažby tl. 6cm, suť 0,260 t/m2" 362.5*0.260</t>
  </si>
  <si>
    <t>"odstranění stáv. štěrkové plochy v tl. 15cm, suť 0,218 t/m2" 406.2*0.218</t>
  </si>
  <si>
    <t>"odstranění živ. krytu v tl. 15cm, suť 0,316 t/m2" 429.7*0.316</t>
  </si>
  <si>
    <t>"odbourání vrchu pilot, suť 1,699 t/m" 75*0.5*1.699</t>
  </si>
  <si>
    <t>E45</t>
  </si>
  <si>
    <t>"Celkem: "A45+B45+C45+D45</t>
  </si>
  <si>
    <t>997221559</t>
  </si>
  <si>
    <t>Vodorovná doprava suti bez naložení, ale se složením a s hrubým urovnáním Příplatek k ceně za každý další i započatý 1 km přes 1 km</t>
  </si>
  <si>
    <t>514246783</t>
  </si>
  <si>
    <t>https://podminky.urs.cz/item/CS_URS_2021_02/997221559</t>
  </si>
  <si>
    <t>"odstranění dlažby tl. 6cm, suť 0,260 t/m2" 362.5*0.260*9</t>
  </si>
  <si>
    <t>"odstranění stáv. štěrkové plochy v tl. 15cm, suť 0,218 t/m2" 406.2*0.218*9</t>
  </si>
  <si>
    <t>"odstranění živ. krytu v tl. 15cm, suť 0,316 t/m2" 429.7*0.316*9</t>
  </si>
  <si>
    <t>"odbourání vrchu pilot, suť 1,699 t/m" 75*0.5*1.699*9</t>
  </si>
  <si>
    <t>E46</t>
  </si>
  <si>
    <t>"Celkem: "A46+B46+C46+D46</t>
  </si>
  <si>
    <t>1835381798</t>
  </si>
  <si>
    <t>A47</t>
  </si>
  <si>
    <t>C47</t>
  </si>
  <si>
    <t>"Celkem: "A47+B47</t>
  </si>
  <si>
    <t>-1958845140</t>
  </si>
  <si>
    <t>997221875</t>
  </si>
  <si>
    <t>Poplatek za uložení stavebního odpadu na recyklační skládce (skládkovné) asfaltového bez obsahu dehtu zatříděného do Katalogu odpadů pod kódem 17 03 02</t>
  </si>
  <si>
    <t>301306913</t>
  </si>
  <si>
    <t>https://podminky.urs.cz/item/CS_URS_2021_02/997221875</t>
  </si>
  <si>
    <t>-1107759817</t>
  </si>
  <si>
    <t>VRN4</t>
  </si>
  <si>
    <t>Inženýrská činnost</t>
  </si>
  <si>
    <t>043103000</t>
  </si>
  <si>
    <t>Zkoušky bez rozlišení</t>
  </si>
  <si>
    <t>905883778</t>
  </si>
  <si>
    <t>https://podminky.urs.cz/item/CS_URS_2021_02/043103000</t>
  </si>
  <si>
    <t>"zkoušky pilot ultrazvukem" 15</t>
  </si>
  <si>
    <t>043194000</t>
  </si>
  <si>
    <t>Ostatní zkoušky</t>
  </si>
  <si>
    <t>502215289</t>
  </si>
  <si>
    <t>https://podminky.urs.cz/item/CS_URS_2021_02/043194000</t>
  </si>
  <si>
    <t>"zkouška integrity pilot" 75</t>
  </si>
  <si>
    <t>300 - VODOHOSPODÁŘSKÉ OBJEKTY</t>
  </si>
  <si>
    <t>SO 301 - Přesun vstupní šachty veřejné stoky 1810/1775</t>
  </si>
  <si>
    <t>115101201</t>
  </si>
  <si>
    <t>Čerpání vody na dopravní výšku do 10 m s uvažovaným průměrným přítokem do 500 l/min</t>
  </si>
  <si>
    <t>HOD</t>
  </si>
  <si>
    <t>1867084252</t>
  </si>
  <si>
    <t>https://podminky.urs.cz/item/CS_URS_2021_02/115101201</t>
  </si>
  <si>
    <t xml:space="preserve">  20</t>
  </si>
  <si>
    <t>133212011</t>
  </si>
  <si>
    <t>Hloubení šachet ručně zapažených i nezapažených v horninách třídy těžitelnosti I skupiny 3, půdorysná plocha výkopu do 4 m2</t>
  </si>
  <si>
    <t>-1751403622</t>
  </si>
  <si>
    <t xml:space="preserve">"stavající šachta"  4.6*4.55*0.8+2*2*(1.74+0.3-0.8)</t>
  </si>
  <si>
    <t xml:space="preserve">"nová šachta"  5.91*4.6*2.3-4.53*2</t>
  </si>
  <si>
    <t>"Celkem: "21.704+53.468</t>
  </si>
  <si>
    <t>D2</t>
  </si>
  <si>
    <t>75.172*0.5</t>
  </si>
  <si>
    <t>133254104</t>
  </si>
  <si>
    <t>Hloubení zapažených šachet strojně v hornině třídy těžitelnosti I skupiny 3 přes 100 m3</t>
  </si>
  <si>
    <t>602208802</t>
  </si>
  <si>
    <t>https://podminky.urs.cz/item/CS_URS_2021_02/133254104</t>
  </si>
  <si>
    <t>""šachty</t>
  </si>
  <si>
    <t xml:space="preserve">"stavající šachta"  4.6*4.55*(1.74+0.3)</t>
  </si>
  <si>
    <t xml:space="preserve">"nová šachta"  5.91*4.6*(6.536+0.24)-4.53*2</t>
  </si>
  <si>
    <t>C3</t>
  </si>
  <si>
    <t>"čerpací studna - šachty" (0.6*0.6*3.14159265359/4*1)*2</t>
  </si>
  <si>
    <t>D3</t>
  </si>
  <si>
    <t>"Celkem: "42.697+175.152+0.565</t>
  </si>
  <si>
    <t>E3</t>
  </si>
  <si>
    <t>(218.414-75.172)*0.5</t>
  </si>
  <si>
    <t>133312011</t>
  </si>
  <si>
    <t>Hloubení šachet ručně zapažených i nezapažených v horninách třídy těžitelnosti II skupiny 4, půdorysná plocha výkopu do 4 m2</t>
  </si>
  <si>
    <t>-1617753541</t>
  </si>
  <si>
    <t>133354104</t>
  </si>
  <si>
    <t>Hloubení zapažených šachet strojně v hornině třídy těžitelnosti II skupiny 4 přes 100 m3</t>
  </si>
  <si>
    <t>80820124</t>
  </si>
  <si>
    <t>https://podminky.urs.cz/item/CS_URS_2021_02/133354104</t>
  </si>
  <si>
    <t>151101201</t>
  </si>
  <si>
    <t>Zřízení pažení stěn výkopu bez rozepření nebo vzepření příložné, hloubky do 4 m</t>
  </si>
  <si>
    <t>-4054705</t>
  </si>
  <si>
    <t>https://podminky.urs.cz/item/CS_URS_2021_02/151101201</t>
  </si>
  <si>
    <t xml:space="preserve">"stavající šachta"  (4.6+4.55)*2 *(1.74+0.3)</t>
  </si>
  <si>
    <t>151101211</t>
  </si>
  <si>
    <t>Odstranění pažení stěn výkopu bez rozepření nebo vzepření s uložením pažin na vzdálenost do 3 m od okraje výkopu příložné, hloubky do 4 m</t>
  </si>
  <si>
    <t>-6273174</t>
  </si>
  <si>
    <t>https://podminky.urs.cz/item/CS_URS_2021_02/151101211</t>
  </si>
  <si>
    <t>151101301</t>
  </si>
  <si>
    <t>Zřízení rozepření zapažených stěn výkopů s potřebným přepažováním při pažení příložném, hloubky do 4 m</t>
  </si>
  <si>
    <t>-949734341</t>
  </si>
  <si>
    <t>https://podminky.urs.cz/item/CS_URS_2021_02/151101301</t>
  </si>
  <si>
    <t>A8</t>
  </si>
  <si>
    <t>151101311</t>
  </si>
  <si>
    <t>Odstranění rozepření stěn výkopů s uložením materiálu na vzdálenost do 3 m od okraje výkopu pažení příložného, hloubky do 4 m</t>
  </si>
  <si>
    <t>2091934666</t>
  </si>
  <si>
    <t>https://podminky.urs.cz/item/CS_URS_2021_02/151101311</t>
  </si>
  <si>
    <t>151301202</t>
  </si>
  <si>
    <t>Zřízení pažení stěn výkopu bez rozepření nebo vzepření hnané, hloubky přes 4 do 8 m</t>
  </si>
  <si>
    <t>-565608933</t>
  </si>
  <si>
    <t>https://podminky.urs.cz/item/CS_URS_2021_02/151301202</t>
  </si>
  <si>
    <t xml:space="preserve">"nová šachta"  (5.91+4.6)*2*(6.536+0.24)</t>
  </si>
  <si>
    <t>151301212</t>
  </si>
  <si>
    <t>Odstranění pažení stěn výkopu bez rozepření nebo vzepření s uložením pažin na vzdálenost do 3 m od okraje výkopu hnané, hloubky přes 4 do 8 m</t>
  </si>
  <si>
    <t>-252468836</t>
  </si>
  <si>
    <t>https://podminky.urs.cz/item/CS_URS_2021_02/151301212</t>
  </si>
  <si>
    <t>15130130R2</t>
  </si>
  <si>
    <t>Zřízení rozepření zapažených stěn výkopů s potřebným přepažováním při pažení hnaném, hloubky přes 4 do 8 m (do ocelových rámů)</t>
  </si>
  <si>
    <t>1299670997</t>
  </si>
  <si>
    <t>15130131R2</t>
  </si>
  <si>
    <t>Odstranění rozepření stěn výkopů s uložením materiálu na vzdálenost do 3 m od okraje výkopu pažení hnaného, hloubky přes 4 do 8 m (do ocelových rámů)</t>
  </si>
  <si>
    <t>57499998</t>
  </si>
  <si>
    <t>162351103</t>
  </si>
  <si>
    <t>Vodorovné přemístění výkopku nebo sypaniny po suchu na obvyklém dopravním prostředku, bez naložení výkopku, avšak se složením bez rozhrnutí z horniny třídy těžitelnosti I skupiny 1 až 3 na vzdálenost přes 50 do 500 m</t>
  </si>
  <si>
    <t>41927292</t>
  </si>
  <si>
    <t>https://podminky.urs.cz/item/CS_URS_2021_02/162351103</t>
  </si>
  <si>
    <t>197.95</t>
  </si>
  <si>
    <t>-371363319</t>
  </si>
  <si>
    <t>(218.414)*0.5</t>
  </si>
  <si>
    <t>B15</t>
  </si>
  <si>
    <t>"Celkem: "109.207</t>
  </si>
  <si>
    <t>162751137</t>
  </si>
  <si>
    <t>Vodorovné přemístění výkopku nebo sypaniny po suchu na obvyklém dopravním prostředku, bez naložení výkopku, avšak se složením bez rozhrnutí z horniny třídy těžitelnosti II skupiny 4 a 5 na vzdálenost přes 9 000 do 10 000 m</t>
  </si>
  <si>
    <t>-370999425</t>
  </si>
  <si>
    <t>https://podminky.urs.cz/item/CS_URS_2021_02/162751137</t>
  </si>
  <si>
    <t>-384622424</t>
  </si>
  <si>
    <t>171201221</t>
  </si>
  <si>
    <t>Poplatek za uložení stavebního odpadu na skládce (skládkovné) zeminy a kamení zatříděného do Katalogu odpadů pod kódem 17 05 04</t>
  </si>
  <si>
    <t>-1959389420</t>
  </si>
  <si>
    <t>218.414*1.67</t>
  </si>
  <si>
    <t>-1321576872</t>
  </si>
  <si>
    <t>""potrubí</t>
  </si>
  <si>
    <t>218.414</t>
  </si>
  <si>
    <t>""odpočty</t>
  </si>
  <si>
    <t xml:space="preserve">"stavající šachta"  -3.2*3.15*(0.3)</t>
  </si>
  <si>
    <t xml:space="preserve">"nová šachta"  -(2.829+0.352+2.0*3.51*2.706+1.24*1.24*3.14159265359/4*(3.58)-4.53*2)</t>
  </si>
  <si>
    <t>D19</t>
  </si>
  <si>
    <t>"Celkem: "218.414+-3.024+-17.44</t>
  </si>
  <si>
    <t>58981108</t>
  </si>
  <si>
    <t>recyklát směsný frakce 0/32</t>
  </si>
  <si>
    <t>-1396723620</t>
  </si>
  <si>
    <t>https://podminky.urs.cz/item/CS_URS_2021_02/58981108</t>
  </si>
  <si>
    <t>197.95*2</t>
  </si>
  <si>
    <t>212752101</t>
  </si>
  <si>
    <t>Trativody z drenážních trubek pro liniové stavby a komunikace se zřízením štěrkového lože pod trubky a s jejich obsypem v otevřeném výkopu trubka korugovaná sendvičová PE-HD SN 4 celoperforovaná 360° DN 100</t>
  </si>
  <si>
    <t>374769099</t>
  </si>
  <si>
    <t>https://podminky.urs.cz/item/CS_URS_2021_02/212752101</t>
  </si>
  <si>
    <t>"nová šachta" 4.81*2</t>
  </si>
  <si>
    <t>358235114</t>
  </si>
  <si>
    <t>Bourání stoky kompletní nebo vybourání otvorů průřezové plochy do 4 m2 ve stokách ze zdiva cihelného</t>
  </si>
  <si>
    <t>-1775996255</t>
  </si>
  <si>
    <t>https://podminky.urs.cz/item/CS_URS_2021_02/358235114</t>
  </si>
  <si>
    <t xml:space="preserve">"nová šachta - vybourání dočasného obtoku"    0.86*0.3*2</t>
  </si>
  <si>
    <t>"Celkem: "0.516</t>
  </si>
  <si>
    <t>358315114</t>
  </si>
  <si>
    <t>Bourání stoky kompletní nebo vybourání otvorů průřezové plochy do 4 m2 ve stokách ze zdiva z prostého betonu</t>
  </si>
  <si>
    <t>-8386328</t>
  </si>
  <si>
    <t>https://podminky.urs.cz/item/CS_URS_2021_02/358315114</t>
  </si>
  <si>
    <t>"stavající šachty" (1.24*1.24-1*1)*3.14159265359/4*1.74</t>
  </si>
  <si>
    <t>358315115</t>
  </si>
  <si>
    <t>Bourání stoky kompletní nebo vybourání otvorů průřezové plochy přes 4 m2 ve stokách ze zdiva z prostého betonu</t>
  </si>
  <si>
    <t>2128535883</t>
  </si>
  <si>
    <t>https://podminky.urs.cz/item/CS_URS_2021_02/358315115</t>
  </si>
  <si>
    <t xml:space="preserve">""vybourání stávající stoky  DN 1810/1775 pro novou šachtu</t>
  </si>
  <si>
    <t>(0.81+1.16+0.1) *2</t>
  </si>
  <si>
    <t>451541111</t>
  </si>
  <si>
    <t>Lože pod potrubí, stoky a drobné objekty v otevřeném výkopu ze štěrkodrtě 0-63 mm</t>
  </si>
  <si>
    <t>-1605870369</t>
  </si>
  <si>
    <t>https://podminky.urs.cz/item/CS_URS_2021_02/451541111</t>
  </si>
  <si>
    <t xml:space="preserve">"nová šachta"  2.2*4.6*0.15+1.9*4.6*0.15</t>
  </si>
  <si>
    <t>452233111</t>
  </si>
  <si>
    <t>Podkladní a zajišťovací konstrukce zděné na maltu cementovou MC 10 podkladní pilířky, bloky nebo uzavírací čela chrániček z cihel kanalizačních pálených lícových</t>
  </si>
  <si>
    <t>-1642994504</t>
  </si>
  <si>
    <t>https://podminky.urs.cz/item/CS_URS_2021_02/452233111</t>
  </si>
  <si>
    <t xml:space="preserve">"nová šachta - dočasný obtok"  0.86*0.3*2</t>
  </si>
  <si>
    <t>452311131</t>
  </si>
  <si>
    <t>Podkladní a zajišťovací konstrukce z betonu prostého v otevřeném výkopu desky pod potrubí, stoky a drobné objekty z betonu tř. C 12/15</t>
  </si>
  <si>
    <t>-1297601766</t>
  </si>
  <si>
    <t>https://podminky.urs.cz/item/CS_URS_2021_02/452311131</t>
  </si>
  <si>
    <t xml:space="preserve">"nová šachta"  (0.95+0.65)*2.2*0.1</t>
  </si>
  <si>
    <t>617633112</t>
  </si>
  <si>
    <t>Vnitřní úprava povrchu betonových šachet stěrkou z těsnící cementové malty dvouvrstvou, šachet válcových a kuželových</t>
  </si>
  <si>
    <t>1030115215</t>
  </si>
  <si>
    <t>https://podminky.urs.cz/item/CS_URS_2021_02/617633112</t>
  </si>
  <si>
    <t xml:space="preserve">""napojení konusu na šachtu </t>
  </si>
  <si>
    <t xml:space="preserve">3.14159265359*1.0*0.15   *1</t>
  </si>
  <si>
    <t>631311114</t>
  </si>
  <si>
    <t>Mazanina z betonu prostého bez zvýšených nároků na prostředí tl. přes 50 do 80 mm tř. C 16/20</t>
  </si>
  <si>
    <t>-1215988105</t>
  </si>
  <si>
    <t>https://podminky.urs.cz/item/CS_URS_2021_02/631311114</t>
  </si>
  <si>
    <t xml:space="preserve">"nová šachta"  3.51*2.0 *0.06</t>
  </si>
  <si>
    <t>711511102</t>
  </si>
  <si>
    <t>Provedení izolace potrubí, nádrží, stok a kanalizačních šachet natěradly a tmely za studena nátěrem lakem asfaltovým</t>
  </si>
  <si>
    <t>-1967753226</t>
  </si>
  <si>
    <t>https://podminky.urs.cz/item/CS_URS_2021_02/711511102</t>
  </si>
  <si>
    <t xml:space="preserve">"nová šachta"  3.51*2.0 </t>
  </si>
  <si>
    <t>1565065316</t>
  </si>
  <si>
    <t>711541164</t>
  </si>
  <si>
    <t>Provedení izolace potrubí, nádrží, stok a kanalizačních šachet pásy přitavením NAIP</t>
  </si>
  <si>
    <t>1468915559</t>
  </si>
  <si>
    <t>https://podminky.urs.cz/item/CS_URS_2021_02/711541164</t>
  </si>
  <si>
    <t>-2111369039</t>
  </si>
  <si>
    <t>998711101</t>
  </si>
  <si>
    <t>Přesun hmot pro izolace proti vodě, vlhkosti a plynům stanovený z hmotnosti přesunovaného materiálu vodorovná dopravní vzdálenost do 50 m v objektech výšky do 6 m</t>
  </si>
  <si>
    <t>2112347023</t>
  </si>
  <si>
    <t>https://podminky.urs.cz/item/CS_URS_2021_02/998711101</t>
  </si>
  <si>
    <t>871360410</t>
  </si>
  <si>
    <t>Montáž kanalizačního potrubí z plastů z polypropylenu PP korugovaného nebo žebrovaného SN 10 DN 250</t>
  </si>
  <si>
    <t>1719367163</t>
  </si>
  <si>
    <t>https://podminky.urs.cz/item/CS_URS_2021_02/871360410</t>
  </si>
  <si>
    <t>28617045</t>
  </si>
  <si>
    <t>trubka kanalizační PP korugovaná DN 250x6000mm SN10</t>
  </si>
  <si>
    <t>-239472739</t>
  </si>
  <si>
    <t>https://podminky.urs.cz/item/CS_URS_2021_02/28617045</t>
  </si>
  <si>
    <t xml:space="preserve">"provizorní obtok"  4.4</t>
  </si>
  <si>
    <t>B36</t>
  </si>
  <si>
    <t>4.4 * 1.015"Koeficient množství</t>
  </si>
  <si>
    <t>871365811</t>
  </si>
  <si>
    <t>Bourání stávajícího potrubí z PVC nebo polypropylenu PP v otevřeném výkopu DN přes 150 do 250</t>
  </si>
  <si>
    <t>-1102320826</t>
  </si>
  <si>
    <t>https://podminky.urs.cz/item/CS_URS_2021_02/871365811</t>
  </si>
  <si>
    <t>"provizorní obtok" 4.4</t>
  </si>
  <si>
    <t>871395819</t>
  </si>
  <si>
    <t>Bourání stávajícího potrubí z PVC nebo polypropylenu PP Příplatek k cenám za práce ve štole, v uzavřeném kanálu nebo v objektech DN do 400</t>
  </si>
  <si>
    <t>-2138085904</t>
  </si>
  <si>
    <t>https://podminky.urs.cz/item/CS_URS_2021_02/871395819</t>
  </si>
  <si>
    <t>871440410</t>
  </si>
  <si>
    <t>Montáž kanalizačního potrubí z plastů z polypropylenu PP korugovaného nebo žebrovaného SN 10 DN 600</t>
  </si>
  <si>
    <t>1820442657</t>
  </si>
  <si>
    <t>https://podminky.urs.cz/item/CS_URS_2021_02/871440410</t>
  </si>
  <si>
    <t>A39</t>
  </si>
  <si>
    <t>"šachty - čerpací studna" 2</t>
  </si>
  <si>
    <t>28617049</t>
  </si>
  <si>
    <t>trubka kanalizační PP korugovaná DN 600x6000mm SN10</t>
  </si>
  <si>
    <t>-816113549</t>
  </si>
  <si>
    <t>https://podminky.urs.cz/item/CS_URS_2021_02/28617049</t>
  </si>
  <si>
    <t>B40</t>
  </si>
  <si>
    <t>2 * 1.015"Koeficient množství</t>
  </si>
  <si>
    <t>871440410.1</t>
  </si>
  <si>
    <t>-1811112159</t>
  </si>
  <si>
    <t>https://podminky.urs.cz/item/CS_URS_2021_02/871440410.1</t>
  </si>
  <si>
    <t>28617049.1</t>
  </si>
  <si>
    <t>1022589058</t>
  </si>
  <si>
    <t>https://podminky.urs.cz/item/CS_URS_2021_02/28617049.1</t>
  </si>
  <si>
    <t>871445811</t>
  </si>
  <si>
    <t>Bourání stávajícího potrubí z PVC nebo polypropylenu PP v otevřeném výkopu DN přes 500 do 600</t>
  </si>
  <si>
    <t>-1285886632</t>
  </si>
  <si>
    <t>https://podminky.urs.cz/item/CS_URS_2021_02/871445811</t>
  </si>
  <si>
    <t>871495819</t>
  </si>
  <si>
    <t>Bourání stávajícího potrubí z PVC nebo polypropylenu PP Příplatek k cenám za práce ve štole, v uzavřeném kanálu nebo v objektech DN přes 400 do 1000</t>
  </si>
  <si>
    <t>-546234084</t>
  </si>
  <si>
    <t>https://podminky.urs.cz/item/CS_URS_2021_02/871495819</t>
  </si>
  <si>
    <t>894302162</t>
  </si>
  <si>
    <t>Ostatní konstrukce na trubním vedení ze železobetonu stěny šachet tloušťky přes 200 mm z betonu se zvýšenými nároky na prostředí tř. C 30/37</t>
  </si>
  <si>
    <t>1841580312</t>
  </si>
  <si>
    <t>""nová šachta</t>
  </si>
  <si>
    <t>(0.46+0.52+0.34)*2</t>
  </si>
  <si>
    <t>1.8*0.4*2 * 2</t>
  </si>
  <si>
    <t>3.62*0.4*2</t>
  </si>
  <si>
    <t>"Celkem: "2.64+2.88+2.896</t>
  </si>
  <si>
    <t>894302262</t>
  </si>
  <si>
    <t>Ostatní konstrukce na trubním vedení ze železobetonu strop šachet vodovodních nebo kanalizačních z betonu se zvýšenými nároky na prostředí tř. C 30/37</t>
  </si>
  <si>
    <t>-938341212</t>
  </si>
  <si>
    <t>https://podminky.urs.cz/item/CS_URS_2021_02/894302262</t>
  </si>
  <si>
    <t xml:space="preserve">"stavající šachta"  3.2*3.15*0.3</t>
  </si>
  <si>
    <t xml:space="preserve">"nová šachta"  2*3.51*0.3-1*1*3.14159265359/4*0.3</t>
  </si>
  <si>
    <t>"Celkem: "3.024+1.87</t>
  </si>
  <si>
    <t>894411311</t>
  </si>
  <si>
    <t>Osazení betonových nebo železobetonových dílců pro šachty skruží rovných</t>
  </si>
  <si>
    <t>69415990</t>
  </si>
  <si>
    <t>https://podminky.urs.cz/item/CS_URS_2021_02/894411311</t>
  </si>
  <si>
    <t>59224160</t>
  </si>
  <si>
    <t>skruž kanalizační s ocelovými stupadly 100x25x12cm</t>
  </si>
  <si>
    <t>49236220</t>
  </si>
  <si>
    <t>https://podminky.urs.cz/item/CS_URS_2021_02/59224160</t>
  </si>
  <si>
    <t xml:space="preserve">"nová šachta"   1</t>
  </si>
  <si>
    <t>59224161</t>
  </si>
  <si>
    <t>skruž kanalizační s ocelovými stupadly 100x50x12cm</t>
  </si>
  <si>
    <t>1741150518</t>
  </si>
  <si>
    <t>https://podminky.urs.cz/item/CS_URS_2021_02/59224161</t>
  </si>
  <si>
    <t>59224162</t>
  </si>
  <si>
    <t>skruž kanalizační s ocelovými stupadly 100x100x12cm</t>
  </si>
  <si>
    <t>-950707596</t>
  </si>
  <si>
    <t>https://podminky.urs.cz/item/CS_URS_2021_02/59224162</t>
  </si>
  <si>
    <t xml:space="preserve">"nová šachta"   2</t>
  </si>
  <si>
    <t>59224348</t>
  </si>
  <si>
    <t>těsnění elastomerové pro spojení šachetních dílů DN 1000</t>
  </si>
  <si>
    <t>-1165568347</t>
  </si>
  <si>
    <t>https://podminky.urs.cz/item/CS_URS_2021_02/59224348</t>
  </si>
  <si>
    <t xml:space="preserve">"nová šachta"   2+1+1</t>
  </si>
  <si>
    <t>894412411</t>
  </si>
  <si>
    <t>Osazení betonových nebo železobetonových dílců pro šachty skruží přechodových</t>
  </si>
  <si>
    <t>-338589481</t>
  </si>
  <si>
    <t>https://podminky.urs.cz/item/CS_URS_2021_02/894412411</t>
  </si>
  <si>
    <t>59224312</t>
  </si>
  <si>
    <t>kónus šachetní betonový kapsové plastové stupadlo 100x62,5x58cm</t>
  </si>
  <si>
    <t>1022825106</t>
  </si>
  <si>
    <t>https://podminky.urs.cz/item/CS_URS_2021_02/59224312</t>
  </si>
  <si>
    <t xml:space="preserve">"nová šachta"  1</t>
  </si>
  <si>
    <t>89450 R</t>
  </si>
  <si>
    <t>Pohledové bednění stěn šachet</t>
  </si>
  <si>
    <t>1068352580</t>
  </si>
  <si>
    <t>P</t>
  </si>
  <si>
    <t xml:space="preserve">Poznámka k položce:_x000d_
Viz dokumentace:_x000d_
D.7.1-08.01  Vstupní šachta Š15D</t>
  </si>
  <si>
    <t xml:space="preserve">1.8*2 * 2 +  2.706*2*2</t>
  </si>
  <si>
    <t>B54</t>
  </si>
  <si>
    <t>3.62*2 + 4.43 *2</t>
  </si>
  <si>
    <t>C54</t>
  </si>
  <si>
    <t>"Celkem: "18.024+16.1</t>
  </si>
  <si>
    <t>894502301</t>
  </si>
  <si>
    <t>Bednění konstrukcí na trubním vedení stěn šachet kruhových jednostranné</t>
  </si>
  <si>
    <t>449917218</t>
  </si>
  <si>
    <t>https://podminky.urs.cz/item/CS_URS_2021_02/894502301</t>
  </si>
  <si>
    <t xml:space="preserve">"stavající šachta"  1*1*3.14159265359/4</t>
  </si>
  <si>
    <t>B55</t>
  </si>
  <si>
    <t xml:space="preserve">"nová šachta"  2.76*2+2.85*0.4*2</t>
  </si>
  <si>
    <t>C55</t>
  </si>
  <si>
    <t>"Celkem: "0.785+7.8</t>
  </si>
  <si>
    <t>894503 R</t>
  </si>
  <si>
    <t>Bednění konstrukcí na trubním vedení deskových stropů šachet jakýchkoliv rozměrů</t>
  </si>
  <si>
    <t>321085252</t>
  </si>
  <si>
    <t xml:space="preserve">"stavající šachta"   2.71*1.2</t>
  </si>
  <si>
    <t>894503111</t>
  </si>
  <si>
    <t>-894701394</t>
  </si>
  <si>
    <t>https://podminky.urs.cz/item/CS_URS_2021_02/894503111</t>
  </si>
  <si>
    <t xml:space="preserve">"stavající šachta"  (3.2+3.15)*2*0.3</t>
  </si>
  <si>
    <t>B57</t>
  </si>
  <si>
    <t>"Celkem: "3.81</t>
  </si>
  <si>
    <t>894608112</t>
  </si>
  <si>
    <t>Výztuž šachet z betonářské oceli 10 505 (R) nebo BSt 500</t>
  </si>
  <si>
    <t>521617152</t>
  </si>
  <si>
    <t>https://podminky.urs.cz/item/CS_URS_2021_02/894608112</t>
  </si>
  <si>
    <t>A58</t>
  </si>
  <si>
    <t xml:space="preserve">"nová šachta"  8.416*0.06</t>
  </si>
  <si>
    <t>894703021</t>
  </si>
  <si>
    <t>Ostatní konstrukce na trubním vedení z kameniny dlažba šachet ze stokových desek kruhových</t>
  </si>
  <si>
    <t>749324797</t>
  </si>
  <si>
    <t>https://podminky.urs.cz/item/CS_URS_2021_02/894703021</t>
  </si>
  <si>
    <t xml:space="preserve">"nová šachta"   3.69*2</t>
  </si>
  <si>
    <t>899103211</t>
  </si>
  <si>
    <t>Demontáž poklopů litinových a ocelových včetně rámů, hmotnosti jednotlivě přes 100 do 150 Kg</t>
  </si>
  <si>
    <t>1673715615</t>
  </si>
  <si>
    <t>https://podminky.urs.cz/item/CS_URS_2021_02/899103211</t>
  </si>
  <si>
    <t>"stávající šachta" 1</t>
  </si>
  <si>
    <t>899104112</t>
  </si>
  <si>
    <t>Osazení poklopů litinových a ocelových včetně rámů pro třídu zatížení D400, E600</t>
  </si>
  <si>
    <t>-912655429</t>
  </si>
  <si>
    <t>https://podminky.urs.cz/item/CS_URS_2021_02/899104112</t>
  </si>
  <si>
    <t>28661935</t>
  </si>
  <si>
    <t xml:space="preserve">poklop šachtový litinový  DN 600 pro třídu zatížení D400</t>
  </si>
  <si>
    <t>-1431703593</t>
  </si>
  <si>
    <t>https://podminky.urs.cz/item/CS_URS_2021_02/28661935</t>
  </si>
  <si>
    <t>Poznámka k položce:_x000d_
vzor Brno</t>
  </si>
  <si>
    <t>899501221</t>
  </si>
  <si>
    <t>Stupadla do šachet a drobných objektů ocelová s PE povlakem vidlicová pro přímé zabudování do hmoždinek</t>
  </si>
  <si>
    <t>66384488</t>
  </si>
  <si>
    <t>https://podminky.urs.cz/item/CS_URS_2021_02/899501221</t>
  </si>
  <si>
    <t xml:space="preserve">"nová šachta"   8+2+2</t>
  </si>
  <si>
    <t>899503112</t>
  </si>
  <si>
    <t>Stupadla do šachet a drobných objektů ocelová s PE povlakem zapouštěcí - kapsová osazovaná do vynechaných otvorů</t>
  </si>
  <si>
    <t>927684943</t>
  </si>
  <si>
    <t>https://podminky.urs.cz/item/CS_URS_2021_02/899503112</t>
  </si>
  <si>
    <t xml:space="preserve">"nová šachta"   3</t>
  </si>
  <si>
    <t>931992R</t>
  </si>
  <si>
    <t>D+M těsnění pracovní spáry injektážní hadičkou</t>
  </si>
  <si>
    <t>-1293955801</t>
  </si>
  <si>
    <t>"stavající šachta" 1.24*3.14159265359</t>
  </si>
  <si>
    <t>B65</t>
  </si>
  <si>
    <t xml:space="preserve">"nová šachta"  3.8*2 + 2*2</t>
  </si>
  <si>
    <t>C65</t>
  </si>
  <si>
    <t>"Celkem: "3.896+11.6</t>
  </si>
  <si>
    <t>93199R1</t>
  </si>
  <si>
    <t>Těsnění dilatační spáry včetně kotvení</t>
  </si>
  <si>
    <t>-87298527</t>
  </si>
  <si>
    <t xml:space="preserve">"nová šachta"  5.25*2</t>
  </si>
  <si>
    <t>939941112</t>
  </si>
  <si>
    <t>Zřízení těsnění pracovní spáry ocelovým plechem mezi dnem a stěnou</t>
  </si>
  <si>
    <t>542704922</t>
  </si>
  <si>
    <t>https://podminky.urs.cz/item/CS_URS_2021_02/939941112</t>
  </si>
  <si>
    <t xml:space="preserve">"nová šachta"  9.62+ (0.7+0.4)*2+1.7*2</t>
  </si>
  <si>
    <t>138801030R</t>
  </si>
  <si>
    <t>pracovní spára- plech s asfaltovým povrchem</t>
  </si>
  <si>
    <t>-2109023002</t>
  </si>
  <si>
    <t xml:space="preserve">"nová šachta"  (9.62+ (0.7+0.4)*2+1.7*2)*0.16</t>
  </si>
  <si>
    <t>997013501</t>
  </si>
  <si>
    <t>Odvoz suti a vybouraných hmot na skládku nebo meziskládku se složením, na vzdálenost do 1 km</t>
  </si>
  <si>
    <t>1872041297</t>
  </si>
  <si>
    <t>https://podminky.urs.cz/item/CS_URS_2021_02/997013501</t>
  </si>
  <si>
    <t>1.006+1.617+9.108</t>
  </si>
  <si>
    <t>997013509</t>
  </si>
  <si>
    <t>Odvoz suti a vybouraných hmot na skládku nebo meziskládku se složením, na vzdálenost Příplatek k ceně za každý další i započatý 1 km přes 1 km</t>
  </si>
  <si>
    <t>-1920943495</t>
  </si>
  <si>
    <t>https://podminky.urs.cz/item/CS_URS_2021_02/997013509</t>
  </si>
  <si>
    <t>11.731*9</t>
  </si>
  <si>
    <t>997013602</t>
  </si>
  <si>
    <t>Poplatek za uložení stavebního odpadu na skládce (skládkovné) z armovaného betonu zatříděného do Katalogu odpadů pod kódem 17 01 01</t>
  </si>
  <si>
    <t>-1348064855</t>
  </si>
  <si>
    <t>https://podminky.urs.cz/item/CS_URS_2021_02/997013602</t>
  </si>
  <si>
    <t>A71</t>
  </si>
  <si>
    <t>1.617+9.108</t>
  </si>
  <si>
    <t>997013603</t>
  </si>
  <si>
    <t>Poplatek za uložení stavebního odpadu na skládce (skládkovné) cihelného zatříděného do Katalogu odpadů pod kódem 17 01 02</t>
  </si>
  <si>
    <t>-59077780</t>
  </si>
  <si>
    <t>https://podminky.urs.cz/item/CS_URS_2021_02/997013603</t>
  </si>
  <si>
    <t>1.006</t>
  </si>
  <si>
    <t>998274101</t>
  </si>
  <si>
    <t>Přesun hmot pro trubní vedení hloubené z trub betonových nebo železobetonových pro vodovody nebo kanalizace v otevřeném výkopu dopravní vzdálenost do 15 m</t>
  </si>
  <si>
    <t>-1303670792</t>
  </si>
  <si>
    <t>https://podminky.urs.cz/item/CS_URS_2021_02/998274101</t>
  </si>
  <si>
    <t>IO 302.1 - Úprava kanalizací BVV</t>
  </si>
  <si>
    <t>899008-R</t>
  </si>
  <si>
    <t>D+ M popílkocementové směsi včetně všech souvisejících prací</t>
  </si>
  <si>
    <t>-1235341363</t>
  </si>
  <si>
    <t>Poznámka k položce:_x000d_
včetně odstranění poklopů a skruží šachet do hl. 1,5m _x000d_
včetně zrušení uličních vpustí</t>
  </si>
  <si>
    <t xml:space="preserve">"zaplnění stávající potrubí  v délce 25 m"   0.3*0.3*3.14159265359/4*25</t>
  </si>
  <si>
    <t>IO 302.2 - Úprava kanalizací BVV</t>
  </si>
  <si>
    <t>89124R1</t>
  </si>
  <si>
    <t>Odpojení stávajícího vodovodního řadu</t>
  </si>
  <si>
    <t>-1364344106</t>
  </si>
  <si>
    <t>Poznámka k položce:_x000d_
Stávající vodovodní řad vedoucí přes stavbu tramvajové smyčky bude odpojen. Odpojení bude provedeno v vodovodní šachtě v blízkosti pavilonu G. Odpojení bude provedeno fyzickou demontáží armatur na odbočení a instalací zaslepovací armatury za uzávěr. Odpojené vodovodní potrubí bude ponecháno v zemi případně částečně odstraněno při výkopových pracech na smyčce. V rámci tohoto IO budou demontovány též veškeré armatury ve instalačních šachtách na odstaveném vodovodním potrubí.</t>
  </si>
  <si>
    <t>SO 311 - Úprava napojení vody pro vrátnici</t>
  </si>
  <si>
    <t>23-M - Montáže potrubí</t>
  </si>
  <si>
    <t>121151103</t>
  </si>
  <si>
    <t>Sejmutí ornice strojně při souvislé ploše do 100 m2, tl. vrstvy do 200 mm</t>
  </si>
  <si>
    <t>-2043672955</t>
  </si>
  <si>
    <t>https://podminky.urs.cz/item/CS_URS_2021_02/121151103</t>
  </si>
  <si>
    <t>""sejmutí ornice v tl. 150 mm</t>
  </si>
  <si>
    <t xml:space="preserve">39.30 * 5.0 </t>
  </si>
  <si>
    <t>132254202</t>
  </si>
  <si>
    <t>Hloubení zapažených rýh šířky přes 800 do 2 000 mm strojně s urovnáním dna do předepsaného profilu a spádu v hornině třídy těžitelnosti I skupiny 3 přes 20 do 50 m3</t>
  </si>
  <si>
    <t>-1617043827</t>
  </si>
  <si>
    <t>https://podminky.urs.cz/item/CS_URS_2021_02/132254202</t>
  </si>
  <si>
    <t xml:space="preserve">""těžitelnost :    sk. 3 - 100%</t>
  </si>
  <si>
    <t xml:space="preserve">""průměrná hloubka výkopu  - 0,85 m</t>
  </si>
  <si>
    <t xml:space="preserve">"rýha"                 39.30 * 1.10 * 0.85  </t>
  </si>
  <si>
    <t>"Celkem: "36.746</t>
  </si>
  <si>
    <t>151101102</t>
  </si>
  <si>
    <t>Zřízení pažení a rozepření stěn rýh pro podzemní vedení příložné pro jakoukoliv mezerovitost, hloubky přes 2 do 4 m</t>
  </si>
  <si>
    <t>-226363145</t>
  </si>
  <si>
    <t>https://podminky.urs.cz/item/CS_URS_2021_02/151101102</t>
  </si>
  <si>
    <t xml:space="preserve">"rýha"                 39.30 * 0.85 * 2</t>
  </si>
  <si>
    <t>151101112</t>
  </si>
  <si>
    <t>Odstranění pažení a rozepření stěn rýh pro podzemní vedení s uložením materiálu na vzdálenost do 3 m od kraje výkopu příložné, hloubky přes 2 do 4 m</t>
  </si>
  <si>
    <t>563024114</t>
  </si>
  <si>
    <t>https://podminky.urs.cz/item/CS_URS_2021_02/151101112</t>
  </si>
  <si>
    <t>255429433</t>
  </si>
  <si>
    <t xml:space="preserve">"srovnání terénu pro uložení potrubí"     18.70</t>
  </si>
  <si>
    <t>1044537679</t>
  </si>
  <si>
    <t>""hutněný zásyp zeminou</t>
  </si>
  <si>
    <t xml:space="preserve">"výkop"                                         36.746</t>
  </si>
  <si>
    <t xml:space="preserve">"odp. lože 36.746 obsyp"              - (4.323 + 14.352)                                  </t>
  </si>
  <si>
    <t>"Celkem: "36.746+-18.675</t>
  </si>
  <si>
    <t>175111209</t>
  </si>
  <si>
    <t>Obsypání objektů nad přilehlým původním terénem ručně sypaninou z vhodných hornin třídy těžitelnosti I a II, skupiny 1 až 4 nebo materiálem uloženým ve vzdálenosti do 3 m od vnějšího kraje objektu pro jakoukoliv míru zhutnění Příplatek k ceně za prohození sypaniny</t>
  </si>
  <si>
    <t>1099009307</t>
  </si>
  <si>
    <t>https://podminky.urs.cz/item/CS_URS_2021_02/175111209</t>
  </si>
  <si>
    <t>18.071</t>
  </si>
  <si>
    <t>-1856794155</t>
  </si>
  <si>
    <t>39.30 * 1.10 * 0.332</t>
  </si>
  <si>
    <t>58331351 R</t>
  </si>
  <si>
    <t>kamenivo těžené drobné frakce 0/4</t>
  </si>
  <si>
    <t>15562970</t>
  </si>
  <si>
    <t>14.352 * 1.70 "t/m3</t>
  </si>
  <si>
    <t>24.398 * 1.01"Koeficient množství</t>
  </si>
  <si>
    <t>182351123</t>
  </si>
  <si>
    <t>Rozprostření a urovnání ornice ve svahu sklonu přes 1:5 strojně při souvislé ploše přes 100 do 500 m2, tl. vrstvy do 200 mm</t>
  </si>
  <si>
    <t>261699199</t>
  </si>
  <si>
    <t>https://podminky.urs.cz/item/CS_URS_2021_02/182351123</t>
  </si>
  <si>
    <t>181411131</t>
  </si>
  <si>
    <t>Založení trávníku na půdě předem připravené plochy do 1000 m2 výsevem včetně utažení parkového v rovině nebo na svahu do 1:5</t>
  </si>
  <si>
    <t>-861009915</t>
  </si>
  <si>
    <t>https://podminky.urs.cz/item/CS_URS_2021_02/181411131</t>
  </si>
  <si>
    <t>00572410</t>
  </si>
  <si>
    <t>osivo směs travní parková</t>
  </si>
  <si>
    <t>KG</t>
  </si>
  <si>
    <t>-340721624</t>
  </si>
  <si>
    <t>https://podminky.urs.cz/item/CS_URS_2021_02/00572410</t>
  </si>
  <si>
    <t>23-M</t>
  </si>
  <si>
    <t>Montáže potrubí</t>
  </si>
  <si>
    <t>230200116 R</t>
  </si>
  <si>
    <t>Nasunutí potrubní sekce do chráničky jmenovitá světlost nasouvaného potrubí DN 50</t>
  </si>
  <si>
    <t>391947219</t>
  </si>
  <si>
    <t>451573111</t>
  </si>
  <si>
    <t>Lože pod potrubí, stoky a drobné objekty v otevřeném výkopu z písku a štěrkopísku do 63 mm</t>
  </si>
  <si>
    <t>29884806</t>
  </si>
  <si>
    <t>https://podminky.urs.cz/item/CS_URS_2021_02/451573111</t>
  </si>
  <si>
    <t xml:space="preserve">"rýha"         39.30 * 1.10 * 0.10</t>
  </si>
  <si>
    <t>B14</t>
  </si>
  <si>
    <t>"Celkem: "4.323</t>
  </si>
  <si>
    <t>871161211</t>
  </si>
  <si>
    <t>Montáž vodovodního potrubí z plastů v otevřeném výkopu z polyetylenu PE 100 svařovaných elektrotvarovkou SDR 11/PN16 D 32 x 3,0 mm</t>
  </si>
  <si>
    <t>-896116293</t>
  </si>
  <si>
    <t>https://podminky.urs.cz/item/CS_URS_2021_02/871161211</t>
  </si>
  <si>
    <t>28613524</t>
  </si>
  <si>
    <t>potrubí třívrstvé PE100 RC SDR11 32x3,0 dl 12m</t>
  </si>
  <si>
    <t>120120292</t>
  </si>
  <si>
    <t>https://podminky.urs.cz/item/CS_URS_2021_02/28613524</t>
  </si>
  <si>
    <t>871211141</t>
  </si>
  <si>
    <t>Montáž vodovodního potrubí z plastů v otevřeném výkopu z polyetylenu PE 100 svařovaných na tupo SDR 11/PN16 D 63 x 5,8 mm</t>
  </si>
  <si>
    <t>-44726057</t>
  </si>
  <si>
    <t>https://podminky.urs.cz/item/CS_URS_2021_02/871211141</t>
  </si>
  <si>
    <t xml:space="preserve">"uložení chráničky"         19.0</t>
  </si>
  <si>
    <t>28613127</t>
  </si>
  <si>
    <t>trubka vodovodní PE100 PN 10 SDR17 63x3,8mm</t>
  </si>
  <si>
    <t>-1948415193</t>
  </si>
  <si>
    <t>https://podminky.urs.cz/item/CS_URS_2021_02/28613127</t>
  </si>
  <si>
    <t>877161101</t>
  </si>
  <si>
    <t>Montáž tvarovek na vodovodním plastovém potrubí z polyetylenu PE 100 elektrotvarovek SDR 11/PN16 spojek, oblouků nebo redukcí d 32</t>
  </si>
  <si>
    <t>-1313375211</t>
  </si>
  <si>
    <t>https://podminky.urs.cz/item/CS_URS_2021_02/877161101</t>
  </si>
  <si>
    <t>28615969</t>
  </si>
  <si>
    <t>elektrospojka SDR11 PE 100 PN16 D 32mm</t>
  </si>
  <si>
    <t>-914348647</t>
  </si>
  <si>
    <t>https://podminky.urs.cz/item/CS_URS_2021_02/28615969</t>
  </si>
  <si>
    <t>877161110</t>
  </si>
  <si>
    <t>Montáž tvarovek na vodovodním plastovém potrubí z polyetylenu PE 100 elektrotvarovek SDR 11/PN16 kolen 45° d 32</t>
  </si>
  <si>
    <t>-947517539</t>
  </si>
  <si>
    <t>https://podminky.urs.cz/item/CS_URS_2021_02/877161110</t>
  </si>
  <si>
    <t>28615010</t>
  </si>
  <si>
    <t>elektrokoleno 45° PE 100 PN16 D 32mm</t>
  </si>
  <si>
    <t>-1397085277</t>
  </si>
  <si>
    <t>https://podminky.urs.cz/item/CS_URS_2021_02/28615010</t>
  </si>
  <si>
    <t>877161112</t>
  </si>
  <si>
    <t>Montáž tvarovek na vodovodním plastovém potrubí z polyetylenu PE 100 elektrotvarovek SDR 11/PN16 kolen 90° d 32</t>
  </si>
  <si>
    <t>2114177543</t>
  </si>
  <si>
    <t>https://podminky.urs.cz/item/CS_URS_2021_02/877161112</t>
  </si>
  <si>
    <t>28653052</t>
  </si>
  <si>
    <t>elektrokoleno 90° PE 100 D 32mm</t>
  </si>
  <si>
    <t>-289694553</t>
  </si>
  <si>
    <t>https://podminky.urs.cz/item/CS_URS_2021_02/28653052</t>
  </si>
  <si>
    <t>892241111</t>
  </si>
  <si>
    <t>Tlakové zkoušky vodou na potrubí DN do 80</t>
  </si>
  <si>
    <t>2078646566</t>
  </si>
  <si>
    <t>https://podminky.urs.cz/item/CS_URS_2021_02/892241111</t>
  </si>
  <si>
    <t>892273122</t>
  </si>
  <si>
    <t>Proplach a dezinfekce vodovodního potrubí DN od 80 do 125</t>
  </si>
  <si>
    <t>741044855</t>
  </si>
  <si>
    <t>https://podminky.urs.cz/item/CS_URS_2021_02/892273122</t>
  </si>
  <si>
    <t>899911101 R</t>
  </si>
  <si>
    <t>Kluzné objímky (pojízdná sedla) pro zasunutí potrubí do chráničky výšky 25 mm vnějšího průměru potrubí do 183 mm</t>
  </si>
  <si>
    <t>1635688371</t>
  </si>
  <si>
    <t xml:space="preserve">""Distanční  objímka  BR - výšky 15 mm</t>
  </si>
  <si>
    <t>""kluzné vymezovací objímky z HDPE</t>
  </si>
  <si>
    <t xml:space="preserve">"kus"      14</t>
  </si>
  <si>
    <t>899913101</t>
  </si>
  <si>
    <t>Koncové uzavírací manžety chrániček DN potrubí x DN chráničky DN 25 x 50</t>
  </si>
  <si>
    <t>1895095371</t>
  </si>
  <si>
    <t>https://podminky.urs.cz/item/CS_URS_2021_02/899913101</t>
  </si>
  <si>
    <t>899721112</t>
  </si>
  <si>
    <t>Signalizační vodič na potrubí DN nad 150 mm</t>
  </si>
  <si>
    <t>1579349013</t>
  </si>
  <si>
    <t>899722113</t>
  </si>
  <si>
    <t>Krytí potrubí z plastů výstražnou fólií z PVC šířky 34 cm</t>
  </si>
  <si>
    <t>1868555687</t>
  </si>
  <si>
    <t>https://podminky.urs.cz/item/CS_URS_2021_02/899722113</t>
  </si>
  <si>
    <t>998276101</t>
  </si>
  <si>
    <t>Přesun hmot pro trubní vedení hloubené z trub z plastických hmot nebo sklolaminátových pro vodovody nebo kanalizace v otevřeném výkopu dopravní vzdálenost do 15 m</t>
  </si>
  <si>
    <t>-1173921315</t>
  </si>
  <si>
    <t>https://podminky.urs.cz/item/CS_URS_2021_02/998276101</t>
  </si>
  <si>
    <t>SO 312 - Úpravy areálové kanalizace</t>
  </si>
  <si>
    <t>-401965191</t>
  </si>
  <si>
    <t>"Šj1 - Šj7" 10*7</t>
  </si>
  <si>
    <t xml:space="preserve">"Šj8 - Šj9"  10*2</t>
  </si>
  <si>
    <t xml:space="preserve">"Šj10 - Šj11"  10*2</t>
  </si>
  <si>
    <t>D1</t>
  </si>
  <si>
    <t xml:space="preserve">"Šd1 - Šd2"  10*2</t>
  </si>
  <si>
    <t>E1</t>
  </si>
  <si>
    <t>"Celkem: "70+20+20+20</t>
  </si>
  <si>
    <t>119001405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</si>
  <si>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potrubí plastového, jmenovité světlosti DN do 200 mm</t>
  </si>
  <si>
    <t>1798028530</t>
  </si>
  <si>
    <t>https://podminky.urs.cz/item/CS_URS_2021_02/119001405</t>
  </si>
  <si>
    <t>1.5</t>
  </si>
  <si>
    <t>119001421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</si>
  <si>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kabelů a kabelových tratí z volně ložených kabelů a to do 3 kabelů</t>
  </si>
  <si>
    <t>1131503790</t>
  </si>
  <si>
    <t>https://podminky.urs.cz/item/CS_URS_2021_02/119001421</t>
  </si>
  <si>
    <t>1.5*3+1.5+1.4</t>
  </si>
  <si>
    <t>132254206</t>
  </si>
  <si>
    <t>Hloubení zapažených rýh šířky přes 800 do 2 000 mm strojně s urovnáním dna do předepsaného profilu a spádu v hornině třídy těžitelnosti I skupiny 3 přes 1 000 do 5 000 m3</t>
  </si>
  <si>
    <t>1476450721</t>
  </si>
  <si>
    <t>https://podminky.urs.cz/item/CS_URS_2021_02/132254206</t>
  </si>
  <si>
    <t xml:space="preserve">"stoka-1"   431.60</t>
  </si>
  <si>
    <t xml:space="preserve">"stoka-2"  168.35</t>
  </si>
  <si>
    <t>C4</t>
  </si>
  <si>
    <t xml:space="preserve">"stoka-3"    139.07</t>
  </si>
  <si>
    <t>D4</t>
  </si>
  <si>
    <t xml:space="preserve">"přípojky"   1.342*1.8*(126.56+17.45+67.62)</t>
  </si>
  <si>
    <t>E4</t>
  </si>
  <si>
    <t>"Šj1 - Šj7" (2.64*2.64)*(2.78+2.75+2.07+1.83+0+0.57+0+(0.2+0.25)*7)</t>
  </si>
  <si>
    <t>F4</t>
  </si>
  <si>
    <t>"Šj8 - Šj9" (2.64*2.64)*(2.28+2.04+(0.2+0.25)*2)</t>
  </si>
  <si>
    <t>G4</t>
  </si>
  <si>
    <t>"Šj10 - Šj11" (2.64*2.64)*(2.74+1.81)</t>
  </si>
  <si>
    <t>H4</t>
  </si>
  <si>
    <t>"Šd1 - Šd2" (2.64*2.64)*(2.1+1.89+(0.2+0.25)*2)</t>
  </si>
  <si>
    <t>I4</t>
  </si>
  <si>
    <t>"čerpací studna - šachty" (0.6*0.6*3.14159265359/4*1)*(7+2+2)</t>
  </si>
  <si>
    <t>J4</t>
  </si>
  <si>
    <t>"Celkem: "431.6+168.35+139.07+511.213+91.65+36.381+31.712+34.081+3.11</t>
  </si>
  <si>
    <t>139001101</t>
  </si>
  <si>
    <t>Příplatek k cenám hloubených vykopávek za ztížení vykopávky v blízkosti podzemního vedení nebo výbušnin pro jakoukoliv třídu horniny</t>
  </si>
  <si>
    <t>-1847673729</t>
  </si>
  <si>
    <t>https://podminky.urs.cz/item/CS_URS_2021_02/139001101</t>
  </si>
  <si>
    <t>(7.4+1.5)*1.5*1.5</t>
  </si>
  <si>
    <t>151811132</t>
  </si>
  <si>
    <t>Zřízení pažicích boxů pro pažení a rozepření stěn rýh podzemního vedení hloubka výkopu do 4 m, šířka přes 1,2 do 2,5 m</t>
  </si>
  <si>
    <t>840919226</t>
  </si>
  <si>
    <t>https://podminky.urs.cz/item/CS_URS_2021_02/151811132</t>
  </si>
  <si>
    <t xml:space="preserve">"stoka-1"   588.01</t>
  </si>
  <si>
    <t xml:space="preserve">"stoka-2"  231.4</t>
  </si>
  <si>
    <t xml:space="preserve">"stoka-3"   207.26</t>
  </si>
  <si>
    <t>D6</t>
  </si>
  <si>
    <t xml:space="preserve">"přípojky"   2*1.8*(126.56+17.45+67.62)</t>
  </si>
  <si>
    <t>E6</t>
  </si>
  <si>
    <t>"Šj1 - Šj7" (2.64+2.64)*(2.78+2.75+2.07+1.83+0+0.57+0+(0.2+0.25)*7)</t>
  </si>
  <si>
    <t>F6</t>
  </si>
  <si>
    <t>"Šj8 - Šj9" (2.64+2.64)*(2.28+2.04+(0.2+0.25)*2)</t>
  </si>
  <si>
    <t>G6</t>
  </si>
  <si>
    <t>"Šj10 - Šj11" (2.64+2.64)*(2.74+1.81)</t>
  </si>
  <si>
    <t>H6</t>
  </si>
  <si>
    <t>"Šd1 - Šd2" (2.64+2.64)*(2.1+1.89+(0.2+0.25)*2)</t>
  </si>
  <si>
    <t>I6</t>
  </si>
  <si>
    <t>"Celkem: "588.01+231.4+207.26+761.868+69.432+27.562+24.024+25.819</t>
  </si>
  <si>
    <t>151811232</t>
  </si>
  <si>
    <t>Odstranění pažicích boxů pro pažení a rozepření stěn rýh podzemního vedení hloubka výkopu do 4 m, šířka přes 1,2 do 2,5 m</t>
  </si>
  <si>
    <t>-578444727</t>
  </si>
  <si>
    <t>https://podminky.urs.cz/item/CS_URS_2021_02/151811232</t>
  </si>
  <si>
    <t>-1976060264</t>
  </si>
  <si>
    <t>794.061+286.25</t>
  </si>
  <si>
    <t>-221852342</t>
  </si>
  <si>
    <t>1447.167</t>
  </si>
  <si>
    <t>-936140683</t>
  </si>
  <si>
    <t>-1785727365</t>
  </si>
  <si>
    <t>(1447.167)*1.67</t>
  </si>
  <si>
    <t>-1340211074</t>
  </si>
  <si>
    <t>""odpocty</t>
  </si>
  <si>
    <t xml:space="preserve">"stoka-1"   -(1.586*1.176*(9.47-(0.65+0.65))) - (1.455*0.975)*(175.41-(0.65+1.3*4+0.65))</t>
  </si>
  <si>
    <t>C12</t>
  </si>
  <si>
    <t xml:space="preserve">"stoka-2"  - (1.455*0.975)*(43.4-(0.65+1.3+0.65))</t>
  </si>
  <si>
    <t>D12</t>
  </si>
  <si>
    <t xml:space="preserve">"stoka-3"    - (1.342*0.862)*(44.21-(0.65+1.3+0.65))</t>
  </si>
  <si>
    <t>E12</t>
  </si>
  <si>
    <t xml:space="preserve">"přípojky"  - (1.342*0.862)* (126.56+17.45+67.62)</t>
  </si>
  <si>
    <t>F12</t>
  </si>
  <si>
    <t>"Šj1 - Šj7" - (((2.64*2.64)*0.15+1.5*1.5*0.1+1.3*1.3*3.14159265359/4*0.8)*7+1.24*1.24*3.14159265359/4*(2.78+2.75+2.07+1.83+0+0.57+0+(0.2-0.8)*7))</t>
  </si>
  <si>
    <t>G12</t>
  </si>
  <si>
    <t>"Šj8 - Šj9" - (((2.64*2.64)*0.15+1.5*1.5*0.1+1.3*1.3*3.14159265359/4*0.8)*2+1.24*1.24*3.14159265359/4*(2.28+2.04+(0.2-0.8)*2))</t>
  </si>
  <si>
    <t>H12</t>
  </si>
  <si>
    <t>"Šj10 - Šj11" - (((2.64*2.64)*0.15+1.5*1.5*0.1+1.3*1.3*3.14159265359/4*0.8)*2+1.24*1.24*3.14159265359/4*(2.74+1.81+(-0.25-0.8)*2))</t>
  </si>
  <si>
    <t>I12</t>
  </si>
  <si>
    <t>"Šd1 - Šd2" - (((2.64*2.64)*0.15+1.5*1.5*0.1+1.3*1.3*3.14159265359/4*0.8)*2+1.24*1.24*3.14159265359/4*(2.1+1.89+(0.2-0.8)*2))</t>
  </si>
  <si>
    <t>J12</t>
  </si>
  <si>
    <t>"Celkem: "1447.167+-254.858+-57.88+-48.135+-244.814+-23.33+-8.432+-7.623+-8.034</t>
  </si>
  <si>
    <t>1312702254</t>
  </si>
  <si>
    <t>794.061*2</t>
  </si>
  <si>
    <t>-708430932</t>
  </si>
  <si>
    <t xml:space="preserve">"stoka-1"   ((0.782)*9.47-(0.65+0.65))+ ((0.656)*(175.41-(0.65+1.3*4+0.65)))</t>
  </si>
  <si>
    <t xml:space="preserve">"stoka-2"    ((0.656)*(43.4-(0.65+1.3+0.65)))</t>
  </si>
  <si>
    <t>C14</t>
  </si>
  <si>
    <t xml:space="preserve">"stoka-3"    ((0.563)*(44.21-(0.65+1.3+0.65)))</t>
  </si>
  <si>
    <t>D14</t>
  </si>
  <si>
    <t xml:space="preserve">"přípojky"  0.563* (126.56+17.45+67.62)</t>
  </si>
  <si>
    <t>E14</t>
  </si>
  <si>
    <t>"Celkem: "116.911+26.765+23.426+119.148</t>
  </si>
  <si>
    <t>58981100</t>
  </si>
  <si>
    <t>recyklát směsný frakce 0/16</t>
  </si>
  <si>
    <t>564565903</t>
  </si>
  <si>
    <t>https://podminky.urs.cz/item/CS_URS_2021_02/58981100</t>
  </si>
  <si>
    <t>286.25*2</t>
  </si>
  <si>
    <t>1803368379</t>
  </si>
  <si>
    <t>2.1*4 * (7+2+2+2)</t>
  </si>
  <si>
    <t>359901211</t>
  </si>
  <si>
    <t>Monitoring stok (kamerový systém) jakékoli výšky nová kanalizace</t>
  </si>
  <si>
    <t>1532448063</t>
  </si>
  <si>
    <t>https://podminky.urs.cz/item/CS_URS_2021_02/359901211</t>
  </si>
  <si>
    <t>(9.47+175.41)+43.4+44.21</t>
  </si>
  <si>
    <t>-1801084305</t>
  </si>
  <si>
    <t xml:space="preserve">"stoka-1"   (1.586*0.05*(9.47-(0.65+0.65)))+ (1.455*0.05*(175.41-(0.65+1.3*4+0.65)))</t>
  </si>
  <si>
    <t xml:space="preserve">"stoka-2"    (1.455*0.05*(43.4-(0.65+1.3+0.65)))</t>
  </si>
  <si>
    <t xml:space="preserve">"stoka-3"    (1.342*0.05*(44.21-(0.65+1.3+0.65)))</t>
  </si>
  <si>
    <t>D18</t>
  </si>
  <si>
    <t xml:space="preserve">"přípojky"   1.342*0.05* (126.56+17.45+67.62)</t>
  </si>
  <si>
    <t>E18</t>
  </si>
  <si>
    <t xml:space="preserve">"Šj1, Šj2, Šj3, Šj4, Šj5, Šj6, Šj7"  (2.64*2.64)*0.15*7</t>
  </si>
  <si>
    <t>F18</t>
  </si>
  <si>
    <t xml:space="preserve">"Šj8, Šj9"  (2.64*2.64)*0.15*2</t>
  </si>
  <si>
    <t>G18</t>
  </si>
  <si>
    <t xml:space="preserve">"Šj10, Šj11"  (2.64*2.64)*0.15*2</t>
  </si>
  <si>
    <t>H18</t>
  </si>
  <si>
    <t xml:space="preserve">"Šd1, Šd2"  (2.64*2.64)*0.15*2</t>
  </si>
  <si>
    <t>I18</t>
  </si>
  <si>
    <t>"Celkem: "12.936+2.968+2.792+14.2+7.318+2.091+2.091+2.091</t>
  </si>
  <si>
    <t>452111111</t>
  </si>
  <si>
    <t>Osazení betonových dílců pražců pod potrubí v otevřeném výkopu, průřezové plochy do 25000 mm2</t>
  </si>
  <si>
    <t>-1606390576</t>
  </si>
  <si>
    <t>https://podminky.urs.cz/item/CS_URS_2021_02/452111111</t>
  </si>
  <si>
    <t xml:space="preserve">"stoka-1"   9.47/2.5*2</t>
  </si>
  <si>
    <t xml:space="preserve">"stoka-1"   175.41/2.5*2</t>
  </si>
  <si>
    <t xml:space="preserve">"stoka-2"    43.4/2.5*2</t>
  </si>
  <si>
    <t xml:space="preserve">"stoka-3"    44.21/2.5*2</t>
  </si>
  <si>
    <t>E19</t>
  </si>
  <si>
    <t xml:space="preserve">"přípojky"    (126.56+17.45+67.62)/2.5*2</t>
  </si>
  <si>
    <t>F19</t>
  </si>
  <si>
    <t>"Mezisoučet: "7.576+140.328+34.72+35.368+169.304</t>
  </si>
  <si>
    <t>G19</t>
  </si>
  <si>
    <t>8+140++35+36+170</t>
  </si>
  <si>
    <t>59223733</t>
  </si>
  <si>
    <t>podkladek pod trouby betonové/ŽB DN 300-500</t>
  </si>
  <si>
    <t>-1346065275</t>
  </si>
  <si>
    <t>https://podminky.urs.cz/item/CS_URS_2021_02/59223733</t>
  </si>
  <si>
    <t>1954236</t>
  </si>
  <si>
    <t xml:space="preserve">"stoka-1"   (1.586*0.1*(9.47-(0.65+0.65)))+ (1.455*0.1*(175.41-(0.65+1.3*4+0.65)))</t>
  </si>
  <si>
    <t xml:space="preserve">"stoka-2"    (1.455*0.1*(43.4-(0.65+1.3+0.65)))</t>
  </si>
  <si>
    <t xml:space="preserve">"stoka-3"    (1.342*0.1*(44.21-(0.65+1.3+0.65)))</t>
  </si>
  <si>
    <t>D21</t>
  </si>
  <si>
    <t xml:space="preserve">"přípojky"   1.342*0.1*(126.56+17.45+67.62)</t>
  </si>
  <si>
    <t>E21</t>
  </si>
  <si>
    <t xml:space="preserve">"Šj1, Šj2, Šj3, Šj4, Šj5, Šj6, Šj7"  (1.5*1.5)*0.1*7</t>
  </si>
  <si>
    <t>F21</t>
  </si>
  <si>
    <t xml:space="preserve">"Šj8, Šj9"  (1.5*1.5)*0.1*2</t>
  </si>
  <si>
    <t>G21</t>
  </si>
  <si>
    <t xml:space="preserve">"Šj10, Šj11"  (1.5*1.5)*0.1*2</t>
  </si>
  <si>
    <t>H21</t>
  </si>
  <si>
    <t xml:space="preserve">"Šd1, Šd2"  (1.5*1.5)*0.1*2</t>
  </si>
  <si>
    <t>I21</t>
  </si>
  <si>
    <t>"Celkem: "25.872+5.936+5.584+28.401+1.575+0.45+0.45+0.45</t>
  </si>
  <si>
    <t>831352121</t>
  </si>
  <si>
    <t>Montáž potrubí z trub kameninových hrdlových s integrovaným těsněním v otevřeném výkopu ve sklonu do 20 % DN 200</t>
  </si>
  <si>
    <t>-993318574</t>
  </si>
  <si>
    <t>https://podminky.urs.cz/item/CS_URS_2021_02/831352121</t>
  </si>
  <si>
    <t>59710704</t>
  </si>
  <si>
    <t>trouba kameninová glazovaná DN 200 dl 2,50m spojovací systém C Třída 240</t>
  </si>
  <si>
    <t>-2032624835</t>
  </si>
  <si>
    <t>https://podminky.urs.cz/item/CS_URS_2021_02/59710704</t>
  </si>
  <si>
    <t xml:space="preserve">"stoka-3"    44.21-(0.65+1.3+0.65)</t>
  </si>
  <si>
    <t>B23</t>
  </si>
  <si>
    <t xml:space="preserve">"přípojky"   (126.56+17.45+67.62)</t>
  </si>
  <si>
    <t>C23</t>
  </si>
  <si>
    <t>"Celkem: "41.61+211.63</t>
  </si>
  <si>
    <t>D23</t>
  </si>
  <si>
    <t>253.24 * 1.015"Koeficient množství</t>
  </si>
  <si>
    <t>831372121</t>
  </si>
  <si>
    <t>Montáž potrubí z trub kameninových hrdlových s integrovaným těsněním v otevřeném výkopu ve sklonu do 20 % DN 300</t>
  </si>
  <si>
    <t>767484721</t>
  </si>
  <si>
    <t>https://podminky.urs.cz/item/CS_URS_2021_02/831372121</t>
  </si>
  <si>
    <t>59710707</t>
  </si>
  <si>
    <t>trouba kameninová glazovaná DN 300 dl 2,50m spojovací systém C Třída 240</t>
  </si>
  <si>
    <t>-677481926</t>
  </si>
  <si>
    <t>https://podminky.urs.cz/item/CS_URS_2021_02/59710707</t>
  </si>
  <si>
    <t xml:space="preserve">"stoka-1"   175.41-(0.65+1.3*4+0.65)</t>
  </si>
  <si>
    <t>B25</t>
  </si>
  <si>
    <t xml:space="preserve">"stoka-2"   43.4-(0.65+1.3+0.65)</t>
  </si>
  <si>
    <t>C25</t>
  </si>
  <si>
    <t>"Celkem: "168.91+40.8</t>
  </si>
  <si>
    <t>D25</t>
  </si>
  <si>
    <t>209.71 * 1.015"Koeficient množství</t>
  </si>
  <si>
    <t>831392121</t>
  </si>
  <si>
    <t>Montáž potrubí z trub kameninových hrdlových s integrovaným těsněním v otevřeném výkopu ve sklonu do 20 % DN 400</t>
  </si>
  <si>
    <t>-184213693</t>
  </si>
  <si>
    <t>https://podminky.urs.cz/item/CS_URS_2021_02/831392121</t>
  </si>
  <si>
    <t>59710706</t>
  </si>
  <si>
    <t>trouba kameninová glazovaná DN 400 dl 2,50m spojovací systém C Třída 200</t>
  </si>
  <si>
    <t>-1273901322</t>
  </si>
  <si>
    <t>https://podminky.urs.cz/item/CS_URS_2021_02/59710706</t>
  </si>
  <si>
    <t xml:space="preserve">"stoka-1"   9.47-(0.65+0.65)</t>
  </si>
  <si>
    <t>B27</t>
  </si>
  <si>
    <t>8.17 * 1.015"Koeficient množství</t>
  </si>
  <si>
    <t>837351221</t>
  </si>
  <si>
    <t>Montáž kameninových tvarovek na potrubí z trub kameninových v otevřeném výkopu s integrovaným těsněním odbočných DN 200</t>
  </si>
  <si>
    <t>1627509270</t>
  </si>
  <si>
    <t>https://podminky.urs.cz/item/CS_URS_2021_02/837351221</t>
  </si>
  <si>
    <t>59711746</t>
  </si>
  <si>
    <t>odbočka kameninová glazovaná jednoduchá kolmá DN 200/200 dl 500mm spojovací systém C/F tř.240/160</t>
  </si>
  <si>
    <t>1858393232</t>
  </si>
  <si>
    <t>https://podminky.urs.cz/item/CS_URS_2021_02/59711746</t>
  </si>
  <si>
    <t xml:space="preserve">"stoka-3"   2</t>
  </si>
  <si>
    <t>B29</t>
  </si>
  <si>
    <t>837371221</t>
  </si>
  <si>
    <t>Montáž kameninových tvarovek na potrubí z trub kameninových v otevřeném výkopu s integrovaným těsněním odbočných DN 300</t>
  </si>
  <si>
    <t>1914951828</t>
  </si>
  <si>
    <t>https://podminky.urs.cz/item/CS_URS_2021_02/837371221</t>
  </si>
  <si>
    <t>59711774</t>
  </si>
  <si>
    <t>odbočka kameninová glazovaná jednoduchá kolmá DN 300/200 dl 600mm spojovací systém C/F tř.240/160</t>
  </si>
  <si>
    <t>881292034</t>
  </si>
  <si>
    <t>https://podminky.urs.cz/item/CS_URS_2021_02/59711774</t>
  </si>
  <si>
    <t xml:space="preserve">"stoka-1"   10</t>
  </si>
  <si>
    <t>B31</t>
  </si>
  <si>
    <t xml:space="preserve">"stoka-2"   2</t>
  </si>
  <si>
    <t xml:space="preserve">"""stoka-3"   </t>
  </si>
  <si>
    <t>C31</t>
  </si>
  <si>
    <t>"Celkem: "10+2</t>
  </si>
  <si>
    <t>D31</t>
  </si>
  <si>
    <t>12 * 1.015"Koeficient množství</t>
  </si>
  <si>
    <t>-87909115</t>
  </si>
  <si>
    <t>"šachty - čerpací studna" 7+2+2+2</t>
  </si>
  <si>
    <t>502759970</t>
  </si>
  <si>
    <t>89235R4</t>
  </si>
  <si>
    <t>Zkouška vodotěsnosti potrubí DN 200</t>
  </si>
  <si>
    <t>1887475298</t>
  </si>
  <si>
    <t xml:space="preserve">"stoka-3"    44.21</t>
  </si>
  <si>
    <t>B34</t>
  </si>
  <si>
    <t xml:space="preserve">"přípojky"  (126.56+17.45+67.62)</t>
  </si>
  <si>
    <t>C34</t>
  </si>
  <si>
    <t>"Celkem: "44.21+211.63</t>
  </si>
  <si>
    <t>89238R1</t>
  </si>
  <si>
    <t>Zkouška vodotěsnosti potrubí DN 300</t>
  </si>
  <si>
    <t>-1378457270</t>
  </si>
  <si>
    <t xml:space="preserve">"stoka-1"   175.41</t>
  </si>
  <si>
    <t>B35</t>
  </si>
  <si>
    <t xml:space="preserve">"stoka-2"   43.4</t>
  </si>
  <si>
    <t>C35</t>
  </si>
  <si>
    <t>"Celkem: "175.41+43.4</t>
  </si>
  <si>
    <t>89238R5</t>
  </si>
  <si>
    <t>Zkouška vodotěsnosti potrubí DN 400</t>
  </si>
  <si>
    <t>-203406669</t>
  </si>
  <si>
    <t xml:space="preserve">"stoka-1"   9.47</t>
  </si>
  <si>
    <t>89441R2</t>
  </si>
  <si>
    <t>Šachta kanalizační z betonových dílců DN 1000 do 2,5m</t>
  </si>
  <si>
    <t>-2132118688</t>
  </si>
  <si>
    <t>Poznámka k položce:_x000d_
dodávka a montáž kanalizační šachty z prefabrikovaného dna, skruží a konusu nebo zákrytové desky se zabudovanýmy stupadly, vyrovnávacích prstenců, včetně odvrtů, těsnění a šachtových vložek</t>
  </si>
  <si>
    <t xml:space="preserve">"stoka-1   Šj6,  Šj7"    2  </t>
  </si>
  <si>
    <t xml:space="preserve">"stoka-2   Šj8,  Šj9"    2</t>
  </si>
  <si>
    <t xml:space="preserve">"stoka-3   Šd1,  Šd2"   2</t>
  </si>
  <si>
    <t>D37</t>
  </si>
  <si>
    <t>"Šj11" 1</t>
  </si>
  <si>
    <t>E37</t>
  </si>
  <si>
    <t>"Celkem: "2+2+2+1</t>
  </si>
  <si>
    <t>89441R3</t>
  </si>
  <si>
    <t>Šachta kanalizační z betonových dílců DN 1000 do 3,0m</t>
  </si>
  <si>
    <t>-2056312274</t>
  </si>
  <si>
    <t xml:space="preserve">"stoka-1   Šj5"    1 </t>
  </si>
  <si>
    <t>89441R4</t>
  </si>
  <si>
    <t>Šachta kanalizační z betonových dílců DN 1000 do 3,5m</t>
  </si>
  <si>
    <t>673096684</t>
  </si>
  <si>
    <t xml:space="preserve">"stoka-1   Šj1,  Šj2,  Šj3,  Šj4"    4</t>
  </si>
  <si>
    <t>B39</t>
  </si>
  <si>
    <t>"Šj10" 1</t>
  </si>
  <si>
    <t>C39</t>
  </si>
  <si>
    <t>"Celkem: "4+1</t>
  </si>
  <si>
    <t>1074271420</t>
  </si>
  <si>
    <t xml:space="preserve">"Šj1, Šj2, Šj3, Šj4, Šj5, Šj6, Šj7"  7</t>
  </si>
  <si>
    <t xml:space="preserve">"Šj8, Šj9"  2</t>
  </si>
  <si>
    <t>C40</t>
  </si>
  <si>
    <t xml:space="preserve">"Šj10, Šj11"  2</t>
  </si>
  <si>
    <t>D40</t>
  </si>
  <si>
    <t xml:space="preserve">"Šd1, Šd2"  2</t>
  </si>
  <si>
    <t>E40</t>
  </si>
  <si>
    <t>"Celkem: "7+2+2+2</t>
  </si>
  <si>
    <t>1300139675</t>
  </si>
  <si>
    <t>899623141</t>
  </si>
  <si>
    <t>Obetonování potrubí nebo zdiva stok betonem prostým v otevřeném výkopu, beton tř. C 12/15</t>
  </si>
  <si>
    <t>457086518</t>
  </si>
  <si>
    <t xml:space="preserve">"stoka-1"   0.659*(9.47-(0.65+0.65))+ 0.518*(175.41-(0.65+1.3*4+0.65))</t>
  </si>
  <si>
    <t xml:space="preserve">"stoka-2"    0.518*(43.4-(0.65+1.3+0.65))</t>
  </si>
  <si>
    <t xml:space="preserve">"stoka-3"    0.414*(44.21-(0.65+1.3+0.65))</t>
  </si>
  <si>
    <t xml:space="preserve">"přípojky"   0.414* (126.56+17.45+67.62)</t>
  </si>
  <si>
    <t>E42</t>
  </si>
  <si>
    <t>"Celkem: "92.879+21.134+17.227+87.615</t>
  </si>
  <si>
    <t>-2103581648</t>
  </si>
  <si>
    <t xml:space="preserve">"stoka-1"   (9.47+175.41)</t>
  </si>
  <si>
    <t>B43</t>
  </si>
  <si>
    <t>C43</t>
  </si>
  <si>
    <t xml:space="preserve">"stoka-3"   44.21</t>
  </si>
  <si>
    <t>D43</t>
  </si>
  <si>
    <t>E43</t>
  </si>
  <si>
    <t>"Celkem: "184.88+43.4+44.21+211.63</t>
  </si>
  <si>
    <t>977151125R</t>
  </si>
  <si>
    <t>D+ M jádrový vývrt, tvarovka DN 200 a těsnění a obetonováním</t>
  </si>
  <si>
    <t>463670675</t>
  </si>
  <si>
    <t xml:space="preserve">"bahník 20, 231.4"  2</t>
  </si>
  <si>
    <t xml:space="preserve">"žlab  Ž1, Ž2"   2</t>
  </si>
  <si>
    <t>"Celkem: "2+2</t>
  </si>
  <si>
    <t>998275101</t>
  </si>
  <si>
    <t>Přesun hmot pro trubní vedení hloubené z trub kameninových pro kanalizace v otevřeném výkopu dopravní vzdálenost do 15 m</t>
  </si>
  <si>
    <t>210089308</t>
  </si>
  <si>
    <t>https://podminky.urs.cz/item/CS_URS_2021_02/998275101</t>
  </si>
  <si>
    <t>SO 313 - Přípojka bahníku tramvajové trati</t>
  </si>
  <si>
    <t>113107342</t>
  </si>
  <si>
    <t>Odstranění podkladů nebo krytů strojně plochy jednotlivě do 50 m2 s přemístěním hmot na skládku na vzdálenost do 3 m nebo s naložením na dopravní prostředek živičných, o tl. vrstvy přes 50 do 100 mm</t>
  </si>
  <si>
    <t>1058887314</t>
  </si>
  <si>
    <t>https://podminky.urs.cz/item/CS_URS_2021_02/113107342</t>
  </si>
  <si>
    <t>2.952</t>
  </si>
  <si>
    <t>113107343</t>
  </si>
  <si>
    <t>Odstranění podkladů nebo krytů strojně plochy jednotlivě do 50 m2 s přemístěním hmot na skládku na vzdálenost do 3 m nebo s naložením na dopravní prostředek živičných, o tl. vrstvy přes 100 do 150 mm</t>
  </si>
  <si>
    <t>-1641125016</t>
  </si>
  <si>
    <t>https://podminky.urs.cz/item/CS_URS_2021_02/113107343</t>
  </si>
  <si>
    <t>9.126</t>
  </si>
  <si>
    <t>113107322</t>
  </si>
  <si>
    <t>Odstranění podkladů nebo krytů strojně plochy jednotlivě do 50 m2 s přemístěním hmot na skládku na vzdálenost do 3 m nebo s naložením na dopravní prostředek z kameniva hrubého drceného, o tl. vrstvy přes 100 do 200 mm</t>
  </si>
  <si>
    <t>1589115570</t>
  </si>
  <si>
    <t>https://podminky.urs.cz/item/CS_URS_2021_02/113107322</t>
  </si>
  <si>
    <t>6.8*1.342</t>
  </si>
  <si>
    <t>"Mezisoučet: "9.126</t>
  </si>
  <si>
    <t>2.2*1.342</t>
  </si>
  <si>
    <t>"Celkem: "9.126+2.952</t>
  </si>
  <si>
    <t>113107331</t>
  </si>
  <si>
    <t>Odstranění podkladů nebo krytů strojně plochy jednotlivě do 50 m2 s přemístěním hmot na skládku na vzdálenost do 3 m nebo s naložením na dopravní prostředek z betonu prostého, o tl. vrstvy přes 100 do 150 mm</t>
  </si>
  <si>
    <t>1382613286</t>
  </si>
  <si>
    <t>https://podminky.urs.cz/item/CS_URS_2021_02/113107331</t>
  </si>
  <si>
    <t>113201112</t>
  </si>
  <si>
    <t>Vytrhání obrub s vybouráním lože, s přemístěním hmot na skládku na vzdálenost do 3 m nebo s naložením na dopravní prostředek silničních ležatých</t>
  </si>
  <si>
    <t>1110770352</t>
  </si>
  <si>
    <t>https://podminky.urs.cz/item/CS_URS_2021_02/113201112</t>
  </si>
  <si>
    <t>113202111</t>
  </si>
  <si>
    <t>Vytrhání obrub s vybouráním lože, s přemístěním hmot na skládku na vzdálenost do 3 m nebo s naložením na dopravní prostředek z krajníků nebo obrubníků stojatých</t>
  </si>
  <si>
    <t>-11761118</t>
  </si>
  <si>
    <t>https://podminky.urs.cz/item/CS_URS_2021_02/113202111</t>
  </si>
  <si>
    <t>119001402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</si>
  <si>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potrubí ocelového nebo litinového, jmenovité světlosti DN přes 200 do 500 mm</t>
  </si>
  <si>
    <t>-1091017880</t>
  </si>
  <si>
    <t>https://podminky.urs.cz/item/CS_URS_2021_02/119001402</t>
  </si>
  <si>
    <t>(1) * 1.35</t>
  </si>
  <si>
    <t>-1438325679</t>
  </si>
  <si>
    <t>2*1.35</t>
  </si>
  <si>
    <t>121151105</t>
  </si>
  <si>
    <t>Sejmutí ornice strojně při souvislé ploše do 100 m2, tl. vrstvy přes 250 do 300 mm</t>
  </si>
  <si>
    <t>1032696979</t>
  </si>
  <si>
    <t>https://podminky.urs.cz/item/CS_URS_2021_02/121151105</t>
  </si>
  <si>
    <t>5*1.342</t>
  </si>
  <si>
    <t>-1854677718</t>
  </si>
  <si>
    <t>17*1.342*2.6</t>
  </si>
  <si>
    <t>""odpočet povrchy</t>
  </si>
  <si>
    <t>-6.8*1.342*0.5</t>
  </si>
  <si>
    <t>C10</t>
  </si>
  <si>
    <t>-2.2*1.342*0.3</t>
  </si>
  <si>
    <t>D10</t>
  </si>
  <si>
    <t>-5*1.342*0.3</t>
  </si>
  <si>
    <t>E10</t>
  </si>
  <si>
    <t>-3*1.342*0.5</t>
  </si>
  <si>
    <t>F10</t>
  </si>
  <si>
    <t>"Celkem: "59.316+-4.563+-0.886+-2.013+-2.013</t>
  </si>
  <si>
    <t>G10</t>
  </si>
  <si>
    <t>49.841*0.6</t>
  </si>
  <si>
    <t>132354202</t>
  </si>
  <si>
    <t>Hloubení zapažených rýh šířky přes 800 do 2 000 mm strojně s urovnáním dna do předepsaného profilu a spádu v hornině třídy těžitelnosti II skupiny 4 přes 20 do 50 m3</t>
  </si>
  <si>
    <t>-1537045599</t>
  </si>
  <si>
    <t>https://podminky.urs.cz/item/CS_URS_2021_02/132354202</t>
  </si>
  <si>
    <t>49.841*0.4</t>
  </si>
  <si>
    <t>-1531455440</t>
  </si>
  <si>
    <t>(1.35+2.7)*1.0*1.5</t>
  </si>
  <si>
    <t>-300097043</t>
  </si>
  <si>
    <t>17*2.6*2</t>
  </si>
  <si>
    <t>876129588</t>
  </si>
  <si>
    <t>844771726</t>
  </si>
  <si>
    <t>""zasyp a obsyp</t>
  </si>
  <si>
    <t>30.323+9.571</t>
  </si>
  <si>
    <t>""zemina na meziskládku</t>
  </si>
  <si>
    <t>12.455</t>
  </si>
  <si>
    <t>C15</t>
  </si>
  <si>
    <t>"Celkem: "39.894+12.455</t>
  </si>
  <si>
    <t>2033130659</t>
  </si>
  <si>
    <t>49.841*0.6-12.455</t>
  </si>
  <si>
    <t>1541596893</t>
  </si>
  <si>
    <t>167151101</t>
  </si>
  <si>
    <t>Nakládání, skládání a překládání neulehlého výkopku nebo sypaniny strojně nakládání, množství do 100 m3, z horniny třídy těžitelnosti I, skupiny 1 až 3</t>
  </si>
  <si>
    <t>-2125211399</t>
  </si>
  <si>
    <t>https://podminky.urs.cz/item/CS_URS_2021_02/167151101</t>
  </si>
  <si>
    <t>30.175+9.571</t>
  </si>
  <si>
    <t>-2110236496</t>
  </si>
  <si>
    <t>(49.841-12.455)*1.67</t>
  </si>
  <si>
    <t>-1503685297</t>
  </si>
  <si>
    <t>""Zemina na meziskládku</t>
  </si>
  <si>
    <t>(30.175+9.571)-(20.526+6.765)</t>
  </si>
  <si>
    <t>1324363280</t>
  </si>
  <si>
    <t>49.841</t>
  </si>
  <si>
    <t xml:space="preserve">"odpočty"  -((0.1+0.462+0.3)*1.342*17)</t>
  </si>
  <si>
    <t>"Celkem: "49.841+-19.666</t>
  </si>
  <si>
    <t>1659563444</t>
  </si>
  <si>
    <t>49.841 - (5*1.342*(2.6-0.3))</t>
  </si>
  <si>
    <t xml:space="preserve">"odpočty"  -((0.1+0.462+0.3)*1.342*(17-5))</t>
  </si>
  <si>
    <t>C22</t>
  </si>
  <si>
    <t>"Mezisoučet: "34.408+-13.882</t>
  </si>
  <si>
    <t>D22</t>
  </si>
  <si>
    <t>20.526*2</t>
  </si>
  <si>
    <t>-352473481</t>
  </si>
  <si>
    <t>0.563*17</t>
  </si>
  <si>
    <t>-1823818161</t>
  </si>
  <si>
    <t>0.563*(17-5)</t>
  </si>
  <si>
    <t>6.756 * 2"Koeficient množství</t>
  </si>
  <si>
    <t>181351005</t>
  </si>
  <si>
    <t>Rozprostření a urovnání ornice v rovině nebo ve svahu sklonu do 1:5 strojně při souvislé ploše do 100 m2, tl. vrstvy přes 250 do 300 mm</t>
  </si>
  <si>
    <t>1815133831</t>
  </si>
  <si>
    <t>https://podminky.urs.cz/item/CS_URS_2021_02/181351005</t>
  </si>
  <si>
    <t>6.71</t>
  </si>
  <si>
    <t>2123084169</t>
  </si>
  <si>
    <t>1875825890</t>
  </si>
  <si>
    <t>6.71 * 0.02"Koeficient množství</t>
  </si>
  <si>
    <t>181951111</t>
  </si>
  <si>
    <t>Úprava pláně vyrovnáním výškových rozdílů strojně v hornině třídy těžitelnosti I, skupiny 1 až 3 bez zhutnění</t>
  </si>
  <si>
    <t>70449663</t>
  </si>
  <si>
    <t>https://podminky.urs.cz/item/CS_URS_2021_02/181951111</t>
  </si>
  <si>
    <t>9.126+2.952</t>
  </si>
  <si>
    <t>181951112</t>
  </si>
  <si>
    <t>Úprava pláně vyrovnáním výškových rozdílů strojně v hornině třídy těžitelnosti I, skupiny 1 až 3 se zhutněním</t>
  </si>
  <si>
    <t>1047056391</t>
  </si>
  <si>
    <t>https://podminky.urs.cz/item/CS_URS_2021_02/181951112</t>
  </si>
  <si>
    <t>1215208410</t>
  </si>
  <si>
    <t>1836171772</t>
  </si>
  <si>
    <t>17*0.1*1.342</t>
  </si>
  <si>
    <t>319447278</t>
  </si>
  <si>
    <t>592237R</t>
  </si>
  <si>
    <t>Trouby pro splaškové odpadní vody betonové podkladky pod hrdlové trouby 600x120</t>
  </si>
  <si>
    <t>332354300</t>
  </si>
  <si>
    <t xml:space="preserve">"kameninové potrubí"  17/2.5*2</t>
  </si>
  <si>
    <t>B33</t>
  </si>
  <si>
    <t>359162211</t>
  </si>
  <si>
    <t>564861111</t>
  </si>
  <si>
    <t>Podklad ze štěrkodrti ŠD s rozprostřením a zhutněním, po zhutnění tl. 200 mm</t>
  </si>
  <si>
    <t>454443780</t>
  </si>
  <si>
    <t>https://podminky.urs.cz/item/CS_URS_2021_02/564861111</t>
  </si>
  <si>
    <t>564911511</t>
  </si>
  <si>
    <t>Podklad nebo podsyp z R-materiálu s rozprostřením a zhutněním, po zhutnění tl. 50 mm</t>
  </si>
  <si>
    <t>-31316909</t>
  </si>
  <si>
    <t>https://podminky.urs.cz/item/CS_URS_2021_02/564911511</t>
  </si>
  <si>
    <t>565135101</t>
  </si>
  <si>
    <t>Asfaltový beton vrstva podkladní ACP 16 (obalované kamenivo střednězrnné - OKS) s rozprostřením a zhutněním v pruhu šířky do 1,5 m, po zhutnění tl. 50 mm</t>
  </si>
  <si>
    <t>-1819258294</t>
  </si>
  <si>
    <t>https://podminky.urs.cz/item/CS_URS_2021_02/565135101</t>
  </si>
  <si>
    <t>567121114</t>
  </si>
  <si>
    <t>Podklad ze směsi stmelené cementem SC bez dilatačních spár, s rozprostřením a zhutněním SC C 3/4 (SC I), po zhutnění tl. 150 mm</t>
  </si>
  <si>
    <t>-936482954</t>
  </si>
  <si>
    <t>https://podminky.urs.cz/item/CS_URS_2021_02/567121114</t>
  </si>
  <si>
    <t>573191111</t>
  </si>
  <si>
    <t>Postřik infiltrační kationaktivní emulzí v množství 1,00 kg/m2</t>
  </si>
  <si>
    <t>-1469358210</t>
  </si>
  <si>
    <t>https://podminky.urs.cz/item/CS_URS_2021_02/573191111</t>
  </si>
  <si>
    <t>573231106</t>
  </si>
  <si>
    <t>Postřik spojovací PS bez posypu kamenivem ze silniční emulze, v množství 0,30 kg/m2</t>
  </si>
  <si>
    <t>1423059570</t>
  </si>
  <si>
    <t>https://podminky.urs.cz/item/CS_URS_2021_02/573231106</t>
  </si>
  <si>
    <t>9.126*2</t>
  </si>
  <si>
    <t>577134211</t>
  </si>
  <si>
    <t>Asfaltový beton vrstva obrusná ACO 11 (ABS) s rozprostřením a se zhutněním z nemodifikovaného asfaltu v pruhu šířky do 3 m tř. II, po zhutnění tl. 40 mm</t>
  </si>
  <si>
    <t>-1648396205</t>
  </si>
  <si>
    <t>577144211</t>
  </si>
  <si>
    <t>Asfaltový beton vrstva obrusná ACO 11 (ABS) s rozprostřením a se zhutněním z nemodifikovaného asfaltu v pruhu šířky do 3 m tř. II, po zhutnění tl. 50 mm</t>
  </si>
  <si>
    <t>21325638</t>
  </si>
  <si>
    <t>https://podminky.urs.cz/item/CS_URS_2021_02/577144211</t>
  </si>
  <si>
    <t>577155122</t>
  </si>
  <si>
    <t>Asfaltový beton vrstva ložní ACL 16 (ABH) s rozprostřením a zhutněním z nemodifikovaného asfaltu v pruhu šířky přes 3 m, po zhutnění tl. 60 mm</t>
  </si>
  <si>
    <t>-716404930</t>
  </si>
  <si>
    <t>https://podminky.urs.cz/item/CS_URS_2021_02/577155122</t>
  </si>
  <si>
    <t>-259494110</t>
  </si>
  <si>
    <t>-369522818</t>
  </si>
  <si>
    <t>17 * 1.015"Koeficient množství</t>
  </si>
  <si>
    <t>-965218155</t>
  </si>
  <si>
    <t>-2084270176</t>
  </si>
  <si>
    <t>https://podminky.urs.cz/item/CS_URS_2021_02/899623141</t>
  </si>
  <si>
    <t>0.414*17</t>
  </si>
  <si>
    <t>916131112</t>
  </si>
  <si>
    <t>Osazení silničního obrubníku betonového se zřízením lože, s vyplněním a zatřením spár cementovou maltou ležatého bez boční opěry, do lože z betonu prostého</t>
  </si>
  <si>
    <t>-448283779</t>
  </si>
  <si>
    <t>https://podminky.urs.cz/item/CS_URS_2021_02/916131112</t>
  </si>
  <si>
    <t>916133112</t>
  </si>
  <si>
    <t>Osazení silničního obrubníku ke kruhovým objezdům se zřízením lože tl. do 150 mm, s vyplněním a zatřením spár cementovou maltou betonového, do lože z betonu prostého s boční opěrou</t>
  </si>
  <si>
    <t>87103605</t>
  </si>
  <si>
    <t>https://podminky.urs.cz/item/CS_URS_2021_02/916133112</t>
  </si>
  <si>
    <t>919732211</t>
  </si>
  <si>
    <t>Styčná pracovní spára při napojení nového živičného povrchu na stávající se zalitím za tepla modifikovanou asfaltovou hmotou s posypem vápenným hydrátem šířky do 15 mm, hloubky do 25 mm včetně prořezání spáry</t>
  </si>
  <si>
    <t>-356129577</t>
  </si>
  <si>
    <t>https://podminky.urs.cz/item/CS_URS_2021_02/919732211</t>
  </si>
  <si>
    <t>1.5+(6.8+2.2)*2</t>
  </si>
  <si>
    <t>919735112</t>
  </si>
  <si>
    <t>Řezání stávajícího živičného krytu nebo podkladu hloubky přes 50 do 100 mm</t>
  </si>
  <si>
    <t>-19949637</t>
  </si>
  <si>
    <t>https://podminky.urs.cz/item/CS_URS_2021_02/919735112</t>
  </si>
  <si>
    <t>(2.2)*2</t>
  </si>
  <si>
    <t>919735113</t>
  </si>
  <si>
    <t>Řezání stávajícího živičného krytu nebo podkladu hloubky přes 100 do 150 mm</t>
  </si>
  <si>
    <t>-1325520770</t>
  </si>
  <si>
    <t>https://podminky.urs.cz/item/CS_URS_2021_02/919735113</t>
  </si>
  <si>
    <t>A52</t>
  </si>
  <si>
    <t>1.5+(6.8)*2</t>
  </si>
  <si>
    <t>-1807113036</t>
  </si>
  <si>
    <t xml:space="preserve">"S87"  1</t>
  </si>
  <si>
    <t>979024442</t>
  </si>
  <si>
    <t>Očištění vybouraných prvků komunikací od spojovacího materiálu s odklizením a uložením očištěných hmot a spojovacího materiálu na skládku na vzdálenost do 10 m obrubníků a krajníků, vybouraných z jakéhokoliv lože a s jakoukoliv výplní spár chodníkových</t>
  </si>
  <si>
    <t>-327620783</t>
  </si>
  <si>
    <t>https://podminky.urs.cz/item/CS_URS_2021_02/979024442</t>
  </si>
  <si>
    <t>979024443</t>
  </si>
  <si>
    <t>Očištění vybouraných prvků komunikací od spojovacího materiálu s odklizením a uložením očištěných hmot a spojovacího materiálu na skládku na vzdálenost do 10 m obrubníků a krajníků, vybouraných z jakéhokoliv lože a s jakoukoliv výplní spár silničních</t>
  </si>
  <si>
    <t>-1528834152</t>
  </si>
  <si>
    <t>https://podminky.urs.cz/item/CS_URS_2021_02/979024443</t>
  </si>
  <si>
    <t>909327826</t>
  </si>
  <si>
    <t xml:space="preserve">"suť z chodníků 10.002 vozovek"   0.649+2.884+3.503+2.966</t>
  </si>
  <si>
    <t>-535444814</t>
  </si>
  <si>
    <t>10.002*9</t>
  </si>
  <si>
    <t>311881866</t>
  </si>
  <si>
    <t>2.966</t>
  </si>
  <si>
    <t>-619373231</t>
  </si>
  <si>
    <t>3.503</t>
  </si>
  <si>
    <t>-1996888527</t>
  </si>
  <si>
    <t>0.649+2.884</t>
  </si>
  <si>
    <t>833055768</t>
  </si>
  <si>
    <t>IO 329 - Dešťová kanalizace - přípojka areál DPMB</t>
  </si>
  <si>
    <t>1988487821</t>
  </si>
  <si>
    <t xml:space="preserve">"SU1, SU2"  10*2</t>
  </si>
  <si>
    <t>119001406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</si>
  <si>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potrubí plastového, jmenovité světlosti DN přes 200 do 500 mm</t>
  </si>
  <si>
    <t>990502743</t>
  </si>
  <si>
    <t>https://podminky.urs.cz/item/CS_URS_2021_02/119001406</t>
  </si>
  <si>
    <t>1.2</t>
  </si>
  <si>
    <t>395977834</t>
  </si>
  <si>
    <t xml:space="preserve">"potrubí  DN150"  1.16*1.8*(3.77+0.16+8.48+5.73)</t>
  </si>
  <si>
    <t xml:space="preserve">"potrubí  DN250"  1.25*1.8*(37.29)</t>
  </si>
  <si>
    <t xml:space="preserve">"SU1, SU2"  (2.64*2.64)*(1.95+3.6)</t>
  </si>
  <si>
    <t xml:space="preserve">0.6*0.6*3.14159265359/4*1  * (2)</t>
  </si>
  <si>
    <t>"Celkem: "37.876+83.903+38.681+0.565</t>
  </si>
  <si>
    <t>-2089077718</t>
  </si>
  <si>
    <t>(1.2)*1.5*1.5</t>
  </si>
  <si>
    <t>-1546426816</t>
  </si>
  <si>
    <t xml:space="preserve">"potrubí  DN150"  2*1.8*(3.77+0.16+8.48+5.73)</t>
  </si>
  <si>
    <t xml:space="preserve">"potrubí  DN250"  2*1.8*(37.29)</t>
  </si>
  <si>
    <t>C5</t>
  </si>
  <si>
    <t xml:space="preserve">"SU1, SU2"  (2.64+2.64)*(1.95+3.6)</t>
  </si>
  <si>
    <t>D5</t>
  </si>
  <si>
    <t>"Celkem: "65.304+134.244+29.304</t>
  </si>
  <si>
    <t>-1780875257</t>
  </si>
  <si>
    <t>-962675298</t>
  </si>
  <si>
    <t>110.112+33.097</t>
  </si>
  <si>
    <t>-1191081738</t>
  </si>
  <si>
    <t>161.025</t>
  </si>
  <si>
    <t>971923981</t>
  </si>
  <si>
    <t>1379631442</t>
  </si>
  <si>
    <t>161.025*1.67</t>
  </si>
  <si>
    <t>1603625085</t>
  </si>
  <si>
    <t xml:space="preserve">"potrubí  DN150"  -(1.16*0.56*(3.77+0.16+8.48+5.73))</t>
  </si>
  <si>
    <t>C11</t>
  </si>
  <si>
    <t xml:space="preserve">"potrubí  DN250"  -(1.25*0.65*(37.29))</t>
  </si>
  <si>
    <t xml:space="preserve">""šachty </t>
  </si>
  <si>
    <t>D11</t>
  </si>
  <si>
    <t xml:space="preserve">"SU1, SU2"  - ((2.64*2.64*0.15+1.5*1.5*0.1+1.3*1.3*3.14159265359/4*0.8)*2+1.24*1.24*3.14159265359/4*(1.95+3.6-(0.25+0.8)*2))</t>
  </si>
  <si>
    <t>E11</t>
  </si>
  <si>
    <t>"Celkem: "161.025+-11.784+-30.298+-8.831</t>
  </si>
  <si>
    <t>1992925719</t>
  </si>
  <si>
    <t>110.112*2</t>
  </si>
  <si>
    <t>-877368116</t>
  </si>
  <si>
    <t xml:space="preserve">"potrubí  DN150"  0.513*(3.77+0.16+8.48+5.73)</t>
  </si>
  <si>
    <t>B13</t>
  </si>
  <si>
    <t xml:space="preserve">"potrubí  DN250"  0.638*(37.29)</t>
  </si>
  <si>
    <t>C13</t>
  </si>
  <si>
    <t>"Celkem: "9.306+23.791</t>
  </si>
  <si>
    <t>58337303</t>
  </si>
  <si>
    <t>štěrkopísek frakce 0/8</t>
  </si>
  <si>
    <t>2021308877</t>
  </si>
  <si>
    <t>https://podminky.urs.cz/item/CS_URS_2021_02/58337303</t>
  </si>
  <si>
    <t>(33.097)*2</t>
  </si>
  <si>
    <t>989312983</t>
  </si>
  <si>
    <t xml:space="preserve"> (2.1*4)*2</t>
  </si>
  <si>
    <t>1686665432</t>
  </si>
  <si>
    <t>37.29</t>
  </si>
  <si>
    <t>1613181985</t>
  </si>
  <si>
    <t xml:space="preserve">"potrubí  DN150"  1.16*0.1*(3.77+0.16+8.48+5.73)</t>
  </si>
  <si>
    <t>B17</t>
  </si>
  <si>
    <t xml:space="preserve">"potrubí  DN250"  1.25*0.1*(37.29)</t>
  </si>
  <si>
    <t>C17</t>
  </si>
  <si>
    <t>"SU1, SU2" (2.64*2.64*0.15)*2</t>
  </si>
  <si>
    <t>D17</t>
  </si>
  <si>
    <t>"Celkem: "2.104+4.661+2.091</t>
  </si>
  <si>
    <t>-1787197650</t>
  </si>
  <si>
    <t xml:space="preserve">"SU1, SU2"  (1.5*1.5*0.1)*2</t>
  </si>
  <si>
    <t>871310320</t>
  </si>
  <si>
    <t>Montáž kanalizačního potrubí z plastů z polypropylenu PP hladkého plnostěnného SN 12 DN 150</t>
  </si>
  <si>
    <t>-1424766267</t>
  </si>
  <si>
    <t>https://podminky.urs.cz/item/CS_URS_2021_02/871310320</t>
  </si>
  <si>
    <t>28617037</t>
  </si>
  <si>
    <t>trubka kanalizační PP plnostěnná třívrstvá DN 150x6000mm SN12</t>
  </si>
  <si>
    <t>-1790229270</t>
  </si>
  <si>
    <t>https://podminky.urs.cz/item/CS_URS_2021_02/28617037</t>
  </si>
  <si>
    <t>(3.77+0.16)+8.48+5.73</t>
  </si>
  <si>
    <t>18.14 * 1.015"Koeficient množství</t>
  </si>
  <si>
    <t>871360320</t>
  </si>
  <si>
    <t>Montáž kanalizačního potrubí z plastů z polypropylenu PP hladkého plnostěnného SN 12 DN 250</t>
  </si>
  <si>
    <t>1010973164</t>
  </si>
  <si>
    <t>https://podminky.urs.cz/item/CS_URS_2021_02/871360320</t>
  </si>
  <si>
    <t>28617039</t>
  </si>
  <si>
    <t>trubka kanalizační PP plnostěnná třívrstvá DN 250x6000mm SN12</t>
  </si>
  <si>
    <t>1203070907</t>
  </si>
  <si>
    <t>https://podminky.urs.cz/item/CS_URS_2021_02/28617039</t>
  </si>
  <si>
    <t>37.29 * 1.015"Koeficient množství</t>
  </si>
  <si>
    <t>521771907</t>
  </si>
  <si>
    <t>""čerpací studna u šachet a objektů</t>
  </si>
  <si>
    <t xml:space="preserve">"SU1, SU2"  2</t>
  </si>
  <si>
    <t>1753815372</t>
  </si>
  <si>
    <t>877310310</t>
  </si>
  <si>
    <t>Montáž tvarovek na kanalizačním plastovém potrubí z polypropylenu PP hladkého plnostěnného kolen DN 150</t>
  </si>
  <si>
    <t>-661258993</t>
  </si>
  <si>
    <t>https://podminky.urs.cz/item/CS_URS_2021_02/877310310</t>
  </si>
  <si>
    <t xml:space="preserve">"napojení na uliční vpusť"  2+1+1</t>
  </si>
  <si>
    <t xml:space="preserve">"napojení u odbočky"  1</t>
  </si>
  <si>
    <t>28617R1</t>
  </si>
  <si>
    <t>koleno kanalizační PP SN 16 DN 150</t>
  </si>
  <si>
    <t>731902633</t>
  </si>
  <si>
    <t>B26</t>
  </si>
  <si>
    <t>C26</t>
  </si>
  <si>
    <t>877360320</t>
  </si>
  <si>
    <t>Montáž tvarovek na kanalizačním plastovém potrubí z polypropylenu PP hladkého plnostěnného odboček DN 250</t>
  </si>
  <si>
    <t>1806538095</t>
  </si>
  <si>
    <t>https://podminky.urs.cz/item/CS_URS_2021_02/877360320</t>
  </si>
  <si>
    <t>28617210</t>
  </si>
  <si>
    <t>odbočka kanalizační PP SN16 45° DN 250/150</t>
  </si>
  <si>
    <t>-1362003184</t>
  </si>
  <si>
    <t>https://podminky.urs.cz/item/CS_URS_2021_02/28617210</t>
  </si>
  <si>
    <t xml:space="preserve">"UV"  1</t>
  </si>
  <si>
    <t>89235R2</t>
  </si>
  <si>
    <t>Zkouška vodotěsnosti potrubí DN 150</t>
  </si>
  <si>
    <t>-1417317769</t>
  </si>
  <si>
    <t>89238R3</t>
  </si>
  <si>
    <t>Zkouška vodotěsnosti potrubí DN 250</t>
  </si>
  <si>
    <t>73019770</t>
  </si>
  <si>
    <t>89441R1</t>
  </si>
  <si>
    <t>Šachta kanalizační z betonových dílců DN 1000 do 2,0m</t>
  </si>
  <si>
    <t>619523558</t>
  </si>
  <si>
    <t>-310168026</t>
  </si>
  <si>
    <t>-407872128</t>
  </si>
  <si>
    <t>1689338161</t>
  </si>
  <si>
    <t>18.14+37.29</t>
  </si>
  <si>
    <t>1088092519</t>
  </si>
  <si>
    <t>400 - ELEKTRO A SDĚLOVACÍ OBJEKTY</t>
  </si>
  <si>
    <t>IO401 - PŘELOŽKY NN + VO BVV (MSKP 1. Etapa-OD)</t>
  </si>
  <si>
    <t>21-M - Elektromontáže</t>
  </si>
  <si>
    <t>22-M - Montáže technologických zařízení pro dopravní stavby</t>
  </si>
  <si>
    <t>21-M</t>
  </si>
  <si>
    <t>Elektromontáže</t>
  </si>
  <si>
    <t>210100422</t>
  </si>
  <si>
    <t>Ukončení kabelů a vodičů kabelovou koncovkou do 4 žil do 1 kV včetně zapojení KSM 35 do 4x16 mm2</t>
  </si>
  <si>
    <t>-1732796779</t>
  </si>
  <si>
    <t>210220001a</t>
  </si>
  <si>
    <t>Montáž uzemňovacího vedení vodičů FeZn pomocí svorek na povrchu páskou do 120 mm2</t>
  </si>
  <si>
    <t>626000963</t>
  </si>
  <si>
    <t>354410730</t>
  </si>
  <si>
    <t>drát průměr 10 mm FeZn</t>
  </si>
  <si>
    <t>221542296</t>
  </si>
  <si>
    <t>210280211</t>
  </si>
  <si>
    <t>Měření zemních odporů zemniče prvního nebo samostatného</t>
  </si>
  <si>
    <t>1674061340</t>
  </si>
  <si>
    <t>210280542</t>
  </si>
  <si>
    <t>Měření impedance nulové smyčky okruhu vedení třífázového</t>
  </si>
  <si>
    <t>-343580906</t>
  </si>
  <si>
    <t>210812035</t>
  </si>
  <si>
    <t>Montáž kabel Cu plný kulatý do 1 kV 4x16 mm2 uložený volně nebo v liště (např. CYKY)</t>
  </si>
  <si>
    <t>495790756</t>
  </si>
  <si>
    <t>341110800</t>
  </si>
  <si>
    <t>kabel silový s Cu jádrem CYKY 4x16 mm2</t>
  </si>
  <si>
    <t>-1852593943</t>
  </si>
  <si>
    <t>22-M</t>
  </si>
  <si>
    <t>Montáže technologických zařízení pro dopravní stavby</t>
  </si>
  <si>
    <t>220180201</t>
  </si>
  <si>
    <t>Zatažení do tvárnicové tratě kabelu hmotnosti do 2 kg/m</t>
  </si>
  <si>
    <t>397030277</t>
  </si>
  <si>
    <t>220182002</t>
  </si>
  <si>
    <t>Zatažení chráničky 63 mm do chráničky 110 mm</t>
  </si>
  <si>
    <t>158874846</t>
  </si>
  <si>
    <t>460161682</t>
  </si>
  <si>
    <t>Hloubení kabelových rýh ručně š 80 cm hl 120 cm v hornině tř I skupiny 3</t>
  </si>
  <si>
    <t>-2104514219</t>
  </si>
  <si>
    <t>460431712</t>
  </si>
  <si>
    <t>Zásyp kabelových rýh ručně se zhutněním š 80 cm hl 120 cm z horniny tř I skupiny 3</t>
  </si>
  <si>
    <t>-1567339393</t>
  </si>
  <si>
    <t>460470001</t>
  </si>
  <si>
    <t>Provizorní zajištění potrubí ve výkopech při křížení s kabelem</t>
  </si>
  <si>
    <t>-1032398292</t>
  </si>
  <si>
    <t>460470011</t>
  </si>
  <si>
    <t>Provizorní zajištění kabelů ve výkopech při jejich křížení</t>
  </si>
  <si>
    <t>1549819692</t>
  </si>
  <si>
    <t>460490013</t>
  </si>
  <si>
    <t>Krytí kabelů výstražnou fólií šířky 34 cm</t>
  </si>
  <si>
    <t>1633433674</t>
  </si>
  <si>
    <t>460510064</t>
  </si>
  <si>
    <t>Kabelové prostupy z trub plastových do rýhy s obsypem, průměru do 10 cm</t>
  </si>
  <si>
    <t>-447609256</t>
  </si>
  <si>
    <t>345713520</t>
  </si>
  <si>
    <t>trubka elektroinstalační ohebná Kopoflex, HDPE+LDPE KF 09063</t>
  </si>
  <si>
    <t>-2019699952</t>
  </si>
  <si>
    <t>460510075</t>
  </si>
  <si>
    <t>Kabelové prostupy z trub plastových do rýhy s obetonováním, průměru do 15 cm</t>
  </si>
  <si>
    <t>1786275337</t>
  </si>
  <si>
    <t>345713550</t>
  </si>
  <si>
    <t>trubka elektroinstalační ohebná Kopoflex, HDPE+LDPE KF 09110</t>
  </si>
  <si>
    <t>1352704479</t>
  </si>
  <si>
    <t>vl51</t>
  </si>
  <si>
    <t>Betonový recyklát pro zásyp výkopu</t>
  </si>
  <si>
    <t>1221408193</t>
  </si>
  <si>
    <t>(0.8*(13*0.8+16*0.5))*2</t>
  </si>
  <si>
    <t>460661114</t>
  </si>
  <si>
    <t>Kabelové lože z písku pro kabely nn bez zakrytí š lože přes 65 do 80 cm</t>
  </si>
  <si>
    <t>-492553049</t>
  </si>
  <si>
    <t>468021212</t>
  </si>
  <si>
    <t>Rozebrání dlažeb při elektromontážích ručně z dlaždic betonových nebo keramických do písku spáry nezalité</t>
  </si>
  <si>
    <t>1963493719</t>
  </si>
  <si>
    <t>1.4*16</t>
  </si>
  <si>
    <t>468051121</t>
  </si>
  <si>
    <t>Bourání základu betonového při elektromontážích</t>
  </si>
  <si>
    <t>-820369780</t>
  </si>
  <si>
    <t>0.2*1.1*16+0.01*(0.8*1.2*29)</t>
  </si>
  <si>
    <t>468011131</t>
  </si>
  <si>
    <t>Odstranění podkladu nebo krytu komunikace při elektromontážích z betonu prostého tl do 15 cm</t>
  </si>
  <si>
    <t>593601679</t>
  </si>
  <si>
    <t>4/3*(1.1*16)</t>
  </si>
  <si>
    <t>564851111</t>
  </si>
  <si>
    <t>Podklad ze štěrkodrtě ŠD tl 150 mm</t>
  </si>
  <si>
    <t>-1914014104</t>
  </si>
  <si>
    <t>0.8*(16+13)</t>
  </si>
  <si>
    <t>567132115</t>
  </si>
  <si>
    <t>Podklad ze směsi stmelené cementem SC C 8/10 (KSC I) tl 200 mm</t>
  </si>
  <si>
    <t>-82638520</t>
  </si>
  <si>
    <t>1.1*16</t>
  </si>
  <si>
    <t>596811120</t>
  </si>
  <si>
    <t>Kladení betonové dlažby komunikací pro pěší do lože z kameniva velikosti do 0,09 m2 pl do 50 m2</t>
  </si>
  <si>
    <t>-1526282879</t>
  </si>
  <si>
    <t>Manipulace vedení, dozor správce</t>
  </si>
  <si>
    <t>234784362</t>
  </si>
  <si>
    <t>V005</t>
  </si>
  <si>
    <t>Utěsnění kabelu v chráničce voděsnou pěnou</t>
  </si>
  <si>
    <t>1954499023</t>
  </si>
  <si>
    <t>V006</t>
  </si>
  <si>
    <t>Montážní pěna pro utěsnění prostupů</t>
  </si>
  <si>
    <t>739663304</t>
  </si>
  <si>
    <t>V20</t>
  </si>
  <si>
    <t>Manipulace s pevnou zábranou pro trasu výkopu -běžný metr</t>
  </si>
  <si>
    <t>-904511820</t>
  </si>
  <si>
    <t>997221571</t>
  </si>
  <si>
    <t>Vodorovná doprava vybouraných hmot do 1 km</t>
  </si>
  <si>
    <t>1338845282</t>
  </si>
  <si>
    <t>997221579</t>
  </si>
  <si>
    <t>Příplatek ZKD 1 km u vodorovné dopravy vybouraných hmot</t>
  </si>
  <si>
    <t>10526347</t>
  </si>
  <si>
    <t>Poplatek za uložení stavebního odpadu na recyklační skládce (skládkovné) z prostého betonu pod kódem 17 01 01</t>
  </si>
  <si>
    <t>-1280639925</t>
  </si>
  <si>
    <t>3.8*2</t>
  </si>
  <si>
    <t>-595072331</t>
  </si>
  <si>
    <t>(0.8*1.2*29)*2-7.6</t>
  </si>
  <si>
    <t>013254000</t>
  </si>
  <si>
    <t>Dokumentace skutečného provedení stavby</t>
  </si>
  <si>
    <t>-1857536362</t>
  </si>
  <si>
    <t>P12</t>
  </si>
  <si>
    <t>Zaměření skutečného provedení stavby</t>
  </si>
  <si>
    <t>114623077</t>
  </si>
  <si>
    <t>210280001</t>
  </si>
  <si>
    <t>Zkoušky a prohlídky el rozvodů a zařízení celková prohlídka pro objem montážních prací do 100 tis Kč</t>
  </si>
  <si>
    <t>-1096956943</t>
  </si>
  <si>
    <t>P11</t>
  </si>
  <si>
    <t>Vytyčení trasy vedení kabelového podzemního v zastavěném prostoru</t>
  </si>
  <si>
    <t>1536963188</t>
  </si>
  <si>
    <t>P13</t>
  </si>
  <si>
    <t>Vytyčení IS</t>
  </si>
  <si>
    <t>-1902132618</t>
  </si>
  <si>
    <t>P7</t>
  </si>
  <si>
    <t>Realizační projektová dokumentace</t>
  </si>
  <si>
    <t>21541588</t>
  </si>
  <si>
    <t>IO401.1 - Přípojka TT Zastávky Lipová (NN) (Smyčka DUSP)</t>
  </si>
  <si>
    <t>VRN2 - Příprava staveniště</t>
  </si>
  <si>
    <t>210812011</t>
  </si>
  <si>
    <t>Montáž kabelu Cu plného nebo laněného do 1 kV žíly 3x1,5 až 6 mm2 (např. CYKY) bez ukončení uloženého volně nebo v liště</t>
  </si>
  <si>
    <t>846277662</t>
  </si>
  <si>
    <t>70*1.15 "Přepočtené koeficientem množství</t>
  </si>
  <si>
    <t>210813011</t>
  </si>
  <si>
    <t>Montáž kabelu Cu plného nebo laněného do 1 kV žíly 3x1,5 až 6 mm2 (např. CYKY) bez ukončení uloženého pevně</t>
  </si>
  <si>
    <t>550605797</t>
  </si>
  <si>
    <t>7*1.15 "Přepočtené koeficientem množství</t>
  </si>
  <si>
    <t>34111042</t>
  </si>
  <si>
    <t>kabel instalační jádro Cu plné izolace PVC plášť PVC 450/750V (CYKY) 3x4mm2</t>
  </si>
  <si>
    <t>1706898559</t>
  </si>
  <si>
    <t>77*1.15 "Přepočtené koeficientem množství</t>
  </si>
  <si>
    <t>210812033</t>
  </si>
  <si>
    <t>Montáž kabelu Cu plného nebo laněného do 1 kV žíly 4x6 až 10 mm2 (např. CYKY) bez ukončení uloženého volně nebo v liště</t>
  </si>
  <si>
    <t>1325908765</t>
  </si>
  <si>
    <t>29*1.15 "Přepočtené koeficientem množství</t>
  </si>
  <si>
    <t>210813033</t>
  </si>
  <si>
    <t>Montáž kabelu Cu plného nebo laněného do 1 kV žíly 4x6 až 10 mm2 (např. CYKY) bez ukončení uloženého pevně</t>
  </si>
  <si>
    <t>1403274841</t>
  </si>
  <si>
    <t>12*1.15 "Přepočtené koeficientem množství</t>
  </si>
  <si>
    <t>34111076</t>
  </si>
  <si>
    <t>kabel instalační jádro Cu plné izolace PVC plášť PVC 450/750V (CYKY) 4x10mm2</t>
  </si>
  <si>
    <t>-1537883606</t>
  </si>
  <si>
    <t>29+12</t>
  </si>
  <si>
    <t>41*1.15 "Přepočtené koeficientem množství</t>
  </si>
  <si>
    <t>210100013</t>
  </si>
  <si>
    <t>Ukončení vodičů v rozváděči nebo na přístroji včetně zapojení průřezu žíly do 4 mm2</t>
  </si>
  <si>
    <t>491382672</t>
  </si>
  <si>
    <t>210100173</t>
  </si>
  <si>
    <t>Ukončení kabelů smršťovací záklopkou nebo páskou se zapojením bez letování žíly do 3x4 mm2</t>
  </si>
  <si>
    <t>-233652042</t>
  </si>
  <si>
    <t>210100251</t>
  </si>
  <si>
    <t>Ukončení kabelů smršťovací záklopkou nebo páskou se zapojením bez letování žíly do 4x10 mm2</t>
  </si>
  <si>
    <t>-977372409</t>
  </si>
  <si>
    <t>210220020</t>
  </si>
  <si>
    <t>Montáž uzemňovacího vedení vodičů FeZn pomocí svorek v zemi páskou do 120 mm2 ve městské zástavbě</t>
  </si>
  <si>
    <t>19515195</t>
  </si>
  <si>
    <t>35442062</t>
  </si>
  <si>
    <t>pás zemnící 30x4mm FeZn</t>
  </si>
  <si>
    <t>-474944741</t>
  </si>
  <si>
    <t>741440031</t>
  </si>
  <si>
    <t>Montáž tyč zemnicí délky do 2 m</t>
  </si>
  <si>
    <t>1685968220</t>
  </si>
  <si>
    <t>35441070</t>
  </si>
  <si>
    <t>tyč jímací s rovným koncem 2000 mm FeZn</t>
  </si>
  <si>
    <t>-568507859</t>
  </si>
  <si>
    <t>460905131</t>
  </si>
  <si>
    <t>Montáž kompaktního plastového pilíře pro rozvod nn samostatého š přes 55 do 75 cm (např. SR301)</t>
  </si>
  <si>
    <t>738693540</t>
  </si>
  <si>
    <t>35711852</t>
  </si>
  <si>
    <t>skříň rozpojovací jistící kompaktní pilíř celoplastové provedení výzbroj 3x sada pojistkové lišty vertikální velikosti 2 (SR322/NKW2)</t>
  </si>
  <si>
    <t>-1522161446</t>
  </si>
  <si>
    <t>VL01</t>
  </si>
  <si>
    <t>Redukce pojistkového spodku vel.2 na 2x vel.00</t>
  </si>
  <si>
    <t>-816015118</t>
  </si>
  <si>
    <t>VL02</t>
  </si>
  <si>
    <t>Montáž redukce pojistkového spodku</t>
  </si>
  <si>
    <t>989115675</t>
  </si>
  <si>
    <t>35822404</t>
  </si>
  <si>
    <t>jistič 3pólový-charakteristika B 32A</t>
  </si>
  <si>
    <t>-832327187</t>
  </si>
  <si>
    <t>35825220</t>
  </si>
  <si>
    <t>pojistka nožová 10A nízkoztrátová 1,02W, provedení normální, charakteristika gG</t>
  </si>
  <si>
    <t>179298006</t>
  </si>
  <si>
    <t>35825228</t>
  </si>
  <si>
    <t>pojistka nožová 32A nízkoztrátová 3,10W, provedení normální, charakteristika gG</t>
  </si>
  <si>
    <t>-1752277842</t>
  </si>
  <si>
    <t>210021055</t>
  </si>
  <si>
    <t>Montáž příchytek kovových typ Sonap profil do 40 mm</t>
  </si>
  <si>
    <t>786624951</t>
  </si>
  <si>
    <t>35432540</t>
  </si>
  <si>
    <t>příchytka kabelová 11-18mm</t>
  </si>
  <si>
    <t>1134271477</t>
  </si>
  <si>
    <t>924106616</t>
  </si>
  <si>
    <t>29+70</t>
  </si>
  <si>
    <t>vl03</t>
  </si>
  <si>
    <t>Zatažení chráničky pr. 63 mm do chráničky pr. 110 mm</t>
  </si>
  <si>
    <t>415560622</t>
  </si>
  <si>
    <t>460061171</t>
  </si>
  <si>
    <t>Výstražná páska pro zabezpečení výkopu u elektromontážních prací</t>
  </si>
  <si>
    <t>178502185</t>
  </si>
  <si>
    <t>460150263</t>
  </si>
  <si>
    <t>Hloubení kabelových zapažených i nezapažených rýh ručně š 50 cm, hl 80 cm, v hornině tř 3</t>
  </si>
  <si>
    <t>1164651131</t>
  </si>
  <si>
    <t>460150883</t>
  </si>
  <si>
    <t>Hloubení kabelových zapažených i nezapažených rýh ručně š 80 cm, hl 120 cm, v hornině tř 3</t>
  </si>
  <si>
    <t>1928222748</t>
  </si>
  <si>
    <t>-267727524</t>
  </si>
  <si>
    <t>460662112</t>
  </si>
  <si>
    <t>Kabelové lože z písku pro kabely vn a vvn bez zakrytí š pře 35 do 50 cm</t>
  </si>
  <si>
    <t>-1096593784</t>
  </si>
  <si>
    <t>460662114</t>
  </si>
  <si>
    <t>Kabelové lože z písku pro kabely vn a vvn bez zakrytí š přes 65 do 80 cm</t>
  </si>
  <si>
    <t>-833632375</t>
  </si>
  <si>
    <t>1071472775</t>
  </si>
  <si>
    <t>460560263</t>
  </si>
  <si>
    <t>Zásyp rýh ručně šířky 50 cm, hloubky 80 cm, z horniny třídy 3</t>
  </si>
  <si>
    <t>1361430048</t>
  </si>
  <si>
    <t>460560883</t>
  </si>
  <si>
    <t>Zásyp rýh ručně šířky 80 cm, hloubky 120 cm, z horniny třídy 3</t>
  </si>
  <si>
    <t>424196325</t>
  </si>
  <si>
    <t>58981122</t>
  </si>
  <si>
    <t>recyklát betonový frakce 0/32</t>
  </si>
  <si>
    <t>419713558</t>
  </si>
  <si>
    <t>6*2</t>
  </si>
  <si>
    <t>460481122</t>
  </si>
  <si>
    <t>Úprava pláně při elektromontážích v hornině třídy těžitelnosti I skupiny 3 se zhutněním ručně</t>
  </si>
  <si>
    <t>1403105550</t>
  </si>
  <si>
    <t>(88*0.5*3)+(6*0.8*4)</t>
  </si>
  <si>
    <t>460510065</t>
  </si>
  <si>
    <t>Kabelové prostupy z trub plastových do rýhy s obsypem, průměru do 15 cm</t>
  </si>
  <si>
    <t>-1654190114</t>
  </si>
  <si>
    <t>34571355</t>
  </si>
  <si>
    <t>trubka elektroinstalační ohebná dvouplášťová korugovaná D 94/110 mm, HDPE+LDPE</t>
  </si>
  <si>
    <t>-786894272</t>
  </si>
  <si>
    <t>34571352</t>
  </si>
  <si>
    <t>trubka elektroinstalační ohebná dvouplášťová korugovaná (chránička) D 52/63mm, HDPE+LDPE</t>
  </si>
  <si>
    <t>-1363009665</t>
  </si>
  <si>
    <t>P3</t>
  </si>
  <si>
    <t>Utěsnění kabelu v chráničce vodotěsnou pěnou</t>
  </si>
  <si>
    <t>-204928433</t>
  </si>
  <si>
    <t>Montážní pěna</t>
  </si>
  <si>
    <t>1441927463</t>
  </si>
  <si>
    <t>vl04</t>
  </si>
  <si>
    <t>Těsnící vak RDSS-45, vč bombičky a montáže</t>
  </si>
  <si>
    <t>-283064160</t>
  </si>
  <si>
    <t>997221815</t>
  </si>
  <si>
    <t>Poplatek za uložení na skládce (skládkovné) stavebního odpadu betonového kód odpadu 170 101</t>
  </si>
  <si>
    <t>-1475874039</t>
  </si>
  <si>
    <t>2.15*2</t>
  </si>
  <si>
    <t>997221855</t>
  </si>
  <si>
    <t>Poplatek za uložení na skládce (skládkovné) zeminy a kameniva kód odpadu 170 504</t>
  </si>
  <si>
    <t>-1570005503</t>
  </si>
  <si>
    <t>15.1*1.8</t>
  </si>
  <si>
    <t>460600061</t>
  </si>
  <si>
    <t>Odvoz suti a vybouraných hmot do 1 km</t>
  </si>
  <si>
    <t>624650309</t>
  </si>
  <si>
    <t>460600071</t>
  </si>
  <si>
    <t>Příplatek k odvozu suti a vybouraných hmot za každý další 1 km</t>
  </si>
  <si>
    <t>545631179</t>
  </si>
  <si>
    <t>31.48*10</t>
  </si>
  <si>
    <t>VRN2</t>
  </si>
  <si>
    <t>Příprava staveniště</t>
  </si>
  <si>
    <t>P2</t>
  </si>
  <si>
    <t>1785082398</t>
  </si>
  <si>
    <t>-100125548</t>
  </si>
  <si>
    <t>Zkoušky a prohlídky el rozvodů a zařízení celková prohlídka pro objem mtž prací do 100 000 Kč (včetně provedení revize a výhotovení revizní zprávy)</t>
  </si>
  <si>
    <t>1806433595</t>
  </si>
  <si>
    <t>P6</t>
  </si>
  <si>
    <t>11102371</t>
  </si>
  <si>
    <t>P1</t>
  </si>
  <si>
    <t>1957348143</t>
  </si>
  <si>
    <t>-151373332</t>
  </si>
  <si>
    <t>IO401.2 - Přípojka TT Zastávky Lipová (NN)</t>
  </si>
  <si>
    <t>-1018097248</t>
  </si>
  <si>
    <t>93.0434782608696*1.15 "Přepočtené koeficientem množství</t>
  </si>
  <si>
    <t>889482322</t>
  </si>
  <si>
    <t>1.73913043478261*1.15 "Přepočtené koeficientem množství</t>
  </si>
  <si>
    <t>1261907742</t>
  </si>
  <si>
    <t>94.7826086956522*1.15 "Přepočtené koeficientem množství</t>
  </si>
  <si>
    <t>-1946641025</t>
  </si>
  <si>
    <t>-801688579</t>
  </si>
  <si>
    <t>79651587</t>
  </si>
  <si>
    <t>-1529461990</t>
  </si>
  <si>
    <t>-2056905017</t>
  </si>
  <si>
    <t>2*87</t>
  </si>
  <si>
    <t>240948460</t>
  </si>
  <si>
    <t>-105098226</t>
  </si>
  <si>
    <t>-1481048037</t>
  </si>
  <si>
    <t>-1972266153</t>
  </si>
  <si>
    <t>-1726117106</t>
  </si>
  <si>
    <t>-770459762</t>
  </si>
  <si>
    <t>2*26.1</t>
  </si>
  <si>
    <t>274889177</t>
  </si>
  <si>
    <t>87*0.5</t>
  </si>
  <si>
    <t>354382433</t>
  </si>
  <si>
    <t>413347474</t>
  </si>
  <si>
    <t>-869174219</t>
  </si>
  <si>
    <t>-474359613</t>
  </si>
  <si>
    <t>460131113</t>
  </si>
  <si>
    <t>Hloubení nezapažených jam při elektromontážích ručně v hornině tř I skupiny 3</t>
  </si>
  <si>
    <t>-476217766</t>
  </si>
  <si>
    <t>460662412</t>
  </si>
  <si>
    <t>Kabelové lože z písku pro kabely vn a vvn kryté plastovou deskou š lože přes 25 do 50 cm</t>
  </si>
  <si>
    <t>70945952</t>
  </si>
  <si>
    <t>34575122</t>
  </si>
  <si>
    <t>deska kabelová krycí PE červená, 300x4mm</t>
  </si>
  <si>
    <t>-635985820</t>
  </si>
  <si>
    <t>4*2 "Přepočtené koeficientem množství</t>
  </si>
  <si>
    <t>460391123</t>
  </si>
  <si>
    <t>Zásyp jam při elektromontážích ručně se zhutněním z hornin třídy I skupiny 3</t>
  </si>
  <si>
    <t>-844555368</t>
  </si>
  <si>
    <t>81949814</t>
  </si>
  <si>
    <t>1.074*2</t>
  </si>
  <si>
    <t>708351589</t>
  </si>
  <si>
    <t>26.1*1.8</t>
  </si>
  <si>
    <t>1963457704</t>
  </si>
  <si>
    <t>-1174460649</t>
  </si>
  <si>
    <t>-704296265</t>
  </si>
  <si>
    <t>-451224766</t>
  </si>
  <si>
    <t>-465962246</t>
  </si>
  <si>
    <t>-1529028426</t>
  </si>
  <si>
    <t>270833694</t>
  </si>
  <si>
    <t>846736408</t>
  </si>
  <si>
    <t>IO403.1 - PŘELOŽKA NN – BVV (Smyčka DUSP)</t>
  </si>
  <si>
    <t>210812035-D</t>
  </si>
  <si>
    <t>Demontáž kabel Cu plný kulatý do 1 kV 4x16 mm2 uložený volně nebo v liště (např. CYKY)</t>
  </si>
  <si>
    <t>1576348079</t>
  </si>
  <si>
    <t>(783+414)*1.05</t>
  </si>
  <si>
    <t>vl001</t>
  </si>
  <si>
    <t>Odpojení kabelů a vodičů do 4 žil 1 kV do 4x 150 mm2</t>
  </si>
  <si>
    <t>1220573060</t>
  </si>
  <si>
    <t>210100255</t>
  </si>
  <si>
    <t>Ukončení kabelů smršťovací záklopkou nebo páskou se zapojením bez letování žíly do 4x150 mm2</t>
  </si>
  <si>
    <t>-2031173376</t>
  </si>
  <si>
    <t>218120102</t>
  </si>
  <si>
    <t>Demontáž pojistkových patron nožových</t>
  </si>
  <si>
    <t>45197645</t>
  </si>
  <si>
    <t>218191540</t>
  </si>
  <si>
    <t>Demontáž pilířů skříní PRIS 1, PHDSS bez odpojení vodičů</t>
  </si>
  <si>
    <t>-1461154271</t>
  </si>
  <si>
    <t>35436315</t>
  </si>
  <si>
    <t>hlava rozdělovací smršťovaná přímá do 1kV SKE 4f/3+4 kabel 27-45mm/průřez 35-150mm</t>
  </si>
  <si>
    <t>1071025518</t>
  </si>
  <si>
    <t>220180201-D</t>
  </si>
  <si>
    <t>Demontáž - Zatažení do tvárnicové tratě kabelu hmotnosti přes 2 kg/m do 4 kg/m</t>
  </si>
  <si>
    <t>1460042379</t>
  </si>
  <si>
    <t>1.05*414</t>
  </si>
  <si>
    <t>468011132</t>
  </si>
  <si>
    <t>Odstranění podkladu nebo krytu komunikace při elektromontážích z betonu prostého tloušťky do 30 cm</t>
  </si>
  <si>
    <t>-1234741636</t>
  </si>
  <si>
    <t>0.8*66</t>
  </si>
  <si>
    <t>468011141</t>
  </si>
  <si>
    <t>Odstranění podkladu nebo krytu komunikace při elektromontážích ze živice tloušťky do 5 cm</t>
  </si>
  <si>
    <t>-799273678</t>
  </si>
  <si>
    <t>468011142</t>
  </si>
  <si>
    <t>Odstranění podkladu nebo krytu komunikace při elektromontážích ze živice tloušťky do 10 cm</t>
  </si>
  <si>
    <t>563102136</t>
  </si>
  <si>
    <t>460030192</t>
  </si>
  <si>
    <t>Řezání podkladu nebo krytu živičného tloušťky do 10 cm</t>
  </si>
  <si>
    <t>-2087159923</t>
  </si>
  <si>
    <t>66*4</t>
  </si>
  <si>
    <t>366065701</t>
  </si>
  <si>
    <t>-127571815</t>
  </si>
  <si>
    <t>66+299</t>
  </si>
  <si>
    <t>-980078869</t>
  </si>
  <si>
    <t>13.84</t>
  </si>
  <si>
    <t>1042696316</t>
  </si>
  <si>
    <t>1392861151</t>
  </si>
  <si>
    <t>1730625625</t>
  </si>
  <si>
    <t>521296293</t>
  </si>
  <si>
    <t>239619671</t>
  </si>
  <si>
    <t>(7.9+10.56+13.84+44.88+287.04)*1.8</t>
  </si>
  <si>
    <t>-451347885</t>
  </si>
  <si>
    <t>299*0.8</t>
  </si>
  <si>
    <t>-364423402</t>
  </si>
  <si>
    <t>v53</t>
  </si>
  <si>
    <t>Manipulace vedení, dozor správce sítě</t>
  </si>
  <si>
    <t>1101785417</t>
  </si>
  <si>
    <t>-698882386</t>
  </si>
  <si>
    <t>-51234324</t>
  </si>
  <si>
    <t>-1027355922</t>
  </si>
  <si>
    <t>2*(10.56+13.84)</t>
  </si>
  <si>
    <t>-611288149</t>
  </si>
  <si>
    <t>1.8*(44.88+287.04+35.88)</t>
  </si>
  <si>
    <t>1335435117</t>
  </si>
  <si>
    <t>1.8*(7.9)</t>
  </si>
  <si>
    <t>-1797911285</t>
  </si>
  <si>
    <t>1422751158</t>
  </si>
  <si>
    <t>-521874517</t>
  </si>
  <si>
    <t>1705883923</t>
  </si>
  <si>
    <t>-1963398290</t>
  </si>
  <si>
    <t>-1854569843</t>
  </si>
  <si>
    <t>IO 405 - Přípojky pro informační LED panely SLP</t>
  </si>
  <si>
    <t>000 - Doplnený súhrnný diel</t>
  </si>
  <si>
    <t>Doplnený súhrnný diel</t>
  </si>
  <si>
    <t>Pol55</t>
  </si>
  <si>
    <t>Kabel 4vl.SM 9/125 dodávka</t>
  </si>
  <si>
    <t>295206389</t>
  </si>
  <si>
    <t>Pol2</t>
  </si>
  <si>
    <t>Za/vyfukování OK do 144 vl. do HDPE trubky</t>
  </si>
  <si>
    <t>1425886544</t>
  </si>
  <si>
    <t>Pol28</t>
  </si>
  <si>
    <t>Mikrotrubka nebo HDPE do multikanálu dodávka + montáž</t>
  </si>
  <si>
    <t>2135149630</t>
  </si>
  <si>
    <t>Pol56</t>
  </si>
  <si>
    <t>HDPE 40 do výkopu dodávka + montáž</t>
  </si>
  <si>
    <t>-1682676020</t>
  </si>
  <si>
    <t>Pol29</t>
  </si>
  <si>
    <t>Měření optického vlákna</t>
  </si>
  <si>
    <t>KS</t>
  </si>
  <si>
    <t>1569983182</t>
  </si>
  <si>
    <t>Pol5</t>
  </si>
  <si>
    <t>Svaření 1 vl. svetlovod.kabelu</t>
  </si>
  <si>
    <t>-2097824211</t>
  </si>
  <si>
    <t>Pol57</t>
  </si>
  <si>
    <t>Spojka hrncová pro 4x kruhový vstup, 1 oválný vstup, vybavená pro rozvláknění kabelu 144 vl.</t>
  </si>
  <si>
    <t>1931703942</t>
  </si>
  <si>
    <t>Pol6</t>
  </si>
  <si>
    <t>Pigtail</t>
  </si>
  <si>
    <t>397701517</t>
  </si>
  <si>
    <t>Pol58</t>
  </si>
  <si>
    <t>Rozvaděč pro venkovní zakončení optiky,včetně průmyslového switche 4 metalické porty včeně zdroje, D+M, IP66</t>
  </si>
  <si>
    <t>462790846</t>
  </si>
  <si>
    <t>Pol47</t>
  </si>
  <si>
    <t>Vytyčení trati kabel.ved.v zast.prostoru do 10m</t>
  </si>
  <si>
    <t>-1256480735</t>
  </si>
  <si>
    <t>Pol48</t>
  </si>
  <si>
    <t>Hloubení kabelové rýhy 30cm šir.,50cm hlub.,zem.tř.4</t>
  </si>
  <si>
    <t>804246240</t>
  </si>
  <si>
    <t>Pol49</t>
  </si>
  <si>
    <t>Zř.kab.lože,kop.pís.,tl.zás.vrst.10cm,4x krycí deska 30cm, dělící cihla</t>
  </si>
  <si>
    <t>-1002002709</t>
  </si>
  <si>
    <t>Pol50</t>
  </si>
  <si>
    <t>Ruční zához kabelové rýhy 30cm šir.,50cm hlub.,zem.tř.4</t>
  </si>
  <si>
    <t>-1850798956</t>
  </si>
  <si>
    <t>Pol51</t>
  </si>
  <si>
    <t>Krytí kab.fólie výstražné z PVC, šířka 33 cm</t>
  </si>
  <si>
    <t>-842044434</t>
  </si>
  <si>
    <t>Pol52</t>
  </si>
  <si>
    <t>Zřízení vývodu z kabelové komory</t>
  </si>
  <si>
    <t>-572425743</t>
  </si>
  <si>
    <t>Pol19</t>
  </si>
  <si>
    <t>Obstarání mapových podkladů inženýr. sítí</t>
  </si>
  <si>
    <t>-778429407</t>
  </si>
  <si>
    <t>Pol20</t>
  </si>
  <si>
    <t>Vytyčení stáv. sítí</t>
  </si>
  <si>
    <t>2017952294</t>
  </si>
  <si>
    <t>Pol21</t>
  </si>
  <si>
    <t>Dozor správců dotčených sítí</t>
  </si>
  <si>
    <t>-1136469437</t>
  </si>
  <si>
    <t>Pol22</t>
  </si>
  <si>
    <t>Zakreslení skutečného stavu</t>
  </si>
  <si>
    <t>1691328321</t>
  </si>
  <si>
    <t>Pol23</t>
  </si>
  <si>
    <t>Geodetické zaměření</t>
  </si>
  <si>
    <t>PŘÍP</t>
  </si>
  <si>
    <t>-1460643121</t>
  </si>
  <si>
    <t>Pol24</t>
  </si>
  <si>
    <t>Pomocné montážní práce</t>
  </si>
  <si>
    <t>432609538</t>
  </si>
  <si>
    <t>Pol25</t>
  </si>
  <si>
    <t>Nezměřitelné pracovní výkony</t>
  </si>
  <si>
    <t>505489956</t>
  </si>
  <si>
    <t>Pol26</t>
  </si>
  <si>
    <t>Předběžný průzkum staveniště</t>
  </si>
  <si>
    <t>657219960</t>
  </si>
  <si>
    <t>IO406.1 - Přeložka VO BVV (Smyčka DUSP)</t>
  </si>
  <si>
    <t>210204202-D</t>
  </si>
  <si>
    <t>Demontáž elektrovýzbroje stožárů osvětlení 2 okruhy</t>
  </si>
  <si>
    <t>1778722045</t>
  </si>
  <si>
    <t>210202013-D</t>
  </si>
  <si>
    <t>Demontáž svítidlo výbojkové průmyslové nebo venkovní na výložník</t>
  </si>
  <si>
    <t>485611999</t>
  </si>
  <si>
    <t>210204011-D</t>
  </si>
  <si>
    <t>Demontáž stožárů osvětlení ocelových samostatně stojících délky do 12 m</t>
  </si>
  <si>
    <t>-1287271282</t>
  </si>
  <si>
    <t>-1894836989</t>
  </si>
  <si>
    <t>116+118+25+25+8*2</t>
  </si>
  <si>
    <t>-1479565718</t>
  </si>
  <si>
    <t>210202013</t>
  </si>
  <si>
    <t>Montáž svítidlo výbojkové průmyslové nebo venkovní na výložník</t>
  </si>
  <si>
    <t>-922086199</t>
  </si>
  <si>
    <t>M1a</t>
  </si>
  <si>
    <t>Svítidlo M2A, včetně výbojky 100W</t>
  </si>
  <si>
    <t>-243305136</t>
  </si>
  <si>
    <t>210204103</t>
  </si>
  <si>
    <t>Montáž výložníků osvětlení jednoramenných sloupových hmotnosti do 35 kg</t>
  </si>
  <si>
    <t>1264443525</t>
  </si>
  <si>
    <t>31674002</t>
  </si>
  <si>
    <t>Výložník rovný jednoduchý k osvětlovacím stožárům uličním vyložení 1500mm</t>
  </si>
  <si>
    <t>1601841885</t>
  </si>
  <si>
    <t>210204011</t>
  </si>
  <si>
    <t>Montáž stožárů osvětlení ocelových samostatně stojících délky do 12 m</t>
  </si>
  <si>
    <t>-906583526</t>
  </si>
  <si>
    <t>M4</t>
  </si>
  <si>
    <t>Stožár osvětlovací 10m s termoplastickou manžetou</t>
  </si>
  <si>
    <t>-1215637268</t>
  </si>
  <si>
    <t>210204202</t>
  </si>
  <si>
    <t>Montáž elektrovýzbroje stožárů osvětlení 2 okruhy</t>
  </si>
  <si>
    <t>-1631260396</t>
  </si>
  <si>
    <t>M5</t>
  </si>
  <si>
    <t>Elektrovýzbroj stožárová - 2 okruhy</t>
  </si>
  <si>
    <t>-2135353000</t>
  </si>
  <si>
    <t>-1689671625</t>
  </si>
  <si>
    <t>1.05*(316+40)</t>
  </si>
  <si>
    <t>34111080</t>
  </si>
  <si>
    <t>kabel silový s Cu jádrem 1kV 4x16mm2 (CYKY)</t>
  </si>
  <si>
    <t>-706136231</t>
  </si>
  <si>
    <t>210220022</t>
  </si>
  <si>
    <t>Montáž uzemňovacího vedení vodičů FeZn pomocí svorek v zemi drátem do 10 mm ve městské zástavbě</t>
  </si>
  <si>
    <t>-1557904627</t>
  </si>
  <si>
    <t>316+10</t>
  </si>
  <si>
    <t>35441073</t>
  </si>
  <si>
    <t>drát D 10mm FeZn</t>
  </si>
  <si>
    <t>1652807093</t>
  </si>
  <si>
    <t>1854188516</t>
  </si>
  <si>
    <t>144</t>
  </si>
  <si>
    <t>210280712</t>
  </si>
  <si>
    <t>Měření intenzity osvětlení na pracovišti do 50 svítidel</t>
  </si>
  <si>
    <t>-404754346</t>
  </si>
  <si>
    <t>146</t>
  </si>
  <si>
    <t>Provádění písmomalířských prací číslic nebo písmen, velikosti do 40 mm</t>
  </si>
  <si>
    <t>-1653676521</t>
  </si>
  <si>
    <t>148</t>
  </si>
  <si>
    <t>Odpojení kabelů a vodičů do 4 žil 1 kV do 4x16 mm2</t>
  </si>
  <si>
    <t>-434103855</t>
  </si>
  <si>
    <t>321460891</t>
  </si>
  <si>
    <t>1.05*(316)</t>
  </si>
  <si>
    <t>-749397821</t>
  </si>
  <si>
    <t>279</t>
  </si>
  <si>
    <t>Demontáž - Zatažení do tvárnicové tratě kabelu hmotnosti do 2 kg/m</t>
  </si>
  <si>
    <t>595447047</t>
  </si>
  <si>
    <t>-2017582646</t>
  </si>
  <si>
    <t>2*77</t>
  </si>
  <si>
    <t>460050703</t>
  </si>
  <si>
    <t>Hloubení nezapažených jam pro stožáry veřejného osvětlení ručně v hornině tř 3</t>
  </si>
  <si>
    <t>-1817374171</t>
  </si>
  <si>
    <t>460080013</t>
  </si>
  <si>
    <t>Základové konstrukce z monolitického betonu C 12/15 bez bednění</t>
  </si>
  <si>
    <t>217106333</t>
  </si>
  <si>
    <t>0.8*0.8*1.5*10</t>
  </si>
  <si>
    <t>59246115</t>
  </si>
  <si>
    <t>dlažba betonová chodníková 300x300x32mm přírodní do základu</t>
  </si>
  <si>
    <t>-790277627</t>
  </si>
  <si>
    <t>0.8*0.8*10</t>
  </si>
  <si>
    <t>28610563</t>
  </si>
  <si>
    <t>trubka drenážní korugovaná sendvičová HD-PE SN 4 perforace 360° pro liniové stavby DN 300</t>
  </si>
  <si>
    <t>-1992661266</t>
  </si>
  <si>
    <t>2*10</t>
  </si>
  <si>
    <t>460080112</t>
  </si>
  <si>
    <t>Bourání základu betonového se záhozem jámy sypaninou</t>
  </si>
  <si>
    <t>699714207</t>
  </si>
  <si>
    <t>8*(0.8*0.8*1.5)</t>
  </si>
  <si>
    <t>1598032505</t>
  </si>
  <si>
    <t>(118+25)+37</t>
  </si>
  <si>
    <t>457247980</t>
  </si>
  <si>
    <t>116+(77+202)</t>
  </si>
  <si>
    <t>-1322718289</t>
  </si>
  <si>
    <t>-1302968117</t>
  </si>
  <si>
    <t>1137918668</t>
  </si>
  <si>
    <t>316</t>
  </si>
  <si>
    <t>1961020452</t>
  </si>
  <si>
    <t>750301241</t>
  </si>
  <si>
    <t>-1681281619</t>
  </si>
  <si>
    <t>trubka elektroinstalační ohebná dvouplášťová korugovaná (chránička) D 94/110mm, HDPE+LDPE</t>
  </si>
  <si>
    <t>-2032799871</t>
  </si>
  <si>
    <t>-487118152</t>
  </si>
  <si>
    <t>-692848437</t>
  </si>
  <si>
    <t>P5</t>
  </si>
  <si>
    <t>1016649774</t>
  </si>
  <si>
    <t>M8</t>
  </si>
  <si>
    <t>943544271</t>
  </si>
  <si>
    <t>-361396500</t>
  </si>
  <si>
    <t>149</t>
  </si>
  <si>
    <t>-1305189159</t>
  </si>
  <si>
    <t>2*(116*0.8*0.85+202*0.85*0.8+77*0.5*0.8)</t>
  </si>
  <si>
    <t>1654036834</t>
  </si>
  <si>
    <t>0.8*116</t>
  </si>
  <si>
    <t>151</t>
  </si>
  <si>
    <t>1189851254</t>
  </si>
  <si>
    <t>116+118+25</t>
  </si>
  <si>
    <t>1836487994</t>
  </si>
  <si>
    <t>0.03*((0.5*0.8*(143+37))+(0.8*1.2*(116+279)))</t>
  </si>
  <si>
    <t>-1785993081</t>
  </si>
  <si>
    <t>1.7*77</t>
  </si>
  <si>
    <t>-584426902</t>
  </si>
  <si>
    <t>1.4*77</t>
  </si>
  <si>
    <t>160</t>
  </si>
  <si>
    <t>2039076467</t>
  </si>
  <si>
    <t>1.1*77</t>
  </si>
  <si>
    <t>161</t>
  </si>
  <si>
    <t>460661112</t>
  </si>
  <si>
    <t>Kabelové lože z písku pro kabely nn bez zakrytí š lože přes 35 do 50 cm</t>
  </si>
  <si>
    <t>-267076265</t>
  </si>
  <si>
    <t>162</t>
  </si>
  <si>
    <t>1210673706</t>
  </si>
  <si>
    <t>-1361494260</t>
  </si>
  <si>
    <t>160017997</t>
  </si>
  <si>
    <t>10*297.463</t>
  </si>
  <si>
    <t>881767945</t>
  </si>
  <si>
    <t>2*(7.68+13.54+(1.1*0.2*77))</t>
  </si>
  <si>
    <t>686820018</t>
  </si>
  <si>
    <t>1.7*(0.2*(0.5*143+0.8*116)+116*0.8*0.85)</t>
  </si>
  <si>
    <t>196941434</t>
  </si>
  <si>
    <t>(1.7*0.05*77+1.4*0.1*77)*1.8</t>
  </si>
  <si>
    <t>145</t>
  </si>
  <si>
    <t>210280002</t>
  </si>
  <si>
    <t>Zkoušky a prohlídky el rozvodů a zařízení celková prohlídka pro objem mtž prací do 500 000 Kč</t>
  </si>
  <si>
    <t>1625235249</t>
  </si>
  <si>
    <t>1386967050</t>
  </si>
  <si>
    <t>59703603</t>
  </si>
  <si>
    <t>-1655883662</t>
  </si>
  <si>
    <t>-528171446</t>
  </si>
  <si>
    <t>163</t>
  </si>
  <si>
    <t>-2075404025</t>
  </si>
  <si>
    <t>IO 408.1 - Přeložky sdělovacích kabelů BVV</t>
  </si>
  <si>
    <t>PSV - Práce a dodávky PSV</t>
  </si>
  <si>
    <t xml:space="preserve">    742 - Elektroinstalace - slaboproud</t>
  </si>
  <si>
    <t>PSV</t>
  </si>
  <si>
    <t>Práce a dodávky PSV</t>
  </si>
  <si>
    <t>742</t>
  </si>
  <si>
    <t>Elektroinstalace - slaboproud</t>
  </si>
  <si>
    <t>R01</t>
  </si>
  <si>
    <t>Odpojení sdělovacích kabelů</t>
  </si>
  <si>
    <t>-1917360789</t>
  </si>
  <si>
    <t>R02</t>
  </si>
  <si>
    <t>Provizorní propojení sdělovacích kabelů</t>
  </si>
  <si>
    <t>1382738645</t>
  </si>
  <si>
    <t>IO428 - VO ZPEVNĚNÉ PLOCHY A KOMUNIKACE DPMB (MSKP 1. Etapa-OD)</t>
  </si>
  <si>
    <t>210191540</t>
  </si>
  <si>
    <t>Montáž pilířů skříní PRIS 1, PHDSS</t>
  </si>
  <si>
    <t>-1951218885</t>
  </si>
  <si>
    <t>M5.1</t>
  </si>
  <si>
    <t>Nová pilířová rozpojovací skříň RF 5:4</t>
  </si>
  <si>
    <t>896214920</t>
  </si>
  <si>
    <t>-813269322</t>
  </si>
  <si>
    <t>210204002-D</t>
  </si>
  <si>
    <t>Demontáž stožárů osvětlení parkových ocelových</t>
  </si>
  <si>
    <t>1790245793</t>
  </si>
  <si>
    <t>-132883460</t>
  </si>
  <si>
    <t>-1656104730</t>
  </si>
  <si>
    <t>486496157</t>
  </si>
  <si>
    <t>-1004565577</t>
  </si>
  <si>
    <t>260</t>
  </si>
  <si>
    <t>-2018547156</t>
  </si>
  <si>
    <t xml:space="preserve">Stožár osvětlovací 8m  s termoplastickou manžetou</t>
  </si>
  <si>
    <t>-2128062302</t>
  </si>
  <si>
    <t>-1745753594</t>
  </si>
  <si>
    <t>M1</t>
  </si>
  <si>
    <t>234147680</t>
  </si>
  <si>
    <t>1416817314</t>
  </si>
  <si>
    <t>1015726194</t>
  </si>
  <si>
    <t>-917092445</t>
  </si>
  <si>
    <t>1845762102</t>
  </si>
  <si>
    <t>-1689809983</t>
  </si>
  <si>
    <t>-1629889181</t>
  </si>
  <si>
    <t>(280+40)*1.05</t>
  </si>
  <si>
    <t>892295504</t>
  </si>
  <si>
    <t>-1455333206</t>
  </si>
  <si>
    <t>1437579265</t>
  </si>
  <si>
    <t>(280+20)*1.05</t>
  </si>
  <si>
    <t>-165519890</t>
  </si>
  <si>
    <t>258436132</t>
  </si>
  <si>
    <t>1716108223</t>
  </si>
  <si>
    <t>35825222</t>
  </si>
  <si>
    <t>pojistka nožová 16A nízkoztrátová 1,70W, provedení normální, charakteristika gG</t>
  </si>
  <si>
    <t>174004768</t>
  </si>
  <si>
    <t>35825226</t>
  </si>
  <si>
    <t>pojistka nožová 25A nízkoztrátová 2,70W, provedení normální, charakteristika gG</t>
  </si>
  <si>
    <t>1713091520</t>
  </si>
  <si>
    <t>330551328</t>
  </si>
  <si>
    <t>189+58+2*16</t>
  </si>
  <si>
    <t>2058251661</t>
  </si>
  <si>
    <t>-717504665</t>
  </si>
  <si>
    <t>2*(177+58)</t>
  </si>
  <si>
    <t>468011122</t>
  </si>
  <si>
    <t>Odstranění podkladu nebo krytu komunikace při elektromontážích z kameniva drceného tl přes 10 do 20 cm</t>
  </si>
  <si>
    <t>468748034</t>
  </si>
  <si>
    <t>0.8*(177+58)</t>
  </si>
  <si>
    <t>Odstranění podkladu nebo krytu komunikace při elektromontážích z betonu prostého tl přes 15 do 30 cm</t>
  </si>
  <si>
    <t>-1911385492</t>
  </si>
  <si>
    <t>1.1*(177+58)</t>
  </si>
  <si>
    <t>Odstranění podkladu nebo krytu komunikace při elektromontážích ze živice tl do 5 cm</t>
  </si>
  <si>
    <t>1474936887</t>
  </si>
  <si>
    <t>1.7*(177+58)</t>
  </si>
  <si>
    <t>Odstranění podkladu nebo krytu komunikace při elektromontážích ze živice tl přes 5 do 10 cm</t>
  </si>
  <si>
    <t>338198206</t>
  </si>
  <si>
    <t>1.4*(177+58)</t>
  </si>
  <si>
    <t>1355618292</t>
  </si>
  <si>
    <t>1.1*4</t>
  </si>
  <si>
    <t>1975843287</t>
  </si>
  <si>
    <t>8*0.8*0.8*1.5</t>
  </si>
  <si>
    <t>-2040161656</t>
  </si>
  <si>
    <t>-1301573538</t>
  </si>
  <si>
    <t>4+72+185+4</t>
  </si>
  <si>
    <t>109212459</t>
  </si>
  <si>
    <t>177+58</t>
  </si>
  <si>
    <t>-1233263224</t>
  </si>
  <si>
    <t>0.03*(265*0.5*0.8+235*0.8*1.2)</t>
  </si>
  <si>
    <t>1456554065</t>
  </si>
  <si>
    <t>(0.8*0.8*1.5)*11</t>
  </si>
  <si>
    <t>-1670356139</t>
  </si>
  <si>
    <t>0.64*11</t>
  </si>
  <si>
    <t>1944658412</t>
  </si>
  <si>
    <t>2*11</t>
  </si>
  <si>
    <t>-1846615474</t>
  </si>
  <si>
    <t>-308553043</t>
  </si>
  <si>
    <t>58+16</t>
  </si>
  <si>
    <t>-1372578206</t>
  </si>
  <si>
    <t>2138104560</t>
  </si>
  <si>
    <t>1090713405</t>
  </si>
  <si>
    <t>380088142</t>
  </si>
  <si>
    <t>1175058139</t>
  </si>
  <si>
    <t>1202984807</t>
  </si>
  <si>
    <t>97.5</t>
  </si>
  <si>
    <t>13971637</t>
  </si>
  <si>
    <t>1351466607</t>
  </si>
  <si>
    <t>510415514</t>
  </si>
  <si>
    <t>460300002</t>
  </si>
  <si>
    <t>Zásyp jam nebo rýh strojně včetně zhutnění ve volném terénu</t>
  </si>
  <si>
    <t>1792698388</t>
  </si>
  <si>
    <t>-477758395</t>
  </si>
  <si>
    <t>2*262.66</t>
  </si>
  <si>
    <t>1648955461</t>
  </si>
  <si>
    <t>0.5*4</t>
  </si>
  <si>
    <t>1348189675</t>
  </si>
  <si>
    <t>0.8*4</t>
  </si>
  <si>
    <t>-1775725122</t>
  </si>
  <si>
    <t>-1887126810</t>
  </si>
  <si>
    <t>19+12</t>
  </si>
  <si>
    <t>1186214654</t>
  </si>
  <si>
    <t>1257909429</t>
  </si>
  <si>
    <t>-2016864500</t>
  </si>
  <si>
    <t>1721180429</t>
  </si>
  <si>
    <t>-1602884785</t>
  </si>
  <si>
    <t>2*219.37</t>
  </si>
  <si>
    <t>-925783646</t>
  </si>
  <si>
    <t>1.8*74.03</t>
  </si>
  <si>
    <t>1919790454</t>
  </si>
  <si>
    <t>-1422746289</t>
  </si>
  <si>
    <t>460010024</t>
  </si>
  <si>
    <t>-683009414</t>
  </si>
  <si>
    <t>1248925597</t>
  </si>
  <si>
    <t>1800879269</t>
  </si>
  <si>
    <t>127682760</t>
  </si>
  <si>
    <t>B30</t>
  </si>
  <si>
    <t>642,7</t>
  </si>
  <si>
    <t>C30</t>
  </si>
  <si>
    <t>686,5</t>
  </si>
  <si>
    <t>68,289</t>
  </si>
  <si>
    <t>73,011</t>
  </si>
  <si>
    <t>77,425</t>
  </si>
  <si>
    <t>81,946</t>
  </si>
  <si>
    <t>F37</t>
  </si>
  <si>
    <t>87,392</t>
  </si>
  <si>
    <t>600 - OBJEKTY DRAH</t>
  </si>
  <si>
    <t>G37</t>
  </si>
  <si>
    <t>80,062</t>
  </si>
  <si>
    <t>H37</t>
  </si>
  <si>
    <t>79,388</t>
  </si>
  <si>
    <t>SO 661 - Tramvajová trať</t>
  </si>
  <si>
    <t>I37</t>
  </si>
  <si>
    <t>74,072</t>
  </si>
  <si>
    <t>J37</t>
  </si>
  <si>
    <t>73,742</t>
  </si>
  <si>
    <t>K37</t>
  </si>
  <si>
    <t>63,467</t>
  </si>
  <si>
    <t>L37</t>
  </si>
  <si>
    <t>M37</t>
  </si>
  <si>
    <t>131,692</t>
  </si>
  <si>
    <t>N37</t>
  </si>
  <si>
    <t>O37</t>
  </si>
  <si>
    <t>145,95</t>
  </si>
  <si>
    <t>P37</t>
  </si>
  <si>
    <t>151,022</t>
  </si>
  <si>
    <t>Q37</t>
  </si>
  <si>
    <t>170,528</t>
  </si>
  <si>
    <t>R37</t>
  </si>
  <si>
    <t>130,021</t>
  </si>
  <si>
    <t>S37</t>
  </si>
  <si>
    <t>T37</t>
  </si>
  <si>
    <t>129,02</t>
  </si>
  <si>
    <t>1760</t>
  </si>
  <si>
    <t>U37</t>
  </si>
  <si>
    <t>35,045</t>
  </si>
  <si>
    <t>V37</t>
  </si>
  <si>
    <t>27,037</t>
  </si>
  <si>
    <t>W37</t>
  </si>
  <si>
    <t>29,951</t>
  </si>
  <si>
    <t>X37</t>
  </si>
  <si>
    <t>38,324</t>
  </si>
  <si>
    <t>Y37</t>
  </si>
  <si>
    <t>43,337</t>
  </si>
  <si>
    <t>Z37</t>
  </si>
  <si>
    <t>37,192</t>
  </si>
  <si>
    <t>AA37</t>
  </si>
  <si>
    <t>41,863</t>
  </si>
  <si>
    <t>AB37</t>
  </si>
  <si>
    <t>46,866</t>
  </si>
  <si>
    <t>AC37</t>
  </si>
  <si>
    <t>51,862</t>
  </si>
  <si>
    <t>AD37</t>
  </si>
  <si>
    <t>56,873</t>
  </si>
  <si>
    <t>AE37</t>
  </si>
  <si>
    <t>51,678</t>
  </si>
  <si>
    <t>AF37</t>
  </si>
  <si>
    <t>52,179</t>
  </si>
  <si>
    <t>3,69</t>
  </si>
  <si>
    <t>3,751</t>
  </si>
  <si>
    <t>D39</t>
  </si>
  <si>
    <t>3,641</t>
  </si>
  <si>
    <t>E39</t>
  </si>
  <si>
    <t>3,622</t>
  </si>
  <si>
    <t>F39</t>
  </si>
  <si>
    <t>5,052</t>
  </si>
  <si>
    <t>G39</t>
  </si>
  <si>
    <t>20,392</t>
  </si>
  <si>
    <t>H39</t>
  </si>
  <si>
    <t>1,36</t>
  </si>
  <si>
    <t>I39</t>
  </si>
  <si>
    <t>12,886</t>
  </si>
  <si>
    <t>J39</t>
  </si>
  <si>
    <t>K39</t>
  </si>
  <si>
    <t>12,509</t>
  </si>
  <si>
    <t>L39</t>
  </si>
  <si>
    <t>M39</t>
  </si>
  <si>
    <t>4,11</t>
  </si>
  <si>
    <t>N39</t>
  </si>
  <si>
    <t>O39</t>
  </si>
  <si>
    <t>3,05</t>
  </si>
  <si>
    <t>P39</t>
  </si>
  <si>
    <t>3,022</t>
  </si>
  <si>
    <t>Q39</t>
  </si>
  <si>
    <t>19,632</t>
  </si>
  <si>
    <t>R39</t>
  </si>
  <si>
    <t>16,423</t>
  </si>
  <si>
    <t>S39</t>
  </si>
  <si>
    <t>T39</t>
  </si>
  <si>
    <t>U39</t>
  </si>
  <si>
    <t>23,598</t>
  </si>
  <si>
    <t>V39</t>
  </si>
  <si>
    <t>15,259</t>
  </si>
  <si>
    <t>W39</t>
  </si>
  <si>
    <t>13,14</t>
  </si>
  <si>
    <t>X39</t>
  </si>
  <si>
    <t>19,54</t>
  </si>
  <si>
    <t>Y39</t>
  </si>
  <si>
    <t>5,536</t>
  </si>
  <si>
    <t>Z39</t>
  </si>
  <si>
    <t>4,471</t>
  </si>
  <si>
    <t>AA39</t>
  </si>
  <si>
    <t>4,141</t>
  </si>
  <si>
    <t>AB39</t>
  </si>
  <si>
    <t>4,142</t>
  </si>
  <si>
    <t>AC39</t>
  </si>
  <si>
    <t>4,136</t>
  </si>
  <si>
    <t>AD39</t>
  </si>
  <si>
    <t>4,145</t>
  </si>
  <si>
    <t>AE39</t>
  </si>
  <si>
    <t>AF39</t>
  </si>
  <si>
    <t>14,007</t>
  </si>
  <si>
    <t>420,1</t>
  </si>
  <si>
    <t>9 - Ostatní konstrukce a práce-bourání</t>
  </si>
  <si>
    <t>643,7</t>
  </si>
  <si>
    <t>198,4</t>
  </si>
  <si>
    <t>13,893</t>
  </si>
  <si>
    <t>13,833</t>
  </si>
  <si>
    <t>13,943</t>
  </si>
  <si>
    <t>13,962</t>
  </si>
  <si>
    <t>F46</t>
  </si>
  <si>
    <t>15,157</t>
  </si>
  <si>
    <t>G46</t>
  </si>
  <si>
    <t>29,186</t>
  </si>
  <si>
    <t>H46</t>
  </si>
  <si>
    <t>15,658</t>
  </si>
  <si>
    <t>I46</t>
  </si>
  <si>
    <t>14,543</t>
  </si>
  <si>
    <t>J46</t>
  </si>
  <si>
    <t>49,251</t>
  </si>
  <si>
    <t>K46</t>
  </si>
  <si>
    <t>34,146</t>
  </si>
  <si>
    <t>L46</t>
  </si>
  <si>
    <t>24,816</t>
  </si>
  <si>
    <t>M46</t>
  </si>
  <si>
    <t>42,572</t>
  </si>
  <si>
    <t>N46</t>
  </si>
  <si>
    <t>33,329</t>
  </si>
  <si>
    <t>O46</t>
  </si>
  <si>
    <t>14,17</t>
  </si>
  <si>
    <t>P46</t>
  </si>
  <si>
    <t>14,13</t>
  </si>
  <si>
    <t>Q46</t>
  </si>
  <si>
    <t>28,783</t>
  </si>
  <si>
    <t>R46</t>
  </si>
  <si>
    <t>29,272</t>
  </si>
  <si>
    <t>S46</t>
  </si>
  <si>
    <t>26,317</t>
  </si>
  <si>
    <t>T46</t>
  </si>
  <si>
    <t>42,221</t>
  </si>
  <si>
    <t>U46</t>
  </si>
  <si>
    <t>197,132</t>
  </si>
  <si>
    <t>V46</t>
  </si>
  <si>
    <t>15,122</t>
  </si>
  <si>
    <t>W46</t>
  </si>
  <si>
    <t>17,241</t>
  </si>
  <si>
    <t>113106511</t>
  </si>
  <si>
    <t>Rozebrání dlažeb vozovek z velkých kostek s ložem z kameniva strojně pl přes 200 m2</t>
  </si>
  <si>
    <t>X46</t>
  </si>
  <si>
    <t>15,99</t>
  </si>
  <si>
    <t>757997829</t>
  </si>
  <si>
    <t>https://podminky.urs.cz/item/CS_URS_2021_02/113106511</t>
  </si>
  <si>
    <t>Y46</t>
  </si>
  <si>
    <t>15,024</t>
  </si>
  <si>
    <t>""všechny výměry odečteny z příloh Situace a Vzorový příčný řez; platí pro celý Soupis prací"</t>
  </si>
  <si>
    <t>Z46</t>
  </si>
  <si>
    <t>15,626</t>
  </si>
  <si>
    <t>""odvozné vzdálenosti 20 km jsou stanoveny pro potřebu kontrolního rozpočtu"</t>
  </si>
  <si>
    <t>AA46</t>
  </si>
  <si>
    <t>15,957</t>
  </si>
  <si>
    <t>""skutečné odvozné vzdálenosti jsou věcí zhotovitele a budou oceněny beze změny Soupisu prací"</t>
  </si>
  <si>
    <t>AB46</t>
  </si>
  <si>
    <t>15,956</t>
  </si>
  <si>
    <t>2932+332+1332+987</t>
  </si>
  <si>
    <t>AC46</t>
  </si>
  <si>
    <t>15,959</t>
  </si>
  <si>
    <t>AD46</t>
  </si>
  <si>
    <t>15,952</t>
  </si>
  <si>
    <t>113106571</t>
  </si>
  <si>
    <t>Rozebrání dlažeb vozovek ze zámkové dlažby s ložem z kameniva strojně pl přes 200 m2</t>
  </si>
  <si>
    <t>AE46</t>
  </si>
  <si>
    <t>28,598</t>
  </si>
  <si>
    <t>2045616356</t>
  </si>
  <si>
    <t>https://podminky.urs.cz/item/CS_URS_2021_02/113106571</t>
  </si>
  <si>
    <t>AF46</t>
  </si>
  <si>
    <t>14,502</t>
  </si>
  <si>
    <t>1668</t>
  </si>
  <si>
    <t>B48</t>
  </si>
  <si>
    <t>300,5</t>
  </si>
  <si>
    <t>30,5</t>
  </si>
  <si>
    <t>113107232</t>
  </si>
  <si>
    <t>Odstranění podkladu z betonu prostého tl přes 150 do 300 mm strojně pl přes 200 m2</t>
  </si>
  <si>
    <t>110825002</t>
  </si>
  <si>
    <t>https://podminky.urs.cz/item/CS_URS_2021_02/113107232</t>
  </si>
  <si>
    <t>20,5</t>
  </si>
  <si>
    <t>"kryt z betonu" 462</t>
  </si>
  <si>
    <t>19,5</t>
  </si>
  <si>
    <t>"podklad asfaltových ploch" 1142+546+72</t>
  </si>
  <si>
    <t>F70</t>
  </si>
  <si>
    <t>"Celkem: "A3+B3</t>
  </si>
  <si>
    <t>G70</t>
  </si>
  <si>
    <t>113107244</t>
  </si>
  <si>
    <t>Odstranění podkladu živičného tl přes 150 do 200 mm strojně pl přes 200 m2</t>
  </si>
  <si>
    <t>H70</t>
  </si>
  <si>
    <t>533104127</t>
  </si>
  <si>
    <t>https://podminky.urs.cz/item/CS_URS_2021_02/113107244</t>
  </si>
  <si>
    <t>I70</t>
  </si>
  <si>
    <t>"bourání nebo frézováním" 1142+546+72</t>
  </si>
  <si>
    <t>J70</t>
  </si>
  <si>
    <t>18,5</t>
  </si>
  <si>
    <t>K70</t>
  </si>
  <si>
    <t>113201111</t>
  </si>
  <si>
    <t>Vytrhání obrub chodníkových ležatých</t>
  </si>
  <si>
    <t>L70</t>
  </si>
  <si>
    <t>-463866123</t>
  </si>
  <si>
    <t>https://podminky.urs.cz/item/CS_URS_2021_02/113201111</t>
  </si>
  <si>
    <t>B76</t>
  </si>
  <si>
    <t>38,6</t>
  </si>
  <si>
    <t>13.6+3.6+8.2+58+14</t>
  </si>
  <si>
    <t>C76</t>
  </si>
  <si>
    <t>2,9</t>
  </si>
  <si>
    <t>D76</t>
  </si>
  <si>
    <t>1,4</t>
  </si>
  <si>
    <t>122252503</t>
  </si>
  <si>
    <t>Odkopávky a prokopávky nezapažené pro spodní stavbu železnic v hornině třídy těžitelnosti I skupiny 3 objem do 5000 m3 strojně</t>
  </si>
  <si>
    <t>E76</t>
  </si>
  <si>
    <t>7,8</t>
  </si>
  <si>
    <t>-545276366</t>
  </si>
  <si>
    <t>https://podminky.urs.cz/item/CS_URS_2021_02/122252503</t>
  </si>
  <si>
    <t>F76</t>
  </si>
  <si>
    <t>8,6</t>
  </si>
  <si>
    <t>122252504</t>
  </si>
  <si>
    <t>Odkopávky a prokopávky nezapažené pro spodní stavbu železnic v hornině třídy těžitelnosti I skupiny 3 objem přes 5000 m3 strojně</t>
  </si>
  <si>
    <t>B77</t>
  </si>
  <si>
    <t>-439707687</t>
  </si>
  <si>
    <t>https://podminky.urs.cz/item/CS_URS_2021_02/122252504</t>
  </si>
  <si>
    <t>B80</t>
  </si>
  <si>
    <t>132251104</t>
  </si>
  <si>
    <t>Hloubení rýh nezapažených š do 800 mm v hornině třídy těžitelnosti I skupiny 3 objem přes 100 m3 strojně</t>
  </si>
  <si>
    <t>-1297476941</t>
  </si>
  <si>
    <t>https://podminky.urs.cz/item/CS_URS_2021_02/132251104</t>
  </si>
  <si>
    <t>132351104</t>
  </si>
  <si>
    <t>Hloubení rýh nezapažených š do 800 mm v hornině třídy těžitelnosti II skupiny 4 objem přes 100 m3 strojně</t>
  </si>
  <si>
    <t>1124154803</t>
  </si>
  <si>
    <t>https://podminky.urs.cz/item/CS_URS_2021_02/132351104</t>
  </si>
  <si>
    <t>Hloubení šachet zapažených v hornině třídy těžitelnosti I skupiny 3 objem přes 100 m3</t>
  </si>
  <si>
    <t>493041642</t>
  </si>
  <si>
    <t>"pro bahníky" 15*2.8*2.5*2.5/2</t>
  </si>
  <si>
    <t>"Celkem: "A10</t>
  </si>
  <si>
    <t>Hloubení šachet zapažených v hornině třídy těžitelnosti II skupiny 4 objem přes 100 m3</t>
  </si>
  <si>
    <t>984708280</t>
  </si>
  <si>
    <t>Zřízení příložného pažení a rozepření stěn rýh hl přes 2 do 4 m</t>
  </si>
  <si>
    <t>-1493136309</t>
  </si>
  <si>
    <t>"šachty bahníků" 2.5*2.84*15/2</t>
  </si>
  <si>
    <t>151101113</t>
  </si>
  <si>
    <t>Odstranění příložného pažení a rozepření stěn rýh hl přes 4 do 8 m</t>
  </si>
  <si>
    <t>-409679048</t>
  </si>
  <si>
    <t>https://podminky.urs.cz/item/CS_URS_2021_02/151101113</t>
  </si>
  <si>
    <t>Vodorovné přemístění přes 9 000 do 10000 m výkopku/sypaniny z horniny třídy těžitelnosti I skupiny 1 až 3</t>
  </si>
  <si>
    <t>-511020267</t>
  </si>
  <si>
    <t>162751119</t>
  </si>
  <si>
    <t>Příplatek k vodorovnému přemístění výkopku/sypaniny z horniny třídy těžitelnosti I skupiny 1 až 3 ZKD 1000 m přes 10000 m</t>
  </si>
  <si>
    <t>625726029</t>
  </si>
  <si>
    <t>https://podminky.urs.cz/item/CS_URS_2021_02/162751119</t>
  </si>
  <si>
    <t>Vodorovné přemístění přes 9 000 do 10000 m výkopku/sypaniny z horniny třídy těžitelnosti II skupiny 4 a 5</t>
  </si>
  <si>
    <t>306486022</t>
  </si>
  <si>
    <t>162751139</t>
  </si>
  <si>
    <t>Příplatek k vodorovnému přemístění výkopku/sypaniny z horniny třídy těžitelnosti II skupiny 4 a 5 ZKD 1000 m přes 10000 m</t>
  </si>
  <si>
    <t>312539056</t>
  </si>
  <si>
    <t>https://podminky.urs.cz/item/CS_URS_2021_02/162751139</t>
  </si>
  <si>
    <t>Poplatek za uložení zeminy a kamení na recyklační skládce (skládkovné) kód odpadu 17 05 04</t>
  </si>
  <si>
    <t>-352193502</t>
  </si>
  <si>
    <t>Zásyp jam, šachet rýh nebo kolem objektů sypaninou se zhutněním</t>
  </si>
  <si>
    <t>-1542294280</t>
  </si>
  <si>
    <t>1150072058</t>
  </si>
  <si>
    <t>181351003</t>
  </si>
  <si>
    <t>Rozprostření ornice tl vrstvy do 200 mm pl do 100 m2 v rovině nebo ve svahu do 1:5 strojně</t>
  </si>
  <si>
    <t>-438685767</t>
  </si>
  <si>
    <t>https://podminky.urs.cz/item/CS_URS_2021_02/181351003</t>
  </si>
  <si>
    <t>10364101</t>
  </si>
  <si>
    <t xml:space="preserve">zemina pro terénní úpravy -  ornice</t>
  </si>
  <si>
    <t>199510130</t>
  </si>
  <si>
    <t>Založení parkového trávníku výsevem pl do 1000 m2 v rovině a ve svahu do 1:5</t>
  </si>
  <si>
    <t>-477151758</t>
  </si>
  <si>
    <t>-2119487364</t>
  </si>
  <si>
    <t>Úprava pláně v hornině třídy těžitelnosti I skupiny 1 až 3 bez zhutnění strojně</t>
  </si>
  <si>
    <t>1021646204</t>
  </si>
  <si>
    <t>212.1+628-216.4+81+328</t>
  </si>
  <si>
    <t>"Celkem: "A25</t>
  </si>
  <si>
    <t>Úprava pláně v hornině třídy těžitelnosti I skupiny 1 až 3 se zhutněním strojně</t>
  </si>
  <si>
    <t>-2064607593</t>
  </si>
  <si>
    <t>18200R001</t>
  </si>
  <si>
    <t>Ostatní náklady na pořízení trávníku, odplevelení, zalévání, zemědělská příprava půdy vč. hnojení, údržba do 1. sečení</t>
  </si>
  <si>
    <t>591544094</t>
  </si>
  <si>
    <t>Zřízení opláštění žeber nebo trativodů geotextilií v rýze nebo zářezu sklonu přes 1:2 š do 2,5 m</t>
  </si>
  <si>
    <t>-1598154572</t>
  </si>
  <si>
    <t>69311068</t>
  </si>
  <si>
    <t>geotextilie netkaná separační, ochranná, filtrační, drenážní PP 300g/m2</t>
  </si>
  <si>
    <t>-238893246</t>
  </si>
  <si>
    <t>https://podminky.urs.cz/item/CS_URS_2021_02/69311068</t>
  </si>
  <si>
    <t>212752113</t>
  </si>
  <si>
    <t>Trativod z drenážních trubek korugovaných PE-HD SN 4 perforace 220° včetně lože otevřený výkop DN 200 pro liniové stavby</t>
  </si>
  <si>
    <t>1566513714</t>
  </si>
  <si>
    <t>https://podminky.urs.cz/item/CS_URS_2021_02/212752113</t>
  </si>
  <si>
    <t>48+32+12+3.5+1.5+45+45+43+1.5+50+67+66.5+72.5</t>
  </si>
  <si>
    <t>92+4.5+4.5+8.2+94+12.5+6+15+4+144+145+5+108</t>
  </si>
  <si>
    <t>20+150+128+143+93+3+26.5+2+69+10+38+4</t>
  </si>
  <si>
    <t>D30</t>
  </si>
  <si>
    <t>"Celkem: "A30+B30+C30</t>
  </si>
  <si>
    <t>511501111</t>
  </si>
  <si>
    <t>Konstrukční vrstva tělesa železničního spodku ze štěrkodrti</t>
  </si>
  <si>
    <t>-804094430</t>
  </si>
  <si>
    <t>https://podminky.urs.cz/item/CS_URS_2021_02/511501111</t>
  </si>
  <si>
    <t>511501112</t>
  </si>
  <si>
    <t>Konstrukční vrstva tělesa železničního spodku ze štěrkopísku</t>
  </si>
  <si>
    <t>-1166086319</t>
  </si>
  <si>
    <t>https://podminky.urs.cz/item/CS_URS_2021_02/511501112</t>
  </si>
  <si>
    <t>511501125</t>
  </si>
  <si>
    <t>Konstrukční vrstva tělesa železničního spodku z upravené zeminy vápnem tl 300 mm</t>
  </si>
  <si>
    <t>-297277387</t>
  </si>
  <si>
    <t>https://podminky.urs.cz/item/CS_URS_2021_02/511501125</t>
  </si>
  <si>
    <t>511501255</t>
  </si>
  <si>
    <t>Zřízení kolejového lože z drceného kameniva</t>
  </si>
  <si>
    <t>1164658403</t>
  </si>
  <si>
    <t>https://podminky.urs.cz/item/CS_URS_2021_02/511501255</t>
  </si>
  <si>
    <t>511536011</t>
  </si>
  <si>
    <t>Výplň mezi pražci a prahy z kameniva hrubého drceného</t>
  </si>
  <si>
    <t>-929529349</t>
  </si>
  <si>
    <t>https://podminky.urs.cz/item/CS_URS_2021_02/511536011</t>
  </si>
  <si>
    <t>52382R004</t>
  </si>
  <si>
    <t>Obalení kolejnice proti bludným proudům a hluku v koleji z kolejnic NT1 oboustranně včetně utěsnění hlavy kolejnice mimo otevřené kolejové lože</t>
  </si>
  <si>
    <t>1815226956</t>
  </si>
  <si>
    <t>52385R014</t>
  </si>
  <si>
    <t>Zřízení koleje stykované ze žlábkových kolejnic na nových vystrojených pražcích z betonu předpjatého, rozdělení pražců 600 mm</t>
  </si>
  <si>
    <t>396951303</t>
  </si>
  <si>
    <t>""kolej NT1 nebo NT3"</t>
  </si>
  <si>
    <t>"1. kolej" 63.99</t>
  </si>
  <si>
    <t>"2. kolej" 68.289</t>
  </si>
  <si>
    <t>"3. kolej" 73.011</t>
  </si>
  <si>
    <t>"4. kolej" 77.425</t>
  </si>
  <si>
    <t>"5. kolej" 81.946</t>
  </si>
  <si>
    <t>"6. kolej" 87.392</t>
  </si>
  <si>
    <t>"7. kolej" 80.062</t>
  </si>
  <si>
    <t>"8. kolej" 79.388</t>
  </si>
  <si>
    <t>"9. kolej" 74.072</t>
  </si>
  <si>
    <t>"10. kolej" 73.742</t>
  </si>
  <si>
    <t>"11. kolej" 63.467</t>
  </si>
  <si>
    <t>"11A. kolej" 0</t>
  </si>
  <si>
    <t>"12. kolej" 131.692</t>
  </si>
  <si>
    <t>"12A. kolej" 0</t>
  </si>
  <si>
    <t>"13. kolej" 145.95</t>
  </si>
  <si>
    <t>"14. kolej" 151.022</t>
  </si>
  <si>
    <t>"15. kolej" 170.528</t>
  </si>
  <si>
    <t>"16. kolej" 130.021</t>
  </si>
  <si>
    <t>"16A. kolej" 0</t>
  </si>
  <si>
    <t>"17. kolej" 129.02</t>
  </si>
  <si>
    <t>"21. kolej" 35.045</t>
  </si>
  <si>
    <t>"22. kolej" 27.037</t>
  </si>
  <si>
    <t>"23. kolej" 29.951</t>
  </si>
  <si>
    <t>"24. kolej" 38.324</t>
  </si>
  <si>
    <t>"25. kolej" 43.337</t>
  </si>
  <si>
    <t>"26. kolej" 37.192</t>
  </si>
  <si>
    <t>"27. kolej" 41.863</t>
  </si>
  <si>
    <t>"28. kolej" 46.866</t>
  </si>
  <si>
    <t>"29. kolej" 51.862</t>
  </si>
  <si>
    <t>"30. kolej" 56.873</t>
  </si>
  <si>
    <t>"V1.kolej" 51.678</t>
  </si>
  <si>
    <t>"V2.kolej" 52.179</t>
  </si>
  <si>
    <t>AG37</t>
  </si>
  <si>
    <t>"Celkem: "A37+B37+C37+D37+E37+F37+G37+H37+I37+J37+K37+L37+M37+N37+O37+P37+Q37+R37+S37+T37+U37+V37+W37+X37+Y37+Z37+AA37+AB37+AC37+AD37+AE37+AF37</t>
  </si>
  <si>
    <t>001592VP0053</t>
  </si>
  <si>
    <t>Pražec vystrojený betonový B03 DP s dopravou</t>
  </si>
  <si>
    <t>-2117096171</t>
  </si>
  <si>
    <t>523000056</t>
  </si>
  <si>
    <t>Dodávka kolejnic NT1 ohýbaných</t>
  </si>
  <si>
    <t>M KOLEJE</t>
  </si>
  <si>
    <t>-2073049747</t>
  </si>
  <si>
    <t>""ohýbané kolejnice mimo kkolejové konstrukce; merná jednotka metr koleje"</t>
  </si>
  <si>
    <t>""kolej vyráběná"</t>
  </si>
  <si>
    <t>"1. kolej" 3.993</t>
  </si>
  <si>
    <t>"2. kolej" 3.69</t>
  </si>
  <si>
    <t>"3. kolej" 3.751</t>
  </si>
  <si>
    <t>"4. kolej" 3.641</t>
  </si>
  <si>
    <t>"5. kolej" 3.622</t>
  </si>
  <si>
    <t>"6. kolej" 5.052</t>
  </si>
  <si>
    <t>"7. kolej" 20.392</t>
  </si>
  <si>
    <t>"8. kolej" 1.36</t>
  </si>
  <si>
    <t>"9. kolej" 12.886</t>
  </si>
  <si>
    <t>"10. kolej" 0</t>
  </si>
  <si>
    <t>"11. kolej" 12.509</t>
  </si>
  <si>
    <t>"12. kolej" 4.11</t>
  </si>
  <si>
    <t>"13. kolej" 3.05</t>
  </si>
  <si>
    <t>"14. kolej" 3.022</t>
  </si>
  <si>
    <t>"15. kolej" 19.632</t>
  </si>
  <si>
    <t>"16. kolej" 16.423</t>
  </si>
  <si>
    <t>"17. kolej" 0</t>
  </si>
  <si>
    <t>"21. kolej" 23.598</t>
  </si>
  <si>
    <t>"22. kolej" 15.259</t>
  </si>
  <si>
    <t>"23. kolej" 13.14</t>
  </si>
  <si>
    <t>"24. kolej" 19.54</t>
  </si>
  <si>
    <t>"25. kolej" 5.536</t>
  </si>
  <si>
    <t>"26. kolej" 4.471</t>
  </si>
  <si>
    <t>"27. kolej" 4.141</t>
  </si>
  <si>
    <t>"28. kolej" 4.142</t>
  </si>
  <si>
    <t>"29. kolej" 4.136</t>
  </si>
  <si>
    <t>"30. kolej" 4.145</t>
  </si>
  <si>
    <t>"V1.kolej" 0</t>
  </si>
  <si>
    <t>"V2.kolej" 14.007</t>
  </si>
  <si>
    <t>AG39</t>
  </si>
  <si>
    <t>"Celkem: "A39+B39+C39+D39+E39+F39+G39+H39+I39+J39+K39+L39+M39+N39+O39+P39+Q39+R39+S39+T39+U39+V39+W39+X39+Y39+Z39+AA39+AB39+AC39+AD39+AE39+AF39</t>
  </si>
  <si>
    <t>523000057</t>
  </si>
  <si>
    <t>Dodávka kolejnic NT1 přímých</t>
  </si>
  <si>
    <t>1144508583</t>
  </si>
  <si>
    <t>523996111</t>
  </si>
  <si>
    <t>Rozchodnice pro rozchod 1435 mm</t>
  </si>
  <si>
    <t>-340435137</t>
  </si>
  <si>
    <t>https://podminky.urs.cz/item/CS_URS_2021_02/523996111</t>
  </si>
  <si>
    <t>526001012</t>
  </si>
  <si>
    <t>Rozebrání koleje ze žlábkových kolejnic na pražcích s výplní boků kolejnic</t>
  </si>
  <si>
    <t>985872798</t>
  </si>
  <si>
    <t>https://podminky.urs.cz/item/CS_URS_2021_02/526001012</t>
  </si>
  <si>
    <t>17.4+14.7+7.5+10.2+20+18.5+15.6+7.7+10.3+104.3+3+8.2+35.8</t>
  </si>
  <si>
    <t>122.3+11.7+8.6+119+37.8+35.2+12.9+16.6+8.3+17.5+6.4+23.8</t>
  </si>
  <si>
    <t>34.5+46.7+40.7+8.8+48.9+60.4+61.4+61.4+76.3+63+76.8+64.8</t>
  </si>
  <si>
    <t>40+47+61.3+8.4+6.4+13+22.3</t>
  </si>
  <si>
    <t>"Celkem: "A42+B42+C42+D42</t>
  </si>
  <si>
    <t>526992111</t>
  </si>
  <si>
    <t>Odstranění podložky pod podkladnici nebo patu kolejnice</t>
  </si>
  <si>
    <t>981320739</t>
  </si>
  <si>
    <t>https://podminky.urs.cz/item/CS_URS_2021_02/526992111</t>
  </si>
  <si>
    <t>526996111</t>
  </si>
  <si>
    <t>Odstranění rozchodnice 1435 mm</t>
  </si>
  <si>
    <t>-192400578</t>
  </si>
  <si>
    <t>https://podminky.urs.cz/item/CS_URS_2021_02/526996111</t>
  </si>
  <si>
    <t>526997011</t>
  </si>
  <si>
    <t>Odstranění podkladnice</t>
  </si>
  <si>
    <t>1592088619</t>
  </si>
  <si>
    <t>https://podminky.urs.cz/item/CS_URS_2021_02/526997011</t>
  </si>
  <si>
    <t>53380R011</t>
  </si>
  <si>
    <t>Kolejová konstrukce na betonových panelech s drážkami vč. upevňovadel</t>
  </si>
  <si>
    <t>-1566516315</t>
  </si>
  <si>
    <t>""jako kolejová konstrukce uvažována výhybka a křížení, nebo navazující soustava od ZV po 2,5 m za poslední srdcovku"</t>
  </si>
  <si>
    <t>"1. kolej" 13.59</t>
  </si>
  <si>
    <t>"2. kolej" 13.893</t>
  </si>
  <si>
    <t>"3. kolej" 13.833</t>
  </si>
  <si>
    <t>"4. kolej" 13.943</t>
  </si>
  <si>
    <t>"5. kolej" 13.962</t>
  </si>
  <si>
    <t>"6. kolej" 15.157</t>
  </si>
  <si>
    <t>"7. kolej" 29.186</t>
  </si>
  <si>
    <t>"8. kolej" 15.658</t>
  </si>
  <si>
    <t>"9. kolej" 14.543</t>
  </si>
  <si>
    <t>"10. kolej" 49.251</t>
  </si>
  <si>
    <t>"11. kolej" 34.146</t>
  </si>
  <si>
    <t>"11A. kolej" 24.816</t>
  </si>
  <si>
    <t>"12. kolej" 42.572</t>
  </si>
  <si>
    <t>"12A. kolej" 33.329</t>
  </si>
  <si>
    <t>"13. kolej" 14.17</t>
  </si>
  <si>
    <t>"14. kolej" 14.13</t>
  </si>
  <si>
    <t>"15. kolej" 28.783</t>
  </si>
  <si>
    <t>"16. kolej" 29.272</t>
  </si>
  <si>
    <t>"16A. kolej" 26.317</t>
  </si>
  <si>
    <t>"17. kolej" 42.221</t>
  </si>
  <si>
    <t>"21. kolej" 197.132</t>
  </si>
  <si>
    <t>"22. kolej" 15.122</t>
  </si>
  <si>
    <t>"23. kolej" 17.241</t>
  </si>
  <si>
    <t>"24. kolej" 15.99</t>
  </si>
  <si>
    <t>"25. kolej" 15.024</t>
  </si>
  <si>
    <t>"26. kolej" 15.626</t>
  </si>
  <si>
    <t>"27. kolej" 15.957</t>
  </si>
  <si>
    <t>"28. kolej" 15.956</t>
  </si>
  <si>
    <t>"29. kolej" 15.959</t>
  </si>
  <si>
    <t>"30. kolej" 15.952</t>
  </si>
  <si>
    <t>"V1.kolej" 28.598</t>
  </si>
  <si>
    <t>"V2.kolej" 14.502</t>
  </si>
  <si>
    <t>AG46</t>
  </si>
  <si>
    <t>"Celkem: "A46+B46+C46+D46+E46+F46+G46+H46+I46+J46+K46+L46+M46+N46+O46+P46+Q46+R46+S46+T46+U46+V46+W46+X46+Y46+Z46+AA46+AB46+AC46+AD46+AE46+AF46</t>
  </si>
  <si>
    <t>523VR0051</t>
  </si>
  <si>
    <t>Dodávka kolejové konstrukce</t>
  </si>
  <si>
    <t>914269448</t>
  </si>
  <si>
    <t>536801121</t>
  </si>
  <si>
    <t>Rozebrání kolejového rozvětvení na pražcích dřevěných s výplní boků kolejnice</t>
  </si>
  <si>
    <t>1363239671</t>
  </si>
  <si>
    <t>https://podminky.urs.cz/item/CS_URS_2021_02/536801121</t>
  </si>
  <si>
    <t>33.9+93.6+15+15.3+15+16+33.4+16+12.5+15.8+61.2+19.7+18.8</t>
  </si>
  <si>
    <t>16+45.5+18+15.3+27.1+14.2+15.4+29.9+27.2+58+14.3+19.6</t>
  </si>
  <si>
    <t>C48</t>
  </si>
  <si>
    <t>"Celkem: "A48+B48</t>
  </si>
  <si>
    <t>541301112</t>
  </si>
  <si>
    <t>Odstranění pražců z betonu předpjatého pod kolejí rozchod 1435 mm</t>
  </si>
  <si>
    <t>1363424130</t>
  </si>
  <si>
    <t>https://podminky.urs.cz/item/CS_URS_2021_02/541301112</t>
  </si>
  <si>
    <t>541301811</t>
  </si>
  <si>
    <t>Odstranění pražců pod výhybkou rozchod 1435 mm</t>
  </si>
  <si>
    <t>-60609300</t>
  </si>
  <si>
    <t>https://podminky.urs.cz/item/CS_URS_2021_02/541301811</t>
  </si>
  <si>
    <t>541962011</t>
  </si>
  <si>
    <t>Rozebrání šroubovaných styků žlábkových kolejnic</t>
  </si>
  <si>
    <t>-981933785</t>
  </si>
  <si>
    <t>https://podminky.urs.cz/item/CS_URS_2021_02/541962011</t>
  </si>
  <si>
    <t>543141112</t>
  </si>
  <si>
    <t>Směrové a výškové vyrovnání koleje nebo kolejového rozpětí na pražcích z betonu předpjatého</t>
  </si>
  <si>
    <t>-1505481380</t>
  </si>
  <si>
    <t>https://podminky.urs.cz/item/CS_URS_2021_02/543141112</t>
  </si>
  <si>
    <t>548111112</t>
  </si>
  <si>
    <t>Svár žlábkových kolejnic elektrický s příložkou</t>
  </si>
  <si>
    <t>-770533458</t>
  </si>
  <si>
    <t>https://podminky.urs.cz/item/CS_URS_2021_02/548111112</t>
  </si>
  <si>
    <t>548132111</t>
  </si>
  <si>
    <t>Vrtání otvoru ve stojině kolejnice D od 20 do 40 mm</t>
  </si>
  <si>
    <t>993718036</t>
  </si>
  <si>
    <t>https://podminky.urs.cz/item/CS_URS_2021_02/548132111</t>
  </si>
  <si>
    <t>548133111</t>
  </si>
  <si>
    <t>Řez příčný žlábkové kolejnice pilou</t>
  </si>
  <si>
    <t>192391800</t>
  </si>
  <si>
    <t>https://podminky.urs.cz/item/CS_URS_2021_02/548133111</t>
  </si>
  <si>
    <t>"Celkem: "A55</t>
  </si>
  <si>
    <t>548133121</t>
  </si>
  <si>
    <t>Řez příčný žlábkové koleje plamenem</t>
  </si>
  <si>
    <t>1812337383</t>
  </si>
  <si>
    <t>https://podminky.urs.cz/item/CS_URS_2021_02/548133121</t>
  </si>
  <si>
    <t>548965011</t>
  </si>
  <si>
    <t>Obroušení povrchu temena hlavy nových žlábkových kolejnic při souvislé úpravě koleje</t>
  </si>
  <si>
    <t>-1629797934</t>
  </si>
  <si>
    <t>https://podminky.urs.cz/item/CS_URS_2021_02/548965011</t>
  </si>
  <si>
    <t>548965091</t>
  </si>
  <si>
    <t>Jízda brousícího vozu na pracoviště a zpět</t>
  </si>
  <si>
    <t>KM</t>
  </si>
  <si>
    <t>-431204818</t>
  </si>
  <si>
    <t>https://podminky.urs.cz/item/CS_URS_2021_02/548965091</t>
  </si>
  <si>
    <t>5480R0001</t>
  </si>
  <si>
    <t>Ostatní náklady na zřízení bezstykové koleje</t>
  </si>
  <si>
    <t>482989267</t>
  </si>
  <si>
    <t>561R10001</t>
  </si>
  <si>
    <t>Antivibrační rohož tl. 30 mm</t>
  </si>
  <si>
    <t>2124756222</t>
  </si>
  <si>
    <t>21845562</t>
  </si>
  <si>
    <t>https://podminky.urs.cz/item/CS_URS_2021_02/564851111</t>
  </si>
  <si>
    <t>567114111</t>
  </si>
  <si>
    <t>Podklad ze směsi stmelené cementem SC C 20/25 (PB I) tl 100 mm</t>
  </si>
  <si>
    <t>-2057410117</t>
  </si>
  <si>
    <t>https://podminky.urs.cz/item/CS_URS_2021_02/567114111</t>
  </si>
  <si>
    <t>56711R113</t>
  </si>
  <si>
    <t>Směs kameniva stmelená cementem 80 mm</t>
  </si>
  <si>
    <t>680073668</t>
  </si>
  <si>
    <t>578133111</t>
  </si>
  <si>
    <t>Litý asfalt MA 11 (LAS) tl 30 mm š do 3 m z nemodifikovaného asfaltu</t>
  </si>
  <si>
    <t>1439617461</t>
  </si>
  <si>
    <t>https://podminky.urs.cz/item/CS_URS_2021_02/578133111</t>
  </si>
  <si>
    <t>578901114</t>
  </si>
  <si>
    <t>Zdrsňovací posyp litého asfaltu v množství 10 kg/m2</t>
  </si>
  <si>
    <t>302867179</t>
  </si>
  <si>
    <t>https://podminky.urs.cz/item/CS_URS_2021_02/578901114</t>
  </si>
  <si>
    <t>584121108</t>
  </si>
  <si>
    <t>Osazení silničních dílců z ŽB do lože z kameniva těženého tl 40 mm plochy do 15 m2</t>
  </si>
  <si>
    <t>455128879</t>
  </si>
  <si>
    <t>https://podminky.urs.cz/item/CS_URS_2021_02/584121108</t>
  </si>
  <si>
    <t>523VR0052</t>
  </si>
  <si>
    <t>Kolejový panel drážkový pro stojinovou kolejnici</t>
  </si>
  <si>
    <t>1312209838</t>
  </si>
  <si>
    <t>596212233</t>
  </si>
  <si>
    <t>Kladení zámkové dlažby pozemních komunikací tl 80 mm skupiny C pl přes 300 m2</t>
  </si>
  <si>
    <t>-940851455</t>
  </si>
  <si>
    <t>https://podminky.urs.cz/item/CS_URS_2021_02/596212233</t>
  </si>
  <si>
    <t>59245005</t>
  </si>
  <si>
    <t>dlažba betonová se zámkem i bez zámku 80mm barevná</t>
  </si>
  <si>
    <t>1518049898</t>
  </si>
  <si>
    <t>8710R0001</t>
  </si>
  <si>
    <t>Potrubí pro odvodnění odvodňovačů a přestavníkových skříní do bahníků</t>
  </si>
  <si>
    <t>-1753282232</t>
  </si>
  <si>
    <t>""včetně obetonování a tvarovek"</t>
  </si>
  <si>
    <t>"do B4" 13.5+11</t>
  </si>
  <si>
    <t>"do B5" 15+15.5</t>
  </si>
  <si>
    <t>"do B6" 15+1</t>
  </si>
  <si>
    <t>"do B7" 19+0.5+1</t>
  </si>
  <si>
    <t>"do B8" 18+0.5+1</t>
  </si>
  <si>
    <t>"do B9" 19+1+1</t>
  </si>
  <si>
    <t>"do B10" 20+10.5</t>
  </si>
  <si>
    <t>"do B11" 19</t>
  </si>
  <si>
    <t>"do B12" 17+7</t>
  </si>
  <si>
    <t>"do B13" 16+2.5</t>
  </si>
  <si>
    <t>"do B14" 14+6</t>
  </si>
  <si>
    <t>"do B15" 10</t>
  </si>
  <si>
    <t>M70</t>
  </si>
  <si>
    <t>"Celkem: "A70+B70+C70+D70+E70+F70+G70+H70+I70+J70+K70+L70</t>
  </si>
  <si>
    <t>894416012</t>
  </si>
  <si>
    <t>Odkalovací šachtice z betonových skruží nebo trub D 1000 mm hl nad 1,5 do 2 m</t>
  </si>
  <si>
    <t>-944723013</t>
  </si>
  <si>
    <t>https://podminky.urs.cz/item/CS_URS_2021_02/894416012</t>
  </si>
  <si>
    <t>"B1 - B15" 15</t>
  </si>
  <si>
    <t>B71</t>
  </si>
  <si>
    <t>"Celkem: "A71</t>
  </si>
  <si>
    <t>592VP0052</t>
  </si>
  <si>
    <t>Souprava dílců odkalovací šachty (dno 500/1000, skruž 1000/1000, skruž 1000/300, konus 1000/600/600, vyrovnávací prstence, litinový poklop)</t>
  </si>
  <si>
    <t>SOUPRAVA</t>
  </si>
  <si>
    <t>-890206513</t>
  </si>
  <si>
    <t>894416021</t>
  </si>
  <si>
    <t>Příplatek ZKD 0,3 m hloubky odkalovacích šachtic z betonových skruží nebo trub</t>
  </si>
  <si>
    <t>-663291235</t>
  </si>
  <si>
    <t>https://podminky.urs.cz/item/CS_URS_2021_02/894416021</t>
  </si>
  <si>
    <t>"B1 - B15" 15*3</t>
  </si>
  <si>
    <t>B73</t>
  </si>
  <si>
    <t>"Celkem: "A73</t>
  </si>
  <si>
    <t>899231111</t>
  </si>
  <si>
    <t>Výšková úprava uličního vstupu nebo vpusti do 200 mm zvýšením mříže</t>
  </si>
  <si>
    <t>709847393</t>
  </si>
  <si>
    <t>https://podminky.urs.cz/item/CS_URS_2021_02/899231111</t>
  </si>
  <si>
    <t>899331111</t>
  </si>
  <si>
    <t>Výšková úprava uličního vstupu nebo vpusti do 200 mm zvýšením poklopu</t>
  </si>
  <si>
    <t>-1416992712</t>
  </si>
  <si>
    <t>https://podminky.urs.cz/item/CS_URS_2021_02/899331111</t>
  </si>
  <si>
    <t>9+11</t>
  </si>
  <si>
    <t>B75</t>
  </si>
  <si>
    <t>"Celkem: "A75</t>
  </si>
  <si>
    <t>Ostatní konstrukce a práce-bourání</t>
  </si>
  <si>
    <t>916241213</t>
  </si>
  <si>
    <t>Osazení obrubníku kamenného stojatého s boční opěrou do lože z betonu prostého</t>
  </si>
  <si>
    <t>-236119277</t>
  </si>
  <si>
    <t>https://podminky.urs.cz/item/CS_URS_2021_02/916241213</t>
  </si>
  <si>
    <t>"obruby přímá" 75.6*2+11+39.5+92.2+10+8.3+41+0.5+14.7+17.3+9.5</t>
  </si>
  <si>
    <t>"obruby přímá" 17.5+7.7+11.4+2</t>
  </si>
  <si>
    <t>"R1" 2.9</t>
  </si>
  <si>
    <t>"R2" 1.4</t>
  </si>
  <si>
    <t>"R20,5" 7.8</t>
  </si>
  <si>
    <t>"R22,5" 8.6</t>
  </si>
  <si>
    <t>G76</t>
  </si>
  <si>
    <t>"Celkem: "A76+B76+C76+D76+E76+F76</t>
  </si>
  <si>
    <t>583VP0021</t>
  </si>
  <si>
    <t>Obrubník OP7 120x250 přímý</t>
  </si>
  <si>
    <t>-174770365</t>
  </si>
  <si>
    <t>C77</t>
  </si>
  <si>
    <t>"Celkem: "A77+B77</t>
  </si>
  <si>
    <t>583VP0022</t>
  </si>
  <si>
    <t>Obrubník OP7 120x250 oboukový do R1</t>
  </si>
  <si>
    <t>-1766578504</t>
  </si>
  <si>
    <t>B78</t>
  </si>
  <si>
    <t>"Celkem: "A78</t>
  </si>
  <si>
    <t>583VP0023</t>
  </si>
  <si>
    <t>Obrubník OP7 120x250 oboukový od R1 do R3</t>
  </si>
  <si>
    <t>-1088636314</t>
  </si>
  <si>
    <t>B79</t>
  </si>
  <si>
    <t>"Celkem: "A79</t>
  </si>
  <si>
    <t>583VP0024</t>
  </si>
  <si>
    <t>Obrubník OP7 120x250 oboukový přes R12</t>
  </si>
  <si>
    <t>-483122386</t>
  </si>
  <si>
    <t>A80</t>
  </si>
  <si>
    <t>C80</t>
  </si>
  <si>
    <t>"Celkem: "A80+B80</t>
  </si>
  <si>
    <t>919721221</t>
  </si>
  <si>
    <t>Geomříž pro vyztužení asfaltového povrchu ze skelných vláken</t>
  </si>
  <si>
    <t>-553047877</t>
  </si>
  <si>
    <t>https://podminky.urs.cz/item/CS_URS_2021_02/919721221</t>
  </si>
  <si>
    <t>919726122</t>
  </si>
  <si>
    <t>Geotextilie pro ochranu, separaci a filtraci netkaná měrná hm přes 200 do 300 g/m2</t>
  </si>
  <si>
    <t>242790810</t>
  </si>
  <si>
    <t>https://podminky.urs.cz/item/CS_URS_2021_02/919726122</t>
  </si>
  <si>
    <t>9269R1111</t>
  </si>
  <si>
    <t>Námezník vyznačený barvou nebo jinou dlažbou</t>
  </si>
  <si>
    <t>-446262757</t>
  </si>
  <si>
    <t>928126111</t>
  </si>
  <si>
    <t>Odstranění panelů mezi kolejnicí a vozovkou</t>
  </si>
  <si>
    <t>-390732238</t>
  </si>
  <si>
    <t>https://podminky.urs.cz/item/CS_URS_2021_02/928126111</t>
  </si>
  <si>
    <t>B84</t>
  </si>
  <si>
    <t>"Celkem: "A84</t>
  </si>
  <si>
    <t>928126112</t>
  </si>
  <si>
    <t>Odstranění panelu mezi kolejnicemi nebo mezi kolejemi</t>
  </si>
  <si>
    <t>-2092275658</t>
  </si>
  <si>
    <t>https://podminky.urs.cz/item/CS_URS_2021_02/928126112</t>
  </si>
  <si>
    <t>B85</t>
  </si>
  <si>
    <t>"Celkem: "A85</t>
  </si>
  <si>
    <t>928621012</t>
  </si>
  <si>
    <t>Zálivka asfaltová podél jedné strany kolejnice nebo mezi panely průřezu 40x80 mm</t>
  </si>
  <si>
    <t>100104334</t>
  </si>
  <si>
    <t>https://podminky.urs.cz/item/CS_URS_2021_02/928621012</t>
  </si>
  <si>
    <t>928622011</t>
  </si>
  <si>
    <t>Odstranění asfaltové zálivky průřezu od 30x50 do 40x80 cm</t>
  </si>
  <si>
    <t>-388864951</t>
  </si>
  <si>
    <t>https://podminky.urs.cz/item/CS_URS_2021_02/928622011</t>
  </si>
  <si>
    <t>928940001</t>
  </si>
  <si>
    <t>Mřížové odvodnění koleje a tramvajového tělesa</t>
  </si>
  <si>
    <t>2082915458</t>
  </si>
  <si>
    <t>15.5+60+43.5</t>
  </si>
  <si>
    <t>B88</t>
  </si>
  <si>
    <t>"Celkem: "A88</t>
  </si>
  <si>
    <t>938901011</t>
  </si>
  <si>
    <t>Vyčištění koleje ze žlábkových kolejnic</t>
  </si>
  <si>
    <t>302031631</t>
  </si>
  <si>
    <t>https://podminky.urs.cz/item/CS_URS_2021_02/938901011</t>
  </si>
  <si>
    <t>961044111</t>
  </si>
  <si>
    <t>Bourání základů z betonu prostého</t>
  </si>
  <si>
    <t>-1894313031</t>
  </si>
  <si>
    <t>https://podminky.urs.cz/item/CS_URS_2021_02/961044111</t>
  </si>
  <si>
    <t>"zídka pod plotem" 65.5*0.3*1.2</t>
  </si>
  <si>
    <t>B90</t>
  </si>
  <si>
    <t>"Celkem: "A90</t>
  </si>
  <si>
    <t>966005111</t>
  </si>
  <si>
    <t>Rozebrání a odstranění silničního zábradlí se sloupky osazenými s betonovými patkami</t>
  </si>
  <si>
    <t>-1675639635</t>
  </si>
  <si>
    <t>https://podminky.urs.cz/item/CS_URS_2021_02/966005111</t>
  </si>
  <si>
    <t>2.1+2.6</t>
  </si>
  <si>
    <t>B91</t>
  </si>
  <si>
    <t>"Celkem: "A91</t>
  </si>
  <si>
    <t>966071711</t>
  </si>
  <si>
    <t>Bourání sloupků a vzpěr plotových ocelových do 2,5 m zabetonovaných</t>
  </si>
  <si>
    <t>-1350463768</t>
  </si>
  <si>
    <t>https://podminky.urs.cz/item/CS_URS_2021_02/966071711</t>
  </si>
  <si>
    <t>966072811</t>
  </si>
  <si>
    <t>Rozebrání rámového oplocení na ocelové sloupky v přes 1 do 2 m</t>
  </si>
  <si>
    <t>-843196457</t>
  </si>
  <si>
    <t>https://podminky.urs.cz/item/CS_URS_2021_02/966072811</t>
  </si>
  <si>
    <t>78.2+65.5+20.6+11.5+18.7+8.5</t>
  </si>
  <si>
    <t>B93</t>
  </si>
  <si>
    <t>"Celkem: "A93</t>
  </si>
  <si>
    <t>997221561</t>
  </si>
  <si>
    <t>Vodorovná doprava suti z kusových materiálů do 1 km</t>
  </si>
  <si>
    <t>1687730321</t>
  </si>
  <si>
    <t>https://podminky.urs.cz/item/CS_URS_2021_02/997221561</t>
  </si>
  <si>
    <t>997221569</t>
  </si>
  <si>
    <t>Příplatek ZKD 1 km u vodorovné dopravy suti z kusových materiálů</t>
  </si>
  <si>
    <t>1907091719</t>
  </si>
  <si>
    <t>https://podminky.urs.cz/item/CS_URS_2021_02/997221569</t>
  </si>
  <si>
    <t>-248205857</t>
  </si>
  <si>
    <t>https://podminky.urs.cz/item/CS_URS_2021_02/997221571</t>
  </si>
  <si>
    <t>-868242176</t>
  </si>
  <si>
    <t>https://podminky.urs.cz/item/CS_URS_2021_02/997221579</t>
  </si>
  <si>
    <t>997221615</t>
  </si>
  <si>
    <t>Poplatek za uložení na skládce (skládkovné) stavebního odpadu betonového kód odpadu 17 01 01</t>
  </si>
  <si>
    <t>-422818119</t>
  </si>
  <si>
    <t>https://podminky.urs.cz/item/CS_URS_2021_02/997221615</t>
  </si>
  <si>
    <t>997221625</t>
  </si>
  <si>
    <t>Poplatek za uložení na skládce (skládkovné) stavebního odpadu železobetonového kód odpadu 17 01 01</t>
  </si>
  <si>
    <t>159038807</t>
  </si>
  <si>
    <t>https://podminky.urs.cz/item/CS_URS_2021_02/997221625</t>
  </si>
  <si>
    <t>997221645</t>
  </si>
  <si>
    <t>Poplatek za uložení na skládce (skládkovné) odpadu asfaltového bez dehtu kód odpadu 17 03 02</t>
  </si>
  <si>
    <t>2082846910</t>
  </si>
  <si>
    <t>https://podminky.urs.cz/item/CS_URS_2021_02/997221645</t>
  </si>
  <si>
    <t>99722R991</t>
  </si>
  <si>
    <t>Poplatek za uložení na recykklační skládce dřevěných pražců</t>
  </si>
  <si>
    <t>-1081850597</t>
  </si>
  <si>
    <t>99722R992</t>
  </si>
  <si>
    <t>Poplatek za uložení na recykklační skládce gumy a plastů</t>
  </si>
  <si>
    <t>-928385378</t>
  </si>
  <si>
    <t>997242511</t>
  </si>
  <si>
    <t>Vodorovná doprava rozebraných pražců do 5 km</t>
  </si>
  <si>
    <t>279050979</t>
  </si>
  <si>
    <t>https://podminky.urs.cz/item/CS_URS_2021_02/997242511</t>
  </si>
  <si>
    <t>997242519</t>
  </si>
  <si>
    <t>Příplatek ZKD 1 km vodorovné dopravy rozebraných pražců</t>
  </si>
  <si>
    <t>876200454</t>
  </si>
  <si>
    <t>https://podminky.urs.cz/item/CS_URS_2021_02/997242519</t>
  </si>
  <si>
    <t>997242521</t>
  </si>
  <si>
    <t>Vodorovná doprava rozebraných kolejnic nebo kolejových konstrukcí do 5 km</t>
  </si>
  <si>
    <t>-81767445</t>
  </si>
  <si>
    <t>https://podminky.urs.cz/item/CS_URS_2021_02/997242521</t>
  </si>
  <si>
    <t>997242529</t>
  </si>
  <si>
    <t>Příplatek ZKD 1 km vodorovné dopravy rozebraných kolejnic nebo kolejových konstrukcí</t>
  </si>
  <si>
    <t>-1421353862</t>
  </si>
  <si>
    <t>https://podminky.urs.cz/item/CS_URS_2021_02/997242529</t>
  </si>
  <si>
    <t>997242531</t>
  </si>
  <si>
    <t>Vodorovná doprava rozebraného drobného kolejiva do 5 km</t>
  </si>
  <si>
    <t>-1376819493</t>
  </si>
  <si>
    <t>https://podminky.urs.cz/item/CS_URS_2021_02/997242531</t>
  </si>
  <si>
    <t>997242539</t>
  </si>
  <si>
    <t>Příplatek ZKD 1 km vodorovné dopravy drobného kolejiva</t>
  </si>
  <si>
    <t>-1357112389</t>
  </si>
  <si>
    <t>https://podminky.urs.cz/item/CS_URS_2021_02/997242539</t>
  </si>
  <si>
    <t>998243011</t>
  </si>
  <si>
    <t>Přesun hmot pro železniční svršek městských drah</t>
  </si>
  <si>
    <t>-187351740</t>
  </si>
  <si>
    <t>https://podminky.urs.cz/item/CS_URS_2021_02/998243011</t>
  </si>
  <si>
    <t>49,5</t>
  </si>
  <si>
    <t>55,1</t>
  </si>
  <si>
    <t>51,215</t>
  </si>
  <si>
    <t>31,684</t>
  </si>
  <si>
    <t>B41</t>
  </si>
  <si>
    <t>SO 662 - Tramvajová vratná smyčka Lipová</t>
  </si>
  <si>
    <t>5 - Komunikace</t>
  </si>
  <si>
    <t>113107172</t>
  </si>
  <si>
    <t>Odstranění podkladu z betonu prostého tl přes 150 do 300 mm strojně pl přes 50 do 200 m2</t>
  </si>
  <si>
    <t>1534332653</t>
  </si>
  <si>
    <t>https://podminky.urs.cz/item/CS_URS_2021_02/113107172</t>
  </si>
  <si>
    <t>122252502</t>
  </si>
  <si>
    <t>Odkopávky a prokopávky nezapažené pro spodní stavbu železnic v hornině třídy těžitelnosti I skupiny 3 objem do 1000 m3 strojně</t>
  </si>
  <si>
    <t>-1339166863</t>
  </si>
  <si>
    <t>https://podminky.urs.cz/item/CS_URS_2021_02/122252502</t>
  </si>
  <si>
    <t>122352502</t>
  </si>
  <si>
    <t>Odkopávky a prokopávky nezapažené pro spodní stavbu železnic v hornině třídy těžitelnosti II skupiny 4 objem do 1000 m3 strojně</t>
  </si>
  <si>
    <t>-606771475</t>
  </si>
  <si>
    <t>https://podminky.urs.cz/item/CS_URS_2021_02/122352502</t>
  </si>
  <si>
    <t>254855967</t>
  </si>
  <si>
    <t>-200207386</t>
  </si>
  <si>
    <t>-39829591</t>
  </si>
  <si>
    <t>93939524</t>
  </si>
  <si>
    <t>429794902</t>
  </si>
  <si>
    <t>-1497681210</t>
  </si>
  <si>
    <t>"konstrukce NT1 asfalt mimo most" 80.2+43+46</t>
  </si>
  <si>
    <t>"konstrukce NT1 OKS" 49.5</t>
  </si>
  <si>
    <t>"chodník mimo most" 11.4+7.2+36.5</t>
  </si>
  <si>
    <t>Komunikace</t>
  </si>
  <si>
    <t>51132R005</t>
  </si>
  <si>
    <t>Deska pro uložení žlábkové koleje z betonu C 30/37</t>
  </si>
  <si>
    <t>525855168</t>
  </si>
  <si>
    <t>864413455</t>
  </si>
  <si>
    <t>-553664176</t>
  </si>
  <si>
    <t>546971083</t>
  </si>
  <si>
    <t>-1949153848</t>
  </si>
  <si>
    <t>436960594</t>
  </si>
  <si>
    <t>51153R091</t>
  </si>
  <si>
    <t>Prolití štěrkového lože pryskyřicí</t>
  </si>
  <si>
    <t>1831930940</t>
  </si>
  <si>
    <t>6.7*4</t>
  </si>
  <si>
    <t>B16</t>
  </si>
  <si>
    <t>"Celkem: "A16</t>
  </si>
  <si>
    <t>5230R0002</t>
  </si>
  <si>
    <t>Kolej z kolejnic NT1 a kolejová konstrukce na bet. desce s pružným upevněním W-tram vč. drobného kolejiva</t>
  </si>
  <si>
    <t>1849892690</t>
  </si>
  <si>
    <t>-1717503334</t>
  </si>
  <si>
    <t>222.923+38.3</t>
  </si>
  <si>
    <t>"Celkem: "A18</t>
  </si>
  <si>
    <t>1664078820</t>
  </si>
  <si>
    <t>"kolej mimo most" 20+10.24+8.06</t>
  </si>
  <si>
    <t>"Celkem: "A19</t>
  </si>
  <si>
    <t>-1887096750</t>
  </si>
  <si>
    <t>001592VP0054</t>
  </si>
  <si>
    <t>Pražec rektifikační</t>
  </si>
  <si>
    <t>308937461</t>
  </si>
  <si>
    <t>222.923/3</t>
  </si>
  <si>
    <t>"Celkem: "A21</t>
  </si>
  <si>
    <t>73844052</t>
  </si>
  <si>
    <t>"54. kolej" 45.696</t>
  </si>
  <si>
    <t>"55. kolej" 51.215</t>
  </si>
  <si>
    <t>"Celkem: "A22+B22</t>
  </si>
  <si>
    <t>2001010761</t>
  </si>
  <si>
    <t>"54. kolej" 100.631*2*0.06507+"1 kolejnice navíc" 15*0.06507</t>
  </si>
  <si>
    <t>"Celkem: "A23</t>
  </si>
  <si>
    <t>1528622138</t>
  </si>
  <si>
    <t>"54. kolej" 31.997</t>
  </si>
  <si>
    <t>"55. kolej" 31.684</t>
  </si>
  <si>
    <t>C24</t>
  </si>
  <si>
    <t>"Celkem: "A24+B24</t>
  </si>
  <si>
    <t>-163137971</t>
  </si>
  <si>
    <t>38.3/5</t>
  </si>
  <si>
    <t>1943747961</t>
  </si>
  <si>
    <t>-682025050</t>
  </si>
  <si>
    <t>222.923+63.681+38.3</t>
  </si>
  <si>
    <t>"Celkem: "A27</t>
  </si>
  <si>
    <t>1878910981</t>
  </si>
  <si>
    <t>100337515</t>
  </si>
  <si>
    <t>38.3*2</t>
  </si>
  <si>
    <t>"Celkem: "A29</t>
  </si>
  <si>
    <t>-842345212</t>
  </si>
  <si>
    <t>1369866252</t>
  </si>
  <si>
    <t>1857255574</t>
  </si>
  <si>
    <t>Antivibrační rohož do tl. 30 mm</t>
  </si>
  <si>
    <t>1017267443</t>
  </si>
  <si>
    <t>-980647102</t>
  </si>
  <si>
    <t>1855389863</t>
  </si>
  <si>
    <t>567124111</t>
  </si>
  <si>
    <t>Podklad ze směsi stmelené cementem SC C 20/25 (PB I) tl 150 mm</t>
  </si>
  <si>
    <t>-521415542</t>
  </si>
  <si>
    <t>https://podminky.urs.cz/item/CS_URS_2021_02/567124111</t>
  </si>
  <si>
    <t>-959143596</t>
  </si>
  <si>
    <t>578143133</t>
  </si>
  <si>
    <t>Litý asfalt MA 11 (LAS) tl 40 mm š do 3 m z modifikovaného asfaltu</t>
  </si>
  <si>
    <t>522136136</t>
  </si>
  <si>
    <t>https://podminky.urs.cz/item/CS_URS_2021_02/578143133</t>
  </si>
  <si>
    <t>57814R133</t>
  </si>
  <si>
    <t>Litý asfalt MA 16 (LAH) tl 40 mm š do 3 m z modifikovaného asfaltu</t>
  </si>
  <si>
    <t>-52967571</t>
  </si>
  <si>
    <t>1770389290</t>
  </si>
  <si>
    <t>1319303355</t>
  </si>
  <si>
    <t>"obruby přímá" 26.5+2*4.5</t>
  </si>
  <si>
    <t>"R2" 9</t>
  </si>
  <si>
    <t>C41</t>
  </si>
  <si>
    <t>"Celkem: "A41+B41</t>
  </si>
  <si>
    <t>1991450174</t>
  </si>
  <si>
    <t>"Celkem: "A42</t>
  </si>
  <si>
    <t>-766442185</t>
  </si>
  <si>
    <t>"Celkem: "A43</t>
  </si>
  <si>
    <t>919721103</t>
  </si>
  <si>
    <t>Geomříž pro stabilizaci podkladu tkaná z polyesteru podélná pevnost v tahu přes 80 do 150 kN/m</t>
  </si>
  <si>
    <t>-77226366</t>
  </si>
  <si>
    <t>https://podminky.urs.cz/item/CS_URS_2021_02/919721103</t>
  </si>
  <si>
    <t>1921531079</t>
  </si>
  <si>
    <t>651074752</t>
  </si>
  <si>
    <t>-1666676151</t>
  </si>
  <si>
    <t>408213372</t>
  </si>
  <si>
    <t>261.223*4</t>
  </si>
  <si>
    <t>"Celkem: "A48</t>
  </si>
  <si>
    <t>1821532680</t>
  </si>
  <si>
    <t>-706953496</t>
  </si>
  <si>
    <t>261.223/1000</t>
  </si>
  <si>
    <t>B50</t>
  </si>
  <si>
    <t>"Celkem: "A50</t>
  </si>
  <si>
    <t>-1883276364</t>
  </si>
  <si>
    <t>-1591891994</t>
  </si>
  <si>
    <t>8.5+26.3</t>
  </si>
  <si>
    <t>B52</t>
  </si>
  <si>
    <t>"Celkem: "A52</t>
  </si>
  <si>
    <t>1309895924</t>
  </si>
  <si>
    <t>-15305515</t>
  </si>
  <si>
    <t>264354054</t>
  </si>
  <si>
    <t>1266687874</t>
  </si>
  <si>
    <t>1125277808</t>
  </si>
  <si>
    <t>-1836540754</t>
  </si>
  <si>
    <t>957,3</t>
  </si>
  <si>
    <t>50,9</t>
  </si>
  <si>
    <t>1100,5</t>
  </si>
  <si>
    <t>E22</t>
  </si>
  <si>
    <t>B32</t>
  </si>
  <si>
    <t>63,621</t>
  </si>
  <si>
    <t>C32</t>
  </si>
  <si>
    <t>93,706</t>
  </si>
  <si>
    <t>D32</t>
  </si>
  <si>
    <t>E32</t>
  </si>
  <si>
    <t>F32</t>
  </si>
  <si>
    <t>10,106</t>
  </si>
  <si>
    <t>SO 663 - Tramvajová trať Hlinky</t>
  </si>
  <si>
    <t>G32</t>
  </si>
  <si>
    <t>H32</t>
  </si>
  <si>
    <t>12,195</t>
  </si>
  <si>
    <t>1,952</t>
  </si>
  <si>
    <t>144,712</t>
  </si>
  <si>
    <t>102,574</t>
  </si>
  <si>
    <t>98,25</t>
  </si>
  <si>
    <t>30,669</t>
  </si>
  <si>
    <t>49,801</t>
  </si>
  <si>
    <t>F45</t>
  </si>
  <si>
    <t>44,214</t>
  </si>
  <si>
    <t>G45</t>
  </si>
  <si>
    <t>88,82</t>
  </si>
  <si>
    <t>B74</t>
  </si>
  <si>
    <t>2,7</t>
  </si>
  <si>
    <t>C79</t>
  </si>
  <si>
    <t>3,6</t>
  </si>
  <si>
    <t>906,3</t>
  </si>
  <si>
    <t>113106187</t>
  </si>
  <si>
    <t>Rozebrání dlažeb vozovek ze zámkové dlažby s ložem z kameniva strojně pl do 50 m2</t>
  </si>
  <si>
    <t>696790243</t>
  </si>
  <si>
    <t>https://podminky.urs.cz/item/CS_URS_2021_02/113106187</t>
  </si>
  <si>
    <t>14.5+32.1*0.1+15.5</t>
  </si>
  <si>
    <t>113106211</t>
  </si>
  <si>
    <t>Rozebrání dlažeb vozovek z velkých kostek s ložem z kameniva strojně pl přes 50 do 200 m2</t>
  </si>
  <si>
    <t>1943950349</t>
  </si>
  <si>
    <t>https://podminky.urs.cz/item/CS_URS_2021_02/113106211</t>
  </si>
  <si>
    <t>2.7+60.3+66.6+13</t>
  </si>
  <si>
    <t>113107184</t>
  </si>
  <si>
    <t>Odstranění podkladu živičného tl přes 150 do 200 mm strojně pl přes 50 do 200 m2</t>
  </si>
  <si>
    <t>-2059241581</t>
  </si>
  <si>
    <t>https://podminky.urs.cz/item/CS_URS_2021_02/113107184</t>
  </si>
  <si>
    <t>34.5+17.5</t>
  </si>
  <si>
    <t>Odstranění podkladu z betonu prostého tl přes 100 do 150 mm strojně pl do 50 m2</t>
  </si>
  <si>
    <t>-1719802465</t>
  </si>
  <si>
    <t>"vybourání betonového žlabu" 43.3*1.02</t>
  </si>
  <si>
    <t>113107332</t>
  </si>
  <si>
    <t>Odstranění podkladu z betonu prostého tl přes 150 do 300 mm strojně pl do 50 m2</t>
  </si>
  <si>
    <t>1055123955</t>
  </si>
  <si>
    <t>https://podminky.urs.cz/item/CS_URS_2021_02/113107332</t>
  </si>
  <si>
    <t>289719400</t>
  </si>
  <si>
    <t>1.6+46.8</t>
  </si>
  <si>
    <t>"Celkem: "A6</t>
  </si>
  <si>
    <t>845899845</t>
  </si>
  <si>
    <t>-637476211</t>
  </si>
  <si>
    <t>132251103</t>
  </si>
  <si>
    <t>Hloubení rýh nezapažených š do 800 mm v hornině třídy těžitelnosti I skupiny 3 objem do 100 m3 strojně</t>
  </si>
  <si>
    <t>-1538298587</t>
  </si>
  <si>
    <t>https://podminky.urs.cz/item/CS_URS_2021_02/132251103</t>
  </si>
  <si>
    <t>132351103</t>
  </si>
  <si>
    <t>Hloubení rýh nezapažených š do 800 mm v hornině třídy těžitelnosti II skupiny 4 objem do 100 m3 strojně</t>
  </si>
  <si>
    <t>-344683520</t>
  </si>
  <si>
    <t>https://podminky.urs.cz/item/CS_URS_2021_02/132351103</t>
  </si>
  <si>
    <t>133254102</t>
  </si>
  <si>
    <t>Hloubení šachet zapažených v hornině třídy těžitelnosti I skupiny 3 objem do 50 m3</t>
  </si>
  <si>
    <t>463385491</t>
  </si>
  <si>
    <t>https://podminky.urs.cz/item/CS_URS_2021_02/133254102</t>
  </si>
  <si>
    <t>"pro bahníky" 2*2.8*2.5^2/2</t>
  </si>
  <si>
    <t>133354102</t>
  </si>
  <si>
    <t>Hloubení šachet zapažených v hornině třídy těžitelnosti II skupiny 4 objem do 50 m3</t>
  </si>
  <si>
    <t>-1600940388</t>
  </si>
  <si>
    <t>https://podminky.urs.cz/item/CS_URS_2021_02/133354102</t>
  </si>
  <si>
    <t>2053952685</t>
  </si>
  <si>
    <t>"bahníky" 2*2.5*2.8*4</t>
  </si>
  <si>
    <t>"Celkem: "A13</t>
  </si>
  <si>
    <t>1187646318</t>
  </si>
  <si>
    <t>2091080328</t>
  </si>
  <si>
    <t>882209043</t>
  </si>
  <si>
    <t>286587302</t>
  </si>
  <si>
    <t>-893483621</t>
  </si>
  <si>
    <t>1790883783</t>
  </si>
  <si>
    <t>1790202815</t>
  </si>
  <si>
    <t>31448074</t>
  </si>
  <si>
    <t>1975054420</t>
  </si>
  <si>
    <t>"otevřený svršek NT1" 448</t>
  </si>
  <si>
    <t>"otevřený svršek S49" 1405.3-448</t>
  </si>
  <si>
    <t>"plocha v asfaltu" 16.3+17.3*2</t>
  </si>
  <si>
    <t>"plocha v bet. dlažbě" 183+236+28.5+35+164.5+205+149+99.5</t>
  </si>
  <si>
    <t>"chodník" 28</t>
  </si>
  <si>
    <t>F22</t>
  </si>
  <si>
    <t>"Celkem: "A22+B22+C22+D22+E22</t>
  </si>
  <si>
    <t>-518606062</t>
  </si>
  <si>
    <t>-2064792549</t>
  </si>
  <si>
    <t>719.4*1.1</t>
  </si>
  <si>
    <t>-1939687316</t>
  </si>
  <si>
    <t>162+134+31</t>
  </si>
  <si>
    <t>-1540003267</t>
  </si>
  <si>
    <t>-1868446392</t>
  </si>
  <si>
    <t>-870023471</t>
  </si>
  <si>
    <t>-882918937</t>
  </si>
  <si>
    <t>1672635778</t>
  </si>
  <si>
    <t>482691427</t>
  </si>
  <si>
    <t>-1053520567</t>
  </si>
  <si>
    <t>"51. kolej" 63.621</t>
  </si>
  <si>
    <t>"52. kolej" 93.706</t>
  </si>
  <si>
    <t>"53. kolej" 0</t>
  </si>
  <si>
    <t>"54. kolej" 0</t>
  </si>
  <si>
    <t>"55. kolej" 10.106</t>
  </si>
  <si>
    <t>"55X.kolej" 0</t>
  </si>
  <si>
    <t>"plus 1/2 přechodového kusu" 2*2</t>
  </si>
  <si>
    <t>I32</t>
  </si>
  <si>
    <t>"Celkem: "A32+B32+C32+D32+E32+F32+G32+H32</t>
  </si>
  <si>
    <t>989893813</t>
  </si>
  <si>
    <t>814128857</t>
  </si>
  <si>
    <t>"Celkem: "A34</t>
  </si>
  <si>
    <t>-117372507</t>
  </si>
  <si>
    <t>"51. kolej" 63.621*2*0.06507</t>
  </si>
  <si>
    <t>"52. kolej" 93.706*2*0.06507</t>
  </si>
  <si>
    <t>"+ 2 kolejnice navíc" 2*15*0.06507</t>
  </si>
  <si>
    <t>D35</t>
  </si>
  <si>
    <t>"Celkem: "A35+B35+C35</t>
  </si>
  <si>
    <t>523000050</t>
  </si>
  <si>
    <t>Dodávka přechodových kusů NT1/S49</t>
  </si>
  <si>
    <t>PÁR</t>
  </si>
  <si>
    <t>725453251</t>
  </si>
  <si>
    <t>52385R015</t>
  </si>
  <si>
    <t>Zřízení koleje stykované z kolejnic 49E1 (S49) na nových vystrojených pražcích z betonu předpjatého, rozdělení pražců 600 mm</t>
  </si>
  <si>
    <t>2071152704</t>
  </si>
  <si>
    <t>"51. kolej" 197.998</t>
  </si>
  <si>
    <t>"52. kolej" 144.712</t>
  </si>
  <si>
    <t>"Celkem: "A37+B37+C37</t>
  </si>
  <si>
    <t>523000052</t>
  </si>
  <si>
    <t>Dodávka kolejnic S49 přímých</t>
  </si>
  <si>
    <t>1177695874</t>
  </si>
  <si>
    <t>-460178771</t>
  </si>
  <si>
    <t>526001011</t>
  </si>
  <si>
    <t>Rozebrání koleje ze žlábkových kolejnic na pražcích bez výplně boků kolejnic</t>
  </si>
  <si>
    <t>-668579026</t>
  </si>
  <si>
    <t>https://podminky.urs.cz/item/CS_URS_2021_02/526001011</t>
  </si>
  <si>
    <t>-1490253100</t>
  </si>
  <si>
    <t>121.26+94.2+49.7</t>
  </si>
  <si>
    <t>"Celkem: "A41</t>
  </si>
  <si>
    <t>-552374353</t>
  </si>
  <si>
    <t>-2006950859</t>
  </si>
  <si>
    <t>2122233735</t>
  </si>
  <si>
    <t>53380R015</t>
  </si>
  <si>
    <t>Kolejová konstrukce na dřevěných pražcích</t>
  </si>
  <si>
    <t>643648841</t>
  </si>
  <si>
    <t>"17. kolej" 46.356</t>
  </si>
  <si>
    <t>"51. kolej" 102.574</t>
  </si>
  <si>
    <t>"52. kolej" 98.25</t>
  </si>
  <si>
    <t>"53. kolej" 30.669</t>
  </si>
  <si>
    <t>"54. kolej" 49.801</t>
  </si>
  <si>
    <t>"55. kolej" 44.214</t>
  </si>
  <si>
    <t>"55X.kolej" 88.82</t>
  </si>
  <si>
    <t>H45</t>
  </si>
  <si>
    <t>"Celkem: "A45+B45+C45+D45+E45+F45+G45</t>
  </si>
  <si>
    <t>1597718854</t>
  </si>
  <si>
    <t>60814001</t>
  </si>
  <si>
    <t>pražec dřevěný výhybkový 150x260 délky do 4m</t>
  </si>
  <si>
    <t>-1358726916</t>
  </si>
  <si>
    <t>https://podminky.urs.cz/item/CS_URS_2021_02/60814001</t>
  </si>
  <si>
    <t>60814002</t>
  </si>
  <si>
    <t>pražec dřevěný výhybkový 150x260 délky nad 4m</t>
  </si>
  <si>
    <t>1411215530</t>
  </si>
  <si>
    <t>https://podminky.urs.cz/item/CS_URS_2021_02/60814002</t>
  </si>
  <si>
    <t>61113001</t>
  </si>
  <si>
    <t>pražce dřevěný 2,6 m dubový vystrojený pružným upevněním</t>
  </si>
  <si>
    <t>-1033568161</t>
  </si>
  <si>
    <t>1038017824</t>
  </si>
  <si>
    <t>77.02</t>
  </si>
  <si>
    <t>478699376</t>
  </si>
  <si>
    <t>1281536412</t>
  </si>
  <si>
    <t>1531227356</t>
  </si>
  <si>
    <t>543111112</t>
  </si>
  <si>
    <t>Směrové a výškové vyrovnání koleje nebo kolejového rozpětí na pražcích dřevěných</t>
  </si>
  <si>
    <t>-341613777</t>
  </si>
  <si>
    <t>https://podminky.urs.cz/item/CS_URS_2021_02/543111112</t>
  </si>
  <si>
    <t>358767249</t>
  </si>
  <si>
    <t>-2032210766</t>
  </si>
  <si>
    <t>470424736</t>
  </si>
  <si>
    <t>-1065123984</t>
  </si>
  <si>
    <t>1270203360</t>
  </si>
  <si>
    <t>-1671239975</t>
  </si>
  <si>
    <t>1679737621</t>
  </si>
  <si>
    <t>-1337188307</t>
  </si>
  <si>
    <t>564710012</t>
  </si>
  <si>
    <t>Podklad z kameniva hrubého drceného vel. 8-16 mm tl 60 mm</t>
  </si>
  <si>
    <t>671999093</t>
  </si>
  <si>
    <t>https://podminky.urs.cz/item/CS_URS_2021_02/564710012</t>
  </si>
  <si>
    <t>56891337</t>
  </si>
  <si>
    <t>1418933032</t>
  </si>
  <si>
    <t>218980316</t>
  </si>
  <si>
    <t>1209328809</t>
  </si>
  <si>
    <t>-1411801251</t>
  </si>
  <si>
    <t>577205393</t>
  </si>
  <si>
    <t>2110178720</t>
  </si>
  <si>
    <t>596212333</t>
  </si>
  <si>
    <t>Kladení zámkové dlažby pozemních komunikací tl do 100 mm skupiny C pl přes 300 m2</t>
  </si>
  <si>
    <t>576655774</t>
  </si>
  <si>
    <t>https://podminky.urs.cz/item/CS_URS_2021_02/596212333</t>
  </si>
  <si>
    <t>596212334</t>
  </si>
  <si>
    <t>Příplatek za kombinaci dvou barev u betonových dlažeb pozemních komunikací tl do 100 mm skupiny C</t>
  </si>
  <si>
    <t>1826476529</t>
  </si>
  <si>
    <t>https://podminky.urs.cz/item/CS_URS_2021_02/596212334</t>
  </si>
  <si>
    <t>592450950</t>
  </si>
  <si>
    <t>dlažba betonová se zámkem i bez zámku 100 mm barevná</t>
  </si>
  <si>
    <t>1405483016</t>
  </si>
  <si>
    <t>478563107</t>
  </si>
  <si>
    <t>"do B16" 10+11</t>
  </si>
  <si>
    <t>"do B17" 29+1+2</t>
  </si>
  <si>
    <t>C74</t>
  </si>
  <si>
    <t>"Celkem: "A74+B74</t>
  </si>
  <si>
    <t>-904991169</t>
  </si>
  <si>
    <t>-647309655</t>
  </si>
  <si>
    <t>-1727175249</t>
  </si>
  <si>
    <t>2*3</t>
  </si>
  <si>
    <t>"Celkem: "A77</t>
  </si>
  <si>
    <t>33537542</t>
  </si>
  <si>
    <t>-1306566629</t>
  </si>
  <si>
    <t>"obruby přímá" 37.3+271.5+78.1+75+32.2+62+12.5+2.3</t>
  </si>
  <si>
    <t>"R1" 2.7</t>
  </si>
  <si>
    <t>"R6,5" 3.6</t>
  </si>
  <si>
    <t>D79</t>
  </si>
  <si>
    <t>"Celkem: "A79+B79+C79</t>
  </si>
  <si>
    <t>-2015430955</t>
  </si>
  <si>
    <t>"Celkem: "A80</t>
  </si>
  <si>
    <t>1199188798</t>
  </si>
  <si>
    <t>B81</t>
  </si>
  <si>
    <t>"Celkem: "A81</t>
  </si>
  <si>
    <t>583VP0025</t>
  </si>
  <si>
    <t>Obrubník OP7 120x250 oboukový do R8</t>
  </si>
  <si>
    <t>-1281959231</t>
  </si>
  <si>
    <t>B82</t>
  </si>
  <si>
    <t>"Celkem: "A82</t>
  </si>
  <si>
    <t>913663899</t>
  </si>
  <si>
    <t>2030749910</t>
  </si>
  <si>
    <t>-498461799</t>
  </si>
  <si>
    <t>-1827853144</t>
  </si>
  <si>
    <t>-970413233</t>
  </si>
  <si>
    <t>174</t>
  </si>
  <si>
    <t>B87</t>
  </si>
  <si>
    <t>"Celkem: "A87</t>
  </si>
  <si>
    <t>130888886</t>
  </si>
  <si>
    <t>355</t>
  </si>
  <si>
    <t>1677156321</t>
  </si>
  <si>
    <t>-2113273637</t>
  </si>
  <si>
    <t>(121.26+94.2+49.7)*4</t>
  </si>
  <si>
    <t>415.3+491</t>
  </si>
  <si>
    <t>C90</t>
  </si>
  <si>
    <t>"Celkem: "A90+B90</t>
  </si>
  <si>
    <t>-1276059634</t>
  </si>
  <si>
    <t>"odvodnění mžížové délka v m (2x rozchod)" 1.45*2</t>
  </si>
  <si>
    <t>-603334960</t>
  </si>
  <si>
    <t>1722471438</t>
  </si>
  <si>
    <t>52.1</t>
  </si>
  <si>
    <t>966006132</t>
  </si>
  <si>
    <t>Odstranění značek dopravních nebo orientačních se sloupky s betonovými patkami</t>
  </si>
  <si>
    <t>1342383400</t>
  </si>
  <si>
    <t>https://podminky.urs.cz/item/CS_URS_2021_02/966006132</t>
  </si>
  <si>
    <t>A94</t>
  </si>
  <si>
    <t>B94</t>
  </si>
  <si>
    <t>"Celkem: "A94</t>
  </si>
  <si>
    <t>-273753521</t>
  </si>
  <si>
    <t>-69525319</t>
  </si>
  <si>
    <t>-632168207</t>
  </si>
  <si>
    <t>-413681927</t>
  </si>
  <si>
    <t>-613537986</t>
  </si>
  <si>
    <t>834953006</t>
  </si>
  <si>
    <t>985020571</t>
  </si>
  <si>
    <t>1288585784</t>
  </si>
  <si>
    <t>1226858019</t>
  </si>
  <si>
    <t>93366935</t>
  </si>
  <si>
    <t>-1210703974</t>
  </si>
  <si>
    <t>923742939</t>
  </si>
  <si>
    <t>1100178740</t>
  </si>
  <si>
    <t>-588556755</t>
  </si>
  <si>
    <t>132489170</t>
  </si>
  <si>
    <t>-1188518781</t>
  </si>
  <si>
    <t>SO 664 - Tramvajové zastávky</t>
  </si>
  <si>
    <t>HSV - Práce a dodávky HSV</t>
  </si>
  <si>
    <t xml:space="preserve">    1 - Zemní práce</t>
  </si>
  <si>
    <t xml:space="preserve">    5 - Komunikace pozemní</t>
  </si>
  <si>
    <t xml:space="preserve">    9 - Ostatní konstrukce a práce, bourání</t>
  </si>
  <si>
    <t>HSV</t>
  </si>
  <si>
    <t>Práce a dodávky HSV</t>
  </si>
  <si>
    <t>111100001</t>
  </si>
  <si>
    <t>Odstranění travin</t>
  </si>
  <si>
    <t>m2</t>
  </si>
  <si>
    <t>-633360549</t>
  </si>
  <si>
    <t xml:space="preserve">Poznámka k položce:_x000d_
Položka obsahuje odstranění travního porostu v místě výkopů TT, odvoz travin do kompostárny zhotovitele vč. poplatku. Měrná jednotka 1 m2 = 1 m2 odstraněných travin_x000d_
</t>
  </si>
  <si>
    <t>317+54+26</t>
  </si>
  <si>
    <t>113100011</t>
  </si>
  <si>
    <t>Odstranění dlažeb z betonových kostek nebo dlaždic a jakéhékoliv podkladu do 100 mm</t>
  </si>
  <si>
    <t>-1536190626</t>
  </si>
  <si>
    <t xml:space="preserve">Poznámka k položce:_x000d_
Položka obsahuje náklady na rozebrání dlažby vč. jakéhokoliv lože do celkové tl. 100 mm, odvoz dlažby a lože na skládku zhotovitele vč. poplatku.  Měrná jednotka 1 m2 = 1m2 půdorysné plochy odstraněné dlažby._x000d_
</t>
  </si>
  <si>
    <t>181951102</t>
  </si>
  <si>
    <t>Úprava pláně v hornině tř. 1 až 4 se zhutněním</t>
  </si>
  <si>
    <t>839660175</t>
  </si>
  <si>
    <t xml:space="preserve">Poznámka k položce:_x000d_
Položka obsahuje náklady na urovnání a zhutnění pláně předepsané projektem. Položka dále obsahuje náklady na geotechnické práce na zemní pláni.  Měrná jednoka 1 m2 = 1 m2 plochy krytu_x000d_
</t>
  </si>
  <si>
    <t>113200002</t>
  </si>
  <si>
    <t>Vytrhání obrubníků všech druhů vč. očištění, odvozu a uložení</t>
  </si>
  <si>
    <t>m</t>
  </si>
  <si>
    <t>-524549246</t>
  </si>
  <si>
    <t xml:space="preserve">Poznámka k položce:_x000d_
Položka obsahuje vytrhání všech obrubníků v rozsahu SO 105, očištění obrubníků, odvoz na deponii zhotovitele, odvoz suti z lože a čištění na skládku zhotovitele a poplatku za uložení. Měrná jednotka 1 m = 1 m vytrženého a očištěného obrubníku._x000d_
</t>
  </si>
  <si>
    <t>3,5+25+2,6+21,3+6,25+23,4+21+8,7+64</t>
  </si>
  <si>
    <t>596000001</t>
  </si>
  <si>
    <t>Konstrukce chodníku: posyp drtí fr. 4-8 10 kg/m2, litý asfalt MA 11 I 30 mm; Impregnovaný papír, beton c20/25 100 mm; ŠD fr. 0/32 průměrně 150 mm</t>
  </si>
  <si>
    <t>-210109764</t>
  </si>
  <si>
    <t xml:space="preserve">Poznámka k položce:_x000d_
"Položka obsahuje veškerý potřebný materiál.
Měrná jednotka 1 m2 = 1 m2 položené dlažby."_x000d_
</t>
  </si>
  <si>
    <t>495,7+7+17,2+9,4</t>
  </si>
  <si>
    <t>596000002</t>
  </si>
  <si>
    <t>Konstrukce nástupiště ve složení: konglomerovaná dlažba pro nevidomé 40 mm; lože vápenná malta 60 mm; ŠD fr. 0/32 průměrně 200 mm</t>
  </si>
  <si>
    <t>-927004922</t>
  </si>
  <si>
    <t xml:space="preserve">Poznámka k položce:_x000d_
"Položka obsahuje veškerý potřebný materiál.  
Měrná jednotka 1 m2 = 1 m2 položené dlažby."_x000d_
</t>
  </si>
  <si>
    <t>4+1,8+3,7</t>
  </si>
  <si>
    <t>916000001</t>
  </si>
  <si>
    <t>Obrubník OP4 do lože z betonu s boční opěrou</t>
  </si>
  <si>
    <t>-554831784</t>
  </si>
  <si>
    <t xml:space="preserve">Poznámka k položce:_x000d_
Položka obsahuje položení obrubníků do lože s boční opěrou z betonu C20/25. V této výměře je uvažováno 100% nových obrub přímých i obloukových. Položka dále obsahuje dodávku 100% nových obrubníků. Položka dále obsahuje úpravu spáry mezi obrubou a asfaltem nebo dlažbou v místech kde je to potřebné. Měrná jednotka 1 m = 1 m osazeného obrubníku. Množství jednotlivých druhů kamenných obrubníků - viz výkaz výměr._x000d_
</t>
  </si>
  <si>
    <t>3,5+4,9+4,9+4,9+4,9+4,9+3,5+3,1+2,5+9,5+12,5+1,6+7,2+7,9+10+7+8+8+8+8+8+8</t>
  </si>
  <si>
    <t>916000001.1</t>
  </si>
  <si>
    <t>Obrubník 150x350 do lože z betonu s boční opěrou</t>
  </si>
  <si>
    <t>1783075</t>
  </si>
  <si>
    <t xml:space="preserve">Poznámka k položce:_x000d_
Položka obsahuje položení obrubníků do lože s boční opěrou z betonu C20/25. V této výměře je uvažováno 100% nových obrub přímých i obloukových. Položka dále obsahuje dodávku 100% nových obrubníků. Položka dále obsahuje úpravu spáry mezi obrubou a asfaloem nebo dlažbou v místech kde je to potřebné. Měrná jednotka 1 m = 1 m osazeného obrubníku. Množství jednotlivých druhů kamenných obrubníků - viz výkaz výměr._x000d_
</t>
  </si>
  <si>
    <t>50,2+47</t>
  </si>
  <si>
    <t>SO 666 - Trolejové vedení</t>
  </si>
  <si>
    <t>741 - TROLEJOVÉ VEDENÍ</t>
  </si>
  <si>
    <t>742 - DEMONTÁŽE</t>
  </si>
  <si>
    <t>743 - STOŽÁRY</t>
  </si>
  <si>
    <t>744 - ZEMNÍ PRÁCE</t>
  </si>
  <si>
    <t>745 - OSTATNÍ</t>
  </si>
  <si>
    <t>741</t>
  </si>
  <si>
    <t>TROLEJOVÉ VEDENÍ</t>
  </si>
  <si>
    <t>741001</t>
  </si>
  <si>
    <t>Pevný závěs troleje v rovině na lano izol. s čepem</t>
  </si>
  <si>
    <t>ks</t>
  </si>
  <si>
    <t>741002</t>
  </si>
  <si>
    <t>Pevný závěs troleje na výložník D=55mm - silikon</t>
  </si>
  <si>
    <t>741003</t>
  </si>
  <si>
    <t>Závěs troleje v rovině "delta" na lano</t>
  </si>
  <si>
    <t>741004</t>
  </si>
  <si>
    <t>Závěs troleje v rovině "delta" na výložník D=55mm</t>
  </si>
  <si>
    <t>741005</t>
  </si>
  <si>
    <t>Pevný závěs troleje v oblouku na lano - izolátor s čepem</t>
  </si>
  <si>
    <t>741006</t>
  </si>
  <si>
    <t>Odtah troleje dvojicí izol. bočních držáků lanový - FeCr 35mm2</t>
  </si>
  <si>
    <t>741007</t>
  </si>
  <si>
    <t>Závěs troleje izol. bočním držákem s praporkem na výložník</t>
  </si>
  <si>
    <t>741008</t>
  </si>
  <si>
    <t>Závěs troleje dvojicí izol. bočních držáků s praporkem na výložník</t>
  </si>
  <si>
    <t>741009</t>
  </si>
  <si>
    <t>Pevný závěs troleje v oblouku na GRP55 - izolátor s čepem</t>
  </si>
  <si>
    <t>741010</t>
  </si>
  <si>
    <t>Pevný závěs 2TD v oblouku na výložník GRP55 - izolátor s čepem</t>
  </si>
  <si>
    <t>741011</t>
  </si>
  <si>
    <t>Pevný závěs 2 trolejí v oblouku na lano - izolátor s čepem</t>
  </si>
  <si>
    <t>741012</t>
  </si>
  <si>
    <t>Odtah troleje izol. boč. držákem a koncovkou lanový - FeCr 25mm2</t>
  </si>
  <si>
    <t>741013</t>
  </si>
  <si>
    <t>Spojení 2 TD dvojsvorkou</t>
  </si>
  <si>
    <t>741014</t>
  </si>
  <si>
    <t>GRP oválná rozpěrka 23x33x4000mm se 3 závěsy TD</t>
  </si>
  <si>
    <t>741015</t>
  </si>
  <si>
    <t>Tramvajový dělič včetně vyvěšení na lano</t>
  </si>
  <si>
    <t>741016</t>
  </si>
  <si>
    <t>Spojení dvou trolejí Tram - trolejová spojka</t>
  </si>
  <si>
    <t>741017</t>
  </si>
  <si>
    <t>Motorový pohon s táhlem pro jeden odpojovač na T stožár</t>
  </si>
  <si>
    <t>741018</t>
  </si>
  <si>
    <t>Proudové propojení tramvajových stop do 4m</t>
  </si>
  <si>
    <t>741019</t>
  </si>
  <si>
    <t>Propojení odpojovač - trolej do 5m</t>
  </si>
  <si>
    <t>741020</t>
  </si>
  <si>
    <t>Odpojovač jednoduchý pro napájecí bod</t>
  </si>
  <si>
    <t>741021</t>
  </si>
  <si>
    <t>Odpojovač jednoduchý pro děliče</t>
  </si>
  <si>
    <t>741022</t>
  </si>
  <si>
    <t>Křížení tramvajových trolejí s přeponkou</t>
  </si>
  <si>
    <t>741023</t>
  </si>
  <si>
    <t>Proudový propoj křížení</t>
  </si>
  <si>
    <t>741024</t>
  </si>
  <si>
    <t>Objímka na stožár s třmenem kotevní 30kN D=245mm</t>
  </si>
  <si>
    <t>741025</t>
  </si>
  <si>
    <t>Kardan na stožár páskovaný pro výložník</t>
  </si>
  <si>
    <t>741026</t>
  </si>
  <si>
    <t>Ocelová lana nerezová 35</t>
  </si>
  <si>
    <t>741027</t>
  </si>
  <si>
    <t>Trolejové dráty Cu</t>
  </si>
  <si>
    <t>741028</t>
  </si>
  <si>
    <t>Závěs na stožár bez regulace krepovaný FeCr 35mm2</t>
  </si>
  <si>
    <t>741029</t>
  </si>
  <si>
    <t>Závěs lana na stožár s koncovkami a nap.šroubem</t>
  </si>
  <si>
    <t>741030</t>
  </si>
  <si>
    <t>Závěs lana na stožár krepovaný s regulací koncovkou FeCr 35mm2</t>
  </si>
  <si>
    <t>741031</t>
  </si>
  <si>
    <t>Trojsměrné spojení lan kroužkem neizol. krepované FeCr 35mm2</t>
  </si>
  <si>
    <t>741032</t>
  </si>
  <si>
    <t>GFK výložník s jednoduchým vyvěšením - 3,5m</t>
  </si>
  <si>
    <t>741033</t>
  </si>
  <si>
    <t>GFK výložník s dvojitým vyvěšením - 4,5m</t>
  </si>
  <si>
    <t>741034</t>
  </si>
  <si>
    <t>GFK výložník s dvojitým vyvěšením - 5m</t>
  </si>
  <si>
    <t>741035</t>
  </si>
  <si>
    <t>GFK výložník s dvojitým vyvěšením - 5,5m</t>
  </si>
  <si>
    <t>741036</t>
  </si>
  <si>
    <t>GFK výložník s dvojitým vyvěšením - 6m</t>
  </si>
  <si>
    <t>741037</t>
  </si>
  <si>
    <t>GFK výložník s dvojitým vyvěšením - 6,5m</t>
  </si>
  <si>
    <t>741038</t>
  </si>
  <si>
    <t>GFK výložník s trojitým vyvěšením - 7m</t>
  </si>
  <si>
    <t>741039</t>
  </si>
  <si>
    <t>GFK výložník s trojitým vyvěšením - 8m</t>
  </si>
  <si>
    <t>741040</t>
  </si>
  <si>
    <t>Zdvojený GFK výložník s trojitým vyvěšením - 9m</t>
  </si>
  <si>
    <t>741041</t>
  </si>
  <si>
    <t>Řetězovka - vyvěšení příčných lan</t>
  </si>
  <si>
    <t>741042</t>
  </si>
  <si>
    <t>Spojení lano - trolej Cu120mm2 izolované</t>
  </si>
  <si>
    <t>741043</t>
  </si>
  <si>
    <t>Kotvení troleje pružinou</t>
  </si>
  <si>
    <t>741044</t>
  </si>
  <si>
    <t>V kotvení troleje Cu120mm2 izolované pevné s regulací</t>
  </si>
  <si>
    <t>741045</t>
  </si>
  <si>
    <t>Gumový držák koncový pro jeden kabel</t>
  </si>
  <si>
    <t>741046</t>
  </si>
  <si>
    <t>Ventilová bleskojistka na T stožár</t>
  </si>
  <si>
    <t>741047</t>
  </si>
  <si>
    <t>Dvojice ventilových bleskojistek na T stožár - pro odpojovač</t>
  </si>
  <si>
    <t>741048</t>
  </si>
  <si>
    <t>Izolovaný svod bleskojistky včetně kontrolní skříňky</t>
  </si>
  <si>
    <t>741049</t>
  </si>
  <si>
    <t>Ukolejnění bleskojistky - lisované (kontr. skříň - kolej)</t>
  </si>
  <si>
    <t>741050</t>
  </si>
  <si>
    <t>Tabulka děliče MDH oboustranná - upevnění na lano</t>
  </si>
  <si>
    <t>741051</t>
  </si>
  <si>
    <t>Gumový držák koncový pro dva kabely</t>
  </si>
  <si>
    <t>DEMONTÁŽE</t>
  </si>
  <si>
    <t>742001</t>
  </si>
  <si>
    <t>Provizorní zakotvení trolejí</t>
  </si>
  <si>
    <t>742002</t>
  </si>
  <si>
    <t>Demontáž TV na harfě</t>
  </si>
  <si>
    <t>742003</t>
  </si>
  <si>
    <t>demontáž výzbroje NB a ÚD</t>
  </si>
  <si>
    <t>742004</t>
  </si>
  <si>
    <t>demontáž stožárů</t>
  </si>
  <si>
    <t>742005</t>
  </si>
  <si>
    <t>odvoz stožárů na určené místo</t>
  </si>
  <si>
    <t>743</t>
  </si>
  <si>
    <t>STOŽÁRY</t>
  </si>
  <si>
    <t>743001</t>
  </si>
  <si>
    <t>geodetické zaměření stožárů</t>
  </si>
  <si>
    <t>743002</t>
  </si>
  <si>
    <t>C10m/16kN stožár trubkový, třístupňový</t>
  </si>
  <si>
    <t>743003</t>
  </si>
  <si>
    <t>Co10/16kN stožár trubkový, třístupňový, upravený pro VO</t>
  </si>
  <si>
    <t>743004</t>
  </si>
  <si>
    <t>D9m/27kN stožár trubkový, dvoustupňový</t>
  </si>
  <si>
    <t>743005</t>
  </si>
  <si>
    <t>D10m/22kN stožár trubkový, dvoustupňový</t>
  </si>
  <si>
    <t>743006</t>
  </si>
  <si>
    <t>Do10m/22kN stožár trubkový, dvoustupňový, upravený pro VO</t>
  </si>
  <si>
    <t>743007</t>
  </si>
  <si>
    <t>Co11m/14kN stožár trubkový, třístupňový, upravený pro VO</t>
  </si>
  <si>
    <t>743008</t>
  </si>
  <si>
    <t>Co11m/20kN stožár trubkový, třístupňový, upravený pro VO</t>
  </si>
  <si>
    <t>743009</t>
  </si>
  <si>
    <t>Co11m/25kN stožár trubkový, třístupňový, upravený pro VO</t>
  </si>
  <si>
    <t>743010</t>
  </si>
  <si>
    <t>Co11m/30kN stožár trubkový, třístupňový, upravený pro VO</t>
  </si>
  <si>
    <t>743011</t>
  </si>
  <si>
    <t>Co11m/40k stožár trubkový, třístupňový, upravený pro VO</t>
  </si>
  <si>
    <t>744</t>
  </si>
  <si>
    <t>ZEMNÍ PRÁCE</t>
  </si>
  <si>
    <t>744001</t>
  </si>
  <si>
    <t>bourání povrchů včetně odvozu a uložení na skládku</t>
  </si>
  <si>
    <t>744002</t>
  </si>
  <si>
    <t>Výkop stožár. jámy ručně</t>
  </si>
  <si>
    <t>m3</t>
  </si>
  <si>
    <t>744003</t>
  </si>
  <si>
    <t>Odvoz zeminy + vybouraných betonů</t>
  </si>
  <si>
    <t>744004</t>
  </si>
  <si>
    <t>Skládkovné</t>
  </si>
  <si>
    <t>744005</t>
  </si>
  <si>
    <t>Zřízení pažení jam hloubky přes 1,2m</t>
  </si>
  <si>
    <t>744006</t>
  </si>
  <si>
    <t>Odstranění pažení jam hl přes 1,2m</t>
  </si>
  <si>
    <t>744007</t>
  </si>
  <si>
    <t>Korugovaná trubka průměr 500, délka 1,6 m</t>
  </si>
  <si>
    <t>744008</t>
  </si>
  <si>
    <t>Trubka PE pr. 110mm do základů pro kabely V.O.</t>
  </si>
  <si>
    <t>744009</t>
  </si>
  <si>
    <t>Armování základů</t>
  </si>
  <si>
    <t>kg</t>
  </si>
  <si>
    <t>744010</t>
  </si>
  <si>
    <t>Betonový základ (beton C 25/30 XF1, XA1)</t>
  </si>
  <si>
    <t>744011</t>
  </si>
  <si>
    <t>Zához stožárové jámy</t>
  </si>
  <si>
    <t>744012</t>
  </si>
  <si>
    <t>Pilota základová železobetonová φ900mm/4m</t>
  </si>
  <si>
    <t>744013</t>
  </si>
  <si>
    <t>výkop pro ukolejnění</t>
  </si>
  <si>
    <t>744014</t>
  </si>
  <si>
    <t>bourání základů a uložení na mezideponii</t>
  </si>
  <si>
    <t>745</t>
  </si>
  <si>
    <t>OSTATNÍ</t>
  </si>
  <si>
    <t>745001</t>
  </si>
  <si>
    <t>Práce s izolovanou pracovní plošinou nezahrnuté v položkách</t>
  </si>
  <si>
    <t>hod</t>
  </si>
  <si>
    <t>164</t>
  </si>
  <si>
    <t>745002</t>
  </si>
  <si>
    <t>Práce montéra nebo technika předem nespecifikované</t>
  </si>
  <si>
    <t>HZS</t>
  </si>
  <si>
    <t>166</t>
  </si>
  <si>
    <t>745003</t>
  </si>
  <si>
    <t>Geodetické zaměření skutečného stavu a zpráva dle GIS</t>
  </si>
  <si>
    <t>168</t>
  </si>
  <si>
    <t>745004</t>
  </si>
  <si>
    <t>Revizní zpráva - výchozí revize včetně měření</t>
  </si>
  <si>
    <t>170</t>
  </si>
  <si>
    <t>745005</t>
  </si>
  <si>
    <t>TBZ, Protokol UTZ, PZ</t>
  </si>
  <si>
    <t>172</t>
  </si>
  <si>
    <t>745006</t>
  </si>
  <si>
    <t>Projektová dokumentace skutečného provedení stavby</t>
  </si>
  <si>
    <t>SO 667 - Trakční kabely</t>
  </si>
  <si>
    <t>741 - TRAKČNÍ KABELY</t>
  </si>
  <si>
    <t>742 - ZEMNÍ PRÁCE</t>
  </si>
  <si>
    <t>743 - DEMONTÁŽE</t>
  </si>
  <si>
    <t>744 - Ostatní činnosti</t>
  </si>
  <si>
    <t>TRAKČNÍ KABELY</t>
  </si>
  <si>
    <t>741101</t>
  </si>
  <si>
    <t>Trakční kabel 6 - AYKCY 1 x 500 mm2, volně uložený (včetně ukončení)</t>
  </si>
  <si>
    <t>Poznámka k položce:_x000d_
Polohový plán příloha č. 3, Schema příloha č. 2</t>
  </si>
  <si>
    <t>741102</t>
  </si>
  <si>
    <t>Kabelová zemní smršťovací spojka SVCZ 500</t>
  </si>
  <si>
    <t>Poznámka k položce:_x000d_
(bude dle skutečné potřeby)</t>
  </si>
  <si>
    <t>741103</t>
  </si>
  <si>
    <t>Ovládací kabel CYKY 12x 4 mm2, volně uložený</t>
  </si>
  <si>
    <t>Poznámka k položce:_x000d_
Polohový plán příloha č. 3, Schema příloha č.2</t>
  </si>
  <si>
    <t>741104</t>
  </si>
  <si>
    <t>Kabel YY 300 mm2,zpětný -volně uložený</t>
  </si>
  <si>
    <t>Poznámka k položce:_x000d_
včetně připojení ke kolejnicím</t>
  </si>
  <si>
    <t>741105</t>
  </si>
  <si>
    <t>Kabelová zemní smršťovací spojka pro CYKY 37x 1.5</t>
  </si>
  <si>
    <t>741106</t>
  </si>
  <si>
    <t>Plastová skříň -komplet včetně zem. prací a základu</t>
  </si>
  <si>
    <t>Poznámka k položce:_x000d_
Výzbroj odpojovači, propojovacími poli s propojení</t>
  </si>
  <si>
    <t>741107</t>
  </si>
  <si>
    <t>kabelová chránička DN 110 PE</t>
  </si>
  <si>
    <t>Poznámka k položce:_x000d_
0</t>
  </si>
  <si>
    <t>741108</t>
  </si>
  <si>
    <t>kabelová chránička PVC 110x5,3 (nebo podobné)</t>
  </si>
  <si>
    <t>Poznámka k položce:_x000d_
případná náhrada stávajících chrániček pod kolejištěm - předpoklad - bude provedeno dle skutečné potřeby</t>
  </si>
  <si>
    <t>741109</t>
  </si>
  <si>
    <t>Montáž kabelů na stožár včetně připjení</t>
  </si>
  <si>
    <t>Poznámka k položce:_x000d_
Kabelová trasa mimo kabelovod (SO 703)</t>
  </si>
  <si>
    <t>741110</t>
  </si>
  <si>
    <t>Multikanál 6-W42</t>
  </si>
  <si>
    <t>741111</t>
  </si>
  <si>
    <t>Multikanál 9-W42</t>
  </si>
  <si>
    <t>741112</t>
  </si>
  <si>
    <t>Ucpávky kabelových průchodů vodotěsné</t>
  </si>
  <si>
    <t>741113</t>
  </si>
  <si>
    <t>Vyčištění průchodů stávajících kabelovodů (bude dle skutečnosti)</t>
  </si>
  <si>
    <t>742101</t>
  </si>
  <si>
    <t>Výkop zeminy pro určení podz. vedení - sondy (tř.zeminy 3, 4- 50%)</t>
  </si>
  <si>
    <t>Poznámka k položce:_x000d_
odborný odhad</t>
  </si>
  <si>
    <t>742102</t>
  </si>
  <si>
    <t>Zához jámy po sondách (tř. zeminy 3, 4 - 50%)</t>
  </si>
  <si>
    <t>742103</t>
  </si>
  <si>
    <t>Hloubení kabelové rýhy tř.z.4, obs.trasa</t>
  </si>
  <si>
    <t>742104</t>
  </si>
  <si>
    <t>Zához jámy třída zeminy 4 včetně zhutnění</t>
  </si>
  <si>
    <t>742105</t>
  </si>
  <si>
    <t>Kabel.lože písek 2x10 cm</t>
  </si>
  <si>
    <t>742106</t>
  </si>
  <si>
    <t>Oddělení a krytí spojky do 6kV</t>
  </si>
  <si>
    <t>Poznámka k položce:_x000d_
viz položky 2 a 4</t>
  </si>
  <si>
    <t>742107</t>
  </si>
  <si>
    <t>Zásyp kabelových rýh se zhutněním</t>
  </si>
  <si>
    <t>742108</t>
  </si>
  <si>
    <t>Oddělení kabelů cihlou (nebo plastovými - betonovými deskami)</t>
  </si>
  <si>
    <t>742109</t>
  </si>
  <si>
    <t>Zatažení kabelů do chráničky včetně materiálu a mechanizmů</t>
  </si>
  <si>
    <t>742110</t>
  </si>
  <si>
    <t>Zaměř.skut.stavu podzem.vedení-Intravilan nebo žst.(100m)</t>
  </si>
  <si>
    <t>100m</t>
  </si>
  <si>
    <t>742111</t>
  </si>
  <si>
    <t>Provizorní úprava povrchu zem.tř.4</t>
  </si>
  <si>
    <t>742112</t>
  </si>
  <si>
    <t>Osazení a odklizení přechod.lávky</t>
  </si>
  <si>
    <t>742113</t>
  </si>
  <si>
    <t>Zajištění kabelu podpěr.konstrukcí při-souběhu (vedle sebe)</t>
  </si>
  <si>
    <t>742114</t>
  </si>
  <si>
    <t>Zajištění kabelu podpěr.konstrukcí při-křížení</t>
  </si>
  <si>
    <t>742115</t>
  </si>
  <si>
    <t>Křižovatka se silovým kabelem</t>
  </si>
  <si>
    <t>742116</t>
  </si>
  <si>
    <t>Výkop spojkoviště pro kab.spojku do 10kV,vč.zásypu,urovnání,zem.3-4</t>
  </si>
  <si>
    <t>742117</t>
  </si>
  <si>
    <t>Zhotovení geometrického plánu</t>
  </si>
  <si>
    <t>743101</t>
  </si>
  <si>
    <t>Stávající kabely a propojení (odhad)</t>
  </si>
  <si>
    <t>743102</t>
  </si>
  <si>
    <t>Odvozy a manipulace se zdemontovaným materiálem - nákladní auto</t>
  </si>
  <si>
    <t>743103</t>
  </si>
  <si>
    <t>Odvozy a manipulace se zdemontovaným materiálem - jeřáb do 10 t</t>
  </si>
  <si>
    <t>743104</t>
  </si>
  <si>
    <t>Odvozy a manipulace se zdemontovaným materiálem - vazač, nakládka</t>
  </si>
  <si>
    <t>Ostatní činnosti</t>
  </si>
  <si>
    <t>744101</t>
  </si>
  <si>
    <t>Spolupráce s revizním technikem</t>
  </si>
  <si>
    <t>744102</t>
  </si>
  <si>
    <t>Revizní technik - měření, vystaveí revizní zprávy</t>
  </si>
  <si>
    <t>744103</t>
  </si>
  <si>
    <t>Vystavení průkazu způsobilosti</t>
  </si>
  <si>
    <t>kpl</t>
  </si>
  <si>
    <t>744104</t>
  </si>
  <si>
    <t>Manipulace na zařízeních prováděné provozovatelem</t>
  </si>
  <si>
    <t>744105</t>
  </si>
  <si>
    <t>Zkoušky kabelů ovládacách ve smyslu ÚRS do 37 žil</t>
  </si>
  <si>
    <t>744106</t>
  </si>
  <si>
    <t>Napěťová zkouška kabelů jednožilových zvýšeným napětím (i pro proviz.stavy)</t>
  </si>
  <si>
    <t>SO 668 - Mazací zařízení</t>
  </si>
  <si>
    <t>MZ - Mazací zařízení</t>
  </si>
  <si>
    <t>MZ</t>
  </si>
  <si>
    <t>MZ-001</t>
  </si>
  <si>
    <t>Chráničky HDPE 110</t>
  </si>
  <si>
    <t>MZ-002</t>
  </si>
  <si>
    <t>Ochranná trubka HDPE na stožár</t>
  </si>
  <si>
    <t>MZ-003</t>
  </si>
  <si>
    <t>Založení chrániček do konstrukce mostu a zajištění před zalitím betonem</t>
  </si>
  <si>
    <t>MZ-004</t>
  </si>
  <si>
    <t>Mazací zařízení (dvojitý systém) ve skříni na stožár - řídící systém, měnič, 2 sady trysek, rozvody maziva, pracovním ukolejněním měniče</t>
  </si>
  <si>
    <t>MZ-005</t>
  </si>
  <si>
    <t>Svodič přepětí v plastové skříňce, včetně montáže</t>
  </si>
  <si>
    <t>MZ-006</t>
  </si>
  <si>
    <t>Kabel CGAY 1x2,5 pro napojení z troleje</t>
  </si>
  <si>
    <t>MZ-007</t>
  </si>
  <si>
    <t>Ukolejnění svodiče přepětí kabelem YY50 s připojením na kabelovými oky</t>
  </si>
  <si>
    <t>MZ-008</t>
  </si>
  <si>
    <t>Pojistkový odpojovač v plastové skříňce</t>
  </si>
  <si>
    <t>MZ-009</t>
  </si>
  <si>
    <t>Montáže</t>
  </si>
  <si>
    <t>MZ-010</t>
  </si>
  <si>
    <t>Manipulace v síti DP</t>
  </si>
  <si>
    <t>h</t>
  </si>
  <si>
    <t>MZ-011</t>
  </si>
  <si>
    <t>Revize, zkoušky</t>
  </si>
  <si>
    <t>SO 669 - Osvětlení areálu</t>
  </si>
  <si>
    <t>740.1 - Dodávky zařízení</t>
  </si>
  <si>
    <t>740.2 - Materiál elektromontážní</t>
  </si>
  <si>
    <t>740.3 - Materiál další obory</t>
  </si>
  <si>
    <t>740.4 - Materiál zemní+stavební</t>
  </si>
  <si>
    <t>740.5 - Elektromontáže</t>
  </si>
  <si>
    <t>740.6 - Demontáže</t>
  </si>
  <si>
    <t>740.7 - Zemní práce</t>
  </si>
  <si>
    <t>740.8 - Ostatní náklady</t>
  </si>
  <si>
    <t>740.9 - Revize</t>
  </si>
  <si>
    <t>740.1</t>
  </si>
  <si>
    <t>Dodávky zařízení</t>
  </si>
  <si>
    <t>000990115</t>
  </si>
  <si>
    <t>svítidlo Dexo /SYM5136 /32LED(2x16) /350mA /WW/36W /závěsné /tř.II</t>
  </si>
  <si>
    <t>000990117</t>
  </si>
  <si>
    <t>Svítidlo AMPERA Midi /5118 /32LED /71W /700mA /WW/smooth flat glass /tř.II</t>
  </si>
  <si>
    <t>000990119</t>
  </si>
  <si>
    <t>svítidlo AMPERA Mini /5103 /16LED /28W /500mA /WW /smooth flat glass /tř.II</t>
  </si>
  <si>
    <t>000560242</t>
  </si>
  <si>
    <t>stožár osvětlov bezpatic UZN10-159/108/89Z žárZn</t>
  </si>
  <si>
    <t>000560007</t>
  </si>
  <si>
    <t>stožár osvětlov bezpatic K6-133/89/60Z žárZn</t>
  </si>
  <si>
    <t>000569404</t>
  </si>
  <si>
    <t>ochranná manžeta OM133 pro K,KL,UZ,UZL/M/N,KN,KD</t>
  </si>
  <si>
    <t>000569406</t>
  </si>
  <si>
    <t>ochranná manžeta OM159 pro U,UZ,SL,ST,UZM,UZN,KA</t>
  </si>
  <si>
    <t>000574410</t>
  </si>
  <si>
    <t>výložník osvětlovací rovný UZD1-500Z žárZn</t>
  </si>
  <si>
    <t>000574112</t>
  </si>
  <si>
    <t>výložník osvětlovací lomený SK1-500Z žárZn</t>
  </si>
  <si>
    <t>000990121</t>
  </si>
  <si>
    <t>atyp. nástavec + výložník V2-500/180 žárZn na trakci dle průměru TS</t>
  </si>
  <si>
    <t>000990120</t>
  </si>
  <si>
    <t>atyp. nástavec + výložník 1-500 žárZn na trakci dl</t>
  </si>
  <si>
    <t>000990122</t>
  </si>
  <si>
    <t>atyp. nástavec + výložník V2-500/120 žárZn na TS</t>
  </si>
  <si>
    <t>000990123</t>
  </si>
  <si>
    <t>skříň na sloup IP65 IK10 1x OLI-6C-30mA</t>
  </si>
  <si>
    <t>000720337</t>
  </si>
  <si>
    <t>skříň na sloup IP65, IK10 plně vyzbrojená proud. chrániči pro převěs. svít.</t>
  </si>
  <si>
    <t>000721102</t>
  </si>
  <si>
    <t>skříň na sloup IP65, IK10 2x OLI-6C-30mA</t>
  </si>
  <si>
    <t>740.2</t>
  </si>
  <si>
    <t>Materiál elektromontážní</t>
  </si>
  <si>
    <t>000579213</t>
  </si>
  <si>
    <t xml:space="preserve">stožárová výzbroj SV 6.16.5 průchozí/TNS  1xRSP4</t>
  </si>
  <si>
    <t>000430014</t>
  </si>
  <si>
    <t>pojistková vložka T/6,3A keramická 5x20mm</t>
  </si>
  <si>
    <t>000101309</t>
  </si>
  <si>
    <t>kabel CYKY 5x10</t>
  </si>
  <si>
    <t>000101310</t>
  </si>
  <si>
    <t>kabel CYKY 5x16</t>
  </si>
  <si>
    <t>000101105</t>
  </si>
  <si>
    <t>kabel CYKY 3x1,5</t>
  </si>
  <si>
    <t>000199512</t>
  </si>
  <si>
    <t>štítek kabelový 40x15mm střední</t>
  </si>
  <si>
    <t>000191909</t>
  </si>
  <si>
    <t xml:space="preserve">koncovka 1kV plast  KSCZ5X/10-16(5x10)</t>
  </si>
  <si>
    <t>000191910</t>
  </si>
  <si>
    <t xml:space="preserve">koncovka 1kV plast  KSCZ5X/10-16(5x16)</t>
  </si>
  <si>
    <t>000990012</t>
  </si>
  <si>
    <t>štítek pro označení stožáru nebo skříně VO</t>
  </si>
  <si>
    <t>000161106</t>
  </si>
  <si>
    <t>šňůra CGTG 3x2,5</t>
  </si>
  <si>
    <t>000280617</t>
  </si>
  <si>
    <t>lano ocelové šestipramenné pozink. pr.10mm</t>
  </si>
  <si>
    <t>000990027</t>
  </si>
  <si>
    <t>upevnění skřínky páskou Bandimex vč. mat. a montáž</t>
  </si>
  <si>
    <t>000990011</t>
  </si>
  <si>
    <t>upevnění trubky páskou Bandimex vč. mat. a montáže</t>
  </si>
  <si>
    <t>000322225</t>
  </si>
  <si>
    <t>trubka PVC tuhá střední namáhání 4032HF</t>
  </si>
  <si>
    <t>000281121</t>
  </si>
  <si>
    <t>objímka kotevní pro TS (dle průměru TS) FeZn</t>
  </si>
  <si>
    <t>000283221</t>
  </si>
  <si>
    <t>svorka kotevní 40kN</t>
  </si>
  <si>
    <t>000295069</t>
  </si>
  <si>
    <t>tyč zemnící ZT2,0 Kprofil FeZn 2000/50mm vč.SR3b</t>
  </si>
  <si>
    <t>000171311</t>
  </si>
  <si>
    <t>kabel 1kV YY 1x25</t>
  </si>
  <si>
    <t>000295123</t>
  </si>
  <si>
    <t>svorka pásku drátu zemnící SR3b 4šrouby Cu</t>
  </si>
  <si>
    <t>000900001</t>
  </si>
  <si>
    <t>dozbrojení stávajícího rozvaděče VO - materiál</t>
  </si>
  <si>
    <t>740.3</t>
  </si>
  <si>
    <t>Materiál další obory</t>
  </si>
  <si>
    <t>000990010</t>
  </si>
  <si>
    <t>ostatní drobný montážní materiál</t>
  </si>
  <si>
    <t>740.4</t>
  </si>
  <si>
    <t>Materiál zemní+stavební</t>
  </si>
  <si>
    <t>000046221</t>
  </si>
  <si>
    <t>asfalt 80</t>
  </si>
  <si>
    <t>000046134</t>
  </si>
  <si>
    <t>beton B13,5</t>
  </si>
  <si>
    <t>000046453</t>
  </si>
  <si>
    <t>stožárové pouzdro plast SP315/1000</t>
  </si>
  <si>
    <t>000046456</t>
  </si>
  <si>
    <t>stožárové pouzdro plast SP315/1500</t>
  </si>
  <si>
    <t>000046112</t>
  </si>
  <si>
    <t>štěrkopísek 0-16mm</t>
  </si>
  <si>
    <t>000046133</t>
  </si>
  <si>
    <t>beton B10</t>
  </si>
  <si>
    <t>000046381</t>
  </si>
  <si>
    <t>výstražná fólie šířka 0,2m</t>
  </si>
  <si>
    <t>000046515</t>
  </si>
  <si>
    <t>roura korugovaná KOPODUR KD09110 pr.110/94mm</t>
  </si>
  <si>
    <t>000046525</t>
  </si>
  <si>
    <t>/roura korugovaná 09110/ spojka 02110</t>
  </si>
  <si>
    <t>740.5</t>
  </si>
  <si>
    <t>210202012</t>
  </si>
  <si>
    <t>svítidlo závěsné</t>
  </si>
  <si>
    <t>210202103</t>
  </si>
  <si>
    <t>svítidlo výbojkové venkovní na výložník</t>
  </si>
  <si>
    <t>stožár osvětlovací ocelový do 12m</t>
  </si>
  <si>
    <t>210204002</t>
  </si>
  <si>
    <t>stožár osvětlovací sadový ocelový</t>
  </si>
  <si>
    <t>výložník na stožár 1-ramenný</t>
  </si>
  <si>
    <t>210204201</t>
  </si>
  <si>
    <t>elektrovýzbroj stožárů pro 1 okruh</t>
  </si>
  <si>
    <t>210810013</t>
  </si>
  <si>
    <t>kabel(-CYKY) volně ulož.do 5x10/12x4/19x2,5/24x1,5</t>
  </si>
  <si>
    <t>210810014</t>
  </si>
  <si>
    <t>kabel(-CYKY) volně uložený do 5x16/24x2,5/48x1,5</t>
  </si>
  <si>
    <t>210810008</t>
  </si>
  <si>
    <t>kabel(-CYKY) volně uložený do 3x6/4x4/7x2,5</t>
  </si>
  <si>
    <t>210191511</t>
  </si>
  <si>
    <t>kabelová skříň plast SPP0-SPP9 /osazení bez ukonč.</t>
  </si>
  <si>
    <t>210191513</t>
  </si>
  <si>
    <t>kabelová skříň plast SPR2-SPR5 /osazení bez ukonč.</t>
  </si>
  <si>
    <t>210950101</t>
  </si>
  <si>
    <t>označovací štítek na kabel</t>
  </si>
  <si>
    <t>210100641</t>
  </si>
  <si>
    <t>koncovka 1kV staniční plast do 4x35</t>
  </si>
  <si>
    <t>210990076</t>
  </si>
  <si>
    <t>označení stožáru nebo skříně štítkem</t>
  </si>
  <si>
    <t>210100101</t>
  </si>
  <si>
    <t>ukončení na svorkovnici vodič do 16mm2</t>
  </si>
  <si>
    <t>210802673</t>
  </si>
  <si>
    <t>šňůra těžká pevně uložená do 3x4/5x2,5/7x1,5</t>
  </si>
  <si>
    <t>210010023</t>
  </si>
  <si>
    <t>trubka plast tuhá pevně uložená do průměru 40</t>
  </si>
  <si>
    <t>210990084</t>
  </si>
  <si>
    <t>ostatní drobné montážní práce</t>
  </si>
  <si>
    <t>210260001</t>
  </si>
  <si>
    <t>kotevní/nosná objímka na stožár/střešník</t>
  </si>
  <si>
    <t>210260211</t>
  </si>
  <si>
    <t>svorka kotevní</t>
  </si>
  <si>
    <t>210220361</t>
  </si>
  <si>
    <t>tyčový zemnič 2m vč.připojení</t>
  </si>
  <si>
    <t>210810141</t>
  </si>
  <si>
    <t>kabel Cu(-1kV YY) volně uložený do 1x120</t>
  </si>
  <si>
    <t>210220441</t>
  </si>
  <si>
    <t>ochrana zemní svorky asfaltovým nátěrem</t>
  </si>
  <si>
    <t>210990001</t>
  </si>
  <si>
    <t>dozbrojení stávajícího rozvaděče VO - montáž</t>
  </si>
  <si>
    <t>740.6</t>
  </si>
  <si>
    <t>Demontáže</t>
  </si>
  <si>
    <t>210990114</t>
  </si>
  <si>
    <t>stožár světlovací kompletní, vč. svítidla,výložníku a elvýzbroje\dmtž</t>
  </si>
  <si>
    <t>210901062</t>
  </si>
  <si>
    <t>kabel Al(-1kV AYKY)volně uložený do 3x35/4x2 /dmtž</t>
  </si>
  <si>
    <t>740.7</t>
  </si>
  <si>
    <t>460050704</t>
  </si>
  <si>
    <t>výkop jámy do 2m3 pro stožár VO ruční tz.4/ko1.0</t>
  </si>
  <si>
    <t>460100003</t>
  </si>
  <si>
    <t>pouzdrový základ VO mimo trasu kabelu pr.0,3/1,5m</t>
  </si>
  <si>
    <t>460600001</t>
  </si>
  <si>
    <t>odvoz zeminy do 10km vč.poplatku za skládku</t>
  </si>
  <si>
    <t>460200163</t>
  </si>
  <si>
    <t>výkop kabel.rýhy šířka 35/hloubka 80cm tz.3/ko1.0</t>
  </si>
  <si>
    <t>460490011</t>
  </si>
  <si>
    <t>výstražná fólie šířka do 30cm</t>
  </si>
  <si>
    <t>460510031</t>
  </si>
  <si>
    <t>kabelový prostup z ohebné roury plast pr.110mm</t>
  </si>
  <si>
    <t>460620013</t>
  </si>
  <si>
    <t>provizorní úprava terénu třída zeminy 3</t>
  </si>
  <si>
    <t>460650015</t>
  </si>
  <si>
    <t>podklad nebo zához štěrkopískem</t>
  </si>
  <si>
    <t>460650017</t>
  </si>
  <si>
    <t>podklad a obetonování chrániček</t>
  </si>
  <si>
    <t>460200714</t>
  </si>
  <si>
    <t>výkop kabel.rýhy šířka 65/hloubka 150cm tz.4/ko1.0</t>
  </si>
  <si>
    <t>460620014</t>
  </si>
  <si>
    <t>provizorní úprava terénu třída zeminy 4</t>
  </si>
  <si>
    <t>vytyčení trasy kabelu v zastavěném prostoru vč.mat</t>
  </si>
  <si>
    <t>km</t>
  </si>
  <si>
    <t>460710003</t>
  </si>
  <si>
    <t>geodetické zaměření skutečné polohy-členitá trasa</t>
  </si>
  <si>
    <t>740.8</t>
  </si>
  <si>
    <t>Ostatní náklady</t>
  </si>
  <si>
    <t>219990063</t>
  </si>
  <si>
    <t>dozory správců inženýrských sítí</t>
  </si>
  <si>
    <t>219990065</t>
  </si>
  <si>
    <t>součinnost správce sítě</t>
  </si>
  <si>
    <t>219990073</t>
  </si>
  <si>
    <t>dopracování dokumentace pro realizaci stavby</t>
  </si>
  <si>
    <t>219990074</t>
  </si>
  <si>
    <t>dokumentace skutečného provedení stavby</t>
  </si>
  <si>
    <t>176</t>
  </si>
  <si>
    <t>219990088</t>
  </si>
  <si>
    <t>zkoušky hutnění zásypu</t>
  </si>
  <si>
    <t>178</t>
  </si>
  <si>
    <t>219000221</t>
  </si>
  <si>
    <t>autojeřáb AD080 do výšky 12m a hmotnosti 8t /dmtž mat./</t>
  </si>
  <si>
    <t>180</t>
  </si>
  <si>
    <t>219000212</t>
  </si>
  <si>
    <t>nákladní auto 10t /odvoz dmtž</t>
  </si>
  <si>
    <t>182</t>
  </si>
  <si>
    <t>740.9</t>
  </si>
  <si>
    <t>Revize</t>
  </si>
  <si>
    <t>217309013</t>
  </si>
  <si>
    <t>vypracování zprávy VR/cena akce do 1.000.000 kč</t>
  </si>
  <si>
    <t>184</t>
  </si>
  <si>
    <t>SO 670 - Přeložky slaboproudu</t>
  </si>
  <si>
    <t>Pol1</t>
  </si>
  <si>
    <t>Kabel FO2 144vl .SM 9/125 dodávka</t>
  </si>
  <si>
    <t>266362010</t>
  </si>
  <si>
    <t>-193750078</t>
  </si>
  <si>
    <t>Pol3</t>
  </si>
  <si>
    <t>Mikrotrubka 14/10</t>
  </si>
  <si>
    <t>376613458</t>
  </si>
  <si>
    <t>Pol4</t>
  </si>
  <si>
    <t>Montáž mikrotrubky</t>
  </si>
  <si>
    <t>1810515819</t>
  </si>
  <si>
    <t>926453305</t>
  </si>
  <si>
    <t>-1310796598</t>
  </si>
  <si>
    <t>Pol7</t>
  </si>
  <si>
    <t>Rozvaděč rack, 19inch, š=606mm, hl=400, v=800 nástěnný</t>
  </si>
  <si>
    <t>1990470852</t>
  </si>
  <si>
    <t>Pol8</t>
  </si>
  <si>
    <t>Panel pro 24vl dodávka</t>
  </si>
  <si>
    <t>1311778158</t>
  </si>
  <si>
    <t>Pol9</t>
  </si>
  <si>
    <t>MONT. PANELU DO RACKU</t>
  </si>
  <si>
    <t>579285909</t>
  </si>
  <si>
    <t>Pol10</t>
  </si>
  <si>
    <t>Skříň MIS1B pod omítku D+M pro zakončení mikrotrubky</t>
  </si>
  <si>
    <t>-685875034</t>
  </si>
  <si>
    <t>Pol11</t>
  </si>
  <si>
    <t>Příprava svetlovod.kab. k ukonč., spojk. nad 24vl.</t>
  </si>
  <si>
    <t>1160849321</t>
  </si>
  <si>
    <t>Pol12</t>
  </si>
  <si>
    <t>Ochrana sváru vlákna</t>
  </si>
  <si>
    <t>-1673707022</t>
  </si>
  <si>
    <t>Pol13</t>
  </si>
  <si>
    <t>Měření OTDR před překládkou</t>
  </si>
  <si>
    <t>VL.</t>
  </si>
  <si>
    <t>211535301</t>
  </si>
  <si>
    <t>Pol14</t>
  </si>
  <si>
    <t>Měření OTDR po překládce</t>
  </si>
  <si>
    <t>-1624959964</t>
  </si>
  <si>
    <t>Pol15</t>
  </si>
  <si>
    <t>Spojka hrncová pro max. 144 vl., 4x kruhový vstup, 1 oválný vstup, vybavená pro 24 svarů</t>
  </si>
  <si>
    <t>1250777901</t>
  </si>
  <si>
    <t>Pol16</t>
  </si>
  <si>
    <t>Spojka hrncová montáž</t>
  </si>
  <si>
    <t>-1489181425</t>
  </si>
  <si>
    <t>Pol17</t>
  </si>
  <si>
    <t>Kazeta pro optické hrncové spojky s výbavou pro 24 svárů</t>
  </si>
  <si>
    <t>112777020</t>
  </si>
  <si>
    <t>Pol18</t>
  </si>
  <si>
    <t>Práce v budově napojení optika</t>
  </si>
  <si>
    <t>-677403093</t>
  </si>
  <si>
    <t>1183590332</t>
  </si>
  <si>
    <t>-557395978</t>
  </si>
  <si>
    <t>-1734161500</t>
  </si>
  <si>
    <t>669792531</t>
  </si>
  <si>
    <t>1197851636</t>
  </si>
  <si>
    <t>551732691</t>
  </si>
  <si>
    <t>-886058888</t>
  </si>
  <si>
    <t>1119492937</t>
  </si>
  <si>
    <t>SO 671 - Datová a telefonní přípojka pro vrátnici</t>
  </si>
  <si>
    <t>Pol27</t>
  </si>
  <si>
    <t>Kabel FO1-24vl.SM 9/125 dodávka</t>
  </si>
  <si>
    <t>1379756199</t>
  </si>
  <si>
    <t>1404922615</t>
  </si>
  <si>
    <t>995088322</t>
  </si>
  <si>
    <t>635966334</t>
  </si>
  <si>
    <t>-615072354</t>
  </si>
  <si>
    <t>40887106</t>
  </si>
  <si>
    <t>-937734880</t>
  </si>
  <si>
    <t>Pol30</t>
  </si>
  <si>
    <t>Montáž racku (ve vrátnici</t>
  </si>
  <si>
    <t>-2036910698</t>
  </si>
  <si>
    <t>1015113849</t>
  </si>
  <si>
    <t>-1156560393</t>
  </si>
  <si>
    <t>Pol31</t>
  </si>
  <si>
    <t>Skříň MIS1B pod omítku D+Mpro zakončení mikrotrubky</t>
  </si>
  <si>
    <t>-1123686888</t>
  </si>
  <si>
    <t>Pol32</t>
  </si>
  <si>
    <t>Úložný kabel demontáž- TCEPKPFLE do 100 XN</t>
  </si>
  <si>
    <t>-917462546</t>
  </si>
  <si>
    <t>Pol33</t>
  </si>
  <si>
    <t>Kabel TCEPKPFLE – 5XN0,6 montáž do multikanálu</t>
  </si>
  <si>
    <t>-115830528</t>
  </si>
  <si>
    <t>Pol34</t>
  </si>
  <si>
    <t>TCEPKPFLE – 5XN0,6 dodávka</t>
  </si>
  <si>
    <t>-125658509</t>
  </si>
  <si>
    <t>Pol35</t>
  </si>
  <si>
    <t>Kabel SYKFY 10x2 montáž</t>
  </si>
  <si>
    <t>-975220504</t>
  </si>
  <si>
    <t>Pol36</t>
  </si>
  <si>
    <t>SYKFY 10x2x0,5 dodávka</t>
  </si>
  <si>
    <t>-358178987</t>
  </si>
  <si>
    <t>Pol37</t>
  </si>
  <si>
    <t>Skříň MIS1B pod omítku D+M</t>
  </si>
  <si>
    <t>856492336</t>
  </si>
  <si>
    <t>Pol38</t>
  </si>
  <si>
    <t>Nosič svorkovnic LSA + 10+1 poz.</t>
  </si>
  <si>
    <t>-1716646921</t>
  </si>
  <si>
    <t>Pol39</t>
  </si>
  <si>
    <t>Zakončení metal. kabelu smrštitelnou čepičkou</t>
  </si>
  <si>
    <t>195763224</t>
  </si>
  <si>
    <t>Pol40</t>
  </si>
  <si>
    <t>Koncovka smrštitelná</t>
  </si>
  <si>
    <t>-1323543519</t>
  </si>
  <si>
    <t>Pol41</t>
  </si>
  <si>
    <t>Svorkovnice LSA rozpojovací</t>
  </si>
  <si>
    <t>-98756502</t>
  </si>
  <si>
    <t>Pol42</t>
  </si>
  <si>
    <t>Svorkovnice LSA nerozpojovací</t>
  </si>
  <si>
    <t>783753114</t>
  </si>
  <si>
    <t>Pol43</t>
  </si>
  <si>
    <t>Svorkovnice LSA zemnící</t>
  </si>
  <si>
    <t>-1996893281</t>
  </si>
  <si>
    <t>Pol44</t>
  </si>
  <si>
    <t>Uzemnění kabelových skříní</t>
  </si>
  <si>
    <t>-1816281087</t>
  </si>
  <si>
    <t>Pol45</t>
  </si>
  <si>
    <t>Závěrečné práce ve skříni MIS, SIS</t>
  </si>
  <si>
    <t>1480158106</t>
  </si>
  <si>
    <t>Pol46</t>
  </si>
  <si>
    <t>Stejnosměrná měření na míst.kabelu</t>
  </si>
  <si>
    <t>PA</t>
  </si>
  <si>
    <t>-562343160</t>
  </si>
  <si>
    <t>1141183990</t>
  </si>
  <si>
    <t>-1761842996</t>
  </si>
  <si>
    <t>-336628478</t>
  </si>
  <si>
    <t>1672338984</t>
  </si>
  <si>
    <t>679334693</t>
  </si>
  <si>
    <t>1697954250</t>
  </si>
  <si>
    <t>Pol53</t>
  </si>
  <si>
    <t>Zřízení prostupu do vrátnice</t>
  </si>
  <si>
    <t>1198555098</t>
  </si>
  <si>
    <t>Pol54</t>
  </si>
  <si>
    <t>Práce v budově napojení metalika</t>
  </si>
  <si>
    <t>1997501311</t>
  </si>
  <si>
    <t>1342958222</t>
  </si>
  <si>
    <t>2064025303</t>
  </si>
  <si>
    <t>-1113816239</t>
  </si>
  <si>
    <t>-1545156466</t>
  </si>
  <si>
    <t>793271252</t>
  </si>
  <si>
    <t>1620569412</t>
  </si>
  <si>
    <t>-1859497848</t>
  </si>
  <si>
    <t>-2010634994</t>
  </si>
  <si>
    <t>-2142781673</t>
  </si>
  <si>
    <t>SO 672 - Přípojka NN pro vrátnici</t>
  </si>
  <si>
    <t>000721366</t>
  </si>
  <si>
    <t xml:space="preserve">SR502/NKW2   5sady  vel. 2/400A  pilíř</t>
  </si>
  <si>
    <t>000431362</t>
  </si>
  <si>
    <t>pojistková patrona PNA2 125A gG</t>
  </si>
  <si>
    <t>000431361</t>
  </si>
  <si>
    <t>pojistková patrona PNA2 35A gG</t>
  </si>
  <si>
    <t>000152216</t>
  </si>
  <si>
    <t>kabel 1kV AYKY 3x120+70</t>
  </si>
  <si>
    <t>000192316</t>
  </si>
  <si>
    <t>koncovka 1kV plast KSCZ4X/95-150(3x120+70)</t>
  </si>
  <si>
    <t>000192309</t>
  </si>
  <si>
    <t>koncovka 1kV plast KSCZ4X/6-25(4x10)</t>
  </si>
  <si>
    <t>000101209</t>
  </si>
  <si>
    <t>kabel CYKY 4x10</t>
  </si>
  <si>
    <t>000295001</t>
  </si>
  <si>
    <t>vedení FeZn 30/4 (0,96kg/m)</t>
  </si>
  <si>
    <t>000295075</t>
  </si>
  <si>
    <t>svorka pásku drátu zemnící SR3b 4šrouby FeZn</t>
  </si>
  <si>
    <t>000046131</t>
  </si>
  <si>
    <t>beton B5</t>
  </si>
  <si>
    <t>000046517</t>
  </si>
  <si>
    <t>roura korugovaná KOPODUR KD09160 pr.160/136mm</t>
  </si>
  <si>
    <t>000046527</t>
  </si>
  <si>
    <t>/roura korugovaná 09160/ spojka 02160</t>
  </si>
  <si>
    <t>000046141</t>
  </si>
  <si>
    <t>malta vápenocementová</t>
  </si>
  <si>
    <t>000046181</t>
  </si>
  <si>
    <t>cihla vápenopísková 24/11,5/7,1</t>
  </si>
  <si>
    <t>000046225</t>
  </si>
  <si>
    <t>asfaltový pás IPA400</t>
  </si>
  <si>
    <t>000046231</t>
  </si>
  <si>
    <t>plech FeZn tl.0,5mm</t>
  </si>
  <si>
    <t>210191548</t>
  </si>
  <si>
    <t>pilíř plast 3-dílný pro kabelovou skříň</t>
  </si>
  <si>
    <t>210120103</t>
  </si>
  <si>
    <t>patrona nožové pojistky do 630A</t>
  </si>
  <si>
    <t>210901067</t>
  </si>
  <si>
    <t>kabel Al(-1kV AYKY) volně ul.do 3x150/4x120/5x70</t>
  </si>
  <si>
    <t>210100643</t>
  </si>
  <si>
    <t>koncovka 1kV staniční plast do 4x240</t>
  </si>
  <si>
    <t>210100003</t>
  </si>
  <si>
    <t>ukončení v rozvaděči vč.zapojení vodiče do 16mm2</t>
  </si>
  <si>
    <t>210100007</t>
  </si>
  <si>
    <t>ukončení v rozvaděči vč.zapojení vodiče do 70mm2</t>
  </si>
  <si>
    <t>210100009</t>
  </si>
  <si>
    <t>ukončení v rozvaděči vč.zapojení vodiče do 120mm2</t>
  </si>
  <si>
    <t>210810053</t>
  </si>
  <si>
    <t>kabel(-CYKY) pevně ulož.do 5x10/12x4/19x2,5/24x1,5</t>
  </si>
  <si>
    <t>210220021</t>
  </si>
  <si>
    <t>uzemňov.vedení v zemi úplná mtž FeZn do 120mm2</t>
  </si>
  <si>
    <t>460510032</t>
  </si>
  <si>
    <t>kabelový prostup z ohebné roury plast pr.160mm</t>
  </si>
  <si>
    <t>460650016</t>
  </si>
  <si>
    <t>podklad nebo zához betonem</t>
  </si>
  <si>
    <t>460900001</t>
  </si>
  <si>
    <t>průvrt pro prostup do stáv. kab. kanálu</t>
  </si>
  <si>
    <t>460900002</t>
  </si>
  <si>
    <t>utěsnění prostupu do stáv. kab. kanálu proti vnikání vody a plynu</t>
  </si>
  <si>
    <t>460050603</t>
  </si>
  <si>
    <t>výkop jámy ruční třída zeminy 3/ko1.0</t>
  </si>
  <si>
    <t>460270025</t>
  </si>
  <si>
    <t>zděný pilíř pro skříň SR502 + koncovkový díl</t>
  </si>
  <si>
    <t>000001031</t>
  </si>
  <si>
    <t>držák pojistek D1PH</t>
  </si>
  <si>
    <t>15,73</t>
  </si>
  <si>
    <t>2,482</t>
  </si>
  <si>
    <t>700 - OBJEKTY POZEMNÍCH STAVEB</t>
  </si>
  <si>
    <t>SO 701 - Nová vrátnice</t>
  </si>
  <si>
    <t>405553126</t>
  </si>
  <si>
    <t>12.1*6.5</t>
  </si>
  <si>
    <t>132251251</t>
  </si>
  <si>
    <t>Hloubení nezapažených rýh šířky přes 800 do 2 000 mm strojně s urovnáním dna do předepsaného profilu a spádu v hornině třídy těžitelnosti I skupiny 3 do 20 m3</t>
  </si>
  <si>
    <t>-503820170</t>
  </si>
  <si>
    <t>https://podminky.urs.cz/item/CS_URS_2021_02/132251251</t>
  </si>
  <si>
    <t>2*10.1*0.9*0.4+2.52*0.9*0.4+2*3.68*0.9*0.4</t>
  </si>
  <si>
    <t>-1002063433</t>
  </si>
  <si>
    <t>"zeminy" 10.829</t>
  </si>
  <si>
    <t>"ornice" 78.65*0.2</t>
  </si>
  <si>
    <t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</t>
  </si>
  <si>
    <t>-1724312358</t>
  </si>
  <si>
    <t>"celkem 25 km" 26.559*15</t>
  </si>
  <si>
    <t>-1644597535</t>
  </si>
  <si>
    <t>https://podminky.urs.cz/item/CS_URS_2021_02/171201221</t>
  </si>
  <si>
    <t>"zeminy" 10.829*1.8</t>
  </si>
  <si>
    <t>-188547327</t>
  </si>
  <si>
    <t>213311141</t>
  </si>
  <si>
    <t>Polštáře zhutněné pod základy ze štěrkopísku tříděného</t>
  </si>
  <si>
    <t>-2059283441</t>
  </si>
  <si>
    <t>https://podminky.urs.cz/item/CS_URS_2021_02/213311141</t>
  </si>
  <si>
    <t>"ŠTĚRKOVÝ PODSYP 4/8 tl.50 mm" (6.84*2.52+2.06*3.68)*0.05</t>
  </si>
  <si>
    <t>"ŠTĚRKOVÝ PODSYP 8/16 tl.100 mm" (6.84*2.52+2.06*3.68)*0.1</t>
  </si>
  <si>
    <t>274313711</t>
  </si>
  <si>
    <t>Základy z betonu prostého pasy betonu kamenem neprokládaného tř. C 20/25</t>
  </si>
  <si>
    <t>1583969637</t>
  </si>
  <si>
    <t>https://podminky.urs.cz/item/CS_URS_2021_02/274313711</t>
  </si>
  <si>
    <t>B8</t>
  </si>
  <si>
    <t>"Celkem: "A8</t>
  </si>
  <si>
    <t>3000001</t>
  </si>
  <si>
    <t>Modul vrátnice rozměr 4,18x2,5 m s vybavením dle TS s kontaktním zateplovacím systémem (fas. polystyren o tl. 10 cm, strukturovaná omítka probarvená, zateplení podlahy XPS tl.140 mm, zateplení střechy XPS tl.100 mm, násyp z kačírku 16/32 tl. 60 mm) - dodávka a montáž vč dopravy a dokončovacích prácí na staveništi</t>
  </si>
  <si>
    <t>-98034520</t>
  </si>
  <si>
    <t>3000002</t>
  </si>
  <si>
    <t>Modul sociálního zázemí rozměr 3,02x7,18 m s vybavením dle TS s kontaktním zateplovacím systémem (fas. polystyren o tl. 10 cm, strukturovaná omítka probarvená, zateplení podlahy XPS tl.140 mm, zateplení střechy XPS tl.100 mm, násyp z kačírku 16/32 tl. 60 mm) - dodávka a montáž vč dopravy a dokončovacích prácí na staveništi</t>
  </si>
  <si>
    <t>845374042</t>
  </si>
  <si>
    <t>637211122</t>
  </si>
  <si>
    <t>Okapový chodník z dlaždic betonových se zalitím spár cementovou maltou do písku, tl. dlaždic 60 mm</t>
  </si>
  <si>
    <t>-1631956039</t>
  </si>
  <si>
    <t>https://podminky.urs.cz/item/CS_URS_2021_02/637211122</t>
  </si>
  <si>
    <t>"BETONOVÁ DLAŽBA 50x50x5 cm" (3.72+11+4.88)*0.5</t>
  </si>
  <si>
    <t>637311112</t>
  </si>
  <si>
    <t>Okapový chodník z obrubníků betonových chodníkových, se zalitím spár cementovou maltou do lože z kameniva těženého, z obrubníků stojatých</t>
  </si>
  <si>
    <t>-1368135492</t>
  </si>
  <si>
    <t>https://podminky.urs.cz/item/CS_URS_2021_02/637311112</t>
  </si>
  <si>
    <t>"BETONOVÝ OBRUBNÍK 100x20x5 cm" (3.72+11+4.88)</t>
  </si>
  <si>
    <t>998012021</t>
  </si>
  <si>
    <t>Přesun hmot pro budovy občanské výstavby, bydlení, výrobu a služby s nosnou svislou konstrukcí monolitickou betonovou tyčovou nebo plošnou s jakýkoliv obvodovým pláštěm kromě vyzdívaného vodorovná dopravní vzdálenost do 100 m pro budovy výšky do 6 m</t>
  </si>
  <si>
    <t>-330178746</t>
  </si>
  <si>
    <t>https://podminky.urs.cz/item/CS_URS_2021_02/998012021</t>
  </si>
  <si>
    <t>SO 702 - Protihluková stěna</t>
  </si>
  <si>
    <t xml:space="preserve">    2 - Zakládání</t>
  </si>
  <si>
    <t xml:space="preserve">    998 - Přesun hmot</t>
  </si>
  <si>
    <t>131151104</t>
  </si>
  <si>
    <t>Hloubení nezapažených jam a zářezů strojně s urovnáním dna do předepsaného profilu a spádu v hornině třídy těžitelnosti I skupiny 1 a 2 přes 100 do 500 m3</t>
  </si>
  <si>
    <t>výkopy pro patky SZ01-SZ12</t>
  </si>
  <si>
    <t>12*4,15*3,65*1,1</t>
  </si>
  <si>
    <t>Součet</t>
  </si>
  <si>
    <t>"výkopy" 199,947</t>
  </si>
  <si>
    <t>"zemina z pilot" 240,553+7,289</t>
  </si>
  <si>
    <t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t>
  </si>
  <si>
    <t>447,789*10 "Přepočtené koeficientem množství</t>
  </si>
  <si>
    <t>t</t>
  </si>
  <si>
    <t>447,789*1,8 "Přepočtené koeficientem množství</t>
  </si>
  <si>
    <t>odečet objemu patek a podkladního betonu</t>
  </si>
  <si>
    <t>-12*3,00*2,5*1,00</t>
  </si>
  <si>
    <t>-12*3,30*2,8*0,1</t>
  </si>
  <si>
    <t>zásyp nad úrovní původního terénu</t>
  </si>
  <si>
    <t>(3,6+1,1)*(3,1+1,1)*0,2</t>
  </si>
  <si>
    <t>R58333688</t>
  </si>
  <si>
    <t>kamenitý materiál třídy G3 frakce 0/300</t>
  </si>
  <si>
    <t>102,807*1,6 "Přepočtené koeficientem množství</t>
  </si>
  <si>
    <t>180405114</t>
  </si>
  <si>
    <t>Založení trávníků ve vegetačních dlaždicích nebo prefabrikátech výsevem směsi substrátu a semene v rovině nebo na svahu do 1:5</t>
  </si>
  <si>
    <t>nově vysetý trávník po celé délce stěny v šířce 1 m</t>
  </si>
  <si>
    <t>183*1,00</t>
  </si>
  <si>
    <t>183*0,02 "Přepočtené koeficientem množství</t>
  </si>
  <si>
    <t>10371500</t>
  </si>
  <si>
    <t>substrát pro trávníky VL</t>
  </si>
  <si>
    <t>181351103</t>
  </si>
  <si>
    <t>Rozprostření a urovnání ornice v rovině nebo ve svahu sklonu do 1:5 strojně při souvislé ploše přes 100 do 500 m2, tl. vrstvy do 200 mm</t>
  </si>
  <si>
    <t>183*1,00*0,1*1,8</t>
  </si>
  <si>
    <t>183403153</t>
  </si>
  <si>
    <t>Obdělání půdy hrabáním v rovině nebo na svahu do 1:5</t>
  </si>
  <si>
    <t>226112411</t>
  </si>
  <si>
    <t>Velkoprofilové vrty náběrovým vrtáním svislé nezapažené průměru přes 650 do 850 mm, v hl přes 5 m v hornině tř. I</t>
  </si>
  <si>
    <t>výkres situace (příloha 1) a výkres pohledu (příloha 2)</t>
  </si>
  <si>
    <t>d. 5,35 m; piloty s ozn.: P001, P006-P008, P013, P018, P023-P025, P030-P032, P037-P039, P044-P046, P051-P053, P058-P060, P065-P067, P072-P074</t>
  </si>
  <si>
    <t>30*5,35</t>
  </si>
  <si>
    <t>d. 8,00 m; piloty pod patkami (vždy 4 ks) s ozn.: SZ01-SZ12</t>
  </si>
  <si>
    <t>12*4*8,00</t>
  </si>
  <si>
    <t>226212511</t>
  </si>
  <si>
    <t>Velkoprofilové vrty náběrovým vrtáním svislé zapažené ocelovými pažnicemi průměru přes 650 do 850 mm, v hl od 0 do 5 m v hornině tř. I</t>
  </si>
  <si>
    <t>d. 0,65 m; pažení pilot s ozn.: P001, P006-P008, P013, P018, P023-P025, P030-P032, P037-P039, P044-P046, P051-P053, P058-P060, P065-P067, P072-P074</t>
  </si>
  <si>
    <t>30*0,65</t>
  </si>
  <si>
    <t>231112113</t>
  </si>
  <si>
    <t>Zřízení výplně pilot bez vytažení pažnic nezapažených nebo zapažených bentonitovou suspenzí svislých z betonu železového, v hl od 0 do 10 m, při průměru piloty přes 650 do 1250 mm</t>
  </si>
  <si>
    <t>výkres situace (příloha 1), výkres pohledu (příloha 2), řezy (příloha 3)</t>
  </si>
  <si>
    <t>d. 6,00 m; piloty s ozn.: P001, P006-P008, P013, P018, P023-P025, P030-P032, P037-P039, P044-P046, P051-P053, P058-P060, P065-P067, P072-P074</t>
  </si>
  <si>
    <t>30*6,00</t>
  </si>
  <si>
    <t>58932908</t>
  </si>
  <si>
    <t>beton C 20/25 X0 XC2 kamenivo frakce 0/8</t>
  </si>
  <si>
    <t>30*5,35*pi*0,375^2</t>
  </si>
  <si>
    <t>12*4*8,00*pi*0,375^2</t>
  </si>
  <si>
    <t>R58933331</t>
  </si>
  <si>
    <t>beton C 30/37 XF4 kamenivo frakce 0/8</t>
  </si>
  <si>
    <t>d. 0,55 m; piloty s ozn.: P001, P006-P008, P013, P018, P023-P025, P030-P032, P037-P039, P044-P046, P051-P053, P058-P060, P065-P067, P072-P074</t>
  </si>
  <si>
    <t>30*0,55*pi*0,375^2</t>
  </si>
  <si>
    <t>30*173,4/1000</t>
  </si>
  <si>
    <t>12*4*243,67/1000</t>
  </si>
  <si>
    <t>271532213</t>
  </si>
  <si>
    <t>Podsyp pod základové konstrukce se zhutněním a urovnáním povrchu z kameniva hrubého, frakce 8 - 16 mm</t>
  </si>
  <si>
    <t>podsyp pod panely</t>
  </si>
  <si>
    <t>180,8*0,35*0,25</t>
  </si>
  <si>
    <t>273313511</t>
  </si>
  <si>
    <t>Základy z betonu prostého desky z betonu kamenem neprokládaného tř. C 12/15</t>
  </si>
  <si>
    <t>podkladní beton pod patkami s ozn.: SZ01-SZ12</t>
  </si>
  <si>
    <t>12*(3,30*2,8-4*pi*0,375^2)*0,1*1,03</t>
  </si>
  <si>
    <t>275322611</t>
  </si>
  <si>
    <t>Základy z betonu železového (bez výztuže) patky z betonu se zvýšenými nároky na prostředí tř. C 30/37</t>
  </si>
  <si>
    <t>patky s ozn.: SZ01-SZ12</t>
  </si>
  <si>
    <t>12*3,00*2,5*1,00</t>
  </si>
  <si>
    <t>275351121</t>
  </si>
  <si>
    <t>Bednění základů patek zřízení</t>
  </si>
  <si>
    <t>12*2*(3,00+2,5)*1,00</t>
  </si>
  <si>
    <t>275351122</t>
  </si>
  <si>
    <t>Bednění základů patek odstranění</t>
  </si>
  <si>
    <t>275361821</t>
  </si>
  <si>
    <t>Výztuž základů patek z betonářské oceli 10 505 (R)</t>
  </si>
  <si>
    <t>12*502,12/1000</t>
  </si>
  <si>
    <t>918241203</t>
  </si>
  <si>
    <t>Panely protihlukových stěn betonové soklové výšky do 1 m, šířky, přes 2,5 do 4 m</t>
  </si>
  <si>
    <t>výkres pohledu (příloha 2)</t>
  </si>
  <si>
    <t>1*2,84*0,7</t>
  </si>
  <si>
    <t>918241204</t>
  </si>
  <si>
    <t>Panely protihlukových stěn betonové soklové výšky do 1 m, šířky, přes 4 do 6 m</t>
  </si>
  <si>
    <t>34*4,44*0,7+6*4,5*0,7</t>
  </si>
  <si>
    <t>918243244</t>
  </si>
  <si>
    <t>Panely protihlukových stěn hliníkové jednostranně pohltivé šířky přes 2 do 5 m, výšky konstrukce přes 3,5 do 4,5 m</t>
  </si>
  <si>
    <t>7*2,84*0,5+42*4,5*0,5+238*4,44*0,5</t>
  </si>
  <si>
    <t>945412111</t>
  </si>
  <si>
    <t>Teleskopická hydraulická montážní plošina na samohybném podvozku, s otočným košem výšky zdvihu do 8 m</t>
  </si>
  <si>
    <t>den</t>
  </si>
  <si>
    <t>985324211</t>
  </si>
  <si>
    <t>Ochranný nátěr betonu akrylátový dvojnásobný s impregnací (OS-B)</t>
  </si>
  <si>
    <t>výkres řezů (příloha 3); náter typ S2 dle TKP31</t>
  </si>
  <si>
    <t>horní hrana patek s ozn.: SZ01-SZ12</t>
  </si>
  <si>
    <t>12*3,00*2,5</t>
  </si>
  <si>
    <t>R918222113</t>
  </si>
  <si>
    <t>Sloupky protihlukových stěn svařený z ocelovéhé tvaru HEA 200 a ocelového profilu 400x400x20 mm, zakládané do patek, výška sloupku přes 3 m</t>
  </si>
  <si>
    <t>Poznámka k položce:_x000d_
Poznámka k položce: Poznámka k položce: včetně kotvení sloupů dle detailů</t>
  </si>
  <si>
    <t>12*4,55</t>
  </si>
  <si>
    <t>R918222123-1</t>
  </si>
  <si>
    <t>Sloupky protihlukových stěn ocelové tvaru HEA 200, zakládané do pilot, výška sloupku přes 3 m</t>
  </si>
  <si>
    <t>29*5,1</t>
  </si>
  <si>
    <t>R918222123-2</t>
  </si>
  <si>
    <t>Sloupky protihlukových stěn ocelové tvaru HEA 240, zakládané do pilot, výška sloupku přes 3 m</t>
  </si>
  <si>
    <t>1*5,1</t>
  </si>
  <si>
    <t>Přesun hmot pro svršek kolejí nebo kolejišť pro tramvaj kromě metra jakéhokoliv rozsahu dopravní vzdálenost do 1 000 m</t>
  </si>
  <si>
    <t>SO 702.1 - Oplocení DPMB - prostor Lipová (MSKP 1. etapa - OD)</t>
  </si>
  <si>
    <t>3 - Svislé konstrukce</t>
  </si>
  <si>
    <t>7 - Přidružená stavební výroba</t>
  </si>
  <si>
    <t>9 - Ostatní konstrukce a práce</t>
  </si>
  <si>
    <t>Svislé konstrukce</t>
  </si>
  <si>
    <t>33817C</t>
  </si>
  <si>
    <t>plotové sloupky do bet. patky, vč. zemních prací</t>
  </si>
  <si>
    <t>2021_OTSKP</t>
  </si>
  <si>
    <t>489069122</t>
  </si>
  <si>
    <t xml:space="preserve">"sloupky  "99</t>
  </si>
  <si>
    <t>33817D</t>
  </si>
  <si>
    <t>vzpěry vč. zemních prací a betonové patky</t>
  </si>
  <si>
    <t>828019263</t>
  </si>
  <si>
    <t>Přidružená stavební výroba</t>
  </si>
  <si>
    <t>76792</t>
  </si>
  <si>
    <t>oplocení z drát. pletiva, v.1,9m</t>
  </si>
  <si>
    <t>322382665</t>
  </si>
  <si>
    <t>246*1.9</t>
  </si>
  <si>
    <t>Ostatní konstrukce a práce</t>
  </si>
  <si>
    <t>966842</t>
  </si>
  <si>
    <t>odstranění oplocení vč. odvozu a likvidace</t>
  </si>
  <si>
    <t>1773596626</t>
  </si>
  <si>
    <t>SO 702.2 - Oplocení DPMB - smyčka (smyčka DUSP)</t>
  </si>
  <si>
    <t>ocelové sloupky vč. zemních prací a betonové patky</t>
  </si>
  <si>
    <t>-123642764</t>
  </si>
  <si>
    <t>76795</t>
  </si>
  <si>
    <t>oplocení z ocel. rámů, v. 2m</t>
  </si>
  <si>
    <t>982271998</t>
  </si>
  <si>
    <t>420*2.0</t>
  </si>
  <si>
    <t>966846</t>
  </si>
  <si>
    <t>odstranění stávajícího oplocení, vč. odvozu na skládku, likvidace</t>
  </si>
  <si>
    <t>-317251086</t>
  </si>
  <si>
    <t>1226,051</t>
  </si>
  <si>
    <t>0,858</t>
  </si>
  <si>
    <t>3,744</t>
  </si>
  <si>
    <t>D15</t>
  </si>
  <si>
    <t>1,224</t>
  </si>
  <si>
    <t>E15</t>
  </si>
  <si>
    <t>1,125</t>
  </si>
  <si>
    <t>F15</t>
  </si>
  <si>
    <t>1,275</t>
  </si>
  <si>
    <t>G15</t>
  </si>
  <si>
    <t>21,576</t>
  </si>
  <si>
    <t>H15</t>
  </si>
  <si>
    <t>0,924</t>
  </si>
  <si>
    <t>I15</t>
  </si>
  <si>
    <t>1,008</t>
  </si>
  <si>
    <t>SO 703 - Kabelovod</t>
  </si>
  <si>
    <t>8,952</t>
  </si>
  <si>
    <t>0,973</t>
  </si>
  <si>
    <t>0,759</t>
  </si>
  <si>
    <t>0,834</t>
  </si>
  <si>
    <t>0,625</t>
  </si>
  <si>
    <t>0,766</t>
  </si>
  <si>
    <t>6,08</t>
  </si>
  <si>
    <t>28,88</t>
  </si>
  <si>
    <t>9,747</t>
  </si>
  <si>
    <t>E2</t>
  </si>
  <si>
    <t>5,292</t>
  </si>
  <si>
    <t>F2</t>
  </si>
  <si>
    <t>4,704</t>
  </si>
  <si>
    <t>G2</t>
  </si>
  <si>
    <t>6,992</t>
  </si>
  <si>
    <t>H2</t>
  </si>
  <si>
    <t>8,303</t>
  </si>
  <si>
    <t>H19</t>
  </si>
  <si>
    <t>0,865</t>
  </si>
  <si>
    <t>131251202</t>
  </si>
  <si>
    <t>Hloubení zapažených jam a zářezů strojně s urovnáním dna do předepsaného profilu a spádu v hornině třídy těžitelnosti I skupiny 3 přes 20 do 50 m3</t>
  </si>
  <si>
    <t>925073739</t>
  </si>
  <si>
    <t>https://podminky.urs.cz/item/CS_URS_2021_02/131251202</t>
  </si>
  <si>
    <t>"KŠ05" (3.7*3.7*3.1)</t>
  </si>
  <si>
    <t>-376140202</t>
  </si>
  <si>
    <t>"těleso" (2.0*1.77*419.5)</t>
  </si>
  <si>
    <t xml:space="preserve">"KŠ01"      1*(1.6*1.9*2)</t>
  </si>
  <si>
    <t xml:space="preserve">"KŠ02,KŠ09, KŠ10, KŠ11"     4*(1.9*1.9*2)</t>
  </si>
  <si>
    <t xml:space="preserve">"KŠ03"      1*(1.9*1.9*2.7)</t>
  </si>
  <si>
    <t xml:space="preserve">"KŠ04"      1*(1.4*1.4*2.7)</t>
  </si>
  <si>
    <t xml:space="preserve">"KŠ05"      1*(1.4*1.4*2.4)</t>
  </si>
  <si>
    <t xml:space="preserve">"KŠ07"      1*(1.6*1.9*2.3)</t>
  </si>
  <si>
    <t xml:space="preserve">"KŠ08"      1*(1.9*1.9*2.3)</t>
  </si>
  <si>
    <t>I2</t>
  </si>
  <si>
    <t>"Celkem: "A2+B2+C2+D2+E2+F2+G2+H2</t>
  </si>
  <si>
    <t>1769842133</t>
  </si>
  <si>
    <t xml:space="preserve">""odměřeno ze situace (př.č.002)" </t>
  </si>
  <si>
    <t>4*3.7*3.1</t>
  </si>
  <si>
    <t>-64024525</t>
  </si>
  <si>
    <t>-1753153967</t>
  </si>
  <si>
    <t>3.7*3.7*3.1</t>
  </si>
  <si>
    <t>507794868</t>
  </si>
  <si>
    <t>-694694151</t>
  </si>
  <si>
    <t>"odměřeno ze situace (př.č.002)" 2*(2.0*419.5)</t>
  </si>
  <si>
    <t>"Celkem: "A7</t>
  </si>
  <si>
    <t>-849899793</t>
  </si>
  <si>
    <t>1520757174</t>
  </si>
  <si>
    <t>"polovina zásypu z vykopané zeminy, polovina z nakoupené)" 42.439+1555.028-1226.051/2</t>
  </si>
  <si>
    <t>-1106431072</t>
  </si>
  <si>
    <t>"celkem 25 km" 984.442*15</t>
  </si>
  <si>
    <t>1401398569</t>
  </si>
  <si>
    <t>984.442*1.8</t>
  </si>
  <si>
    <t>1628126139</t>
  </si>
  <si>
    <t>"na meziskládku A12 zpět do zásypů (polovina zásypu z vykopané zeminy, polovina z nakoupené)" 1226.051/2*2</t>
  </si>
  <si>
    <t>-355840428</t>
  </si>
  <si>
    <t>"na meziskládku pro zásyp" 1226.051/2</t>
  </si>
  <si>
    <t>-1420655394</t>
  </si>
  <si>
    <t>"na meziskládce pro zásyp" 1226.051/2</t>
  </si>
  <si>
    <t>"Celkem: "A14</t>
  </si>
  <si>
    <t>1103418169</t>
  </si>
  <si>
    <t>(2.0*1.77*419.5) - ((0.9*0.77*419.5))</t>
  </si>
  <si>
    <t xml:space="preserve">"KŠ01"      1*(1.6*1.9*1.3)-(1.4*1.7*1.3)</t>
  </si>
  <si>
    <t xml:space="preserve">"KŠ02,KŠ09, KŠ10, KŠ11"      4*((1.9*1.9*1.3)-(1.7*1.7*1.3))</t>
  </si>
  <si>
    <t xml:space="preserve">"KŠ03"      1*(1.9*1.9*1.7)-(1.7*1.7*1.7)</t>
  </si>
  <si>
    <t xml:space="preserve">"KŠ04"      1*(1.4*1.4*1.5)-(1.1*1.1*1.5)</t>
  </si>
  <si>
    <t xml:space="preserve">"KŠ05"      1*(1.4*1.4*1.7)-(1.1*1.1*1.7)</t>
  </si>
  <si>
    <t xml:space="preserve">"KŠ06"      1*(3.7*3.7*2.9)-(2.5*2.5*2.9)</t>
  </si>
  <si>
    <t xml:space="preserve">"KŠ07"      1*(1.6*1.9*1.4)-(1.4*1.7*1.4)</t>
  </si>
  <si>
    <t xml:space="preserve">"KŠ08"      1*(1.9*1.9*1.4)-(1.7*1.7*1.4)</t>
  </si>
  <si>
    <t>J15</t>
  </si>
  <si>
    <t>"Celkem: "A15+B15+C15+D15+E15+F15+G15+H15+I15</t>
  </si>
  <si>
    <t>545563305</t>
  </si>
  <si>
    <t>2104891814</t>
  </si>
  <si>
    <t xml:space="preserve"> ((0.9*0.9) - (0.77*0.77))*419.5</t>
  </si>
  <si>
    <t>"Celkem: "A17</t>
  </si>
  <si>
    <t>620046430</t>
  </si>
  <si>
    <t>91.073*2 "Přepočtené koeficientem množství</t>
  </si>
  <si>
    <t>460771123</t>
  </si>
  <si>
    <t>Osazení kabelových multikanálů plastových včetně osazení, utěsnění a spojování do rýhy, bez výkopových prací s obsypem z písku 9-cestných</t>
  </si>
  <si>
    <t>-242197620</t>
  </si>
  <si>
    <t>https://podminky.urs.cz/item/CS_URS_2021_02/460771123</t>
  </si>
  <si>
    <t>"odměřeno elektronicky ze situace (př.č.002)" 4*(387)+2*25</t>
  </si>
  <si>
    <t>"Celkem: "A30</t>
  </si>
  <si>
    <t>460771R</t>
  </si>
  <si>
    <t>multikanál 9tiotvorový, vč. příslušenství</t>
  </si>
  <si>
    <t>-289997710</t>
  </si>
  <si>
    <t>460823111</t>
  </si>
  <si>
    <t>Čištění a kalibrování otvorů tělesa kabelovodu</t>
  </si>
  <si>
    <t>-1849928322</t>
  </si>
  <si>
    <t>https://podminky.urs.cz/item/CS_URS_2021_02/460823111</t>
  </si>
  <si>
    <t>460832511</t>
  </si>
  <si>
    <t>Kabelová komora z betonu železového světlé výšky komory do 2,10 m, vnitřní půdorysné plochy do 6 m2 se zvýšenými nároky na prostředí tř. C30/37 se stěnami, stropem a dnem tl. 0,20 m</t>
  </si>
  <si>
    <t>482873306</t>
  </si>
  <si>
    <t>https://podminky.urs.cz/item/CS_URS_2021_02/460832511</t>
  </si>
  <si>
    <t>"kš 6" 1</t>
  </si>
  <si>
    <t>"Celkem: "A33</t>
  </si>
  <si>
    <t>460833141</t>
  </si>
  <si>
    <t>Vstup do kabelové komory z betonu železového bez zvláštních nároků na prostředí tř. C 30/37 se stěnami tl. 0,20 m</t>
  </si>
  <si>
    <t>-914137504</t>
  </si>
  <si>
    <t>https://podminky.urs.cz/item/CS_URS_2021_02/460833141</t>
  </si>
  <si>
    <t>"kš 6" 0.4</t>
  </si>
  <si>
    <t>46089901R</t>
  </si>
  <si>
    <t>Poklop litinový - dodávka a montáž</t>
  </si>
  <si>
    <t>780808727</t>
  </si>
  <si>
    <t>"Celkem: "A35</t>
  </si>
  <si>
    <t>460841191R</t>
  </si>
  <si>
    <t>Kabelová komora z plastů pro běžné zatížení komorového dílu z polyetylénu HDPE 1,22x1,22 výšky 2,55 m - dodávka a montáž, vč. poklopu z litiny a podlahové vpusti</t>
  </si>
  <si>
    <t>91876477</t>
  </si>
  <si>
    <t>"kš 4" 1</t>
  </si>
  <si>
    <t>"Celkem: "A36</t>
  </si>
  <si>
    <t>460841192R</t>
  </si>
  <si>
    <t>Kabelová komora z plastů pro běžné zatížení komorového dílu z polyetylénu HDPE 1,22x1,22 výšky 2,50 m - dodávka a montáž, vč. poklopu z litiny a podlahové vpusti</t>
  </si>
  <si>
    <t>450192358</t>
  </si>
  <si>
    <t>"kš 5" 1</t>
  </si>
  <si>
    <t>"Celkem: "A37</t>
  </si>
  <si>
    <t>460841193R</t>
  </si>
  <si>
    <t>Kabelová komora z plastů pro běžné zatížení komorového dílu z polyetylénu HDPE 1,7x1,7 výšky 2,12 m - dodávka a montáž,vč. poklopu z kompozitu a podlahové vpusti</t>
  </si>
  <si>
    <t>2108595804</t>
  </si>
  <si>
    <t>"kš 8" 1</t>
  </si>
  <si>
    <t>B38</t>
  </si>
  <si>
    <t>"Celkem: "A38</t>
  </si>
  <si>
    <t>460841194R</t>
  </si>
  <si>
    <t>Kabelová komora z plastů pro běžné zatížení komorového dílu z polyetylénu HDPE 1,4x1,7 výšky 2,12 m - dodávka a montáž,vč. poklopu z kompozitu a podlahové vpusti</t>
  </si>
  <si>
    <t>32512179</t>
  </si>
  <si>
    <t>"kš 7" 1</t>
  </si>
  <si>
    <t>"Celkem: "A39</t>
  </si>
  <si>
    <t>460841195R</t>
  </si>
  <si>
    <t>Kabelová komora z plastů pro běžné zatížení komorového dílu z polyetylénu HDPE 1,7x1,7 výšky 1,82 m - dodávka a montáž,vč. poklopu z kompozitu a podlahové vpusti</t>
  </si>
  <si>
    <t>43523236</t>
  </si>
  <si>
    <t>"KŠ 02, KŠ 09, KŠ 10, KŠ 11" 4</t>
  </si>
  <si>
    <t>"Celkem: "A40</t>
  </si>
  <si>
    <t>460841196R</t>
  </si>
  <si>
    <t>Kabelová komora z plastů pro běžné zatížení komorového dílu z polyetylénu HDPE 1,4x1,7 výšky 1,82 m - dodávka a montáž,vč. poklopu z kompozitu a podlahové vpusti</t>
  </si>
  <si>
    <t>-871578726</t>
  </si>
  <si>
    <t>"kš 1" 1</t>
  </si>
  <si>
    <t>460841197R</t>
  </si>
  <si>
    <t>Kabelová komora z plastů pro běžné zatížení komorového dílu z polyetylénu HDPE 1,7x1,7 výšky 2,52 m - dodávka a montáž,vč. poklopu z kompozitu a podlahové vpusti</t>
  </si>
  <si>
    <t>1228824125</t>
  </si>
  <si>
    <t>"kš 3" 1</t>
  </si>
  <si>
    <t>469981111</t>
  </si>
  <si>
    <t>Přesun hmot pro pomocné stavební práce při elektromontážích dopravní vzdálenost do 1 000 m</t>
  </si>
  <si>
    <t>1637959007</t>
  </si>
  <si>
    <t>https://podminky.urs.cz/item/CS_URS_2021_02/469981111</t>
  </si>
  <si>
    <t>711111001</t>
  </si>
  <si>
    <t>Provedení izolace proti zemní vlhkosti natěradly a tmely za studena na ploše vodorovné V nátěrem penetračním</t>
  </si>
  <si>
    <t>-1478228668</t>
  </si>
  <si>
    <t>https://podminky.urs.cz/item/CS_URS_2021_02/711111001</t>
  </si>
  <si>
    <t>2.1*2.1</t>
  </si>
  <si>
    <t>711112001</t>
  </si>
  <si>
    <t>Provedení izolace proti zemní vlhkosti natěradly a tmely za studena na ploše svislé S nátěrem penetračním</t>
  </si>
  <si>
    <t>2021432531</t>
  </si>
  <si>
    <t>https://podminky.urs.cz/item/CS_URS_2021_02/711112001</t>
  </si>
  <si>
    <t>2.1*4*3</t>
  </si>
  <si>
    <t>-1976091584</t>
  </si>
  <si>
    <t>29.61*0.00034 "Přepočtené koeficientem množství</t>
  </si>
  <si>
    <t>711111002</t>
  </si>
  <si>
    <t>Provedení izolace proti zemní vlhkosti natěradly a tmely za studena na ploše vodorovné V nátěrem lakem asfaltovým</t>
  </si>
  <si>
    <t>163750338</t>
  </si>
  <si>
    <t>https://podminky.urs.cz/item/CS_URS_2021_02/711111002</t>
  </si>
  <si>
    <t>2.1*2.1*2</t>
  </si>
  <si>
    <t>711112002</t>
  </si>
  <si>
    <t>Provedení izolace proti zemní vlhkosti natěradly a tmely za studena na ploše svislé S nátěrem lakem asfaltovým</t>
  </si>
  <si>
    <t>-420926871</t>
  </si>
  <si>
    <t>https://podminky.urs.cz/item/CS_URS_2021_02/711112002</t>
  </si>
  <si>
    <t>2.1*4*3*2</t>
  </si>
  <si>
    <t>-610963324</t>
  </si>
  <si>
    <t>59.22*0.00041 "Přepočtené koeficientem množství</t>
  </si>
  <si>
    <t>711491172</t>
  </si>
  <si>
    <t>Provedení doplňků izolace proti vodě textilií na ploše vodorovné V vrstva ochranná</t>
  </si>
  <si>
    <t>604410807</t>
  </si>
  <si>
    <t>https://podminky.urs.cz/item/CS_URS_2021_02/711491172</t>
  </si>
  <si>
    <t>"Celkem: "A26</t>
  </si>
  <si>
    <t>1549025709</t>
  </si>
  <si>
    <t>69311006</t>
  </si>
  <si>
    <t>geotextilie tkaná separační, filtrační, výztužná PP pevnost v tahu 15kN/m</t>
  </si>
  <si>
    <t>-507414073</t>
  </si>
  <si>
    <t>https://podminky.urs.cz/item/CS_URS_2021_02/69311006</t>
  </si>
  <si>
    <t>29.61*1.05 "Přepočtené koeficientem množství</t>
  </si>
  <si>
    <t>"Celkem: "A28</t>
  </si>
  <si>
    <t>1025611344</t>
  </si>
  <si>
    <t>899620121</t>
  </si>
  <si>
    <t>Obetonování plastových šachet z polypropylenu betonem prostým v otevřeném výkopu, beton tř. C 12/15</t>
  </si>
  <si>
    <t>-1936864323</t>
  </si>
  <si>
    <t>https://podminky.urs.cz/item/CS_URS_2021_02/899620121</t>
  </si>
  <si>
    <t>"odměřeno ze situace (př.č.002) a řezů (př.č.007):</t>
  </si>
  <si>
    <t xml:space="preserve">"KŠ01"      1*(1.6*1.9*0.1 +1.6*1.9*0.65)-(1.4*1.7*0.65)</t>
  </si>
  <si>
    <t xml:space="preserve">"KŠ02,KŠ09, KŠ10, KŠ11"      4*(1.9*1.9*0.1 +1.9*1.9*0.65)-(1.7*1.7*0.65)</t>
  </si>
  <si>
    <t xml:space="preserve">"KŠ03"      1*(1.9*1.9*0.1 +1.9*1.9*0.85)-(1.7*1.7*0.85)</t>
  </si>
  <si>
    <t xml:space="preserve">"KŠ04"      1*(1.4*1.4*0.1 +1.4*1.4*0.75)-(1.1*1.1*0.75)</t>
  </si>
  <si>
    <t xml:space="preserve">"KŠ05"      1*(1.4*1.4*0.1 +1.4*1.4*0.85)-(1.1*1.1*0.85)</t>
  </si>
  <si>
    <t xml:space="preserve">"KŠ06"      1*(2.5*2.5*0.1)</t>
  </si>
  <si>
    <t xml:space="preserve">"KŠ07"      1*(1.6*1.9*0.1 +1.6*1.9*0.7)-(1.4*1.7*0.7)</t>
  </si>
  <si>
    <t xml:space="preserve">"KŠ08"      1*(1.9*1.9*0.1 +1.9*1.9*0.7)-(1.7*1.7*0.7)</t>
  </si>
  <si>
    <t>I19</t>
  </si>
  <si>
    <t>"Celkem: "A19+B19+C19+D19+E19+F19+G19+H19</t>
  </si>
  <si>
    <t>9056,667</t>
  </si>
  <si>
    <t>4528,333</t>
  </si>
  <si>
    <t>800 - OBJEKTY ÚPRAVY ÚZEMÍ</t>
  </si>
  <si>
    <t>SO 801.1 - Hrubé terénní úpravy (smyčka SP)</t>
  </si>
  <si>
    <t>122251107</t>
  </si>
  <si>
    <t>Odkopávky a prokopávky nezapažené strojně v hornině třídy těžitelnosti I skupiny 3 přes 5 000 m3</t>
  </si>
  <si>
    <t>347335011</t>
  </si>
  <si>
    <t>https://podminky.urs.cz/item/CS_URS_2021_02/122251107</t>
  </si>
  <si>
    <t>"odkopávky s uložením v místě nebo na recyklační skládce" 13585</t>
  </si>
  <si>
    <t>162351104</t>
  </si>
  <si>
    <t>Vodorovné přemístění výkopku nebo sypaniny po suchu na obvyklém dopravním prostředku, bez naložení výkopku, avšak se složením bez rozhrnutí z horniny třídy těžitelnosti I skupiny 1 až 3 na vzdálenost přes 500 do 1 000 m</t>
  </si>
  <si>
    <t>-952243864</t>
  </si>
  <si>
    <t>https://podminky.urs.cz/item/CS_URS_2021_02/162351104</t>
  </si>
  <si>
    <t>"staveništní přesun zeminy na deponii A2 zpět" 13585/3*2</t>
  </si>
  <si>
    <t>65428318</t>
  </si>
  <si>
    <t>"odvoz zeminy na recyklační skládku" 13585/3</t>
  </si>
  <si>
    <t>1769937526</t>
  </si>
  <si>
    <t>"naložení zeminy na deponii" 13585/3*2</t>
  </si>
  <si>
    <t>-2099269344</t>
  </si>
  <si>
    <t>"poplatek za uložení zeminy na skládce" 13585/3</t>
  </si>
  <si>
    <t>983819027</t>
  </si>
  <si>
    <t>"uložení sypaniny na deponii v místě stavby" 13585/3*2</t>
  </si>
  <si>
    <t>"uložení sypaniny na recyklační skládce" 13585/3</t>
  </si>
  <si>
    <t>18781,333</t>
  </si>
  <si>
    <t>9390,667</t>
  </si>
  <si>
    <t>SO 801.2 - Hrubé terénní úpravy smyčka (smyčka DUSP)</t>
  </si>
  <si>
    <t>1671555494</t>
  </si>
  <si>
    <t>"odkopávky s uložením v místě nebo na recyklační skládce" 28172</t>
  </si>
  <si>
    <t>1281765922</t>
  </si>
  <si>
    <t>"staveništní přesun zeminy na deponii A2 zpět" 28172/3*2</t>
  </si>
  <si>
    <t>1006255553</t>
  </si>
  <si>
    <t>"odvoz zeminy na recyklační skládku" 28172/3</t>
  </si>
  <si>
    <t>-1752564222</t>
  </si>
  <si>
    <t>"naložení zeminy na deponii" 28172/3*2</t>
  </si>
  <si>
    <t>-1871232467</t>
  </si>
  <si>
    <t>"poplatek za uložení zeminy na skládce" 28172/3</t>
  </si>
  <si>
    <t>-1345219099</t>
  </si>
  <si>
    <t>"uložení sypaniny na deponii v místě stavby" 28172/3*2</t>
  </si>
  <si>
    <t>"uložení sypaniny na recyklační skládce" 28172/3</t>
  </si>
  <si>
    <t>1340</t>
  </si>
  <si>
    <t>670</t>
  </si>
  <si>
    <t>SO 801.3 - Hrubé terénní úpravy - OS Smyčka (MSKP 1. etapa - OD)</t>
  </si>
  <si>
    <t>-361557597</t>
  </si>
  <si>
    <t>"odkopávky s uložením v místě nebo na recyklační skládce" 2010</t>
  </si>
  <si>
    <t>1653482711</t>
  </si>
  <si>
    <t>"staveništní přesun zeminy na deponii A2 zpět" 2010/3*2</t>
  </si>
  <si>
    <t>-1510592267</t>
  </si>
  <si>
    <t>"odvoz zeminy na recyklační skládku" 2010/3</t>
  </si>
  <si>
    <t>-701738995</t>
  </si>
  <si>
    <t>"naložení zeminy na deponii" 2010/3*2</t>
  </si>
  <si>
    <t>754198095</t>
  </si>
  <si>
    <t>"poplatek za uložení zeminy na skládce" 2010/3</t>
  </si>
  <si>
    <t>-923865465</t>
  </si>
  <si>
    <t>"uložení sypaniny na deponii v místě stavby" 2010/3*2</t>
  </si>
  <si>
    <t>"uložení sypaniny na recyklační skládce" 2010/3</t>
  </si>
  <si>
    <t>50,931</t>
  </si>
  <si>
    <t>SO 811 - Kácení mimolesní zeleně</t>
  </si>
  <si>
    <t>111251102</t>
  </si>
  <si>
    <t>Odstranění křovin a stromů s odstraněním kořenů strojně průměru kmene do 100 mm v rovině nebo ve svahu sklonu terénu do 1:5, při celkové ploše přes 100 do 500 m2</t>
  </si>
  <si>
    <t>CS ÚRS 2021 01</t>
  </si>
  <si>
    <t>1794324199</t>
  </si>
  <si>
    <t>https://podminky.urs.cz/item/CS_URS_2021_01/111251102</t>
  </si>
  <si>
    <t>"viz příloha dendrologický průzkum" 45.7+13.5+15.8+2.23+120+45.4+8.72+36.6+6.56+20.8+25.9+10.3+4.44+4.2+10.1+13.5+21.3+20.4+8.4</t>
  </si>
  <si>
    <t>112101101</t>
  </si>
  <si>
    <t>Odstranění stromů s odřezáním kmene a s odvětvením listnatých, průměru kmene přes 100 do 300 mm</t>
  </si>
  <si>
    <t>-820462957</t>
  </si>
  <si>
    <t>https://podminky.urs.cz/item/CS_URS_2021_01/112101101</t>
  </si>
  <si>
    <t>"viz příloha dendrologický průzkum" 58</t>
  </si>
  <si>
    <t>112101102</t>
  </si>
  <si>
    <t>Odstranění stromů s odřezáním kmene a s odvětvením listnatých, průměru kmene přes 300 do 500 mm</t>
  </si>
  <si>
    <t>1246433801</t>
  </si>
  <si>
    <t>https://podminky.urs.cz/item/CS_URS_2021_01/112101102</t>
  </si>
  <si>
    <t xml:space="preserve">"viz příloha dendrologický průzkum"  30</t>
  </si>
  <si>
    <t>112101103</t>
  </si>
  <si>
    <t>Odstranění stromů s odřezáním kmene a s odvětvením listnatých, průměru kmene přes 500 do 700 mm</t>
  </si>
  <si>
    <t>-1962971050</t>
  </si>
  <si>
    <t>https://podminky.urs.cz/item/CS_URS_2021_01/112101103</t>
  </si>
  <si>
    <t>"viz příloha dendrologický průzkum" 4</t>
  </si>
  <si>
    <t>112101104</t>
  </si>
  <si>
    <t>Odstranění stromů s odřezáním kmene a s odvětvením listnatých, průměru kmene přes 700 do 900 mm</t>
  </si>
  <si>
    <t>1182225051</t>
  </si>
  <si>
    <t>https://podminky.urs.cz/item/CS_URS_2021_01/112101104</t>
  </si>
  <si>
    <t>"viz příloha dendrologický průzkum" 1</t>
  </si>
  <si>
    <t>112101121</t>
  </si>
  <si>
    <t>Odstranění stromů s odřezáním kmene a s odvětvením jehličnatých bez odkornění, průměru kmene přes 100 do 300 mm</t>
  </si>
  <si>
    <t>-390115647</t>
  </si>
  <si>
    <t>https://podminky.urs.cz/item/CS_URS_2021_01/112101121</t>
  </si>
  <si>
    <t>"viz příloha dendrologický průzkum" 27</t>
  </si>
  <si>
    <t>112101122</t>
  </si>
  <si>
    <t>Odstranění stromů s odřezáním kmene a s odvětvením jehličnatých bez odkornění, průměru kmene přes 300 do 500 mm</t>
  </si>
  <si>
    <t>-149220343</t>
  </si>
  <si>
    <t>https://podminky.urs.cz/item/CS_URS_2021_01/112101122</t>
  </si>
  <si>
    <t>"viz příloha dendrologický průzkum" 6</t>
  </si>
  <si>
    <t>112251101</t>
  </si>
  <si>
    <t>Odstranění pařezů strojně s jejich vykopáním, vytrháním nebo odstřelením průměru přes 100 do 300 mm</t>
  </si>
  <si>
    <t>-254690201</t>
  </si>
  <si>
    <t>https://podminky.urs.cz/item/CS_URS_2021_01/112251101</t>
  </si>
  <si>
    <t>"listnaté + jehličnaté" 58+27</t>
  </si>
  <si>
    <t>112251102</t>
  </si>
  <si>
    <t>Odstranění pařezů strojně s jejich vykopáním, vytrháním nebo odstřelením průměru přes 300 do 500 mm</t>
  </si>
  <si>
    <t>-1429682656</t>
  </si>
  <si>
    <t>https://podminky.urs.cz/item/CS_URS_2021_01/112251102</t>
  </si>
  <si>
    <t>"listnaté + jehličnaté" 30+6</t>
  </si>
  <si>
    <t>112251103</t>
  </si>
  <si>
    <t>Odstranění pařezů strojně s jejich vykopáním, vytrháním nebo odstřelením průměru přes 500 do 700 mm</t>
  </si>
  <si>
    <t>140401844</t>
  </si>
  <si>
    <t>https://podminky.urs.cz/item/CS_URS_2021_01/112251103</t>
  </si>
  <si>
    <t>112251104</t>
  </si>
  <si>
    <t>Odstranění pařezů strojně s jejich vykopáním, vytrháním nebo odstřelením průměru přes 700 do 900 mm</t>
  </si>
  <si>
    <t>-170215798</t>
  </si>
  <si>
    <t>https://podminky.urs.cz/item/CS_URS_2021_01/112251104</t>
  </si>
  <si>
    <t>162201401</t>
  </si>
  <si>
    <t>Vodorovné přemístění větví, kmenů nebo pařezů s naložením, složením a dopravou do 1000 m větví stromů listnatých, průměru kmene přes 100 do 300 mm</t>
  </si>
  <si>
    <t>-759974817</t>
  </si>
  <si>
    <t>https://podminky.urs.cz/item/CS_URS_2021_01/162201401</t>
  </si>
  <si>
    <t>162201402</t>
  </si>
  <si>
    <t>Vodorovné přemístění větví, kmenů nebo pařezů s naložením, složením a dopravou do 1000 m větví stromů listnatých, průměru kmene přes 300 do 500 mm</t>
  </si>
  <si>
    <t>-974320966</t>
  </si>
  <si>
    <t>https://podminky.urs.cz/item/CS_URS_2021_01/162201402</t>
  </si>
  <si>
    <t>162201403</t>
  </si>
  <si>
    <t>Vodorovné přemístění větví, kmenů nebo pařezů s naložením, složením a dopravou do 1000 m větví stromů listnatých, průměru kmene přes 500 do 700 mm</t>
  </si>
  <si>
    <t>1995341310</t>
  </si>
  <si>
    <t>https://podminky.urs.cz/item/CS_URS_2021_01/162201403</t>
  </si>
  <si>
    <t>162201404</t>
  </si>
  <si>
    <t>Vodorovné přemístění větví, kmenů nebo pařezů s naložením, složením a dopravou do 1000 m větví stromů listnatých, průměru kmene přes 700 do 900 mm</t>
  </si>
  <si>
    <t>-121856106</t>
  </si>
  <si>
    <t>https://podminky.urs.cz/item/CS_URS_2021_01/162201404</t>
  </si>
  <si>
    <t>162201405</t>
  </si>
  <si>
    <t>Vodorovné přemístění větví, kmenů nebo pařezů s naložením, složením a dopravou do 1000 m větví stromů jehličnatých, průměru kmene přes 100 do 300 mm</t>
  </si>
  <si>
    <t>-722677516</t>
  </si>
  <si>
    <t>https://podminky.urs.cz/item/CS_URS_2021_01/162201405</t>
  </si>
  <si>
    <t>162201406</t>
  </si>
  <si>
    <t>Vodorovné přemístění větví, kmenů nebo pařezů s naložením, složením a dopravou do 1000 m větví stromů jehličnatých, průměru kmene přes 300 do 500 mm</t>
  </si>
  <si>
    <t>-1141545921</t>
  </si>
  <si>
    <t>https://podminky.urs.cz/item/CS_URS_2021_01/162201406</t>
  </si>
  <si>
    <t>162201411</t>
  </si>
  <si>
    <t>Vodorovné přemístění větví, kmenů nebo pařezů s naložením, složením a dopravou do 1000 m kmenů stromů listnatých, průměru přes 100 do 300 mm</t>
  </si>
  <si>
    <t>945804439</t>
  </si>
  <si>
    <t>https://podminky.urs.cz/item/CS_URS_2021_01/162201411</t>
  </si>
  <si>
    <t>162201412</t>
  </si>
  <si>
    <t>Vodorovné přemístění větví, kmenů nebo pařezů s naložením, složením a dopravou do 1000 m kmenů stromů listnatých, průměru přes 300 do 500 mm</t>
  </si>
  <si>
    <t>-1917405360</t>
  </si>
  <si>
    <t>https://podminky.urs.cz/item/CS_URS_2021_01/162201412</t>
  </si>
  <si>
    <t>162201413</t>
  </si>
  <si>
    <t>Vodorovné přemístění větví, kmenů nebo pařezů s naložením, složením a dopravou do 1000 m kmenů stromů listnatých, průměru přes 500 do 700 mm</t>
  </si>
  <si>
    <t>-697417549</t>
  </si>
  <si>
    <t>https://podminky.urs.cz/item/CS_URS_2021_01/162201413</t>
  </si>
  <si>
    <t>162201414</t>
  </si>
  <si>
    <t>Vodorovné přemístění větví, kmenů nebo pařezů s naložením, složením a dopravou do 1000 m kmenů stromů listnatých, průměru přes 700 do 900 mm</t>
  </si>
  <si>
    <t>1134104875</t>
  </si>
  <si>
    <t>https://podminky.urs.cz/item/CS_URS_2021_01/162201414</t>
  </si>
  <si>
    <t>162201415</t>
  </si>
  <si>
    <t>Vodorovné přemístění větví, kmenů nebo pařezů s naložením, složením a dopravou do 1000 m kmenů stromů jehličnatých, průměru přes 100 do 300 mm</t>
  </si>
  <si>
    <t>-689346524</t>
  </si>
  <si>
    <t>https://podminky.urs.cz/item/CS_URS_2021_01/162201415</t>
  </si>
  <si>
    <t>162201416</t>
  </si>
  <si>
    <t>Vodorovné přemístění větví, kmenů nebo pařezů s naložením, složením a dopravou do 1000 m kmenů stromů jehličnatých, průměru přes 300 do 500 mm</t>
  </si>
  <si>
    <t>549929202</t>
  </si>
  <si>
    <t>https://podminky.urs.cz/item/CS_URS_2021_01/162201416</t>
  </si>
  <si>
    <t>162201421</t>
  </si>
  <si>
    <t>Vodorovné přemístění větví, kmenů nebo pařezů s naložením, složením a dopravou do 1000 m pařezů kmenů, průměru přes 100 do 300 mm</t>
  </si>
  <si>
    <t>118634126</t>
  </si>
  <si>
    <t>https://podminky.urs.cz/item/CS_URS_2021_01/162201421</t>
  </si>
  <si>
    <t>162201422</t>
  </si>
  <si>
    <t>Vodorovné přemístění větví, kmenů nebo pařezů s naložením, složením a dopravou do 1000 m pařezů kmenů, průměru přes 300 do 500 mm</t>
  </si>
  <si>
    <t>1514339224</t>
  </si>
  <si>
    <t>https://podminky.urs.cz/item/CS_URS_2021_01/162201422</t>
  </si>
  <si>
    <t>162201423</t>
  </si>
  <si>
    <t>Vodorovné přemístění větví, kmenů nebo pařezů s naložením, složením a dopravou do 1000 m pařezů kmenů, průměru přes 500 do 700 mm</t>
  </si>
  <si>
    <t>569171409</t>
  </si>
  <si>
    <t>https://podminky.urs.cz/item/CS_URS_2021_01/162201423</t>
  </si>
  <si>
    <t>162201424</t>
  </si>
  <si>
    <t>Vodorovné přemístění větví, kmenů nebo pařezů s naložením, složením a dopravou do 1000 m pařezů kmenů, průměru přes 700 do 900 mm</t>
  </si>
  <si>
    <t>2137144797</t>
  </si>
  <si>
    <t>https://podminky.urs.cz/item/CS_URS_2021_01/162201424</t>
  </si>
  <si>
    <t>162301501</t>
  </si>
  <si>
    <t>Vodorovné přemístění smýcených křovin do průměru kmene 100 mm na vzdálenost do 5 000 m</t>
  </si>
  <si>
    <t>-103212714</t>
  </si>
  <si>
    <t>https://podminky.urs.cz/item/CS_URS_2021_01/162301501</t>
  </si>
  <si>
    <t>162301931</t>
  </si>
  <si>
    <t>Vodorovné přemístění větví, kmenů nebo pařezů s naložením, složením a dopravou Příplatek k cenám za každých dalších i započatých 1000 m přes 1000 m větví stromů listnatých, průměru kmene přes 100 do 300 mm</t>
  </si>
  <si>
    <t>-893867927</t>
  </si>
  <si>
    <t>https://podminky.urs.cz/item/CS_URS_2021_01/162301931</t>
  </si>
  <si>
    <t>"příplatek za odvoz na skládku do 10 km" 58*9</t>
  </si>
  <si>
    <t>162301932</t>
  </si>
  <si>
    <t>Vodorovné přemístění větví, kmenů nebo pařezů s naložením, složením a dopravou Příplatek k cenám za každých dalších i započatých 1000 m přes 1000 m větví stromů listnatých, průměru kmene přes 300 do 500 mm</t>
  </si>
  <si>
    <t>-1086291288</t>
  </si>
  <si>
    <t>https://podminky.urs.cz/item/CS_URS_2021_01/162301932</t>
  </si>
  <si>
    <t>"příplatek za odvoz na skládku do 10 km" 30*9</t>
  </si>
  <si>
    <t>162301933</t>
  </si>
  <si>
    <t>Vodorovné přemístění větví, kmenů nebo pařezů s naložením, složením a dopravou Příplatek k cenám za každých dalších i započatých 1000 m přes 1000 m větví stromů listnatých, průměru kmene přes 500 do 700 mm</t>
  </si>
  <si>
    <t>1943177740</t>
  </si>
  <si>
    <t>https://podminky.urs.cz/item/CS_URS_2021_01/162301933</t>
  </si>
  <si>
    <t>"příplatek za odvoz na skládku do 10 km" 4*9</t>
  </si>
  <si>
    <t>162301934</t>
  </si>
  <si>
    <t>Vodorovné přemístění větví, kmenů nebo pařezů s naložením, složením a dopravou Příplatek k cenám za každých dalších i započatých 1000 m přes 1000 m větví stromů listnatých, průměru kmene přes 700 do 900 mm</t>
  </si>
  <si>
    <t>1155193078</t>
  </si>
  <si>
    <t>https://podminky.urs.cz/item/CS_URS_2021_01/162301934</t>
  </si>
  <si>
    <t>"příplatek za odvoz na skládku do 10 km" 1*9</t>
  </si>
  <si>
    <t>162301941</t>
  </si>
  <si>
    <t>Vodorovné přemístění větví, kmenů nebo pařezů s naložením, složením a dopravou Příplatek k cenám za každých dalších i započatých 1000 m přes 1000 m větví stromů jehličnatých, o průměru kmene přes 100 do 300 mm</t>
  </si>
  <si>
    <t>-2120588794</t>
  </si>
  <si>
    <t>https://podminky.urs.cz/item/CS_URS_2021_01/162301941</t>
  </si>
  <si>
    <t>"příplatek za odvoz na skládku do 10 km" 27*9</t>
  </si>
  <si>
    <t>162301942</t>
  </si>
  <si>
    <t>Vodorovné přemístění větví, kmenů nebo pařezů s naložením, složením a dopravou Příplatek k cenám za každých dalších i započatých 1000 m přes 1000 m větví stromů jehličnatých, o průměru kmene přes 300 do 500 mm</t>
  </si>
  <si>
    <t>-488192906</t>
  </si>
  <si>
    <t>https://podminky.urs.cz/item/CS_URS_2021_01/162301942</t>
  </si>
  <si>
    <t>"příplatek za odvoz na skládku do 10 km" 6*9</t>
  </si>
  <si>
    <t>162301951</t>
  </si>
  <si>
    <t>Vodorovné přemístění větví, kmenů nebo pařezů s naložením, složením a dopravou Příplatek k cenám za každých dalších i započatých 1000 m přes 1000 m kmenů stromů listnatých, o průměru přes 100 do 300 mm</t>
  </si>
  <si>
    <t>2088933115</t>
  </si>
  <si>
    <t>https://podminky.urs.cz/item/CS_URS_2021_01/162301951</t>
  </si>
  <si>
    <t>162301952</t>
  </si>
  <si>
    <t>Vodorovné přemístění větví, kmenů nebo pařezů s naložením, složením a dopravou Příplatek k cenám za každých dalších i započatých 1000 m přes 1000 m kmenů stromů listnatých, o průměru přes 300 do 500 mm</t>
  </si>
  <si>
    <t>1716737263</t>
  </si>
  <si>
    <t>https://podminky.urs.cz/item/CS_URS_2021_01/162301952</t>
  </si>
  <si>
    <t>162301953</t>
  </si>
  <si>
    <t>Vodorovné přemístění větví, kmenů nebo pařezů s naložením, složením a dopravou Příplatek k cenám za každých dalších i započatých 1000 m přes 1000 m kmenů stromů listnatých, o průměru přes 500 do 700 mm</t>
  </si>
  <si>
    <t>-397374463</t>
  </si>
  <si>
    <t>https://podminky.urs.cz/item/CS_URS_2021_01/162301953</t>
  </si>
  <si>
    <t>162301954</t>
  </si>
  <si>
    <t>Vodorovné přemístění větví, kmenů nebo pařezů s naložením, složením a dopravou Příplatek k cenám za každých dalších i započatých 1000 m přes 1000 m kmenů stromů listnatých, o průměru přes 700 do 900 mm</t>
  </si>
  <si>
    <t>-386374111</t>
  </si>
  <si>
    <t>https://podminky.urs.cz/item/CS_URS_2021_01/162301954</t>
  </si>
  <si>
    <t>162301961</t>
  </si>
  <si>
    <t>Vodorovné přemístění větví, kmenů nebo pařezů s naložením, složením a dopravou Příplatek k cenám za každých dalších i započatých 1000 m přes 1000 m kmenů stromů jehličnatých, průměru přes 100 do 300 mm</t>
  </si>
  <si>
    <t>1190930209</t>
  </si>
  <si>
    <t>https://podminky.urs.cz/item/CS_URS_2021_01/162301961</t>
  </si>
  <si>
    <t>162301962</t>
  </si>
  <si>
    <t>Vodorovné přemístění větví, kmenů nebo pařezů s naložením, složením a dopravou Příplatek k cenám za každých dalších i započatých 1000 m přes 1000 m kmenů stromů jehličnatých, průměru přes 300 do 500 mm</t>
  </si>
  <si>
    <t>971865004</t>
  </si>
  <si>
    <t>https://podminky.urs.cz/item/CS_URS_2021_01/162301962</t>
  </si>
  <si>
    <t>162301971</t>
  </si>
  <si>
    <t>Vodorovné přemístění větví, kmenů nebo pařezů s naložením, složením a dopravou Příplatek k cenám za každých dalších i započatých 1000 m přes 1000 m pařezů kmenů, průměru přes 100 do 300 mm</t>
  </si>
  <si>
    <t>-935880924</t>
  </si>
  <si>
    <t>https://podminky.urs.cz/item/CS_URS_2021_01/162301971</t>
  </si>
  <si>
    <t>"příplatek za odvoz na skládku do 10 km" 85*9</t>
  </si>
  <si>
    <t>162301972</t>
  </si>
  <si>
    <t>Vodorovné přemístění větví, kmenů nebo pařezů s naložením, složením a dopravou Příplatek k cenám za každých dalších i započatých 1000 m přes 1000 m pařezů kmenů, průměru přes 300 do 500 mm</t>
  </si>
  <si>
    <t>72297577</t>
  </si>
  <si>
    <t>https://podminky.urs.cz/item/CS_URS_2021_01/162301972</t>
  </si>
  <si>
    <t>"příplatek za odvoz na skládku do 10 km" 36*9</t>
  </si>
  <si>
    <t>162301973</t>
  </si>
  <si>
    <t>Vodorovné přemístění větví, kmenů nebo pařezů s naložením, složením a dopravou Příplatek k cenám za každých dalších i započatých 1000 m přes 1000 m pařezů kmenů, průměru přes 500 do 700 mm</t>
  </si>
  <si>
    <t>-864343024</t>
  </si>
  <si>
    <t>https://podminky.urs.cz/item/CS_URS_2021_01/162301973</t>
  </si>
  <si>
    <t>162301974</t>
  </si>
  <si>
    <t>Vodorovné přemístění větví, kmenů nebo pařezů s naložením, složením a dopravou Příplatek k cenám za každých dalších i započatých 1000 m přes 1000 m pařezů kmenů, průměru přes 700 do 900 mm</t>
  </si>
  <si>
    <t>691392125</t>
  </si>
  <si>
    <t>https://podminky.urs.cz/item/CS_URS_2021_01/162301974</t>
  </si>
  <si>
    <t>162301981</t>
  </si>
  <si>
    <t>Vodorovné přemístění smýcených křovin Příplatek k ceně za každých dalších i započatých 1 000 m</t>
  </si>
  <si>
    <t>-2105149052</t>
  </si>
  <si>
    <t>https://podminky.urs.cz/item/CS_URS_2021_01/162301981</t>
  </si>
  <si>
    <t>"příplatek za odvoz na skládku do 10 km" 433.85*5</t>
  </si>
  <si>
    <t>997013811</t>
  </si>
  <si>
    <t>Poplatek za uložení stavebního odpadu na skládce (skládkovné) dřevěného zatříděného do Katalogu odpadů pod kódem 17 02 01</t>
  </si>
  <si>
    <t>-428116768</t>
  </si>
  <si>
    <t>https://podminky.urs.cz/item/CS_URS_2021_02/997013811</t>
  </si>
  <si>
    <t>"poplatek za dřevo na skládce - stromy A46 křoviny, odborný odhad" 50.931</t>
  </si>
  <si>
    <t>SO 812 - Náhradní výsadba (smyčka SP/DUSP)</t>
  </si>
  <si>
    <t>119005111R</t>
  </si>
  <si>
    <t>Náhradní výsadba</t>
  </si>
  <si>
    <t>-1939961913</t>
  </si>
  <si>
    <t>"náhradní výsadba stromy A1 keře, vč. zálivky, zemních prací, ukotvení kůly, nákup A1 vysazení" 1</t>
  </si>
  <si>
    <t>900 - PROVOZNÍ SOUBORY</t>
  </si>
  <si>
    <t>PS 1001 - Informační LED panely</t>
  </si>
  <si>
    <t>742 - Elektroinstalace - slaboproud</t>
  </si>
  <si>
    <t>742360203R</t>
  </si>
  <si>
    <t>Informační panel č. 1 pro zobrazování času odjezdu všech vozidel IDS JMK, tramvajových linek, informace o změně v dopravě v textové podobě s možností mluveného hlášení.</t>
  </si>
  <si>
    <t>-16782272</t>
  </si>
  <si>
    <t>"LED panel (ELP třířádkový + sloupek) " 2</t>
  </si>
  <si>
    <t>SO 901 - Stavění vlakové cesty</t>
  </si>
  <si>
    <t>99 - HSV - Přesun hmot a skládkovné</t>
  </si>
  <si>
    <t>740.01 - Rozvaděče řízení vlakové cesty - Etapa III</t>
  </si>
  <si>
    <t>740.02 - Rozvaděče řízení vlakové cesty - Etapa III</t>
  </si>
  <si>
    <t>740.03 - Rozvaděče řízení vlakové cesty - Etapa II</t>
  </si>
  <si>
    <t>740.04 - Připojení k trakčnímu vedení</t>
  </si>
  <si>
    <t>740.05 - Bezkontaktní stavění výhybek</t>
  </si>
  <si>
    <t>740.06 - Detekční zařízení - kolejové obvody</t>
  </si>
  <si>
    <t>740.07 - Tramvajová a signalizační návěstidla</t>
  </si>
  <si>
    <t>740.08 - Elektrický ohřev výměn</t>
  </si>
  <si>
    <t>740.09 - Výhybkové skříně</t>
  </si>
  <si>
    <t>740.10 - Ruční voliče</t>
  </si>
  <si>
    <t>740.11 - Informační systém</t>
  </si>
  <si>
    <t>740.12 - Optická síť</t>
  </si>
  <si>
    <t>740.13 - Server/Serverovna - HW + SW</t>
  </si>
  <si>
    <t>740.14 - Kabeláž</t>
  </si>
  <si>
    <t>998 - VRN - Vedlejší rozpočtové náklady - Průzkumné, geodetické a projektové práce</t>
  </si>
  <si>
    <t>13225</t>
  </si>
  <si>
    <t>Hloubení rýh š.do 600mm nezapažencýh v hor.tř.3, strojně , hl. 80cm, dl. 1730m</t>
  </si>
  <si>
    <t>13226</t>
  </si>
  <si>
    <t>Hloubení rýh š.do 600mm nezapažencýh v hor.tř.3, strojně, hl. 130cm, dl.262m</t>
  </si>
  <si>
    <t>1312</t>
  </si>
  <si>
    <t>Hlobení jam v hor. tř.3 strojně (základy stloupů), 35ks (0,6*0,6*0,45)</t>
  </si>
  <si>
    <t>1315</t>
  </si>
  <si>
    <t>Výkop soklů v hor. tř 3 storojově , 10ks (1,25*067*0,75)</t>
  </si>
  <si>
    <t>1317</t>
  </si>
  <si>
    <t>Hlobení jam v hor. tř.3 strojně (základy stloupů), 2ks pro PIT (1,2*1,2*0,9)</t>
  </si>
  <si>
    <t>460421101</t>
  </si>
  <si>
    <t>Lože kabelů z písku nebo štěrkopísku tl 10 cm nad kabel, bez zakrytí, šířky lože do 65 cm</t>
  </si>
  <si>
    <t>17415</t>
  </si>
  <si>
    <t>Zásyp rýh se zhutněním, strojově š. 600,</t>
  </si>
  <si>
    <t>H-001</t>
  </si>
  <si>
    <t>Material pro zásyp, frakce 16-22mm</t>
  </si>
  <si>
    <t>460470012</t>
  </si>
  <si>
    <t>Provizorní zajištění kabelů ve výkopech při jejich souběhu</t>
  </si>
  <si>
    <t>kus</t>
  </si>
  <si>
    <t>34571</t>
  </si>
  <si>
    <t>trubka elektroinstalační ohebná dvouplášťová korugovaná D 41/50 mm, HDPE+LDPE</t>
  </si>
  <si>
    <t>R-001</t>
  </si>
  <si>
    <t>Pokládkla trubek D41/50mm</t>
  </si>
  <si>
    <t>75I941</t>
  </si>
  <si>
    <t>HDPE trubka pro opitku</t>
  </si>
  <si>
    <t>Pokládka HDPE trubky pro optiku</t>
  </si>
  <si>
    <t>27531</t>
  </si>
  <si>
    <t>Základy z prostého betónu, bez bednění C12/15, pro sokly</t>
  </si>
  <si>
    <t>27531.1</t>
  </si>
  <si>
    <t>Základy z prostého betónu, bez bednění C12/15, pro stloupy</t>
  </si>
  <si>
    <t>27531.2</t>
  </si>
  <si>
    <t>Základy z prostého betónu, bez bednění C12/15, pro stloupy na PIT</t>
  </si>
  <si>
    <t>R-002</t>
  </si>
  <si>
    <t>Doprava transport betónu</t>
  </si>
  <si>
    <t>H-002</t>
  </si>
  <si>
    <t>Betón C12/15</t>
  </si>
  <si>
    <t>4600301</t>
  </si>
  <si>
    <t>Odstranění podkladu nebo krytu komunikace (zámková dlažba)</t>
  </si>
  <si>
    <t>13225.1</t>
  </si>
  <si>
    <t>Hloubení rýh š.do 600mm nezapažencýh v hor.tř.3, strojně , hl. 80cm, dl. 92m</t>
  </si>
  <si>
    <t>R-003</t>
  </si>
  <si>
    <t>H-003</t>
  </si>
  <si>
    <t>Material pro zásyp, frakcee 16-22mm</t>
  </si>
  <si>
    <t>564782111</t>
  </si>
  <si>
    <t>Podklad z vibrovaného štěrku VŠ tl 300 mm</t>
  </si>
  <si>
    <t>564782111b</t>
  </si>
  <si>
    <t>Pokládka zámkové dlažby (vrácení do původního stavu)</t>
  </si>
  <si>
    <t>HSV - Přesun hmot a skládkovné</t>
  </si>
  <si>
    <t>997221611</t>
  </si>
  <si>
    <t>Naložení výkopku ručně z hornin třídy 1 až 4</t>
  </si>
  <si>
    <t>740.01</t>
  </si>
  <si>
    <t>Rozvaděče řízení vlakové cesty - Etapa III</t>
  </si>
  <si>
    <t>75IE41Ra</t>
  </si>
  <si>
    <t xml:space="preserve">Rozvaděč  - plast, příprava na 1ks vyhodnocovací jednotky KO, UV stabilní, IP66, vystrojený</t>
  </si>
  <si>
    <t>Poznámka k položce:_x000d_
Lokality: RRD4, RRD7, RRD8, RRD9</t>
  </si>
  <si>
    <t>746641</t>
  </si>
  <si>
    <t>PLC pro automatizaci SIL3 dle ČSN EN 61508 ed.2 (základní jednotka do 128 IO)</t>
  </si>
  <si>
    <t>7466A2RN</t>
  </si>
  <si>
    <t>Aplikační SW - dle ČSN EN 61508 ed.2</t>
  </si>
  <si>
    <t>744R33</t>
  </si>
  <si>
    <t>Mechanická sestava</t>
  </si>
  <si>
    <t>75IE41R</t>
  </si>
  <si>
    <t>Plastový sokl do země</t>
  </si>
  <si>
    <t>338171123</t>
  </si>
  <si>
    <t>Montáž na místě na sokl včetně usazení</t>
  </si>
  <si>
    <t>742L11</t>
  </si>
  <si>
    <t>Zapojení periferie (připojení nachystaných kabelů - naměření, odříznuztí konců odizolování, protažení zapouzdřěním, zapojení, popis, číslování vedení</t>
  </si>
  <si>
    <t>029604a</t>
  </si>
  <si>
    <t>Oživení a seřízení s lokální periferií a nastavení</t>
  </si>
  <si>
    <t>029604b</t>
  </si>
  <si>
    <t>Nastavení a odladění v systému</t>
  </si>
  <si>
    <t>740.02</t>
  </si>
  <si>
    <t>75IE41Ra.1</t>
  </si>
  <si>
    <t xml:space="preserve">Rozvaděč  - plast, příprava na 2ks vyhodnocovací jednotky KO, UV stabilní, IP66, vystrojený</t>
  </si>
  <si>
    <t>Poznámka k položce:_x000d_
Lokality: RRD1, RRD2, RRD3, RRD5, RRD6</t>
  </si>
  <si>
    <t>7466A2RN.1</t>
  </si>
  <si>
    <t xml:space="preserve">Aplikační SW -  dle ČSN EN 61508 ed.2</t>
  </si>
  <si>
    <t>740.03</t>
  </si>
  <si>
    <t>Rozvaděče řízení vlakové cesty - Etapa II</t>
  </si>
  <si>
    <t>746671</t>
  </si>
  <si>
    <t>Rozšíření PLC nebo IPC o komunikačníjednotku</t>
  </si>
  <si>
    <t>Poznámka k položce:_x000d_
Lokality: RTV4 - dovybavení rozvaděče z předchozí etapy</t>
  </si>
  <si>
    <t>Aplikační SW - rozšíření stávajícícho programu</t>
  </si>
  <si>
    <t>740.04</t>
  </si>
  <si>
    <t>Připojení k trakčnímu vedení</t>
  </si>
  <si>
    <t>703744a</t>
  </si>
  <si>
    <t>Odbočná svorka z trakce</t>
  </si>
  <si>
    <t>Poznámka k položce:_x000d_
Lokality: RRD1, RRD2, RRD3, RRD4, RRD5, RRD6, RRD7, RRD8, RRD9</t>
  </si>
  <si>
    <t>703744b</t>
  </si>
  <si>
    <t>Připojení k trakčnímu vedení odbočnou svorkou</t>
  </si>
  <si>
    <t>703412</t>
  </si>
  <si>
    <t>Chránička vněj. prům. cca 40mm (venkovní použití, min. -25+60 st.C, UV stab., stř. mech odolnost) pro napájecí 1-vodičové vedení (- pól) vč. položení</t>
  </si>
  <si>
    <t>742G12a</t>
  </si>
  <si>
    <t>Zatažení 1-vodičového vedení Cu 10mm2 do tr. 15m a připojení v RTV (vedeno z RTV v chráničce do země, potom po trakčním sloupu k trakčnímu vedení)</t>
  </si>
  <si>
    <t>75B481</t>
  </si>
  <si>
    <t>Připevnění tr. ke sloupu pomocí bandimex 6x</t>
  </si>
  <si>
    <t>742G12b</t>
  </si>
  <si>
    <t>Ukolejnění - (+pól) - 1-vodičové vedení CU 10mm2 cca 5m)</t>
  </si>
  <si>
    <t>742L11.1</t>
  </si>
  <si>
    <t>Zapojení vedení v RTV</t>
  </si>
  <si>
    <t>740.05</t>
  </si>
  <si>
    <t>Bezkontaktní stavění výhybek</t>
  </si>
  <si>
    <t>75C30RNa</t>
  </si>
  <si>
    <t>BSV komplet (BSV - TR, BSV - RC)</t>
  </si>
  <si>
    <t xml:space="preserve">Poznámka k položce:_x000d_
Lokality: RRD4: BSV-V45, RRD5: BSV-VK1, BSV-VK2, BSV-V24.1, BSV-V24.2, RRD6: BSV-V104, BSV-RRD6, BSV-V19.1, BSV-V19.2,  RRD7: BSV-V105, BSV-V106, RRD8: BSV-V102, RRD9: BSV-V113.1, BSV-V113.2, RTV4: BSV-11K, BSV-12K, BSV-13K, BSV-14K, BSV-15K, BSV-16K, BSV-17K</t>
  </si>
  <si>
    <t>75C30RNb</t>
  </si>
  <si>
    <t>Zákrytová deska A-RIS (betonová) včetně dopravy</t>
  </si>
  <si>
    <t>75C30RNc</t>
  </si>
  <si>
    <t>Kontaktor RIS + 2xC rozchodnice</t>
  </si>
  <si>
    <t>75C937R</t>
  </si>
  <si>
    <t>Montáž v kolejišti</t>
  </si>
  <si>
    <t>742L11.2</t>
  </si>
  <si>
    <t>Montáž v RRDx, zapojení, popisy, kab štítky, zákl. nastavení</t>
  </si>
  <si>
    <t>75A217</t>
  </si>
  <si>
    <t>Dod. patch. UTP, kab. štítky popis, návlek</t>
  </si>
  <si>
    <t>029604a.1</t>
  </si>
  <si>
    <t>Základní nastavení, zkoušky a seřízení</t>
  </si>
  <si>
    <t>740.06</t>
  </si>
  <si>
    <t>Detekční zařízení - kolejové obvody</t>
  </si>
  <si>
    <t>75C931Ra</t>
  </si>
  <si>
    <t xml:space="preserve">KO kolejové obvody - vyhodnocovací jednotka SIL 3, umístění v jednotlivých  RRD</t>
  </si>
  <si>
    <t>Poznámka k položce:_x000d_
Lokality detekčních zařzení - kolejových obvodů dle TZ</t>
  </si>
  <si>
    <t>75C931Rb</t>
  </si>
  <si>
    <t>KO kolejové obvody - SIL 3, část, která je umístěna v kolejišti</t>
  </si>
  <si>
    <t>75C931Rc</t>
  </si>
  <si>
    <t>Kolejový box ocelový</t>
  </si>
  <si>
    <t>75C931Rd</t>
  </si>
  <si>
    <t>Panel detekční včetně dopravy</t>
  </si>
  <si>
    <t>75C937Ra</t>
  </si>
  <si>
    <t>75C937Rb</t>
  </si>
  <si>
    <t>Montáže v kolejišti</t>
  </si>
  <si>
    <t>75C937Rc</t>
  </si>
  <si>
    <t>Přezkoušení a regulace KO vč. vyhotovení protokolu za 1 úsek</t>
  </si>
  <si>
    <t>75C937Rd</t>
  </si>
  <si>
    <t>Komplexní zkoušky diagnostiky</t>
  </si>
  <si>
    <t>740.07</t>
  </si>
  <si>
    <t>Tramvajová a signalizační návěstidla</t>
  </si>
  <si>
    <t>75C651a</t>
  </si>
  <si>
    <t>TN - tramvajivé návěstidlo - SIL3 dle ČSN EN 61508 ed.2</t>
  </si>
  <si>
    <t>Poznámka k položce:_x000d_
Lokality TN: RRD1: TN-V37, TN-V38, TN-V39, TN-V40, TN-V41, RRD2: TN-V32, TN-V33, TN-V34, TN-V35, TN-V36, RRD3: TN-V27, TN-V28, TN-V29, TN-V30, TN-V31, RRD4: TN-V42, TN-V42, TN-V43, TN-V44, TN-V45, RRD5: TN-V26.1, TN-V25.1, TN-V24.1, TN-V26.2, TN-V25.2, TN-V24.2, TN-V23, RRD6: TN-104.1, TN-104.2, TN-V19, RRD7:TN-V105, RRD8:TN102, RRD9: TN-113.1, TN-113.2</t>
  </si>
  <si>
    <t>75C651b</t>
  </si>
  <si>
    <t>TN - tramvajivé návěstidlo - NON safety</t>
  </si>
  <si>
    <t>75C651c</t>
  </si>
  <si>
    <t>SN - signalizační návěstidlo - SIL3 dle ČSN EN 61508 ed.2</t>
  </si>
  <si>
    <t>Poznámka k položce:_x000d_
Lokality SN: RRD4: SN3, RRD5: SN1, SN2, RRD6: SN4, SN5, SN6, RRD9: SN7, SN8</t>
  </si>
  <si>
    <t>75C651d</t>
  </si>
  <si>
    <t>SN - signalizační návěstidlo - NON safety</t>
  </si>
  <si>
    <t>75C657a</t>
  </si>
  <si>
    <t>Montážní soubor pro umístění na převěs, trakční sloup, nebo sloupek</t>
  </si>
  <si>
    <t>74B118R</t>
  </si>
  <si>
    <t>Sloupek signalizační včetně montáže</t>
  </si>
  <si>
    <t>740.08</t>
  </si>
  <si>
    <t>Elektrický ohřev výměn</t>
  </si>
  <si>
    <t>75C30RN</t>
  </si>
  <si>
    <t>Topnice</t>
  </si>
  <si>
    <t>Poznámka k položce:_x000d_
Lokality: RRD1: EOV-V37 až EOV-V41, RRD2: EOV-V32 až EOV-V36, RRD3: EOV-V27 až EOV-V31, RRD4: EOV-V42 až EOV-V45, EOV-V48, RRD5: EOV-V23 až EOV-V26, RRD6: EOV-104, EOV-V16 až EOV-V22, RRD7: EOV-103, EOV-105, EOV-106, RRD8: EOV-101, EOV-102, RRD9: EOV-113</t>
  </si>
  <si>
    <t>75C937R.1</t>
  </si>
  <si>
    <t>Montáž a zapojení</t>
  </si>
  <si>
    <t>029604a.2</t>
  </si>
  <si>
    <t>Zkoušky a měření</t>
  </si>
  <si>
    <t>740.09</t>
  </si>
  <si>
    <t>Výhybkové skříně</t>
  </si>
  <si>
    <t>744341a</t>
  </si>
  <si>
    <t>Výhybková skříň VSP-1-K</t>
  </si>
  <si>
    <t>Poznámka k položce:_x000d_
Lokality dle TZ</t>
  </si>
  <si>
    <t>744341b</t>
  </si>
  <si>
    <t>Výhybková skříň VSP-20 (pro jednojazykové výměny)</t>
  </si>
  <si>
    <t>744341c</t>
  </si>
  <si>
    <t>Výhybková skříň VSP-20 (pro dvojazykové výměny)</t>
  </si>
  <si>
    <t>744341d</t>
  </si>
  <si>
    <t>Výhybková skříň VS-20</t>
  </si>
  <si>
    <t>186</t>
  </si>
  <si>
    <t>029604a.3</t>
  </si>
  <si>
    <t>Montáž a seřízení stavěcí skříně</t>
  </si>
  <si>
    <t>188</t>
  </si>
  <si>
    <t>740.10</t>
  </si>
  <si>
    <t>Ruční voliče</t>
  </si>
  <si>
    <t>744341a.1</t>
  </si>
  <si>
    <t>Ruční volič pro volbu přestavění výhybky - jednoduchý</t>
  </si>
  <si>
    <t>190</t>
  </si>
  <si>
    <t>Poznámka k položce:_x000d_
Lokality: RRD5: RV1, RV2, RRD6:RV3, RRD9: RV4, RV5</t>
  </si>
  <si>
    <t>744341b.1</t>
  </si>
  <si>
    <t>Ruční volič pro volbu přestavění výhybky - harfa</t>
  </si>
  <si>
    <t>192</t>
  </si>
  <si>
    <t>75C657</t>
  </si>
  <si>
    <t>Montážní soubor na sloup</t>
  </si>
  <si>
    <t>194</t>
  </si>
  <si>
    <t>196</t>
  </si>
  <si>
    <t>740.11</t>
  </si>
  <si>
    <t>Informační systém</t>
  </si>
  <si>
    <t>75C651a.1</t>
  </si>
  <si>
    <t>Venkovní hodiny, digity 100mm s max čitelností 40m, Rozměr: 600x200x80mm.</t>
  </si>
  <si>
    <t>198</t>
  </si>
  <si>
    <t>Poznámka k položce:_x000d_
Lokalit: RRD5: PIT7, RU6:HOD1</t>
  </si>
  <si>
    <t>75C651b.1</t>
  </si>
  <si>
    <t xml:space="preserve">nezávislé panely,  2x TDL 100mm, 2 barvy led R+Y,  5 řádků, Stat. záhlaví „VŮZ  KOLEJ“, Rozměr: 1150 x 1100 x 80mm.</t>
  </si>
  <si>
    <t>75C657a.1</t>
  </si>
  <si>
    <t>Montážní soubor pro montáž na zeď</t>
  </si>
  <si>
    <t>202</t>
  </si>
  <si>
    <t>75C657.1</t>
  </si>
  <si>
    <t>Montážní soubor pro montáž na sloup</t>
  </si>
  <si>
    <t>75B481.1</t>
  </si>
  <si>
    <t>Připevnění ke sloupu pomocí bandimex 6x</t>
  </si>
  <si>
    <t>206</t>
  </si>
  <si>
    <t>208</t>
  </si>
  <si>
    <t>SW můstek pro řídící systém</t>
  </si>
  <si>
    <t>210</t>
  </si>
  <si>
    <t>740.12</t>
  </si>
  <si>
    <t>Optická síť</t>
  </si>
  <si>
    <t>75I941.1</t>
  </si>
  <si>
    <t>mikrotrubička HDPE 10/6mm - včetně montáže do připravené trasy</t>
  </si>
  <si>
    <t>212</t>
  </si>
  <si>
    <t>75I801</t>
  </si>
  <si>
    <t>Optický mikrokabel 4 vl. MM OM3 (RRD1-RRD2, RRD2-RRD3, RRD3-RRD4, RRD4-RRD5, RRD5-RRD1)</t>
  </si>
  <si>
    <t>214</t>
  </si>
  <si>
    <t>75I811</t>
  </si>
  <si>
    <t>Optický mikrokabel 4 vl. SM 125/9 (RTV2-RRD4, RRD6-RRD7, RRD6-RRD8, RRD6-RRD9)</t>
  </si>
  <si>
    <t>216</t>
  </si>
  <si>
    <t>75IEE1</t>
  </si>
  <si>
    <t>optický rozvaděč na DIN lištu, včetně výbavy konaktory + pigtaily</t>
  </si>
  <si>
    <t>218</t>
  </si>
  <si>
    <t>Ochrana sváru 3x60mm</t>
  </si>
  <si>
    <t>220</t>
  </si>
  <si>
    <t>Spojka těsnící mikrokabel GAS-BLOCK</t>
  </si>
  <si>
    <t>222</t>
  </si>
  <si>
    <t>75I962</t>
  </si>
  <si>
    <t>Kalibrace mikrotrubičky</t>
  </si>
  <si>
    <t>224</t>
  </si>
  <si>
    <t>75I961</t>
  </si>
  <si>
    <t>Tlaková zkouška mikrotrubičky</t>
  </si>
  <si>
    <t>226</t>
  </si>
  <si>
    <t>75IH61</t>
  </si>
  <si>
    <t>Ukončení optického kabelu v rozvaděči</t>
  </si>
  <si>
    <t>228</t>
  </si>
  <si>
    <t>029604a.4</t>
  </si>
  <si>
    <t>Nezměřitelné pracovní výkony, příprava tras, koordinace, nezaviněné prostoje</t>
  </si>
  <si>
    <t>230</t>
  </si>
  <si>
    <t>75IK21</t>
  </si>
  <si>
    <t>Měření optického vlákna OTDR + PM</t>
  </si>
  <si>
    <t>232</t>
  </si>
  <si>
    <t>740.13</t>
  </si>
  <si>
    <t>Server/Serverovna - HW + SW</t>
  </si>
  <si>
    <t>755325a</t>
  </si>
  <si>
    <t>Řídící SRV - rozšíření HW GK, převodníky, Port expander (GPU HP NVIDIA Quadro RTX 4000, 8GB GDDR6, Převodníky: Metalika DP/ cat6a/DP – ATEN DisplayPort Extender VE901, Optika Gefen EXT-DP-CP-FM10)</t>
  </si>
  <si>
    <t>234</t>
  </si>
  <si>
    <t>755325b</t>
  </si>
  <si>
    <t>MultiSync V484, LCD 48´´, S-PVA, 24/7, 500cd/m2,public displej do videostěn, vč. Instalace</t>
  </si>
  <si>
    <t>236</t>
  </si>
  <si>
    <t>755325c</t>
  </si>
  <si>
    <t>Opt. patch-panel 24 port, 1U, osazený</t>
  </si>
  <si>
    <t>238</t>
  </si>
  <si>
    <t>755322a</t>
  </si>
  <si>
    <t>SW - konfigurace, adresace (SW1, SW2, SW OPT)</t>
  </si>
  <si>
    <t>240</t>
  </si>
  <si>
    <t>755327aa</t>
  </si>
  <si>
    <t>SW SCADA - licence (1x SRV, 2x CALs, 2x VIEW)</t>
  </si>
  <si>
    <t>set</t>
  </si>
  <si>
    <t>242</t>
  </si>
  <si>
    <t>755327ab</t>
  </si>
  <si>
    <t>SW OPC UA - licence</t>
  </si>
  <si>
    <t>244</t>
  </si>
  <si>
    <t>755322b</t>
  </si>
  <si>
    <t>SW SCADA projekt Etapy II - průjezd DOČ/DOŠ</t>
  </si>
  <si>
    <t>246</t>
  </si>
  <si>
    <t>755322c</t>
  </si>
  <si>
    <t>SW SCADA - Etapa III</t>
  </si>
  <si>
    <t>248</t>
  </si>
  <si>
    <t>755322d</t>
  </si>
  <si>
    <t>Email - Reporting průjezdů</t>
  </si>
  <si>
    <t>250</t>
  </si>
  <si>
    <t>755322e</t>
  </si>
  <si>
    <t>Email - Reporting parkovacích pozic (tisk/pdf)</t>
  </si>
  <si>
    <t>252</t>
  </si>
  <si>
    <t>755324aa</t>
  </si>
  <si>
    <t>PLC Etapa II - aktualizace projektu „RserverParking“</t>
  </si>
  <si>
    <t>254</t>
  </si>
  <si>
    <t>755324ab</t>
  </si>
  <si>
    <t>PLC Etapa III - projekt</t>
  </si>
  <si>
    <t>256</t>
  </si>
  <si>
    <t>755325d</t>
  </si>
  <si>
    <t>Instalace SW a oživení systému</t>
  </si>
  <si>
    <t>258</t>
  </si>
  <si>
    <t>2940a</t>
  </si>
  <si>
    <t>Riziková analýza HW SIL3 dle ČSN EN 61508 ed.2 (RRD6, RRD7, RRD9)</t>
  </si>
  <si>
    <t>02940b</t>
  </si>
  <si>
    <t>Riziková analýza SW SIL3 dle ČSN EN 61508 ed.2 (RRD6, RRD7, RRD9)</t>
  </si>
  <si>
    <t>262</t>
  </si>
  <si>
    <t>2940c</t>
  </si>
  <si>
    <t>Certifikace SIL3 dle ČSN EN 61508 ed.2 (RRD6, RRD7, RRD9)</t>
  </si>
  <si>
    <t>264</t>
  </si>
  <si>
    <t>2940d</t>
  </si>
  <si>
    <t>Zkoušky jednotlivých částí řízení vozovny</t>
  </si>
  <si>
    <t>266</t>
  </si>
  <si>
    <t>2940e</t>
  </si>
  <si>
    <t>Komplexní zkoušky řízení vozovny</t>
  </si>
  <si>
    <t>268</t>
  </si>
  <si>
    <t>2940f</t>
  </si>
  <si>
    <t>Komplexní zkoušky řízení vozovny dle ČSN EN 61508 ed.2</t>
  </si>
  <si>
    <t>270</t>
  </si>
  <si>
    <t>2940g</t>
  </si>
  <si>
    <t>Testovací provoz</t>
  </si>
  <si>
    <t>272</t>
  </si>
  <si>
    <t>755327ac</t>
  </si>
  <si>
    <t>Rekonfigurace kamerového systému</t>
  </si>
  <si>
    <t>274</t>
  </si>
  <si>
    <t>740.14</t>
  </si>
  <si>
    <t>Kabeláž</t>
  </si>
  <si>
    <t>742G61R</t>
  </si>
  <si>
    <t>CYKY 0,6/1kV 2x1,5</t>
  </si>
  <si>
    <t>276</t>
  </si>
  <si>
    <t>742G61R.1</t>
  </si>
  <si>
    <t>CYKY 0,6/1kV 3x2,5</t>
  </si>
  <si>
    <t>278</t>
  </si>
  <si>
    <t>742G61R.2</t>
  </si>
  <si>
    <t>CYA 10 (ČERVENÁ)</t>
  </si>
  <si>
    <t>280</t>
  </si>
  <si>
    <t>CYKY 7x1,5</t>
  </si>
  <si>
    <t>282</t>
  </si>
  <si>
    <t>CYKY 4x1,5</t>
  </si>
  <si>
    <t>284</t>
  </si>
  <si>
    <t>75M912</t>
  </si>
  <si>
    <t>FTP-P BCU CAT.7 LSZH-PE-FCA</t>
  </si>
  <si>
    <t>286</t>
  </si>
  <si>
    <t>75A151</t>
  </si>
  <si>
    <t>TCEPKFLE 3x4x0,8mm2</t>
  </si>
  <si>
    <t>288</t>
  </si>
  <si>
    <t>75A161</t>
  </si>
  <si>
    <t>TCEPKFLE 5x4x0,8mm2</t>
  </si>
  <si>
    <t>290</t>
  </si>
  <si>
    <t>742G61R.3</t>
  </si>
  <si>
    <t>RADOX 9GKW-AX 3600V 1X4 M</t>
  </si>
  <si>
    <t>292</t>
  </si>
  <si>
    <t>147</t>
  </si>
  <si>
    <t>75A151.1</t>
  </si>
  <si>
    <t>LIY(C)Y 2x1,5</t>
  </si>
  <si>
    <t>294</t>
  </si>
  <si>
    <t>75A151.2</t>
  </si>
  <si>
    <t>2Y(ST)C2Y 1x0,75</t>
  </si>
  <si>
    <t>296</t>
  </si>
  <si>
    <t>742K12</t>
  </si>
  <si>
    <t>Ukončení vodičů v rozvaděči vč. zapojení a vodičové koncovky do 16 mm2</t>
  </si>
  <si>
    <t>298</t>
  </si>
  <si>
    <t>75A217.1</t>
  </si>
  <si>
    <t>Montáž kabelového objektu</t>
  </si>
  <si>
    <t>VRN - Vedlejší rozpočtové náklady - Průzkumné, geodetické a projektové práce</t>
  </si>
  <si>
    <t>P10</t>
  </si>
  <si>
    <t>Kalibrace kabelovodu</t>
  </si>
  <si>
    <t>302</t>
  </si>
  <si>
    <t>304</t>
  </si>
  <si>
    <t>306</t>
  </si>
  <si>
    <t>308</t>
  </si>
  <si>
    <t>P14</t>
  </si>
  <si>
    <t>Inženírská činost zhotovitele</t>
  </si>
  <si>
    <t>310</t>
  </si>
  <si>
    <t>02940</t>
  </si>
  <si>
    <t>VYPRACOVÁNÍ DOKUMENTACE - Vypracování dokumentace SW PROJEKT</t>
  </si>
  <si>
    <t>312</t>
  </si>
  <si>
    <t>029522a</t>
  </si>
  <si>
    <t>Revize vč. revizní zprávy</t>
  </si>
  <si>
    <t>314</t>
  </si>
  <si>
    <t>SEZNAM FIGUR</t>
  </si>
  <si>
    <t>Výměra</t>
  </si>
  <si>
    <t xml:space="preserve"> 000/ SO 000</t>
  </si>
  <si>
    <t xml:space="preserve"> 000/ SO 001</t>
  </si>
  <si>
    <t xml:space="preserve"> 000/ SO 002</t>
  </si>
  <si>
    <t>Použití figury:</t>
  </si>
  <si>
    <t>Demolice budov postupným rozebíráním z cihel, kamene, smíšeného nebo hrázděného zdiva, tvárnic na maltu vápennou nebo vápenocementovou s podílem konstrukcí přes</t>
  </si>
  <si>
    <t xml:space="preserve"> 100/ SO 108</t>
  </si>
  <si>
    <t xml:space="preserve"> 200/ SO 201.1</t>
  </si>
  <si>
    <t>Řezání stávajícího betonového krytu hl přes 50 do 100 mm</t>
  </si>
  <si>
    <t>Výplň dilatačních spár z extrudovaného polystyrénu tl 20 mm</t>
  </si>
  <si>
    <t>Těsnění pracovní spáry betonové konstrukce polyuretanovým tmelem do pl 1,5 cm2</t>
  </si>
  <si>
    <t>A109</t>
  </si>
  <si>
    <t>"těsnění dilatačních spár říms elastickým těsnícím tmelem 30/30mm s předtěsněním včetně" 6.27+3*1.97+2*2.66</t>
  </si>
  <si>
    <t>Těsnění spáry betonové konstrukce spárovým profilem průřezu 40/40 mm</t>
  </si>
  <si>
    <t>Vodorovné přemístění suti a vybouraných hmot bez naložení ale se složením a urovnáním do 1 km</t>
  </si>
  <si>
    <t>Příplatek ZKD 1 km přemístění suti a vybouraných hmot</t>
  </si>
  <si>
    <t>Nakládání suti a vybouraných hmot</t>
  </si>
  <si>
    <t>Provedení izolace proti zemní vlhkosti svislé za horka nátěrem asfaltovým</t>
  </si>
  <si>
    <t>Provedení izolace proti zemní vlhkosti pásy přitavením svislé NAIP</t>
  </si>
  <si>
    <t>Provedení hydroizolace mostovek pásy přitavením NAIP</t>
  </si>
  <si>
    <t>Provedení doplňků izolace proti vodě na ploše svislé z textilií vrstva ochranná</t>
  </si>
  <si>
    <t>Zřízení pilot svislých D přes 650 do 1250 mm hl od 0 do 20 m bez vytažení pažnic z betonu železového</t>
  </si>
  <si>
    <t>beton C 30/37 XA2 kamenivo frakce 0/22</t>
  </si>
  <si>
    <t>Nakládání výkopku z hornin třídy těžitelnosti I skupiny 1 až 3 přes 100 m3</t>
  </si>
  <si>
    <t>Odbourání vrchní části znehodnocené výplně pilot D piloty přes 650 do 1250 mm</t>
  </si>
  <si>
    <t>Podsyp pod základové konstrukce se zhutněním z netříděného štěrkopísku</t>
  </si>
  <si>
    <t>Bednění základových pasů - zřízení</t>
  </si>
  <si>
    <t>Mostní římsy ze ŽB C 30/37</t>
  </si>
  <si>
    <t>Mostní křídla a závěrné zídky ze ŽB C 35/45</t>
  </si>
  <si>
    <t>Bednění mostních křídel a závěrných zídek ze systémového bednění s výplní z překližek - zřízení</t>
  </si>
  <si>
    <t>Výztuž předpínací nosné konstrukce mostů kabely monostrand</t>
  </si>
  <si>
    <t>Podkladní nebo výplňová vrstva z betonu C 12/15 tl do 150 mm</t>
  </si>
  <si>
    <t>Obsypání potrubí strojně sypaninou bez prohození, uloženou do 3 m</t>
  </si>
  <si>
    <t>Bednění podkladní vrtací šablony základu z hranolů a prken hloubky do 300 mm - zřízení</t>
  </si>
  <si>
    <t>B109</t>
  </si>
  <si>
    <t>"těsnění spáry 40/40mm mezi vozovkou na mostě, římsami A109 příčnými obrubami v místě konců nosné konstrukce záliv. z modifk. asf. s předtěsněním" 366</t>
  </si>
  <si>
    <t>C109</t>
  </si>
  <si>
    <t>"Celkem: "A109+B109</t>
  </si>
  <si>
    <t xml:space="preserve"> 200/ SO 201.2</t>
  </si>
  <si>
    <t>Montáž opěrné zdi z gabionů dvouzákrutová síť povrch galfan vyplněná kamenem (bez dodání kamene)</t>
  </si>
  <si>
    <t xml:space="preserve"> 200/ SO 203.1</t>
  </si>
  <si>
    <t>Vodorovná doprava suti ze sypkých materiálů do 1 km</t>
  </si>
  <si>
    <t>Příplatek ZKD 1 km u vodorovné dopravy suti ze sypkých materiálů</t>
  </si>
  <si>
    <t>Provedení izolace proti zemní vlhkosti vodorovné za horka nátěrem asfaltovým</t>
  </si>
  <si>
    <t xml:space="preserve"> 300/ SO 301</t>
  </si>
  <si>
    <t xml:space="preserve"> 300/ IO 302.1</t>
  </si>
  <si>
    <t xml:space="preserve"> 300/ SO 311</t>
  </si>
  <si>
    <t xml:space="preserve"> 300/ SO 312</t>
  </si>
  <si>
    <t xml:space="preserve"> 300/ SO 313</t>
  </si>
  <si>
    <t xml:space="preserve"> 300/ IO 329</t>
  </si>
  <si>
    <t xml:space="preserve"> 400/ IO401</t>
  </si>
  <si>
    <t xml:space="preserve"> 400/ IO401.1</t>
  </si>
  <si>
    <t xml:space="preserve"> 400/ IO401.2</t>
  </si>
  <si>
    <t xml:space="preserve"> 400/ IO403.1</t>
  </si>
  <si>
    <t xml:space="preserve"> 400/ IO406.1</t>
  </si>
  <si>
    <t xml:space="preserve"> 400/ IO428</t>
  </si>
  <si>
    <t xml:space="preserve"> 600/ SO 661</t>
  </si>
  <si>
    <t xml:space="preserve">Zřízení koleje stykované ze žlábkových kolejnic na nových vystrojených  pražcích z betonu  předpjatého, rozdělení pražců 600 mm</t>
  </si>
  <si>
    <t xml:space="preserve"> 600/ SO 662</t>
  </si>
  <si>
    <t xml:space="preserve"> 600/ SO 663</t>
  </si>
  <si>
    <t xml:space="preserve">Zřízení koleje stykované z  kolejnic 49E1 (S49) na nových vystrojených  pražcích z betonu  předpjatého, rozdělení pražců 600 mm</t>
  </si>
  <si>
    <t xml:space="preserve"> 700/ SO 701</t>
  </si>
  <si>
    <t>Vodorovné přemístění výkopku nebo sypaniny po suchu na obvyklém dopravním prostředku, bez naložení výkopku, avšak se složením bez rozhrnutí z horniny třídy těži</t>
  </si>
  <si>
    <t xml:space="preserve"> 700/ SO 702.1</t>
  </si>
  <si>
    <t xml:space="preserve"> 700/ SO 702.2</t>
  </si>
  <si>
    <t xml:space="preserve"> 700/ SO 703</t>
  </si>
  <si>
    <t>Obsypání potrubí strojně sypaninou z vhodných třídy těžitelnosti I a II, skupiny 1 až 4 nebo materiálem připraveným podél výkopu ve vzdálenosti do 3 m od jeho k</t>
  </si>
  <si>
    <t>Hloubení zapažených rýh šířky přes 800 do 2 000 mm strojně s urovnáním dna do předepsaného profilu a spádu v hornině třídy těžitelnosti I skupiny 3 přes 1 000 d</t>
  </si>
  <si>
    <t>Kabelová komora z betonu železového světlé výšky komory do 2,10 m, vnitřní půdorysné plochy do 6 m2 se zvýšenými nároky na prostředí tř. C30/37 se stěnami, stro</t>
  </si>
  <si>
    <t>Kabelová komora z plastů pro běžné zatížení komorového dílu z polyetylénu HDPE 1,22x1,22 výšky 2,55 m - dodávka a montáž, vč. poklopu z litiny a podlahové vpust</t>
  </si>
  <si>
    <t>Kabelová komora z plastů pro běžné zatížení komorového dílu z polyetylénu HDPE 1,22x1,22 výšky 2,50 m - dodávka a montáž, vč. poklopu z litiny a podlahové vpust</t>
  </si>
  <si>
    <t>Kabelová komora z plastů pro běžné zatížení komorového dílu z polyetylénu HDPE 1,7x1,7 výšky 2,12 m - dodávka a montáž,vč. poklopu z kompozitu a podlahové vpust</t>
  </si>
  <si>
    <t>Kabelová komora z plastů pro běžné zatížení komorového dílu z polyetylénu HDPE 1,4x1,7 výšky 2,12 m - dodávka a montáž,vč. poklopu z kompozitu a podlahové vpust</t>
  </si>
  <si>
    <t>Kabelová komora z plastů pro běžné zatížení komorového dílu z polyetylénu HDPE 1,7x1,7 výšky 1,82 m - dodávka a montáž,vč. poklopu z kompozitu a podlahové vpust</t>
  </si>
  <si>
    <t>Kabelová komora z plastů pro běžné zatížení komorového dílu z polyetylénu HDPE 1,4x1,7 výšky 1,82 m - dodávka a montáž,vč. poklopu z kompozitu a podlahové vpust</t>
  </si>
  <si>
    <t>Kabelová komora z plastů pro běžné zatížení komorového dílu z polyetylénu HDPE 1,7x1,7 výšky 2,52 m - dodávka a montáž,vč. poklopu z kompozitu a podlahové vpust</t>
  </si>
  <si>
    <t xml:space="preserve"> 800/ SO 801.1</t>
  </si>
  <si>
    <t>Uložení sypaniny na skládky nebo meziskládky</t>
  </si>
  <si>
    <t xml:space="preserve"> 800/ SO 801.2</t>
  </si>
  <si>
    <t xml:space="preserve"> 800/ SO 801.3</t>
  </si>
  <si>
    <t xml:space="preserve"> 800/ SO 811</t>
  </si>
  <si>
    <t xml:space="preserve"> 800/ SO 812</t>
  </si>
  <si>
    <t xml:space="preserve"> 900/ PS 1001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</si>
</sst>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800080"/>
      <name val="Arial CE"/>
    </font>
    <font>
      <sz val="10"/>
      <color rgb="FF003366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12"/>
      <color rgb="FF000000"/>
      <name val="Arial CE"/>
    </font>
    <font>
      <i/>
      <sz val="7"/>
      <color rgb="FF969696"/>
      <name val="Arial CE"/>
    </font>
    <font>
      <b/>
      <sz val="9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43" fillId="0" borderId="0" applyNumberFormat="0" applyFill="0" applyBorder="0" applyAlignment="0" applyProtection="0"/>
  </cellStyleXfs>
  <cellXfs count="305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7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8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0" fillId="0" borderId="14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1" fillId="4" borderId="6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right" vertical="center"/>
    </xf>
    <xf numFmtId="0" fontId="21" fillId="4" borderId="8" xfId="0" applyFont="1" applyFill="1" applyBorder="1" applyAlignment="1" applyProtection="1">
      <alignment horizontal="center" vertical="center"/>
    </xf>
    <xf numFmtId="0" fontId="22" fillId="0" borderId="16" xfId="0" applyFont="1" applyBorder="1" applyAlignment="1" applyProtection="1">
      <alignment horizontal="center" vertical="center" wrapText="1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9" fillId="0" borderId="14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5" fillId="0" borderId="3" xfId="0" applyFont="1" applyBorder="1" applyAlignment="1" applyProtection="1">
      <alignment vertical="center"/>
    </xf>
    <xf numFmtId="0" fontId="25" fillId="0" borderId="0" xfId="0" applyFont="1" applyAlignment="1" applyProtection="1">
      <alignment vertical="center"/>
    </xf>
    <xf numFmtId="0" fontId="25" fillId="0" borderId="0" xfId="0" applyFont="1" applyAlignment="1" applyProtection="1">
      <alignment horizontal="left" vertical="center" wrapText="1"/>
    </xf>
    <xf numFmtId="0" fontId="26" fillId="0" borderId="0" xfId="0" applyFont="1" applyAlignment="1" applyProtection="1">
      <alignment vertical="center"/>
    </xf>
    <xf numFmtId="4" fontId="26" fillId="0" borderId="0" xfId="0" applyNumberFormat="1" applyFont="1" applyAlignment="1" applyProtection="1">
      <alignment horizontal="right" vertical="center"/>
    </xf>
    <xf numFmtId="4" fontId="26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7" fillId="0" borderId="14" xfId="0" applyNumberFormat="1" applyFont="1" applyBorder="1" applyAlignment="1" applyProtection="1">
      <alignment vertical="center"/>
    </xf>
    <xf numFmtId="4" fontId="27" fillId="0" borderId="0" xfId="0" applyNumberFormat="1" applyFont="1" applyBorder="1" applyAlignment="1" applyProtection="1">
      <alignment vertical="center"/>
    </xf>
    <xf numFmtId="166" fontId="27" fillId="0" borderId="0" xfId="0" applyNumberFormat="1" applyFont="1" applyBorder="1" applyAlignment="1" applyProtection="1">
      <alignment vertical="center"/>
    </xf>
    <xf numFmtId="4" fontId="27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10" fillId="0" borderId="0" xfId="0" applyFont="1" applyAlignment="1" applyProtection="1">
      <alignment vertical="center"/>
    </xf>
    <xf numFmtId="0" fontId="29" fillId="0" borderId="0" xfId="0" applyFont="1" applyAlignment="1" applyProtection="1">
      <alignment horizontal="left" vertical="center" wrapText="1"/>
    </xf>
    <xf numFmtId="4" fontId="10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4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5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4" fontId="1" fillId="0" borderId="19" xfId="0" applyNumberFormat="1" applyFont="1" applyBorder="1" applyAlignment="1" applyProtection="1">
      <alignment vertical="center"/>
    </xf>
    <xf numFmtId="4" fontId="1" fillId="0" borderId="20" xfId="0" applyNumberFormat="1" applyFont="1" applyBorder="1" applyAlignment="1" applyProtection="1">
      <alignment vertical="center"/>
    </xf>
    <xf numFmtId="166" fontId="1" fillId="0" borderId="20" xfId="0" applyNumberFormat="1" applyFont="1" applyBorder="1" applyAlignment="1" applyProtection="1">
      <alignment vertical="center"/>
    </xf>
    <xf numFmtId="4" fontId="1" fillId="0" borderId="21" xfId="0" applyNumberFormat="1" applyFont="1" applyBorder="1" applyAlignment="1" applyProtection="1">
      <alignment vertical="center"/>
    </xf>
    <xf numFmtId="0" fontId="3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13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1" fillId="4" borderId="0" xfId="0" applyFont="1" applyFill="1" applyAlignment="1" applyProtection="1">
      <alignment horizontal="right" vertical="center"/>
    </xf>
    <xf numFmtId="0" fontId="32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1" fillId="4" borderId="16" xfId="0" applyFont="1" applyFill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3" fillId="0" borderId="12" xfId="0" applyNumberFormat="1" applyFont="1" applyBorder="1" applyAlignment="1" applyProtection="1"/>
    <xf numFmtId="166" fontId="33" fillId="0" borderId="13" xfId="0" applyNumberFormat="1" applyFont="1" applyBorder="1" applyAlignment="1" applyProtection="1"/>
    <xf numFmtId="4" fontId="34" fillId="0" borderId="0" xfId="0" applyNumberFormat="1" applyFont="1" applyAlignment="1">
      <alignment vertical="center"/>
    </xf>
    <xf numFmtId="0" fontId="7" fillId="0" borderId="3" xfId="0" applyFont="1" applyBorder="1" applyAlignment="1" applyProtection="1"/>
    <xf numFmtId="0" fontId="7" fillId="0" borderId="0" xfId="0" applyFont="1" applyAlignment="1" applyProtection="1"/>
    <xf numFmtId="0" fontId="7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7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7" fillId="0" borderId="3" xfId="0" applyFont="1" applyBorder="1" applyAlignment="1"/>
    <xf numFmtId="0" fontId="7" fillId="0" borderId="14" xfId="0" applyFont="1" applyBorder="1" applyAlignment="1" applyProtection="1"/>
    <xf numFmtId="0" fontId="7" fillId="0" borderId="0" xfId="0" applyFont="1" applyBorder="1" applyAlignment="1" applyProtection="1"/>
    <xf numFmtId="166" fontId="7" fillId="0" borderId="0" xfId="0" applyNumberFormat="1" applyFont="1" applyBorder="1" applyAlignment="1" applyProtection="1"/>
    <xf numFmtId="166" fontId="7" fillId="0" borderId="15" xfId="0" applyNumberFormat="1" applyFont="1" applyBorder="1" applyAlignment="1" applyProtection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21" fillId="0" borderId="22" xfId="0" applyFont="1" applyBorder="1" applyAlignment="1" applyProtection="1">
      <alignment horizontal="center" vertical="center"/>
    </xf>
    <xf numFmtId="49" fontId="21" fillId="0" borderId="22" xfId="0" applyNumberFormat="1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center" vertical="center" wrapText="1"/>
    </xf>
    <xf numFmtId="167" fontId="21" fillId="0" borderId="22" xfId="0" applyNumberFormat="1" applyFont="1" applyBorder="1" applyAlignment="1" applyProtection="1">
      <alignment vertical="center"/>
    </xf>
    <xf numFmtId="4" fontId="21" fillId="2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</xf>
    <xf numFmtId="0" fontId="22" fillId="2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5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5" fillId="0" borderId="0" xfId="0" applyFont="1" applyAlignment="1" applyProtection="1">
      <alignment horizontal="left" vertical="center"/>
    </xf>
    <xf numFmtId="0" fontId="36" fillId="0" borderId="0" xfId="1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8" fillId="0" borderId="3" xfId="0" applyFont="1" applyBorder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37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left" vertical="center" wrapText="1"/>
    </xf>
    <xf numFmtId="167" fontId="8" fillId="0" borderId="0" xfId="0" applyNumberFormat="1" applyFont="1" applyAlignment="1" applyProtection="1">
      <alignment vertical="center"/>
    </xf>
    <xf numFmtId="0" fontId="8" fillId="0" borderId="0" xfId="0" applyFont="1" applyAlignment="1" applyProtection="1">
      <alignment vertical="center"/>
      <protection locked="0"/>
    </xf>
    <xf numFmtId="0" fontId="8" fillId="0" borderId="3" xfId="0" applyFont="1" applyBorder="1" applyAlignment="1">
      <alignment vertical="center"/>
    </xf>
    <xf numFmtId="0" fontId="8" fillId="0" borderId="19" xfId="0" applyFont="1" applyBorder="1" applyAlignment="1" applyProtection="1">
      <alignment vertical="center"/>
    </xf>
    <xf numFmtId="0" fontId="8" fillId="0" borderId="20" xfId="0" applyFont="1" applyBorder="1" applyAlignment="1" applyProtection="1">
      <alignment vertical="center"/>
    </xf>
    <xf numFmtId="0" fontId="8" fillId="0" borderId="21" xfId="0" applyFont="1" applyBorder="1" applyAlignment="1" applyProtection="1">
      <alignment vertical="center"/>
    </xf>
    <xf numFmtId="0" fontId="8" fillId="0" borderId="0" xfId="0" applyFont="1" applyAlignment="1">
      <alignment horizontal="left" vertical="center"/>
    </xf>
    <xf numFmtId="0" fontId="8" fillId="0" borderId="14" xfId="0" applyFont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8" fillId="0" borderId="15" xfId="0" applyFont="1" applyBorder="1" applyAlignment="1" applyProtection="1">
      <alignment vertical="center"/>
    </xf>
    <xf numFmtId="0" fontId="38" fillId="0" borderId="22" xfId="0" applyFont="1" applyBorder="1" applyAlignment="1" applyProtection="1">
      <alignment horizontal="center" vertical="center"/>
    </xf>
    <xf numFmtId="49" fontId="38" fillId="0" borderId="22" xfId="0" applyNumberFormat="1" applyFont="1" applyBorder="1" applyAlignment="1" applyProtection="1">
      <alignment horizontal="left" vertical="center" wrapText="1"/>
    </xf>
    <xf numFmtId="0" fontId="38" fillId="0" borderId="22" xfId="0" applyFont="1" applyBorder="1" applyAlignment="1" applyProtection="1">
      <alignment horizontal="left" vertical="center" wrapText="1"/>
    </xf>
    <xf numFmtId="0" fontId="38" fillId="0" borderId="22" xfId="0" applyFont="1" applyBorder="1" applyAlignment="1" applyProtection="1">
      <alignment horizontal="center" vertical="center" wrapText="1"/>
    </xf>
    <xf numFmtId="167" fontId="38" fillId="0" borderId="22" xfId="0" applyNumberFormat="1" applyFont="1" applyBorder="1" applyAlignment="1" applyProtection="1">
      <alignment vertical="center"/>
    </xf>
    <xf numFmtId="4" fontId="38" fillId="2" borderId="22" xfId="0" applyNumberFormat="1" applyFont="1" applyFill="1" applyBorder="1" applyAlignment="1" applyProtection="1">
      <alignment vertical="center"/>
      <protection locked="0"/>
    </xf>
    <xf numFmtId="4" fontId="38" fillId="0" borderId="22" xfId="0" applyNumberFormat="1" applyFont="1" applyBorder="1" applyAlignment="1" applyProtection="1">
      <alignment vertical="center"/>
    </xf>
    <xf numFmtId="0" fontId="39" fillId="0" borderId="3" xfId="0" applyFont="1" applyBorder="1" applyAlignment="1">
      <alignment vertical="center"/>
    </xf>
    <xf numFmtId="0" fontId="38" fillId="2" borderId="14" xfId="0" applyFont="1" applyFill="1" applyBorder="1" applyAlignment="1" applyProtection="1">
      <alignment horizontal="left" vertical="center"/>
      <protection locked="0"/>
    </xf>
    <xf numFmtId="0" fontId="38" fillId="0" borderId="0" xfId="0" applyFont="1" applyBorder="1" applyAlignment="1" applyProtection="1">
      <alignment horizontal="center" vertical="center"/>
    </xf>
    <xf numFmtId="0" fontId="30" fillId="0" borderId="0" xfId="0" applyFont="1" applyAlignment="1">
      <alignment horizontal="left" vertical="center" wrapText="1"/>
    </xf>
    <xf numFmtId="0" fontId="40" fillId="0" borderId="0" xfId="0" applyFont="1" applyAlignment="1">
      <alignment horizontal="left"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0" fillId="0" borderId="19" xfId="0" applyFont="1" applyBorder="1" applyAlignment="1" applyProtection="1">
      <alignment vertical="center"/>
    </xf>
    <xf numFmtId="0" fontId="0" fillId="0" borderId="20" xfId="0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41" fillId="0" borderId="0" xfId="0" applyFont="1" applyAlignment="1" applyProtection="1">
      <alignment vertical="center" wrapText="1"/>
    </xf>
    <xf numFmtId="0" fontId="38" fillId="2" borderId="19" xfId="0" applyFont="1" applyFill="1" applyBorder="1" applyAlignment="1" applyProtection="1">
      <alignment horizontal="left" vertical="center"/>
      <protection locked="0"/>
    </xf>
    <xf numFmtId="0" fontId="38" fillId="0" borderId="20" xfId="0" applyFont="1" applyBorder="1" applyAlignment="1" applyProtection="1">
      <alignment horizontal="center" vertical="center"/>
    </xf>
    <xf numFmtId="166" fontId="22" fillId="0" borderId="20" xfId="0" applyNumberFormat="1" applyFont="1" applyBorder="1" applyAlignment="1" applyProtection="1">
      <alignment vertical="center"/>
    </xf>
    <xf numFmtId="166" fontId="22" fillId="0" borderId="21" xfId="0" applyNumberFormat="1" applyFont="1" applyBorder="1" applyAlignment="1" applyProtection="1">
      <alignment vertical="center"/>
    </xf>
    <xf numFmtId="0" fontId="22" fillId="2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 applyProtection="1">
      <alignment horizontal="center" vertical="center"/>
    </xf>
    <xf numFmtId="0" fontId="10" fillId="0" borderId="3" xfId="0" applyFont="1" applyBorder="1" applyAlignment="1" applyProtection="1">
      <alignment vertical="center"/>
    </xf>
    <xf numFmtId="0" fontId="10" fillId="0" borderId="20" xfId="0" applyFont="1" applyBorder="1" applyAlignment="1" applyProtection="1">
      <alignment horizontal="left" vertical="center"/>
    </xf>
    <xf numFmtId="0" fontId="10" fillId="0" borderId="20" xfId="0" applyFont="1" applyBorder="1" applyAlignment="1" applyProtection="1">
      <alignment vertical="center"/>
    </xf>
    <xf numFmtId="4" fontId="10" fillId="0" borderId="20" xfId="0" applyNumberFormat="1" applyFont="1" applyBorder="1" applyAlignment="1" applyProtection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 applyProtection="1">
      <alignment horizontal="left"/>
    </xf>
    <xf numFmtId="4" fontId="10" fillId="0" borderId="0" xfId="0" applyNumberFormat="1" applyFont="1" applyAlignment="1" applyProtection="1"/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0" fillId="0" borderId="3" xfId="0" applyFont="1" applyBorder="1" applyAlignment="1">
      <alignment horizontal="center" vertical="center" wrapText="1"/>
    </xf>
    <xf numFmtId="0" fontId="21" fillId="4" borderId="16" xfId="0" applyFont="1" applyFill="1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 wrapText="1"/>
    </xf>
    <xf numFmtId="0" fontId="21" fillId="4" borderId="1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2" fillId="0" borderId="16" xfId="0" applyFont="1" applyBorder="1" applyAlignment="1">
      <alignment horizontal="left" vertical="center" wrapText="1"/>
    </xf>
    <xf numFmtId="0" fontId="42" fillId="0" borderId="22" xfId="0" applyFont="1" applyBorder="1" applyAlignment="1">
      <alignment horizontal="left" vertical="center" wrapText="1"/>
    </xf>
    <xf numFmtId="0" fontId="42" fillId="0" borderId="22" xfId="0" applyFont="1" applyBorder="1" applyAlignment="1">
      <alignment horizontal="left" vertical="center"/>
    </xf>
    <xf numFmtId="167" fontId="42" fillId="0" borderId="18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 wrapText="1"/>
    </xf>
    <xf numFmtId="167" fontId="0" fillId="0" borderId="0" xfId="0" applyNumberFormat="1" applyFont="1" applyAlignment="1">
      <alignment vertical="center"/>
    </xf>
    <xf numFmtId="0" fontId="34" fillId="0" borderId="0" xfId="0" applyFont="1" applyAlignment="1">
      <alignment horizontal="left"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worksheet" Target="worksheets/sheet26.xml" /><Relationship Id="rId27" Type="http://schemas.openxmlformats.org/officeDocument/2006/relationships/worksheet" Target="worksheets/sheet27.xml" /><Relationship Id="rId28" Type="http://schemas.openxmlformats.org/officeDocument/2006/relationships/worksheet" Target="worksheets/sheet28.xml" /><Relationship Id="rId29" Type="http://schemas.openxmlformats.org/officeDocument/2006/relationships/worksheet" Target="worksheets/sheet29.xml" /><Relationship Id="rId30" Type="http://schemas.openxmlformats.org/officeDocument/2006/relationships/worksheet" Target="worksheets/sheet30.xml" /><Relationship Id="rId31" Type="http://schemas.openxmlformats.org/officeDocument/2006/relationships/worksheet" Target="worksheets/sheet31.xml" /><Relationship Id="rId32" Type="http://schemas.openxmlformats.org/officeDocument/2006/relationships/worksheet" Target="worksheets/sheet32.xml" /><Relationship Id="rId33" Type="http://schemas.openxmlformats.org/officeDocument/2006/relationships/worksheet" Target="worksheets/sheet33.xml" /><Relationship Id="rId34" Type="http://schemas.openxmlformats.org/officeDocument/2006/relationships/worksheet" Target="worksheets/sheet34.xml" /><Relationship Id="rId35" Type="http://schemas.openxmlformats.org/officeDocument/2006/relationships/worksheet" Target="worksheets/sheet35.xml" /><Relationship Id="rId36" Type="http://schemas.openxmlformats.org/officeDocument/2006/relationships/worksheet" Target="worksheets/sheet36.xml" /><Relationship Id="rId37" Type="http://schemas.openxmlformats.org/officeDocument/2006/relationships/worksheet" Target="worksheets/sheet37.xml" /><Relationship Id="rId38" Type="http://schemas.openxmlformats.org/officeDocument/2006/relationships/worksheet" Target="worksheets/sheet38.xml" /><Relationship Id="rId39" Type="http://schemas.openxmlformats.org/officeDocument/2006/relationships/worksheet" Target="worksheets/sheet39.xml" /><Relationship Id="rId40" Type="http://schemas.openxmlformats.org/officeDocument/2006/relationships/worksheet" Target="worksheets/sheet40.xml" /><Relationship Id="rId41" Type="http://schemas.openxmlformats.org/officeDocument/2006/relationships/worksheet" Target="worksheets/sheet41.xml" /><Relationship Id="rId42" Type="http://schemas.openxmlformats.org/officeDocument/2006/relationships/worksheet" Target="worksheets/sheet42.xml" /><Relationship Id="rId43" Type="http://schemas.openxmlformats.org/officeDocument/2006/relationships/worksheet" Target="worksheets/sheet43.xml" /><Relationship Id="rId44" Type="http://schemas.openxmlformats.org/officeDocument/2006/relationships/worksheet" Target="worksheets/sheet44.xml" /><Relationship Id="rId45" Type="http://schemas.openxmlformats.org/officeDocument/2006/relationships/worksheet" Target="worksheets/sheet45.xml" /><Relationship Id="rId46" Type="http://schemas.openxmlformats.org/officeDocument/2006/relationships/worksheet" Target="worksheets/sheet46.xml" /><Relationship Id="rId47" Type="http://schemas.openxmlformats.org/officeDocument/2006/relationships/worksheet" Target="worksheets/sheet47.xml" /><Relationship Id="rId48" Type="http://schemas.openxmlformats.org/officeDocument/2006/relationships/styles" Target="styles.xml" /><Relationship Id="rId49" Type="http://schemas.openxmlformats.org/officeDocument/2006/relationships/theme" Target="theme/theme1.xml" /><Relationship Id="rId50" Type="http://schemas.openxmlformats.org/officeDocument/2006/relationships/calcChain" Target="calcChain.xml" /><Relationship Id="rId51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0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4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5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6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7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8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9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0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4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5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6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7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8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9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0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4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5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6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7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8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9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40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4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4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4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44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45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46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47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9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7.xml><?xml version="1.0" encoding="utf-8"?>
<xdr:wsDr xmlns:xdr="http://schemas.openxmlformats.org/drawingml/2006/spreadsheetDrawing" xmlns:a="http://schemas.openxmlformats.org/drawingml/2006/main">
  <xdr:absoluteAnchor>
    <xdr:pos x="0" y="0"/>
    <xdr:ext cx="286385" cy="286385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10.xml.rels>&#65279;<?xml version="1.0" encoding="utf-8"?><Relationships xmlns="http://schemas.openxmlformats.org/package/2006/relationships"><Relationship Id="rId1" Type="http://schemas.openxmlformats.org/officeDocument/2006/relationships/drawing" Target="../drawings/drawing10.xml" /></Relationships>
</file>

<file path=xl/worksheets/_rels/sheet11.xml.rels>&#65279;<?xml version="1.0" encoding="utf-8"?><Relationships xmlns="http://schemas.openxmlformats.org/package/2006/relationships"><Relationship Id="rId1" Type="http://schemas.openxmlformats.org/officeDocument/2006/relationships/drawing" Target="../drawings/drawing11.xml" /></Relationships>
</file>

<file path=xl/worksheets/_rels/sheet1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1_02/121151103" TargetMode="External" /><Relationship Id="rId2" Type="http://schemas.openxmlformats.org/officeDocument/2006/relationships/hyperlink" Target="https://podminky.urs.cz/item/CS_URS_2021_02/132254202" TargetMode="External" /><Relationship Id="rId3" Type="http://schemas.openxmlformats.org/officeDocument/2006/relationships/hyperlink" Target="https://podminky.urs.cz/item/CS_URS_2021_02/151101102" TargetMode="External" /><Relationship Id="rId4" Type="http://schemas.openxmlformats.org/officeDocument/2006/relationships/hyperlink" Target="https://podminky.urs.cz/item/CS_URS_2021_02/151101112" TargetMode="External" /><Relationship Id="rId5" Type="http://schemas.openxmlformats.org/officeDocument/2006/relationships/hyperlink" Target="https://podminky.urs.cz/item/CS_URS_2021_02/171151103" TargetMode="External" /><Relationship Id="rId6" Type="http://schemas.openxmlformats.org/officeDocument/2006/relationships/hyperlink" Target="https://podminky.urs.cz/item/CS_URS_2021_02/174151101" TargetMode="External" /><Relationship Id="rId7" Type="http://schemas.openxmlformats.org/officeDocument/2006/relationships/hyperlink" Target="https://podminky.urs.cz/item/CS_URS_2021_02/175111209" TargetMode="External" /><Relationship Id="rId8" Type="http://schemas.openxmlformats.org/officeDocument/2006/relationships/hyperlink" Target="https://podminky.urs.cz/item/CS_URS_2021_02/175151101" TargetMode="External" /><Relationship Id="rId9" Type="http://schemas.openxmlformats.org/officeDocument/2006/relationships/hyperlink" Target="https://podminky.urs.cz/item/CS_URS_2021_02/182351123" TargetMode="External" /><Relationship Id="rId10" Type="http://schemas.openxmlformats.org/officeDocument/2006/relationships/hyperlink" Target="https://podminky.urs.cz/item/CS_URS_2021_02/181411131" TargetMode="External" /><Relationship Id="rId11" Type="http://schemas.openxmlformats.org/officeDocument/2006/relationships/hyperlink" Target="https://podminky.urs.cz/item/CS_URS_2021_02/00572410" TargetMode="External" /><Relationship Id="rId12" Type="http://schemas.openxmlformats.org/officeDocument/2006/relationships/hyperlink" Target="https://podminky.urs.cz/item/CS_URS_2021_02/451573111" TargetMode="External" /><Relationship Id="rId13" Type="http://schemas.openxmlformats.org/officeDocument/2006/relationships/hyperlink" Target="https://podminky.urs.cz/item/CS_URS_2021_02/871161211" TargetMode="External" /><Relationship Id="rId14" Type="http://schemas.openxmlformats.org/officeDocument/2006/relationships/hyperlink" Target="https://podminky.urs.cz/item/CS_URS_2021_02/28613524" TargetMode="External" /><Relationship Id="rId15" Type="http://schemas.openxmlformats.org/officeDocument/2006/relationships/hyperlink" Target="https://podminky.urs.cz/item/CS_URS_2021_02/871211141" TargetMode="External" /><Relationship Id="rId16" Type="http://schemas.openxmlformats.org/officeDocument/2006/relationships/hyperlink" Target="https://podminky.urs.cz/item/CS_URS_2021_02/28613127" TargetMode="External" /><Relationship Id="rId17" Type="http://schemas.openxmlformats.org/officeDocument/2006/relationships/hyperlink" Target="https://podminky.urs.cz/item/CS_URS_2021_02/877161101" TargetMode="External" /><Relationship Id="rId18" Type="http://schemas.openxmlformats.org/officeDocument/2006/relationships/hyperlink" Target="https://podminky.urs.cz/item/CS_URS_2021_02/28615969" TargetMode="External" /><Relationship Id="rId19" Type="http://schemas.openxmlformats.org/officeDocument/2006/relationships/hyperlink" Target="https://podminky.urs.cz/item/CS_URS_2021_02/877161110" TargetMode="External" /><Relationship Id="rId20" Type="http://schemas.openxmlformats.org/officeDocument/2006/relationships/hyperlink" Target="https://podminky.urs.cz/item/CS_URS_2021_02/28615010" TargetMode="External" /><Relationship Id="rId21" Type="http://schemas.openxmlformats.org/officeDocument/2006/relationships/hyperlink" Target="https://podminky.urs.cz/item/CS_URS_2021_02/877161112" TargetMode="External" /><Relationship Id="rId22" Type="http://schemas.openxmlformats.org/officeDocument/2006/relationships/hyperlink" Target="https://podminky.urs.cz/item/CS_URS_2021_02/28653052" TargetMode="External" /><Relationship Id="rId23" Type="http://schemas.openxmlformats.org/officeDocument/2006/relationships/hyperlink" Target="https://podminky.urs.cz/item/CS_URS_2021_02/892241111" TargetMode="External" /><Relationship Id="rId24" Type="http://schemas.openxmlformats.org/officeDocument/2006/relationships/hyperlink" Target="https://podminky.urs.cz/item/CS_URS_2021_02/892273122" TargetMode="External" /><Relationship Id="rId25" Type="http://schemas.openxmlformats.org/officeDocument/2006/relationships/hyperlink" Target="https://podminky.urs.cz/item/CS_URS_2021_02/899913101" TargetMode="External" /><Relationship Id="rId26" Type="http://schemas.openxmlformats.org/officeDocument/2006/relationships/hyperlink" Target="https://podminky.urs.cz/item/CS_URS_2021_02/899722113" TargetMode="External" /><Relationship Id="rId27" Type="http://schemas.openxmlformats.org/officeDocument/2006/relationships/hyperlink" Target="https://podminky.urs.cz/item/CS_URS_2021_02/998276101" TargetMode="External" /><Relationship Id="rId28" Type="http://schemas.openxmlformats.org/officeDocument/2006/relationships/drawing" Target="../drawings/drawing12.xml" /></Relationships>
</file>

<file path=xl/worksheets/_rels/sheet1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1_02/115101201" TargetMode="External" /><Relationship Id="rId2" Type="http://schemas.openxmlformats.org/officeDocument/2006/relationships/hyperlink" Target="https://podminky.urs.cz/item/CS_URS_2021_02/119001405" TargetMode="External" /><Relationship Id="rId3" Type="http://schemas.openxmlformats.org/officeDocument/2006/relationships/hyperlink" Target="https://podminky.urs.cz/item/CS_URS_2021_02/119001421" TargetMode="External" /><Relationship Id="rId4" Type="http://schemas.openxmlformats.org/officeDocument/2006/relationships/hyperlink" Target="https://podminky.urs.cz/item/CS_URS_2021_02/132254206" TargetMode="External" /><Relationship Id="rId5" Type="http://schemas.openxmlformats.org/officeDocument/2006/relationships/hyperlink" Target="https://podminky.urs.cz/item/CS_URS_2021_02/139001101" TargetMode="External" /><Relationship Id="rId6" Type="http://schemas.openxmlformats.org/officeDocument/2006/relationships/hyperlink" Target="https://podminky.urs.cz/item/CS_URS_2021_02/151811132" TargetMode="External" /><Relationship Id="rId7" Type="http://schemas.openxmlformats.org/officeDocument/2006/relationships/hyperlink" Target="https://podminky.urs.cz/item/CS_URS_2021_02/151811232" TargetMode="External" /><Relationship Id="rId8" Type="http://schemas.openxmlformats.org/officeDocument/2006/relationships/hyperlink" Target="https://podminky.urs.cz/item/CS_URS_2021_02/162351103" TargetMode="External" /><Relationship Id="rId9" Type="http://schemas.openxmlformats.org/officeDocument/2006/relationships/hyperlink" Target="https://podminky.urs.cz/item/CS_URS_2021_02/162751117" TargetMode="External" /><Relationship Id="rId10" Type="http://schemas.openxmlformats.org/officeDocument/2006/relationships/hyperlink" Target="https://podminky.urs.cz/item/CS_URS_2021_02/167151111" TargetMode="External" /><Relationship Id="rId11" Type="http://schemas.openxmlformats.org/officeDocument/2006/relationships/hyperlink" Target="https://podminky.urs.cz/item/CS_URS_2021_02/174151101" TargetMode="External" /><Relationship Id="rId12" Type="http://schemas.openxmlformats.org/officeDocument/2006/relationships/hyperlink" Target="https://podminky.urs.cz/item/CS_URS_2021_02/58981108" TargetMode="External" /><Relationship Id="rId13" Type="http://schemas.openxmlformats.org/officeDocument/2006/relationships/hyperlink" Target="https://podminky.urs.cz/item/CS_URS_2021_02/175151101" TargetMode="External" /><Relationship Id="rId14" Type="http://schemas.openxmlformats.org/officeDocument/2006/relationships/hyperlink" Target="https://podminky.urs.cz/item/CS_URS_2021_02/58981100" TargetMode="External" /><Relationship Id="rId15" Type="http://schemas.openxmlformats.org/officeDocument/2006/relationships/hyperlink" Target="https://podminky.urs.cz/item/CS_URS_2021_02/212752101" TargetMode="External" /><Relationship Id="rId16" Type="http://schemas.openxmlformats.org/officeDocument/2006/relationships/hyperlink" Target="https://podminky.urs.cz/item/CS_URS_2021_02/359901211" TargetMode="External" /><Relationship Id="rId17" Type="http://schemas.openxmlformats.org/officeDocument/2006/relationships/hyperlink" Target="https://podminky.urs.cz/item/CS_URS_2021_02/451573111" TargetMode="External" /><Relationship Id="rId18" Type="http://schemas.openxmlformats.org/officeDocument/2006/relationships/hyperlink" Target="https://podminky.urs.cz/item/CS_URS_2021_02/452111111" TargetMode="External" /><Relationship Id="rId19" Type="http://schemas.openxmlformats.org/officeDocument/2006/relationships/hyperlink" Target="https://podminky.urs.cz/item/CS_URS_2021_02/59223733" TargetMode="External" /><Relationship Id="rId20" Type="http://schemas.openxmlformats.org/officeDocument/2006/relationships/hyperlink" Target="https://podminky.urs.cz/item/CS_URS_2021_02/452311131" TargetMode="External" /><Relationship Id="rId21" Type="http://schemas.openxmlformats.org/officeDocument/2006/relationships/hyperlink" Target="https://podminky.urs.cz/item/CS_URS_2021_02/831352121" TargetMode="External" /><Relationship Id="rId22" Type="http://schemas.openxmlformats.org/officeDocument/2006/relationships/hyperlink" Target="https://podminky.urs.cz/item/CS_URS_2021_02/59710704" TargetMode="External" /><Relationship Id="rId23" Type="http://schemas.openxmlformats.org/officeDocument/2006/relationships/hyperlink" Target="https://podminky.urs.cz/item/CS_URS_2021_02/831372121" TargetMode="External" /><Relationship Id="rId24" Type="http://schemas.openxmlformats.org/officeDocument/2006/relationships/hyperlink" Target="https://podminky.urs.cz/item/CS_URS_2021_02/59710707" TargetMode="External" /><Relationship Id="rId25" Type="http://schemas.openxmlformats.org/officeDocument/2006/relationships/hyperlink" Target="https://podminky.urs.cz/item/CS_URS_2021_02/831392121" TargetMode="External" /><Relationship Id="rId26" Type="http://schemas.openxmlformats.org/officeDocument/2006/relationships/hyperlink" Target="https://podminky.urs.cz/item/CS_URS_2021_02/59710706" TargetMode="External" /><Relationship Id="rId27" Type="http://schemas.openxmlformats.org/officeDocument/2006/relationships/hyperlink" Target="https://podminky.urs.cz/item/CS_URS_2021_02/837351221" TargetMode="External" /><Relationship Id="rId28" Type="http://schemas.openxmlformats.org/officeDocument/2006/relationships/hyperlink" Target="https://podminky.urs.cz/item/CS_URS_2021_02/59711746" TargetMode="External" /><Relationship Id="rId29" Type="http://schemas.openxmlformats.org/officeDocument/2006/relationships/hyperlink" Target="https://podminky.urs.cz/item/CS_URS_2021_02/837371221" TargetMode="External" /><Relationship Id="rId30" Type="http://schemas.openxmlformats.org/officeDocument/2006/relationships/hyperlink" Target="https://podminky.urs.cz/item/CS_URS_2021_02/59711774" TargetMode="External" /><Relationship Id="rId31" Type="http://schemas.openxmlformats.org/officeDocument/2006/relationships/hyperlink" Target="https://podminky.urs.cz/item/CS_URS_2021_02/871440410" TargetMode="External" /><Relationship Id="rId32" Type="http://schemas.openxmlformats.org/officeDocument/2006/relationships/hyperlink" Target="https://podminky.urs.cz/item/CS_URS_2021_02/28617049" TargetMode="External" /><Relationship Id="rId33" Type="http://schemas.openxmlformats.org/officeDocument/2006/relationships/hyperlink" Target="https://podminky.urs.cz/item/CS_URS_2021_02/899104112" TargetMode="External" /><Relationship Id="rId34" Type="http://schemas.openxmlformats.org/officeDocument/2006/relationships/hyperlink" Target="https://podminky.urs.cz/item/CS_URS_2021_02/28661935" TargetMode="External" /><Relationship Id="rId35" Type="http://schemas.openxmlformats.org/officeDocument/2006/relationships/hyperlink" Target="https://podminky.urs.cz/item/CS_URS_2021_02/899722113" TargetMode="External" /><Relationship Id="rId36" Type="http://schemas.openxmlformats.org/officeDocument/2006/relationships/hyperlink" Target="https://podminky.urs.cz/item/CS_URS_2021_02/998275101" TargetMode="External" /><Relationship Id="rId37" Type="http://schemas.openxmlformats.org/officeDocument/2006/relationships/drawing" Target="../drawings/drawing13.xml" /></Relationships>
</file>

<file path=xl/worksheets/_rels/sheet14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1_02/113107342" TargetMode="External" /><Relationship Id="rId2" Type="http://schemas.openxmlformats.org/officeDocument/2006/relationships/hyperlink" Target="https://podminky.urs.cz/item/CS_URS_2021_02/113107343" TargetMode="External" /><Relationship Id="rId3" Type="http://schemas.openxmlformats.org/officeDocument/2006/relationships/hyperlink" Target="https://podminky.urs.cz/item/CS_URS_2021_02/113107322" TargetMode="External" /><Relationship Id="rId4" Type="http://schemas.openxmlformats.org/officeDocument/2006/relationships/hyperlink" Target="https://podminky.urs.cz/item/CS_URS_2021_02/113107331" TargetMode="External" /><Relationship Id="rId5" Type="http://schemas.openxmlformats.org/officeDocument/2006/relationships/hyperlink" Target="https://podminky.urs.cz/item/CS_URS_2021_02/113201112" TargetMode="External" /><Relationship Id="rId6" Type="http://schemas.openxmlformats.org/officeDocument/2006/relationships/hyperlink" Target="https://podminky.urs.cz/item/CS_URS_2021_02/113202111" TargetMode="External" /><Relationship Id="rId7" Type="http://schemas.openxmlformats.org/officeDocument/2006/relationships/hyperlink" Target="https://podminky.urs.cz/item/CS_URS_2021_02/119001402" TargetMode="External" /><Relationship Id="rId8" Type="http://schemas.openxmlformats.org/officeDocument/2006/relationships/hyperlink" Target="https://podminky.urs.cz/item/CS_URS_2021_02/119001421" TargetMode="External" /><Relationship Id="rId9" Type="http://schemas.openxmlformats.org/officeDocument/2006/relationships/hyperlink" Target="https://podminky.urs.cz/item/CS_URS_2021_02/121151105" TargetMode="External" /><Relationship Id="rId10" Type="http://schemas.openxmlformats.org/officeDocument/2006/relationships/hyperlink" Target="https://podminky.urs.cz/item/CS_URS_2021_02/132254202" TargetMode="External" /><Relationship Id="rId11" Type="http://schemas.openxmlformats.org/officeDocument/2006/relationships/hyperlink" Target="https://podminky.urs.cz/item/CS_URS_2021_02/132354202" TargetMode="External" /><Relationship Id="rId12" Type="http://schemas.openxmlformats.org/officeDocument/2006/relationships/hyperlink" Target="https://podminky.urs.cz/item/CS_URS_2021_02/139001101" TargetMode="External" /><Relationship Id="rId13" Type="http://schemas.openxmlformats.org/officeDocument/2006/relationships/hyperlink" Target="https://podminky.urs.cz/item/CS_URS_2021_02/151811132" TargetMode="External" /><Relationship Id="rId14" Type="http://schemas.openxmlformats.org/officeDocument/2006/relationships/hyperlink" Target="https://podminky.urs.cz/item/CS_URS_2021_02/151811232" TargetMode="External" /><Relationship Id="rId15" Type="http://schemas.openxmlformats.org/officeDocument/2006/relationships/hyperlink" Target="https://podminky.urs.cz/item/CS_URS_2021_02/162351103" TargetMode="External" /><Relationship Id="rId16" Type="http://schemas.openxmlformats.org/officeDocument/2006/relationships/hyperlink" Target="https://podminky.urs.cz/item/CS_URS_2021_02/162751117" TargetMode="External" /><Relationship Id="rId17" Type="http://schemas.openxmlformats.org/officeDocument/2006/relationships/hyperlink" Target="https://podminky.urs.cz/item/CS_URS_2021_02/162751137" TargetMode="External" /><Relationship Id="rId18" Type="http://schemas.openxmlformats.org/officeDocument/2006/relationships/hyperlink" Target="https://podminky.urs.cz/item/CS_URS_2021_02/167151101" TargetMode="External" /><Relationship Id="rId19" Type="http://schemas.openxmlformats.org/officeDocument/2006/relationships/hyperlink" Target="https://podminky.urs.cz/item/CS_URS_2021_02/171201231" TargetMode="External" /><Relationship Id="rId20" Type="http://schemas.openxmlformats.org/officeDocument/2006/relationships/hyperlink" Target="https://podminky.urs.cz/item/CS_URS_2021_02/171251201" TargetMode="External" /><Relationship Id="rId21" Type="http://schemas.openxmlformats.org/officeDocument/2006/relationships/hyperlink" Target="https://podminky.urs.cz/item/CS_URS_2021_02/174151101" TargetMode="External" /><Relationship Id="rId22" Type="http://schemas.openxmlformats.org/officeDocument/2006/relationships/hyperlink" Target="https://podminky.urs.cz/item/CS_URS_2021_02/58981108" TargetMode="External" /><Relationship Id="rId23" Type="http://schemas.openxmlformats.org/officeDocument/2006/relationships/hyperlink" Target="https://podminky.urs.cz/item/CS_URS_2021_02/175151101" TargetMode="External" /><Relationship Id="rId24" Type="http://schemas.openxmlformats.org/officeDocument/2006/relationships/hyperlink" Target="https://podminky.urs.cz/item/CS_URS_2021_02/58981100" TargetMode="External" /><Relationship Id="rId25" Type="http://schemas.openxmlformats.org/officeDocument/2006/relationships/hyperlink" Target="https://podminky.urs.cz/item/CS_URS_2021_02/181351005" TargetMode="External" /><Relationship Id="rId26" Type="http://schemas.openxmlformats.org/officeDocument/2006/relationships/hyperlink" Target="https://podminky.urs.cz/item/CS_URS_2021_02/181411131" TargetMode="External" /><Relationship Id="rId27" Type="http://schemas.openxmlformats.org/officeDocument/2006/relationships/hyperlink" Target="https://podminky.urs.cz/item/CS_URS_2021_02/00572410" TargetMode="External" /><Relationship Id="rId28" Type="http://schemas.openxmlformats.org/officeDocument/2006/relationships/hyperlink" Target="https://podminky.urs.cz/item/CS_URS_2021_02/181951111" TargetMode="External" /><Relationship Id="rId29" Type="http://schemas.openxmlformats.org/officeDocument/2006/relationships/hyperlink" Target="https://podminky.urs.cz/item/CS_URS_2021_02/181951112" TargetMode="External" /><Relationship Id="rId30" Type="http://schemas.openxmlformats.org/officeDocument/2006/relationships/hyperlink" Target="https://podminky.urs.cz/item/CS_URS_2021_02/359901211" TargetMode="External" /><Relationship Id="rId31" Type="http://schemas.openxmlformats.org/officeDocument/2006/relationships/hyperlink" Target="https://podminky.urs.cz/item/CS_URS_2021_02/451573111" TargetMode="External" /><Relationship Id="rId32" Type="http://schemas.openxmlformats.org/officeDocument/2006/relationships/hyperlink" Target="https://podminky.urs.cz/item/CS_URS_2021_02/452311131" TargetMode="External" /><Relationship Id="rId33" Type="http://schemas.openxmlformats.org/officeDocument/2006/relationships/hyperlink" Target="https://podminky.urs.cz/item/CS_URS_2021_02/564861111" TargetMode="External" /><Relationship Id="rId34" Type="http://schemas.openxmlformats.org/officeDocument/2006/relationships/hyperlink" Target="https://podminky.urs.cz/item/CS_URS_2021_02/564911511" TargetMode="External" /><Relationship Id="rId35" Type="http://schemas.openxmlformats.org/officeDocument/2006/relationships/hyperlink" Target="https://podminky.urs.cz/item/CS_URS_2021_02/565135101" TargetMode="External" /><Relationship Id="rId36" Type="http://schemas.openxmlformats.org/officeDocument/2006/relationships/hyperlink" Target="https://podminky.urs.cz/item/CS_URS_2021_02/567121114" TargetMode="External" /><Relationship Id="rId37" Type="http://schemas.openxmlformats.org/officeDocument/2006/relationships/hyperlink" Target="https://podminky.urs.cz/item/CS_URS_2021_02/573191111" TargetMode="External" /><Relationship Id="rId38" Type="http://schemas.openxmlformats.org/officeDocument/2006/relationships/hyperlink" Target="https://podminky.urs.cz/item/CS_URS_2021_02/573231106" TargetMode="External" /><Relationship Id="rId39" Type="http://schemas.openxmlformats.org/officeDocument/2006/relationships/hyperlink" Target="https://podminky.urs.cz/item/CS_URS_2021_02/577144211" TargetMode="External" /><Relationship Id="rId40" Type="http://schemas.openxmlformats.org/officeDocument/2006/relationships/hyperlink" Target="https://podminky.urs.cz/item/CS_URS_2021_02/577155122" TargetMode="External" /><Relationship Id="rId41" Type="http://schemas.openxmlformats.org/officeDocument/2006/relationships/hyperlink" Target="https://podminky.urs.cz/item/CS_URS_2021_02/831352121" TargetMode="External" /><Relationship Id="rId42" Type="http://schemas.openxmlformats.org/officeDocument/2006/relationships/hyperlink" Target="https://podminky.urs.cz/item/CS_URS_2021_02/59710704" TargetMode="External" /><Relationship Id="rId43" Type="http://schemas.openxmlformats.org/officeDocument/2006/relationships/hyperlink" Target="https://podminky.urs.cz/item/CS_URS_2021_02/899623141" TargetMode="External" /><Relationship Id="rId44" Type="http://schemas.openxmlformats.org/officeDocument/2006/relationships/hyperlink" Target="https://podminky.urs.cz/item/CS_URS_2021_02/916131112" TargetMode="External" /><Relationship Id="rId45" Type="http://schemas.openxmlformats.org/officeDocument/2006/relationships/hyperlink" Target="https://podminky.urs.cz/item/CS_URS_2021_02/916133112" TargetMode="External" /><Relationship Id="rId46" Type="http://schemas.openxmlformats.org/officeDocument/2006/relationships/hyperlink" Target="https://podminky.urs.cz/item/CS_URS_2021_02/919732211" TargetMode="External" /><Relationship Id="rId47" Type="http://schemas.openxmlformats.org/officeDocument/2006/relationships/hyperlink" Target="https://podminky.urs.cz/item/CS_URS_2021_02/919735112" TargetMode="External" /><Relationship Id="rId48" Type="http://schemas.openxmlformats.org/officeDocument/2006/relationships/hyperlink" Target="https://podminky.urs.cz/item/CS_URS_2021_02/919735113" TargetMode="External" /><Relationship Id="rId49" Type="http://schemas.openxmlformats.org/officeDocument/2006/relationships/hyperlink" Target="https://podminky.urs.cz/item/CS_URS_2021_02/979024442" TargetMode="External" /><Relationship Id="rId50" Type="http://schemas.openxmlformats.org/officeDocument/2006/relationships/hyperlink" Target="https://podminky.urs.cz/item/CS_URS_2021_02/979024443" TargetMode="External" /><Relationship Id="rId51" Type="http://schemas.openxmlformats.org/officeDocument/2006/relationships/hyperlink" Target="https://podminky.urs.cz/item/CS_URS_2021_02/997221551" TargetMode="External" /><Relationship Id="rId52" Type="http://schemas.openxmlformats.org/officeDocument/2006/relationships/hyperlink" Target="https://podminky.urs.cz/item/CS_URS_2021_02/997221559" TargetMode="External" /><Relationship Id="rId53" Type="http://schemas.openxmlformats.org/officeDocument/2006/relationships/hyperlink" Target="https://podminky.urs.cz/item/CS_URS_2021_02/997221861" TargetMode="External" /><Relationship Id="rId54" Type="http://schemas.openxmlformats.org/officeDocument/2006/relationships/hyperlink" Target="https://podminky.urs.cz/item/CS_URS_2021_02/997221873" TargetMode="External" /><Relationship Id="rId55" Type="http://schemas.openxmlformats.org/officeDocument/2006/relationships/hyperlink" Target="https://podminky.urs.cz/item/CS_URS_2021_02/997221875" TargetMode="External" /><Relationship Id="rId56" Type="http://schemas.openxmlformats.org/officeDocument/2006/relationships/hyperlink" Target="https://podminky.urs.cz/item/CS_URS_2021_02/998275101" TargetMode="External" /><Relationship Id="rId57" Type="http://schemas.openxmlformats.org/officeDocument/2006/relationships/drawing" Target="../drawings/drawing14.xml" /></Relationships>
</file>

<file path=xl/worksheets/_rels/sheet15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1_02/119001406" TargetMode="External" /><Relationship Id="rId2" Type="http://schemas.openxmlformats.org/officeDocument/2006/relationships/hyperlink" Target="https://podminky.urs.cz/item/CS_URS_2021_02/132254206" TargetMode="External" /><Relationship Id="rId3" Type="http://schemas.openxmlformats.org/officeDocument/2006/relationships/hyperlink" Target="https://podminky.urs.cz/item/CS_URS_2021_02/58337303" TargetMode="External" /><Relationship Id="rId4" Type="http://schemas.openxmlformats.org/officeDocument/2006/relationships/hyperlink" Target="https://podminky.urs.cz/item/CS_URS_2021_02/871310320" TargetMode="External" /><Relationship Id="rId5" Type="http://schemas.openxmlformats.org/officeDocument/2006/relationships/hyperlink" Target="https://podminky.urs.cz/item/CS_URS_2021_02/28617037" TargetMode="External" /><Relationship Id="rId6" Type="http://schemas.openxmlformats.org/officeDocument/2006/relationships/hyperlink" Target="https://podminky.urs.cz/item/CS_URS_2021_02/871360320" TargetMode="External" /><Relationship Id="rId7" Type="http://schemas.openxmlformats.org/officeDocument/2006/relationships/hyperlink" Target="https://podminky.urs.cz/item/CS_URS_2021_02/28617039" TargetMode="External" /><Relationship Id="rId8" Type="http://schemas.openxmlformats.org/officeDocument/2006/relationships/hyperlink" Target="https://podminky.urs.cz/item/CS_URS_2021_02/877310310" TargetMode="External" /><Relationship Id="rId9" Type="http://schemas.openxmlformats.org/officeDocument/2006/relationships/hyperlink" Target="https://podminky.urs.cz/item/CS_URS_2021_02/877360320" TargetMode="External" /><Relationship Id="rId10" Type="http://schemas.openxmlformats.org/officeDocument/2006/relationships/hyperlink" Target="https://podminky.urs.cz/item/CS_URS_2021_02/28617210" TargetMode="External" /><Relationship Id="rId11" Type="http://schemas.openxmlformats.org/officeDocument/2006/relationships/hyperlink" Target="https://podminky.urs.cz/item/CS_URS_2021_02/998276101" TargetMode="External" /><Relationship Id="rId12" Type="http://schemas.openxmlformats.org/officeDocument/2006/relationships/drawing" Target="../drawings/drawing15.xml" /></Relationships>
</file>

<file path=xl/worksheets/_rels/sheet16.xml.rels>&#65279;<?xml version="1.0" encoding="utf-8"?><Relationships xmlns="http://schemas.openxmlformats.org/package/2006/relationships"><Relationship Id="rId1" Type="http://schemas.openxmlformats.org/officeDocument/2006/relationships/drawing" Target="../drawings/drawing16.xml" /></Relationships>
</file>

<file path=xl/worksheets/_rels/sheet17.xml.rels>&#65279;<?xml version="1.0" encoding="utf-8"?><Relationships xmlns="http://schemas.openxmlformats.org/package/2006/relationships"><Relationship Id="rId1" Type="http://schemas.openxmlformats.org/officeDocument/2006/relationships/drawing" Target="../drawings/drawing17.xml" /></Relationships>
</file>

<file path=xl/worksheets/_rels/sheet18.xml.rels>&#65279;<?xml version="1.0" encoding="utf-8"?><Relationships xmlns="http://schemas.openxmlformats.org/package/2006/relationships"><Relationship Id="rId1" Type="http://schemas.openxmlformats.org/officeDocument/2006/relationships/drawing" Target="../drawings/drawing18.xml" /></Relationships>
</file>

<file path=xl/worksheets/_rels/sheet19.xml.rels>&#65279;<?xml version="1.0" encoding="utf-8"?><Relationships xmlns="http://schemas.openxmlformats.org/package/2006/relationships"><Relationship Id="rId1" Type="http://schemas.openxmlformats.org/officeDocument/2006/relationships/drawing" Target="../drawings/drawing19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1_02/011002000" TargetMode="External" /><Relationship Id="rId2" Type="http://schemas.openxmlformats.org/officeDocument/2006/relationships/drawing" Target="../drawings/drawing2.xml" /></Relationships>
</file>

<file path=xl/worksheets/_rels/sheet20.xml.rels>&#65279;<?xml version="1.0" encoding="utf-8"?><Relationships xmlns="http://schemas.openxmlformats.org/package/2006/relationships"><Relationship Id="rId1" Type="http://schemas.openxmlformats.org/officeDocument/2006/relationships/drawing" Target="../drawings/drawing20.xml" /></Relationships>
</file>

<file path=xl/worksheets/_rels/sheet21.xml.rels>&#65279;<?xml version="1.0" encoding="utf-8"?><Relationships xmlns="http://schemas.openxmlformats.org/package/2006/relationships"><Relationship Id="rId1" Type="http://schemas.openxmlformats.org/officeDocument/2006/relationships/drawing" Target="../drawings/drawing21.xml" /></Relationships>
</file>

<file path=xl/worksheets/_rels/sheet22.xml.rels>&#65279;<?xml version="1.0" encoding="utf-8"?><Relationships xmlns="http://schemas.openxmlformats.org/package/2006/relationships"><Relationship Id="rId1" Type="http://schemas.openxmlformats.org/officeDocument/2006/relationships/drawing" Target="../drawings/drawing22.xml" /></Relationships>
</file>

<file path=xl/worksheets/_rels/sheet23.xml.rels>&#65279;<?xml version="1.0" encoding="utf-8"?><Relationships xmlns="http://schemas.openxmlformats.org/package/2006/relationships"><Relationship Id="rId1" Type="http://schemas.openxmlformats.org/officeDocument/2006/relationships/drawing" Target="../drawings/drawing23.xml" /></Relationships>
</file>

<file path=xl/worksheets/_rels/sheet24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1_02/113106511" TargetMode="External" /><Relationship Id="rId2" Type="http://schemas.openxmlformats.org/officeDocument/2006/relationships/hyperlink" Target="https://podminky.urs.cz/item/CS_URS_2021_02/113106571" TargetMode="External" /><Relationship Id="rId3" Type="http://schemas.openxmlformats.org/officeDocument/2006/relationships/hyperlink" Target="https://podminky.urs.cz/item/CS_URS_2021_02/113107232" TargetMode="External" /><Relationship Id="rId4" Type="http://schemas.openxmlformats.org/officeDocument/2006/relationships/hyperlink" Target="https://podminky.urs.cz/item/CS_URS_2021_02/113107244" TargetMode="External" /><Relationship Id="rId5" Type="http://schemas.openxmlformats.org/officeDocument/2006/relationships/hyperlink" Target="https://podminky.urs.cz/item/CS_URS_2021_02/113201111" TargetMode="External" /><Relationship Id="rId6" Type="http://schemas.openxmlformats.org/officeDocument/2006/relationships/hyperlink" Target="https://podminky.urs.cz/item/CS_URS_2021_02/122252503" TargetMode="External" /><Relationship Id="rId7" Type="http://schemas.openxmlformats.org/officeDocument/2006/relationships/hyperlink" Target="https://podminky.urs.cz/item/CS_URS_2021_02/122252504" TargetMode="External" /><Relationship Id="rId8" Type="http://schemas.openxmlformats.org/officeDocument/2006/relationships/hyperlink" Target="https://podminky.urs.cz/item/CS_URS_2021_02/132251104" TargetMode="External" /><Relationship Id="rId9" Type="http://schemas.openxmlformats.org/officeDocument/2006/relationships/hyperlink" Target="https://podminky.urs.cz/item/CS_URS_2021_02/132351104" TargetMode="External" /><Relationship Id="rId10" Type="http://schemas.openxmlformats.org/officeDocument/2006/relationships/hyperlink" Target="https://podminky.urs.cz/item/CS_URS_2021_02/133254104" TargetMode="External" /><Relationship Id="rId11" Type="http://schemas.openxmlformats.org/officeDocument/2006/relationships/hyperlink" Target="https://podminky.urs.cz/item/CS_URS_2021_02/133354104" TargetMode="External" /><Relationship Id="rId12" Type="http://schemas.openxmlformats.org/officeDocument/2006/relationships/hyperlink" Target="https://podminky.urs.cz/item/CS_URS_2021_02/151101102" TargetMode="External" /><Relationship Id="rId13" Type="http://schemas.openxmlformats.org/officeDocument/2006/relationships/hyperlink" Target="https://podminky.urs.cz/item/CS_URS_2021_02/151101113" TargetMode="External" /><Relationship Id="rId14" Type="http://schemas.openxmlformats.org/officeDocument/2006/relationships/hyperlink" Target="https://podminky.urs.cz/item/CS_URS_2021_02/162751117" TargetMode="External" /><Relationship Id="rId15" Type="http://schemas.openxmlformats.org/officeDocument/2006/relationships/hyperlink" Target="https://podminky.urs.cz/item/CS_URS_2021_02/162751119" TargetMode="External" /><Relationship Id="rId16" Type="http://schemas.openxmlformats.org/officeDocument/2006/relationships/hyperlink" Target="https://podminky.urs.cz/item/CS_URS_2021_02/162751137" TargetMode="External" /><Relationship Id="rId17" Type="http://schemas.openxmlformats.org/officeDocument/2006/relationships/hyperlink" Target="https://podminky.urs.cz/item/CS_URS_2021_02/162751139" TargetMode="External" /><Relationship Id="rId18" Type="http://schemas.openxmlformats.org/officeDocument/2006/relationships/hyperlink" Target="https://podminky.urs.cz/item/CS_URS_2021_02/171201231" TargetMode="External" /><Relationship Id="rId19" Type="http://schemas.openxmlformats.org/officeDocument/2006/relationships/hyperlink" Target="https://podminky.urs.cz/item/CS_URS_2021_02/174151101" TargetMode="External" /><Relationship Id="rId20" Type="http://schemas.openxmlformats.org/officeDocument/2006/relationships/hyperlink" Target="https://podminky.urs.cz/item/CS_URS_2021_02/58331200" TargetMode="External" /><Relationship Id="rId21" Type="http://schemas.openxmlformats.org/officeDocument/2006/relationships/hyperlink" Target="https://podminky.urs.cz/item/CS_URS_2021_02/181351003" TargetMode="External" /><Relationship Id="rId22" Type="http://schemas.openxmlformats.org/officeDocument/2006/relationships/hyperlink" Target="https://podminky.urs.cz/item/CS_URS_2021_02/181411131" TargetMode="External" /><Relationship Id="rId23" Type="http://schemas.openxmlformats.org/officeDocument/2006/relationships/hyperlink" Target="https://podminky.urs.cz/item/CS_URS_2021_02/00572410" TargetMode="External" /><Relationship Id="rId24" Type="http://schemas.openxmlformats.org/officeDocument/2006/relationships/hyperlink" Target="https://podminky.urs.cz/item/CS_URS_2021_02/181951111" TargetMode="External" /><Relationship Id="rId25" Type="http://schemas.openxmlformats.org/officeDocument/2006/relationships/hyperlink" Target="https://podminky.urs.cz/item/CS_URS_2021_02/181951112" TargetMode="External" /><Relationship Id="rId26" Type="http://schemas.openxmlformats.org/officeDocument/2006/relationships/hyperlink" Target="https://podminky.urs.cz/item/CS_URS_2021_02/211971121" TargetMode="External" /><Relationship Id="rId27" Type="http://schemas.openxmlformats.org/officeDocument/2006/relationships/hyperlink" Target="https://podminky.urs.cz/item/CS_URS_2021_02/69311068" TargetMode="External" /><Relationship Id="rId28" Type="http://schemas.openxmlformats.org/officeDocument/2006/relationships/hyperlink" Target="https://podminky.urs.cz/item/CS_URS_2021_02/212752113" TargetMode="External" /><Relationship Id="rId29" Type="http://schemas.openxmlformats.org/officeDocument/2006/relationships/hyperlink" Target="https://podminky.urs.cz/item/CS_URS_2021_02/511501111" TargetMode="External" /><Relationship Id="rId30" Type="http://schemas.openxmlformats.org/officeDocument/2006/relationships/hyperlink" Target="https://podminky.urs.cz/item/CS_URS_2021_02/511501112" TargetMode="External" /><Relationship Id="rId31" Type="http://schemas.openxmlformats.org/officeDocument/2006/relationships/hyperlink" Target="https://podminky.urs.cz/item/CS_URS_2021_02/511501125" TargetMode="External" /><Relationship Id="rId32" Type="http://schemas.openxmlformats.org/officeDocument/2006/relationships/hyperlink" Target="https://podminky.urs.cz/item/CS_URS_2021_02/511501255" TargetMode="External" /><Relationship Id="rId33" Type="http://schemas.openxmlformats.org/officeDocument/2006/relationships/hyperlink" Target="https://podminky.urs.cz/item/CS_URS_2021_02/511536011" TargetMode="External" /><Relationship Id="rId34" Type="http://schemas.openxmlformats.org/officeDocument/2006/relationships/hyperlink" Target="https://podminky.urs.cz/item/CS_URS_2021_02/523996111" TargetMode="External" /><Relationship Id="rId35" Type="http://schemas.openxmlformats.org/officeDocument/2006/relationships/hyperlink" Target="https://podminky.urs.cz/item/CS_URS_2021_02/526001012" TargetMode="External" /><Relationship Id="rId36" Type="http://schemas.openxmlformats.org/officeDocument/2006/relationships/hyperlink" Target="https://podminky.urs.cz/item/CS_URS_2021_02/526992111" TargetMode="External" /><Relationship Id="rId37" Type="http://schemas.openxmlformats.org/officeDocument/2006/relationships/hyperlink" Target="https://podminky.urs.cz/item/CS_URS_2021_02/526996111" TargetMode="External" /><Relationship Id="rId38" Type="http://schemas.openxmlformats.org/officeDocument/2006/relationships/hyperlink" Target="https://podminky.urs.cz/item/CS_URS_2021_02/526997011" TargetMode="External" /><Relationship Id="rId39" Type="http://schemas.openxmlformats.org/officeDocument/2006/relationships/hyperlink" Target="https://podminky.urs.cz/item/CS_URS_2021_02/536801121" TargetMode="External" /><Relationship Id="rId40" Type="http://schemas.openxmlformats.org/officeDocument/2006/relationships/hyperlink" Target="https://podminky.urs.cz/item/CS_URS_2021_02/541301112" TargetMode="External" /><Relationship Id="rId41" Type="http://schemas.openxmlformats.org/officeDocument/2006/relationships/hyperlink" Target="https://podminky.urs.cz/item/CS_URS_2021_02/541301811" TargetMode="External" /><Relationship Id="rId42" Type="http://schemas.openxmlformats.org/officeDocument/2006/relationships/hyperlink" Target="https://podminky.urs.cz/item/CS_URS_2021_02/541962011" TargetMode="External" /><Relationship Id="rId43" Type="http://schemas.openxmlformats.org/officeDocument/2006/relationships/hyperlink" Target="https://podminky.urs.cz/item/CS_URS_2021_02/543141112" TargetMode="External" /><Relationship Id="rId44" Type="http://schemas.openxmlformats.org/officeDocument/2006/relationships/hyperlink" Target="https://podminky.urs.cz/item/CS_URS_2021_02/548111112" TargetMode="External" /><Relationship Id="rId45" Type="http://schemas.openxmlformats.org/officeDocument/2006/relationships/hyperlink" Target="https://podminky.urs.cz/item/CS_URS_2021_02/548132111" TargetMode="External" /><Relationship Id="rId46" Type="http://schemas.openxmlformats.org/officeDocument/2006/relationships/hyperlink" Target="https://podminky.urs.cz/item/CS_URS_2021_02/548133111" TargetMode="External" /><Relationship Id="rId47" Type="http://schemas.openxmlformats.org/officeDocument/2006/relationships/hyperlink" Target="https://podminky.urs.cz/item/CS_URS_2021_02/548133121" TargetMode="External" /><Relationship Id="rId48" Type="http://schemas.openxmlformats.org/officeDocument/2006/relationships/hyperlink" Target="https://podminky.urs.cz/item/CS_URS_2021_02/548965011" TargetMode="External" /><Relationship Id="rId49" Type="http://schemas.openxmlformats.org/officeDocument/2006/relationships/hyperlink" Target="https://podminky.urs.cz/item/CS_URS_2021_02/548965091" TargetMode="External" /><Relationship Id="rId50" Type="http://schemas.openxmlformats.org/officeDocument/2006/relationships/hyperlink" Target="https://podminky.urs.cz/item/CS_URS_2021_02/564851111" TargetMode="External" /><Relationship Id="rId51" Type="http://schemas.openxmlformats.org/officeDocument/2006/relationships/hyperlink" Target="https://podminky.urs.cz/item/CS_URS_2021_02/567114111" TargetMode="External" /><Relationship Id="rId52" Type="http://schemas.openxmlformats.org/officeDocument/2006/relationships/hyperlink" Target="https://podminky.urs.cz/item/CS_URS_2021_02/578133111" TargetMode="External" /><Relationship Id="rId53" Type="http://schemas.openxmlformats.org/officeDocument/2006/relationships/hyperlink" Target="https://podminky.urs.cz/item/CS_URS_2021_02/578901114" TargetMode="External" /><Relationship Id="rId54" Type="http://schemas.openxmlformats.org/officeDocument/2006/relationships/hyperlink" Target="https://podminky.urs.cz/item/CS_URS_2021_02/584121108" TargetMode="External" /><Relationship Id="rId55" Type="http://schemas.openxmlformats.org/officeDocument/2006/relationships/hyperlink" Target="https://podminky.urs.cz/item/CS_URS_2021_02/596212233" TargetMode="External" /><Relationship Id="rId56" Type="http://schemas.openxmlformats.org/officeDocument/2006/relationships/hyperlink" Target="https://podminky.urs.cz/item/CS_URS_2021_02/894416012" TargetMode="External" /><Relationship Id="rId57" Type="http://schemas.openxmlformats.org/officeDocument/2006/relationships/hyperlink" Target="https://podminky.urs.cz/item/CS_URS_2021_02/894416021" TargetMode="External" /><Relationship Id="rId58" Type="http://schemas.openxmlformats.org/officeDocument/2006/relationships/hyperlink" Target="https://podminky.urs.cz/item/CS_URS_2021_02/899231111" TargetMode="External" /><Relationship Id="rId59" Type="http://schemas.openxmlformats.org/officeDocument/2006/relationships/hyperlink" Target="https://podminky.urs.cz/item/CS_URS_2021_02/899331111" TargetMode="External" /><Relationship Id="rId60" Type="http://schemas.openxmlformats.org/officeDocument/2006/relationships/hyperlink" Target="https://podminky.urs.cz/item/CS_URS_2021_02/916241213" TargetMode="External" /><Relationship Id="rId61" Type="http://schemas.openxmlformats.org/officeDocument/2006/relationships/hyperlink" Target="https://podminky.urs.cz/item/CS_URS_2021_02/919721221" TargetMode="External" /><Relationship Id="rId62" Type="http://schemas.openxmlformats.org/officeDocument/2006/relationships/hyperlink" Target="https://podminky.urs.cz/item/CS_URS_2021_02/919726122" TargetMode="External" /><Relationship Id="rId63" Type="http://schemas.openxmlformats.org/officeDocument/2006/relationships/hyperlink" Target="https://podminky.urs.cz/item/CS_URS_2021_02/928126111" TargetMode="External" /><Relationship Id="rId64" Type="http://schemas.openxmlformats.org/officeDocument/2006/relationships/hyperlink" Target="https://podminky.urs.cz/item/CS_URS_2021_02/928126112" TargetMode="External" /><Relationship Id="rId65" Type="http://schemas.openxmlformats.org/officeDocument/2006/relationships/hyperlink" Target="https://podminky.urs.cz/item/CS_URS_2021_02/928621012" TargetMode="External" /><Relationship Id="rId66" Type="http://schemas.openxmlformats.org/officeDocument/2006/relationships/hyperlink" Target="https://podminky.urs.cz/item/CS_URS_2021_02/928622011" TargetMode="External" /><Relationship Id="rId67" Type="http://schemas.openxmlformats.org/officeDocument/2006/relationships/hyperlink" Target="https://podminky.urs.cz/item/CS_URS_2021_02/938901011" TargetMode="External" /><Relationship Id="rId68" Type="http://schemas.openxmlformats.org/officeDocument/2006/relationships/hyperlink" Target="https://podminky.urs.cz/item/CS_URS_2021_02/961044111" TargetMode="External" /><Relationship Id="rId69" Type="http://schemas.openxmlformats.org/officeDocument/2006/relationships/hyperlink" Target="https://podminky.urs.cz/item/CS_URS_2021_02/966005111" TargetMode="External" /><Relationship Id="rId70" Type="http://schemas.openxmlformats.org/officeDocument/2006/relationships/hyperlink" Target="https://podminky.urs.cz/item/CS_URS_2021_02/966071711" TargetMode="External" /><Relationship Id="rId71" Type="http://schemas.openxmlformats.org/officeDocument/2006/relationships/hyperlink" Target="https://podminky.urs.cz/item/CS_URS_2021_02/966072811" TargetMode="External" /><Relationship Id="rId72" Type="http://schemas.openxmlformats.org/officeDocument/2006/relationships/hyperlink" Target="https://podminky.urs.cz/item/CS_URS_2021_02/997221561" TargetMode="External" /><Relationship Id="rId73" Type="http://schemas.openxmlformats.org/officeDocument/2006/relationships/hyperlink" Target="https://podminky.urs.cz/item/CS_URS_2021_02/997221569" TargetMode="External" /><Relationship Id="rId74" Type="http://schemas.openxmlformats.org/officeDocument/2006/relationships/hyperlink" Target="https://podminky.urs.cz/item/CS_URS_2021_02/997221571" TargetMode="External" /><Relationship Id="rId75" Type="http://schemas.openxmlformats.org/officeDocument/2006/relationships/hyperlink" Target="https://podminky.urs.cz/item/CS_URS_2021_02/997221579" TargetMode="External" /><Relationship Id="rId76" Type="http://schemas.openxmlformats.org/officeDocument/2006/relationships/hyperlink" Target="https://podminky.urs.cz/item/CS_URS_2021_02/997221615" TargetMode="External" /><Relationship Id="rId77" Type="http://schemas.openxmlformats.org/officeDocument/2006/relationships/hyperlink" Target="https://podminky.urs.cz/item/CS_URS_2021_02/997221625" TargetMode="External" /><Relationship Id="rId78" Type="http://schemas.openxmlformats.org/officeDocument/2006/relationships/hyperlink" Target="https://podminky.urs.cz/item/CS_URS_2021_02/997221645" TargetMode="External" /><Relationship Id="rId79" Type="http://schemas.openxmlformats.org/officeDocument/2006/relationships/hyperlink" Target="https://podminky.urs.cz/item/CS_URS_2021_02/997242511" TargetMode="External" /><Relationship Id="rId80" Type="http://schemas.openxmlformats.org/officeDocument/2006/relationships/hyperlink" Target="https://podminky.urs.cz/item/CS_URS_2021_02/997242519" TargetMode="External" /><Relationship Id="rId81" Type="http://schemas.openxmlformats.org/officeDocument/2006/relationships/hyperlink" Target="https://podminky.urs.cz/item/CS_URS_2021_02/997242521" TargetMode="External" /><Relationship Id="rId82" Type="http://schemas.openxmlformats.org/officeDocument/2006/relationships/hyperlink" Target="https://podminky.urs.cz/item/CS_URS_2021_02/997242529" TargetMode="External" /><Relationship Id="rId83" Type="http://schemas.openxmlformats.org/officeDocument/2006/relationships/hyperlink" Target="https://podminky.urs.cz/item/CS_URS_2021_02/997242531" TargetMode="External" /><Relationship Id="rId84" Type="http://schemas.openxmlformats.org/officeDocument/2006/relationships/hyperlink" Target="https://podminky.urs.cz/item/CS_URS_2021_02/997242539" TargetMode="External" /><Relationship Id="rId85" Type="http://schemas.openxmlformats.org/officeDocument/2006/relationships/hyperlink" Target="https://podminky.urs.cz/item/CS_URS_2021_02/998243011" TargetMode="External" /><Relationship Id="rId86" Type="http://schemas.openxmlformats.org/officeDocument/2006/relationships/drawing" Target="../drawings/drawing24.xml" /></Relationships>
</file>

<file path=xl/worksheets/_rels/sheet25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1_02/113107172" TargetMode="External" /><Relationship Id="rId2" Type="http://schemas.openxmlformats.org/officeDocument/2006/relationships/hyperlink" Target="https://podminky.urs.cz/item/CS_URS_2021_02/122252502" TargetMode="External" /><Relationship Id="rId3" Type="http://schemas.openxmlformats.org/officeDocument/2006/relationships/hyperlink" Target="https://podminky.urs.cz/item/CS_URS_2021_02/122352502" TargetMode="External" /><Relationship Id="rId4" Type="http://schemas.openxmlformats.org/officeDocument/2006/relationships/hyperlink" Target="https://podminky.urs.cz/item/CS_URS_2021_02/162751117" TargetMode="External" /><Relationship Id="rId5" Type="http://schemas.openxmlformats.org/officeDocument/2006/relationships/hyperlink" Target="https://podminky.urs.cz/item/CS_URS_2021_02/162751119" TargetMode="External" /><Relationship Id="rId6" Type="http://schemas.openxmlformats.org/officeDocument/2006/relationships/hyperlink" Target="https://podminky.urs.cz/item/CS_URS_2021_02/162751137" TargetMode="External" /><Relationship Id="rId7" Type="http://schemas.openxmlformats.org/officeDocument/2006/relationships/hyperlink" Target="https://podminky.urs.cz/item/CS_URS_2021_02/162751139" TargetMode="External" /><Relationship Id="rId8" Type="http://schemas.openxmlformats.org/officeDocument/2006/relationships/hyperlink" Target="https://podminky.urs.cz/item/CS_URS_2021_02/171201231" TargetMode="External" /><Relationship Id="rId9" Type="http://schemas.openxmlformats.org/officeDocument/2006/relationships/hyperlink" Target="https://podminky.urs.cz/item/CS_URS_2021_02/181951112" TargetMode="External" /><Relationship Id="rId10" Type="http://schemas.openxmlformats.org/officeDocument/2006/relationships/hyperlink" Target="https://podminky.urs.cz/item/CS_URS_2021_02/511501111" TargetMode="External" /><Relationship Id="rId11" Type="http://schemas.openxmlformats.org/officeDocument/2006/relationships/hyperlink" Target="https://podminky.urs.cz/item/CS_URS_2021_02/511501112" TargetMode="External" /><Relationship Id="rId12" Type="http://schemas.openxmlformats.org/officeDocument/2006/relationships/hyperlink" Target="https://podminky.urs.cz/item/CS_URS_2021_02/511501125" TargetMode="External" /><Relationship Id="rId13" Type="http://schemas.openxmlformats.org/officeDocument/2006/relationships/hyperlink" Target="https://podminky.urs.cz/item/CS_URS_2021_02/511501255" TargetMode="External" /><Relationship Id="rId14" Type="http://schemas.openxmlformats.org/officeDocument/2006/relationships/hyperlink" Target="https://podminky.urs.cz/item/CS_URS_2021_02/511536011" TargetMode="External" /><Relationship Id="rId15" Type="http://schemas.openxmlformats.org/officeDocument/2006/relationships/hyperlink" Target="https://podminky.urs.cz/item/CS_URS_2021_02/543141112" TargetMode="External" /><Relationship Id="rId16" Type="http://schemas.openxmlformats.org/officeDocument/2006/relationships/hyperlink" Target="https://podminky.urs.cz/item/CS_URS_2021_02/548111112" TargetMode="External" /><Relationship Id="rId17" Type="http://schemas.openxmlformats.org/officeDocument/2006/relationships/hyperlink" Target="https://podminky.urs.cz/item/CS_URS_2021_02/548965011" TargetMode="External" /><Relationship Id="rId18" Type="http://schemas.openxmlformats.org/officeDocument/2006/relationships/hyperlink" Target="https://podminky.urs.cz/item/CS_URS_2021_02/548965091" TargetMode="External" /><Relationship Id="rId19" Type="http://schemas.openxmlformats.org/officeDocument/2006/relationships/hyperlink" Target="https://podminky.urs.cz/item/CS_URS_2021_02/564851111" TargetMode="External" /><Relationship Id="rId20" Type="http://schemas.openxmlformats.org/officeDocument/2006/relationships/hyperlink" Target="https://podminky.urs.cz/item/CS_URS_2021_02/567114111" TargetMode="External" /><Relationship Id="rId21" Type="http://schemas.openxmlformats.org/officeDocument/2006/relationships/hyperlink" Target="https://podminky.urs.cz/item/CS_URS_2021_02/567124111" TargetMode="External" /><Relationship Id="rId22" Type="http://schemas.openxmlformats.org/officeDocument/2006/relationships/hyperlink" Target="https://podminky.urs.cz/item/CS_URS_2021_02/578133111" TargetMode="External" /><Relationship Id="rId23" Type="http://schemas.openxmlformats.org/officeDocument/2006/relationships/hyperlink" Target="https://podminky.urs.cz/item/CS_URS_2021_02/578143133" TargetMode="External" /><Relationship Id="rId24" Type="http://schemas.openxmlformats.org/officeDocument/2006/relationships/hyperlink" Target="https://podminky.urs.cz/item/CS_URS_2021_02/578901114" TargetMode="External" /><Relationship Id="rId25" Type="http://schemas.openxmlformats.org/officeDocument/2006/relationships/hyperlink" Target="https://podminky.urs.cz/item/CS_URS_2021_02/916241213" TargetMode="External" /><Relationship Id="rId26" Type="http://schemas.openxmlformats.org/officeDocument/2006/relationships/hyperlink" Target="https://podminky.urs.cz/item/CS_URS_2021_02/919721103" TargetMode="External" /><Relationship Id="rId27" Type="http://schemas.openxmlformats.org/officeDocument/2006/relationships/hyperlink" Target="https://podminky.urs.cz/item/CS_URS_2021_02/919721221" TargetMode="External" /><Relationship Id="rId28" Type="http://schemas.openxmlformats.org/officeDocument/2006/relationships/hyperlink" Target="https://podminky.urs.cz/item/CS_URS_2021_02/919726122" TargetMode="External" /><Relationship Id="rId29" Type="http://schemas.openxmlformats.org/officeDocument/2006/relationships/hyperlink" Target="https://podminky.urs.cz/item/CS_URS_2021_02/928621012" TargetMode="External" /><Relationship Id="rId30" Type="http://schemas.openxmlformats.org/officeDocument/2006/relationships/hyperlink" Target="https://podminky.urs.cz/item/CS_URS_2021_02/966071711" TargetMode="External" /><Relationship Id="rId31" Type="http://schemas.openxmlformats.org/officeDocument/2006/relationships/hyperlink" Target="https://podminky.urs.cz/item/CS_URS_2021_02/966072811" TargetMode="External" /><Relationship Id="rId32" Type="http://schemas.openxmlformats.org/officeDocument/2006/relationships/hyperlink" Target="https://podminky.urs.cz/item/CS_URS_2021_02/997221561" TargetMode="External" /><Relationship Id="rId33" Type="http://schemas.openxmlformats.org/officeDocument/2006/relationships/hyperlink" Target="https://podminky.urs.cz/item/CS_URS_2021_02/997221569" TargetMode="External" /><Relationship Id="rId34" Type="http://schemas.openxmlformats.org/officeDocument/2006/relationships/hyperlink" Target="https://podminky.urs.cz/item/CS_URS_2021_02/997221571" TargetMode="External" /><Relationship Id="rId35" Type="http://schemas.openxmlformats.org/officeDocument/2006/relationships/hyperlink" Target="https://podminky.urs.cz/item/CS_URS_2021_02/997221579" TargetMode="External" /><Relationship Id="rId36" Type="http://schemas.openxmlformats.org/officeDocument/2006/relationships/hyperlink" Target="https://podminky.urs.cz/item/CS_URS_2021_02/997221615" TargetMode="External" /><Relationship Id="rId37" Type="http://schemas.openxmlformats.org/officeDocument/2006/relationships/hyperlink" Target="https://podminky.urs.cz/item/CS_URS_2021_02/998243011" TargetMode="External" /><Relationship Id="rId38" Type="http://schemas.openxmlformats.org/officeDocument/2006/relationships/drawing" Target="../drawings/drawing25.xml" /></Relationships>
</file>

<file path=xl/worksheets/_rels/sheet26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1_02/113106187" TargetMode="External" /><Relationship Id="rId2" Type="http://schemas.openxmlformats.org/officeDocument/2006/relationships/hyperlink" Target="https://podminky.urs.cz/item/CS_URS_2021_02/113106211" TargetMode="External" /><Relationship Id="rId3" Type="http://schemas.openxmlformats.org/officeDocument/2006/relationships/hyperlink" Target="https://podminky.urs.cz/item/CS_URS_2021_02/113107184" TargetMode="External" /><Relationship Id="rId4" Type="http://schemas.openxmlformats.org/officeDocument/2006/relationships/hyperlink" Target="https://podminky.urs.cz/item/CS_URS_2021_02/113107331" TargetMode="External" /><Relationship Id="rId5" Type="http://schemas.openxmlformats.org/officeDocument/2006/relationships/hyperlink" Target="https://podminky.urs.cz/item/CS_URS_2021_02/113107332" TargetMode="External" /><Relationship Id="rId6" Type="http://schemas.openxmlformats.org/officeDocument/2006/relationships/hyperlink" Target="https://podminky.urs.cz/item/CS_URS_2021_02/113201111" TargetMode="External" /><Relationship Id="rId7" Type="http://schemas.openxmlformats.org/officeDocument/2006/relationships/hyperlink" Target="https://podminky.urs.cz/item/CS_URS_2021_02/122252503" TargetMode="External" /><Relationship Id="rId8" Type="http://schemas.openxmlformats.org/officeDocument/2006/relationships/hyperlink" Target="https://podminky.urs.cz/item/CS_URS_2021_02/122252504" TargetMode="External" /><Relationship Id="rId9" Type="http://schemas.openxmlformats.org/officeDocument/2006/relationships/hyperlink" Target="https://podminky.urs.cz/item/CS_URS_2021_02/132251103" TargetMode="External" /><Relationship Id="rId10" Type="http://schemas.openxmlformats.org/officeDocument/2006/relationships/hyperlink" Target="https://podminky.urs.cz/item/CS_URS_2021_02/132351103" TargetMode="External" /><Relationship Id="rId11" Type="http://schemas.openxmlformats.org/officeDocument/2006/relationships/hyperlink" Target="https://podminky.urs.cz/item/CS_URS_2021_02/133254102" TargetMode="External" /><Relationship Id="rId12" Type="http://schemas.openxmlformats.org/officeDocument/2006/relationships/hyperlink" Target="https://podminky.urs.cz/item/CS_URS_2021_02/133354102" TargetMode="External" /><Relationship Id="rId13" Type="http://schemas.openxmlformats.org/officeDocument/2006/relationships/hyperlink" Target="https://podminky.urs.cz/item/CS_URS_2021_02/151101102" TargetMode="External" /><Relationship Id="rId14" Type="http://schemas.openxmlformats.org/officeDocument/2006/relationships/hyperlink" Target="https://podminky.urs.cz/item/CS_URS_2021_02/151101113" TargetMode="External" /><Relationship Id="rId15" Type="http://schemas.openxmlformats.org/officeDocument/2006/relationships/hyperlink" Target="https://podminky.urs.cz/item/CS_URS_2021_02/162751117" TargetMode="External" /><Relationship Id="rId16" Type="http://schemas.openxmlformats.org/officeDocument/2006/relationships/hyperlink" Target="https://podminky.urs.cz/item/CS_URS_2021_02/162751119" TargetMode="External" /><Relationship Id="rId17" Type="http://schemas.openxmlformats.org/officeDocument/2006/relationships/hyperlink" Target="https://podminky.urs.cz/item/CS_URS_2021_02/162751137" TargetMode="External" /><Relationship Id="rId18" Type="http://schemas.openxmlformats.org/officeDocument/2006/relationships/hyperlink" Target="https://podminky.urs.cz/item/CS_URS_2021_02/162751139" TargetMode="External" /><Relationship Id="rId19" Type="http://schemas.openxmlformats.org/officeDocument/2006/relationships/hyperlink" Target="https://podminky.urs.cz/item/CS_URS_2021_02/171201231" TargetMode="External" /><Relationship Id="rId20" Type="http://schemas.openxmlformats.org/officeDocument/2006/relationships/hyperlink" Target="https://podminky.urs.cz/item/CS_URS_2021_02/174151101" TargetMode="External" /><Relationship Id="rId21" Type="http://schemas.openxmlformats.org/officeDocument/2006/relationships/hyperlink" Target="https://podminky.urs.cz/item/CS_URS_2021_02/58331200" TargetMode="External" /><Relationship Id="rId22" Type="http://schemas.openxmlformats.org/officeDocument/2006/relationships/hyperlink" Target="https://podminky.urs.cz/item/CS_URS_2021_02/181951112" TargetMode="External" /><Relationship Id="rId23" Type="http://schemas.openxmlformats.org/officeDocument/2006/relationships/hyperlink" Target="https://podminky.urs.cz/item/CS_URS_2021_02/211971121" TargetMode="External" /><Relationship Id="rId24" Type="http://schemas.openxmlformats.org/officeDocument/2006/relationships/hyperlink" Target="https://podminky.urs.cz/item/CS_URS_2021_02/212752113" TargetMode="External" /><Relationship Id="rId25" Type="http://schemas.openxmlformats.org/officeDocument/2006/relationships/hyperlink" Target="https://podminky.urs.cz/item/CS_URS_2021_02/511501111" TargetMode="External" /><Relationship Id="rId26" Type="http://schemas.openxmlformats.org/officeDocument/2006/relationships/hyperlink" Target="https://podminky.urs.cz/item/CS_URS_2021_02/511501112" TargetMode="External" /><Relationship Id="rId27" Type="http://schemas.openxmlformats.org/officeDocument/2006/relationships/hyperlink" Target="https://podminky.urs.cz/item/CS_URS_2021_02/511501125" TargetMode="External" /><Relationship Id="rId28" Type="http://schemas.openxmlformats.org/officeDocument/2006/relationships/hyperlink" Target="https://podminky.urs.cz/item/CS_URS_2021_02/511501255" TargetMode="External" /><Relationship Id="rId29" Type="http://schemas.openxmlformats.org/officeDocument/2006/relationships/hyperlink" Target="https://podminky.urs.cz/item/CS_URS_2021_02/511536011" TargetMode="External" /><Relationship Id="rId30" Type="http://schemas.openxmlformats.org/officeDocument/2006/relationships/hyperlink" Target="https://podminky.urs.cz/item/CS_URS_2021_02/526001011" TargetMode="External" /><Relationship Id="rId31" Type="http://schemas.openxmlformats.org/officeDocument/2006/relationships/hyperlink" Target="https://podminky.urs.cz/item/CS_URS_2021_02/526001012" TargetMode="External" /><Relationship Id="rId32" Type="http://schemas.openxmlformats.org/officeDocument/2006/relationships/hyperlink" Target="https://podminky.urs.cz/item/CS_URS_2021_02/526992111" TargetMode="External" /><Relationship Id="rId33" Type="http://schemas.openxmlformats.org/officeDocument/2006/relationships/hyperlink" Target="https://podminky.urs.cz/item/CS_URS_2021_02/526996111" TargetMode="External" /><Relationship Id="rId34" Type="http://schemas.openxmlformats.org/officeDocument/2006/relationships/hyperlink" Target="https://podminky.urs.cz/item/CS_URS_2021_02/526997011" TargetMode="External" /><Relationship Id="rId35" Type="http://schemas.openxmlformats.org/officeDocument/2006/relationships/hyperlink" Target="https://podminky.urs.cz/item/CS_URS_2021_02/60814001" TargetMode="External" /><Relationship Id="rId36" Type="http://schemas.openxmlformats.org/officeDocument/2006/relationships/hyperlink" Target="https://podminky.urs.cz/item/CS_URS_2021_02/60814002" TargetMode="External" /><Relationship Id="rId37" Type="http://schemas.openxmlformats.org/officeDocument/2006/relationships/hyperlink" Target="https://podminky.urs.cz/item/CS_URS_2021_02/536801121" TargetMode="External" /><Relationship Id="rId38" Type="http://schemas.openxmlformats.org/officeDocument/2006/relationships/hyperlink" Target="https://podminky.urs.cz/item/CS_URS_2021_02/541301112" TargetMode="External" /><Relationship Id="rId39" Type="http://schemas.openxmlformats.org/officeDocument/2006/relationships/hyperlink" Target="https://podminky.urs.cz/item/CS_URS_2021_02/541301811" TargetMode="External" /><Relationship Id="rId40" Type="http://schemas.openxmlformats.org/officeDocument/2006/relationships/hyperlink" Target="https://podminky.urs.cz/item/CS_URS_2021_02/541962011" TargetMode="External" /><Relationship Id="rId41" Type="http://schemas.openxmlformats.org/officeDocument/2006/relationships/hyperlink" Target="https://podminky.urs.cz/item/CS_URS_2021_02/543111112" TargetMode="External" /><Relationship Id="rId42" Type="http://schemas.openxmlformats.org/officeDocument/2006/relationships/hyperlink" Target="https://podminky.urs.cz/item/CS_URS_2021_02/543141112" TargetMode="External" /><Relationship Id="rId43" Type="http://schemas.openxmlformats.org/officeDocument/2006/relationships/hyperlink" Target="https://podminky.urs.cz/item/CS_URS_2021_02/548111112" TargetMode="External" /><Relationship Id="rId44" Type="http://schemas.openxmlformats.org/officeDocument/2006/relationships/hyperlink" Target="https://podminky.urs.cz/item/CS_URS_2021_02/548133121" TargetMode="External" /><Relationship Id="rId45" Type="http://schemas.openxmlformats.org/officeDocument/2006/relationships/hyperlink" Target="https://podminky.urs.cz/item/CS_URS_2021_02/548965011" TargetMode="External" /><Relationship Id="rId46" Type="http://schemas.openxmlformats.org/officeDocument/2006/relationships/hyperlink" Target="https://podminky.urs.cz/item/CS_URS_2021_02/548965091" TargetMode="External" /><Relationship Id="rId47" Type="http://schemas.openxmlformats.org/officeDocument/2006/relationships/hyperlink" Target="https://podminky.urs.cz/item/CS_URS_2021_02/564710012" TargetMode="External" /><Relationship Id="rId48" Type="http://schemas.openxmlformats.org/officeDocument/2006/relationships/hyperlink" Target="https://podminky.urs.cz/item/CS_URS_2021_02/564851111" TargetMode="External" /><Relationship Id="rId49" Type="http://schemas.openxmlformats.org/officeDocument/2006/relationships/hyperlink" Target="https://podminky.urs.cz/item/CS_URS_2021_02/567114111" TargetMode="External" /><Relationship Id="rId50" Type="http://schemas.openxmlformats.org/officeDocument/2006/relationships/hyperlink" Target="https://podminky.urs.cz/item/CS_URS_2021_02/567124111" TargetMode="External" /><Relationship Id="rId51" Type="http://schemas.openxmlformats.org/officeDocument/2006/relationships/hyperlink" Target="https://podminky.urs.cz/item/CS_URS_2021_02/578133111" TargetMode="External" /><Relationship Id="rId52" Type="http://schemas.openxmlformats.org/officeDocument/2006/relationships/hyperlink" Target="https://podminky.urs.cz/item/CS_URS_2021_02/578143133" TargetMode="External" /><Relationship Id="rId53" Type="http://schemas.openxmlformats.org/officeDocument/2006/relationships/hyperlink" Target="https://podminky.urs.cz/item/CS_URS_2021_02/578901114" TargetMode="External" /><Relationship Id="rId54" Type="http://schemas.openxmlformats.org/officeDocument/2006/relationships/hyperlink" Target="https://podminky.urs.cz/item/CS_URS_2021_02/596212333" TargetMode="External" /><Relationship Id="rId55" Type="http://schemas.openxmlformats.org/officeDocument/2006/relationships/hyperlink" Target="https://podminky.urs.cz/item/CS_URS_2021_02/596212334" TargetMode="External" /><Relationship Id="rId56" Type="http://schemas.openxmlformats.org/officeDocument/2006/relationships/hyperlink" Target="https://podminky.urs.cz/item/CS_URS_2021_02/894416012" TargetMode="External" /><Relationship Id="rId57" Type="http://schemas.openxmlformats.org/officeDocument/2006/relationships/hyperlink" Target="https://podminky.urs.cz/item/CS_URS_2021_02/894416021" TargetMode="External" /><Relationship Id="rId58" Type="http://schemas.openxmlformats.org/officeDocument/2006/relationships/hyperlink" Target="https://podminky.urs.cz/item/CS_URS_2021_02/899231111" TargetMode="External" /><Relationship Id="rId59" Type="http://schemas.openxmlformats.org/officeDocument/2006/relationships/hyperlink" Target="https://podminky.urs.cz/item/CS_URS_2021_02/916241213" TargetMode="External" /><Relationship Id="rId60" Type="http://schemas.openxmlformats.org/officeDocument/2006/relationships/hyperlink" Target="https://podminky.urs.cz/item/CS_URS_2021_02/919721103" TargetMode="External" /><Relationship Id="rId61" Type="http://schemas.openxmlformats.org/officeDocument/2006/relationships/hyperlink" Target="https://podminky.urs.cz/item/CS_URS_2021_02/919721221" TargetMode="External" /><Relationship Id="rId62" Type="http://schemas.openxmlformats.org/officeDocument/2006/relationships/hyperlink" Target="https://podminky.urs.cz/item/CS_URS_2021_02/919726122" TargetMode="External" /><Relationship Id="rId63" Type="http://schemas.openxmlformats.org/officeDocument/2006/relationships/hyperlink" Target="https://podminky.urs.cz/item/CS_URS_2021_02/928126111" TargetMode="External" /><Relationship Id="rId64" Type="http://schemas.openxmlformats.org/officeDocument/2006/relationships/hyperlink" Target="https://podminky.urs.cz/item/CS_URS_2021_02/928126112" TargetMode="External" /><Relationship Id="rId65" Type="http://schemas.openxmlformats.org/officeDocument/2006/relationships/hyperlink" Target="https://podminky.urs.cz/item/CS_URS_2021_02/928621012" TargetMode="External" /><Relationship Id="rId66" Type="http://schemas.openxmlformats.org/officeDocument/2006/relationships/hyperlink" Target="https://podminky.urs.cz/item/CS_URS_2021_02/966005111" TargetMode="External" /><Relationship Id="rId67" Type="http://schemas.openxmlformats.org/officeDocument/2006/relationships/hyperlink" Target="https://podminky.urs.cz/item/CS_URS_2021_02/966006132" TargetMode="External" /><Relationship Id="rId68" Type="http://schemas.openxmlformats.org/officeDocument/2006/relationships/hyperlink" Target="https://podminky.urs.cz/item/CS_URS_2021_02/997221561" TargetMode="External" /><Relationship Id="rId69" Type="http://schemas.openxmlformats.org/officeDocument/2006/relationships/hyperlink" Target="https://podminky.urs.cz/item/CS_URS_2021_02/997221569" TargetMode="External" /><Relationship Id="rId70" Type="http://schemas.openxmlformats.org/officeDocument/2006/relationships/hyperlink" Target="https://podminky.urs.cz/item/CS_URS_2021_02/997221571" TargetMode="External" /><Relationship Id="rId71" Type="http://schemas.openxmlformats.org/officeDocument/2006/relationships/hyperlink" Target="https://podminky.urs.cz/item/CS_URS_2021_02/997221579" TargetMode="External" /><Relationship Id="rId72" Type="http://schemas.openxmlformats.org/officeDocument/2006/relationships/hyperlink" Target="https://podminky.urs.cz/item/CS_URS_2021_02/997221615" TargetMode="External" /><Relationship Id="rId73" Type="http://schemas.openxmlformats.org/officeDocument/2006/relationships/hyperlink" Target="https://podminky.urs.cz/item/CS_URS_2021_02/997221625" TargetMode="External" /><Relationship Id="rId74" Type="http://schemas.openxmlformats.org/officeDocument/2006/relationships/hyperlink" Target="https://podminky.urs.cz/item/CS_URS_2021_02/997221645" TargetMode="External" /><Relationship Id="rId75" Type="http://schemas.openxmlformats.org/officeDocument/2006/relationships/hyperlink" Target="https://podminky.urs.cz/item/CS_URS_2021_02/997242511" TargetMode="External" /><Relationship Id="rId76" Type="http://schemas.openxmlformats.org/officeDocument/2006/relationships/hyperlink" Target="https://podminky.urs.cz/item/CS_URS_2021_02/997242519" TargetMode="External" /><Relationship Id="rId77" Type="http://schemas.openxmlformats.org/officeDocument/2006/relationships/hyperlink" Target="https://podminky.urs.cz/item/CS_URS_2021_02/997242521" TargetMode="External" /><Relationship Id="rId78" Type="http://schemas.openxmlformats.org/officeDocument/2006/relationships/hyperlink" Target="https://podminky.urs.cz/item/CS_URS_2021_02/997242529" TargetMode="External" /><Relationship Id="rId79" Type="http://schemas.openxmlformats.org/officeDocument/2006/relationships/hyperlink" Target="https://podminky.urs.cz/item/CS_URS_2021_02/997242531" TargetMode="External" /><Relationship Id="rId80" Type="http://schemas.openxmlformats.org/officeDocument/2006/relationships/hyperlink" Target="https://podminky.urs.cz/item/CS_URS_2021_02/997242539" TargetMode="External" /><Relationship Id="rId81" Type="http://schemas.openxmlformats.org/officeDocument/2006/relationships/hyperlink" Target="https://podminky.urs.cz/item/CS_URS_2021_02/998243011" TargetMode="External" /><Relationship Id="rId82" Type="http://schemas.openxmlformats.org/officeDocument/2006/relationships/drawing" Target="../drawings/drawing26.xml" /></Relationships>
</file>

<file path=xl/worksheets/_rels/sheet27.xml.rels>&#65279;<?xml version="1.0" encoding="utf-8"?><Relationships xmlns="http://schemas.openxmlformats.org/package/2006/relationships"><Relationship Id="rId1" Type="http://schemas.openxmlformats.org/officeDocument/2006/relationships/drawing" Target="../drawings/drawing27.xml" /></Relationships>
</file>

<file path=xl/worksheets/_rels/sheet28.xml.rels>&#65279;<?xml version="1.0" encoding="utf-8"?><Relationships xmlns="http://schemas.openxmlformats.org/package/2006/relationships"><Relationship Id="rId1" Type="http://schemas.openxmlformats.org/officeDocument/2006/relationships/drawing" Target="../drawings/drawing28.xml" /></Relationships>
</file>

<file path=xl/worksheets/_rels/sheet29.xml.rels>&#65279;<?xml version="1.0" encoding="utf-8"?><Relationships xmlns="http://schemas.openxmlformats.org/package/2006/relationships"><Relationship Id="rId1" Type="http://schemas.openxmlformats.org/officeDocument/2006/relationships/drawing" Target="../drawings/drawing29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1_02/032403000" TargetMode="External" /><Relationship Id="rId2" Type="http://schemas.openxmlformats.org/officeDocument/2006/relationships/drawing" Target="../drawings/drawing3.xml" /></Relationships>
</file>

<file path=xl/worksheets/_rels/sheet30.xml.rels>&#65279;<?xml version="1.0" encoding="utf-8"?><Relationships xmlns="http://schemas.openxmlformats.org/package/2006/relationships"><Relationship Id="rId1" Type="http://schemas.openxmlformats.org/officeDocument/2006/relationships/drawing" Target="../drawings/drawing30.xml" /></Relationships>
</file>

<file path=xl/worksheets/_rels/sheet31.xml.rels>&#65279;<?xml version="1.0" encoding="utf-8"?><Relationships xmlns="http://schemas.openxmlformats.org/package/2006/relationships"><Relationship Id="rId1" Type="http://schemas.openxmlformats.org/officeDocument/2006/relationships/drawing" Target="../drawings/drawing31.xml" /></Relationships>
</file>

<file path=xl/worksheets/_rels/sheet32.xml.rels>&#65279;<?xml version="1.0" encoding="utf-8"?><Relationships xmlns="http://schemas.openxmlformats.org/package/2006/relationships"><Relationship Id="rId1" Type="http://schemas.openxmlformats.org/officeDocument/2006/relationships/drawing" Target="../drawings/drawing32.xml" /></Relationships>
</file>

<file path=xl/worksheets/_rels/sheet33.xml.rels>&#65279;<?xml version="1.0" encoding="utf-8"?><Relationships xmlns="http://schemas.openxmlformats.org/package/2006/relationships"><Relationship Id="rId1" Type="http://schemas.openxmlformats.org/officeDocument/2006/relationships/drawing" Target="../drawings/drawing33.xml" /></Relationships>
</file>

<file path=xl/worksheets/_rels/sheet34.xml.rels>&#65279;<?xml version="1.0" encoding="utf-8"?><Relationships xmlns="http://schemas.openxmlformats.org/package/2006/relationships"><Relationship Id="rId1" Type="http://schemas.openxmlformats.org/officeDocument/2006/relationships/drawing" Target="../drawings/drawing34.xml" /></Relationships>
</file>

<file path=xl/worksheets/_rels/sheet35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1_02/121151103" TargetMode="External" /><Relationship Id="rId2" Type="http://schemas.openxmlformats.org/officeDocument/2006/relationships/hyperlink" Target="https://podminky.urs.cz/item/CS_URS_2021_02/132251251" TargetMode="External" /><Relationship Id="rId3" Type="http://schemas.openxmlformats.org/officeDocument/2006/relationships/hyperlink" Target="https://podminky.urs.cz/item/CS_URS_2021_02/162751117" TargetMode="External" /><Relationship Id="rId4" Type="http://schemas.openxmlformats.org/officeDocument/2006/relationships/hyperlink" Target="https://podminky.urs.cz/item/CS_URS_2021_02/162751119" TargetMode="External" /><Relationship Id="rId5" Type="http://schemas.openxmlformats.org/officeDocument/2006/relationships/hyperlink" Target="https://podminky.urs.cz/item/CS_URS_2021_02/171201221" TargetMode="External" /><Relationship Id="rId6" Type="http://schemas.openxmlformats.org/officeDocument/2006/relationships/hyperlink" Target="https://podminky.urs.cz/item/CS_URS_2021_02/171251201" TargetMode="External" /><Relationship Id="rId7" Type="http://schemas.openxmlformats.org/officeDocument/2006/relationships/hyperlink" Target="https://podminky.urs.cz/item/CS_URS_2021_02/213311141" TargetMode="External" /><Relationship Id="rId8" Type="http://schemas.openxmlformats.org/officeDocument/2006/relationships/hyperlink" Target="https://podminky.urs.cz/item/CS_URS_2021_02/274313711" TargetMode="External" /><Relationship Id="rId9" Type="http://schemas.openxmlformats.org/officeDocument/2006/relationships/hyperlink" Target="https://podminky.urs.cz/item/CS_URS_2021_02/637211122" TargetMode="External" /><Relationship Id="rId10" Type="http://schemas.openxmlformats.org/officeDocument/2006/relationships/hyperlink" Target="https://podminky.urs.cz/item/CS_URS_2021_02/637311112" TargetMode="External" /><Relationship Id="rId11" Type="http://schemas.openxmlformats.org/officeDocument/2006/relationships/hyperlink" Target="https://podminky.urs.cz/item/CS_URS_2021_02/998012021" TargetMode="External" /><Relationship Id="rId12" Type="http://schemas.openxmlformats.org/officeDocument/2006/relationships/drawing" Target="../drawings/drawing35.xml" /></Relationships>
</file>

<file path=xl/worksheets/_rels/sheet36.xml.rels>&#65279;<?xml version="1.0" encoding="utf-8"?><Relationships xmlns="http://schemas.openxmlformats.org/package/2006/relationships"><Relationship Id="rId1" Type="http://schemas.openxmlformats.org/officeDocument/2006/relationships/drawing" Target="../drawings/drawing36.xml" /></Relationships>
</file>

<file path=xl/worksheets/_rels/sheet37.xml.rels>&#65279;<?xml version="1.0" encoding="utf-8"?><Relationships xmlns="http://schemas.openxmlformats.org/package/2006/relationships"><Relationship Id="rId1" Type="http://schemas.openxmlformats.org/officeDocument/2006/relationships/drawing" Target="../drawings/drawing37.xml" /></Relationships>
</file>

<file path=xl/worksheets/_rels/sheet38.xml.rels>&#65279;<?xml version="1.0" encoding="utf-8"?><Relationships xmlns="http://schemas.openxmlformats.org/package/2006/relationships"><Relationship Id="rId1" Type="http://schemas.openxmlformats.org/officeDocument/2006/relationships/drawing" Target="../drawings/drawing38.xml" /></Relationships>
</file>

<file path=xl/worksheets/_rels/sheet39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1_02/131251202" TargetMode="External" /><Relationship Id="rId2" Type="http://schemas.openxmlformats.org/officeDocument/2006/relationships/hyperlink" Target="https://podminky.urs.cz/item/CS_URS_2021_02/132254206" TargetMode="External" /><Relationship Id="rId3" Type="http://schemas.openxmlformats.org/officeDocument/2006/relationships/hyperlink" Target="https://podminky.urs.cz/item/CS_URS_2021_02/151101201" TargetMode="External" /><Relationship Id="rId4" Type="http://schemas.openxmlformats.org/officeDocument/2006/relationships/hyperlink" Target="https://podminky.urs.cz/item/CS_URS_2021_02/151101211" TargetMode="External" /><Relationship Id="rId5" Type="http://schemas.openxmlformats.org/officeDocument/2006/relationships/hyperlink" Target="https://podminky.urs.cz/item/CS_URS_2021_02/151101301" TargetMode="External" /><Relationship Id="rId6" Type="http://schemas.openxmlformats.org/officeDocument/2006/relationships/hyperlink" Target="https://podminky.urs.cz/item/CS_URS_2021_02/151101311" TargetMode="External" /><Relationship Id="rId7" Type="http://schemas.openxmlformats.org/officeDocument/2006/relationships/hyperlink" Target="https://podminky.urs.cz/item/CS_URS_2021_02/151811132" TargetMode="External" /><Relationship Id="rId8" Type="http://schemas.openxmlformats.org/officeDocument/2006/relationships/hyperlink" Target="https://podminky.urs.cz/item/CS_URS_2021_02/151811232" TargetMode="External" /><Relationship Id="rId9" Type="http://schemas.openxmlformats.org/officeDocument/2006/relationships/hyperlink" Target="https://podminky.urs.cz/item/CS_URS_2021_02/162751117" TargetMode="External" /><Relationship Id="rId10" Type="http://schemas.openxmlformats.org/officeDocument/2006/relationships/hyperlink" Target="https://podminky.urs.cz/item/CS_URS_2021_02/162751119" TargetMode="External" /><Relationship Id="rId11" Type="http://schemas.openxmlformats.org/officeDocument/2006/relationships/hyperlink" Target="https://podminky.urs.cz/item/CS_URS_2021_02/171201221" TargetMode="External" /><Relationship Id="rId12" Type="http://schemas.openxmlformats.org/officeDocument/2006/relationships/hyperlink" Target="https://podminky.urs.cz/item/CS_URS_2021_02/162351103" TargetMode="External" /><Relationship Id="rId13" Type="http://schemas.openxmlformats.org/officeDocument/2006/relationships/hyperlink" Target="https://podminky.urs.cz/item/CS_URS_2021_02/171251201" TargetMode="External" /><Relationship Id="rId14" Type="http://schemas.openxmlformats.org/officeDocument/2006/relationships/hyperlink" Target="https://podminky.urs.cz/item/CS_URS_2021_02/167151111" TargetMode="External" /><Relationship Id="rId15" Type="http://schemas.openxmlformats.org/officeDocument/2006/relationships/hyperlink" Target="https://podminky.urs.cz/item/CS_URS_2021_02/174151101" TargetMode="External" /><Relationship Id="rId16" Type="http://schemas.openxmlformats.org/officeDocument/2006/relationships/hyperlink" Target="https://podminky.urs.cz/item/CS_URS_2021_02/58331200" TargetMode="External" /><Relationship Id="rId17" Type="http://schemas.openxmlformats.org/officeDocument/2006/relationships/hyperlink" Target="https://podminky.urs.cz/item/CS_URS_2021_02/175151101" TargetMode="External" /><Relationship Id="rId18" Type="http://schemas.openxmlformats.org/officeDocument/2006/relationships/hyperlink" Target="https://podminky.urs.cz/item/CS_URS_2021_02/58337303" TargetMode="External" /><Relationship Id="rId19" Type="http://schemas.openxmlformats.org/officeDocument/2006/relationships/hyperlink" Target="https://podminky.urs.cz/item/CS_URS_2021_02/460771123" TargetMode="External" /><Relationship Id="rId20" Type="http://schemas.openxmlformats.org/officeDocument/2006/relationships/hyperlink" Target="https://podminky.urs.cz/item/CS_URS_2021_02/460823111" TargetMode="External" /><Relationship Id="rId21" Type="http://schemas.openxmlformats.org/officeDocument/2006/relationships/hyperlink" Target="https://podminky.urs.cz/item/CS_URS_2021_02/460832511" TargetMode="External" /><Relationship Id="rId22" Type="http://schemas.openxmlformats.org/officeDocument/2006/relationships/hyperlink" Target="https://podminky.urs.cz/item/CS_URS_2021_02/460833141" TargetMode="External" /><Relationship Id="rId23" Type="http://schemas.openxmlformats.org/officeDocument/2006/relationships/hyperlink" Target="https://podminky.urs.cz/item/CS_URS_2021_02/469981111" TargetMode="External" /><Relationship Id="rId24" Type="http://schemas.openxmlformats.org/officeDocument/2006/relationships/hyperlink" Target="https://podminky.urs.cz/item/CS_URS_2021_02/711111001" TargetMode="External" /><Relationship Id="rId25" Type="http://schemas.openxmlformats.org/officeDocument/2006/relationships/hyperlink" Target="https://podminky.urs.cz/item/CS_URS_2021_02/711112001" TargetMode="External" /><Relationship Id="rId26" Type="http://schemas.openxmlformats.org/officeDocument/2006/relationships/hyperlink" Target="https://podminky.urs.cz/item/CS_URS_2021_02/11163150" TargetMode="External" /><Relationship Id="rId27" Type="http://schemas.openxmlformats.org/officeDocument/2006/relationships/hyperlink" Target="https://podminky.urs.cz/item/CS_URS_2021_02/711111002" TargetMode="External" /><Relationship Id="rId28" Type="http://schemas.openxmlformats.org/officeDocument/2006/relationships/hyperlink" Target="https://podminky.urs.cz/item/CS_URS_2021_02/711112002" TargetMode="External" /><Relationship Id="rId29" Type="http://schemas.openxmlformats.org/officeDocument/2006/relationships/hyperlink" Target="https://podminky.urs.cz/item/CS_URS_2021_02/11163152" TargetMode="External" /><Relationship Id="rId30" Type="http://schemas.openxmlformats.org/officeDocument/2006/relationships/hyperlink" Target="https://podminky.urs.cz/item/CS_URS_2021_02/711491172" TargetMode="External" /><Relationship Id="rId31" Type="http://schemas.openxmlformats.org/officeDocument/2006/relationships/hyperlink" Target="https://podminky.urs.cz/item/CS_URS_2021_02/711491272" TargetMode="External" /><Relationship Id="rId32" Type="http://schemas.openxmlformats.org/officeDocument/2006/relationships/hyperlink" Target="https://podminky.urs.cz/item/CS_URS_2021_02/69311006" TargetMode="External" /><Relationship Id="rId33" Type="http://schemas.openxmlformats.org/officeDocument/2006/relationships/hyperlink" Target="https://podminky.urs.cz/item/CS_URS_2021_02/998711101" TargetMode="External" /><Relationship Id="rId34" Type="http://schemas.openxmlformats.org/officeDocument/2006/relationships/hyperlink" Target="https://podminky.urs.cz/item/CS_URS_2021_02/899620121" TargetMode="External" /><Relationship Id="rId35" Type="http://schemas.openxmlformats.org/officeDocument/2006/relationships/drawing" Target="../drawings/drawing39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1_02/174151101" TargetMode="External" /><Relationship Id="rId2" Type="http://schemas.openxmlformats.org/officeDocument/2006/relationships/hyperlink" Target="https://podminky.urs.cz/item/CS_URS_2021_02/58331200" TargetMode="External" /><Relationship Id="rId3" Type="http://schemas.openxmlformats.org/officeDocument/2006/relationships/hyperlink" Target="https://podminky.urs.cz/item/CS_URS_2021_02/961021311" TargetMode="External" /><Relationship Id="rId4" Type="http://schemas.openxmlformats.org/officeDocument/2006/relationships/hyperlink" Target="https://podminky.urs.cz/item/CS_URS_2021_02/981011313" TargetMode="External" /><Relationship Id="rId5" Type="http://schemas.openxmlformats.org/officeDocument/2006/relationships/hyperlink" Target="https://podminky.urs.cz/item/CS_URS_2021_02/981513114" TargetMode="External" /><Relationship Id="rId6" Type="http://schemas.openxmlformats.org/officeDocument/2006/relationships/hyperlink" Target="https://podminky.urs.cz/item/CS_URS_2021_02/997006002" TargetMode="External" /><Relationship Id="rId7" Type="http://schemas.openxmlformats.org/officeDocument/2006/relationships/hyperlink" Target="https://podminky.urs.cz/item/CS_URS_2021_02/997006512" TargetMode="External" /><Relationship Id="rId8" Type="http://schemas.openxmlformats.org/officeDocument/2006/relationships/hyperlink" Target="https://podminky.urs.cz/item/CS_URS_2021_02/997006519" TargetMode="External" /><Relationship Id="rId9" Type="http://schemas.openxmlformats.org/officeDocument/2006/relationships/hyperlink" Target="https://podminky.urs.cz/item/CS_URS_2021_02/997013631" TargetMode="External" /><Relationship Id="rId10" Type="http://schemas.openxmlformats.org/officeDocument/2006/relationships/hyperlink" Target="https://podminky.urs.cz/item/CS_URS_2021_02/997013635" TargetMode="External" /><Relationship Id="rId11" Type="http://schemas.openxmlformats.org/officeDocument/2006/relationships/hyperlink" Target="https://podminky.urs.cz/item/CS_URS_2021_02/997013847" TargetMode="External" /><Relationship Id="rId12" Type="http://schemas.openxmlformats.org/officeDocument/2006/relationships/drawing" Target="../drawings/drawing4.xml" /></Relationships>
</file>

<file path=xl/worksheets/_rels/sheet40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1_02/122251107" TargetMode="External" /><Relationship Id="rId2" Type="http://schemas.openxmlformats.org/officeDocument/2006/relationships/hyperlink" Target="https://podminky.urs.cz/item/CS_URS_2021_02/162351104" TargetMode="External" /><Relationship Id="rId3" Type="http://schemas.openxmlformats.org/officeDocument/2006/relationships/hyperlink" Target="https://podminky.urs.cz/item/CS_URS_2021_02/162751117" TargetMode="External" /><Relationship Id="rId4" Type="http://schemas.openxmlformats.org/officeDocument/2006/relationships/hyperlink" Target="https://podminky.urs.cz/item/CS_URS_2021_02/167151111" TargetMode="External" /><Relationship Id="rId5" Type="http://schemas.openxmlformats.org/officeDocument/2006/relationships/hyperlink" Target="https://podminky.urs.cz/item/CS_URS_2021_02/171201231" TargetMode="External" /><Relationship Id="rId6" Type="http://schemas.openxmlformats.org/officeDocument/2006/relationships/hyperlink" Target="https://podminky.urs.cz/item/CS_URS_2021_02/171251201" TargetMode="External" /><Relationship Id="rId7" Type="http://schemas.openxmlformats.org/officeDocument/2006/relationships/drawing" Target="../drawings/drawing40.xml" /></Relationships>
</file>

<file path=xl/worksheets/_rels/sheet41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1_02/122251107" TargetMode="External" /><Relationship Id="rId2" Type="http://schemas.openxmlformats.org/officeDocument/2006/relationships/hyperlink" Target="https://podminky.urs.cz/item/CS_URS_2021_02/162351104" TargetMode="External" /><Relationship Id="rId3" Type="http://schemas.openxmlformats.org/officeDocument/2006/relationships/hyperlink" Target="https://podminky.urs.cz/item/CS_URS_2021_02/162751117" TargetMode="External" /><Relationship Id="rId4" Type="http://schemas.openxmlformats.org/officeDocument/2006/relationships/hyperlink" Target="https://podminky.urs.cz/item/CS_URS_2021_02/167151111" TargetMode="External" /><Relationship Id="rId5" Type="http://schemas.openxmlformats.org/officeDocument/2006/relationships/hyperlink" Target="https://podminky.urs.cz/item/CS_URS_2021_02/171201231" TargetMode="External" /><Relationship Id="rId6" Type="http://schemas.openxmlformats.org/officeDocument/2006/relationships/hyperlink" Target="https://podminky.urs.cz/item/CS_URS_2021_02/171251201" TargetMode="External" /><Relationship Id="rId7" Type="http://schemas.openxmlformats.org/officeDocument/2006/relationships/drawing" Target="../drawings/drawing41.xml" /></Relationships>
</file>

<file path=xl/worksheets/_rels/sheet4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1_02/122251107" TargetMode="External" /><Relationship Id="rId2" Type="http://schemas.openxmlformats.org/officeDocument/2006/relationships/hyperlink" Target="https://podminky.urs.cz/item/CS_URS_2021_02/162351104" TargetMode="External" /><Relationship Id="rId3" Type="http://schemas.openxmlformats.org/officeDocument/2006/relationships/hyperlink" Target="https://podminky.urs.cz/item/CS_URS_2021_02/162751117" TargetMode="External" /><Relationship Id="rId4" Type="http://schemas.openxmlformats.org/officeDocument/2006/relationships/hyperlink" Target="https://podminky.urs.cz/item/CS_URS_2021_02/167151111" TargetMode="External" /><Relationship Id="rId5" Type="http://schemas.openxmlformats.org/officeDocument/2006/relationships/hyperlink" Target="https://podminky.urs.cz/item/CS_URS_2021_02/171201231" TargetMode="External" /><Relationship Id="rId6" Type="http://schemas.openxmlformats.org/officeDocument/2006/relationships/hyperlink" Target="https://podminky.urs.cz/item/CS_URS_2021_02/171251201" TargetMode="External" /><Relationship Id="rId7" Type="http://schemas.openxmlformats.org/officeDocument/2006/relationships/drawing" Target="../drawings/drawing42.xml" /></Relationships>
</file>

<file path=xl/worksheets/_rels/sheet4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1_01/111251102" TargetMode="External" /><Relationship Id="rId2" Type="http://schemas.openxmlformats.org/officeDocument/2006/relationships/hyperlink" Target="https://podminky.urs.cz/item/CS_URS_2021_01/112101101" TargetMode="External" /><Relationship Id="rId3" Type="http://schemas.openxmlformats.org/officeDocument/2006/relationships/hyperlink" Target="https://podminky.urs.cz/item/CS_URS_2021_01/112101102" TargetMode="External" /><Relationship Id="rId4" Type="http://schemas.openxmlformats.org/officeDocument/2006/relationships/hyperlink" Target="https://podminky.urs.cz/item/CS_URS_2021_01/112101103" TargetMode="External" /><Relationship Id="rId5" Type="http://schemas.openxmlformats.org/officeDocument/2006/relationships/hyperlink" Target="https://podminky.urs.cz/item/CS_URS_2021_01/112101104" TargetMode="External" /><Relationship Id="rId6" Type="http://schemas.openxmlformats.org/officeDocument/2006/relationships/hyperlink" Target="https://podminky.urs.cz/item/CS_URS_2021_01/112101121" TargetMode="External" /><Relationship Id="rId7" Type="http://schemas.openxmlformats.org/officeDocument/2006/relationships/hyperlink" Target="https://podminky.urs.cz/item/CS_URS_2021_01/112101122" TargetMode="External" /><Relationship Id="rId8" Type="http://schemas.openxmlformats.org/officeDocument/2006/relationships/hyperlink" Target="https://podminky.urs.cz/item/CS_URS_2021_01/112251101" TargetMode="External" /><Relationship Id="rId9" Type="http://schemas.openxmlformats.org/officeDocument/2006/relationships/hyperlink" Target="https://podminky.urs.cz/item/CS_URS_2021_01/112251102" TargetMode="External" /><Relationship Id="rId10" Type="http://schemas.openxmlformats.org/officeDocument/2006/relationships/hyperlink" Target="https://podminky.urs.cz/item/CS_URS_2021_01/112251103" TargetMode="External" /><Relationship Id="rId11" Type="http://schemas.openxmlformats.org/officeDocument/2006/relationships/hyperlink" Target="https://podminky.urs.cz/item/CS_URS_2021_01/112251104" TargetMode="External" /><Relationship Id="rId12" Type="http://schemas.openxmlformats.org/officeDocument/2006/relationships/hyperlink" Target="https://podminky.urs.cz/item/CS_URS_2021_01/162201401" TargetMode="External" /><Relationship Id="rId13" Type="http://schemas.openxmlformats.org/officeDocument/2006/relationships/hyperlink" Target="https://podminky.urs.cz/item/CS_URS_2021_01/162201402" TargetMode="External" /><Relationship Id="rId14" Type="http://schemas.openxmlformats.org/officeDocument/2006/relationships/hyperlink" Target="https://podminky.urs.cz/item/CS_URS_2021_01/162201403" TargetMode="External" /><Relationship Id="rId15" Type="http://schemas.openxmlformats.org/officeDocument/2006/relationships/hyperlink" Target="https://podminky.urs.cz/item/CS_URS_2021_01/162201404" TargetMode="External" /><Relationship Id="rId16" Type="http://schemas.openxmlformats.org/officeDocument/2006/relationships/hyperlink" Target="https://podminky.urs.cz/item/CS_URS_2021_01/162201405" TargetMode="External" /><Relationship Id="rId17" Type="http://schemas.openxmlformats.org/officeDocument/2006/relationships/hyperlink" Target="https://podminky.urs.cz/item/CS_URS_2021_01/162201406" TargetMode="External" /><Relationship Id="rId18" Type="http://schemas.openxmlformats.org/officeDocument/2006/relationships/hyperlink" Target="https://podminky.urs.cz/item/CS_URS_2021_01/162201411" TargetMode="External" /><Relationship Id="rId19" Type="http://schemas.openxmlformats.org/officeDocument/2006/relationships/hyperlink" Target="https://podminky.urs.cz/item/CS_URS_2021_01/162201412" TargetMode="External" /><Relationship Id="rId20" Type="http://schemas.openxmlformats.org/officeDocument/2006/relationships/hyperlink" Target="https://podminky.urs.cz/item/CS_URS_2021_01/162201413" TargetMode="External" /><Relationship Id="rId21" Type="http://schemas.openxmlformats.org/officeDocument/2006/relationships/hyperlink" Target="https://podminky.urs.cz/item/CS_URS_2021_01/162201414" TargetMode="External" /><Relationship Id="rId22" Type="http://schemas.openxmlformats.org/officeDocument/2006/relationships/hyperlink" Target="https://podminky.urs.cz/item/CS_URS_2021_01/162201415" TargetMode="External" /><Relationship Id="rId23" Type="http://schemas.openxmlformats.org/officeDocument/2006/relationships/hyperlink" Target="https://podminky.urs.cz/item/CS_URS_2021_01/162201416" TargetMode="External" /><Relationship Id="rId24" Type="http://schemas.openxmlformats.org/officeDocument/2006/relationships/hyperlink" Target="https://podminky.urs.cz/item/CS_URS_2021_01/162201421" TargetMode="External" /><Relationship Id="rId25" Type="http://schemas.openxmlformats.org/officeDocument/2006/relationships/hyperlink" Target="https://podminky.urs.cz/item/CS_URS_2021_01/162201422" TargetMode="External" /><Relationship Id="rId26" Type="http://schemas.openxmlformats.org/officeDocument/2006/relationships/hyperlink" Target="https://podminky.urs.cz/item/CS_URS_2021_01/162201423" TargetMode="External" /><Relationship Id="rId27" Type="http://schemas.openxmlformats.org/officeDocument/2006/relationships/hyperlink" Target="https://podminky.urs.cz/item/CS_URS_2021_01/162201424" TargetMode="External" /><Relationship Id="rId28" Type="http://schemas.openxmlformats.org/officeDocument/2006/relationships/hyperlink" Target="https://podminky.urs.cz/item/CS_URS_2021_01/162301501" TargetMode="External" /><Relationship Id="rId29" Type="http://schemas.openxmlformats.org/officeDocument/2006/relationships/hyperlink" Target="https://podminky.urs.cz/item/CS_URS_2021_01/162301931" TargetMode="External" /><Relationship Id="rId30" Type="http://schemas.openxmlformats.org/officeDocument/2006/relationships/hyperlink" Target="https://podminky.urs.cz/item/CS_URS_2021_01/162301932" TargetMode="External" /><Relationship Id="rId31" Type="http://schemas.openxmlformats.org/officeDocument/2006/relationships/hyperlink" Target="https://podminky.urs.cz/item/CS_URS_2021_01/162301933" TargetMode="External" /><Relationship Id="rId32" Type="http://schemas.openxmlformats.org/officeDocument/2006/relationships/hyperlink" Target="https://podminky.urs.cz/item/CS_URS_2021_01/162301934" TargetMode="External" /><Relationship Id="rId33" Type="http://schemas.openxmlformats.org/officeDocument/2006/relationships/hyperlink" Target="https://podminky.urs.cz/item/CS_URS_2021_01/162301941" TargetMode="External" /><Relationship Id="rId34" Type="http://schemas.openxmlformats.org/officeDocument/2006/relationships/hyperlink" Target="https://podminky.urs.cz/item/CS_URS_2021_01/162301942" TargetMode="External" /><Relationship Id="rId35" Type="http://schemas.openxmlformats.org/officeDocument/2006/relationships/hyperlink" Target="https://podminky.urs.cz/item/CS_URS_2021_01/162301951" TargetMode="External" /><Relationship Id="rId36" Type="http://schemas.openxmlformats.org/officeDocument/2006/relationships/hyperlink" Target="https://podminky.urs.cz/item/CS_URS_2021_01/162301952" TargetMode="External" /><Relationship Id="rId37" Type="http://schemas.openxmlformats.org/officeDocument/2006/relationships/hyperlink" Target="https://podminky.urs.cz/item/CS_URS_2021_01/162301953" TargetMode="External" /><Relationship Id="rId38" Type="http://schemas.openxmlformats.org/officeDocument/2006/relationships/hyperlink" Target="https://podminky.urs.cz/item/CS_URS_2021_01/162301954" TargetMode="External" /><Relationship Id="rId39" Type="http://schemas.openxmlformats.org/officeDocument/2006/relationships/hyperlink" Target="https://podminky.urs.cz/item/CS_URS_2021_01/162301961" TargetMode="External" /><Relationship Id="rId40" Type="http://schemas.openxmlformats.org/officeDocument/2006/relationships/hyperlink" Target="https://podminky.urs.cz/item/CS_URS_2021_01/162301962" TargetMode="External" /><Relationship Id="rId41" Type="http://schemas.openxmlformats.org/officeDocument/2006/relationships/hyperlink" Target="https://podminky.urs.cz/item/CS_URS_2021_01/162301971" TargetMode="External" /><Relationship Id="rId42" Type="http://schemas.openxmlformats.org/officeDocument/2006/relationships/hyperlink" Target="https://podminky.urs.cz/item/CS_URS_2021_01/162301972" TargetMode="External" /><Relationship Id="rId43" Type="http://schemas.openxmlformats.org/officeDocument/2006/relationships/hyperlink" Target="https://podminky.urs.cz/item/CS_URS_2021_01/162301973" TargetMode="External" /><Relationship Id="rId44" Type="http://schemas.openxmlformats.org/officeDocument/2006/relationships/hyperlink" Target="https://podminky.urs.cz/item/CS_URS_2021_01/162301974" TargetMode="External" /><Relationship Id="rId45" Type="http://schemas.openxmlformats.org/officeDocument/2006/relationships/hyperlink" Target="https://podminky.urs.cz/item/CS_URS_2021_01/162301981" TargetMode="External" /><Relationship Id="rId46" Type="http://schemas.openxmlformats.org/officeDocument/2006/relationships/hyperlink" Target="https://podminky.urs.cz/item/CS_URS_2021_02/997013811" TargetMode="External" /><Relationship Id="rId47" Type="http://schemas.openxmlformats.org/officeDocument/2006/relationships/drawing" Target="../drawings/drawing43.xml" /></Relationships>
</file>

<file path=xl/worksheets/_rels/sheet44.xml.rels>&#65279;<?xml version="1.0" encoding="utf-8"?><Relationships xmlns="http://schemas.openxmlformats.org/package/2006/relationships"><Relationship Id="rId1" Type="http://schemas.openxmlformats.org/officeDocument/2006/relationships/drawing" Target="../drawings/drawing44.xml" /></Relationships>
</file>

<file path=xl/worksheets/_rels/sheet45.xml.rels>&#65279;<?xml version="1.0" encoding="utf-8"?><Relationships xmlns="http://schemas.openxmlformats.org/package/2006/relationships"><Relationship Id="rId1" Type="http://schemas.openxmlformats.org/officeDocument/2006/relationships/drawing" Target="../drawings/drawing45.xml" /></Relationships>
</file>

<file path=xl/worksheets/_rels/sheet46.xml.rels>&#65279;<?xml version="1.0" encoding="utf-8"?><Relationships xmlns="http://schemas.openxmlformats.org/package/2006/relationships"><Relationship Id="rId1" Type="http://schemas.openxmlformats.org/officeDocument/2006/relationships/drawing" Target="../drawings/drawing46.xml" /></Relationships>
</file>

<file path=xl/worksheets/_rels/sheet47.xml.rels>&#65279;<?xml version="1.0" encoding="utf-8"?><Relationships xmlns="http://schemas.openxmlformats.org/package/2006/relationships"><Relationship Id="rId1" Type="http://schemas.openxmlformats.org/officeDocument/2006/relationships/drawing" Target="../drawings/drawing47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1_02/162751117" TargetMode="External" /><Relationship Id="rId2" Type="http://schemas.openxmlformats.org/officeDocument/2006/relationships/hyperlink" Target="https://podminky.urs.cz/item/CS_URS_2021_02/167151111" TargetMode="External" /><Relationship Id="rId3" Type="http://schemas.openxmlformats.org/officeDocument/2006/relationships/hyperlink" Target="https://podminky.urs.cz/item/CS_URS_2021_02/171201231" TargetMode="External" /><Relationship Id="rId4" Type="http://schemas.openxmlformats.org/officeDocument/2006/relationships/hyperlink" Target="https://podminky.urs.cz/item/CS_URS_2021_02/171251201" TargetMode="External" /><Relationship Id="rId5" Type="http://schemas.openxmlformats.org/officeDocument/2006/relationships/hyperlink" Target="https://podminky.urs.cz/item/CS_URS_2021_02/174151101" TargetMode="External" /><Relationship Id="rId6" Type="http://schemas.openxmlformats.org/officeDocument/2006/relationships/hyperlink" Target="https://podminky.urs.cz/item/CS_URS_2021_02/58331200" TargetMode="External" /><Relationship Id="rId7" Type="http://schemas.openxmlformats.org/officeDocument/2006/relationships/hyperlink" Target="https://podminky.urs.cz/item/CS_URS_2021_02/175151101" TargetMode="External" /><Relationship Id="rId8" Type="http://schemas.openxmlformats.org/officeDocument/2006/relationships/hyperlink" Target="https://podminky.urs.cz/item/CS_URS_2021_02/58344003" TargetMode="External" /><Relationship Id="rId9" Type="http://schemas.openxmlformats.org/officeDocument/2006/relationships/hyperlink" Target="https://podminky.urs.cz/item/CS_URS_2021_02/175151101.1" TargetMode="External" /><Relationship Id="rId10" Type="http://schemas.openxmlformats.org/officeDocument/2006/relationships/hyperlink" Target="https://podminky.urs.cz/item/CS_URS_2021_02/58337344" TargetMode="External" /><Relationship Id="rId11" Type="http://schemas.openxmlformats.org/officeDocument/2006/relationships/hyperlink" Target="https://podminky.urs.cz/item/CS_URS_2021_02/211971121" TargetMode="External" /><Relationship Id="rId12" Type="http://schemas.openxmlformats.org/officeDocument/2006/relationships/hyperlink" Target="https://podminky.urs.cz/item/CS_URS_2021_02/212792212" TargetMode="External" /><Relationship Id="rId13" Type="http://schemas.openxmlformats.org/officeDocument/2006/relationships/hyperlink" Target="https://podminky.urs.cz/item/CS_URS_2021_02/212792312" TargetMode="External" /><Relationship Id="rId14" Type="http://schemas.openxmlformats.org/officeDocument/2006/relationships/hyperlink" Target="https://podminky.urs.cz/item/CS_URS_2021_02/212972113" TargetMode="External" /><Relationship Id="rId15" Type="http://schemas.openxmlformats.org/officeDocument/2006/relationships/hyperlink" Target="https://podminky.urs.cz/item/CS_URS_2021_02/226213313" TargetMode="External" /><Relationship Id="rId16" Type="http://schemas.openxmlformats.org/officeDocument/2006/relationships/hyperlink" Target="https://podminky.urs.cz/item/CS_URS_2021_02/226213713" TargetMode="External" /><Relationship Id="rId17" Type="http://schemas.openxmlformats.org/officeDocument/2006/relationships/hyperlink" Target="https://podminky.urs.cz/item/CS_URS_2021_02/231112213" TargetMode="External" /><Relationship Id="rId18" Type="http://schemas.openxmlformats.org/officeDocument/2006/relationships/hyperlink" Target="https://podminky.urs.cz/item/CS_URS_2021_02/58933333" TargetMode="External" /><Relationship Id="rId19" Type="http://schemas.openxmlformats.org/officeDocument/2006/relationships/hyperlink" Target="https://podminky.urs.cz/item/CS_URS_2021_02/231611114" TargetMode="External" /><Relationship Id="rId20" Type="http://schemas.openxmlformats.org/officeDocument/2006/relationships/hyperlink" Target="https://podminky.urs.cz/item/CS_URS_2021_02/239111113" TargetMode="External" /><Relationship Id="rId21" Type="http://schemas.openxmlformats.org/officeDocument/2006/relationships/hyperlink" Target="https://podminky.urs.cz/item/CS_URS_2021_02/271572211" TargetMode="External" /><Relationship Id="rId22" Type="http://schemas.openxmlformats.org/officeDocument/2006/relationships/hyperlink" Target="https://podminky.urs.cz/item/CS_URS_2021_02/273321116" TargetMode="External" /><Relationship Id="rId23" Type="http://schemas.openxmlformats.org/officeDocument/2006/relationships/hyperlink" Target="https://podminky.urs.cz/item/CS_URS_2021_02/273354111" TargetMode="External" /><Relationship Id="rId24" Type="http://schemas.openxmlformats.org/officeDocument/2006/relationships/hyperlink" Target="https://podminky.urs.cz/item/CS_URS_2021_02/273354211" TargetMode="External" /><Relationship Id="rId25" Type="http://schemas.openxmlformats.org/officeDocument/2006/relationships/hyperlink" Target="https://podminky.urs.cz/item/CS_URS_2021_02/274311127" TargetMode="External" /><Relationship Id="rId26" Type="http://schemas.openxmlformats.org/officeDocument/2006/relationships/hyperlink" Target="https://podminky.urs.cz/item/CS_URS_2021_02/274321118" TargetMode="External" /><Relationship Id="rId27" Type="http://schemas.openxmlformats.org/officeDocument/2006/relationships/hyperlink" Target="https://podminky.urs.cz/item/CS_URS_2021_02/274354111" TargetMode="External" /><Relationship Id="rId28" Type="http://schemas.openxmlformats.org/officeDocument/2006/relationships/hyperlink" Target="https://podminky.urs.cz/item/CS_URS_2021_02/274354211" TargetMode="External" /><Relationship Id="rId29" Type="http://schemas.openxmlformats.org/officeDocument/2006/relationships/hyperlink" Target="https://podminky.urs.cz/item/CS_URS_2021_02/274361116" TargetMode="External" /><Relationship Id="rId30" Type="http://schemas.openxmlformats.org/officeDocument/2006/relationships/hyperlink" Target="https://podminky.urs.cz/item/CS_URS_2021_02/275321118" TargetMode="External" /><Relationship Id="rId31" Type="http://schemas.openxmlformats.org/officeDocument/2006/relationships/hyperlink" Target="https://podminky.urs.cz/item/CS_URS_2021_02/275354111" TargetMode="External" /><Relationship Id="rId32" Type="http://schemas.openxmlformats.org/officeDocument/2006/relationships/hyperlink" Target="https://podminky.urs.cz/item/CS_URS_2021_02/275354211" TargetMode="External" /><Relationship Id="rId33" Type="http://schemas.openxmlformats.org/officeDocument/2006/relationships/hyperlink" Target="https://podminky.urs.cz/item/CS_URS_2021_02/275361116" TargetMode="External" /><Relationship Id="rId34" Type="http://schemas.openxmlformats.org/officeDocument/2006/relationships/hyperlink" Target="https://podminky.urs.cz/item/CS_URS_2021_02/69311081" TargetMode="External" /><Relationship Id="rId35" Type="http://schemas.openxmlformats.org/officeDocument/2006/relationships/hyperlink" Target="https://podminky.urs.cz/item/CS_URS_2021_02/317171126" TargetMode="External" /><Relationship Id="rId36" Type="http://schemas.openxmlformats.org/officeDocument/2006/relationships/hyperlink" Target="https://podminky.urs.cz/item/CS_URS_2021_02/54879006" TargetMode="External" /><Relationship Id="rId37" Type="http://schemas.openxmlformats.org/officeDocument/2006/relationships/hyperlink" Target="https://podminky.urs.cz/item/CS_URS_2021_02/317321118" TargetMode="External" /><Relationship Id="rId38" Type="http://schemas.openxmlformats.org/officeDocument/2006/relationships/hyperlink" Target="https://podminky.urs.cz/item/CS_URS_2021_02/317353121" TargetMode="External" /><Relationship Id="rId39" Type="http://schemas.openxmlformats.org/officeDocument/2006/relationships/hyperlink" Target="https://podminky.urs.cz/item/CS_URS_2021_02/317353221" TargetMode="External" /><Relationship Id="rId40" Type="http://schemas.openxmlformats.org/officeDocument/2006/relationships/hyperlink" Target="https://podminky.urs.cz/item/CS_URS_2021_02/317361116" TargetMode="External" /><Relationship Id="rId41" Type="http://schemas.openxmlformats.org/officeDocument/2006/relationships/hyperlink" Target="https://podminky.urs.cz/item/CS_URS_2021_02/317661142" TargetMode="External" /><Relationship Id="rId42" Type="http://schemas.openxmlformats.org/officeDocument/2006/relationships/hyperlink" Target="https://podminky.urs.cz/item/CS_URS_2021_02/334323219" TargetMode="External" /><Relationship Id="rId43" Type="http://schemas.openxmlformats.org/officeDocument/2006/relationships/hyperlink" Target="https://podminky.urs.cz/item/CS_URS_2021_02/334323419" TargetMode="External" /><Relationship Id="rId44" Type="http://schemas.openxmlformats.org/officeDocument/2006/relationships/hyperlink" Target="https://podminky.urs.cz/item/CS_URS_2021_02/334352111" TargetMode="External" /><Relationship Id="rId45" Type="http://schemas.openxmlformats.org/officeDocument/2006/relationships/hyperlink" Target="https://podminky.urs.cz/item/CS_URS_2021_02/334352211" TargetMode="External" /><Relationship Id="rId46" Type="http://schemas.openxmlformats.org/officeDocument/2006/relationships/hyperlink" Target="https://podminky.urs.cz/item/CS_URS_2021_02/334353112" TargetMode="External" /><Relationship Id="rId47" Type="http://schemas.openxmlformats.org/officeDocument/2006/relationships/hyperlink" Target="https://podminky.urs.cz/item/CS_URS_2021_02/334353212" TargetMode="External" /><Relationship Id="rId48" Type="http://schemas.openxmlformats.org/officeDocument/2006/relationships/hyperlink" Target="https://podminky.urs.cz/item/CS_URS_2021_02/334361226" TargetMode="External" /><Relationship Id="rId49" Type="http://schemas.openxmlformats.org/officeDocument/2006/relationships/hyperlink" Target="https://podminky.urs.cz/item/CS_URS_2021_02/334361236" TargetMode="External" /><Relationship Id="rId50" Type="http://schemas.openxmlformats.org/officeDocument/2006/relationships/hyperlink" Target="https://podminky.urs.cz/item/CS_URS_2021_02/421131104" TargetMode="External" /><Relationship Id="rId51" Type="http://schemas.openxmlformats.org/officeDocument/2006/relationships/hyperlink" Target="https://podminky.urs.cz/item/CS_URS_2021_02/13010020" TargetMode="External" /><Relationship Id="rId52" Type="http://schemas.openxmlformats.org/officeDocument/2006/relationships/hyperlink" Target="https://podminky.urs.cz/item/CS_URS_2021_02/421321107" TargetMode="External" /><Relationship Id="rId53" Type="http://schemas.openxmlformats.org/officeDocument/2006/relationships/hyperlink" Target="https://podminky.urs.cz/item/CS_URS_2021_02/421321128" TargetMode="External" /><Relationship Id="rId54" Type="http://schemas.openxmlformats.org/officeDocument/2006/relationships/hyperlink" Target="https://podminky.urs.cz/item/CS_URS_2021_02/421331151" TargetMode="External" /><Relationship Id="rId55" Type="http://schemas.openxmlformats.org/officeDocument/2006/relationships/hyperlink" Target="https://podminky.urs.cz/item/CS_URS_2021_02/421351112" TargetMode="External" /><Relationship Id="rId56" Type="http://schemas.openxmlformats.org/officeDocument/2006/relationships/hyperlink" Target="https://podminky.urs.cz/item/CS_URS_2021_02/421351131" TargetMode="External" /><Relationship Id="rId57" Type="http://schemas.openxmlformats.org/officeDocument/2006/relationships/hyperlink" Target="https://podminky.urs.cz/item/CS_URS_2021_02/421351212" TargetMode="External" /><Relationship Id="rId58" Type="http://schemas.openxmlformats.org/officeDocument/2006/relationships/hyperlink" Target="https://podminky.urs.cz/item/CS_URS_2021_02/421351231" TargetMode="External" /><Relationship Id="rId59" Type="http://schemas.openxmlformats.org/officeDocument/2006/relationships/hyperlink" Target="https://podminky.urs.cz/item/CS_URS_2021_02/421361216" TargetMode="External" /><Relationship Id="rId60" Type="http://schemas.openxmlformats.org/officeDocument/2006/relationships/hyperlink" Target="https://podminky.urs.cz/item/CS_URS_2021_02/421361226" TargetMode="External" /><Relationship Id="rId61" Type="http://schemas.openxmlformats.org/officeDocument/2006/relationships/hyperlink" Target="https://podminky.urs.cz/item/CS_URS_2021_02/421371131" TargetMode="External" /><Relationship Id="rId62" Type="http://schemas.openxmlformats.org/officeDocument/2006/relationships/hyperlink" Target="https://podminky.urs.cz/item/CS_URS_2021_02/421371133" TargetMode="External" /><Relationship Id="rId63" Type="http://schemas.openxmlformats.org/officeDocument/2006/relationships/hyperlink" Target="https://podminky.urs.cz/item/CS_URS_2021_02/421375113" TargetMode="External" /><Relationship Id="rId64" Type="http://schemas.openxmlformats.org/officeDocument/2006/relationships/hyperlink" Target="https://podminky.urs.cz/item/CS_URS_2021_02/421375114" TargetMode="External" /><Relationship Id="rId65" Type="http://schemas.openxmlformats.org/officeDocument/2006/relationships/hyperlink" Target="https://podminky.urs.cz/item/CS_URS_2021_02/451315114" TargetMode="External" /><Relationship Id="rId66" Type="http://schemas.openxmlformats.org/officeDocument/2006/relationships/hyperlink" Target="https://podminky.urs.cz/item/CS_URS_2021_02/451315124" TargetMode="External" /><Relationship Id="rId67" Type="http://schemas.openxmlformats.org/officeDocument/2006/relationships/hyperlink" Target="https://podminky.urs.cz/item/CS_URS_2021_02/451351111" TargetMode="External" /><Relationship Id="rId68" Type="http://schemas.openxmlformats.org/officeDocument/2006/relationships/hyperlink" Target="https://podminky.urs.cz/item/CS_URS_2021_02/451351211" TargetMode="External" /><Relationship Id="rId69" Type="http://schemas.openxmlformats.org/officeDocument/2006/relationships/hyperlink" Target="https://podminky.urs.cz/item/CS_URS_2021_02/451475121" TargetMode="External" /><Relationship Id="rId70" Type="http://schemas.openxmlformats.org/officeDocument/2006/relationships/hyperlink" Target="https://podminky.urs.cz/item/CS_URS_2021_02/451475122" TargetMode="External" /><Relationship Id="rId71" Type="http://schemas.openxmlformats.org/officeDocument/2006/relationships/hyperlink" Target="https://podminky.urs.cz/item/CS_URS_2021_02/451477121" TargetMode="External" /><Relationship Id="rId72" Type="http://schemas.openxmlformats.org/officeDocument/2006/relationships/hyperlink" Target="https://podminky.urs.cz/item/CS_URS_2021_02/451477122" TargetMode="External" /><Relationship Id="rId73" Type="http://schemas.openxmlformats.org/officeDocument/2006/relationships/hyperlink" Target="https://podminky.urs.cz/item/CS_URS_2021_02/452471131" TargetMode="External" /><Relationship Id="rId74" Type="http://schemas.openxmlformats.org/officeDocument/2006/relationships/hyperlink" Target="https://podminky.urs.cz/item/CS_URS_2021_02/458311121" TargetMode="External" /><Relationship Id="rId75" Type="http://schemas.openxmlformats.org/officeDocument/2006/relationships/hyperlink" Target="https://podminky.urs.cz/item/CS_URS_2021_02/458501111" TargetMode="External" /><Relationship Id="rId76" Type="http://schemas.openxmlformats.org/officeDocument/2006/relationships/hyperlink" Target="https://podminky.urs.cz/item/CS_URS_2021_02/458591111" TargetMode="External" /><Relationship Id="rId77" Type="http://schemas.openxmlformats.org/officeDocument/2006/relationships/hyperlink" Target="https://podminky.urs.cz/item/CS_URS_2021_02/58125110" TargetMode="External" /><Relationship Id="rId78" Type="http://schemas.openxmlformats.org/officeDocument/2006/relationships/hyperlink" Target="https://podminky.urs.cz/item/CS_URS_2021_02/462511111" TargetMode="External" /><Relationship Id="rId79" Type="http://schemas.openxmlformats.org/officeDocument/2006/relationships/hyperlink" Target="https://podminky.urs.cz/item/CS_URS_2021_02/465317212" TargetMode="External" /><Relationship Id="rId80" Type="http://schemas.openxmlformats.org/officeDocument/2006/relationships/hyperlink" Target="https://podminky.urs.cz/item/CS_URS_2021_02/564231111" TargetMode="External" /><Relationship Id="rId81" Type="http://schemas.openxmlformats.org/officeDocument/2006/relationships/hyperlink" Target="https://podminky.urs.cz/item/CS_URS_2021_02/564251111" TargetMode="External" /><Relationship Id="rId82" Type="http://schemas.openxmlformats.org/officeDocument/2006/relationships/hyperlink" Target="https://podminky.urs.cz/item/CS_URS_2021_02/573211107" TargetMode="External" /><Relationship Id="rId83" Type="http://schemas.openxmlformats.org/officeDocument/2006/relationships/hyperlink" Target="https://podminky.urs.cz/item/CS_URS_2021_02/573211108" TargetMode="External" /><Relationship Id="rId84" Type="http://schemas.openxmlformats.org/officeDocument/2006/relationships/hyperlink" Target="https://podminky.urs.cz/item/CS_URS_2021_02/577134121" TargetMode="External" /><Relationship Id="rId85" Type="http://schemas.openxmlformats.org/officeDocument/2006/relationships/hyperlink" Target="https://podminky.urs.cz/item/CS_URS_2021_02/578133112" TargetMode="External" /><Relationship Id="rId86" Type="http://schemas.openxmlformats.org/officeDocument/2006/relationships/hyperlink" Target="https://podminky.urs.cz/item/CS_URS_2021_02/628611111" TargetMode="External" /><Relationship Id="rId87" Type="http://schemas.openxmlformats.org/officeDocument/2006/relationships/hyperlink" Target="https://podminky.urs.cz/item/CS_URS_2021_02/628611131" TargetMode="External" /><Relationship Id="rId88" Type="http://schemas.openxmlformats.org/officeDocument/2006/relationships/hyperlink" Target="https://podminky.urs.cz/item/CS_URS_2021_02/632481212" TargetMode="External" /><Relationship Id="rId89" Type="http://schemas.openxmlformats.org/officeDocument/2006/relationships/hyperlink" Target="https://podminky.urs.cz/item/CS_URS_2021_02/711121131" TargetMode="External" /><Relationship Id="rId90" Type="http://schemas.openxmlformats.org/officeDocument/2006/relationships/hyperlink" Target="https://podminky.urs.cz/item/CS_URS_2021_02/11163150" TargetMode="External" /><Relationship Id="rId91" Type="http://schemas.openxmlformats.org/officeDocument/2006/relationships/hyperlink" Target="https://podminky.urs.cz/item/CS_URS_2021_02/711121131.1" TargetMode="External" /><Relationship Id="rId92" Type="http://schemas.openxmlformats.org/officeDocument/2006/relationships/hyperlink" Target="https://podminky.urs.cz/item/CS_URS_2021_02/11163152" TargetMode="External" /><Relationship Id="rId93" Type="http://schemas.openxmlformats.org/officeDocument/2006/relationships/hyperlink" Target="https://podminky.urs.cz/item/CS_URS_2021_02/711122131" TargetMode="External" /><Relationship Id="rId94" Type="http://schemas.openxmlformats.org/officeDocument/2006/relationships/hyperlink" Target="https://podminky.urs.cz/item/CS_URS_2021_02/11163150.1" TargetMode="External" /><Relationship Id="rId95" Type="http://schemas.openxmlformats.org/officeDocument/2006/relationships/hyperlink" Target="https://podminky.urs.cz/item/CS_URS_2021_02/711122131.1" TargetMode="External" /><Relationship Id="rId96" Type="http://schemas.openxmlformats.org/officeDocument/2006/relationships/hyperlink" Target="https://podminky.urs.cz/item/CS_URS_2021_02/11163152.1" TargetMode="External" /><Relationship Id="rId97" Type="http://schemas.openxmlformats.org/officeDocument/2006/relationships/hyperlink" Target="https://podminky.urs.cz/item/CS_URS_2021_02/711142559" TargetMode="External" /><Relationship Id="rId98" Type="http://schemas.openxmlformats.org/officeDocument/2006/relationships/hyperlink" Target="https://podminky.urs.cz/item/CS_URS_2021_02/62832134" TargetMode="External" /><Relationship Id="rId99" Type="http://schemas.openxmlformats.org/officeDocument/2006/relationships/hyperlink" Target="https://podminky.urs.cz/item/CS_URS_2021_02/711142559.1" TargetMode="External" /><Relationship Id="rId100" Type="http://schemas.openxmlformats.org/officeDocument/2006/relationships/hyperlink" Target="https://podminky.urs.cz/item/CS_URS_2021_02/62832001" TargetMode="External" /><Relationship Id="rId101" Type="http://schemas.openxmlformats.org/officeDocument/2006/relationships/hyperlink" Target="https://podminky.urs.cz/item/CS_URS_2021_02/711142559.2" TargetMode="External" /><Relationship Id="rId102" Type="http://schemas.openxmlformats.org/officeDocument/2006/relationships/hyperlink" Target="https://podminky.urs.cz/item/CS_URS_2021_02/62832134.1" TargetMode="External" /><Relationship Id="rId103" Type="http://schemas.openxmlformats.org/officeDocument/2006/relationships/hyperlink" Target="https://podminky.urs.cz/item/CS_URS_2021_02/711341564" TargetMode="External" /><Relationship Id="rId104" Type="http://schemas.openxmlformats.org/officeDocument/2006/relationships/hyperlink" Target="https://podminky.urs.cz/item/CS_URS_2021_02/62836110" TargetMode="External" /><Relationship Id="rId105" Type="http://schemas.openxmlformats.org/officeDocument/2006/relationships/hyperlink" Target="https://podminky.urs.cz/item/CS_URS_2021_02/711491272" TargetMode="External" /><Relationship Id="rId106" Type="http://schemas.openxmlformats.org/officeDocument/2006/relationships/hyperlink" Target="https://podminky.urs.cz/item/CS_URS_2021_02/69311180" TargetMode="External" /><Relationship Id="rId107" Type="http://schemas.openxmlformats.org/officeDocument/2006/relationships/hyperlink" Target="https://podminky.urs.cz/item/CS_URS_2021_02/714451011" TargetMode="External" /><Relationship Id="rId108" Type="http://schemas.openxmlformats.org/officeDocument/2006/relationships/hyperlink" Target="https://podminky.urs.cz/item/CS_URS_2021_02/27245188" TargetMode="External" /><Relationship Id="rId109" Type="http://schemas.openxmlformats.org/officeDocument/2006/relationships/hyperlink" Target="https://podminky.urs.cz/item/CS_URS_2021_02/764051424" TargetMode="External" /><Relationship Id="rId110" Type="http://schemas.openxmlformats.org/officeDocument/2006/relationships/hyperlink" Target="https://podminky.urs.cz/item/CS_URS_2021_02/897171111" TargetMode="External" /><Relationship Id="rId111" Type="http://schemas.openxmlformats.org/officeDocument/2006/relationships/hyperlink" Target="https://podminky.urs.cz/item/CS_URS_2021_02/911334122" TargetMode="External" /><Relationship Id="rId112" Type="http://schemas.openxmlformats.org/officeDocument/2006/relationships/hyperlink" Target="https://podminky.urs.cz/item/CS_URS_2021_02/914112111" TargetMode="External" /><Relationship Id="rId113" Type="http://schemas.openxmlformats.org/officeDocument/2006/relationships/hyperlink" Target="https://podminky.urs.cz/item/CS_URS_2021_02/916231213" TargetMode="External" /><Relationship Id="rId114" Type="http://schemas.openxmlformats.org/officeDocument/2006/relationships/hyperlink" Target="https://podminky.urs.cz/item/CS_URS_2021_02/59217017" TargetMode="External" /><Relationship Id="rId115" Type="http://schemas.openxmlformats.org/officeDocument/2006/relationships/hyperlink" Target="https://podminky.urs.cz/item/CS_URS_2021_02/919131111" TargetMode="External" /><Relationship Id="rId116" Type="http://schemas.openxmlformats.org/officeDocument/2006/relationships/hyperlink" Target="https://podminky.urs.cz/item/CS_URS_2021_02/919311112" TargetMode="External" /><Relationship Id="rId117" Type="http://schemas.openxmlformats.org/officeDocument/2006/relationships/hyperlink" Target="https://podminky.urs.cz/item/CS_URS_2021_02/919726202" TargetMode="External" /><Relationship Id="rId118" Type="http://schemas.openxmlformats.org/officeDocument/2006/relationships/hyperlink" Target="https://podminky.urs.cz/item/CS_URS_2021_02/919735122" TargetMode="External" /><Relationship Id="rId119" Type="http://schemas.openxmlformats.org/officeDocument/2006/relationships/hyperlink" Target="https://podminky.urs.cz/item/CS_URS_2021_02/919742111" TargetMode="External" /><Relationship Id="rId120" Type="http://schemas.openxmlformats.org/officeDocument/2006/relationships/hyperlink" Target="https://podminky.urs.cz/item/CS_URS_2021_02/931992121" TargetMode="External" /><Relationship Id="rId121" Type="http://schemas.openxmlformats.org/officeDocument/2006/relationships/hyperlink" Target="https://podminky.urs.cz/item/CS_URS_2021_02/931992122" TargetMode="External" /><Relationship Id="rId122" Type="http://schemas.openxmlformats.org/officeDocument/2006/relationships/hyperlink" Target="https://podminky.urs.cz/item/CS_URS_2021_02/931992124" TargetMode="External" /><Relationship Id="rId123" Type="http://schemas.openxmlformats.org/officeDocument/2006/relationships/hyperlink" Target="https://podminky.urs.cz/item/CS_URS_2021_02/931994102" TargetMode="External" /><Relationship Id="rId124" Type="http://schemas.openxmlformats.org/officeDocument/2006/relationships/hyperlink" Target="https://podminky.urs.cz/item/CS_URS_2021_02/931994141" TargetMode="External" /><Relationship Id="rId125" Type="http://schemas.openxmlformats.org/officeDocument/2006/relationships/hyperlink" Target="https://podminky.urs.cz/item/CS_URS_2021_02/931994142" TargetMode="External" /><Relationship Id="rId126" Type="http://schemas.openxmlformats.org/officeDocument/2006/relationships/hyperlink" Target="https://podminky.urs.cz/item/CS_URS_2021_02/931994151" TargetMode="External" /><Relationship Id="rId127" Type="http://schemas.openxmlformats.org/officeDocument/2006/relationships/hyperlink" Target="https://podminky.urs.cz/item/CS_URS_2021_02/931994154" TargetMode="External" /><Relationship Id="rId128" Type="http://schemas.openxmlformats.org/officeDocument/2006/relationships/hyperlink" Target="https://podminky.urs.cz/item/CS_URS_2021_02/931994161" TargetMode="External" /><Relationship Id="rId129" Type="http://schemas.openxmlformats.org/officeDocument/2006/relationships/hyperlink" Target="https://podminky.urs.cz/item/CS_URS_2021_02/931996213" TargetMode="External" /><Relationship Id="rId130" Type="http://schemas.openxmlformats.org/officeDocument/2006/relationships/hyperlink" Target="https://podminky.urs.cz/item/CS_URS_2021_02/931998111" TargetMode="External" /><Relationship Id="rId131" Type="http://schemas.openxmlformats.org/officeDocument/2006/relationships/hyperlink" Target="https://podminky.urs.cz/item/CS_URS_2021_02/936941121" TargetMode="External" /><Relationship Id="rId132" Type="http://schemas.openxmlformats.org/officeDocument/2006/relationships/hyperlink" Target="https://podminky.urs.cz/item/CS_URS_2021_02/55261306" TargetMode="External" /><Relationship Id="rId133" Type="http://schemas.openxmlformats.org/officeDocument/2006/relationships/hyperlink" Target="https://podminky.urs.cz/item/CS_URS_2021_02/936941131" TargetMode="External" /><Relationship Id="rId134" Type="http://schemas.openxmlformats.org/officeDocument/2006/relationships/hyperlink" Target="https://podminky.urs.cz/item/CS_URS_2021_02/936992121" TargetMode="External" /><Relationship Id="rId135" Type="http://schemas.openxmlformats.org/officeDocument/2006/relationships/hyperlink" Target="https://podminky.urs.cz/item/CS_URS_2021_02/28613822" TargetMode="External" /><Relationship Id="rId136" Type="http://schemas.openxmlformats.org/officeDocument/2006/relationships/hyperlink" Target="https://podminky.urs.cz/item/CS_URS_2021_02/948411111" TargetMode="External" /><Relationship Id="rId137" Type="http://schemas.openxmlformats.org/officeDocument/2006/relationships/hyperlink" Target="https://podminky.urs.cz/item/CS_URS_2021_02/948411211" TargetMode="External" /><Relationship Id="rId138" Type="http://schemas.openxmlformats.org/officeDocument/2006/relationships/hyperlink" Target="https://podminky.urs.cz/item/CS_URS_2021_02/977141132" TargetMode="External" /><Relationship Id="rId139" Type="http://schemas.openxmlformats.org/officeDocument/2006/relationships/hyperlink" Target="https://podminky.urs.cz/item/CS_URS_2021_02/946231111" TargetMode="External" /><Relationship Id="rId140" Type="http://schemas.openxmlformats.org/officeDocument/2006/relationships/hyperlink" Target="https://podminky.urs.cz/item/CS_URS_2021_02/946231121" TargetMode="External" /><Relationship Id="rId141" Type="http://schemas.openxmlformats.org/officeDocument/2006/relationships/hyperlink" Target="https://podminky.urs.cz/item/CS_URS_2021_02/997002511" TargetMode="External" /><Relationship Id="rId142" Type="http://schemas.openxmlformats.org/officeDocument/2006/relationships/hyperlink" Target="https://podminky.urs.cz/item/CS_URS_2021_02/997002519" TargetMode="External" /><Relationship Id="rId143" Type="http://schemas.openxmlformats.org/officeDocument/2006/relationships/hyperlink" Target="https://podminky.urs.cz/item/CS_URS_2021_02/997002611" TargetMode="External" /><Relationship Id="rId144" Type="http://schemas.openxmlformats.org/officeDocument/2006/relationships/hyperlink" Target="https://podminky.urs.cz/item/CS_URS_2021_02/997221861" TargetMode="External" /><Relationship Id="rId145" Type="http://schemas.openxmlformats.org/officeDocument/2006/relationships/hyperlink" Target="https://podminky.urs.cz/item/CS_URS_2021_02/997221873" TargetMode="External" /><Relationship Id="rId146" Type="http://schemas.openxmlformats.org/officeDocument/2006/relationships/hyperlink" Target="https://podminky.urs.cz/item/CS_URS_2021_02/998212111" TargetMode="External" /><Relationship Id="rId147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1_02/122251106" TargetMode="External" /><Relationship Id="rId2" Type="http://schemas.openxmlformats.org/officeDocument/2006/relationships/hyperlink" Target="https://podminky.urs.cz/item/CS_URS_2021_02/162751117" TargetMode="External" /><Relationship Id="rId3" Type="http://schemas.openxmlformats.org/officeDocument/2006/relationships/hyperlink" Target="https://podminky.urs.cz/item/CS_URS_2021_02/171201231" TargetMode="External" /><Relationship Id="rId4" Type="http://schemas.openxmlformats.org/officeDocument/2006/relationships/hyperlink" Target="https://podminky.urs.cz/item/CS_URS_2021_02/171251201" TargetMode="External" /><Relationship Id="rId5" Type="http://schemas.openxmlformats.org/officeDocument/2006/relationships/hyperlink" Target="https://podminky.urs.cz/item/CS_URS_2021_02/174151101" TargetMode="External" /><Relationship Id="rId6" Type="http://schemas.openxmlformats.org/officeDocument/2006/relationships/hyperlink" Target="https://podminky.urs.cz/item/CS_URS_2021_02/58331200" TargetMode="External" /><Relationship Id="rId7" Type="http://schemas.openxmlformats.org/officeDocument/2006/relationships/hyperlink" Target="https://podminky.urs.cz/item/CS_URS_2021_02/213141131" TargetMode="External" /><Relationship Id="rId8" Type="http://schemas.openxmlformats.org/officeDocument/2006/relationships/hyperlink" Target="https://podminky.urs.cz/item/CS_URS_2021_02/69311089" TargetMode="External" /><Relationship Id="rId9" Type="http://schemas.openxmlformats.org/officeDocument/2006/relationships/hyperlink" Target="https://podminky.urs.cz/item/CS_URS_2021_02/327215151" TargetMode="External" /><Relationship Id="rId10" Type="http://schemas.openxmlformats.org/officeDocument/2006/relationships/hyperlink" Target="https://podminky.urs.cz/item/CS_URS_2021_02/58380650" TargetMode="External" /><Relationship Id="rId11" Type="http://schemas.openxmlformats.org/officeDocument/2006/relationships/hyperlink" Target="https://podminky.urs.cz/item/CS_URS_2021_02/58343959" TargetMode="External" /><Relationship Id="rId12" Type="http://schemas.openxmlformats.org/officeDocument/2006/relationships/hyperlink" Target="https://podminky.urs.cz/item/CS_URS_2021_02/58380654" TargetMode="External" /><Relationship Id="rId13" Type="http://schemas.openxmlformats.org/officeDocument/2006/relationships/hyperlink" Target="https://podminky.urs.cz/item/CS_URS_2021_02/451315124" TargetMode="External" /><Relationship Id="rId14" Type="http://schemas.openxmlformats.org/officeDocument/2006/relationships/hyperlink" Target="https://podminky.urs.cz/item/CS_URS_2021_02/451351111" TargetMode="External" /><Relationship Id="rId15" Type="http://schemas.openxmlformats.org/officeDocument/2006/relationships/hyperlink" Target="https://podminky.urs.cz/item/CS_URS_2021_02/451351211" TargetMode="External" /><Relationship Id="rId16" Type="http://schemas.openxmlformats.org/officeDocument/2006/relationships/hyperlink" Target="https://podminky.urs.cz/item/CS_URS_2021_02/458311121" TargetMode="External" /><Relationship Id="rId17" Type="http://schemas.openxmlformats.org/officeDocument/2006/relationships/hyperlink" Target="https://podminky.urs.cz/item/CS_URS_2021_02/998152111" TargetMode="External" /><Relationship Id="rId18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1_02/113106144" TargetMode="External" /><Relationship Id="rId2" Type="http://schemas.openxmlformats.org/officeDocument/2006/relationships/hyperlink" Target="https://podminky.urs.cz/item/CS_URS_2021_02/113107222" TargetMode="External" /><Relationship Id="rId3" Type="http://schemas.openxmlformats.org/officeDocument/2006/relationships/hyperlink" Target="https://podminky.urs.cz/item/CS_URS_2021_02/113107243" TargetMode="External" /><Relationship Id="rId4" Type="http://schemas.openxmlformats.org/officeDocument/2006/relationships/hyperlink" Target="https://podminky.urs.cz/item/CS_URS_2021_02/121151123" TargetMode="External" /><Relationship Id="rId5" Type="http://schemas.openxmlformats.org/officeDocument/2006/relationships/hyperlink" Target="https://podminky.urs.cz/item/CS_URS_2021_02/122251106" TargetMode="External" /><Relationship Id="rId6" Type="http://schemas.openxmlformats.org/officeDocument/2006/relationships/hyperlink" Target="https://podminky.urs.cz/item/CS_URS_2021_02/162751117" TargetMode="External" /><Relationship Id="rId7" Type="http://schemas.openxmlformats.org/officeDocument/2006/relationships/hyperlink" Target="https://podminky.urs.cz/item/CS_URS_2021_02/171151103" TargetMode="External" /><Relationship Id="rId8" Type="http://schemas.openxmlformats.org/officeDocument/2006/relationships/hyperlink" Target="https://podminky.urs.cz/item/CS_URS_2021_02/58331200" TargetMode="External" /><Relationship Id="rId9" Type="http://schemas.openxmlformats.org/officeDocument/2006/relationships/hyperlink" Target="https://podminky.urs.cz/item/CS_URS_2021_02/171201231" TargetMode="External" /><Relationship Id="rId10" Type="http://schemas.openxmlformats.org/officeDocument/2006/relationships/hyperlink" Target="https://podminky.urs.cz/item/CS_URS_2021_02/171251201" TargetMode="External" /><Relationship Id="rId11" Type="http://schemas.openxmlformats.org/officeDocument/2006/relationships/hyperlink" Target="https://podminky.urs.cz/item/CS_URS_2021_02/174151101" TargetMode="External" /><Relationship Id="rId12" Type="http://schemas.openxmlformats.org/officeDocument/2006/relationships/hyperlink" Target="https://podminky.urs.cz/item/CS_URS_2021_02/58331200.1" TargetMode="External" /><Relationship Id="rId13" Type="http://schemas.openxmlformats.org/officeDocument/2006/relationships/hyperlink" Target="https://podminky.urs.cz/item/CS_URS_2021_02/175151101" TargetMode="External" /><Relationship Id="rId14" Type="http://schemas.openxmlformats.org/officeDocument/2006/relationships/hyperlink" Target="https://podminky.urs.cz/item/CS_URS_2021_02/58344003" TargetMode="External" /><Relationship Id="rId15" Type="http://schemas.openxmlformats.org/officeDocument/2006/relationships/hyperlink" Target="https://podminky.urs.cz/item/CS_URS_2021_02/175151101.1" TargetMode="External" /><Relationship Id="rId16" Type="http://schemas.openxmlformats.org/officeDocument/2006/relationships/hyperlink" Target="https://podminky.urs.cz/item/CS_URS_2021_02/58337344" TargetMode="External" /><Relationship Id="rId17" Type="http://schemas.openxmlformats.org/officeDocument/2006/relationships/hyperlink" Target="https://podminky.urs.cz/item/CS_URS_2021_02/212792212" TargetMode="External" /><Relationship Id="rId18" Type="http://schemas.openxmlformats.org/officeDocument/2006/relationships/hyperlink" Target="https://podminky.urs.cz/item/CS_URS_2021_02/212792312" TargetMode="External" /><Relationship Id="rId19" Type="http://schemas.openxmlformats.org/officeDocument/2006/relationships/hyperlink" Target="https://podminky.urs.cz/item/CS_URS_2021_02/226213713" TargetMode="External" /><Relationship Id="rId20" Type="http://schemas.openxmlformats.org/officeDocument/2006/relationships/hyperlink" Target="https://podminky.urs.cz/item/CS_URS_2021_02/231112213" TargetMode="External" /><Relationship Id="rId21" Type="http://schemas.openxmlformats.org/officeDocument/2006/relationships/hyperlink" Target="https://podminky.urs.cz/item/CS_URS_2021_02/58933333" TargetMode="External" /><Relationship Id="rId22" Type="http://schemas.openxmlformats.org/officeDocument/2006/relationships/hyperlink" Target="https://podminky.urs.cz/item/CS_URS_2021_02/14011034" TargetMode="External" /><Relationship Id="rId23" Type="http://schemas.openxmlformats.org/officeDocument/2006/relationships/hyperlink" Target="https://podminky.urs.cz/item/CS_URS_2021_02/231611114" TargetMode="External" /><Relationship Id="rId24" Type="http://schemas.openxmlformats.org/officeDocument/2006/relationships/hyperlink" Target="https://podminky.urs.cz/item/CS_URS_2021_02/239111113" TargetMode="External" /><Relationship Id="rId25" Type="http://schemas.openxmlformats.org/officeDocument/2006/relationships/hyperlink" Target="https://podminky.urs.cz/item/CS_URS_2021_02/273361412" TargetMode="External" /><Relationship Id="rId26" Type="http://schemas.openxmlformats.org/officeDocument/2006/relationships/hyperlink" Target="https://podminky.urs.cz/item/CS_URS_2021_02/274321118" TargetMode="External" /><Relationship Id="rId27" Type="http://schemas.openxmlformats.org/officeDocument/2006/relationships/hyperlink" Target="https://podminky.urs.cz/item/CS_URS_2021_02/274354111" TargetMode="External" /><Relationship Id="rId28" Type="http://schemas.openxmlformats.org/officeDocument/2006/relationships/hyperlink" Target="https://podminky.urs.cz/item/CS_URS_2021_02/274354211" TargetMode="External" /><Relationship Id="rId29" Type="http://schemas.openxmlformats.org/officeDocument/2006/relationships/hyperlink" Target="https://podminky.urs.cz/item/CS_URS_2021_02/274361116" TargetMode="External" /><Relationship Id="rId30" Type="http://schemas.openxmlformats.org/officeDocument/2006/relationships/hyperlink" Target="https://podminky.urs.cz/item/CS_URS_2021_02/327323131" TargetMode="External" /><Relationship Id="rId31" Type="http://schemas.openxmlformats.org/officeDocument/2006/relationships/hyperlink" Target="https://podminky.urs.cz/item/CS_URS_2021_02/327351211" TargetMode="External" /><Relationship Id="rId32" Type="http://schemas.openxmlformats.org/officeDocument/2006/relationships/hyperlink" Target="https://podminky.urs.cz/item/CS_URS_2021_02/327351221" TargetMode="External" /><Relationship Id="rId33" Type="http://schemas.openxmlformats.org/officeDocument/2006/relationships/hyperlink" Target="https://podminky.urs.cz/item/CS_URS_2021_02/327361006" TargetMode="External" /><Relationship Id="rId34" Type="http://schemas.openxmlformats.org/officeDocument/2006/relationships/hyperlink" Target="https://podminky.urs.cz/item/CS_URS_2021_02/421379311" TargetMode="External" /><Relationship Id="rId35" Type="http://schemas.openxmlformats.org/officeDocument/2006/relationships/hyperlink" Target="https://podminky.urs.cz/item/CS_URS_2021_02/13530831" TargetMode="External" /><Relationship Id="rId36" Type="http://schemas.openxmlformats.org/officeDocument/2006/relationships/hyperlink" Target="https://podminky.urs.cz/item/CS_URS_2021_02/451315114" TargetMode="External" /><Relationship Id="rId37" Type="http://schemas.openxmlformats.org/officeDocument/2006/relationships/hyperlink" Target="https://podminky.urs.cz/item/CS_URS_2021_02/451315124" TargetMode="External" /><Relationship Id="rId38" Type="http://schemas.openxmlformats.org/officeDocument/2006/relationships/hyperlink" Target="https://podminky.urs.cz/item/CS_URS_2021_02/451351111" TargetMode="External" /><Relationship Id="rId39" Type="http://schemas.openxmlformats.org/officeDocument/2006/relationships/hyperlink" Target="https://podminky.urs.cz/item/CS_URS_2021_02/451351211" TargetMode="External" /><Relationship Id="rId40" Type="http://schemas.openxmlformats.org/officeDocument/2006/relationships/hyperlink" Target="https://podminky.urs.cz/item/CS_URS_2021_02/458311121" TargetMode="External" /><Relationship Id="rId41" Type="http://schemas.openxmlformats.org/officeDocument/2006/relationships/hyperlink" Target="https://podminky.urs.cz/item/CS_URS_2021_02/460742141" TargetMode="External" /><Relationship Id="rId42" Type="http://schemas.openxmlformats.org/officeDocument/2006/relationships/hyperlink" Target="https://podminky.urs.cz/item/CS_URS_2021_02/34571368" TargetMode="External" /><Relationship Id="rId43" Type="http://schemas.openxmlformats.org/officeDocument/2006/relationships/hyperlink" Target="https://podminky.urs.cz/item/CS_URS_2021_02/460791216" TargetMode="External" /><Relationship Id="rId44" Type="http://schemas.openxmlformats.org/officeDocument/2006/relationships/hyperlink" Target="https://podminky.urs.cz/item/CS_URS_2021_02/34571358" TargetMode="External" /><Relationship Id="rId45" Type="http://schemas.openxmlformats.org/officeDocument/2006/relationships/hyperlink" Target="https://podminky.urs.cz/item/CS_URS_2021_02/711121131" TargetMode="External" /><Relationship Id="rId46" Type="http://schemas.openxmlformats.org/officeDocument/2006/relationships/hyperlink" Target="https://podminky.urs.cz/item/CS_URS_2021_02/11163150" TargetMode="External" /><Relationship Id="rId47" Type="http://schemas.openxmlformats.org/officeDocument/2006/relationships/hyperlink" Target="https://podminky.urs.cz/item/CS_URS_2021_02/711121131.1" TargetMode="External" /><Relationship Id="rId48" Type="http://schemas.openxmlformats.org/officeDocument/2006/relationships/hyperlink" Target="https://podminky.urs.cz/item/CS_URS_2021_02/11163152" TargetMode="External" /><Relationship Id="rId49" Type="http://schemas.openxmlformats.org/officeDocument/2006/relationships/hyperlink" Target="https://podminky.urs.cz/item/CS_URS_2021_02/711142559" TargetMode="External" /><Relationship Id="rId50" Type="http://schemas.openxmlformats.org/officeDocument/2006/relationships/hyperlink" Target="https://podminky.urs.cz/item/CS_URS_2021_02/62832134" TargetMode="External" /><Relationship Id="rId51" Type="http://schemas.openxmlformats.org/officeDocument/2006/relationships/hyperlink" Target="https://podminky.urs.cz/item/CS_URS_2021_02/711142559.1" TargetMode="External" /><Relationship Id="rId52" Type="http://schemas.openxmlformats.org/officeDocument/2006/relationships/hyperlink" Target="https://podminky.urs.cz/item/CS_URS_2021_02/62832001" TargetMode="External" /><Relationship Id="rId53" Type="http://schemas.openxmlformats.org/officeDocument/2006/relationships/hyperlink" Target="https://podminky.urs.cz/item/CS_URS_2021_02/711491272" TargetMode="External" /><Relationship Id="rId54" Type="http://schemas.openxmlformats.org/officeDocument/2006/relationships/hyperlink" Target="https://podminky.urs.cz/item/CS_URS_2021_02/69311180" TargetMode="External" /><Relationship Id="rId55" Type="http://schemas.openxmlformats.org/officeDocument/2006/relationships/hyperlink" Target="https://podminky.urs.cz/item/CS_URS_2021_02/931992121" TargetMode="External" /><Relationship Id="rId56" Type="http://schemas.openxmlformats.org/officeDocument/2006/relationships/hyperlink" Target="https://podminky.urs.cz/item/CS_URS_2021_02/931994142" TargetMode="External" /><Relationship Id="rId57" Type="http://schemas.openxmlformats.org/officeDocument/2006/relationships/hyperlink" Target="https://podminky.urs.cz/item/CS_URS_2021_02/931994151" TargetMode="External" /><Relationship Id="rId58" Type="http://schemas.openxmlformats.org/officeDocument/2006/relationships/hyperlink" Target="https://podminky.urs.cz/item/CS_URS_2021_02/981511118" TargetMode="External" /><Relationship Id="rId59" Type="http://schemas.openxmlformats.org/officeDocument/2006/relationships/hyperlink" Target="https://podminky.urs.cz/item/CS_URS_2021_02/997221551" TargetMode="External" /><Relationship Id="rId60" Type="http://schemas.openxmlformats.org/officeDocument/2006/relationships/hyperlink" Target="https://podminky.urs.cz/item/CS_URS_2021_02/997221559" TargetMode="External" /><Relationship Id="rId61" Type="http://schemas.openxmlformats.org/officeDocument/2006/relationships/hyperlink" Target="https://podminky.urs.cz/item/CS_URS_2021_02/997221861" TargetMode="External" /><Relationship Id="rId62" Type="http://schemas.openxmlformats.org/officeDocument/2006/relationships/hyperlink" Target="https://podminky.urs.cz/item/CS_URS_2021_02/997221873" TargetMode="External" /><Relationship Id="rId63" Type="http://schemas.openxmlformats.org/officeDocument/2006/relationships/hyperlink" Target="https://podminky.urs.cz/item/CS_URS_2021_02/997221875" TargetMode="External" /><Relationship Id="rId64" Type="http://schemas.openxmlformats.org/officeDocument/2006/relationships/hyperlink" Target="https://podminky.urs.cz/item/CS_URS_2021_02/998152111" TargetMode="External" /><Relationship Id="rId65" Type="http://schemas.openxmlformats.org/officeDocument/2006/relationships/hyperlink" Target="https://podminky.urs.cz/item/CS_URS_2021_02/043103000" TargetMode="External" /><Relationship Id="rId66" Type="http://schemas.openxmlformats.org/officeDocument/2006/relationships/hyperlink" Target="https://podminky.urs.cz/item/CS_URS_2021_02/043194000" TargetMode="External" /><Relationship Id="rId67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1_02/115101201" TargetMode="External" /><Relationship Id="rId2" Type="http://schemas.openxmlformats.org/officeDocument/2006/relationships/hyperlink" Target="https://podminky.urs.cz/item/CS_URS_2021_02/133254104" TargetMode="External" /><Relationship Id="rId3" Type="http://schemas.openxmlformats.org/officeDocument/2006/relationships/hyperlink" Target="https://podminky.urs.cz/item/CS_URS_2021_02/133354104" TargetMode="External" /><Relationship Id="rId4" Type="http://schemas.openxmlformats.org/officeDocument/2006/relationships/hyperlink" Target="https://podminky.urs.cz/item/CS_URS_2021_02/151101201" TargetMode="External" /><Relationship Id="rId5" Type="http://schemas.openxmlformats.org/officeDocument/2006/relationships/hyperlink" Target="https://podminky.urs.cz/item/CS_URS_2021_02/151101211" TargetMode="External" /><Relationship Id="rId6" Type="http://schemas.openxmlformats.org/officeDocument/2006/relationships/hyperlink" Target="https://podminky.urs.cz/item/CS_URS_2021_02/151101301" TargetMode="External" /><Relationship Id="rId7" Type="http://schemas.openxmlformats.org/officeDocument/2006/relationships/hyperlink" Target="https://podminky.urs.cz/item/CS_URS_2021_02/151101311" TargetMode="External" /><Relationship Id="rId8" Type="http://schemas.openxmlformats.org/officeDocument/2006/relationships/hyperlink" Target="https://podminky.urs.cz/item/CS_URS_2021_02/151301202" TargetMode="External" /><Relationship Id="rId9" Type="http://schemas.openxmlformats.org/officeDocument/2006/relationships/hyperlink" Target="https://podminky.urs.cz/item/CS_URS_2021_02/151301212" TargetMode="External" /><Relationship Id="rId10" Type="http://schemas.openxmlformats.org/officeDocument/2006/relationships/hyperlink" Target="https://podminky.urs.cz/item/CS_URS_2021_02/162351103" TargetMode="External" /><Relationship Id="rId11" Type="http://schemas.openxmlformats.org/officeDocument/2006/relationships/hyperlink" Target="https://podminky.urs.cz/item/CS_URS_2021_02/162751117" TargetMode="External" /><Relationship Id="rId12" Type="http://schemas.openxmlformats.org/officeDocument/2006/relationships/hyperlink" Target="https://podminky.urs.cz/item/CS_URS_2021_02/162751137" TargetMode="External" /><Relationship Id="rId13" Type="http://schemas.openxmlformats.org/officeDocument/2006/relationships/hyperlink" Target="https://podminky.urs.cz/item/CS_URS_2021_02/167151111" TargetMode="External" /><Relationship Id="rId14" Type="http://schemas.openxmlformats.org/officeDocument/2006/relationships/hyperlink" Target="https://podminky.urs.cz/item/CS_URS_2021_02/174151101" TargetMode="External" /><Relationship Id="rId15" Type="http://schemas.openxmlformats.org/officeDocument/2006/relationships/hyperlink" Target="https://podminky.urs.cz/item/CS_URS_2021_02/58981108" TargetMode="External" /><Relationship Id="rId16" Type="http://schemas.openxmlformats.org/officeDocument/2006/relationships/hyperlink" Target="https://podminky.urs.cz/item/CS_URS_2021_02/212752101" TargetMode="External" /><Relationship Id="rId17" Type="http://schemas.openxmlformats.org/officeDocument/2006/relationships/hyperlink" Target="https://podminky.urs.cz/item/CS_URS_2021_02/358235114" TargetMode="External" /><Relationship Id="rId18" Type="http://schemas.openxmlformats.org/officeDocument/2006/relationships/hyperlink" Target="https://podminky.urs.cz/item/CS_URS_2021_02/358315114" TargetMode="External" /><Relationship Id="rId19" Type="http://schemas.openxmlformats.org/officeDocument/2006/relationships/hyperlink" Target="https://podminky.urs.cz/item/CS_URS_2021_02/358315115" TargetMode="External" /><Relationship Id="rId20" Type="http://schemas.openxmlformats.org/officeDocument/2006/relationships/hyperlink" Target="https://podminky.urs.cz/item/CS_URS_2021_02/451541111" TargetMode="External" /><Relationship Id="rId21" Type="http://schemas.openxmlformats.org/officeDocument/2006/relationships/hyperlink" Target="https://podminky.urs.cz/item/CS_URS_2021_02/452233111" TargetMode="External" /><Relationship Id="rId22" Type="http://schemas.openxmlformats.org/officeDocument/2006/relationships/hyperlink" Target="https://podminky.urs.cz/item/CS_URS_2021_02/452311131" TargetMode="External" /><Relationship Id="rId23" Type="http://schemas.openxmlformats.org/officeDocument/2006/relationships/hyperlink" Target="https://podminky.urs.cz/item/CS_URS_2021_02/617633112" TargetMode="External" /><Relationship Id="rId24" Type="http://schemas.openxmlformats.org/officeDocument/2006/relationships/hyperlink" Target="https://podminky.urs.cz/item/CS_URS_2021_02/631311114" TargetMode="External" /><Relationship Id="rId25" Type="http://schemas.openxmlformats.org/officeDocument/2006/relationships/hyperlink" Target="https://podminky.urs.cz/item/CS_URS_2021_02/711511102" TargetMode="External" /><Relationship Id="rId26" Type="http://schemas.openxmlformats.org/officeDocument/2006/relationships/hyperlink" Target="https://podminky.urs.cz/item/CS_URS_2021_02/11163152" TargetMode="External" /><Relationship Id="rId27" Type="http://schemas.openxmlformats.org/officeDocument/2006/relationships/hyperlink" Target="https://podminky.urs.cz/item/CS_URS_2021_02/711541164" TargetMode="External" /><Relationship Id="rId28" Type="http://schemas.openxmlformats.org/officeDocument/2006/relationships/hyperlink" Target="https://podminky.urs.cz/item/CS_URS_2021_02/62832001" TargetMode="External" /><Relationship Id="rId29" Type="http://schemas.openxmlformats.org/officeDocument/2006/relationships/hyperlink" Target="https://podminky.urs.cz/item/CS_URS_2021_02/998711101" TargetMode="External" /><Relationship Id="rId30" Type="http://schemas.openxmlformats.org/officeDocument/2006/relationships/hyperlink" Target="https://podminky.urs.cz/item/CS_URS_2021_02/871360410" TargetMode="External" /><Relationship Id="rId31" Type="http://schemas.openxmlformats.org/officeDocument/2006/relationships/hyperlink" Target="https://podminky.urs.cz/item/CS_URS_2021_02/28617045" TargetMode="External" /><Relationship Id="rId32" Type="http://schemas.openxmlformats.org/officeDocument/2006/relationships/hyperlink" Target="https://podminky.urs.cz/item/CS_URS_2021_02/871365811" TargetMode="External" /><Relationship Id="rId33" Type="http://schemas.openxmlformats.org/officeDocument/2006/relationships/hyperlink" Target="https://podminky.urs.cz/item/CS_URS_2021_02/871395819" TargetMode="External" /><Relationship Id="rId34" Type="http://schemas.openxmlformats.org/officeDocument/2006/relationships/hyperlink" Target="https://podminky.urs.cz/item/CS_URS_2021_02/871440410" TargetMode="External" /><Relationship Id="rId35" Type="http://schemas.openxmlformats.org/officeDocument/2006/relationships/hyperlink" Target="https://podminky.urs.cz/item/CS_URS_2021_02/28617049" TargetMode="External" /><Relationship Id="rId36" Type="http://schemas.openxmlformats.org/officeDocument/2006/relationships/hyperlink" Target="https://podminky.urs.cz/item/CS_URS_2021_02/871440410.1" TargetMode="External" /><Relationship Id="rId37" Type="http://schemas.openxmlformats.org/officeDocument/2006/relationships/hyperlink" Target="https://podminky.urs.cz/item/CS_URS_2021_02/28617049.1" TargetMode="External" /><Relationship Id="rId38" Type="http://schemas.openxmlformats.org/officeDocument/2006/relationships/hyperlink" Target="https://podminky.urs.cz/item/CS_URS_2021_02/871445811" TargetMode="External" /><Relationship Id="rId39" Type="http://schemas.openxmlformats.org/officeDocument/2006/relationships/hyperlink" Target="https://podminky.urs.cz/item/CS_URS_2021_02/871495819" TargetMode="External" /><Relationship Id="rId40" Type="http://schemas.openxmlformats.org/officeDocument/2006/relationships/hyperlink" Target="https://podminky.urs.cz/item/CS_URS_2021_02/894302262" TargetMode="External" /><Relationship Id="rId41" Type="http://schemas.openxmlformats.org/officeDocument/2006/relationships/hyperlink" Target="https://podminky.urs.cz/item/CS_URS_2021_02/894411311" TargetMode="External" /><Relationship Id="rId42" Type="http://schemas.openxmlformats.org/officeDocument/2006/relationships/hyperlink" Target="https://podminky.urs.cz/item/CS_URS_2021_02/59224160" TargetMode="External" /><Relationship Id="rId43" Type="http://schemas.openxmlformats.org/officeDocument/2006/relationships/hyperlink" Target="https://podminky.urs.cz/item/CS_URS_2021_02/59224161" TargetMode="External" /><Relationship Id="rId44" Type="http://schemas.openxmlformats.org/officeDocument/2006/relationships/hyperlink" Target="https://podminky.urs.cz/item/CS_URS_2021_02/59224162" TargetMode="External" /><Relationship Id="rId45" Type="http://schemas.openxmlformats.org/officeDocument/2006/relationships/hyperlink" Target="https://podminky.urs.cz/item/CS_URS_2021_02/59224348" TargetMode="External" /><Relationship Id="rId46" Type="http://schemas.openxmlformats.org/officeDocument/2006/relationships/hyperlink" Target="https://podminky.urs.cz/item/CS_URS_2021_02/894412411" TargetMode="External" /><Relationship Id="rId47" Type="http://schemas.openxmlformats.org/officeDocument/2006/relationships/hyperlink" Target="https://podminky.urs.cz/item/CS_URS_2021_02/59224312" TargetMode="External" /><Relationship Id="rId48" Type="http://schemas.openxmlformats.org/officeDocument/2006/relationships/hyperlink" Target="https://podminky.urs.cz/item/CS_URS_2021_02/894502301" TargetMode="External" /><Relationship Id="rId49" Type="http://schemas.openxmlformats.org/officeDocument/2006/relationships/hyperlink" Target="https://podminky.urs.cz/item/CS_URS_2021_02/894503111" TargetMode="External" /><Relationship Id="rId50" Type="http://schemas.openxmlformats.org/officeDocument/2006/relationships/hyperlink" Target="https://podminky.urs.cz/item/CS_URS_2021_02/894608112" TargetMode="External" /><Relationship Id="rId51" Type="http://schemas.openxmlformats.org/officeDocument/2006/relationships/hyperlink" Target="https://podminky.urs.cz/item/CS_URS_2021_02/894703021" TargetMode="External" /><Relationship Id="rId52" Type="http://schemas.openxmlformats.org/officeDocument/2006/relationships/hyperlink" Target="https://podminky.urs.cz/item/CS_URS_2021_02/899103211" TargetMode="External" /><Relationship Id="rId53" Type="http://schemas.openxmlformats.org/officeDocument/2006/relationships/hyperlink" Target="https://podminky.urs.cz/item/CS_URS_2021_02/899104112" TargetMode="External" /><Relationship Id="rId54" Type="http://schemas.openxmlformats.org/officeDocument/2006/relationships/hyperlink" Target="https://podminky.urs.cz/item/CS_URS_2021_02/28661935" TargetMode="External" /><Relationship Id="rId55" Type="http://schemas.openxmlformats.org/officeDocument/2006/relationships/hyperlink" Target="https://podminky.urs.cz/item/CS_URS_2021_02/899501221" TargetMode="External" /><Relationship Id="rId56" Type="http://schemas.openxmlformats.org/officeDocument/2006/relationships/hyperlink" Target="https://podminky.urs.cz/item/CS_URS_2021_02/899503112" TargetMode="External" /><Relationship Id="rId57" Type="http://schemas.openxmlformats.org/officeDocument/2006/relationships/hyperlink" Target="https://podminky.urs.cz/item/CS_URS_2021_02/939941112" TargetMode="External" /><Relationship Id="rId58" Type="http://schemas.openxmlformats.org/officeDocument/2006/relationships/hyperlink" Target="https://podminky.urs.cz/item/CS_URS_2021_02/997013501" TargetMode="External" /><Relationship Id="rId59" Type="http://schemas.openxmlformats.org/officeDocument/2006/relationships/hyperlink" Target="https://podminky.urs.cz/item/CS_URS_2021_02/997013509" TargetMode="External" /><Relationship Id="rId60" Type="http://schemas.openxmlformats.org/officeDocument/2006/relationships/hyperlink" Target="https://podminky.urs.cz/item/CS_URS_2021_02/997013602" TargetMode="External" /><Relationship Id="rId61" Type="http://schemas.openxmlformats.org/officeDocument/2006/relationships/hyperlink" Target="https://podminky.urs.cz/item/CS_URS_2021_02/997013603" TargetMode="External" /><Relationship Id="rId62" Type="http://schemas.openxmlformats.org/officeDocument/2006/relationships/hyperlink" Target="https://podminky.urs.cz/item/CS_URS_2021_02/998274101" TargetMode="External" /><Relationship Id="rId63" Type="http://schemas.openxmlformats.org/officeDocument/2006/relationships/drawing" Target="../drawings/drawing9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7" t="s">
        <v>6</v>
      </c>
      <c r="BT2" s="17" t="s">
        <v>7</v>
      </c>
    </row>
    <row r="3" s="1" customFormat="1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="1" customFormat="1" ht="24.96" customHeight="1">
      <c r="B4" s="21"/>
      <c r="C4" s="22"/>
      <c r="D4" s="23" t="s">
        <v>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0"/>
      <c r="AS4" s="24" t="s">
        <v>10</v>
      </c>
      <c r="BE4" s="25" t="s">
        <v>11</v>
      </c>
      <c r="BS4" s="17" t="s">
        <v>12</v>
      </c>
    </row>
    <row r="5" s="1" customFormat="1" ht="12" customHeight="1">
      <c r="B5" s="21"/>
      <c r="C5" s="22"/>
      <c r="D5" s="26" t="s">
        <v>13</v>
      </c>
      <c r="E5" s="22"/>
      <c r="F5" s="22"/>
      <c r="G5" s="22"/>
      <c r="H5" s="22"/>
      <c r="I5" s="22"/>
      <c r="J5" s="22"/>
      <c r="K5" s="27" t="s">
        <v>14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0"/>
      <c r="BE5" s="28" t="s">
        <v>15</v>
      </c>
      <c r="BS5" s="17" t="s">
        <v>6</v>
      </c>
    </row>
    <row r="6" s="1" customFormat="1" ht="36.96" customHeight="1">
      <c r="B6" s="21"/>
      <c r="C6" s="22"/>
      <c r="D6" s="29" t="s">
        <v>16</v>
      </c>
      <c r="E6" s="22"/>
      <c r="F6" s="22"/>
      <c r="G6" s="22"/>
      <c r="H6" s="22"/>
      <c r="I6" s="22"/>
      <c r="J6" s="22"/>
      <c r="K6" s="30" t="s">
        <v>17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0"/>
      <c r="BE6" s="31"/>
      <c r="BS6" s="17" t="s">
        <v>6</v>
      </c>
    </row>
    <row r="7" s="1" customFormat="1" ht="12" customHeight="1">
      <c r="B7" s="21"/>
      <c r="C7" s="22"/>
      <c r="D7" s="32" t="s">
        <v>18</v>
      </c>
      <c r="E7" s="22"/>
      <c r="F7" s="22"/>
      <c r="G7" s="22"/>
      <c r="H7" s="22"/>
      <c r="I7" s="22"/>
      <c r="J7" s="22"/>
      <c r="K7" s="27" t="s">
        <v>19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32" t="s">
        <v>20</v>
      </c>
      <c r="AL7" s="22"/>
      <c r="AM7" s="22"/>
      <c r="AN7" s="27" t="s">
        <v>19</v>
      </c>
      <c r="AO7" s="22"/>
      <c r="AP7" s="22"/>
      <c r="AQ7" s="22"/>
      <c r="AR7" s="20"/>
      <c r="BE7" s="31"/>
      <c r="BS7" s="17" t="s">
        <v>6</v>
      </c>
    </row>
    <row r="8" s="1" customFormat="1" ht="12" customHeight="1">
      <c r="B8" s="21"/>
      <c r="C8" s="22"/>
      <c r="D8" s="32" t="s">
        <v>21</v>
      </c>
      <c r="E8" s="22"/>
      <c r="F8" s="22"/>
      <c r="G8" s="22"/>
      <c r="H8" s="22"/>
      <c r="I8" s="22"/>
      <c r="J8" s="22"/>
      <c r="K8" s="27" t="s">
        <v>22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32" t="s">
        <v>23</v>
      </c>
      <c r="AL8" s="22"/>
      <c r="AM8" s="22"/>
      <c r="AN8" s="33" t="s">
        <v>24</v>
      </c>
      <c r="AO8" s="22"/>
      <c r="AP8" s="22"/>
      <c r="AQ8" s="22"/>
      <c r="AR8" s="20"/>
      <c r="BE8" s="31"/>
      <c r="BS8" s="17" t="s">
        <v>6</v>
      </c>
    </row>
    <row r="9" s="1" customFormat="1" ht="14.4" customHeight="1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0"/>
      <c r="BE9" s="31"/>
      <c r="BS9" s="17" t="s">
        <v>6</v>
      </c>
    </row>
    <row r="10" s="1" customFormat="1" ht="12" customHeight="1">
      <c r="B10" s="21"/>
      <c r="C10" s="22"/>
      <c r="D10" s="32" t="s">
        <v>25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32" t="s">
        <v>26</v>
      </c>
      <c r="AL10" s="22"/>
      <c r="AM10" s="22"/>
      <c r="AN10" s="27" t="s">
        <v>19</v>
      </c>
      <c r="AO10" s="22"/>
      <c r="AP10" s="22"/>
      <c r="AQ10" s="22"/>
      <c r="AR10" s="20"/>
      <c r="BE10" s="31"/>
      <c r="BS10" s="17" t="s">
        <v>6</v>
      </c>
    </row>
    <row r="11" s="1" customFormat="1" ht="18.48" customHeight="1">
      <c r="B11" s="21"/>
      <c r="C11" s="22"/>
      <c r="D11" s="22"/>
      <c r="E11" s="27" t="s">
        <v>22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32" t="s">
        <v>27</v>
      </c>
      <c r="AL11" s="22"/>
      <c r="AM11" s="22"/>
      <c r="AN11" s="27" t="s">
        <v>19</v>
      </c>
      <c r="AO11" s="22"/>
      <c r="AP11" s="22"/>
      <c r="AQ11" s="22"/>
      <c r="AR11" s="20"/>
      <c r="BE11" s="31"/>
      <c r="BS11" s="17" t="s">
        <v>6</v>
      </c>
    </row>
    <row r="12" s="1" customFormat="1" ht="6.96" customHeight="1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0"/>
      <c r="BE12" s="31"/>
      <c r="BS12" s="17" t="s">
        <v>6</v>
      </c>
    </row>
    <row r="13" s="1" customFormat="1" ht="12" customHeight="1">
      <c r="B13" s="21"/>
      <c r="C13" s="22"/>
      <c r="D13" s="32" t="s">
        <v>28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32" t="s">
        <v>26</v>
      </c>
      <c r="AL13" s="22"/>
      <c r="AM13" s="22"/>
      <c r="AN13" s="34" t="s">
        <v>29</v>
      </c>
      <c r="AO13" s="22"/>
      <c r="AP13" s="22"/>
      <c r="AQ13" s="22"/>
      <c r="AR13" s="20"/>
      <c r="BE13" s="31"/>
      <c r="BS13" s="17" t="s">
        <v>6</v>
      </c>
    </row>
    <row r="14">
      <c r="B14" s="21"/>
      <c r="C14" s="22"/>
      <c r="D14" s="22"/>
      <c r="E14" s="34" t="s">
        <v>29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2" t="s">
        <v>27</v>
      </c>
      <c r="AL14" s="22"/>
      <c r="AM14" s="22"/>
      <c r="AN14" s="34" t="s">
        <v>29</v>
      </c>
      <c r="AO14" s="22"/>
      <c r="AP14" s="22"/>
      <c r="AQ14" s="22"/>
      <c r="AR14" s="20"/>
      <c r="BE14" s="31"/>
      <c r="BS14" s="17" t="s">
        <v>6</v>
      </c>
    </row>
    <row r="15" s="1" customFormat="1" ht="6.96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0"/>
      <c r="BE15" s="31"/>
      <c r="BS15" s="17" t="s">
        <v>4</v>
      </c>
    </row>
    <row r="16" s="1" customFormat="1" ht="12" customHeight="1">
      <c r="B16" s="21"/>
      <c r="C16" s="22"/>
      <c r="D16" s="32" t="s">
        <v>30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32" t="s">
        <v>26</v>
      </c>
      <c r="AL16" s="22"/>
      <c r="AM16" s="22"/>
      <c r="AN16" s="27" t="s">
        <v>19</v>
      </c>
      <c r="AO16" s="22"/>
      <c r="AP16" s="22"/>
      <c r="AQ16" s="22"/>
      <c r="AR16" s="20"/>
      <c r="BE16" s="31"/>
      <c r="BS16" s="17" t="s">
        <v>4</v>
      </c>
    </row>
    <row r="17" s="1" customFormat="1" ht="18.48" customHeight="1">
      <c r="B17" s="21"/>
      <c r="C17" s="22"/>
      <c r="D17" s="22"/>
      <c r="E17" s="27" t="s">
        <v>22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32" t="s">
        <v>27</v>
      </c>
      <c r="AL17" s="22"/>
      <c r="AM17" s="22"/>
      <c r="AN17" s="27" t="s">
        <v>19</v>
      </c>
      <c r="AO17" s="22"/>
      <c r="AP17" s="22"/>
      <c r="AQ17" s="22"/>
      <c r="AR17" s="20"/>
      <c r="BE17" s="31"/>
      <c r="BS17" s="17" t="s">
        <v>31</v>
      </c>
    </row>
    <row r="18" s="1" customFormat="1" ht="6.96" customHeight="1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0"/>
      <c r="BE18" s="31"/>
      <c r="BS18" s="17" t="s">
        <v>6</v>
      </c>
    </row>
    <row r="19" s="1" customFormat="1" ht="12" customHeight="1">
      <c r="B19" s="21"/>
      <c r="C19" s="22"/>
      <c r="D19" s="32" t="s">
        <v>32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32" t="s">
        <v>26</v>
      </c>
      <c r="AL19" s="22"/>
      <c r="AM19" s="22"/>
      <c r="AN19" s="27" t="s">
        <v>19</v>
      </c>
      <c r="AO19" s="22"/>
      <c r="AP19" s="22"/>
      <c r="AQ19" s="22"/>
      <c r="AR19" s="20"/>
      <c r="BE19" s="31"/>
      <c r="BS19" s="17" t="s">
        <v>6</v>
      </c>
    </row>
    <row r="20" s="1" customFormat="1" ht="18.48" customHeight="1">
      <c r="B20" s="21"/>
      <c r="C20" s="22"/>
      <c r="D20" s="22"/>
      <c r="E20" s="27" t="s">
        <v>22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32" t="s">
        <v>27</v>
      </c>
      <c r="AL20" s="22"/>
      <c r="AM20" s="22"/>
      <c r="AN20" s="27" t="s">
        <v>19</v>
      </c>
      <c r="AO20" s="22"/>
      <c r="AP20" s="22"/>
      <c r="AQ20" s="22"/>
      <c r="AR20" s="20"/>
      <c r="BE20" s="31"/>
      <c r="BS20" s="17" t="s">
        <v>4</v>
      </c>
    </row>
    <row r="21" s="1" customFormat="1" ht="6.96" customHeight="1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0"/>
      <c r="BE21" s="31"/>
    </row>
    <row r="22" s="1" customFormat="1" ht="12" customHeight="1">
      <c r="B22" s="21"/>
      <c r="C22" s="22"/>
      <c r="D22" s="32" t="s">
        <v>33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0"/>
      <c r="BE22" s="31"/>
    </row>
    <row r="23" s="1" customFormat="1" ht="47.25" customHeight="1">
      <c r="B23" s="21"/>
      <c r="C23" s="22"/>
      <c r="D23" s="22"/>
      <c r="E23" s="36" t="s">
        <v>34</v>
      </c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22"/>
      <c r="AP23" s="22"/>
      <c r="AQ23" s="22"/>
      <c r="AR23" s="20"/>
      <c r="BE23" s="31"/>
    </row>
    <row r="24" s="1" customFormat="1" ht="6.96" customHeight="1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0"/>
      <c r="BE24" s="31"/>
    </row>
    <row r="25" s="1" customFormat="1" ht="6.96" customHeight="1">
      <c r="B25" s="21"/>
      <c r="C25" s="22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22"/>
      <c r="AQ25" s="22"/>
      <c r="AR25" s="20"/>
      <c r="BE25" s="31"/>
    </row>
    <row r="26" s="2" customFormat="1" ht="25.92" customHeight="1">
      <c r="A26" s="38"/>
      <c r="B26" s="39"/>
      <c r="C26" s="40"/>
      <c r="D26" s="41" t="s">
        <v>35</v>
      </c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3">
        <f>ROUND(AG54,2)</f>
        <v>0</v>
      </c>
      <c r="AL26" s="42"/>
      <c r="AM26" s="42"/>
      <c r="AN26" s="42"/>
      <c r="AO26" s="42"/>
      <c r="AP26" s="40"/>
      <c r="AQ26" s="40"/>
      <c r="AR26" s="44"/>
      <c r="BE26" s="31"/>
    </row>
    <row r="27" s="2" customFormat="1" ht="6.96" customHeight="1">
      <c r="A27" s="38"/>
      <c r="B27" s="39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4"/>
      <c r="BE27" s="31"/>
    </row>
    <row r="28" s="2" customFormat="1">
      <c r="A28" s="38"/>
      <c r="B28" s="39"/>
      <c r="C28" s="40"/>
      <c r="D28" s="40"/>
      <c r="E28" s="40"/>
      <c r="F28" s="40"/>
      <c r="G28" s="40"/>
      <c r="H28" s="40"/>
      <c r="I28" s="40"/>
      <c r="J28" s="40"/>
      <c r="K28" s="40"/>
      <c r="L28" s="45" t="s">
        <v>36</v>
      </c>
      <c r="M28" s="45"/>
      <c r="N28" s="45"/>
      <c r="O28" s="45"/>
      <c r="P28" s="45"/>
      <c r="Q28" s="40"/>
      <c r="R28" s="40"/>
      <c r="S28" s="40"/>
      <c r="T28" s="40"/>
      <c r="U28" s="40"/>
      <c r="V28" s="40"/>
      <c r="W28" s="45" t="s">
        <v>37</v>
      </c>
      <c r="X28" s="45"/>
      <c r="Y28" s="45"/>
      <c r="Z28" s="45"/>
      <c r="AA28" s="45"/>
      <c r="AB28" s="45"/>
      <c r="AC28" s="45"/>
      <c r="AD28" s="45"/>
      <c r="AE28" s="45"/>
      <c r="AF28" s="40"/>
      <c r="AG28" s="40"/>
      <c r="AH28" s="40"/>
      <c r="AI28" s="40"/>
      <c r="AJ28" s="40"/>
      <c r="AK28" s="45" t="s">
        <v>38</v>
      </c>
      <c r="AL28" s="45"/>
      <c r="AM28" s="45"/>
      <c r="AN28" s="45"/>
      <c r="AO28" s="45"/>
      <c r="AP28" s="40"/>
      <c r="AQ28" s="40"/>
      <c r="AR28" s="44"/>
      <c r="BE28" s="31"/>
    </row>
    <row r="29" s="3" customFormat="1" ht="14.4" customHeight="1">
      <c r="A29" s="3"/>
      <c r="B29" s="46"/>
      <c r="C29" s="47"/>
      <c r="D29" s="32" t="s">
        <v>39</v>
      </c>
      <c r="E29" s="47"/>
      <c r="F29" s="32" t="s">
        <v>40</v>
      </c>
      <c r="G29" s="47"/>
      <c r="H29" s="47"/>
      <c r="I29" s="47"/>
      <c r="J29" s="47"/>
      <c r="K29" s="47"/>
      <c r="L29" s="48">
        <v>0.20999999999999999</v>
      </c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9">
        <f>ROUND(AZ54, 2)</f>
        <v>0</v>
      </c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9">
        <f>ROUND(AV54, 2)</f>
        <v>0</v>
      </c>
      <c r="AL29" s="47"/>
      <c r="AM29" s="47"/>
      <c r="AN29" s="47"/>
      <c r="AO29" s="47"/>
      <c r="AP29" s="47"/>
      <c r="AQ29" s="47"/>
      <c r="AR29" s="50"/>
      <c r="BE29" s="51"/>
    </row>
    <row r="30" s="3" customFormat="1" ht="14.4" customHeight="1">
      <c r="A30" s="3"/>
      <c r="B30" s="46"/>
      <c r="C30" s="47"/>
      <c r="D30" s="47"/>
      <c r="E30" s="47"/>
      <c r="F30" s="32" t="s">
        <v>41</v>
      </c>
      <c r="G30" s="47"/>
      <c r="H30" s="47"/>
      <c r="I30" s="47"/>
      <c r="J30" s="47"/>
      <c r="K30" s="47"/>
      <c r="L30" s="48">
        <v>0.14999999999999999</v>
      </c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9">
        <f>ROUND(BA54, 2)</f>
        <v>0</v>
      </c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9">
        <f>ROUND(AW54, 2)</f>
        <v>0</v>
      </c>
      <c r="AL30" s="47"/>
      <c r="AM30" s="47"/>
      <c r="AN30" s="47"/>
      <c r="AO30" s="47"/>
      <c r="AP30" s="47"/>
      <c r="AQ30" s="47"/>
      <c r="AR30" s="50"/>
      <c r="BE30" s="51"/>
    </row>
    <row r="31" hidden="1" s="3" customFormat="1" ht="14.4" customHeight="1">
      <c r="A31" s="3"/>
      <c r="B31" s="46"/>
      <c r="C31" s="47"/>
      <c r="D31" s="47"/>
      <c r="E31" s="47"/>
      <c r="F31" s="32" t="s">
        <v>42</v>
      </c>
      <c r="G31" s="47"/>
      <c r="H31" s="47"/>
      <c r="I31" s="47"/>
      <c r="J31" s="47"/>
      <c r="K31" s="47"/>
      <c r="L31" s="48">
        <v>0.20999999999999999</v>
      </c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9">
        <f>ROUND(BB54, 2)</f>
        <v>0</v>
      </c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9">
        <v>0</v>
      </c>
      <c r="AL31" s="47"/>
      <c r="AM31" s="47"/>
      <c r="AN31" s="47"/>
      <c r="AO31" s="47"/>
      <c r="AP31" s="47"/>
      <c r="AQ31" s="47"/>
      <c r="AR31" s="50"/>
      <c r="BE31" s="51"/>
    </row>
    <row r="32" hidden="1" s="3" customFormat="1" ht="14.4" customHeight="1">
      <c r="A32" s="3"/>
      <c r="B32" s="46"/>
      <c r="C32" s="47"/>
      <c r="D32" s="47"/>
      <c r="E32" s="47"/>
      <c r="F32" s="32" t="s">
        <v>43</v>
      </c>
      <c r="G32" s="47"/>
      <c r="H32" s="47"/>
      <c r="I32" s="47"/>
      <c r="J32" s="47"/>
      <c r="K32" s="47"/>
      <c r="L32" s="48">
        <v>0.14999999999999999</v>
      </c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9">
        <f>ROUND(BC54, 2)</f>
        <v>0</v>
      </c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9">
        <v>0</v>
      </c>
      <c r="AL32" s="47"/>
      <c r="AM32" s="47"/>
      <c r="AN32" s="47"/>
      <c r="AO32" s="47"/>
      <c r="AP32" s="47"/>
      <c r="AQ32" s="47"/>
      <c r="AR32" s="50"/>
      <c r="BE32" s="51"/>
    </row>
    <row r="33" hidden="1" s="3" customFormat="1" ht="14.4" customHeight="1">
      <c r="A33" s="3"/>
      <c r="B33" s="46"/>
      <c r="C33" s="47"/>
      <c r="D33" s="47"/>
      <c r="E33" s="47"/>
      <c r="F33" s="32" t="s">
        <v>44</v>
      </c>
      <c r="G33" s="47"/>
      <c r="H33" s="47"/>
      <c r="I33" s="47"/>
      <c r="J33" s="47"/>
      <c r="K33" s="47"/>
      <c r="L33" s="48">
        <v>0</v>
      </c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9">
        <f>ROUND(BD54, 2)</f>
        <v>0</v>
      </c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9">
        <v>0</v>
      </c>
      <c r="AL33" s="47"/>
      <c r="AM33" s="47"/>
      <c r="AN33" s="47"/>
      <c r="AO33" s="47"/>
      <c r="AP33" s="47"/>
      <c r="AQ33" s="47"/>
      <c r="AR33" s="50"/>
      <c r="BE33" s="3"/>
    </row>
    <row r="34" s="2" customFormat="1" ht="6.96" customHeight="1">
      <c r="A34" s="38"/>
      <c r="B34" s="39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4"/>
      <c r="BE34" s="38"/>
    </row>
    <row r="35" s="2" customFormat="1" ht="25.92" customHeight="1">
      <c r="A35" s="38"/>
      <c r="B35" s="39"/>
      <c r="C35" s="52"/>
      <c r="D35" s="53" t="s">
        <v>45</v>
      </c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5" t="s">
        <v>46</v>
      </c>
      <c r="U35" s="54"/>
      <c r="V35" s="54"/>
      <c r="W35" s="54"/>
      <c r="X35" s="56" t="s">
        <v>47</v>
      </c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7">
        <f>SUM(AK26:AK33)</f>
        <v>0</v>
      </c>
      <c r="AL35" s="54"/>
      <c r="AM35" s="54"/>
      <c r="AN35" s="54"/>
      <c r="AO35" s="58"/>
      <c r="AP35" s="52"/>
      <c r="AQ35" s="52"/>
      <c r="AR35" s="44"/>
      <c r="BE35" s="38"/>
    </row>
    <row r="36" s="2" customFormat="1" ht="6.96" customHeight="1">
      <c r="A36" s="38"/>
      <c r="B36" s="39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4"/>
      <c r="BE36" s="38"/>
    </row>
    <row r="37" s="2" customFormat="1" ht="6.96" customHeight="1">
      <c r="A37" s="38"/>
      <c r="B37" s="59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44"/>
      <c r="BE37" s="38"/>
    </row>
    <row r="41" s="2" customFormat="1" ht="6.96" customHeight="1">
      <c r="A41" s="38"/>
      <c r="B41" s="61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2"/>
      <c r="AN41" s="62"/>
      <c r="AO41" s="62"/>
      <c r="AP41" s="62"/>
      <c r="AQ41" s="62"/>
      <c r="AR41" s="44"/>
      <c r="BE41" s="38"/>
    </row>
    <row r="42" s="2" customFormat="1" ht="24.96" customHeight="1">
      <c r="A42" s="38"/>
      <c r="B42" s="39"/>
      <c r="C42" s="23" t="s">
        <v>48</v>
      </c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  <c r="AM42" s="40"/>
      <c r="AN42" s="40"/>
      <c r="AO42" s="40"/>
      <c r="AP42" s="40"/>
      <c r="AQ42" s="40"/>
      <c r="AR42" s="44"/>
      <c r="BE42" s="38"/>
    </row>
    <row r="43" s="2" customFormat="1" ht="6.96" customHeight="1">
      <c r="A43" s="38"/>
      <c r="B43" s="39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0"/>
      <c r="AN43" s="40"/>
      <c r="AO43" s="40"/>
      <c r="AP43" s="40"/>
      <c r="AQ43" s="40"/>
      <c r="AR43" s="44"/>
      <c r="BE43" s="38"/>
    </row>
    <row r="44" s="4" customFormat="1" ht="12" customHeight="1">
      <c r="A44" s="4"/>
      <c r="B44" s="63"/>
      <c r="C44" s="32" t="s">
        <v>13</v>
      </c>
      <c r="D44" s="64"/>
      <c r="E44" s="64"/>
      <c r="F44" s="64"/>
      <c r="G44" s="64"/>
      <c r="H44" s="64"/>
      <c r="I44" s="64"/>
      <c r="J44" s="64"/>
      <c r="K44" s="64"/>
      <c r="L44" s="64" t="str">
        <f>K5</f>
        <v>OSSENDORF</v>
      </c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4"/>
      <c r="AL44" s="64"/>
      <c r="AM44" s="64"/>
      <c r="AN44" s="64"/>
      <c r="AO44" s="64"/>
      <c r="AP44" s="64"/>
      <c r="AQ44" s="64"/>
      <c r="AR44" s="65"/>
      <c r="BE44" s="4"/>
    </row>
    <row r="45" s="5" customFormat="1" ht="36.96" customHeight="1">
      <c r="A45" s="5"/>
      <c r="B45" s="66"/>
      <c r="C45" s="67" t="s">
        <v>16</v>
      </c>
      <c r="D45" s="68"/>
      <c r="E45" s="68"/>
      <c r="F45" s="68"/>
      <c r="G45" s="68"/>
      <c r="H45" s="68"/>
      <c r="I45" s="68"/>
      <c r="J45" s="68"/>
      <c r="K45" s="68"/>
      <c r="L45" s="69" t="str">
        <f>K6</f>
        <v>3. STAVBA - FIALOVÁ - Vozovna Pisárky, etapa III. - vratná tramvajová smyčka</v>
      </c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70"/>
      <c r="BE45" s="5"/>
    </row>
    <row r="46" s="2" customFormat="1" ht="6.96" customHeight="1">
      <c r="A46" s="38"/>
      <c r="B46" s="39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4"/>
      <c r="BE46" s="38"/>
    </row>
    <row r="47" s="2" customFormat="1" ht="12" customHeight="1">
      <c r="A47" s="38"/>
      <c r="B47" s="39"/>
      <c r="C47" s="32" t="s">
        <v>21</v>
      </c>
      <c r="D47" s="40"/>
      <c r="E47" s="40"/>
      <c r="F47" s="40"/>
      <c r="G47" s="40"/>
      <c r="H47" s="40"/>
      <c r="I47" s="40"/>
      <c r="J47" s="40"/>
      <c r="K47" s="40"/>
      <c r="L47" s="71" t="str">
        <f>IF(K8="","",K8)</f>
        <v xml:space="preserve"> </v>
      </c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32" t="s">
        <v>23</v>
      </c>
      <c r="AJ47" s="40"/>
      <c r="AK47" s="40"/>
      <c r="AL47" s="40"/>
      <c r="AM47" s="72" t="str">
        <f>IF(AN8= "","",AN8)</f>
        <v>20. 12. 2021</v>
      </c>
      <c r="AN47" s="72"/>
      <c r="AO47" s="40"/>
      <c r="AP47" s="40"/>
      <c r="AQ47" s="40"/>
      <c r="AR47" s="44"/>
      <c r="BE47" s="38"/>
    </row>
    <row r="48" s="2" customFormat="1" ht="6.96" customHeight="1">
      <c r="A48" s="38"/>
      <c r="B48" s="39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40"/>
      <c r="AM48" s="40"/>
      <c r="AN48" s="40"/>
      <c r="AO48" s="40"/>
      <c r="AP48" s="40"/>
      <c r="AQ48" s="40"/>
      <c r="AR48" s="44"/>
      <c r="BE48" s="38"/>
    </row>
    <row r="49" s="2" customFormat="1" ht="15.15" customHeight="1">
      <c r="A49" s="38"/>
      <c r="B49" s="39"/>
      <c r="C49" s="32" t="s">
        <v>25</v>
      </c>
      <c r="D49" s="40"/>
      <c r="E49" s="40"/>
      <c r="F49" s="40"/>
      <c r="G49" s="40"/>
      <c r="H49" s="40"/>
      <c r="I49" s="40"/>
      <c r="J49" s="40"/>
      <c r="K49" s="40"/>
      <c r="L49" s="64" t="str">
        <f>IF(E11= "","",E11)</f>
        <v xml:space="preserve"> </v>
      </c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32" t="s">
        <v>30</v>
      </c>
      <c r="AJ49" s="40"/>
      <c r="AK49" s="40"/>
      <c r="AL49" s="40"/>
      <c r="AM49" s="73" t="str">
        <f>IF(E17="","",E17)</f>
        <v xml:space="preserve"> </v>
      </c>
      <c r="AN49" s="64"/>
      <c r="AO49" s="64"/>
      <c r="AP49" s="64"/>
      <c r="AQ49" s="40"/>
      <c r="AR49" s="44"/>
      <c r="AS49" s="74" t="s">
        <v>49</v>
      </c>
      <c r="AT49" s="75"/>
      <c r="AU49" s="76"/>
      <c r="AV49" s="76"/>
      <c r="AW49" s="76"/>
      <c r="AX49" s="76"/>
      <c r="AY49" s="76"/>
      <c r="AZ49" s="76"/>
      <c r="BA49" s="76"/>
      <c r="BB49" s="76"/>
      <c r="BC49" s="76"/>
      <c r="BD49" s="77"/>
      <c r="BE49" s="38"/>
    </row>
    <row r="50" s="2" customFormat="1" ht="15.15" customHeight="1">
      <c r="A50" s="38"/>
      <c r="B50" s="39"/>
      <c r="C50" s="32" t="s">
        <v>28</v>
      </c>
      <c r="D50" s="40"/>
      <c r="E50" s="40"/>
      <c r="F50" s="40"/>
      <c r="G50" s="40"/>
      <c r="H50" s="40"/>
      <c r="I50" s="40"/>
      <c r="J50" s="40"/>
      <c r="K50" s="40"/>
      <c r="L50" s="64" t="str">
        <f>IF(E14= "Vyplň údaj","",E14)</f>
        <v/>
      </c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32" t="s">
        <v>32</v>
      </c>
      <c r="AJ50" s="40"/>
      <c r="AK50" s="40"/>
      <c r="AL50" s="40"/>
      <c r="AM50" s="73" t="str">
        <f>IF(E20="","",E20)</f>
        <v xml:space="preserve"> </v>
      </c>
      <c r="AN50" s="64"/>
      <c r="AO50" s="64"/>
      <c r="AP50" s="64"/>
      <c r="AQ50" s="40"/>
      <c r="AR50" s="44"/>
      <c r="AS50" s="78"/>
      <c r="AT50" s="79"/>
      <c r="AU50" s="80"/>
      <c r="AV50" s="80"/>
      <c r="AW50" s="80"/>
      <c r="AX50" s="80"/>
      <c r="AY50" s="80"/>
      <c r="AZ50" s="80"/>
      <c r="BA50" s="80"/>
      <c r="BB50" s="80"/>
      <c r="BC50" s="80"/>
      <c r="BD50" s="81"/>
      <c r="BE50" s="38"/>
    </row>
    <row r="51" s="2" customFormat="1" ht="10.8" customHeight="1">
      <c r="A51" s="38"/>
      <c r="B51" s="39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  <c r="AJ51" s="40"/>
      <c r="AK51" s="40"/>
      <c r="AL51" s="40"/>
      <c r="AM51" s="40"/>
      <c r="AN51" s="40"/>
      <c r="AO51" s="40"/>
      <c r="AP51" s="40"/>
      <c r="AQ51" s="40"/>
      <c r="AR51" s="44"/>
      <c r="AS51" s="82"/>
      <c r="AT51" s="83"/>
      <c r="AU51" s="84"/>
      <c r="AV51" s="84"/>
      <c r="AW51" s="84"/>
      <c r="AX51" s="84"/>
      <c r="AY51" s="84"/>
      <c r="AZ51" s="84"/>
      <c r="BA51" s="84"/>
      <c r="BB51" s="84"/>
      <c r="BC51" s="84"/>
      <c r="BD51" s="85"/>
      <c r="BE51" s="38"/>
    </row>
    <row r="52" s="2" customFormat="1" ht="29.28" customHeight="1">
      <c r="A52" s="38"/>
      <c r="B52" s="39"/>
      <c r="C52" s="86" t="s">
        <v>50</v>
      </c>
      <c r="D52" s="87"/>
      <c r="E52" s="87"/>
      <c r="F52" s="87"/>
      <c r="G52" s="87"/>
      <c r="H52" s="88"/>
      <c r="I52" s="89" t="s">
        <v>51</v>
      </c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90" t="s">
        <v>52</v>
      </c>
      <c r="AH52" s="87"/>
      <c r="AI52" s="87"/>
      <c r="AJ52" s="87"/>
      <c r="AK52" s="87"/>
      <c r="AL52" s="87"/>
      <c r="AM52" s="87"/>
      <c r="AN52" s="89" t="s">
        <v>53</v>
      </c>
      <c r="AO52" s="87"/>
      <c r="AP52" s="87"/>
      <c r="AQ52" s="91" t="s">
        <v>54</v>
      </c>
      <c r="AR52" s="44"/>
      <c r="AS52" s="92" t="s">
        <v>55</v>
      </c>
      <c r="AT52" s="93" t="s">
        <v>56</v>
      </c>
      <c r="AU52" s="93" t="s">
        <v>57</v>
      </c>
      <c r="AV52" s="93" t="s">
        <v>58</v>
      </c>
      <c r="AW52" s="93" t="s">
        <v>59</v>
      </c>
      <c r="AX52" s="93" t="s">
        <v>60</v>
      </c>
      <c r="AY52" s="93" t="s">
        <v>61</v>
      </c>
      <c r="AZ52" s="93" t="s">
        <v>62</v>
      </c>
      <c r="BA52" s="93" t="s">
        <v>63</v>
      </c>
      <c r="BB52" s="93" t="s">
        <v>64</v>
      </c>
      <c r="BC52" s="93" t="s">
        <v>65</v>
      </c>
      <c r="BD52" s="94" t="s">
        <v>66</v>
      </c>
      <c r="BE52" s="38"/>
    </row>
    <row r="53" s="2" customFormat="1" ht="10.8" customHeight="1">
      <c r="A53" s="38"/>
      <c r="B53" s="39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0"/>
      <c r="AJ53" s="40"/>
      <c r="AK53" s="40"/>
      <c r="AL53" s="40"/>
      <c r="AM53" s="40"/>
      <c r="AN53" s="40"/>
      <c r="AO53" s="40"/>
      <c r="AP53" s="40"/>
      <c r="AQ53" s="40"/>
      <c r="AR53" s="44"/>
      <c r="AS53" s="95"/>
      <c r="AT53" s="96"/>
      <c r="AU53" s="96"/>
      <c r="AV53" s="96"/>
      <c r="AW53" s="96"/>
      <c r="AX53" s="96"/>
      <c r="AY53" s="96"/>
      <c r="AZ53" s="96"/>
      <c r="BA53" s="96"/>
      <c r="BB53" s="96"/>
      <c r="BC53" s="96"/>
      <c r="BD53" s="97"/>
      <c r="BE53" s="38"/>
    </row>
    <row r="54" s="6" customFormat="1" ht="32.4" customHeight="1">
      <c r="A54" s="6"/>
      <c r="B54" s="98"/>
      <c r="C54" s="99" t="s">
        <v>67</v>
      </c>
      <c r="D54" s="100"/>
      <c r="E54" s="100"/>
      <c r="F54" s="100"/>
      <c r="G54" s="100"/>
      <c r="H54" s="100"/>
      <c r="I54" s="100"/>
      <c r="J54" s="100"/>
      <c r="K54" s="100"/>
      <c r="L54" s="100"/>
      <c r="M54" s="100"/>
      <c r="N54" s="100"/>
      <c r="O54" s="100"/>
      <c r="P54" s="100"/>
      <c r="Q54" s="100"/>
      <c r="R54" s="100"/>
      <c r="S54" s="100"/>
      <c r="T54" s="100"/>
      <c r="U54" s="100"/>
      <c r="V54" s="100"/>
      <c r="W54" s="100"/>
      <c r="X54" s="100"/>
      <c r="Y54" s="100"/>
      <c r="Z54" s="100"/>
      <c r="AA54" s="100"/>
      <c r="AB54" s="100"/>
      <c r="AC54" s="100"/>
      <c r="AD54" s="100"/>
      <c r="AE54" s="100"/>
      <c r="AF54" s="100"/>
      <c r="AG54" s="101">
        <f>ROUND(AG55+AG59+AG61+AG65+AG73+AG82+AG94+AG100+AG106,2)</f>
        <v>0</v>
      </c>
      <c r="AH54" s="101"/>
      <c r="AI54" s="101"/>
      <c r="AJ54" s="101"/>
      <c r="AK54" s="101"/>
      <c r="AL54" s="101"/>
      <c r="AM54" s="101"/>
      <c r="AN54" s="102">
        <f>SUM(AG54,AT54)</f>
        <v>0</v>
      </c>
      <c r="AO54" s="102"/>
      <c r="AP54" s="102"/>
      <c r="AQ54" s="103" t="s">
        <v>19</v>
      </c>
      <c r="AR54" s="104"/>
      <c r="AS54" s="105">
        <f>ROUND(AS55+AS59+AS61+AS65+AS73+AS82+AS94+AS100+AS106,2)</f>
        <v>0</v>
      </c>
      <c r="AT54" s="106">
        <f>ROUND(SUM(AV54:AW54),2)</f>
        <v>0</v>
      </c>
      <c r="AU54" s="107">
        <f>ROUND(AU55+AU59+AU61+AU65+AU73+AU82+AU94+AU100+AU106,5)</f>
        <v>0</v>
      </c>
      <c r="AV54" s="106">
        <f>ROUND(AZ54*L29,2)</f>
        <v>0</v>
      </c>
      <c r="AW54" s="106">
        <f>ROUND(BA54*L30,2)</f>
        <v>0</v>
      </c>
      <c r="AX54" s="106">
        <f>ROUND(BB54*L29,2)</f>
        <v>0</v>
      </c>
      <c r="AY54" s="106">
        <f>ROUND(BC54*L30,2)</f>
        <v>0</v>
      </c>
      <c r="AZ54" s="106">
        <f>ROUND(AZ55+AZ59+AZ61+AZ65+AZ73+AZ82+AZ94+AZ100+AZ106,2)</f>
        <v>0</v>
      </c>
      <c r="BA54" s="106">
        <f>ROUND(BA55+BA59+BA61+BA65+BA73+BA82+BA94+BA100+BA106,2)</f>
        <v>0</v>
      </c>
      <c r="BB54" s="106">
        <f>ROUND(BB55+BB59+BB61+BB65+BB73+BB82+BB94+BB100+BB106,2)</f>
        <v>0</v>
      </c>
      <c r="BC54" s="106">
        <f>ROUND(BC55+BC59+BC61+BC65+BC73+BC82+BC94+BC100+BC106,2)</f>
        <v>0</v>
      </c>
      <c r="BD54" s="108">
        <f>ROUND(BD55+BD59+BD61+BD65+BD73+BD82+BD94+BD100+BD106,2)</f>
        <v>0</v>
      </c>
      <c r="BE54" s="6"/>
      <c r="BS54" s="109" t="s">
        <v>68</v>
      </c>
      <c r="BT54" s="109" t="s">
        <v>69</v>
      </c>
      <c r="BU54" s="110" t="s">
        <v>70</v>
      </c>
      <c r="BV54" s="109" t="s">
        <v>71</v>
      </c>
      <c r="BW54" s="109" t="s">
        <v>5</v>
      </c>
      <c r="BX54" s="109" t="s">
        <v>72</v>
      </c>
      <c r="CL54" s="109" t="s">
        <v>19</v>
      </c>
    </row>
    <row r="55" s="7" customFormat="1" ht="16.5" customHeight="1">
      <c r="A55" s="7"/>
      <c r="B55" s="111"/>
      <c r="C55" s="112"/>
      <c r="D55" s="113" t="s">
        <v>73</v>
      </c>
      <c r="E55" s="113"/>
      <c r="F55" s="113"/>
      <c r="G55" s="113"/>
      <c r="H55" s="113"/>
      <c r="I55" s="114"/>
      <c r="J55" s="113" t="s">
        <v>74</v>
      </c>
      <c r="K55" s="113"/>
      <c r="L55" s="113"/>
      <c r="M55" s="113"/>
      <c r="N55" s="113"/>
      <c r="O55" s="113"/>
      <c r="P55" s="113"/>
      <c r="Q55" s="113"/>
      <c r="R55" s="113"/>
      <c r="S55" s="113"/>
      <c r="T55" s="113"/>
      <c r="U55" s="113"/>
      <c r="V55" s="113"/>
      <c r="W55" s="113"/>
      <c r="X55" s="113"/>
      <c r="Y55" s="113"/>
      <c r="Z55" s="113"/>
      <c r="AA55" s="113"/>
      <c r="AB55" s="113"/>
      <c r="AC55" s="113"/>
      <c r="AD55" s="113"/>
      <c r="AE55" s="113"/>
      <c r="AF55" s="113"/>
      <c r="AG55" s="115">
        <f>ROUND(SUM(AG56:AG58),2)</f>
        <v>0</v>
      </c>
      <c r="AH55" s="114"/>
      <c r="AI55" s="114"/>
      <c r="AJ55" s="114"/>
      <c r="AK55" s="114"/>
      <c r="AL55" s="114"/>
      <c r="AM55" s="114"/>
      <c r="AN55" s="116">
        <f>SUM(AG55,AT55)</f>
        <v>0</v>
      </c>
      <c r="AO55" s="114"/>
      <c r="AP55" s="114"/>
      <c r="AQ55" s="117" t="s">
        <v>75</v>
      </c>
      <c r="AR55" s="118"/>
      <c r="AS55" s="119">
        <f>ROUND(SUM(AS56:AS58),2)</f>
        <v>0</v>
      </c>
      <c r="AT55" s="120">
        <f>ROUND(SUM(AV55:AW55),2)</f>
        <v>0</v>
      </c>
      <c r="AU55" s="121">
        <f>ROUND(SUM(AU56:AU58),5)</f>
        <v>0</v>
      </c>
      <c r="AV55" s="120">
        <f>ROUND(AZ55*L29,2)</f>
        <v>0</v>
      </c>
      <c r="AW55" s="120">
        <f>ROUND(BA55*L30,2)</f>
        <v>0</v>
      </c>
      <c r="AX55" s="120">
        <f>ROUND(BB55*L29,2)</f>
        <v>0</v>
      </c>
      <c r="AY55" s="120">
        <f>ROUND(BC55*L30,2)</f>
        <v>0</v>
      </c>
      <c r="AZ55" s="120">
        <f>ROUND(SUM(AZ56:AZ58),2)</f>
        <v>0</v>
      </c>
      <c r="BA55" s="120">
        <f>ROUND(SUM(BA56:BA58),2)</f>
        <v>0</v>
      </c>
      <c r="BB55" s="120">
        <f>ROUND(SUM(BB56:BB58),2)</f>
        <v>0</v>
      </c>
      <c r="BC55" s="120">
        <f>ROUND(SUM(BC56:BC58),2)</f>
        <v>0</v>
      </c>
      <c r="BD55" s="122">
        <f>ROUND(SUM(BD56:BD58),2)</f>
        <v>0</v>
      </c>
      <c r="BE55" s="7"/>
      <c r="BS55" s="123" t="s">
        <v>68</v>
      </c>
      <c r="BT55" s="123" t="s">
        <v>76</v>
      </c>
      <c r="BU55" s="123" t="s">
        <v>70</v>
      </c>
      <c r="BV55" s="123" t="s">
        <v>71</v>
      </c>
      <c r="BW55" s="123" t="s">
        <v>77</v>
      </c>
      <c r="BX55" s="123" t="s">
        <v>5</v>
      </c>
      <c r="CL55" s="123" t="s">
        <v>19</v>
      </c>
      <c r="CM55" s="123" t="s">
        <v>78</v>
      </c>
    </row>
    <row r="56" s="4" customFormat="1" ht="23.25" customHeight="1">
      <c r="A56" s="124" t="s">
        <v>79</v>
      </c>
      <c r="B56" s="63"/>
      <c r="C56" s="125"/>
      <c r="D56" s="125"/>
      <c r="E56" s="126" t="s">
        <v>80</v>
      </c>
      <c r="F56" s="126"/>
      <c r="G56" s="126"/>
      <c r="H56" s="126"/>
      <c r="I56" s="126"/>
      <c r="J56" s="125"/>
      <c r="K56" s="126" t="s">
        <v>81</v>
      </c>
      <c r="L56" s="126"/>
      <c r="M56" s="126"/>
      <c r="N56" s="126"/>
      <c r="O56" s="126"/>
      <c r="P56" s="126"/>
      <c r="Q56" s="126"/>
      <c r="R56" s="126"/>
      <c r="S56" s="126"/>
      <c r="T56" s="126"/>
      <c r="U56" s="126"/>
      <c r="V56" s="126"/>
      <c r="W56" s="126"/>
      <c r="X56" s="126"/>
      <c r="Y56" s="126"/>
      <c r="Z56" s="126"/>
      <c r="AA56" s="126"/>
      <c r="AB56" s="126"/>
      <c r="AC56" s="126"/>
      <c r="AD56" s="126"/>
      <c r="AE56" s="126"/>
      <c r="AF56" s="126"/>
      <c r="AG56" s="127">
        <f>'SO 000 - Vedlejší náklady...'!J32</f>
        <v>0</v>
      </c>
      <c r="AH56" s="125"/>
      <c r="AI56" s="125"/>
      <c r="AJ56" s="125"/>
      <c r="AK56" s="125"/>
      <c r="AL56" s="125"/>
      <c r="AM56" s="125"/>
      <c r="AN56" s="127">
        <f>SUM(AG56,AT56)</f>
        <v>0</v>
      </c>
      <c r="AO56" s="125"/>
      <c r="AP56" s="125"/>
      <c r="AQ56" s="128" t="s">
        <v>82</v>
      </c>
      <c r="AR56" s="65"/>
      <c r="AS56" s="129">
        <v>0</v>
      </c>
      <c r="AT56" s="130">
        <f>ROUND(SUM(AV56:AW56),2)</f>
        <v>0</v>
      </c>
      <c r="AU56" s="131">
        <f>'SO 000 - Vedlejší náklady...'!P86</f>
        <v>0</v>
      </c>
      <c r="AV56" s="130">
        <f>'SO 000 - Vedlejší náklady...'!J35</f>
        <v>0</v>
      </c>
      <c r="AW56" s="130">
        <f>'SO 000 - Vedlejší náklady...'!J36</f>
        <v>0</v>
      </c>
      <c r="AX56" s="130">
        <f>'SO 000 - Vedlejší náklady...'!J37</f>
        <v>0</v>
      </c>
      <c r="AY56" s="130">
        <f>'SO 000 - Vedlejší náklady...'!J38</f>
        <v>0</v>
      </c>
      <c r="AZ56" s="130">
        <f>'SO 000 - Vedlejší náklady...'!F35</f>
        <v>0</v>
      </c>
      <c r="BA56" s="130">
        <f>'SO 000 - Vedlejší náklady...'!F36</f>
        <v>0</v>
      </c>
      <c r="BB56" s="130">
        <f>'SO 000 - Vedlejší náklady...'!F37</f>
        <v>0</v>
      </c>
      <c r="BC56" s="130">
        <f>'SO 000 - Vedlejší náklady...'!F38</f>
        <v>0</v>
      </c>
      <c r="BD56" s="132">
        <f>'SO 000 - Vedlejší náklady...'!F39</f>
        <v>0</v>
      </c>
      <c r="BE56" s="4"/>
      <c r="BT56" s="133" t="s">
        <v>78</v>
      </c>
      <c r="BV56" s="133" t="s">
        <v>71</v>
      </c>
      <c r="BW56" s="133" t="s">
        <v>83</v>
      </c>
      <c r="BX56" s="133" t="s">
        <v>77</v>
      </c>
      <c r="CL56" s="133" t="s">
        <v>19</v>
      </c>
    </row>
    <row r="57" s="4" customFormat="1" ht="23.25" customHeight="1">
      <c r="A57" s="124" t="s">
        <v>79</v>
      </c>
      <c r="B57" s="63"/>
      <c r="C57" s="125"/>
      <c r="D57" s="125"/>
      <c r="E57" s="126" t="s">
        <v>84</v>
      </c>
      <c r="F57" s="126"/>
      <c r="G57" s="126"/>
      <c r="H57" s="126"/>
      <c r="I57" s="126"/>
      <c r="J57" s="125"/>
      <c r="K57" s="126" t="s">
        <v>85</v>
      </c>
      <c r="L57" s="126"/>
      <c r="M57" s="126"/>
      <c r="N57" s="126"/>
      <c r="O57" s="126"/>
      <c r="P57" s="126"/>
      <c r="Q57" s="126"/>
      <c r="R57" s="126"/>
      <c r="S57" s="126"/>
      <c r="T57" s="126"/>
      <c r="U57" s="126"/>
      <c r="V57" s="126"/>
      <c r="W57" s="126"/>
      <c r="X57" s="126"/>
      <c r="Y57" s="126"/>
      <c r="Z57" s="126"/>
      <c r="AA57" s="126"/>
      <c r="AB57" s="126"/>
      <c r="AC57" s="126"/>
      <c r="AD57" s="126"/>
      <c r="AE57" s="126"/>
      <c r="AF57" s="126"/>
      <c r="AG57" s="127">
        <f>'SO 001 - Provizorní úprav...'!J32</f>
        <v>0</v>
      </c>
      <c r="AH57" s="125"/>
      <c r="AI57" s="125"/>
      <c r="AJ57" s="125"/>
      <c r="AK57" s="125"/>
      <c r="AL57" s="125"/>
      <c r="AM57" s="125"/>
      <c r="AN57" s="127">
        <f>SUM(AG57,AT57)</f>
        <v>0</v>
      </c>
      <c r="AO57" s="125"/>
      <c r="AP57" s="125"/>
      <c r="AQ57" s="128" t="s">
        <v>82</v>
      </c>
      <c r="AR57" s="65"/>
      <c r="AS57" s="129">
        <v>0</v>
      </c>
      <c r="AT57" s="130">
        <f>ROUND(SUM(AV57:AW57),2)</f>
        <v>0</v>
      </c>
      <c r="AU57" s="131">
        <f>'SO 001 - Provizorní úprav...'!P86</f>
        <v>0</v>
      </c>
      <c r="AV57" s="130">
        <f>'SO 001 - Provizorní úprav...'!J35</f>
        <v>0</v>
      </c>
      <c r="AW57" s="130">
        <f>'SO 001 - Provizorní úprav...'!J36</f>
        <v>0</v>
      </c>
      <c r="AX57" s="130">
        <f>'SO 001 - Provizorní úprav...'!J37</f>
        <v>0</v>
      </c>
      <c r="AY57" s="130">
        <f>'SO 001 - Provizorní úprav...'!J38</f>
        <v>0</v>
      </c>
      <c r="AZ57" s="130">
        <f>'SO 001 - Provizorní úprav...'!F35</f>
        <v>0</v>
      </c>
      <c r="BA57" s="130">
        <f>'SO 001 - Provizorní úprav...'!F36</f>
        <v>0</v>
      </c>
      <c r="BB57" s="130">
        <f>'SO 001 - Provizorní úprav...'!F37</f>
        <v>0</v>
      </c>
      <c r="BC57" s="130">
        <f>'SO 001 - Provizorní úprav...'!F38</f>
        <v>0</v>
      </c>
      <c r="BD57" s="132">
        <f>'SO 001 - Provizorní úprav...'!F39</f>
        <v>0</v>
      </c>
      <c r="BE57" s="4"/>
      <c r="BT57" s="133" t="s">
        <v>78</v>
      </c>
      <c r="BV57" s="133" t="s">
        <v>71</v>
      </c>
      <c r="BW57" s="133" t="s">
        <v>86</v>
      </c>
      <c r="BX57" s="133" t="s">
        <v>77</v>
      </c>
      <c r="CL57" s="133" t="s">
        <v>19</v>
      </c>
    </row>
    <row r="58" s="4" customFormat="1" ht="16.5" customHeight="1">
      <c r="A58" s="124" t="s">
        <v>79</v>
      </c>
      <c r="B58" s="63"/>
      <c r="C58" s="125"/>
      <c r="D58" s="125"/>
      <c r="E58" s="126" t="s">
        <v>87</v>
      </c>
      <c r="F58" s="126"/>
      <c r="G58" s="126"/>
      <c r="H58" s="126"/>
      <c r="I58" s="126"/>
      <c r="J58" s="125"/>
      <c r="K58" s="126" t="s">
        <v>88</v>
      </c>
      <c r="L58" s="126"/>
      <c r="M58" s="126"/>
      <c r="N58" s="126"/>
      <c r="O58" s="126"/>
      <c r="P58" s="126"/>
      <c r="Q58" s="126"/>
      <c r="R58" s="126"/>
      <c r="S58" s="126"/>
      <c r="T58" s="126"/>
      <c r="U58" s="126"/>
      <c r="V58" s="126"/>
      <c r="W58" s="126"/>
      <c r="X58" s="126"/>
      <c r="Y58" s="126"/>
      <c r="Z58" s="126"/>
      <c r="AA58" s="126"/>
      <c r="AB58" s="126"/>
      <c r="AC58" s="126"/>
      <c r="AD58" s="126"/>
      <c r="AE58" s="126"/>
      <c r="AF58" s="126"/>
      <c r="AG58" s="127">
        <f>'SO 002 - Demolice staré v...'!J32</f>
        <v>0</v>
      </c>
      <c r="AH58" s="125"/>
      <c r="AI58" s="125"/>
      <c r="AJ58" s="125"/>
      <c r="AK58" s="125"/>
      <c r="AL58" s="125"/>
      <c r="AM58" s="125"/>
      <c r="AN58" s="127">
        <f>SUM(AG58,AT58)</f>
        <v>0</v>
      </c>
      <c r="AO58" s="125"/>
      <c r="AP58" s="125"/>
      <c r="AQ58" s="128" t="s">
        <v>82</v>
      </c>
      <c r="AR58" s="65"/>
      <c r="AS58" s="129">
        <v>0</v>
      </c>
      <c r="AT58" s="130">
        <f>ROUND(SUM(AV58:AW58),2)</f>
        <v>0</v>
      </c>
      <c r="AU58" s="131">
        <f>'SO 002 - Demolice staré v...'!P88</f>
        <v>0</v>
      </c>
      <c r="AV58" s="130">
        <f>'SO 002 - Demolice staré v...'!J35</f>
        <v>0</v>
      </c>
      <c r="AW58" s="130">
        <f>'SO 002 - Demolice staré v...'!J36</f>
        <v>0</v>
      </c>
      <c r="AX58" s="130">
        <f>'SO 002 - Demolice staré v...'!J37</f>
        <v>0</v>
      </c>
      <c r="AY58" s="130">
        <f>'SO 002 - Demolice staré v...'!J38</f>
        <v>0</v>
      </c>
      <c r="AZ58" s="130">
        <f>'SO 002 - Demolice staré v...'!F35</f>
        <v>0</v>
      </c>
      <c r="BA58" s="130">
        <f>'SO 002 - Demolice staré v...'!F36</f>
        <v>0</v>
      </c>
      <c r="BB58" s="130">
        <f>'SO 002 - Demolice staré v...'!F37</f>
        <v>0</v>
      </c>
      <c r="BC58" s="130">
        <f>'SO 002 - Demolice staré v...'!F38</f>
        <v>0</v>
      </c>
      <c r="BD58" s="132">
        <f>'SO 002 - Demolice staré v...'!F39</f>
        <v>0</v>
      </c>
      <c r="BE58" s="4"/>
      <c r="BT58" s="133" t="s">
        <v>78</v>
      </c>
      <c r="BV58" s="133" t="s">
        <v>71</v>
      </c>
      <c r="BW58" s="133" t="s">
        <v>89</v>
      </c>
      <c r="BX58" s="133" t="s">
        <v>77</v>
      </c>
      <c r="CL58" s="133" t="s">
        <v>19</v>
      </c>
    </row>
    <row r="59" s="7" customFormat="1" ht="16.5" customHeight="1">
      <c r="A59" s="7"/>
      <c r="B59" s="111"/>
      <c r="C59" s="112"/>
      <c r="D59" s="113" t="s">
        <v>90</v>
      </c>
      <c r="E59" s="113"/>
      <c r="F59" s="113"/>
      <c r="G59" s="113"/>
      <c r="H59" s="113"/>
      <c r="I59" s="114"/>
      <c r="J59" s="113" t="s">
        <v>91</v>
      </c>
      <c r="K59" s="113"/>
      <c r="L59" s="113"/>
      <c r="M59" s="113"/>
      <c r="N59" s="113"/>
      <c r="O59" s="113"/>
      <c r="P59" s="113"/>
      <c r="Q59" s="113"/>
      <c r="R59" s="113"/>
      <c r="S59" s="113"/>
      <c r="T59" s="113"/>
      <c r="U59" s="113"/>
      <c r="V59" s="113"/>
      <c r="W59" s="113"/>
      <c r="X59" s="113"/>
      <c r="Y59" s="113"/>
      <c r="Z59" s="113"/>
      <c r="AA59" s="113"/>
      <c r="AB59" s="113"/>
      <c r="AC59" s="113"/>
      <c r="AD59" s="113"/>
      <c r="AE59" s="113"/>
      <c r="AF59" s="113"/>
      <c r="AG59" s="115">
        <f>ROUND(AG60,2)</f>
        <v>0</v>
      </c>
      <c r="AH59" s="114"/>
      <c r="AI59" s="114"/>
      <c r="AJ59" s="114"/>
      <c r="AK59" s="114"/>
      <c r="AL59" s="114"/>
      <c r="AM59" s="114"/>
      <c r="AN59" s="116">
        <f>SUM(AG59,AT59)</f>
        <v>0</v>
      </c>
      <c r="AO59" s="114"/>
      <c r="AP59" s="114"/>
      <c r="AQ59" s="117" t="s">
        <v>75</v>
      </c>
      <c r="AR59" s="118"/>
      <c r="AS59" s="119">
        <f>ROUND(AS60,2)</f>
        <v>0</v>
      </c>
      <c r="AT59" s="120">
        <f>ROUND(SUM(AV59:AW59),2)</f>
        <v>0</v>
      </c>
      <c r="AU59" s="121">
        <f>ROUND(AU60,5)</f>
        <v>0</v>
      </c>
      <c r="AV59" s="120">
        <f>ROUND(AZ59*L29,2)</f>
        <v>0</v>
      </c>
      <c r="AW59" s="120">
        <f>ROUND(BA59*L30,2)</f>
        <v>0</v>
      </c>
      <c r="AX59" s="120">
        <f>ROUND(BB59*L29,2)</f>
        <v>0</v>
      </c>
      <c r="AY59" s="120">
        <f>ROUND(BC59*L30,2)</f>
        <v>0</v>
      </c>
      <c r="AZ59" s="120">
        <f>ROUND(AZ60,2)</f>
        <v>0</v>
      </c>
      <c r="BA59" s="120">
        <f>ROUND(BA60,2)</f>
        <v>0</v>
      </c>
      <c r="BB59" s="120">
        <f>ROUND(BB60,2)</f>
        <v>0</v>
      </c>
      <c r="BC59" s="120">
        <f>ROUND(BC60,2)</f>
        <v>0</v>
      </c>
      <c r="BD59" s="122">
        <f>ROUND(BD60,2)</f>
        <v>0</v>
      </c>
      <c r="BE59" s="7"/>
      <c r="BS59" s="123" t="s">
        <v>68</v>
      </c>
      <c r="BT59" s="123" t="s">
        <v>76</v>
      </c>
      <c r="BU59" s="123" t="s">
        <v>70</v>
      </c>
      <c r="BV59" s="123" t="s">
        <v>71</v>
      </c>
      <c r="BW59" s="123" t="s">
        <v>92</v>
      </c>
      <c r="BX59" s="123" t="s">
        <v>5</v>
      </c>
      <c r="CL59" s="123" t="s">
        <v>19</v>
      </c>
      <c r="CM59" s="123" t="s">
        <v>78</v>
      </c>
    </row>
    <row r="60" s="4" customFormat="1" ht="23.25" customHeight="1">
      <c r="A60" s="124" t="s">
        <v>79</v>
      </c>
      <c r="B60" s="63"/>
      <c r="C60" s="125"/>
      <c r="D60" s="125"/>
      <c r="E60" s="126" t="s">
        <v>93</v>
      </c>
      <c r="F60" s="126"/>
      <c r="G60" s="126"/>
      <c r="H60" s="126"/>
      <c r="I60" s="126"/>
      <c r="J60" s="125"/>
      <c r="K60" s="126" t="s">
        <v>94</v>
      </c>
      <c r="L60" s="126"/>
      <c r="M60" s="126"/>
      <c r="N60" s="126"/>
      <c r="O60" s="126"/>
      <c r="P60" s="126"/>
      <c r="Q60" s="126"/>
      <c r="R60" s="126"/>
      <c r="S60" s="126"/>
      <c r="T60" s="126"/>
      <c r="U60" s="126"/>
      <c r="V60" s="126"/>
      <c r="W60" s="126"/>
      <c r="X60" s="126"/>
      <c r="Y60" s="126"/>
      <c r="Z60" s="126"/>
      <c r="AA60" s="126"/>
      <c r="AB60" s="126"/>
      <c r="AC60" s="126"/>
      <c r="AD60" s="126"/>
      <c r="AE60" s="126"/>
      <c r="AF60" s="126"/>
      <c r="AG60" s="127">
        <f>'SO 108 - Zpevněné plochy ...'!J32</f>
        <v>0</v>
      </c>
      <c r="AH60" s="125"/>
      <c r="AI60" s="125"/>
      <c r="AJ60" s="125"/>
      <c r="AK60" s="125"/>
      <c r="AL60" s="125"/>
      <c r="AM60" s="125"/>
      <c r="AN60" s="127">
        <f>SUM(AG60,AT60)</f>
        <v>0</v>
      </c>
      <c r="AO60" s="125"/>
      <c r="AP60" s="125"/>
      <c r="AQ60" s="128" t="s">
        <v>82</v>
      </c>
      <c r="AR60" s="65"/>
      <c r="AS60" s="129">
        <v>0</v>
      </c>
      <c r="AT60" s="130">
        <f>ROUND(SUM(AV60:AW60),2)</f>
        <v>0</v>
      </c>
      <c r="AU60" s="131">
        <f>'SO 108 - Zpevněné plochy ...'!P86</f>
        <v>0</v>
      </c>
      <c r="AV60" s="130">
        <f>'SO 108 - Zpevněné plochy ...'!J35</f>
        <v>0</v>
      </c>
      <c r="AW60" s="130">
        <f>'SO 108 - Zpevněné plochy ...'!J36</f>
        <v>0</v>
      </c>
      <c r="AX60" s="130">
        <f>'SO 108 - Zpevněné plochy ...'!J37</f>
        <v>0</v>
      </c>
      <c r="AY60" s="130">
        <f>'SO 108 - Zpevněné plochy ...'!J38</f>
        <v>0</v>
      </c>
      <c r="AZ60" s="130">
        <f>'SO 108 - Zpevněné plochy ...'!F35</f>
        <v>0</v>
      </c>
      <c r="BA60" s="130">
        <f>'SO 108 - Zpevněné plochy ...'!F36</f>
        <v>0</v>
      </c>
      <c r="BB60" s="130">
        <f>'SO 108 - Zpevněné plochy ...'!F37</f>
        <v>0</v>
      </c>
      <c r="BC60" s="130">
        <f>'SO 108 - Zpevněné plochy ...'!F38</f>
        <v>0</v>
      </c>
      <c r="BD60" s="132">
        <f>'SO 108 - Zpevněné plochy ...'!F39</f>
        <v>0</v>
      </c>
      <c r="BE60" s="4"/>
      <c r="BT60" s="133" t="s">
        <v>78</v>
      </c>
      <c r="BV60" s="133" t="s">
        <v>71</v>
      </c>
      <c r="BW60" s="133" t="s">
        <v>95</v>
      </c>
      <c r="BX60" s="133" t="s">
        <v>92</v>
      </c>
      <c r="CL60" s="133" t="s">
        <v>19</v>
      </c>
    </row>
    <row r="61" s="7" customFormat="1" ht="16.5" customHeight="1">
      <c r="A61" s="7"/>
      <c r="B61" s="111"/>
      <c r="C61" s="112"/>
      <c r="D61" s="113" t="s">
        <v>96</v>
      </c>
      <c r="E61" s="113"/>
      <c r="F61" s="113"/>
      <c r="G61" s="113"/>
      <c r="H61" s="113"/>
      <c r="I61" s="114"/>
      <c r="J61" s="113" t="s">
        <v>97</v>
      </c>
      <c r="K61" s="113"/>
      <c r="L61" s="113"/>
      <c r="M61" s="113"/>
      <c r="N61" s="113"/>
      <c r="O61" s="113"/>
      <c r="P61" s="113"/>
      <c r="Q61" s="113"/>
      <c r="R61" s="113"/>
      <c r="S61" s="113"/>
      <c r="T61" s="113"/>
      <c r="U61" s="113"/>
      <c r="V61" s="113"/>
      <c r="W61" s="113"/>
      <c r="X61" s="113"/>
      <c r="Y61" s="113"/>
      <c r="Z61" s="113"/>
      <c r="AA61" s="113"/>
      <c r="AB61" s="113"/>
      <c r="AC61" s="113"/>
      <c r="AD61" s="113"/>
      <c r="AE61" s="113"/>
      <c r="AF61" s="113"/>
      <c r="AG61" s="115">
        <f>ROUND(SUM(AG62:AG64),2)</f>
        <v>0</v>
      </c>
      <c r="AH61" s="114"/>
      <c r="AI61" s="114"/>
      <c r="AJ61" s="114"/>
      <c r="AK61" s="114"/>
      <c r="AL61" s="114"/>
      <c r="AM61" s="114"/>
      <c r="AN61" s="116">
        <f>SUM(AG61,AT61)</f>
        <v>0</v>
      </c>
      <c r="AO61" s="114"/>
      <c r="AP61" s="114"/>
      <c r="AQ61" s="117" t="s">
        <v>75</v>
      </c>
      <c r="AR61" s="118"/>
      <c r="AS61" s="119">
        <f>ROUND(SUM(AS62:AS64),2)</f>
        <v>0</v>
      </c>
      <c r="AT61" s="120">
        <f>ROUND(SUM(AV61:AW61),2)</f>
        <v>0</v>
      </c>
      <c r="AU61" s="121">
        <f>ROUND(SUM(AU62:AU64),5)</f>
        <v>0</v>
      </c>
      <c r="AV61" s="120">
        <f>ROUND(AZ61*L29,2)</f>
        <v>0</v>
      </c>
      <c r="AW61" s="120">
        <f>ROUND(BA61*L30,2)</f>
        <v>0</v>
      </c>
      <c r="AX61" s="120">
        <f>ROUND(BB61*L29,2)</f>
        <v>0</v>
      </c>
      <c r="AY61" s="120">
        <f>ROUND(BC61*L30,2)</f>
        <v>0</v>
      </c>
      <c r="AZ61" s="120">
        <f>ROUND(SUM(AZ62:AZ64),2)</f>
        <v>0</v>
      </c>
      <c r="BA61" s="120">
        <f>ROUND(SUM(BA62:BA64),2)</f>
        <v>0</v>
      </c>
      <c r="BB61" s="120">
        <f>ROUND(SUM(BB62:BB64),2)</f>
        <v>0</v>
      </c>
      <c r="BC61" s="120">
        <f>ROUND(SUM(BC62:BC64),2)</f>
        <v>0</v>
      </c>
      <c r="BD61" s="122">
        <f>ROUND(SUM(BD62:BD64),2)</f>
        <v>0</v>
      </c>
      <c r="BE61" s="7"/>
      <c r="BS61" s="123" t="s">
        <v>68</v>
      </c>
      <c r="BT61" s="123" t="s">
        <v>76</v>
      </c>
      <c r="BU61" s="123" t="s">
        <v>70</v>
      </c>
      <c r="BV61" s="123" t="s">
        <v>71</v>
      </c>
      <c r="BW61" s="123" t="s">
        <v>98</v>
      </c>
      <c r="BX61" s="123" t="s">
        <v>5</v>
      </c>
      <c r="CL61" s="123" t="s">
        <v>19</v>
      </c>
      <c r="CM61" s="123" t="s">
        <v>78</v>
      </c>
    </row>
    <row r="62" s="4" customFormat="1" ht="23.25" customHeight="1">
      <c r="A62" s="124" t="s">
        <v>79</v>
      </c>
      <c r="B62" s="63"/>
      <c r="C62" s="125"/>
      <c r="D62" s="125"/>
      <c r="E62" s="126" t="s">
        <v>99</v>
      </c>
      <c r="F62" s="126"/>
      <c r="G62" s="126"/>
      <c r="H62" s="126"/>
      <c r="I62" s="126"/>
      <c r="J62" s="125"/>
      <c r="K62" s="126" t="s">
        <v>100</v>
      </c>
      <c r="L62" s="126"/>
      <c r="M62" s="126"/>
      <c r="N62" s="126"/>
      <c r="O62" s="126"/>
      <c r="P62" s="126"/>
      <c r="Q62" s="126"/>
      <c r="R62" s="126"/>
      <c r="S62" s="126"/>
      <c r="T62" s="126"/>
      <c r="U62" s="126"/>
      <c r="V62" s="126"/>
      <c r="W62" s="126"/>
      <c r="X62" s="126"/>
      <c r="Y62" s="126"/>
      <c r="Z62" s="126"/>
      <c r="AA62" s="126"/>
      <c r="AB62" s="126"/>
      <c r="AC62" s="126"/>
      <c r="AD62" s="126"/>
      <c r="AE62" s="126"/>
      <c r="AF62" s="126"/>
      <c r="AG62" s="127">
        <f>'SO 201.1 - Most'!J32</f>
        <v>0</v>
      </c>
      <c r="AH62" s="125"/>
      <c r="AI62" s="125"/>
      <c r="AJ62" s="125"/>
      <c r="AK62" s="125"/>
      <c r="AL62" s="125"/>
      <c r="AM62" s="125"/>
      <c r="AN62" s="127">
        <f>SUM(AG62,AT62)</f>
        <v>0</v>
      </c>
      <c r="AO62" s="125"/>
      <c r="AP62" s="125"/>
      <c r="AQ62" s="128" t="s">
        <v>82</v>
      </c>
      <c r="AR62" s="65"/>
      <c r="AS62" s="129">
        <v>0</v>
      </c>
      <c r="AT62" s="130">
        <f>ROUND(SUM(AV62:AW62),2)</f>
        <v>0</v>
      </c>
      <c r="AU62" s="131">
        <f>'SO 201.1 - Most'!P98</f>
        <v>0</v>
      </c>
      <c r="AV62" s="130">
        <f>'SO 201.1 - Most'!J35</f>
        <v>0</v>
      </c>
      <c r="AW62" s="130">
        <f>'SO 201.1 - Most'!J36</f>
        <v>0</v>
      </c>
      <c r="AX62" s="130">
        <f>'SO 201.1 - Most'!J37</f>
        <v>0</v>
      </c>
      <c r="AY62" s="130">
        <f>'SO 201.1 - Most'!J38</f>
        <v>0</v>
      </c>
      <c r="AZ62" s="130">
        <f>'SO 201.1 - Most'!F35</f>
        <v>0</v>
      </c>
      <c r="BA62" s="130">
        <f>'SO 201.1 - Most'!F36</f>
        <v>0</v>
      </c>
      <c r="BB62" s="130">
        <f>'SO 201.1 - Most'!F37</f>
        <v>0</v>
      </c>
      <c r="BC62" s="130">
        <f>'SO 201.1 - Most'!F38</f>
        <v>0</v>
      </c>
      <c r="BD62" s="132">
        <f>'SO 201.1 - Most'!F39</f>
        <v>0</v>
      </c>
      <c r="BE62" s="4"/>
      <c r="BT62" s="133" t="s">
        <v>78</v>
      </c>
      <c r="BV62" s="133" t="s">
        <v>71</v>
      </c>
      <c r="BW62" s="133" t="s">
        <v>101</v>
      </c>
      <c r="BX62" s="133" t="s">
        <v>98</v>
      </c>
      <c r="CL62" s="133" t="s">
        <v>19</v>
      </c>
    </row>
    <row r="63" s="4" customFormat="1" ht="23.25" customHeight="1">
      <c r="A63" s="124" t="s">
        <v>79</v>
      </c>
      <c r="B63" s="63"/>
      <c r="C63" s="125"/>
      <c r="D63" s="125"/>
      <c r="E63" s="126" t="s">
        <v>102</v>
      </c>
      <c r="F63" s="126"/>
      <c r="G63" s="126"/>
      <c r="H63" s="126"/>
      <c r="I63" s="126"/>
      <c r="J63" s="125"/>
      <c r="K63" s="126" t="s">
        <v>103</v>
      </c>
      <c r="L63" s="126"/>
      <c r="M63" s="126"/>
      <c r="N63" s="126"/>
      <c r="O63" s="126"/>
      <c r="P63" s="126"/>
      <c r="Q63" s="126"/>
      <c r="R63" s="126"/>
      <c r="S63" s="126"/>
      <c r="T63" s="126"/>
      <c r="U63" s="126"/>
      <c r="V63" s="126"/>
      <c r="W63" s="126"/>
      <c r="X63" s="126"/>
      <c r="Y63" s="126"/>
      <c r="Z63" s="126"/>
      <c r="AA63" s="126"/>
      <c r="AB63" s="126"/>
      <c r="AC63" s="126"/>
      <c r="AD63" s="126"/>
      <c r="AE63" s="126"/>
      <c r="AF63" s="126"/>
      <c r="AG63" s="127">
        <f>'SO 201.2 - Opěrná zeď DPMB'!J32</f>
        <v>0</v>
      </c>
      <c r="AH63" s="125"/>
      <c r="AI63" s="125"/>
      <c r="AJ63" s="125"/>
      <c r="AK63" s="125"/>
      <c r="AL63" s="125"/>
      <c r="AM63" s="125"/>
      <c r="AN63" s="127">
        <f>SUM(AG63,AT63)</f>
        <v>0</v>
      </c>
      <c r="AO63" s="125"/>
      <c r="AP63" s="125"/>
      <c r="AQ63" s="128" t="s">
        <v>82</v>
      </c>
      <c r="AR63" s="65"/>
      <c r="AS63" s="129">
        <v>0</v>
      </c>
      <c r="AT63" s="130">
        <f>ROUND(SUM(AV63:AW63),2)</f>
        <v>0</v>
      </c>
      <c r="AU63" s="131">
        <f>'SO 201.2 - Opěrná zeď DPMB'!P90</f>
        <v>0</v>
      </c>
      <c r="AV63" s="130">
        <f>'SO 201.2 - Opěrná zeď DPMB'!J35</f>
        <v>0</v>
      </c>
      <c r="AW63" s="130">
        <f>'SO 201.2 - Opěrná zeď DPMB'!J36</f>
        <v>0</v>
      </c>
      <c r="AX63" s="130">
        <f>'SO 201.2 - Opěrná zeď DPMB'!J37</f>
        <v>0</v>
      </c>
      <c r="AY63" s="130">
        <f>'SO 201.2 - Opěrná zeď DPMB'!J38</f>
        <v>0</v>
      </c>
      <c r="AZ63" s="130">
        <f>'SO 201.2 - Opěrná zeď DPMB'!F35</f>
        <v>0</v>
      </c>
      <c r="BA63" s="130">
        <f>'SO 201.2 - Opěrná zeď DPMB'!F36</f>
        <v>0</v>
      </c>
      <c r="BB63" s="130">
        <f>'SO 201.2 - Opěrná zeď DPMB'!F37</f>
        <v>0</v>
      </c>
      <c r="BC63" s="130">
        <f>'SO 201.2 - Opěrná zeď DPMB'!F38</f>
        <v>0</v>
      </c>
      <c r="BD63" s="132">
        <f>'SO 201.2 - Opěrná zeď DPMB'!F39</f>
        <v>0</v>
      </c>
      <c r="BE63" s="4"/>
      <c r="BT63" s="133" t="s">
        <v>78</v>
      </c>
      <c r="BV63" s="133" t="s">
        <v>71</v>
      </c>
      <c r="BW63" s="133" t="s">
        <v>104</v>
      </c>
      <c r="BX63" s="133" t="s">
        <v>98</v>
      </c>
      <c r="CL63" s="133" t="s">
        <v>19</v>
      </c>
    </row>
    <row r="64" s="4" customFormat="1" ht="23.25" customHeight="1">
      <c r="A64" s="124" t="s">
        <v>79</v>
      </c>
      <c r="B64" s="63"/>
      <c r="C64" s="125"/>
      <c r="D64" s="125"/>
      <c r="E64" s="126" t="s">
        <v>105</v>
      </c>
      <c r="F64" s="126"/>
      <c r="G64" s="126"/>
      <c r="H64" s="126"/>
      <c r="I64" s="126"/>
      <c r="J64" s="125"/>
      <c r="K64" s="126" t="s">
        <v>106</v>
      </c>
      <c r="L64" s="126"/>
      <c r="M64" s="126"/>
      <c r="N64" s="126"/>
      <c r="O64" s="126"/>
      <c r="P64" s="126"/>
      <c r="Q64" s="126"/>
      <c r="R64" s="126"/>
      <c r="S64" s="126"/>
      <c r="T64" s="126"/>
      <c r="U64" s="126"/>
      <c r="V64" s="126"/>
      <c r="W64" s="126"/>
      <c r="X64" s="126"/>
      <c r="Y64" s="126"/>
      <c r="Z64" s="126"/>
      <c r="AA64" s="126"/>
      <c r="AB64" s="126"/>
      <c r="AC64" s="126"/>
      <c r="AD64" s="126"/>
      <c r="AE64" s="126"/>
      <c r="AF64" s="126"/>
      <c r="AG64" s="127">
        <f>'SO 203.1 - Zeď lanovka - ...'!J32</f>
        <v>0</v>
      </c>
      <c r="AH64" s="125"/>
      <c r="AI64" s="125"/>
      <c r="AJ64" s="125"/>
      <c r="AK64" s="125"/>
      <c r="AL64" s="125"/>
      <c r="AM64" s="125"/>
      <c r="AN64" s="127">
        <f>SUM(AG64,AT64)</f>
        <v>0</v>
      </c>
      <c r="AO64" s="125"/>
      <c r="AP64" s="125"/>
      <c r="AQ64" s="128" t="s">
        <v>82</v>
      </c>
      <c r="AR64" s="65"/>
      <c r="AS64" s="129">
        <v>0</v>
      </c>
      <c r="AT64" s="130">
        <f>ROUND(SUM(AV64:AW64),2)</f>
        <v>0</v>
      </c>
      <c r="AU64" s="131">
        <f>'SO 203.1 - Zeď lanovka - ...'!P95</f>
        <v>0</v>
      </c>
      <c r="AV64" s="130">
        <f>'SO 203.1 - Zeď lanovka - ...'!J35</f>
        <v>0</v>
      </c>
      <c r="AW64" s="130">
        <f>'SO 203.1 - Zeď lanovka - ...'!J36</f>
        <v>0</v>
      </c>
      <c r="AX64" s="130">
        <f>'SO 203.1 - Zeď lanovka - ...'!J37</f>
        <v>0</v>
      </c>
      <c r="AY64" s="130">
        <f>'SO 203.1 - Zeď lanovka - ...'!J38</f>
        <v>0</v>
      </c>
      <c r="AZ64" s="130">
        <f>'SO 203.1 - Zeď lanovka - ...'!F35</f>
        <v>0</v>
      </c>
      <c r="BA64" s="130">
        <f>'SO 203.1 - Zeď lanovka - ...'!F36</f>
        <v>0</v>
      </c>
      <c r="BB64" s="130">
        <f>'SO 203.1 - Zeď lanovka - ...'!F37</f>
        <v>0</v>
      </c>
      <c r="BC64" s="130">
        <f>'SO 203.1 - Zeď lanovka - ...'!F38</f>
        <v>0</v>
      </c>
      <c r="BD64" s="132">
        <f>'SO 203.1 - Zeď lanovka - ...'!F39</f>
        <v>0</v>
      </c>
      <c r="BE64" s="4"/>
      <c r="BT64" s="133" t="s">
        <v>78</v>
      </c>
      <c r="BV64" s="133" t="s">
        <v>71</v>
      </c>
      <c r="BW64" s="133" t="s">
        <v>107</v>
      </c>
      <c r="BX64" s="133" t="s">
        <v>98</v>
      </c>
      <c r="CL64" s="133" t="s">
        <v>19</v>
      </c>
    </row>
    <row r="65" s="7" customFormat="1" ht="16.5" customHeight="1">
      <c r="A65" s="7"/>
      <c r="B65" s="111"/>
      <c r="C65" s="112"/>
      <c r="D65" s="113" t="s">
        <v>108</v>
      </c>
      <c r="E65" s="113"/>
      <c r="F65" s="113"/>
      <c r="G65" s="113"/>
      <c r="H65" s="113"/>
      <c r="I65" s="114"/>
      <c r="J65" s="113" t="s">
        <v>109</v>
      </c>
      <c r="K65" s="113"/>
      <c r="L65" s="113"/>
      <c r="M65" s="113"/>
      <c r="N65" s="113"/>
      <c r="O65" s="113"/>
      <c r="P65" s="113"/>
      <c r="Q65" s="113"/>
      <c r="R65" s="113"/>
      <c r="S65" s="113"/>
      <c r="T65" s="113"/>
      <c r="U65" s="113"/>
      <c r="V65" s="113"/>
      <c r="W65" s="113"/>
      <c r="X65" s="113"/>
      <c r="Y65" s="113"/>
      <c r="Z65" s="113"/>
      <c r="AA65" s="113"/>
      <c r="AB65" s="113"/>
      <c r="AC65" s="113"/>
      <c r="AD65" s="113"/>
      <c r="AE65" s="113"/>
      <c r="AF65" s="113"/>
      <c r="AG65" s="115">
        <f>ROUND(SUM(AG66:AG72),2)</f>
        <v>0</v>
      </c>
      <c r="AH65" s="114"/>
      <c r="AI65" s="114"/>
      <c r="AJ65" s="114"/>
      <c r="AK65" s="114"/>
      <c r="AL65" s="114"/>
      <c r="AM65" s="114"/>
      <c r="AN65" s="116">
        <f>SUM(AG65,AT65)</f>
        <v>0</v>
      </c>
      <c r="AO65" s="114"/>
      <c r="AP65" s="114"/>
      <c r="AQ65" s="117" t="s">
        <v>75</v>
      </c>
      <c r="AR65" s="118"/>
      <c r="AS65" s="119">
        <f>ROUND(SUM(AS66:AS72),2)</f>
        <v>0</v>
      </c>
      <c r="AT65" s="120">
        <f>ROUND(SUM(AV65:AW65),2)</f>
        <v>0</v>
      </c>
      <c r="AU65" s="121">
        <f>ROUND(SUM(AU66:AU72),5)</f>
        <v>0</v>
      </c>
      <c r="AV65" s="120">
        <f>ROUND(AZ65*L29,2)</f>
        <v>0</v>
      </c>
      <c r="AW65" s="120">
        <f>ROUND(BA65*L30,2)</f>
        <v>0</v>
      </c>
      <c r="AX65" s="120">
        <f>ROUND(BB65*L29,2)</f>
        <v>0</v>
      </c>
      <c r="AY65" s="120">
        <f>ROUND(BC65*L30,2)</f>
        <v>0</v>
      </c>
      <c r="AZ65" s="120">
        <f>ROUND(SUM(AZ66:AZ72),2)</f>
        <v>0</v>
      </c>
      <c r="BA65" s="120">
        <f>ROUND(SUM(BA66:BA72),2)</f>
        <v>0</v>
      </c>
      <c r="BB65" s="120">
        <f>ROUND(SUM(BB66:BB72),2)</f>
        <v>0</v>
      </c>
      <c r="BC65" s="120">
        <f>ROUND(SUM(BC66:BC72),2)</f>
        <v>0</v>
      </c>
      <c r="BD65" s="122">
        <f>ROUND(SUM(BD66:BD72),2)</f>
        <v>0</v>
      </c>
      <c r="BE65" s="7"/>
      <c r="BS65" s="123" t="s">
        <v>68</v>
      </c>
      <c r="BT65" s="123" t="s">
        <v>76</v>
      </c>
      <c r="BU65" s="123" t="s">
        <v>70</v>
      </c>
      <c r="BV65" s="123" t="s">
        <v>71</v>
      </c>
      <c r="BW65" s="123" t="s">
        <v>110</v>
      </c>
      <c r="BX65" s="123" t="s">
        <v>5</v>
      </c>
      <c r="CL65" s="123" t="s">
        <v>19</v>
      </c>
      <c r="CM65" s="123" t="s">
        <v>78</v>
      </c>
    </row>
    <row r="66" s="4" customFormat="1" ht="23.25" customHeight="1">
      <c r="A66" s="124" t="s">
        <v>79</v>
      </c>
      <c r="B66" s="63"/>
      <c r="C66" s="125"/>
      <c r="D66" s="125"/>
      <c r="E66" s="126" t="s">
        <v>111</v>
      </c>
      <c r="F66" s="126"/>
      <c r="G66" s="126"/>
      <c r="H66" s="126"/>
      <c r="I66" s="126"/>
      <c r="J66" s="125"/>
      <c r="K66" s="126" t="s">
        <v>112</v>
      </c>
      <c r="L66" s="126"/>
      <c r="M66" s="126"/>
      <c r="N66" s="126"/>
      <c r="O66" s="126"/>
      <c r="P66" s="126"/>
      <c r="Q66" s="126"/>
      <c r="R66" s="126"/>
      <c r="S66" s="126"/>
      <c r="T66" s="126"/>
      <c r="U66" s="126"/>
      <c r="V66" s="126"/>
      <c r="W66" s="126"/>
      <c r="X66" s="126"/>
      <c r="Y66" s="126"/>
      <c r="Z66" s="126"/>
      <c r="AA66" s="126"/>
      <c r="AB66" s="126"/>
      <c r="AC66" s="126"/>
      <c r="AD66" s="126"/>
      <c r="AE66" s="126"/>
      <c r="AF66" s="126"/>
      <c r="AG66" s="127">
        <f>'SO 301 - Přesun vstupní š...'!J32</f>
        <v>0</v>
      </c>
      <c r="AH66" s="125"/>
      <c r="AI66" s="125"/>
      <c r="AJ66" s="125"/>
      <c r="AK66" s="125"/>
      <c r="AL66" s="125"/>
      <c r="AM66" s="125"/>
      <c r="AN66" s="127">
        <f>SUM(AG66,AT66)</f>
        <v>0</v>
      </c>
      <c r="AO66" s="125"/>
      <c r="AP66" s="125"/>
      <c r="AQ66" s="128" t="s">
        <v>82</v>
      </c>
      <c r="AR66" s="65"/>
      <c r="AS66" s="129">
        <v>0</v>
      </c>
      <c r="AT66" s="130">
        <f>ROUND(SUM(AV66:AW66),2)</f>
        <v>0</v>
      </c>
      <c r="AU66" s="131">
        <f>'SO 301 - Přesun vstupní š...'!P95</f>
        <v>0</v>
      </c>
      <c r="AV66" s="130">
        <f>'SO 301 - Přesun vstupní š...'!J35</f>
        <v>0</v>
      </c>
      <c r="AW66" s="130">
        <f>'SO 301 - Přesun vstupní š...'!J36</f>
        <v>0</v>
      </c>
      <c r="AX66" s="130">
        <f>'SO 301 - Přesun vstupní š...'!J37</f>
        <v>0</v>
      </c>
      <c r="AY66" s="130">
        <f>'SO 301 - Přesun vstupní š...'!J38</f>
        <v>0</v>
      </c>
      <c r="AZ66" s="130">
        <f>'SO 301 - Přesun vstupní š...'!F35</f>
        <v>0</v>
      </c>
      <c r="BA66" s="130">
        <f>'SO 301 - Přesun vstupní š...'!F36</f>
        <v>0</v>
      </c>
      <c r="BB66" s="130">
        <f>'SO 301 - Přesun vstupní š...'!F37</f>
        <v>0</v>
      </c>
      <c r="BC66" s="130">
        <f>'SO 301 - Přesun vstupní š...'!F38</f>
        <v>0</v>
      </c>
      <c r="BD66" s="132">
        <f>'SO 301 - Přesun vstupní š...'!F39</f>
        <v>0</v>
      </c>
      <c r="BE66" s="4"/>
      <c r="BT66" s="133" t="s">
        <v>78</v>
      </c>
      <c r="BV66" s="133" t="s">
        <v>71</v>
      </c>
      <c r="BW66" s="133" t="s">
        <v>113</v>
      </c>
      <c r="BX66" s="133" t="s">
        <v>110</v>
      </c>
      <c r="CL66" s="133" t="s">
        <v>19</v>
      </c>
    </row>
    <row r="67" s="4" customFormat="1" ht="16.5" customHeight="1">
      <c r="A67" s="124" t="s">
        <v>79</v>
      </c>
      <c r="B67" s="63"/>
      <c r="C67" s="125"/>
      <c r="D67" s="125"/>
      <c r="E67" s="126" t="s">
        <v>114</v>
      </c>
      <c r="F67" s="126"/>
      <c r="G67" s="126"/>
      <c r="H67" s="126"/>
      <c r="I67" s="126"/>
      <c r="J67" s="125"/>
      <c r="K67" s="126" t="s">
        <v>115</v>
      </c>
      <c r="L67" s="126"/>
      <c r="M67" s="126"/>
      <c r="N67" s="126"/>
      <c r="O67" s="126"/>
      <c r="P67" s="126"/>
      <c r="Q67" s="126"/>
      <c r="R67" s="126"/>
      <c r="S67" s="126"/>
      <c r="T67" s="126"/>
      <c r="U67" s="126"/>
      <c r="V67" s="126"/>
      <c r="W67" s="126"/>
      <c r="X67" s="126"/>
      <c r="Y67" s="126"/>
      <c r="Z67" s="126"/>
      <c r="AA67" s="126"/>
      <c r="AB67" s="126"/>
      <c r="AC67" s="126"/>
      <c r="AD67" s="126"/>
      <c r="AE67" s="126"/>
      <c r="AF67" s="126"/>
      <c r="AG67" s="127">
        <f>'IO 302.1 - Úprava kanaliz...'!J32</f>
        <v>0</v>
      </c>
      <c r="AH67" s="125"/>
      <c r="AI67" s="125"/>
      <c r="AJ67" s="125"/>
      <c r="AK67" s="125"/>
      <c r="AL67" s="125"/>
      <c r="AM67" s="125"/>
      <c r="AN67" s="127">
        <f>SUM(AG67,AT67)</f>
        <v>0</v>
      </c>
      <c r="AO67" s="125"/>
      <c r="AP67" s="125"/>
      <c r="AQ67" s="128" t="s">
        <v>82</v>
      </c>
      <c r="AR67" s="65"/>
      <c r="AS67" s="129">
        <v>0</v>
      </c>
      <c r="AT67" s="130">
        <f>ROUND(SUM(AV67:AW67),2)</f>
        <v>0</v>
      </c>
      <c r="AU67" s="131">
        <f>'IO 302.1 - Úprava kanaliz...'!P86</f>
        <v>0</v>
      </c>
      <c r="AV67" s="130">
        <f>'IO 302.1 - Úprava kanaliz...'!J35</f>
        <v>0</v>
      </c>
      <c r="AW67" s="130">
        <f>'IO 302.1 - Úprava kanaliz...'!J36</f>
        <v>0</v>
      </c>
      <c r="AX67" s="130">
        <f>'IO 302.1 - Úprava kanaliz...'!J37</f>
        <v>0</v>
      </c>
      <c r="AY67" s="130">
        <f>'IO 302.1 - Úprava kanaliz...'!J38</f>
        <v>0</v>
      </c>
      <c r="AZ67" s="130">
        <f>'IO 302.1 - Úprava kanaliz...'!F35</f>
        <v>0</v>
      </c>
      <c r="BA67" s="130">
        <f>'IO 302.1 - Úprava kanaliz...'!F36</f>
        <v>0</v>
      </c>
      <c r="BB67" s="130">
        <f>'IO 302.1 - Úprava kanaliz...'!F37</f>
        <v>0</v>
      </c>
      <c r="BC67" s="130">
        <f>'IO 302.1 - Úprava kanaliz...'!F38</f>
        <v>0</v>
      </c>
      <c r="BD67" s="132">
        <f>'IO 302.1 - Úprava kanaliz...'!F39</f>
        <v>0</v>
      </c>
      <c r="BE67" s="4"/>
      <c r="BT67" s="133" t="s">
        <v>78</v>
      </c>
      <c r="BV67" s="133" t="s">
        <v>71</v>
      </c>
      <c r="BW67" s="133" t="s">
        <v>116</v>
      </c>
      <c r="BX67" s="133" t="s">
        <v>110</v>
      </c>
      <c r="CL67" s="133" t="s">
        <v>19</v>
      </c>
    </row>
    <row r="68" s="4" customFormat="1" ht="16.5" customHeight="1">
      <c r="A68" s="124" t="s">
        <v>79</v>
      </c>
      <c r="B68" s="63"/>
      <c r="C68" s="125"/>
      <c r="D68" s="125"/>
      <c r="E68" s="126" t="s">
        <v>117</v>
      </c>
      <c r="F68" s="126"/>
      <c r="G68" s="126"/>
      <c r="H68" s="126"/>
      <c r="I68" s="126"/>
      <c r="J68" s="125"/>
      <c r="K68" s="126" t="s">
        <v>115</v>
      </c>
      <c r="L68" s="126"/>
      <c r="M68" s="126"/>
      <c r="N68" s="126"/>
      <c r="O68" s="126"/>
      <c r="P68" s="126"/>
      <c r="Q68" s="126"/>
      <c r="R68" s="126"/>
      <c r="S68" s="126"/>
      <c r="T68" s="126"/>
      <c r="U68" s="126"/>
      <c r="V68" s="126"/>
      <c r="W68" s="126"/>
      <c r="X68" s="126"/>
      <c r="Y68" s="126"/>
      <c r="Z68" s="126"/>
      <c r="AA68" s="126"/>
      <c r="AB68" s="126"/>
      <c r="AC68" s="126"/>
      <c r="AD68" s="126"/>
      <c r="AE68" s="126"/>
      <c r="AF68" s="126"/>
      <c r="AG68" s="127">
        <f>'IO 302.2 - Úprava kanaliz...'!J32</f>
        <v>0</v>
      </c>
      <c r="AH68" s="125"/>
      <c r="AI68" s="125"/>
      <c r="AJ68" s="125"/>
      <c r="AK68" s="125"/>
      <c r="AL68" s="125"/>
      <c r="AM68" s="125"/>
      <c r="AN68" s="127">
        <f>SUM(AG68,AT68)</f>
        <v>0</v>
      </c>
      <c r="AO68" s="125"/>
      <c r="AP68" s="125"/>
      <c r="AQ68" s="128" t="s">
        <v>82</v>
      </c>
      <c r="AR68" s="65"/>
      <c r="AS68" s="129">
        <v>0</v>
      </c>
      <c r="AT68" s="130">
        <f>ROUND(SUM(AV68:AW68),2)</f>
        <v>0</v>
      </c>
      <c r="AU68" s="131">
        <f>'IO 302.2 - Úprava kanaliz...'!P86</f>
        <v>0</v>
      </c>
      <c r="AV68" s="130">
        <f>'IO 302.2 - Úprava kanaliz...'!J35</f>
        <v>0</v>
      </c>
      <c r="AW68" s="130">
        <f>'IO 302.2 - Úprava kanaliz...'!J36</f>
        <v>0</v>
      </c>
      <c r="AX68" s="130">
        <f>'IO 302.2 - Úprava kanaliz...'!J37</f>
        <v>0</v>
      </c>
      <c r="AY68" s="130">
        <f>'IO 302.2 - Úprava kanaliz...'!J38</f>
        <v>0</v>
      </c>
      <c r="AZ68" s="130">
        <f>'IO 302.2 - Úprava kanaliz...'!F35</f>
        <v>0</v>
      </c>
      <c r="BA68" s="130">
        <f>'IO 302.2 - Úprava kanaliz...'!F36</f>
        <v>0</v>
      </c>
      <c r="BB68" s="130">
        <f>'IO 302.2 - Úprava kanaliz...'!F37</f>
        <v>0</v>
      </c>
      <c r="BC68" s="130">
        <f>'IO 302.2 - Úprava kanaliz...'!F38</f>
        <v>0</v>
      </c>
      <c r="BD68" s="132">
        <f>'IO 302.2 - Úprava kanaliz...'!F39</f>
        <v>0</v>
      </c>
      <c r="BE68" s="4"/>
      <c r="BT68" s="133" t="s">
        <v>78</v>
      </c>
      <c r="BV68" s="133" t="s">
        <v>71</v>
      </c>
      <c r="BW68" s="133" t="s">
        <v>118</v>
      </c>
      <c r="BX68" s="133" t="s">
        <v>110</v>
      </c>
      <c r="CL68" s="133" t="s">
        <v>19</v>
      </c>
    </row>
    <row r="69" s="4" customFormat="1" ht="16.5" customHeight="1">
      <c r="A69" s="124" t="s">
        <v>79</v>
      </c>
      <c r="B69" s="63"/>
      <c r="C69" s="125"/>
      <c r="D69" s="125"/>
      <c r="E69" s="126" t="s">
        <v>119</v>
      </c>
      <c r="F69" s="126"/>
      <c r="G69" s="126"/>
      <c r="H69" s="126"/>
      <c r="I69" s="126"/>
      <c r="J69" s="125"/>
      <c r="K69" s="126" t="s">
        <v>120</v>
      </c>
      <c r="L69" s="126"/>
      <c r="M69" s="126"/>
      <c r="N69" s="126"/>
      <c r="O69" s="126"/>
      <c r="P69" s="126"/>
      <c r="Q69" s="126"/>
      <c r="R69" s="126"/>
      <c r="S69" s="126"/>
      <c r="T69" s="126"/>
      <c r="U69" s="126"/>
      <c r="V69" s="126"/>
      <c r="W69" s="126"/>
      <c r="X69" s="126"/>
      <c r="Y69" s="126"/>
      <c r="Z69" s="126"/>
      <c r="AA69" s="126"/>
      <c r="AB69" s="126"/>
      <c r="AC69" s="126"/>
      <c r="AD69" s="126"/>
      <c r="AE69" s="126"/>
      <c r="AF69" s="126"/>
      <c r="AG69" s="127">
        <f>'SO 311 - Úprava napojení ...'!J32</f>
        <v>0</v>
      </c>
      <c r="AH69" s="125"/>
      <c r="AI69" s="125"/>
      <c r="AJ69" s="125"/>
      <c r="AK69" s="125"/>
      <c r="AL69" s="125"/>
      <c r="AM69" s="125"/>
      <c r="AN69" s="127">
        <f>SUM(AG69,AT69)</f>
        <v>0</v>
      </c>
      <c r="AO69" s="125"/>
      <c r="AP69" s="125"/>
      <c r="AQ69" s="128" t="s">
        <v>82</v>
      </c>
      <c r="AR69" s="65"/>
      <c r="AS69" s="129">
        <v>0</v>
      </c>
      <c r="AT69" s="130">
        <f>ROUND(SUM(AV69:AW69),2)</f>
        <v>0</v>
      </c>
      <c r="AU69" s="131">
        <f>'SO 311 - Úprava napojení ...'!P90</f>
        <v>0</v>
      </c>
      <c r="AV69" s="130">
        <f>'SO 311 - Úprava napojení ...'!J35</f>
        <v>0</v>
      </c>
      <c r="AW69" s="130">
        <f>'SO 311 - Úprava napojení ...'!J36</f>
        <v>0</v>
      </c>
      <c r="AX69" s="130">
        <f>'SO 311 - Úprava napojení ...'!J37</f>
        <v>0</v>
      </c>
      <c r="AY69" s="130">
        <f>'SO 311 - Úprava napojení ...'!J38</f>
        <v>0</v>
      </c>
      <c r="AZ69" s="130">
        <f>'SO 311 - Úprava napojení ...'!F35</f>
        <v>0</v>
      </c>
      <c r="BA69" s="130">
        <f>'SO 311 - Úprava napojení ...'!F36</f>
        <v>0</v>
      </c>
      <c r="BB69" s="130">
        <f>'SO 311 - Úprava napojení ...'!F37</f>
        <v>0</v>
      </c>
      <c r="BC69" s="130">
        <f>'SO 311 - Úprava napojení ...'!F38</f>
        <v>0</v>
      </c>
      <c r="BD69" s="132">
        <f>'SO 311 - Úprava napojení ...'!F39</f>
        <v>0</v>
      </c>
      <c r="BE69" s="4"/>
      <c r="BT69" s="133" t="s">
        <v>78</v>
      </c>
      <c r="BV69" s="133" t="s">
        <v>71</v>
      </c>
      <c r="BW69" s="133" t="s">
        <v>121</v>
      </c>
      <c r="BX69" s="133" t="s">
        <v>110</v>
      </c>
      <c r="CL69" s="133" t="s">
        <v>19</v>
      </c>
    </row>
    <row r="70" s="4" customFormat="1" ht="16.5" customHeight="1">
      <c r="A70" s="124" t="s">
        <v>79</v>
      </c>
      <c r="B70" s="63"/>
      <c r="C70" s="125"/>
      <c r="D70" s="125"/>
      <c r="E70" s="126" t="s">
        <v>122</v>
      </c>
      <c r="F70" s="126"/>
      <c r="G70" s="126"/>
      <c r="H70" s="126"/>
      <c r="I70" s="126"/>
      <c r="J70" s="125"/>
      <c r="K70" s="126" t="s">
        <v>123</v>
      </c>
      <c r="L70" s="126"/>
      <c r="M70" s="126"/>
      <c r="N70" s="126"/>
      <c r="O70" s="126"/>
      <c r="P70" s="126"/>
      <c r="Q70" s="126"/>
      <c r="R70" s="126"/>
      <c r="S70" s="126"/>
      <c r="T70" s="126"/>
      <c r="U70" s="126"/>
      <c r="V70" s="126"/>
      <c r="W70" s="126"/>
      <c r="X70" s="126"/>
      <c r="Y70" s="126"/>
      <c r="Z70" s="126"/>
      <c r="AA70" s="126"/>
      <c r="AB70" s="126"/>
      <c r="AC70" s="126"/>
      <c r="AD70" s="126"/>
      <c r="AE70" s="126"/>
      <c r="AF70" s="126"/>
      <c r="AG70" s="127">
        <f>'SO 312 - Úpravy areálové ...'!J32</f>
        <v>0</v>
      </c>
      <c r="AH70" s="125"/>
      <c r="AI70" s="125"/>
      <c r="AJ70" s="125"/>
      <c r="AK70" s="125"/>
      <c r="AL70" s="125"/>
      <c r="AM70" s="125"/>
      <c r="AN70" s="127">
        <f>SUM(AG70,AT70)</f>
        <v>0</v>
      </c>
      <c r="AO70" s="125"/>
      <c r="AP70" s="125"/>
      <c r="AQ70" s="128" t="s">
        <v>82</v>
      </c>
      <c r="AR70" s="65"/>
      <c r="AS70" s="129">
        <v>0</v>
      </c>
      <c r="AT70" s="130">
        <f>ROUND(SUM(AV70:AW70),2)</f>
        <v>0</v>
      </c>
      <c r="AU70" s="131">
        <f>'SO 312 - Úpravy areálové ...'!P92</f>
        <v>0</v>
      </c>
      <c r="AV70" s="130">
        <f>'SO 312 - Úpravy areálové ...'!J35</f>
        <v>0</v>
      </c>
      <c r="AW70" s="130">
        <f>'SO 312 - Úpravy areálové ...'!J36</f>
        <v>0</v>
      </c>
      <c r="AX70" s="130">
        <f>'SO 312 - Úpravy areálové ...'!J37</f>
        <v>0</v>
      </c>
      <c r="AY70" s="130">
        <f>'SO 312 - Úpravy areálové ...'!J38</f>
        <v>0</v>
      </c>
      <c r="AZ70" s="130">
        <f>'SO 312 - Úpravy areálové ...'!F35</f>
        <v>0</v>
      </c>
      <c r="BA70" s="130">
        <f>'SO 312 - Úpravy areálové ...'!F36</f>
        <v>0</v>
      </c>
      <c r="BB70" s="130">
        <f>'SO 312 - Úpravy areálové ...'!F37</f>
        <v>0</v>
      </c>
      <c r="BC70" s="130">
        <f>'SO 312 - Úpravy areálové ...'!F38</f>
        <v>0</v>
      </c>
      <c r="BD70" s="132">
        <f>'SO 312 - Úpravy areálové ...'!F39</f>
        <v>0</v>
      </c>
      <c r="BE70" s="4"/>
      <c r="BT70" s="133" t="s">
        <v>78</v>
      </c>
      <c r="BV70" s="133" t="s">
        <v>71</v>
      </c>
      <c r="BW70" s="133" t="s">
        <v>124</v>
      </c>
      <c r="BX70" s="133" t="s">
        <v>110</v>
      </c>
      <c r="CL70" s="133" t="s">
        <v>19</v>
      </c>
    </row>
    <row r="71" s="4" customFormat="1" ht="16.5" customHeight="1">
      <c r="A71" s="124" t="s">
        <v>79</v>
      </c>
      <c r="B71" s="63"/>
      <c r="C71" s="125"/>
      <c r="D71" s="125"/>
      <c r="E71" s="126" t="s">
        <v>125</v>
      </c>
      <c r="F71" s="126"/>
      <c r="G71" s="126"/>
      <c r="H71" s="126"/>
      <c r="I71" s="126"/>
      <c r="J71" s="125"/>
      <c r="K71" s="126" t="s">
        <v>126</v>
      </c>
      <c r="L71" s="126"/>
      <c r="M71" s="126"/>
      <c r="N71" s="126"/>
      <c r="O71" s="126"/>
      <c r="P71" s="126"/>
      <c r="Q71" s="126"/>
      <c r="R71" s="126"/>
      <c r="S71" s="126"/>
      <c r="T71" s="126"/>
      <c r="U71" s="126"/>
      <c r="V71" s="126"/>
      <c r="W71" s="126"/>
      <c r="X71" s="126"/>
      <c r="Y71" s="126"/>
      <c r="Z71" s="126"/>
      <c r="AA71" s="126"/>
      <c r="AB71" s="126"/>
      <c r="AC71" s="126"/>
      <c r="AD71" s="126"/>
      <c r="AE71" s="126"/>
      <c r="AF71" s="126"/>
      <c r="AG71" s="127">
        <f>'SO 313 - Přípojka bahníku...'!J32</f>
        <v>0</v>
      </c>
      <c r="AH71" s="125"/>
      <c r="AI71" s="125"/>
      <c r="AJ71" s="125"/>
      <c r="AK71" s="125"/>
      <c r="AL71" s="125"/>
      <c r="AM71" s="125"/>
      <c r="AN71" s="127">
        <f>SUM(AG71,AT71)</f>
        <v>0</v>
      </c>
      <c r="AO71" s="125"/>
      <c r="AP71" s="125"/>
      <c r="AQ71" s="128" t="s">
        <v>82</v>
      </c>
      <c r="AR71" s="65"/>
      <c r="AS71" s="129">
        <v>0</v>
      </c>
      <c r="AT71" s="130">
        <f>ROUND(SUM(AV71:AW71),2)</f>
        <v>0</v>
      </c>
      <c r="AU71" s="131">
        <f>'SO 313 - Přípojka bahníku...'!P93</f>
        <v>0</v>
      </c>
      <c r="AV71" s="130">
        <f>'SO 313 - Přípojka bahníku...'!J35</f>
        <v>0</v>
      </c>
      <c r="AW71" s="130">
        <f>'SO 313 - Přípojka bahníku...'!J36</f>
        <v>0</v>
      </c>
      <c r="AX71" s="130">
        <f>'SO 313 - Přípojka bahníku...'!J37</f>
        <v>0</v>
      </c>
      <c r="AY71" s="130">
        <f>'SO 313 - Přípojka bahníku...'!J38</f>
        <v>0</v>
      </c>
      <c r="AZ71" s="130">
        <f>'SO 313 - Přípojka bahníku...'!F35</f>
        <v>0</v>
      </c>
      <c r="BA71" s="130">
        <f>'SO 313 - Přípojka bahníku...'!F36</f>
        <v>0</v>
      </c>
      <c r="BB71" s="130">
        <f>'SO 313 - Přípojka bahníku...'!F37</f>
        <v>0</v>
      </c>
      <c r="BC71" s="130">
        <f>'SO 313 - Přípojka bahníku...'!F38</f>
        <v>0</v>
      </c>
      <c r="BD71" s="132">
        <f>'SO 313 - Přípojka bahníku...'!F39</f>
        <v>0</v>
      </c>
      <c r="BE71" s="4"/>
      <c r="BT71" s="133" t="s">
        <v>78</v>
      </c>
      <c r="BV71" s="133" t="s">
        <v>71</v>
      </c>
      <c r="BW71" s="133" t="s">
        <v>127</v>
      </c>
      <c r="BX71" s="133" t="s">
        <v>110</v>
      </c>
      <c r="CL71" s="133" t="s">
        <v>19</v>
      </c>
    </row>
    <row r="72" s="4" customFormat="1" ht="23.25" customHeight="1">
      <c r="A72" s="124" t="s">
        <v>79</v>
      </c>
      <c r="B72" s="63"/>
      <c r="C72" s="125"/>
      <c r="D72" s="125"/>
      <c r="E72" s="126" t="s">
        <v>128</v>
      </c>
      <c r="F72" s="126"/>
      <c r="G72" s="126"/>
      <c r="H72" s="126"/>
      <c r="I72" s="126"/>
      <c r="J72" s="125"/>
      <c r="K72" s="126" t="s">
        <v>129</v>
      </c>
      <c r="L72" s="126"/>
      <c r="M72" s="126"/>
      <c r="N72" s="126"/>
      <c r="O72" s="126"/>
      <c r="P72" s="126"/>
      <c r="Q72" s="126"/>
      <c r="R72" s="126"/>
      <c r="S72" s="126"/>
      <c r="T72" s="126"/>
      <c r="U72" s="126"/>
      <c r="V72" s="126"/>
      <c r="W72" s="126"/>
      <c r="X72" s="126"/>
      <c r="Y72" s="126"/>
      <c r="Z72" s="126"/>
      <c r="AA72" s="126"/>
      <c r="AB72" s="126"/>
      <c r="AC72" s="126"/>
      <c r="AD72" s="126"/>
      <c r="AE72" s="126"/>
      <c r="AF72" s="126"/>
      <c r="AG72" s="127">
        <f>'IO 329 - Dešťová kanaliza...'!J32</f>
        <v>0</v>
      </c>
      <c r="AH72" s="125"/>
      <c r="AI72" s="125"/>
      <c r="AJ72" s="125"/>
      <c r="AK72" s="125"/>
      <c r="AL72" s="125"/>
      <c r="AM72" s="125"/>
      <c r="AN72" s="127">
        <f>SUM(AG72,AT72)</f>
        <v>0</v>
      </c>
      <c r="AO72" s="125"/>
      <c r="AP72" s="125"/>
      <c r="AQ72" s="128" t="s">
        <v>82</v>
      </c>
      <c r="AR72" s="65"/>
      <c r="AS72" s="129">
        <v>0</v>
      </c>
      <c r="AT72" s="130">
        <f>ROUND(SUM(AV72:AW72),2)</f>
        <v>0</v>
      </c>
      <c r="AU72" s="131">
        <f>'IO 329 - Dešťová kanaliza...'!P91</f>
        <v>0</v>
      </c>
      <c r="AV72" s="130">
        <f>'IO 329 - Dešťová kanaliza...'!J35</f>
        <v>0</v>
      </c>
      <c r="AW72" s="130">
        <f>'IO 329 - Dešťová kanaliza...'!J36</f>
        <v>0</v>
      </c>
      <c r="AX72" s="130">
        <f>'IO 329 - Dešťová kanaliza...'!J37</f>
        <v>0</v>
      </c>
      <c r="AY72" s="130">
        <f>'IO 329 - Dešťová kanaliza...'!J38</f>
        <v>0</v>
      </c>
      <c r="AZ72" s="130">
        <f>'IO 329 - Dešťová kanaliza...'!F35</f>
        <v>0</v>
      </c>
      <c r="BA72" s="130">
        <f>'IO 329 - Dešťová kanaliza...'!F36</f>
        <v>0</v>
      </c>
      <c r="BB72" s="130">
        <f>'IO 329 - Dešťová kanaliza...'!F37</f>
        <v>0</v>
      </c>
      <c r="BC72" s="130">
        <f>'IO 329 - Dešťová kanaliza...'!F38</f>
        <v>0</v>
      </c>
      <c r="BD72" s="132">
        <f>'IO 329 - Dešťová kanaliza...'!F39</f>
        <v>0</v>
      </c>
      <c r="BE72" s="4"/>
      <c r="BT72" s="133" t="s">
        <v>78</v>
      </c>
      <c r="BV72" s="133" t="s">
        <v>71</v>
      </c>
      <c r="BW72" s="133" t="s">
        <v>130</v>
      </c>
      <c r="BX72" s="133" t="s">
        <v>110</v>
      </c>
      <c r="CL72" s="133" t="s">
        <v>19</v>
      </c>
    </row>
    <row r="73" s="7" customFormat="1" ht="16.5" customHeight="1">
      <c r="A73" s="7"/>
      <c r="B73" s="111"/>
      <c r="C73" s="112"/>
      <c r="D73" s="113" t="s">
        <v>131</v>
      </c>
      <c r="E73" s="113"/>
      <c r="F73" s="113"/>
      <c r="G73" s="113"/>
      <c r="H73" s="113"/>
      <c r="I73" s="114"/>
      <c r="J73" s="113" t="s">
        <v>132</v>
      </c>
      <c r="K73" s="113"/>
      <c r="L73" s="113"/>
      <c r="M73" s="113"/>
      <c r="N73" s="113"/>
      <c r="O73" s="113"/>
      <c r="P73" s="113"/>
      <c r="Q73" s="113"/>
      <c r="R73" s="113"/>
      <c r="S73" s="113"/>
      <c r="T73" s="113"/>
      <c r="U73" s="113"/>
      <c r="V73" s="113"/>
      <c r="W73" s="113"/>
      <c r="X73" s="113"/>
      <c r="Y73" s="113"/>
      <c r="Z73" s="113"/>
      <c r="AA73" s="113"/>
      <c r="AB73" s="113"/>
      <c r="AC73" s="113"/>
      <c r="AD73" s="113"/>
      <c r="AE73" s="113"/>
      <c r="AF73" s="113"/>
      <c r="AG73" s="115">
        <f>ROUND(SUM(AG74:AG81),2)</f>
        <v>0</v>
      </c>
      <c r="AH73" s="114"/>
      <c r="AI73" s="114"/>
      <c r="AJ73" s="114"/>
      <c r="AK73" s="114"/>
      <c r="AL73" s="114"/>
      <c r="AM73" s="114"/>
      <c r="AN73" s="116">
        <f>SUM(AG73,AT73)</f>
        <v>0</v>
      </c>
      <c r="AO73" s="114"/>
      <c r="AP73" s="114"/>
      <c r="AQ73" s="117" t="s">
        <v>75</v>
      </c>
      <c r="AR73" s="118"/>
      <c r="AS73" s="119">
        <f>ROUND(SUM(AS74:AS81),2)</f>
        <v>0</v>
      </c>
      <c r="AT73" s="120">
        <f>ROUND(SUM(AV73:AW73),2)</f>
        <v>0</v>
      </c>
      <c r="AU73" s="121">
        <f>ROUND(SUM(AU74:AU81),5)</f>
        <v>0</v>
      </c>
      <c r="AV73" s="120">
        <f>ROUND(AZ73*L29,2)</f>
        <v>0</v>
      </c>
      <c r="AW73" s="120">
        <f>ROUND(BA73*L30,2)</f>
        <v>0</v>
      </c>
      <c r="AX73" s="120">
        <f>ROUND(BB73*L29,2)</f>
        <v>0</v>
      </c>
      <c r="AY73" s="120">
        <f>ROUND(BC73*L30,2)</f>
        <v>0</v>
      </c>
      <c r="AZ73" s="120">
        <f>ROUND(SUM(AZ74:AZ81),2)</f>
        <v>0</v>
      </c>
      <c r="BA73" s="120">
        <f>ROUND(SUM(BA74:BA81),2)</f>
        <v>0</v>
      </c>
      <c r="BB73" s="120">
        <f>ROUND(SUM(BB74:BB81),2)</f>
        <v>0</v>
      </c>
      <c r="BC73" s="120">
        <f>ROUND(SUM(BC74:BC81),2)</f>
        <v>0</v>
      </c>
      <c r="BD73" s="122">
        <f>ROUND(SUM(BD74:BD81),2)</f>
        <v>0</v>
      </c>
      <c r="BE73" s="7"/>
      <c r="BS73" s="123" t="s">
        <v>68</v>
      </c>
      <c r="BT73" s="123" t="s">
        <v>76</v>
      </c>
      <c r="BU73" s="123" t="s">
        <v>70</v>
      </c>
      <c r="BV73" s="123" t="s">
        <v>71</v>
      </c>
      <c r="BW73" s="123" t="s">
        <v>133</v>
      </c>
      <c r="BX73" s="123" t="s">
        <v>5</v>
      </c>
      <c r="CL73" s="123" t="s">
        <v>19</v>
      </c>
      <c r="CM73" s="123" t="s">
        <v>78</v>
      </c>
    </row>
    <row r="74" s="4" customFormat="1" ht="23.25" customHeight="1">
      <c r="A74" s="124" t="s">
        <v>79</v>
      </c>
      <c r="B74" s="63"/>
      <c r="C74" s="125"/>
      <c r="D74" s="125"/>
      <c r="E74" s="126" t="s">
        <v>134</v>
      </c>
      <c r="F74" s="126"/>
      <c r="G74" s="126"/>
      <c r="H74" s="126"/>
      <c r="I74" s="126"/>
      <c r="J74" s="125"/>
      <c r="K74" s="126" t="s">
        <v>135</v>
      </c>
      <c r="L74" s="126"/>
      <c r="M74" s="126"/>
      <c r="N74" s="126"/>
      <c r="O74" s="126"/>
      <c r="P74" s="126"/>
      <c r="Q74" s="126"/>
      <c r="R74" s="126"/>
      <c r="S74" s="126"/>
      <c r="T74" s="126"/>
      <c r="U74" s="126"/>
      <c r="V74" s="126"/>
      <c r="W74" s="126"/>
      <c r="X74" s="126"/>
      <c r="Y74" s="126"/>
      <c r="Z74" s="126"/>
      <c r="AA74" s="126"/>
      <c r="AB74" s="126"/>
      <c r="AC74" s="126"/>
      <c r="AD74" s="126"/>
      <c r="AE74" s="126"/>
      <c r="AF74" s="126"/>
      <c r="AG74" s="127">
        <f>'IO401 - PŘELOŽKY NN + VO ...'!J32</f>
        <v>0</v>
      </c>
      <c r="AH74" s="125"/>
      <c r="AI74" s="125"/>
      <c r="AJ74" s="125"/>
      <c r="AK74" s="125"/>
      <c r="AL74" s="125"/>
      <c r="AM74" s="125"/>
      <c r="AN74" s="127">
        <f>SUM(AG74,AT74)</f>
        <v>0</v>
      </c>
      <c r="AO74" s="125"/>
      <c r="AP74" s="125"/>
      <c r="AQ74" s="128" t="s">
        <v>82</v>
      </c>
      <c r="AR74" s="65"/>
      <c r="AS74" s="129">
        <v>0</v>
      </c>
      <c r="AT74" s="130">
        <f>ROUND(SUM(AV74:AW74),2)</f>
        <v>0</v>
      </c>
      <c r="AU74" s="131">
        <f>'IO401 - PŘELOŽKY NN + VO ...'!P90</f>
        <v>0</v>
      </c>
      <c r="AV74" s="130">
        <f>'IO401 - PŘELOŽKY NN + VO ...'!J35</f>
        <v>0</v>
      </c>
      <c r="AW74" s="130">
        <f>'IO401 - PŘELOŽKY NN + VO ...'!J36</f>
        <v>0</v>
      </c>
      <c r="AX74" s="130">
        <f>'IO401 - PŘELOŽKY NN + VO ...'!J37</f>
        <v>0</v>
      </c>
      <c r="AY74" s="130">
        <f>'IO401 - PŘELOŽKY NN + VO ...'!J38</f>
        <v>0</v>
      </c>
      <c r="AZ74" s="130">
        <f>'IO401 - PŘELOŽKY NN + VO ...'!F35</f>
        <v>0</v>
      </c>
      <c r="BA74" s="130">
        <f>'IO401 - PŘELOŽKY NN + VO ...'!F36</f>
        <v>0</v>
      </c>
      <c r="BB74" s="130">
        <f>'IO401 - PŘELOŽKY NN + VO ...'!F37</f>
        <v>0</v>
      </c>
      <c r="BC74" s="130">
        <f>'IO401 - PŘELOŽKY NN + VO ...'!F38</f>
        <v>0</v>
      </c>
      <c r="BD74" s="132">
        <f>'IO401 - PŘELOŽKY NN + VO ...'!F39</f>
        <v>0</v>
      </c>
      <c r="BE74" s="4"/>
      <c r="BT74" s="133" t="s">
        <v>78</v>
      </c>
      <c r="BV74" s="133" t="s">
        <v>71</v>
      </c>
      <c r="BW74" s="133" t="s">
        <v>136</v>
      </c>
      <c r="BX74" s="133" t="s">
        <v>133</v>
      </c>
      <c r="CL74" s="133" t="s">
        <v>19</v>
      </c>
    </row>
    <row r="75" s="4" customFormat="1" ht="23.25" customHeight="1">
      <c r="A75" s="124" t="s">
        <v>79</v>
      </c>
      <c r="B75" s="63"/>
      <c r="C75" s="125"/>
      <c r="D75" s="125"/>
      <c r="E75" s="126" t="s">
        <v>137</v>
      </c>
      <c r="F75" s="126"/>
      <c r="G75" s="126"/>
      <c r="H75" s="126"/>
      <c r="I75" s="126"/>
      <c r="J75" s="125"/>
      <c r="K75" s="126" t="s">
        <v>138</v>
      </c>
      <c r="L75" s="126"/>
      <c r="M75" s="126"/>
      <c r="N75" s="126"/>
      <c r="O75" s="126"/>
      <c r="P75" s="126"/>
      <c r="Q75" s="126"/>
      <c r="R75" s="126"/>
      <c r="S75" s="126"/>
      <c r="T75" s="126"/>
      <c r="U75" s="126"/>
      <c r="V75" s="126"/>
      <c r="W75" s="126"/>
      <c r="X75" s="126"/>
      <c r="Y75" s="126"/>
      <c r="Z75" s="126"/>
      <c r="AA75" s="126"/>
      <c r="AB75" s="126"/>
      <c r="AC75" s="126"/>
      <c r="AD75" s="126"/>
      <c r="AE75" s="126"/>
      <c r="AF75" s="126"/>
      <c r="AG75" s="127">
        <f>'IO401.1 - Přípojka TT Zas...'!J32</f>
        <v>0</v>
      </c>
      <c r="AH75" s="125"/>
      <c r="AI75" s="125"/>
      <c r="AJ75" s="125"/>
      <c r="AK75" s="125"/>
      <c r="AL75" s="125"/>
      <c r="AM75" s="125"/>
      <c r="AN75" s="127">
        <f>SUM(AG75,AT75)</f>
        <v>0</v>
      </c>
      <c r="AO75" s="125"/>
      <c r="AP75" s="125"/>
      <c r="AQ75" s="128" t="s">
        <v>82</v>
      </c>
      <c r="AR75" s="65"/>
      <c r="AS75" s="129">
        <v>0</v>
      </c>
      <c r="AT75" s="130">
        <f>ROUND(SUM(AV75:AW75),2)</f>
        <v>0</v>
      </c>
      <c r="AU75" s="131">
        <f>'IO401.1 - Přípojka TT Zas...'!P89</f>
        <v>0</v>
      </c>
      <c r="AV75" s="130">
        <f>'IO401.1 - Přípojka TT Zas...'!J35</f>
        <v>0</v>
      </c>
      <c r="AW75" s="130">
        <f>'IO401.1 - Přípojka TT Zas...'!J36</f>
        <v>0</v>
      </c>
      <c r="AX75" s="130">
        <f>'IO401.1 - Přípojka TT Zas...'!J37</f>
        <v>0</v>
      </c>
      <c r="AY75" s="130">
        <f>'IO401.1 - Přípojka TT Zas...'!J38</f>
        <v>0</v>
      </c>
      <c r="AZ75" s="130">
        <f>'IO401.1 - Přípojka TT Zas...'!F35</f>
        <v>0</v>
      </c>
      <c r="BA75" s="130">
        <f>'IO401.1 - Přípojka TT Zas...'!F36</f>
        <v>0</v>
      </c>
      <c r="BB75" s="130">
        <f>'IO401.1 - Přípojka TT Zas...'!F37</f>
        <v>0</v>
      </c>
      <c r="BC75" s="130">
        <f>'IO401.1 - Přípojka TT Zas...'!F38</f>
        <v>0</v>
      </c>
      <c r="BD75" s="132">
        <f>'IO401.1 - Přípojka TT Zas...'!F39</f>
        <v>0</v>
      </c>
      <c r="BE75" s="4"/>
      <c r="BT75" s="133" t="s">
        <v>78</v>
      </c>
      <c r="BV75" s="133" t="s">
        <v>71</v>
      </c>
      <c r="BW75" s="133" t="s">
        <v>139</v>
      </c>
      <c r="BX75" s="133" t="s">
        <v>133</v>
      </c>
      <c r="CL75" s="133" t="s">
        <v>19</v>
      </c>
    </row>
    <row r="76" s="4" customFormat="1" ht="16.5" customHeight="1">
      <c r="A76" s="124" t="s">
        <v>79</v>
      </c>
      <c r="B76" s="63"/>
      <c r="C76" s="125"/>
      <c r="D76" s="125"/>
      <c r="E76" s="126" t="s">
        <v>140</v>
      </c>
      <c r="F76" s="126"/>
      <c r="G76" s="126"/>
      <c r="H76" s="126"/>
      <c r="I76" s="126"/>
      <c r="J76" s="125"/>
      <c r="K76" s="126" t="s">
        <v>141</v>
      </c>
      <c r="L76" s="126"/>
      <c r="M76" s="126"/>
      <c r="N76" s="126"/>
      <c r="O76" s="126"/>
      <c r="P76" s="126"/>
      <c r="Q76" s="126"/>
      <c r="R76" s="126"/>
      <c r="S76" s="126"/>
      <c r="T76" s="126"/>
      <c r="U76" s="126"/>
      <c r="V76" s="126"/>
      <c r="W76" s="126"/>
      <c r="X76" s="126"/>
      <c r="Y76" s="126"/>
      <c r="Z76" s="126"/>
      <c r="AA76" s="126"/>
      <c r="AB76" s="126"/>
      <c r="AC76" s="126"/>
      <c r="AD76" s="126"/>
      <c r="AE76" s="126"/>
      <c r="AF76" s="126"/>
      <c r="AG76" s="127">
        <f>'IO401.2 - Přípojka TT Zas...'!J32</f>
        <v>0</v>
      </c>
      <c r="AH76" s="125"/>
      <c r="AI76" s="125"/>
      <c r="AJ76" s="125"/>
      <c r="AK76" s="125"/>
      <c r="AL76" s="125"/>
      <c r="AM76" s="125"/>
      <c r="AN76" s="127">
        <f>SUM(AG76,AT76)</f>
        <v>0</v>
      </c>
      <c r="AO76" s="125"/>
      <c r="AP76" s="125"/>
      <c r="AQ76" s="128" t="s">
        <v>82</v>
      </c>
      <c r="AR76" s="65"/>
      <c r="AS76" s="129">
        <v>0</v>
      </c>
      <c r="AT76" s="130">
        <f>ROUND(SUM(AV76:AW76),2)</f>
        <v>0</v>
      </c>
      <c r="AU76" s="131">
        <f>'IO401.2 - Přípojka TT Zas...'!P89</f>
        <v>0</v>
      </c>
      <c r="AV76" s="130">
        <f>'IO401.2 - Přípojka TT Zas...'!J35</f>
        <v>0</v>
      </c>
      <c r="AW76" s="130">
        <f>'IO401.2 - Přípojka TT Zas...'!J36</f>
        <v>0</v>
      </c>
      <c r="AX76" s="130">
        <f>'IO401.2 - Přípojka TT Zas...'!J37</f>
        <v>0</v>
      </c>
      <c r="AY76" s="130">
        <f>'IO401.2 - Přípojka TT Zas...'!J38</f>
        <v>0</v>
      </c>
      <c r="AZ76" s="130">
        <f>'IO401.2 - Přípojka TT Zas...'!F35</f>
        <v>0</v>
      </c>
      <c r="BA76" s="130">
        <f>'IO401.2 - Přípojka TT Zas...'!F36</f>
        <v>0</v>
      </c>
      <c r="BB76" s="130">
        <f>'IO401.2 - Přípojka TT Zas...'!F37</f>
        <v>0</v>
      </c>
      <c r="BC76" s="130">
        <f>'IO401.2 - Přípojka TT Zas...'!F38</f>
        <v>0</v>
      </c>
      <c r="BD76" s="132">
        <f>'IO401.2 - Přípojka TT Zas...'!F39</f>
        <v>0</v>
      </c>
      <c r="BE76" s="4"/>
      <c r="BT76" s="133" t="s">
        <v>78</v>
      </c>
      <c r="BV76" s="133" t="s">
        <v>71</v>
      </c>
      <c r="BW76" s="133" t="s">
        <v>142</v>
      </c>
      <c r="BX76" s="133" t="s">
        <v>133</v>
      </c>
      <c r="CL76" s="133" t="s">
        <v>19</v>
      </c>
    </row>
    <row r="77" s="4" customFormat="1" ht="16.5" customHeight="1">
      <c r="A77" s="124" t="s">
        <v>79</v>
      </c>
      <c r="B77" s="63"/>
      <c r="C77" s="125"/>
      <c r="D77" s="125"/>
      <c r="E77" s="126" t="s">
        <v>143</v>
      </c>
      <c r="F77" s="126"/>
      <c r="G77" s="126"/>
      <c r="H77" s="126"/>
      <c r="I77" s="126"/>
      <c r="J77" s="125"/>
      <c r="K77" s="126" t="s">
        <v>144</v>
      </c>
      <c r="L77" s="126"/>
      <c r="M77" s="126"/>
      <c r="N77" s="126"/>
      <c r="O77" s="126"/>
      <c r="P77" s="126"/>
      <c r="Q77" s="126"/>
      <c r="R77" s="126"/>
      <c r="S77" s="126"/>
      <c r="T77" s="126"/>
      <c r="U77" s="126"/>
      <c r="V77" s="126"/>
      <c r="W77" s="126"/>
      <c r="X77" s="126"/>
      <c r="Y77" s="126"/>
      <c r="Z77" s="126"/>
      <c r="AA77" s="126"/>
      <c r="AB77" s="126"/>
      <c r="AC77" s="126"/>
      <c r="AD77" s="126"/>
      <c r="AE77" s="126"/>
      <c r="AF77" s="126"/>
      <c r="AG77" s="127">
        <f>'IO403.1 - PŘELOŽKA NN – B...'!J32</f>
        <v>0</v>
      </c>
      <c r="AH77" s="125"/>
      <c r="AI77" s="125"/>
      <c r="AJ77" s="125"/>
      <c r="AK77" s="125"/>
      <c r="AL77" s="125"/>
      <c r="AM77" s="125"/>
      <c r="AN77" s="127">
        <f>SUM(AG77,AT77)</f>
        <v>0</v>
      </c>
      <c r="AO77" s="125"/>
      <c r="AP77" s="125"/>
      <c r="AQ77" s="128" t="s">
        <v>82</v>
      </c>
      <c r="AR77" s="65"/>
      <c r="AS77" s="129">
        <v>0</v>
      </c>
      <c r="AT77" s="130">
        <f>ROUND(SUM(AV77:AW77),2)</f>
        <v>0</v>
      </c>
      <c r="AU77" s="131">
        <f>'IO403.1 - PŘELOŽKA NN – B...'!P90</f>
        <v>0</v>
      </c>
      <c r="AV77" s="130">
        <f>'IO403.1 - PŘELOŽKA NN – B...'!J35</f>
        <v>0</v>
      </c>
      <c r="AW77" s="130">
        <f>'IO403.1 - PŘELOŽKA NN – B...'!J36</f>
        <v>0</v>
      </c>
      <c r="AX77" s="130">
        <f>'IO403.1 - PŘELOŽKA NN – B...'!J37</f>
        <v>0</v>
      </c>
      <c r="AY77" s="130">
        <f>'IO403.1 - PŘELOŽKA NN – B...'!J38</f>
        <v>0</v>
      </c>
      <c r="AZ77" s="130">
        <f>'IO403.1 - PŘELOŽKA NN – B...'!F35</f>
        <v>0</v>
      </c>
      <c r="BA77" s="130">
        <f>'IO403.1 - PŘELOŽKA NN – B...'!F36</f>
        <v>0</v>
      </c>
      <c r="BB77" s="130">
        <f>'IO403.1 - PŘELOŽKA NN – B...'!F37</f>
        <v>0</v>
      </c>
      <c r="BC77" s="130">
        <f>'IO403.1 - PŘELOŽKA NN – B...'!F38</f>
        <v>0</v>
      </c>
      <c r="BD77" s="132">
        <f>'IO403.1 - PŘELOŽKA NN – B...'!F39</f>
        <v>0</v>
      </c>
      <c r="BE77" s="4"/>
      <c r="BT77" s="133" t="s">
        <v>78</v>
      </c>
      <c r="BV77" s="133" t="s">
        <v>71</v>
      </c>
      <c r="BW77" s="133" t="s">
        <v>145</v>
      </c>
      <c r="BX77" s="133" t="s">
        <v>133</v>
      </c>
      <c r="CL77" s="133" t="s">
        <v>19</v>
      </c>
    </row>
    <row r="78" s="4" customFormat="1" ht="16.5" customHeight="1">
      <c r="A78" s="124" t="s">
        <v>79</v>
      </c>
      <c r="B78" s="63"/>
      <c r="C78" s="125"/>
      <c r="D78" s="125"/>
      <c r="E78" s="126" t="s">
        <v>146</v>
      </c>
      <c r="F78" s="126"/>
      <c r="G78" s="126"/>
      <c r="H78" s="126"/>
      <c r="I78" s="126"/>
      <c r="J78" s="125"/>
      <c r="K78" s="126" t="s">
        <v>147</v>
      </c>
      <c r="L78" s="126"/>
      <c r="M78" s="126"/>
      <c r="N78" s="126"/>
      <c r="O78" s="126"/>
      <c r="P78" s="126"/>
      <c r="Q78" s="126"/>
      <c r="R78" s="126"/>
      <c r="S78" s="126"/>
      <c r="T78" s="126"/>
      <c r="U78" s="126"/>
      <c r="V78" s="126"/>
      <c r="W78" s="126"/>
      <c r="X78" s="126"/>
      <c r="Y78" s="126"/>
      <c r="Z78" s="126"/>
      <c r="AA78" s="126"/>
      <c r="AB78" s="126"/>
      <c r="AC78" s="126"/>
      <c r="AD78" s="126"/>
      <c r="AE78" s="126"/>
      <c r="AF78" s="126"/>
      <c r="AG78" s="127">
        <f>'IO 405 - Přípojky pro inf...'!J32</f>
        <v>0</v>
      </c>
      <c r="AH78" s="125"/>
      <c r="AI78" s="125"/>
      <c r="AJ78" s="125"/>
      <c r="AK78" s="125"/>
      <c r="AL78" s="125"/>
      <c r="AM78" s="125"/>
      <c r="AN78" s="127">
        <f>SUM(AG78,AT78)</f>
        <v>0</v>
      </c>
      <c r="AO78" s="125"/>
      <c r="AP78" s="125"/>
      <c r="AQ78" s="128" t="s">
        <v>82</v>
      </c>
      <c r="AR78" s="65"/>
      <c r="AS78" s="129">
        <v>0</v>
      </c>
      <c r="AT78" s="130">
        <f>ROUND(SUM(AV78:AW78),2)</f>
        <v>0</v>
      </c>
      <c r="AU78" s="131">
        <f>'IO 405 - Přípojky pro inf...'!P86</f>
        <v>0</v>
      </c>
      <c r="AV78" s="130">
        <f>'IO 405 - Přípojky pro inf...'!J35</f>
        <v>0</v>
      </c>
      <c r="AW78" s="130">
        <f>'IO 405 - Přípojky pro inf...'!J36</f>
        <v>0</v>
      </c>
      <c r="AX78" s="130">
        <f>'IO 405 - Přípojky pro inf...'!J37</f>
        <v>0</v>
      </c>
      <c r="AY78" s="130">
        <f>'IO 405 - Přípojky pro inf...'!J38</f>
        <v>0</v>
      </c>
      <c r="AZ78" s="130">
        <f>'IO 405 - Přípojky pro inf...'!F35</f>
        <v>0</v>
      </c>
      <c r="BA78" s="130">
        <f>'IO 405 - Přípojky pro inf...'!F36</f>
        <v>0</v>
      </c>
      <c r="BB78" s="130">
        <f>'IO 405 - Přípojky pro inf...'!F37</f>
        <v>0</v>
      </c>
      <c r="BC78" s="130">
        <f>'IO 405 - Přípojky pro inf...'!F38</f>
        <v>0</v>
      </c>
      <c r="BD78" s="132">
        <f>'IO 405 - Přípojky pro inf...'!F39</f>
        <v>0</v>
      </c>
      <c r="BE78" s="4"/>
      <c r="BT78" s="133" t="s">
        <v>78</v>
      </c>
      <c r="BV78" s="133" t="s">
        <v>71</v>
      </c>
      <c r="BW78" s="133" t="s">
        <v>148</v>
      </c>
      <c r="BX78" s="133" t="s">
        <v>133</v>
      </c>
      <c r="CL78" s="133" t="s">
        <v>19</v>
      </c>
    </row>
    <row r="79" s="4" customFormat="1" ht="16.5" customHeight="1">
      <c r="A79" s="124" t="s">
        <v>79</v>
      </c>
      <c r="B79" s="63"/>
      <c r="C79" s="125"/>
      <c r="D79" s="125"/>
      <c r="E79" s="126" t="s">
        <v>149</v>
      </c>
      <c r="F79" s="126"/>
      <c r="G79" s="126"/>
      <c r="H79" s="126"/>
      <c r="I79" s="126"/>
      <c r="J79" s="125"/>
      <c r="K79" s="126" t="s">
        <v>150</v>
      </c>
      <c r="L79" s="126"/>
      <c r="M79" s="126"/>
      <c r="N79" s="126"/>
      <c r="O79" s="126"/>
      <c r="P79" s="126"/>
      <c r="Q79" s="126"/>
      <c r="R79" s="126"/>
      <c r="S79" s="126"/>
      <c r="T79" s="126"/>
      <c r="U79" s="126"/>
      <c r="V79" s="126"/>
      <c r="W79" s="126"/>
      <c r="X79" s="126"/>
      <c r="Y79" s="126"/>
      <c r="Z79" s="126"/>
      <c r="AA79" s="126"/>
      <c r="AB79" s="126"/>
      <c r="AC79" s="126"/>
      <c r="AD79" s="126"/>
      <c r="AE79" s="126"/>
      <c r="AF79" s="126"/>
      <c r="AG79" s="127">
        <f>'IO406.1 - Přeložka VO BVV...'!J32</f>
        <v>0</v>
      </c>
      <c r="AH79" s="125"/>
      <c r="AI79" s="125"/>
      <c r="AJ79" s="125"/>
      <c r="AK79" s="125"/>
      <c r="AL79" s="125"/>
      <c r="AM79" s="125"/>
      <c r="AN79" s="127">
        <f>SUM(AG79,AT79)</f>
        <v>0</v>
      </c>
      <c r="AO79" s="125"/>
      <c r="AP79" s="125"/>
      <c r="AQ79" s="128" t="s">
        <v>82</v>
      </c>
      <c r="AR79" s="65"/>
      <c r="AS79" s="129">
        <v>0</v>
      </c>
      <c r="AT79" s="130">
        <f>ROUND(SUM(AV79:AW79),2)</f>
        <v>0</v>
      </c>
      <c r="AU79" s="131">
        <f>'IO406.1 - Přeložka VO BVV...'!P90</f>
        <v>0</v>
      </c>
      <c r="AV79" s="130">
        <f>'IO406.1 - Přeložka VO BVV...'!J35</f>
        <v>0</v>
      </c>
      <c r="AW79" s="130">
        <f>'IO406.1 - Přeložka VO BVV...'!J36</f>
        <v>0</v>
      </c>
      <c r="AX79" s="130">
        <f>'IO406.1 - Přeložka VO BVV...'!J37</f>
        <v>0</v>
      </c>
      <c r="AY79" s="130">
        <f>'IO406.1 - Přeložka VO BVV...'!J38</f>
        <v>0</v>
      </c>
      <c r="AZ79" s="130">
        <f>'IO406.1 - Přeložka VO BVV...'!F35</f>
        <v>0</v>
      </c>
      <c r="BA79" s="130">
        <f>'IO406.1 - Přeložka VO BVV...'!F36</f>
        <v>0</v>
      </c>
      <c r="BB79" s="130">
        <f>'IO406.1 - Přeložka VO BVV...'!F37</f>
        <v>0</v>
      </c>
      <c r="BC79" s="130">
        <f>'IO406.1 - Přeložka VO BVV...'!F38</f>
        <v>0</v>
      </c>
      <c r="BD79" s="132">
        <f>'IO406.1 - Přeložka VO BVV...'!F39</f>
        <v>0</v>
      </c>
      <c r="BE79" s="4"/>
      <c r="BT79" s="133" t="s">
        <v>78</v>
      </c>
      <c r="BV79" s="133" t="s">
        <v>71</v>
      </c>
      <c r="BW79" s="133" t="s">
        <v>151</v>
      </c>
      <c r="BX79" s="133" t="s">
        <v>133</v>
      </c>
      <c r="CL79" s="133" t="s">
        <v>19</v>
      </c>
    </row>
    <row r="80" s="4" customFormat="1" ht="16.5" customHeight="1">
      <c r="A80" s="124" t="s">
        <v>79</v>
      </c>
      <c r="B80" s="63"/>
      <c r="C80" s="125"/>
      <c r="D80" s="125"/>
      <c r="E80" s="126" t="s">
        <v>152</v>
      </c>
      <c r="F80" s="126"/>
      <c r="G80" s="126"/>
      <c r="H80" s="126"/>
      <c r="I80" s="126"/>
      <c r="J80" s="125"/>
      <c r="K80" s="126" t="s">
        <v>153</v>
      </c>
      <c r="L80" s="126"/>
      <c r="M80" s="126"/>
      <c r="N80" s="126"/>
      <c r="O80" s="126"/>
      <c r="P80" s="126"/>
      <c r="Q80" s="126"/>
      <c r="R80" s="126"/>
      <c r="S80" s="126"/>
      <c r="T80" s="126"/>
      <c r="U80" s="126"/>
      <c r="V80" s="126"/>
      <c r="W80" s="126"/>
      <c r="X80" s="126"/>
      <c r="Y80" s="126"/>
      <c r="Z80" s="126"/>
      <c r="AA80" s="126"/>
      <c r="AB80" s="126"/>
      <c r="AC80" s="126"/>
      <c r="AD80" s="126"/>
      <c r="AE80" s="126"/>
      <c r="AF80" s="126"/>
      <c r="AG80" s="127">
        <f>'IO 408.1 - Přeložky sdělo...'!J32</f>
        <v>0</v>
      </c>
      <c r="AH80" s="125"/>
      <c r="AI80" s="125"/>
      <c r="AJ80" s="125"/>
      <c r="AK80" s="125"/>
      <c r="AL80" s="125"/>
      <c r="AM80" s="125"/>
      <c r="AN80" s="127">
        <f>SUM(AG80,AT80)</f>
        <v>0</v>
      </c>
      <c r="AO80" s="125"/>
      <c r="AP80" s="125"/>
      <c r="AQ80" s="128" t="s">
        <v>82</v>
      </c>
      <c r="AR80" s="65"/>
      <c r="AS80" s="129">
        <v>0</v>
      </c>
      <c r="AT80" s="130">
        <f>ROUND(SUM(AV80:AW80),2)</f>
        <v>0</v>
      </c>
      <c r="AU80" s="131">
        <f>'IO 408.1 - Přeložky sdělo...'!P87</f>
        <v>0</v>
      </c>
      <c r="AV80" s="130">
        <f>'IO 408.1 - Přeložky sdělo...'!J35</f>
        <v>0</v>
      </c>
      <c r="AW80" s="130">
        <f>'IO 408.1 - Přeložky sdělo...'!J36</f>
        <v>0</v>
      </c>
      <c r="AX80" s="130">
        <f>'IO 408.1 - Přeložky sdělo...'!J37</f>
        <v>0</v>
      </c>
      <c r="AY80" s="130">
        <f>'IO 408.1 - Přeložky sdělo...'!J38</f>
        <v>0</v>
      </c>
      <c r="AZ80" s="130">
        <f>'IO 408.1 - Přeložky sdělo...'!F35</f>
        <v>0</v>
      </c>
      <c r="BA80" s="130">
        <f>'IO 408.1 - Přeložky sdělo...'!F36</f>
        <v>0</v>
      </c>
      <c r="BB80" s="130">
        <f>'IO 408.1 - Přeložky sdělo...'!F37</f>
        <v>0</v>
      </c>
      <c r="BC80" s="130">
        <f>'IO 408.1 - Přeložky sdělo...'!F38</f>
        <v>0</v>
      </c>
      <c r="BD80" s="132">
        <f>'IO 408.1 - Přeložky sdělo...'!F39</f>
        <v>0</v>
      </c>
      <c r="BE80" s="4"/>
      <c r="BT80" s="133" t="s">
        <v>78</v>
      </c>
      <c r="BV80" s="133" t="s">
        <v>71</v>
      </c>
      <c r="BW80" s="133" t="s">
        <v>154</v>
      </c>
      <c r="BX80" s="133" t="s">
        <v>133</v>
      </c>
      <c r="CL80" s="133" t="s">
        <v>19</v>
      </c>
    </row>
    <row r="81" s="4" customFormat="1" ht="35.25" customHeight="1">
      <c r="A81" s="124" t="s">
        <v>79</v>
      </c>
      <c r="B81" s="63"/>
      <c r="C81" s="125"/>
      <c r="D81" s="125"/>
      <c r="E81" s="126" t="s">
        <v>155</v>
      </c>
      <c r="F81" s="126"/>
      <c r="G81" s="126"/>
      <c r="H81" s="126"/>
      <c r="I81" s="126"/>
      <c r="J81" s="125"/>
      <c r="K81" s="126" t="s">
        <v>156</v>
      </c>
      <c r="L81" s="126"/>
      <c r="M81" s="126"/>
      <c r="N81" s="126"/>
      <c r="O81" s="126"/>
      <c r="P81" s="126"/>
      <c r="Q81" s="126"/>
      <c r="R81" s="126"/>
      <c r="S81" s="126"/>
      <c r="T81" s="126"/>
      <c r="U81" s="126"/>
      <c r="V81" s="126"/>
      <c r="W81" s="126"/>
      <c r="X81" s="126"/>
      <c r="Y81" s="126"/>
      <c r="Z81" s="126"/>
      <c r="AA81" s="126"/>
      <c r="AB81" s="126"/>
      <c r="AC81" s="126"/>
      <c r="AD81" s="126"/>
      <c r="AE81" s="126"/>
      <c r="AF81" s="126"/>
      <c r="AG81" s="127">
        <f>'IO428 - VO ZPEVNĚNÉ PLOCH...'!J32</f>
        <v>0</v>
      </c>
      <c r="AH81" s="125"/>
      <c r="AI81" s="125"/>
      <c r="AJ81" s="125"/>
      <c r="AK81" s="125"/>
      <c r="AL81" s="125"/>
      <c r="AM81" s="125"/>
      <c r="AN81" s="127">
        <f>SUM(AG81,AT81)</f>
        <v>0</v>
      </c>
      <c r="AO81" s="125"/>
      <c r="AP81" s="125"/>
      <c r="AQ81" s="128" t="s">
        <v>82</v>
      </c>
      <c r="AR81" s="65"/>
      <c r="AS81" s="129">
        <v>0</v>
      </c>
      <c r="AT81" s="130">
        <f>ROUND(SUM(AV81:AW81),2)</f>
        <v>0</v>
      </c>
      <c r="AU81" s="131">
        <f>'IO428 - VO ZPEVNĚNÉ PLOCH...'!P90</f>
        <v>0</v>
      </c>
      <c r="AV81" s="130">
        <f>'IO428 - VO ZPEVNĚNÉ PLOCH...'!J35</f>
        <v>0</v>
      </c>
      <c r="AW81" s="130">
        <f>'IO428 - VO ZPEVNĚNÉ PLOCH...'!J36</f>
        <v>0</v>
      </c>
      <c r="AX81" s="130">
        <f>'IO428 - VO ZPEVNĚNÉ PLOCH...'!J37</f>
        <v>0</v>
      </c>
      <c r="AY81" s="130">
        <f>'IO428 - VO ZPEVNĚNÉ PLOCH...'!J38</f>
        <v>0</v>
      </c>
      <c r="AZ81" s="130">
        <f>'IO428 - VO ZPEVNĚNÉ PLOCH...'!F35</f>
        <v>0</v>
      </c>
      <c r="BA81" s="130">
        <f>'IO428 - VO ZPEVNĚNÉ PLOCH...'!F36</f>
        <v>0</v>
      </c>
      <c r="BB81" s="130">
        <f>'IO428 - VO ZPEVNĚNÉ PLOCH...'!F37</f>
        <v>0</v>
      </c>
      <c r="BC81" s="130">
        <f>'IO428 - VO ZPEVNĚNÉ PLOCH...'!F38</f>
        <v>0</v>
      </c>
      <c r="BD81" s="132">
        <f>'IO428 - VO ZPEVNĚNÉ PLOCH...'!F39</f>
        <v>0</v>
      </c>
      <c r="BE81" s="4"/>
      <c r="BT81" s="133" t="s">
        <v>78</v>
      </c>
      <c r="BV81" s="133" t="s">
        <v>71</v>
      </c>
      <c r="BW81" s="133" t="s">
        <v>157</v>
      </c>
      <c r="BX81" s="133" t="s">
        <v>133</v>
      </c>
      <c r="CL81" s="133" t="s">
        <v>19</v>
      </c>
    </row>
    <row r="82" s="7" customFormat="1" ht="16.5" customHeight="1">
      <c r="A82" s="7"/>
      <c r="B82" s="111"/>
      <c r="C82" s="112"/>
      <c r="D82" s="113" t="s">
        <v>158</v>
      </c>
      <c r="E82" s="113"/>
      <c r="F82" s="113"/>
      <c r="G82" s="113"/>
      <c r="H82" s="113"/>
      <c r="I82" s="114"/>
      <c r="J82" s="113" t="s">
        <v>159</v>
      </c>
      <c r="K82" s="113"/>
      <c r="L82" s="113"/>
      <c r="M82" s="113"/>
      <c r="N82" s="113"/>
      <c r="O82" s="113"/>
      <c r="P82" s="113"/>
      <c r="Q82" s="113"/>
      <c r="R82" s="113"/>
      <c r="S82" s="113"/>
      <c r="T82" s="113"/>
      <c r="U82" s="113"/>
      <c r="V82" s="113"/>
      <c r="W82" s="113"/>
      <c r="X82" s="113"/>
      <c r="Y82" s="113"/>
      <c r="Z82" s="113"/>
      <c r="AA82" s="113"/>
      <c r="AB82" s="113"/>
      <c r="AC82" s="113"/>
      <c r="AD82" s="113"/>
      <c r="AE82" s="113"/>
      <c r="AF82" s="113"/>
      <c r="AG82" s="115">
        <f>ROUND(SUM(AG83:AG93),2)</f>
        <v>0</v>
      </c>
      <c r="AH82" s="114"/>
      <c r="AI82" s="114"/>
      <c r="AJ82" s="114"/>
      <c r="AK82" s="114"/>
      <c r="AL82" s="114"/>
      <c r="AM82" s="114"/>
      <c r="AN82" s="116">
        <f>SUM(AG82,AT82)</f>
        <v>0</v>
      </c>
      <c r="AO82" s="114"/>
      <c r="AP82" s="114"/>
      <c r="AQ82" s="117" t="s">
        <v>75</v>
      </c>
      <c r="AR82" s="118"/>
      <c r="AS82" s="119">
        <f>ROUND(SUM(AS83:AS93),2)</f>
        <v>0</v>
      </c>
      <c r="AT82" s="120">
        <f>ROUND(SUM(AV82:AW82),2)</f>
        <v>0</v>
      </c>
      <c r="AU82" s="121">
        <f>ROUND(SUM(AU83:AU93),5)</f>
        <v>0</v>
      </c>
      <c r="AV82" s="120">
        <f>ROUND(AZ82*L29,2)</f>
        <v>0</v>
      </c>
      <c r="AW82" s="120">
        <f>ROUND(BA82*L30,2)</f>
        <v>0</v>
      </c>
      <c r="AX82" s="120">
        <f>ROUND(BB82*L29,2)</f>
        <v>0</v>
      </c>
      <c r="AY82" s="120">
        <f>ROUND(BC82*L30,2)</f>
        <v>0</v>
      </c>
      <c r="AZ82" s="120">
        <f>ROUND(SUM(AZ83:AZ93),2)</f>
        <v>0</v>
      </c>
      <c r="BA82" s="120">
        <f>ROUND(SUM(BA83:BA93),2)</f>
        <v>0</v>
      </c>
      <c r="BB82" s="120">
        <f>ROUND(SUM(BB83:BB93),2)</f>
        <v>0</v>
      </c>
      <c r="BC82" s="120">
        <f>ROUND(SUM(BC83:BC93),2)</f>
        <v>0</v>
      </c>
      <c r="BD82" s="122">
        <f>ROUND(SUM(BD83:BD93),2)</f>
        <v>0</v>
      </c>
      <c r="BE82" s="7"/>
      <c r="BS82" s="123" t="s">
        <v>68</v>
      </c>
      <c r="BT82" s="123" t="s">
        <v>76</v>
      </c>
      <c r="BU82" s="123" t="s">
        <v>70</v>
      </c>
      <c r="BV82" s="123" t="s">
        <v>71</v>
      </c>
      <c r="BW82" s="123" t="s">
        <v>160</v>
      </c>
      <c r="BX82" s="123" t="s">
        <v>5</v>
      </c>
      <c r="CL82" s="123" t="s">
        <v>19</v>
      </c>
      <c r="CM82" s="123" t="s">
        <v>78</v>
      </c>
    </row>
    <row r="83" s="4" customFormat="1" ht="16.5" customHeight="1">
      <c r="A83" s="124" t="s">
        <v>79</v>
      </c>
      <c r="B83" s="63"/>
      <c r="C83" s="125"/>
      <c r="D83" s="125"/>
      <c r="E83" s="126" t="s">
        <v>161</v>
      </c>
      <c r="F83" s="126"/>
      <c r="G83" s="126"/>
      <c r="H83" s="126"/>
      <c r="I83" s="126"/>
      <c r="J83" s="125"/>
      <c r="K83" s="126" t="s">
        <v>162</v>
      </c>
      <c r="L83" s="126"/>
      <c r="M83" s="126"/>
      <c r="N83" s="126"/>
      <c r="O83" s="126"/>
      <c r="P83" s="126"/>
      <c r="Q83" s="126"/>
      <c r="R83" s="126"/>
      <c r="S83" s="126"/>
      <c r="T83" s="126"/>
      <c r="U83" s="126"/>
      <c r="V83" s="126"/>
      <c r="W83" s="126"/>
      <c r="X83" s="126"/>
      <c r="Y83" s="126"/>
      <c r="Z83" s="126"/>
      <c r="AA83" s="126"/>
      <c r="AB83" s="126"/>
      <c r="AC83" s="126"/>
      <c r="AD83" s="126"/>
      <c r="AE83" s="126"/>
      <c r="AF83" s="126"/>
      <c r="AG83" s="127">
        <f>'SO 661 - Tramvajová trať'!J32</f>
        <v>0</v>
      </c>
      <c r="AH83" s="125"/>
      <c r="AI83" s="125"/>
      <c r="AJ83" s="125"/>
      <c r="AK83" s="125"/>
      <c r="AL83" s="125"/>
      <c r="AM83" s="125"/>
      <c r="AN83" s="127">
        <f>SUM(AG83,AT83)</f>
        <v>0</v>
      </c>
      <c r="AO83" s="125"/>
      <c r="AP83" s="125"/>
      <c r="AQ83" s="128" t="s">
        <v>82</v>
      </c>
      <c r="AR83" s="65"/>
      <c r="AS83" s="129">
        <v>0</v>
      </c>
      <c r="AT83" s="130">
        <f>ROUND(SUM(AV83:AW83),2)</f>
        <v>0</v>
      </c>
      <c r="AU83" s="131">
        <f>'SO 661 - Tramvajová trať'!P90</f>
        <v>0</v>
      </c>
      <c r="AV83" s="130">
        <f>'SO 661 - Tramvajová trať'!J35</f>
        <v>0</v>
      </c>
      <c r="AW83" s="130">
        <f>'SO 661 - Tramvajová trať'!J36</f>
        <v>0</v>
      </c>
      <c r="AX83" s="130">
        <f>'SO 661 - Tramvajová trať'!J37</f>
        <v>0</v>
      </c>
      <c r="AY83" s="130">
        <f>'SO 661 - Tramvajová trať'!J38</f>
        <v>0</v>
      </c>
      <c r="AZ83" s="130">
        <f>'SO 661 - Tramvajová trať'!F35</f>
        <v>0</v>
      </c>
      <c r="BA83" s="130">
        <f>'SO 661 - Tramvajová trať'!F36</f>
        <v>0</v>
      </c>
      <c r="BB83" s="130">
        <f>'SO 661 - Tramvajová trať'!F37</f>
        <v>0</v>
      </c>
      <c r="BC83" s="130">
        <f>'SO 661 - Tramvajová trať'!F38</f>
        <v>0</v>
      </c>
      <c r="BD83" s="132">
        <f>'SO 661 - Tramvajová trať'!F39</f>
        <v>0</v>
      </c>
      <c r="BE83" s="4"/>
      <c r="BT83" s="133" t="s">
        <v>78</v>
      </c>
      <c r="BV83" s="133" t="s">
        <v>71</v>
      </c>
      <c r="BW83" s="133" t="s">
        <v>163</v>
      </c>
      <c r="BX83" s="133" t="s">
        <v>160</v>
      </c>
      <c r="CL83" s="133" t="s">
        <v>19</v>
      </c>
    </row>
    <row r="84" s="4" customFormat="1" ht="16.5" customHeight="1">
      <c r="A84" s="124" t="s">
        <v>79</v>
      </c>
      <c r="B84" s="63"/>
      <c r="C84" s="125"/>
      <c r="D84" s="125"/>
      <c r="E84" s="126" t="s">
        <v>164</v>
      </c>
      <c r="F84" s="126"/>
      <c r="G84" s="126"/>
      <c r="H84" s="126"/>
      <c r="I84" s="126"/>
      <c r="J84" s="125"/>
      <c r="K84" s="126" t="s">
        <v>165</v>
      </c>
      <c r="L84" s="126"/>
      <c r="M84" s="126"/>
      <c r="N84" s="126"/>
      <c r="O84" s="126"/>
      <c r="P84" s="126"/>
      <c r="Q84" s="126"/>
      <c r="R84" s="126"/>
      <c r="S84" s="126"/>
      <c r="T84" s="126"/>
      <c r="U84" s="126"/>
      <c r="V84" s="126"/>
      <c r="W84" s="126"/>
      <c r="X84" s="126"/>
      <c r="Y84" s="126"/>
      <c r="Z84" s="126"/>
      <c r="AA84" s="126"/>
      <c r="AB84" s="126"/>
      <c r="AC84" s="126"/>
      <c r="AD84" s="126"/>
      <c r="AE84" s="126"/>
      <c r="AF84" s="126"/>
      <c r="AG84" s="127">
        <f>'SO 662 - Tramvajová vratn...'!J32</f>
        <v>0</v>
      </c>
      <c r="AH84" s="125"/>
      <c r="AI84" s="125"/>
      <c r="AJ84" s="125"/>
      <c r="AK84" s="125"/>
      <c r="AL84" s="125"/>
      <c r="AM84" s="125"/>
      <c r="AN84" s="127">
        <f>SUM(AG84,AT84)</f>
        <v>0</v>
      </c>
      <c r="AO84" s="125"/>
      <c r="AP84" s="125"/>
      <c r="AQ84" s="128" t="s">
        <v>82</v>
      </c>
      <c r="AR84" s="65"/>
      <c r="AS84" s="129">
        <v>0</v>
      </c>
      <c r="AT84" s="130">
        <f>ROUND(SUM(AV84:AW84),2)</f>
        <v>0</v>
      </c>
      <c r="AU84" s="131">
        <f>'SO 662 - Tramvajová vratn...'!P88</f>
        <v>0</v>
      </c>
      <c r="AV84" s="130">
        <f>'SO 662 - Tramvajová vratn...'!J35</f>
        <v>0</v>
      </c>
      <c r="AW84" s="130">
        <f>'SO 662 - Tramvajová vratn...'!J36</f>
        <v>0</v>
      </c>
      <c r="AX84" s="130">
        <f>'SO 662 - Tramvajová vratn...'!J37</f>
        <v>0</v>
      </c>
      <c r="AY84" s="130">
        <f>'SO 662 - Tramvajová vratn...'!J38</f>
        <v>0</v>
      </c>
      <c r="AZ84" s="130">
        <f>'SO 662 - Tramvajová vratn...'!F35</f>
        <v>0</v>
      </c>
      <c r="BA84" s="130">
        <f>'SO 662 - Tramvajová vratn...'!F36</f>
        <v>0</v>
      </c>
      <c r="BB84" s="130">
        <f>'SO 662 - Tramvajová vratn...'!F37</f>
        <v>0</v>
      </c>
      <c r="BC84" s="130">
        <f>'SO 662 - Tramvajová vratn...'!F38</f>
        <v>0</v>
      </c>
      <c r="BD84" s="132">
        <f>'SO 662 - Tramvajová vratn...'!F39</f>
        <v>0</v>
      </c>
      <c r="BE84" s="4"/>
      <c r="BT84" s="133" t="s">
        <v>78</v>
      </c>
      <c r="BV84" s="133" t="s">
        <v>71</v>
      </c>
      <c r="BW84" s="133" t="s">
        <v>166</v>
      </c>
      <c r="BX84" s="133" t="s">
        <v>160</v>
      </c>
      <c r="CL84" s="133" t="s">
        <v>19</v>
      </c>
    </row>
    <row r="85" s="4" customFormat="1" ht="16.5" customHeight="1">
      <c r="A85" s="124" t="s">
        <v>79</v>
      </c>
      <c r="B85" s="63"/>
      <c r="C85" s="125"/>
      <c r="D85" s="125"/>
      <c r="E85" s="126" t="s">
        <v>167</v>
      </c>
      <c r="F85" s="126"/>
      <c r="G85" s="126"/>
      <c r="H85" s="126"/>
      <c r="I85" s="126"/>
      <c r="J85" s="125"/>
      <c r="K85" s="126" t="s">
        <v>168</v>
      </c>
      <c r="L85" s="126"/>
      <c r="M85" s="126"/>
      <c r="N85" s="126"/>
      <c r="O85" s="126"/>
      <c r="P85" s="126"/>
      <c r="Q85" s="126"/>
      <c r="R85" s="126"/>
      <c r="S85" s="126"/>
      <c r="T85" s="126"/>
      <c r="U85" s="126"/>
      <c r="V85" s="126"/>
      <c r="W85" s="126"/>
      <c r="X85" s="126"/>
      <c r="Y85" s="126"/>
      <c r="Z85" s="126"/>
      <c r="AA85" s="126"/>
      <c r="AB85" s="126"/>
      <c r="AC85" s="126"/>
      <c r="AD85" s="126"/>
      <c r="AE85" s="126"/>
      <c r="AF85" s="126"/>
      <c r="AG85" s="127">
        <f>'SO 663 - Tramvajová trať ...'!J32</f>
        <v>0</v>
      </c>
      <c r="AH85" s="125"/>
      <c r="AI85" s="125"/>
      <c r="AJ85" s="125"/>
      <c r="AK85" s="125"/>
      <c r="AL85" s="125"/>
      <c r="AM85" s="125"/>
      <c r="AN85" s="127">
        <f>SUM(AG85,AT85)</f>
        <v>0</v>
      </c>
      <c r="AO85" s="125"/>
      <c r="AP85" s="125"/>
      <c r="AQ85" s="128" t="s">
        <v>82</v>
      </c>
      <c r="AR85" s="65"/>
      <c r="AS85" s="129">
        <v>0</v>
      </c>
      <c r="AT85" s="130">
        <f>ROUND(SUM(AV85:AW85),2)</f>
        <v>0</v>
      </c>
      <c r="AU85" s="131">
        <f>'SO 663 - Tramvajová trať ...'!P90</f>
        <v>0</v>
      </c>
      <c r="AV85" s="130">
        <f>'SO 663 - Tramvajová trať ...'!J35</f>
        <v>0</v>
      </c>
      <c r="AW85" s="130">
        <f>'SO 663 - Tramvajová trať ...'!J36</f>
        <v>0</v>
      </c>
      <c r="AX85" s="130">
        <f>'SO 663 - Tramvajová trať ...'!J37</f>
        <v>0</v>
      </c>
      <c r="AY85" s="130">
        <f>'SO 663 - Tramvajová trať ...'!J38</f>
        <v>0</v>
      </c>
      <c r="AZ85" s="130">
        <f>'SO 663 - Tramvajová trať ...'!F35</f>
        <v>0</v>
      </c>
      <c r="BA85" s="130">
        <f>'SO 663 - Tramvajová trať ...'!F36</f>
        <v>0</v>
      </c>
      <c r="BB85" s="130">
        <f>'SO 663 - Tramvajová trať ...'!F37</f>
        <v>0</v>
      </c>
      <c r="BC85" s="130">
        <f>'SO 663 - Tramvajová trať ...'!F38</f>
        <v>0</v>
      </c>
      <c r="BD85" s="132">
        <f>'SO 663 - Tramvajová trať ...'!F39</f>
        <v>0</v>
      </c>
      <c r="BE85" s="4"/>
      <c r="BT85" s="133" t="s">
        <v>78</v>
      </c>
      <c r="BV85" s="133" t="s">
        <v>71</v>
      </c>
      <c r="BW85" s="133" t="s">
        <v>169</v>
      </c>
      <c r="BX85" s="133" t="s">
        <v>160</v>
      </c>
      <c r="CL85" s="133" t="s">
        <v>19</v>
      </c>
    </row>
    <row r="86" s="4" customFormat="1" ht="16.5" customHeight="1">
      <c r="A86" s="124" t="s">
        <v>79</v>
      </c>
      <c r="B86" s="63"/>
      <c r="C86" s="125"/>
      <c r="D86" s="125"/>
      <c r="E86" s="126" t="s">
        <v>170</v>
      </c>
      <c r="F86" s="126"/>
      <c r="G86" s="126"/>
      <c r="H86" s="126"/>
      <c r="I86" s="126"/>
      <c r="J86" s="125"/>
      <c r="K86" s="126" t="s">
        <v>171</v>
      </c>
      <c r="L86" s="126"/>
      <c r="M86" s="126"/>
      <c r="N86" s="126"/>
      <c r="O86" s="126"/>
      <c r="P86" s="126"/>
      <c r="Q86" s="126"/>
      <c r="R86" s="126"/>
      <c r="S86" s="126"/>
      <c r="T86" s="126"/>
      <c r="U86" s="126"/>
      <c r="V86" s="126"/>
      <c r="W86" s="126"/>
      <c r="X86" s="126"/>
      <c r="Y86" s="126"/>
      <c r="Z86" s="126"/>
      <c r="AA86" s="126"/>
      <c r="AB86" s="126"/>
      <c r="AC86" s="126"/>
      <c r="AD86" s="126"/>
      <c r="AE86" s="126"/>
      <c r="AF86" s="126"/>
      <c r="AG86" s="127">
        <f>'SO 664 - Tramvajové zastávky'!J32</f>
        <v>0</v>
      </c>
      <c r="AH86" s="125"/>
      <c r="AI86" s="125"/>
      <c r="AJ86" s="125"/>
      <c r="AK86" s="125"/>
      <c r="AL86" s="125"/>
      <c r="AM86" s="125"/>
      <c r="AN86" s="127">
        <f>SUM(AG86,AT86)</f>
        <v>0</v>
      </c>
      <c r="AO86" s="125"/>
      <c r="AP86" s="125"/>
      <c r="AQ86" s="128" t="s">
        <v>82</v>
      </c>
      <c r="AR86" s="65"/>
      <c r="AS86" s="129">
        <v>0</v>
      </c>
      <c r="AT86" s="130">
        <f>ROUND(SUM(AV86:AW86),2)</f>
        <v>0</v>
      </c>
      <c r="AU86" s="131">
        <f>'SO 664 - Tramvajové zastávky'!P89</f>
        <v>0</v>
      </c>
      <c r="AV86" s="130">
        <f>'SO 664 - Tramvajové zastávky'!J35</f>
        <v>0</v>
      </c>
      <c r="AW86" s="130">
        <f>'SO 664 - Tramvajové zastávky'!J36</f>
        <v>0</v>
      </c>
      <c r="AX86" s="130">
        <f>'SO 664 - Tramvajové zastávky'!J37</f>
        <v>0</v>
      </c>
      <c r="AY86" s="130">
        <f>'SO 664 - Tramvajové zastávky'!J38</f>
        <v>0</v>
      </c>
      <c r="AZ86" s="130">
        <f>'SO 664 - Tramvajové zastávky'!F35</f>
        <v>0</v>
      </c>
      <c r="BA86" s="130">
        <f>'SO 664 - Tramvajové zastávky'!F36</f>
        <v>0</v>
      </c>
      <c r="BB86" s="130">
        <f>'SO 664 - Tramvajové zastávky'!F37</f>
        <v>0</v>
      </c>
      <c r="BC86" s="130">
        <f>'SO 664 - Tramvajové zastávky'!F38</f>
        <v>0</v>
      </c>
      <c r="BD86" s="132">
        <f>'SO 664 - Tramvajové zastávky'!F39</f>
        <v>0</v>
      </c>
      <c r="BE86" s="4"/>
      <c r="BT86" s="133" t="s">
        <v>78</v>
      </c>
      <c r="BV86" s="133" t="s">
        <v>71</v>
      </c>
      <c r="BW86" s="133" t="s">
        <v>172</v>
      </c>
      <c r="BX86" s="133" t="s">
        <v>160</v>
      </c>
      <c r="CL86" s="133" t="s">
        <v>19</v>
      </c>
    </row>
    <row r="87" s="4" customFormat="1" ht="16.5" customHeight="1">
      <c r="A87" s="124" t="s">
        <v>79</v>
      </c>
      <c r="B87" s="63"/>
      <c r="C87" s="125"/>
      <c r="D87" s="125"/>
      <c r="E87" s="126" t="s">
        <v>173</v>
      </c>
      <c r="F87" s="126"/>
      <c r="G87" s="126"/>
      <c r="H87" s="126"/>
      <c r="I87" s="126"/>
      <c r="J87" s="125"/>
      <c r="K87" s="126" t="s">
        <v>174</v>
      </c>
      <c r="L87" s="126"/>
      <c r="M87" s="126"/>
      <c r="N87" s="126"/>
      <c r="O87" s="126"/>
      <c r="P87" s="126"/>
      <c r="Q87" s="126"/>
      <c r="R87" s="126"/>
      <c r="S87" s="126"/>
      <c r="T87" s="126"/>
      <c r="U87" s="126"/>
      <c r="V87" s="126"/>
      <c r="W87" s="126"/>
      <c r="X87" s="126"/>
      <c r="Y87" s="126"/>
      <c r="Z87" s="126"/>
      <c r="AA87" s="126"/>
      <c r="AB87" s="126"/>
      <c r="AC87" s="126"/>
      <c r="AD87" s="126"/>
      <c r="AE87" s="126"/>
      <c r="AF87" s="126"/>
      <c r="AG87" s="127">
        <f>'SO 666 - Trolejové vedení'!J32</f>
        <v>0</v>
      </c>
      <c r="AH87" s="125"/>
      <c r="AI87" s="125"/>
      <c r="AJ87" s="125"/>
      <c r="AK87" s="125"/>
      <c r="AL87" s="125"/>
      <c r="AM87" s="125"/>
      <c r="AN87" s="127">
        <f>SUM(AG87,AT87)</f>
        <v>0</v>
      </c>
      <c r="AO87" s="125"/>
      <c r="AP87" s="125"/>
      <c r="AQ87" s="128" t="s">
        <v>82</v>
      </c>
      <c r="AR87" s="65"/>
      <c r="AS87" s="129">
        <v>0</v>
      </c>
      <c r="AT87" s="130">
        <f>ROUND(SUM(AV87:AW87),2)</f>
        <v>0</v>
      </c>
      <c r="AU87" s="131">
        <f>'SO 666 - Trolejové vedení'!P90</f>
        <v>0</v>
      </c>
      <c r="AV87" s="130">
        <f>'SO 666 - Trolejové vedení'!J35</f>
        <v>0</v>
      </c>
      <c r="AW87" s="130">
        <f>'SO 666 - Trolejové vedení'!J36</f>
        <v>0</v>
      </c>
      <c r="AX87" s="130">
        <f>'SO 666 - Trolejové vedení'!J37</f>
        <v>0</v>
      </c>
      <c r="AY87" s="130">
        <f>'SO 666 - Trolejové vedení'!J38</f>
        <v>0</v>
      </c>
      <c r="AZ87" s="130">
        <f>'SO 666 - Trolejové vedení'!F35</f>
        <v>0</v>
      </c>
      <c r="BA87" s="130">
        <f>'SO 666 - Trolejové vedení'!F36</f>
        <v>0</v>
      </c>
      <c r="BB87" s="130">
        <f>'SO 666 - Trolejové vedení'!F37</f>
        <v>0</v>
      </c>
      <c r="BC87" s="130">
        <f>'SO 666 - Trolejové vedení'!F38</f>
        <v>0</v>
      </c>
      <c r="BD87" s="132">
        <f>'SO 666 - Trolejové vedení'!F39</f>
        <v>0</v>
      </c>
      <c r="BE87" s="4"/>
      <c r="BT87" s="133" t="s">
        <v>78</v>
      </c>
      <c r="BV87" s="133" t="s">
        <v>71</v>
      </c>
      <c r="BW87" s="133" t="s">
        <v>175</v>
      </c>
      <c r="BX87" s="133" t="s">
        <v>160</v>
      </c>
      <c r="CL87" s="133" t="s">
        <v>19</v>
      </c>
    </row>
    <row r="88" s="4" customFormat="1" ht="16.5" customHeight="1">
      <c r="A88" s="124" t="s">
        <v>79</v>
      </c>
      <c r="B88" s="63"/>
      <c r="C88" s="125"/>
      <c r="D88" s="125"/>
      <c r="E88" s="126" t="s">
        <v>176</v>
      </c>
      <c r="F88" s="126"/>
      <c r="G88" s="126"/>
      <c r="H88" s="126"/>
      <c r="I88" s="126"/>
      <c r="J88" s="125"/>
      <c r="K88" s="126" t="s">
        <v>177</v>
      </c>
      <c r="L88" s="126"/>
      <c r="M88" s="126"/>
      <c r="N88" s="126"/>
      <c r="O88" s="126"/>
      <c r="P88" s="126"/>
      <c r="Q88" s="126"/>
      <c r="R88" s="126"/>
      <c r="S88" s="126"/>
      <c r="T88" s="126"/>
      <c r="U88" s="126"/>
      <c r="V88" s="126"/>
      <c r="W88" s="126"/>
      <c r="X88" s="126"/>
      <c r="Y88" s="126"/>
      <c r="Z88" s="126"/>
      <c r="AA88" s="126"/>
      <c r="AB88" s="126"/>
      <c r="AC88" s="126"/>
      <c r="AD88" s="126"/>
      <c r="AE88" s="126"/>
      <c r="AF88" s="126"/>
      <c r="AG88" s="127">
        <f>'SO 667 - Trakční kabely'!J32</f>
        <v>0</v>
      </c>
      <c r="AH88" s="125"/>
      <c r="AI88" s="125"/>
      <c r="AJ88" s="125"/>
      <c r="AK88" s="125"/>
      <c r="AL88" s="125"/>
      <c r="AM88" s="125"/>
      <c r="AN88" s="127">
        <f>SUM(AG88,AT88)</f>
        <v>0</v>
      </c>
      <c r="AO88" s="125"/>
      <c r="AP88" s="125"/>
      <c r="AQ88" s="128" t="s">
        <v>82</v>
      </c>
      <c r="AR88" s="65"/>
      <c r="AS88" s="129">
        <v>0</v>
      </c>
      <c r="AT88" s="130">
        <f>ROUND(SUM(AV88:AW88),2)</f>
        <v>0</v>
      </c>
      <c r="AU88" s="131">
        <f>'SO 667 - Trakční kabely'!P89</f>
        <v>0</v>
      </c>
      <c r="AV88" s="130">
        <f>'SO 667 - Trakční kabely'!J35</f>
        <v>0</v>
      </c>
      <c r="AW88" s="130">
        <f>'SO 667 - Trakční kabely'!J36</f>
        <v>0</v>
      </c>
      <c r="AX88" s="130">
        <f>'SO 667 - Trakční kabely'!J37</f>
        <v>0</v>
      </c>
      <c r="AY88" s="130">
        <f>'SO 667 - Trakční kabely'!J38</f>
        <v>0</v>
      </c>
      <c r="AZ88" s="130">
        <f>'SO 667 - Trakční kabely'!F35</f>
        <v>0</v>
      </c>
      <c r="BA88" s="130">
        <f>'SO 667 - Trakční kabely'!F36</f>
        <v>0</v>
      </c>
      <c r="BB88" s="130">
        <f>'SO 667 - Trakční kabely'!F37</f>
        <v>0</v>
      </c>
      <c r="BC88" s="130">
        <f>'SO 667 - Trakční kabely'!F38</f>
        <v>0</v>
      </c>
      <c r="BD88" s="132">
        <f>'SO 667 - Trakční kabely'!F39</f>
        <v>0</v>
      </c>
      <c r="BE88" s="4"/>
      <c r="BT88" s="133" t="s">
        <v>78</v>
      </c>
      <c r="BV88" s="133" t="s">
        <v>71</v>
      </c>
      <c r="BW88" s="133" t="s">
        <v>178</v>
      </c>
      <c r="BX88" s="133" t="s">
        <v>160</v>
      </c>
      <c r="CL88" s="133" t="s">
        <v>19</v>
      </c>
    </row>
    <row r="89" s="4" customFormat="1" ht="16.5" customHeight="1">
      <c r="A89" s="124" t="s">
        <v>79</v>
      </c>
      <c r="B89" s="63"/>
      <c r="C89" s="125"/>
      <c r="D89" s="125"/>
      <c r="E89" s="126" t="s">
        <v>179</v>
      </c>
      <c r="F89" s="126"/>
      <c r="G89" s="126"/>
      <c r="H89" s="126"/>
      <c r="I89" s="126"/>
      <c r="J89" s="125"/>
      <c r="K89" s="126" t="s">
        <v>180</v>
      </c>
      <c r="L89" s="126"/>
      <c r="M89" s="126"/>
      <c r="N89" s="126"/>
      <c r="O89" s="126"/>
      <c r="P89" s="126"/>
      <c r="Q89" s="126"/>
      <c r="R89" s="126"/>
      <c r="S89" s="126"/>
      <c r="T89" s="126"/>
      <c r="U89" s="126"/>
      <c r="V89" s="126"/>
      <c r="W89" s="126"/>
      <c r="X89" s="126"/>
      <c r="Y89" s="126"/>
      <c r="Z89" s="126"/>
      <c r="AA89" s="126"/>
      <c r="AB89" s="126"/>
      <c r="AC89" s="126"/>
      <c r="AD89" s="126"/>
      <c r="AE89" s="126"/>
      <c r="AF89" s="126"/>
      <c r="AG89" s="127">
        <f>'SO 668 - Mazací zařízení'!J32</f>
        <v>0</v>
      </c>
      <c r="AH89" s="125"/>
      <c r="AI89" s="125"/>
      <c r="AJ89" s="125"/>
      <c r="AK89" s="125"/>
      <c r="AL89" s="125"/>
      <c r="AM89" s="125"/>
      <c r="AN89" s="127">
        <f>SUM(AG89,AT89)</f>
        <v>0</v>
      </c>
      <c r="AO89" s="125"/>
      <c r="AP89" s="125"/>
      <c r="AQ89" s="128" t="s">
        <v>82</v>
      </c>
      <c r="AR89" s="65"/>
      <c r="AS89" s="129">
        <v>0</v>
      </c>
      <c r="AT89" s="130">
        <f>ROUND(SUM(AV89:AW89),2)</f>
        <v>0</v>
      </c>
      <c r="AU89" s="131">
        <f>'SO 668 - Mazací zařízení'!P86</f>
        <v>0</v>
      </c>
      <c r="AV89" s="130">
        <f>'SO 668 - Mazací zařízení'!J35</f>
        <v>0</v>
      </c>
      <c r="AW89" s="130">
        <f>'SO 668 - Mazací zařízení'!J36</f>
        <v>0</v>
      </c>
      <c r="AX89" s="130">
        <f>'SO 668 - Mazací zařízení'!J37</f>
        <v>0</v>
      </c>
      <c r="AY89" s="130">
        <f>'SO 668 - Mazací zařízení'!J38</f>
        <v>0</v>
      </c>
      <c r="AZ89" s="130">
        <f>'SO 668 - Mazací zařízení'!F35</f>
        <v>0</v>
      </c>
      <c r="BA89" s="130">
        <f>'SO 668 - Mazací zařízení'!F36</f>
        <v>0</v>
      </c>
      <c r="BB89" s="130">
        <f>'SO 668 - Mazací zařízení'!F37</f>
        <v>0</v>
      </c>
      <c r="BC89" s="130">
        <f>'SO 668 - Mazací zařízení'!F38</f>
        <v>0</v>
      </c>
      <c r="BD89" s="132">
        <f>'SO 668 - Mazací zařízení'!F39</f>
        <v>0</v>
      </c>
      <c r="BE89" s="4"/>
      <c r="BT89" s="133" t="s">
        <v>78</v>
      </c>
      <c r="BV89" s="133" t="s">
        <v>71</v>
      </c>
      <c r="BW89" s="133" t="s">
        <v>181</v>
      </c>
      <c r="BX89" s="133" t="s">
        <v>160</v>
      </c>
      <c r="CL89" s="133" t="s">
        <v>19</v>
      </c>
    </row>
    <row r="90" s="4" customFormat="1" ht="16.5" customHeight="1">
      <c r="A90" s="124" t="s">
        <v>79</v>
      </c>
      <c r="B90" s="63"/>
      <c r="C90" s="125"/>
      <c r="D90" s="125"/>
      <c r="E90" s="126" t="s">
        <v>182</v>
      </c>
      <c r="F90" s="126"/>
      <c r="G90" s="126"/>
      <c r="H90" s="126"/>
      <c r="I90" s="126"/>
      <c r="J90" s="125"/>
      <c r="K90" s="126" t="s">
        <v>183</v>
      </c>
      <c r="L90" s="126"/>
      <c r="M90" s="126"/>
      <c r="N90" s="126"/>
      <c r="O90" s="126"/>
      <c r="P90" s="126"/>
      <c r="Q90" s="126"/>
      <c r="R90" s="126"/>
      <c r="S90" s="126"/>
      <c r="T90" s="126"/>
      <c r="U90" s="126"/>
      <c r="V90" s="126"/>
      <c r="W90" s="126"/>
      <c r="X90" s="126"/>
      <c r="Y90" s="126"/>
      <c r="Z90" s="126"/>
      <c r="AA90" s="126"/>
      <c r="AB90" s="126"/>
      <c r="AC90" s="126"/>
      <c r="AD90" s="126"/>
      <c r="AE90" s="126"/>
      <c r="AF90" s="126"/>
      <c r="AG90" s="127">
        <f>'SO 669 - Osvětlení areálu'!J32</f>
        <v>0</v>
      </c>
      <c r="AH90" s="125"/>
      <c r="AI90" s="125"/>
      <c r="AJ90" s="125"/>
      <c r="AK90" s="125"/>
      <c r="AL90" s="125"/>
      <c r="AM90" s="125"/>
      <c r="AN90" s="127">
        <f>SUM(AG90,AT90)</f>
        <v>0</v>
      </c>
      <c r="AO90" s="125"/>
      <c r="AP90" s="125"/>
      <c r="AQ90" s="128" t="s">
        <v>82</v>
      </c>
      <c r="AR90" s="65"/>
      <c r="AS90" s="129">
        <v>0</v>
      </c>
      <c r="AT90" s="130">
        <f>ROUND(SUM(AV90:AW90),2)</f>
        <v>0</v>
      </c>
      <c r="AU90" s="131">
        <f>'SO 669 - Osvětlení areálu'!P94</f>
        <v>0</v>
      </c>
      <c r="AV90" s="130">
        <f>'SO 669 - Osvětlení areálu'!J35</f>
        <v>0</v>
      </c>
      <c r="AW90" s="130">
        <f>'SO 669 - Osvětlení areálu'!J36</f>
        <v>0</v>
      </c>
      <c r="AX90" s="130">
        <f>'SO 669 - Osvětlení areálu'!J37</f>
        <v>0</v>
      </c>
      <c r="AY90" s="130">
        <f>'SO 669 - Osvětlení areálu'!J38</f>
        <v>0</v>
      </c>
      <c r="AZ90" s="130">
        <f>'SO 669 - Osvětlení areálu'!F35</f>
        <v>0</v>
      </c>
      <c r="BA90" s="130">
        <f>'SO 669 - Osvětlení areálu'!F36</f>
        <v>0</v>
      </c>
      <c r="BB90" s="130">
        <f>'SO 669 - Osvětlení areálu'!F37</f>
        <v>0</v>
      </c>
      <c r="BC90" s="130">
        <f>'SO 669 - Osvětlení areálu'!F38</f>
        <v>0</v>
      </c>
      <c r="BD90" s="132">
        <f>'SO 669 - Osvětlení areálu'!F39</f>
        <v>0</v>
      </c>
      <c r="BE90" s="4"/>
      <c r="BT90" s="133" t="s">
        <v>78</v>
      </c>
      <c r="BV90" s="133" t="s">
        <v>71</v>
      </c>
      <c r="BW90" s="133" t="s">
        <v>184</v>
      </c>
      <c r="BX90" s="133" t="s">
        <v>160</v>
      </c>
      <c r="CL90" s="133" t="s">
        <v>19</v>
      </c>
    </row>
    <row r="91" s="4" customFormat="1" ht="16.5" customHeight="1">
      <c r="A91" s="124" t="s">
        <v>79</v>
      </c>
      <c r="B91" s="63"/>
      <c r="C91" s="125"/>
      <c r="D91" s="125"/>
      <c r="E91" s="126" t="s">
        <v>185</v>
      </c>
      <c r="F91" s="126"/>
      <c r="G91" s="126"/>
      <c r="H91" s="126"/>
      <c r="I91" s="126"/>
      <c r="J91" s="125"/>
      <c r="K91" s="126" t="s">
        <v>186</v>
      </c>
      <c r="L91" s="126"/>
      <c r="M91" s="126"/>
      <c r="N91" s="126"/>
      <c r="O91" s="126"/>
      <c r="P91" s="126"/>
      <c r="Q91" s="126"/>
      <c r="R91" s="126"/>
      <c r="S91" s="126"/>
      <c r="T91" s="126"/>
      <c r="U91" s="126"/>
      <c r="V91" s="126"/>
      <c r="W91" s="126"/>
      <c r="X91" s="126"/>
      <c r="Y91" s="126"/>
      <c r="Z91" s="126"/>
      <c r="AA91" s="126"/>
      <c r="AB91" s="126"/>
      <c r="AC91" s="126"/>
      <c r="AD91" s="126"/>
      <c r="AE91" s="126"/>
      <c r="AF91" s="126"/>
      <c r="AG91" s="127">
        <f>'SO 670 - Přeložky slabopr...'!J32</f>
        <v>0</v>
      </c>
      <c r="AH91" s="125"/>
      <c r="AI91" s="125"/>
      <c r="AJ91" s="125"/>
      <c r="AK91" s="125"/>
      <c r="AL91" s="125"/>
      <c r="AM91" s="125"/>
      <c r="AN91" s="127">
        <f>SUM(AG91,AT91)</f>
        <v>0</v>
      </c>
      <c r="AO91" s="125"/>
      <c r="AP91" s="125"/>
      <c r="AQ91" s="128" t="s">
        <v>82</v>
      </c>
      <c r="AR91" s="65"/>
      <c r="AS91" s="129">
        <v>0</v>
      </c>
      <c r="AT91" s="130">
        <f>ROUND(SUM(AV91:AW91),2)</f>
        <v>0</v>
      </c>
      <c r="AU91" s="131">
        <f>'SO 670 - Přeložky slabopr...'!P86</f>
        <v>0</v>
      </c>
      <c r="AV91" s="130">
        <f>'SO 670 - Přeložky slabopr...'!J35</f>
        <v>0</v>
      </c>
      <c r="AW91" s="130">
        <f>'SO 670 - Přeložky slabopr...'!J36</f>
        <v>0</v>
      </c>
      <c r="AX91" s="130">
        <f>'SO 670 - Přeložky slabopr...'!J37</f>
        <v>0</v>
      </c>
      <c r="AY91" s="130">
        <f>'SO 670 - Přeložky slabopr...'!J38</f>
        <v>0</v>
      </c>
      <c r="AZ91" s="130">
        <f>'SO 670 - Přeložky slabopr...'!F35</f>
        <v>0</v>
      </c>
      <c r="BA91" s="130">
        <f>'SO 670 - Přeložky slabopr...'!F36</f>
        <v>0</v>
      </c>
      <c r="BB91" s="130">
        <f>'SO 670 - Přeložky slabopr...'!F37</f>
        <v>0</v>
      </c>
      <c r="BC91" s="130">
        <f>'SO 670 - Přeložky slabopr...'!F38</f>
        <v>0</v>
      </c>
      <c r="BD91" s="132">
        <f>'SO 670 - Přeložky slabopr...'!F39</f>
        <v>0</v>
      </c>
      <c r="BE91" s="4"/>
      <c r="BT91" s="133" t="s">
        <v>78</v>
      </c>
      <c r="BV91" s="133" t="s">
        <v>71</v>
      </c>
      <c r="BW91" s="133" t="s">
        <v>187</v>
      </c>
      <c r="BX91" s="133" t="s">
        <v>160</v>
      </c>
      <c r="CL91" s="133" t="s">
        <v>19</v>
      </c>
    </row>
    <row r="92" s="4" customFormat="1" ht="16.5" customHeight="1">
      <c r="A92" s="124" t="s">
        <v>79</v>
      </c>
      <c r="B92" s="63"/>
      <c r="C92" s="125"/>
      <c r="D92" s="125"/>
      <c r="E92" s="126" t="s">
        <v>188</v>
      </c>
      <c r="F92" s="126"/>
      <c r="G92" s="126"/>
      <c r="H92" s="126"/>
      <c r="I92" s="126"/>
      <c r="J92" s="125"/>
      <c r="K92" s="126" t="s">
        <v>189</v>
      </c>
      <c r="L92" s="126"/>
      <c r="M92" s="126"/>
      <c r="N92" s="126"/>
      <c r="O92" s="126"/>
      <c r="P92" s="126"/>
      <c r="Q92" s="126"/>
      <c r="R92" s="126"/>
      <c r="S92" s="126"/>
      <c r="T92" s="126"/>
      <c r="U92" s="126"/>
      <c r="V92" s="126"/>
      <c r="W92" s="126"/>
      <c r="X92" s="126"/>
      <c r="Y92" s="126"/>
      <c r="Z92" s="126"/>
      <c r="AA92" s="126"/>
      <c r="AB92" s="126"/>
      <c r="AC92" s="126"/>
      <c r="AD92" s="126"/>
      <c r="AE92" s="126"/>
      <c r="AF92" s="126"/>
      <c r="AG92" s="127">
        <f>'SO 671 - Datová a telefon...'!J32</f>
        <v>0</v>
      </c>
      <c r="AH92" s="125"/>
      <c r="AI92" s="125"/>
      <c r="AJ92" s="125"/>
      <c r="AK92" s="125"/>
      <c r="AL92" s="125"/>
      <c r="AM92" s="125"/>
      <c r="AN92" s="127">
        <f>SUM(AG92,AT92)</f>
        <v>0</v>
      </c>
      <c r="AO92" s="125"/>
      <c r="AP92" s="125"/>
      <c r="AQ92" s="128" t="s">
        <v>82</v>
      </c>
      <c r="AR92" s="65"/>
      <c r="AS92" s="129">
        <v>0</v>
      </c>
      <c r="AT92" s="130">
        <f>ROUND(SUM(AV92:AW92),2)</f>
        <v>0</v>
      </c>
      <c r="AU92" s="131">
        <f>'SO 671 - Datová a telefon...'!P86</f>
        <v>0</v>
      </c>
      <c r="AV92" s="130">
        <f>'SO 671 - Datová a telefon...'!J35</f>
        <v>0</v>
      </c>
      <c r="AW92" s="130">
        <f>'SO 671 - Datová a telefon...'!J36</f>
        <v>0</v>
      </c>
      <c r="AX92" s="130">
        <f>'SO 671 - Datová a telefon...'!J37</f>
        <v>0</v>
      </c>
      <c r="AY92" s="130">
        <f>'SO 671 - Datová a telefon...'!J38</f>
        <v>0</v>
      </c>
      <c r="AZ92" s="130">
        <f>'SO 671 - Datová a telefon...'!F35</f>
        <v>0</v>
      </c>
      <c r="BA92" s="130">
        <f>'SO 671 - Datová a telefon...'!F36</f>
        <v>0</v>
      </c>
      <c r="BB92" s="130">
        <f>'SO 671 - Datová a telefon...'!F37</f>
        <v>0</v>
      </c>
      <c r="BC92" s="130">
        <f>'SO 671 - Datová a telefon...'!F38</f>
        <v>0</v>
      </c>
      <c r="BD92" s="132">
        <f>'SO 671 - Datová a telefon...'!F39</f>
        <v>0</v>
      </c>
      <c r="BE92" s="4"/>
      <c r="BT92" s="133" t="s">
        <v>78</v>
      </c>
      <c r="BV92" s="133" t="s">
        <v>71</v>
      </c>
      <c r="BW92" s="133" t="s">
        <v>190</v>
      </c>
      <c r="BX92" s="133" t="s">
        <v>160</v>
      </c>
      <c r="CL92" s="133" t="s">
        <v>19</v>
      </c>
    </row>
    <row r="93" s="4" customFormat="1" ht="16.5" customHeight="1">
      <c r="A93" s="124" t="s">
        <v>79</v>
      </c>
      <c r="B93" s="63"/>
      <c r="C93" s="125"/>
      <c r="D93" s="125"/>
      <c r="E93" s="126" t="s">
        <v>191</v>
      </c>
      <c r="F93" s="126"/>
      <c r="G93" s="126"/>
      <c r="H93" s="126"/>
      <c r="I93" s="126"/>
      <c r="J93" s="125"/>
      <c r="K93" s="126" t="s">
        <v>192</v>
      </c>
      <c r="L93" s="126"/>
      <c r="M93" s="126"/>
      <c r="N93" s="126"/>
      <c r="O93" s="126"/>
      <c r="P93" s="126"/>
      <c r="Q93" s="126"/>
      <c r="R93" s="126"/>
      <c r="S93" s="126"/>
      <c r="T93" s="126"/>
      <c r="U93" s="126"/>
      <c r="V93" s="126"/>
      <c r="W93" s="126"/>
      <c r="X93" s="126"/>
      <c r="Y93" s="126"/>
      <c r="Z93" s="126"/>
      <c r="AA93" s="126"/>
      <c r="AB93" s="126"/>
      <c r="AC93" s="126"/>
      <c r="AD93" s="126"/>
      <c r="AE93" s="126"/>
      <c r="AF93" s="126"/>
      <c r="AG93" s="127">
        <f>'SO 672 - Přípojka NN pro ...'!J32</f>
        <v>0</v>
      </c>
      <c r="AH93" s="125"/>
      <c r="AI93" s="125"/>
      <c r="AJ93" s="125"/>
      <c r="AK93" s="125"/>
      <c r="AL93" s="125"/>
      <c r="AM93" s="125"/>
      <c r="AN93" s="127">
        <f>SUM(AG93,AT93)</f>
        <v>0</v>
      </c>
      <c r="AO93" s="125"/>
      <c r="AP93" s="125"/>
      <c r="AQ93" s="128" t="s">
        <v>82</v>
      </c>
      <c r="AR93" s="65"/>
      <c r="AS93" s="129">
        <v>0</v>
      </c>
      <c r="AT93" s="130">
        <f>ROUND(SUM(AV93:AW93),2)</f>
        <v>0</v>
      </c>
      <c r="AU93" s="131">
        <f>'SO 672 - Přípojka NN pro ...'!P93</f>
        <v>0</v>
      </c>
      <c r="AV93" s="130">
        <f>'SO 672 - Přípojka NN pro ...'!J35</f>
        <v>0</v>
      </c>
      <c r="AW93" s="130">
        <f>'SO 672 - Přípojka NN pro ...'!J36</f>
        <v>0</v>
      </c>
      <c r="AX93" s="130">
        <f>'SO 672 - Přípojka NN pro ...'!J37</f>
        <v>0</v>
      </c>
      <c r="AY93" s="130">
        <f>'SO 672 - Přípojka NN pro ...'!J38</f>
        <v>0</v>
      </c>
      <c r="AZ93" s="130">
        <f>'SO 672 - Přípojka NN pro ...'!F35</f>
        <v>0</v>
      </c>
      <c r="BA93" s="130">
        <f>'SO 672 - Přípojka NN pro ...'!F36</f>
        <v>0</v>
      </c>
      <c r="BB93" s="130">
        <f>'SO 672 - Přípojka NN pro ...'!F37</f>
        <v>0</v>
      </c>
      <c r="BC93" s="130">
        <f>'SO 672 - Přípojka NN pro ...'!F38</f>
        <v>0</v>
      </c>
      <c r="BD93" s="132">
        <f>'SO 672 - Přípojka NN pro ...'!F39</f>
        <v>0</v>
      </c>
      <c r="BE93" s="4"/>
      <c r="BT93" s="133" t="s">
        <v>78</v>
      </c>
      <c r="BV93" s="133" t="s">
        <v>71</v>
      </c>
      <c r="BW93" s="133" t="s">
        <v>193</v>
      </c>
      <c r="BX93" s="133" t="s">
        <v>160</v>
      </c>
      <c r="CL93" s="133" t="s">
        <v>19</v>
      </c>
    </row>
    <row r="94" s="7" customFormat="1" ht="16.5" customHeight="1">
      <c r="A94" s="7"/>
      <c r="B94" s="111"/>
      <c r="C94" s="112"/>
      <c r="D94" s="113" t="s">
        <v>194</v>
      </c>
      <c r="E94" s="113"/>
      <c r="F94" s="113"/>
      <c r="G94" s="113"/>
      <c r="H94" s="113"/>
      <c r="I94" s="114"/>
      <c r="J94" s="113" t="s">
        <v>195</v>
      </c>
      <c r="K94" s="113"/>
      <c r="L94" s="113"/>
      <c r="M94" s="113"/>
      <c r="N94" s="113"/>
      <c r="O94" s="113"/>
      <c r="P94" s="113"/>
      <c r="Q94" s="113"/>
      <c r="R94" s="113"/>
      <c r="S94" s="113"/>
      <c r="T94" s="113"/>
      <c r="U94" s="113"/>
      <c r="V94" s="113"/>
      <c r="W94" s="113"/>
      <c r="X94" s="113"/>
      <c r="Y94" s="113"/>
      <c r="Z94" s="113"/>
      <c r="AA94" s="113"/>
      <c r="AB94" s="113"/>
      <c r="AC94" s="113"/>
      <c r="AD94" s="113"/>
      <c r="AE94" s="113"/>
      <c r="AF94" s="113"/>
      <c r="AG94" s="115">
        <f>ROUND(SUM(AG95:AG99),2)</f>
        <v>0</v>
      </c>
      <c r="AH94" s="114"/>
      <c r="AI94" s="114"/>
      <c r="AJ94" s="114"/>
      <c r="AK94" s="114"/>
      <c r="AL94" s="114"/>
      <c r="AM94" s="114"/>
      <c r="AN94" s="116">
        <f>SUM(AG94,AT94)</f>
        <v>0</v>
      </c>
      <c r="AO94" s="114"/>
      <c r="AP94" s="114"/>
      <c r="AQ94" s="117" t="s">
        <v>75</v>
      </c>
      <c r="AR94" s="118"/>
      <c r="AS94" s="119">
        <f>ROUND(SUM(AS95:AS99),2)</f>
        <v>0</v>
      </c>
      <c r="AT94" s="120">
        <f>ROUND(SUM(AV94:AW94),2)</f>
        <v>0</v>
      </c>
      <c r="AU94" s="121">
        <f>ROUND(SUM(AU95:AU99),5)</f>
        <v>0</v>
      </c>
      <c r="AV94" s="120">
        <f>ROUND(AZ94*L29,2)</f>
        <v>0</v>
      </c>
      <c r="AW94" s="120">
        <f>ROUND(BA94*L30,2)</f>
        <v>0</v>
      </c>
      <c r="AX94" s="120">
        <f>ROUND(BB94*L29,2)</f>
        <v>0</v>
      </c>
      <c r="AY94" s="120">
        <f>ROUND(BC94*L30,2)</f>
        <v>0</v>
      </c>
      <c r="AZ94" s="120">
        <f>ROUND(SUM(AZ95:AZ99),2)</f>
        <v>0</v>
      </c>
      <c r="BA94" s="120">
        <f>ROUND(SUM(BA95:BA99),2)</f>
        <v>0</v>
      </c>
      <c r="BB94" s="120">
        <f>ROUND(SUM(BB95:BB99),2)</f>
        <v>0</v>
      </c>
      <c r="BC94" s="120">
        <f>ROUND(SUM(BC95:BC99),2)</f>
        <v>0</v>
      </c>
      <c r="BD94" s="122">
        <f>ROUND(SUM(BD95:BD99),2)</f>
        <v>0</v>
      </c>
      <c r="BE94" s="7"/>
      <c r="BS94" s="123" t="s">
        <v>68</v>
      </c>
      <c r="BT94" s="123" t="s">
        <v>76</v>
      </c>
      <c r="BU94" s="123" t="s">
        <v>70</v>
      </c>
      <c r="BV94" s="123" t="s">
        <v>71</v>
      </c>
      <c r="BW94" s="123" t="s">
        <v>196</v>
      </c>
      <c r="BX94" s="123" t="s">
        <v>5</v>
      </c>
      <c r="CL94" s="123" t="s">
        <v>19</v>
      </c>
      <c r="CM94" s="123" t="s">
        <v>78</v>
      </c>
    </row>
    <row r="95" s="4" customFormat="1" ht="16.5" customHeight="1">
      <c r="A95" s="124" t="s">
        <v>79</v>
      </c>
      <c r="B95" s="63"/>
      <c r="C95" s="125"/>
      <c r="D95" s="125"/>
      <c r="E95" s="126" t="s">
        <v>197</v>
      </c>
      <c r="F95" s="126"/>
      <c r="G95" s="126"/>
      <c r="H95" s="126"/>
      <c r="I95" s="126"/>
      <c r="J95" s="125"/>
      <c r="K95" s="126" t="s">
        <v>198</v>
      </c>
      <c r="L95" s="126"/>
      <c r="M95" s="126"/>
      <c r="N95" s="126"/>
      <c r="O95" s="126"/>
      <c r="P95" s="126"/>
      <c r="Q95" s="126"/>
      <c r="R95" s="126"/>
      <c r="S95" s="126"/>
      <c r="T95" s="126"/>
      <c r="U95" s="126"/>
      <c r="V95" s="126"/>
      <c r="W95" s="126"/>
      <c r="X95" s="126"/>
      <c r="Y95" s="126"/>
      <c r="Z95" s="126"/>
      <c r="AA95" s="126"/>
      <c r="AB95" s="126"/>
      <c r="AC95" s="126"/>
      <c r="AD95" s="126"/>
      <c r="AE95" s="126"/>
      <c r="AF95" s="126"/>
      <c r="AG95" s="127">
        <f>'SO 701 - Nová vrátnice'!J32</f>
        <v>0</v>
      </c>
      <c r="AH95" s="125"/>
      <c r="AI95" s="125"/>
      <c r="AJ95" s="125"/>
      <c r="AK95" s="125"/>
      <c r="AL95" s="125"/>
      <c r="AM95" s="125"/>
      <c r="AN95" s="127">
        <f>SUM(AG95,AT95)</f>
        <v>0</v>
      </c>
      <c r="AO95" s="125"/>
      <c r="AP95" s="125"/>
      <c r="AQ95" s="128" t="s">
        <v>82</v>
      </c>
      <c r="AR95" s="65"/>
      <c r="AS95" s="129">
        <v>0</v>
      </c>
      <c r="AT95" s="130">
        <f>ROUND(SUM(AV95:AW95),2)</f>
        <v>0</v>
      </c>
      <c r="AU95" s="131">
        <f>'SO 701 - Nová vrátnice'!P90</f>
        <v>0</v>
      </c>
      <c r="AV95" s="130">
        <f>'SO 701 - Nová vrátnice'!J35</f>
        <v>0</v>
      </c>
      <c r="AW95" s="130">
        <f>'SO 701 - Nová vrátnice'!J36</f>
        <v>0</v>
      </c>
      <c r="AX95" s="130">
        <f>'SO 701 - Nová vrátnice'!J37</f>
        <v>0</v>
      </c>
      <c r="AY95" s="130">
        <f>'SO 701 - Nová vrátnice'!J38</f>
        <v>0</v>
      </c>
      <c r="AZ95" s="130">
        <f>'SO 701 - Nová vrátnice'!F35</f>
        <v>0</v>
      </c>
      <c r="BA95" s="130">
        <f>'SO 701 - Nová vrátnice'!F36</f>
        <v>0</v>
      </c>
      <c r="BB95" s="130">
        <f>'SO 701 - Nová vrátnice'!F37</f>
        <v>0</v>
      </c>
      <c r="BC95" s="130">
        <f>'SO 701 - Nová vrátnice'!F38</f>
        <v>0</v>
      </c>
      <c r="BD95" s="132">
        <f>'SO 701 - Nová vrátnice'!F39</f>
        <v>0</v>
      </c>
      <c r="BE95" s="4"/>
      <c r="BT95" s="133" t="s">
        <v>78</v>
      </c>
      <c r="BV95" s="133" t="s">
        <v>71</v>
      </c>
      <c r="BW95" s="133" t="s">
        <v>199</v>
      </c>
      <c r="BX95" s="133" t="s">
        <v>196</v>
      </c>
      <c r="CL95" s="133" t="s">
        <v>19</v>
      </c>
    </row>
    <row r="96" s="4" customFormat="1" ht="16.5" customHeight="1">
      <c r="A96" s="124" t="s">
        <v>79</v>
      </c>
      <c r="B96" s="63"/>
      <c r="C96" s="125"/>
      <c r="D96" s="125"/>
      <c r="E96" s="126" t="s">
        <v>200</v>
      </c>
      <c r="F96" s="126"/>
      <c r="G96" s="126"/>
      <c r="H96" s="126"/>
      <c r="I96" s="126"/>
      <c r="J96" s="125"/>
      <c r="K96" s="126" t="s">
        <v>201</v>
      </c>
      <c r="L96" s="126"/>
      <c r="M96" s="126"/>
      <c r="N96" s="126"/>
      <c r="O96" s="126"/>
      <c r="P96" s="126"/>
      <c r="Q96" s="126"/>
      <c r="R96" s="126"/>
      <c r="S96" s="126"/>
      <c r="T96" s="126"/>
      <c r="U96" s="126"/>
      <c r="V96" s="126"/>
      <c r="W96" s="126"/>
      <c r="X96" s="126"/>
      <c r="Y96" s="126"/>
      <c r="Z96" s="126"/>
      <c r="AA96" s="126"/>
      <c r="AB96" s="126"/>
      <c r="AC96" s="126"/>
      <c r="AD96" s="126"/>
      <c r="AE96" s="126"/>
      <c r="AF96" s="126"/>
      <c r="AG96" s="127">
        <f>'SO 702 - Protihluková stěna'!J32</f>
        <v>0</v>
      </c>
      <c r="AH96" s="125"/>
      <c r="AI96" s="125"/>
      <c r="AJ96" s="125"/>
      <c r="AK96" s="125"/>
      <c r="AL96" s="125"/>
      <c r="AM96" s="125"/>
      <c r="AN96" s="127">
        <f>SUM(AG96,AT96)</f>
        <v>0</v>
      </c>
      <c r="AO96" s="125"/>
      <c r="AP96" s="125"/>
      <c r="AQ96" s="128" t="s">
        <v>82</v>
      </c>
      <c r="AR96" s="65"/>
      <c r="AS96" s="129">
        <v>0</v>
      </c>
      <c r="AT96" s="130">
        <f>ROUND(SUM(AV96:AW96),2)</f>
        <v>0</v>
      </c>
      <c r="AU96" s="131">
        <f>'SO 702 - Protihluková stěna'!P90</f>
        <v>0</v>
      </c>
      <c r="AV96" s="130">
        <f>'SO 702 - Protihluková stěna'!J35</f>
        <v>0</v>
      </c>
      <c r="AW96" s="130">
        <f>'SO 702 - Protihluková stěna'!J36</f>
        <v>0</v>
      </c>
      <c r="AX96" s="130">
        <f>'SO 702 - Protihluková stěna'!J37</f>
        <v>0</v>
      </c>
      <c r="AY96" s="130">
        <f>'SO 702 - Protihluková stěna'!J38</f>
        <v>0</v>
      </c>
      <c r="AZ96" s="130">
        <f>'SO 702 - Protihluková stěna'!F35</f>
        <v>0</v>
      </c>
      <c r="BA96" s="130">
        <f>'SO 702 - Protihluková stěna'!F36</f>
        <v>0</v>
      </c>
      <c r="BB96" s="130">
        <f>'SO 702 - Protihluková stěna'!F37</f>
        <v>0</v>
      </c>
      <c r="BC96" s="130">
        <f>'SO 702 - Protihluková stěna'!F38</f>
        <v>0</v>
      </c>
      <c r="BD96" s="132">
        <f>'SO 702 - Protihluková stěna'!F39</f>
        <v>0</v>
      </c>
      <c r="BE96" s="4"/>
      <c r="BT96" s="133" t="s">
        <v>78</v>
      </c>
      <c r="BV96" s="133" t="s">
        <v>71</v>
      </c>
      <c r="BW96" s="133" t="s">
        <v>202</v>
      </c>
      <c r="BX96" s="133" t="s">
        <v>196</v>
      </c>
      <c r="CL96" s="133" t="s">
        <v>19</v>
      </c>
    </row>
    <row r="97" s="4" customFormat="1" ht="23.25" customHeight="1">
      <c r="A97" s="124" t="s">
        <v>79</v>
      </c>
      <c r="B97" s="63"/>
      <c r="C97" s="125"/>
      <c r="D97" s="125"/>
      <c r="E97" s="126" t="s">
        <v>203</v>
      </c>
      <c r="F97" s="126"/>
      <c r="G97" s="126"/>
      <c r="H97" s="126"/>
      <c r="I97" s="126"/>
      <c r="J97" s="125"/>
      <c r="K97" s="126" t="s">
        <v>204</v>
      </c>
      <c r="L97" s="126"/>
      <c r="M97" s="126"/>
      <c r="N97" s="126"/>
      <c r="O97" s="126"/>
      <c r="P97" s="126"/>
      <c r="Q97" s="126"/>
      <c r="R97" s="126"/>
      <c r="S97" s="126"/>
      <c r="T97" s="126"/>
      <c r="U97" s="126"/>
      <c r="V97" s="126"/>
      <c r="W97" s="126"/>
      <c r="X97" s="126"/>
      <c r="Y97" s="126"/>
      <c r="Z97" s="126"/>
      <c r="AA97" s="126"/>
      <c r="AB97" s="126"/>
      <c r="AC97" s="126"/>
      <c r="AD97" s="126"/>
      <c r="AE97" s="126"/>
      <c r="AF97" s="126"/>
      <c r="AG97" s="127">
        <f>'SO 702.1 - Oplocení DPMB ...'!J32</f>
        <v>0</v>
      </c>
      <c r="AH97" s="125"/>
      <c r="AI97" s="125"/>
      <c r="AJ97" s="125"/>
      <c r="AK97" s="125"/>
      <c r="AL97" s="125"/>
      <c r="AM97" s="125"/>
      <c r="AN97" s="127">
        <f>SUM(AG97,AT97)</f>
        <v>0</v>
      </c>
      <c r="AO97" s="125"/>
      <c r="AP97" s="125"/>
      <c r="AQ97" s="128" t="s">
        <v>82</v>
      </c>
      <c r="AR97" s="65"/>
      <c r="AS97" s="129">
        <v>0</v>
      </c>
      <c r="AT97" s="130">
        <f>ROUND(SUM(AV97:AW97),2)</f>
        <v>0</v>
      </c>
      <c r="AU97" s="131">
        <f>'SO 702.1 - Oplocení DPMB ...'!P88</f>
        <v>0</v>
      </c>
      <c r="AV97" s="130">
        <f>'SO 702.1 - Oplocení DPMB ...'!J35</f>
        <v>0</v>
      </c>
      <c r="AW97" s="130">
        <f>'SO 702.1 - Oplocení DPMB ...'!J36</f>
        <v>0</v>
      </c>
      <c r="AX97" s="130">
        <f>'SO 702.1 - Oplocení DPMB ...'!J37</f>
        <v>0</v>
      </c>
      <c r="AY97" s="130">
        <f>'SO 702.1 - Oplocení DPMB ...'!J38</f>
        <v>0</v>
      </c>
      <c r="AZ97" s="130">
        <f>'SO 702.1 - Oplocení DPMB ...'!F35</f>
        <v>0</v>
      </c>
      <c r="BA97" s="130">
        <f>'SO 702.1 - Oplocení DPMB ...'!F36</f>
        <v>0</v>
      </c>
      <c r="BB97" s="130">
        <f>'SO 702.1 - Oplocení DPMB ...'!F37</f>
        <v>0</v>
      </c>
      <c r="BC97" s="130">
        <f>'SO 702.1 - Oplocení DPMB ...'!F38</f>
        <v>0</v>
      </c>
      <c r="BD97" s="132">
        <f>'SO 702.1 - Oplocení DPMB ...'!F39</f>
        <v>0</v>
      </c>
      <c r="BE97" s="4"/>
      <c r="BT97" s="133" t="s">
        <v>78</v>
      </c>
      <c r="BV97" s="133" t="s">
        <v>71</v>
      </c>
      <c r="BW97" s="133" t="s">
        <v>205</v>
      </c>
      <c r="BX97" s="133" t="s">
        <v>196</v>
      </c>
      <c r="CL97" s="133" t="s">
        <v>19</v>
      </c>
    </row>
    <row r="98" s="4" customFormat="1" ht="23.25" customHeight="1">
      <c r="A98" s="124" t="s">
        <v>79</v>
      </c>
      <c r="B98" s="63"/>
      <c r="C98" s="125"/>
      <c r="D98" s="125"/>
      <c r="E98" s="126" t="s">
        <v>206</v>
      </c>
      <c r="F98" s="126"/>
      <c r="G98" s="126"/>
      <c r="H98" s="126"/>
      <c r="I98" s="126"/>
      <c r="J98" s="125"/>
      <c r="K98" s="126" t="s">
        <v>207</v>
      </c>
      <c r="L98" s="126"/>
      <c r="M98" s="126"/>
      <c r="N98" s="126"/>
      <c r="O98" s="126"/>
      <c r="P98" s="126"/>
      <c r="Q98" s="126"/>
      <c r="R98" s="126"/>
      <c r="S98" s="126"/>
      <c r="T98" s="126"/>
      <c r="U98" s="126"/>
      <c r="V98" s="126"/>
      <c r="W98" s="126"/>
      <c r="X98" s="126"/>
      <c r="Y98" s="126"/>
      <c r="Z98" s="126"/>
      <c r="AA98" s="126"/>
      <c r="AB98" s="126"/>
      <c r="AC98" s="126"/>
      <c r="AD98" s="126"/>
      <c r="AE98" s="126"/>
      <c r="AF98" s="126"/>
      <c r="AG98" s="127">
        <f>'SO 702.2 - Oplocení DPMB ...'!J32</f>
        <v>0</v>
      </c>
      <c r="AH98" s="125"/>
      <c r="AI98" s="125"/>
      <c r="AJ98" s="125"/>
      <c r="AK98" s="125"/>
      <c r="AL98" s="125"/>
      <c r="AM98" s="125"/>
      <c r="AN98" s="127">
        <f>SUM(AG98,AT98)</f>
        <v>0</v>
      </c>
      <c r="AO98" s="125"/>
      <c r="AP98" s="125"/>
      <c r="AQ98" s="128" t="s">
        <v>82</v>
      </c>
      <c r="AR98" s="65"/>
      <c r="AS98" s="129">
        <v>0</v>
      </c>
      <c r="AT98" s="130">
        <f>ROUND(SUM(AV98:AW98),2)</f>
        <v>0</v>
      </c>
      <c r="AU98" s="131">
        <f>'SO 702.2 - Oplocení DPMB ...'!P88</f>
        <v>0</v>
      </c>
      <c r="AV98" s="130">
        <f>'SO 702.2 - Oplocení DPMB ...'!J35</f>
        <v>0</v>
      </c>
      <c r="AW98" s="130">
        <f>'SO 702.2 - Oplocení DPMB ...'!J36</f>
        <v>0</v>
      </c>
      <c r="AX98" s="130">
        <f>'SO 702.2 - Oplocení DPMB ...'!J37</f>
        <v>0</v>
      </c>
      <c r="AY98" s="130">
        <f>'SO 702.2 - Oplocení DPMB ...'!J38</f>
        <v>0</v>
      </c>
      <c r="AZ98" s="130">
        <f>'SO 702.2 - Oplocení DPMB ...'!F35</f>
        <v>0</v>
      </c>
      <c r="BA98" s="130">
        <f>'SO 702.2 - Oplocení DPMB ...'!F36</f>
        <v>0</v>
      </c>
      <c r="BB98" s="130">
        <f>'SO 702.2 - Oplocení DPMB ...'!F37</f>
        <v>0</v>
      </c>
      <c r="BC98" s="130">
        <f>'SO 702.2 - Oplocení DPMB ...'!F38</f>
        <v>0</v>
      </c>
      <c r="BD98" s="132">
        <f>'SO 702.2 - Oplocení DPMB ...'!F39</f>
        <v>0</v>
      </c>
      <c r="BE98" s="4"/>
      <c r="BT98" s="133" t="s">
        <v>78</v>
      </c>
      <c r="BV98" s="133" t="s">
        <v>71</v>
      </c>
      <c r="BW98" s="133" t="s">
        <v>208</v>
      </c>
      <c r="BX98" s="133" t="s">
        <v>196</v>
      </c>
      <c r="CL98" s="133" t="s">
        <v>19</v>
      </c>
    </row>
    <row r="99" s="4" customFormat="1" ht="16.5" customHeight="1">
      <c r="A99" s="124" t="s">
        <v>79</v>
      </c>
      <c r="B99" s="63"/>
      <c r="C99" s="125"/>
      <c r="D99" s="125"/>
      <c r="E99" s="126" t="s">
        <v>209</v>
      </c>
      <c r="F99" s="126"/>
      <c r="G99" s="126"/>
      <c r="H99" s="126"/>
      <c r="I99" s="126"/>
      <c r="J99" s="125"/>
      <c r="K99" s="126" t="s">
        <v>210</v>
      </c>
      <c r="L99" s="126"/>
      <c r="M99" s="126"/>
      <c r="N99" s="126"/>
      <c r="O99" s="126"/>
      <c r="P99" s="126"/>
      <c r="Q99" s="126"/>
      <c r="R99" s="126"/>
      <c r="S99" s="126"/>
      <c r="T99" s="126"/>
      <c r="U99" s="126"/>
      <c r="V99" s="126"/>
      <c r="W99" s="126"/>
      <c r="X99" s="126"/>
      <c r="Y99" s="126"/>
      <c r="Z99" s="126"/>
      <c r="AA99" s="126"/>
      <c r="AB99" s="126"/>
      <c r="AC99" s="126"/>
      <c r="AD99" s="126"/>
      <c r="AE99" s="126"/>
      <c r="AF99" s="126"/>
      <c r="AG99" s="127">
        <f>'SO 703 - Kabelovod'!J32</f>
        <v>0</v>
      </c>
      <c r="AH99" s="125"/>
      <c r="AI99" s="125"/>
      <c r="AJ99" s="125"/>
      <c r="AK99" s="125"/>
      <c r="AL99" s="125"/>
      <c r="AM99" s="125"/>
      <c r="AN99" s="127">
        <f>SUM(AG99,AT99)</f>
        <v>0</v>
      </c>
      <c r="AO99" s="125"/>
      <c r="AP99" s="125"/>
      <c r="AQ99" s="128" t="s">
        <v>82</v>
      </c>
      <c r="AR99" s="65"/>
      <c r="AS99" s="129">
        <v>0</v>
      </c>
      <c r="AT99" s="130">
        <f>ROUND(SUM(AV99:AW99),2)</f>
        <v>0</v>
      </c>
      <c r="AU99" s="131">
        <f>'SO 703 - Kabelovod'!P89</f>
        <v>0</v>
      </c>
      <c r="AV99" s="130">
        <f>'SO 703 - Kabelovod'!J35</f>
        <v>0</v>
      </c>
      <c r="AW99" s="130">
        <f>'SO 703 - Kabelovod'!J36</f>
        <v>0</v>
      </c>
      <c r="AX99" s="130">
        <f>'SO 703 - Kabelovod'!J37</f>
        <v>0</v>
      </c>
      <c r="AY99" s="130">
        <f>'SO 703 - Kabelovod'!J38</f>
        <v>0</v>
      </c>
      <c r="AZ99" s="130">
        <f>'SO 703 - Kabelovod'!F35</f>
        <v>0</v>
      </c>
      <c r="BA99" s="130">
        <f>'SO 703 - Kabelovod'!F36</f>
        <v>0</v>
      </c>
      <c r="BB99" s="130">
        <f>'SO 703 - Kabelovod'!F37</f>
        <v>0</v>
      </c>
      <c r="BC99" s="130">
        <f>'SO 703 - Kabelovod'!F38</f>
        <v>0</v>
      </c>
      <c r="BD99" s="132">
        <f>'SO 703 - Kabelovod'!F39</f>
        <v>0</v>
      </c>
      <c r="BE99" s="4"/>
      <c r="BT99" s="133" t="s">
        <v>78</v>
      </c>
      <c r="BV99" s="133" t="s">
        <v>71</v>
      </c>
      <c r="BW99" s="133" t="s">
        <v>211</v>
      </c>
      <c r="BX99" s="133" t="s">
        <v>196</v>
      </c>
      <c r="CL99" s="133" t="s">
        <v>19</v>
      </c>
    </row>
    <row r="100" s="7" customFormat="1" ht="16.5" customHeight="1">
      <c r="A100" s="7"/>
      <c r="B100" s="111"/>
      <c r="C100" s="112"/>
      <c r="D100" s="113" t="s">
        <v>212</v>
      </c>
      <c r="E100" s="113"/>
      <c r="F100" s="113"/>
      <c r="G100" s="113"/>
      <c r="H100" s="113"/>
      <c r="I100" s="114"/>
      <c r="J100" s="113" t="s">
        <v>213</v>
      </c>
      <c r="K100" s="113"/>
      <c r="L100" s="113"/>
      <c r="M100" s="113"/>
      <c r="N100" s="113"/>
      <c r="O100" s="113"/>
      <c r="P100" s="113"/>
      <c r="Q100" s="113"/>
      <c r="R100" s="113"/>
      <c r="S100" s="113"/>
      <c r="T100" s="113"/>
      <c r="U100" s="113"/>
      <c r="V100" s="113"/>
      <c r="W100" s="113"/>
      <c r="X100" s="113"/>
      <c r="Y100" s="113"/>
      <c r="Z100" s="113"/>
      <c r="AA100" s="113"/>
      <c r="AB100" s="113"/>
      <c r="AC100" s="113"/>
      <c r="AD100" s="113"/>
      <c r="AE100" s="113"/>
      <c r="AF100" s="113"/>
      <c r="AG100" s="115">
        <f>ROUND(SUM(AG101:AG105),2)</f>
        <v>0</v>
      </c>
      <c r="AH100" s="114"/>
      <c r="AI100" s="114"/>
      <c r="AJ100" s="114"/>
      <c r="AK100" s="114"/>
      <c r="AL100" s="114"/>
      <c r="AM100" s="114"/>
      <c r="AN100" s="116">
        <f>SUM(AG100,AT100)</f>
        <v>0</v>
      </c>
      <c r="AO100" s="114"/>
      <c r="AP100" s="114"/>
      <c r="AQ100" s="117" t="s">
        <v>75</v>
      </c>
      <c r="AR100" s="118"/>
      <c r="AS100" s="119">
        <f>ROUND(SUM(AS101:AS105),2)</f>
        <v>0</v>
      </c>
      <c r="AT100" s="120">
        <f>ROUND(SUM(AV100:AW100),2)</f>
        <v>0</v>
      </c>
      <c r="AU100" s="121">
        <f>ROUND(SUM(AU101:AU105),5)</f>
        <v>0</v>
      </c>
      <c r="AV100" s="120">
        <f>ROUND(AZ100*L29,2)</f>
        <v>0</v>
      </c>
      <c r="AW100" s="120">
        <f>ROUND(BA100*L30,2)</f>
        <v>0</v>
      </c>
      <c r="AX100" s="120">
        <f>ROUND(BB100*L29,2)</f>
        <v>0</v>
      </c>
      <c r="AY100" s="120">
        <f>ROUND(BC100*L30,2)</f>
        <v>0</v>
      </c>
      <c r="AZ100" s="120">
        <f>ROUND(SUM(AZ101:AZ105),2)</f>
        <v>0</v>
      </c>
      <c r="BA100" s="120">
        <f>ROUND(SUM(BA101:BA105),2)</f>
        <v>0</v>
      </c>
      <c r="BB100" s="120">
        <f>ROUND(SUM(BB101:BB105),2)</f>
        <v>0</v>
      </c>
      <c r="BC100" s="120">
        <f>ROUND(SUM(BC101:BC105),2)</f>
        <v>0</v>
      </c>
      <c r="BD100" s="122">
        <f>ROUND(SUM(BD101:BD105),2)</f>
        <v>0</v>
      </c>
      <c r="BE100" s="7"/>
      <c r="BS100" s="123" t="s">
        <v>68</v>
      </c>
      <c r="BT100" s="123" t="s">
        <v>76</v>
      </c>
      <c r="BU100" s="123" t="s">
        <v>70</v>
      </c>
      <c r="BV100" s="123" t="s">
        <v>71</v>
      </c>
      <c r="BW100" s="123" t="s">
        <v>214</v>
      </c>
      <c r="BX100" s="123" t="s">
        <v>5</v>
      </c>
      <c r="CL100" s="123" t="s">
        <v>19</v>
      </c>
      <c r="CM100" s="123" t="s">
        <v>78</v>
      </c>
    </row>
    <row r="101" s="4" customFormat="1" ht="23.25" customHeight="1">
      <c r="A101" s="124" t="s">
        <v>79</v>
      </c>
      <c r="B101" s="63"/>
      <c r="C101" s="125"/>
      <c r="D101" s="125"/>
      <c r="E101" s="126" t="s">
        <v>215</v>
      </c>
      <c r="F101" s="126"/>
      <c r="G101" s="126"/>
      <c r="H101" s="126"/>
      <c r="I101" s="126"/>
      <c r="J101" s="125"/>
      <c r="K101" s="126" t="s">
        <v>216</v>
      </c>
      <c r="L101" s="126"/>
      <c r="M101" s="126"/>
      <c r="N101" s="126"/>
      <c r="O101" s="126"/>
      <c r="P101" s="126"/>
      <c r="Q101" s="126"/>
      <c r="R101" s="126"/>
      <c r="S101" s="126"/>
      <c r="T101" s="126"/>
      <c r="U101" s="126"/>
      <c r="V101" s="126"/>
      <c r="W101" s="126"/>
      <c r="X101" s="126"/>
      <c r="Y101" s="126"/>
      <c r="Z101" s="126"/>
      <c r="AA101" s="126"/>
      <c r="AB101" s="126"/>
      <c r="AC101" s="126"/>
      <c r="AD101" s="126"/>
      <c r="AE101" s="126"/>
      <c r="AF101" s="126"/>
      <c r="AG101" s="127">
        <f>'SO 801.1 - Hrubé terénní ...'!J32</f>
        <v>0</v>
      </c>
      <c r="AH101" s="125"/>
      <c r="AI101" s="125"/>
      <c r="AJ101" s="125"/>
      <c r="AK101" s="125"/>
      <c r="AL101" s="125"/>
      <c r="AM101" s="125"/>
      <c r="AN101" s="127">
        <f>SUM(AG101,AT101)</f>
        <v>0</v>
      </c>
      <c r="AO101" s="125"/>
      <c r="AP101" s="125"/>
      <c r="AQ101" s="128" t="s">
        <v>82</v>
      </c>
      <c r="AR101" s="65"/>
      <c r="AS101" s="129">
        <v>0</v>
      </c>
      <c r="AT101" s="130">
        <f>ROUND(SUM(AV101:AW101),2)</f>
        <v>0</v>
      </c>
      <c r="AU101" s="131">
        <f>'SO 801.1 - Hrubé terénní ...'!P86</f>
        <v>0</v>
      </c>
      <c r="AV101" s="130">
        <f>'SO 801.1 - Hrubé terénní ...'!J35</f>
        <v>0</v>
      </c>
      <c r="AW101" s="130">
        <f>'SO 801.1 - Hrubé terénní ...'!J36</f>
        <v>0</v>
      </c>
      <c r="AX101" s="130">
        <f>'SO 801.1 - Hrubé terénní ...'!J37</f>
        <v>0</v>
      </c>
      <c r="AY101" s="130">
        <f>'SO 801.1 - Hrubé terénní ...'!J38</f>
        <v>0</v>
      </c>
      <c r="AZ101" s="130">
        <f>'SO 801.1 - Hrubé terénní ...'!F35</f>
        <v>0</v>
      </c>
      <c r="BA101" s="130">
        <f>'SO 801.1 - Hrubé terénní ...'!F36</f>
        <v>0</v>
      </c>
      <c r="BB101" s="130">
        <f>'SO 801.1 - Hrubé terénní ...'!F37</f>
        <v>0</v>
      </c>
      <c r="BC101" s="130">
        <f>'SO 801.1 - Hrubé terénní ...'!F38</f>
        <v>0</v>
      </c>
      <c r="BD101" s="132">
        <f>'SO 801.1 - Hrubé terénní ...'!F39</f>
        <v>0</v>
      </c>
      <c r="BE101" s="4"/>
      <c r="BT101" s="133" t="s">
        <v>78</v>
      </c>
      <c r="BV101" s="133" t="s">
        <v>71</v>
      </c>
      <c r="BW101" s="133" t="s">
        <v>217</v>
      </c>
      <c r="BX101" s="133" t="s">
        <v>214</v>
      </c>
      <c r="CL101" s="133" t="s">
        <v>19</v>
      </c>
    </row>
    <row r="102" s="4" customFormat="1" ht="23.25" customHeight="1">
      <c r="A102" s="124" t="s">
        <v>79</v>
      </c>
      <c r="B102" s="63"/>
      <c r="C102" s="125"/>
      <c r="D102" s="125"/>
      <c r="E102" s="126" t="s">
        <v>218</v>
      </c>
      <c r="F102" s="126"/>
      <c r="G102" s="126"/>
      <c r="H102" s="126"/>
      <c r="I102" s="126"/>
      <c r="J102" s="125"/>
      <c r="K102" s="126" t="s">
        <v>219</v>
      </c>
      <c r="L102" s="126"/>
      <c r="M102" s="126"/>
      <c r="N102" s="126"/>
      <c r="O102" s="126"/>
      <c r="P102" s="126"/>
      <c r="Q102" s="126"/>
      <c r="R102" s="126"/>
      <c r="S102" s="126"/>
      <c r="T102" s="126"/>
      <c r="U102" s="126"/>
      <c r="V102" s="126"/>
      <c r="W102" s="126"/>
      <c r="X102" s="126"/>
      <c r="Y102" s="126"/>
      <c r="Z102" s="126"/>
      <c r="AA102" s="126"/>
      <c r="AB102" s="126"/>
      <c r="AC102" s="126"/>
      <c r="AD102" s="126"/>
      <c r="AE102" s="126"/>
      <c r="AF102" s="126"/>
      <c r="AG102" s="127">
        <f>'SO 801.2 - Hrubé terénní ...'!J32</f>
        <v>0</v>
      </c>
      <c r="AH102" s="125"/>
      <c r="AI102" s="125"/>
      <c r="AJ102" s="125"/>
      <c r="AK102" s="125"/>
      <c r="AL102" s="125"/>
      <c r="AM102" s="125"/>
      <c r="AN102" s="127">
        <f>SUM(AG102,AT102)</f>
        <v>0</v>
      </c>
      <c r="AO102" s="125"/>
      <c r="AP102" s="125"/>
      <c r="AQ102" s="128" t="s">
        <v>82</v>
      </c>
      <c r="AR102" s="65"/>
      <c r="AS102" s="129">
        <v>0</v>
      </c>
      <c r="AT102" s="130">
        <f>ROUND(SUM(AV102:AW102),2)</f>
        <v>0</v>
      </c>
      <c r="AU102" s="131">
        <f>'SO 801.2 - Hrubé terénní ...'!P86</f>
        <v>0</v>
      </c>
      <c r="AV102" s="130">
        <f>'SO 801.2 - Hrubé terénní ...'!J35</f>
        <v>0</v>
      </c>
      <c r="AW102" s="130">
        <f>'SO 801.2 - Hrubé terénní ...'!J36</f>
        <v>0</v>
      </c>
      <c r="AX102" s="130">
        <f>'SO 801.2 - Hrubé terénní ...'!J37</f>
        <v>0</v>
      </c>
      <c r="AY102" s="130">
        <f>'SO 801.2 - Hrubé terénní ...'!J38</f>
        <v>0</v>
      </c>
      <c r="AZ102" s="130">
        <f>'SO 801.2 - Hrubé terénní ...'!F35</f>
        <v>0</v>
      </c>
      <c r="BA102" s="130">
        <f>'SO 801.2 - Hrubé terénní ...'!F36</f>
        <v>0</v>
      </c>
      <c r="BB102" s="130">
        <f>'SO 801.2 - Hrubé terénní ...'!F37</f>
        <v>0</v>
      </c>
      <c r="BC102" s="130">
        <f>'SO 801.2 - Hrubé terénní ...'!F38</f>
        <v>0</v>
      </c>
      <c r="BD102" s="132">
        <f>'SO 801.2 - Hrubé terénní ...'!F39</f>
        <v>0</v>
      </c>
      <c r="BE102" s="4"/>
      <c r="BT102" s="133" t="s">
        <v>78</v>
      </c>
      <c r="BV102" s="133" t="s">
        <v>71</v>
      </c>
      <c r="BW102" s="133" t="s">
        <v>220</v>
      </c>
      <c r="BX102" s="133" t="s">
        <v>214</v>
      </c>
      <c r="CL102" s="133" t="s">
        <v>19</v>
      </c>
    </row>
    <row r="103" s="4" customFormat="1" ht="23.25" customHeight="1">
      <c r="A103" s="124" t="s">
        <v>79</v>
      </c>
      <c r="B103" s="63"/>
      <c r="C103" s="125"/>
      <c r="D103" s="125"/>
      <c r="E103" s="126" t="s">
        <v>221</v>
      </c>
      <c r="F103" s="126"/>
      <c r="G103" s="126"/>
      <c r="H103" s="126"/>
      <c r="I103" s="126"/>
      <c r="J103" s="125"/>
      <c r="K103" s="126" t="s">
        <v>222</v>
      </c>
      <c r="L103" s="126"/>
      <c r="M103" s="126"/>
      <c r="N103" s="126"/>
      <c r="O103" s="126"/>
      <c r="P103" s="126"/>
      <c r="Q103" s="126"/>
      <c r="R103" s="126"/>
      <c r="S103" s="126"/>
      <c r="T103" s="126"/>
      <c r="U103" s="126"/>
      <c r="V103" s="126"/>
      <c r="W103" s="126"/>
      <c r="X103" s="126"/>
      <c r="Y103" s="126"/>
      <c r="Z103" s="126"/>
      <c r="AA103" s="126"/>
      <c r="AB103" s="126"/>
      <c r="AC103" s="126"/>
      <c r="AD103" s="126"/>
      <c r="AE103" s="126"/>
      <c r="AF103" s="126"/>
      <c r="AG103" s="127">
        <f>'SO 801.3 - Hrubé terénní ...'!J32</f>
        <v>0</v>
      </c>
      <c r="AH103" s="125"/>
      <c r="AI103" s="125"/>
      <c r="AJ103" s="125"/>
      <c r="AK103" s="125"/>
      <c r="AL103" s="125"/>
      <c r="AM103" s="125"/>
      <c r="AN103" s="127">
        <f>SUM(AG103,AT103)</f>
        <v>0</v>
      </c>
      <c r="AO103" s="125"/>
      <c r="AP103" s="125"/>
      <c r="AQ103" s="128" t="s">
        <v>82</v>
      </c>
      <c r="AR103" s="65"/>
      <c r="AS103" s="129">
        <v>0</v>
      </c>
      <c r="AT103" s="130">
        <f>ROUND(SUM(AV103:AW103),2)</f>
        <v>0</v>
      </c>
      <c r="AU103" s="131">
        <f>'SO 801.3 - Hrubé terénní ...'!P86</f>
        <v>0</v>
      </c>
      <c r="AV103" s="130">
        <f>'SO 801.3 - Hrubé terénní ...'!J35</f>
        <v>0</v>
      </c>
      <c r="AW103" s="130">
        <f>'SO 801.3 - Hrubé terénní ...'!J36</f>
        <v>0</v>
      </c>
      <c r="AX103" s="130">
        <f>'SO 801.3 - Hrubé terénní ...'!J37</f>
        <v>0</v>
      </c>
      <c r="AY103" s="130">
        <f>'SO 801.3 - Hrubé terénní ...'!J38</f>
        <v>0</v>
      </c>
      <c r="AZ103" s="130">
        <f>'SO 801.3 - Hrubé terénní ...'!F35</f>
        <v>0</v>
      </c>
      <c r="BA103" s="130">
        <f>'SO 801.3 - Hrubé terénní ...'!F36</f>
        <v>0</v>
      </c>
      <c r="BB103" s="130">
        <f>'SO 801.3 - Hrubé terénní ...'!F37</f>
        <v>0</v>
      </c>
      <c r="BC103" s="130">
        <f>'SO 801.3 - Hrubé terénní ...'!F38</f>
        <v>0</v>
      </c>
      <c r="BD103" s="132">
        <f>'SO 801.3 - Hrubé terénní ...'!F39</f>
        <v>0</v>
      </c>
      <c r="BE103" s="4"/>
      <c r="BT103" s="133" t="s">
        <v>78</v>
      </c>
      <c r="BV103" s="133" t="s">
        <v>71</v>
      </c>
      <c r="BW103" s="133" t="s">
        <v>223</v>
      </c>
      <c r="BX103" s="133" t="s">
        <v>214</v>
      </c>
      <c r="CL103" s="133" t="s">
        <v>19</v>
      </c>
    </row>
    <row r="104" s="4" customFormat="1" ht="16.5" customHeight="1">
      <c r="A104" s="124" t="s">
        <v>79</v>
      </c>
      <c r="B104" s="63"/>
      <c r="C104" s="125"/>
      <c r="D104" s="125"/>
      <c r="E104" s="126" t="s">
        <v>224</v>
      </c>
      <c r="F104" s="126"/>
      <c r="G104" s="126"/>
      <c r="H104" s="126"/>
      <c r="I104" s="126"/>
      <c r="J104" s="125"/>
      <c r="K104" s="126" t="s">
        <v>225</v>
      </c>
      <c r="L104" s="126"/>
      <c r="M104" s="126"/>
      <c r="N104" s="126"/>
      <c r="O104" s="126"/>
      <c r="P104" s="126"/>
      <c r="Q104" s="126"/>
      <c r="R104" s="126"/>
      <c r="S104" s="126"/>
      <c r="T104" s="126"/>
      <c r="U104" s="126"/>
      <c r="V104" s="126"/>
      <c r="W104" s="126"/>
      <c r="X104" s="126"/>
      <c r="Y104" s="126"/>
      <c r="Z104" s="126"/>
      <c r="AA104" s="126"/>
      <c r="AB104" s="126"/>
      <c r="AC104" s="126"/>
      <c r="AD104" s="126"/>
      <c r="AE104" s="126"/>
      <c r="AF104" s="126"/>
      <c r="AG104" s="127">
        <f>'SO 811 - Kácení mimolesní...'!J32</f>
        <v>0</v>
      </c>
      <c r="AH104" s="125"/>
      <c r="AI104" s="125"/>
      <c r="AJ104" s="125"/>
      <c r="AK104" s="125"/>
      <c r="AL104" s="125"/>
      <c r="AM104" s="125"/>
      <c r="AN104" s="127">
        <f>SUM(AG104,AT104)</f>
        <v>0</v>
      </c>
      <c r="AO104" s="125"/>
      <c r="AP104" s="125"/>
      <c r="AQ104" s="128" t="s">
        <v>82</v>
      </c>
      <c r="AR104" s="65"/>
      <c r="AS104" s="129">
        <v>0</v>
      </c>
      <c r="AT104" s="130">
        <f>ROUND(SUM(AV104:AW104),2)</f>
        <v>0</v>
      </c>
      <c r="AU104" s="131">
        <f>'SO 811 - Kácení mimolesní...'!P87</f>
        <v>0</v>
      </c>
      <c r="AV104" s="130">
        <f>'SO 811 - Kácení mimolesní...'!J35</f>
        <v>0</v>
      </c>
      <c r="AW104" s="130">
        <f>'SO 811 - Kácení mimolesní...'!J36</f>
        <v>0</v>
      </c>
      <c r="AX104" s="130">
        <f>'SO 811 - Kácení mimolesní...'!J37</f>
        <v>0</v>
      </c>
      <c r="AY104" s="130">
        <f>'SO 811 - Kácení mimolesní...'!J38</f>
        <v>0</v>
      </c>
      <c r="AZ104" s="130">
        <f>'SO 811 - Kácení mimolesní...'!F35</f>
        <v>0</v>
      </c>
      <c r="BA104" s="130">
        <f>'SO 811 - Kácení mimolesní...'!F36</f>
        <v>0</v>
      </c>
      <c r="BB104" s="130">
        <f>'SO 811 - Kácení mimolesní...'!F37</f>
        <v>0</v>
      </c>
      <c r="BC104" s="130">
        <f>'SO 811 - Kácení mimolesní...'!F38</f>
        <v>0</v>
      </c>
      <c r="BD104" s="132">
        <f>'SO 811 - Kácení mimolesní...'!F39</f>
        <v>0</v>
      </c>
      <c r="BE104" s="4"/>
      <c r="BT104" s="133" t="s">
        <v>78</v>
      </c>
      <c r="BV104" s="133" t="s">
        <v>71</v>
      </c>
      <c r="BW104" s="133" t="s">
        <v>226</v>
      </c>
      <c r="BX104" s="133" t="s">
        <v>214</v>
      </c>
      <c r="CL104" s="133" t="s">
        <v>19</v>
      </c>
    </row>
    <row r="105" s="4" customFormat="1" ht="16.5" customHeight="1">
      <c r="A105" s="124" t="s">
        <v>79</v>
      </c>
      <c r="B105" s="63"/>
      <c r="C105" s="125"/>
      <c r="D105" s="125"/>
      <c r="E105" s="126" t="s">
        <v>227</v>
      </c>
      <c r="F105" s="126"/>
      <c r="G105" s="126"/>
      <c r="H105" s="126"/>
      <c r="I105" s="126"/>
      <c r="J105" s="125"/>
      <c r="K105" s="126" t="s">
        <v>228</v>
      </c>
      <c r="L105" s="126"/>
      <c r="M105" s="126"/>
      <c r="N105" s="126"/>
      <c r="O105" s="126"/>
      <c r="P105" s="126"/>
      <c r="Q105" s="126"/>
      <c r="R105" s="126"/>
      <c r="S105" s="126"/>
      <c r="T105" s="126"/>
      <c r="U105" s="126"/>
      <c r="V105" s="126"/>
      <c r="W105" s="126"/>
      <c r="X105" s="126"/>
      <c r="Y105" s="126"/>
      <c r="Z105" s="126"/>
      <c r="AA105" s="126"/>
      <c r="AB105" s="126"/>
      <c r="AC105" s="126"/>
      <c r="AD105" s="126"/>
      <c r="AE105" s="126"/>
      <c r="AF105" s="126"/>
      <c r="AG105" s="127">
        <f>'SO 812 - Náhradní výsadba...'!J32</f>
        <v>0</v>
      </c>
      <c r="AH105" s="125"/>
      <c r="AI105" s="125"/>
      <c r="AJ105" s="125"/>
      <c r="AK105" s="125"/>
      <c r="AL105" s="125"/>
      <c r="AM105" s="125"/>
      <c r="AN105" s="127">
        <f>SUM(AG105,AT105)</f>
        <v>0</v>
      </c>
      <c r="AO105" s="125"/>
      <c r="AP105" s="125"/>
      <c r="AQ105" s="128" t="s">
        <v>82</v>
      </c>
      <c r="AR105" s="65"/>
      <c r="AS105" s="129">
        <v>0</v>
      </c>
      <c r="AT105" s="130">
        <f>ROUND(SUM(AV105:AW105),2)</f>
        <v>0</v>
      </c>
      <c r="AU105" s="131">
        <f>'SO 812 - Náhradní výsadba...'!P86</f>
        <v>0</v>
      </c>
      <c r="AV105" s="130">
        <f>'SO 812 - Náhradní výsadba...'!J35</f>
        <v>0</v>
      </c>
      <c r="AW105" s="130">
        <f>'SO 812 - Náhradní výsadba...'!J36</f>
        <v>0</v>
      </c>
      <c r="AX105" s="130">
        <f>'SO 812 - Náhradní výsadba...'!J37</f>
        <v>0</v>
      </c>
      <c r="AY105" s="130">
        <f>'SO 812 - Náhradní výsadba...'!J38</f>
        <v>0</v>
      </c>
      <c r="AZ105" s="130">
        <f>'SO 812 - Náhradní výsadba...'!F35</f>
        <v>0</v>
      </c>
      <c r="BA105" s="130">
        <f>'SO 812 - Náhradní výsadba...'!F36</f>
        <v>0</v>
      </c>
      <c r="BB105" s="130">
        <f>'SO 812 - Náhradní výsadba...'!F37</f>
        <v>0</v>
      </c>
      <c r="BC105" s="130">
        <f>'SO 812 - Náhradní výsadba...'!F38</f>
        <v>0</v>
      </c>
      <c r="BD105" s="132">
        <f>'SO 812 - Náhradní výsadba...'!F39</f>
        <v>0</v>
      </c>
      <c r="BE105" s="4"/>
      <c r="BT105" s="133" t="s">
        <v>78</v>
      </c>
      <c r="BV105" s="133" t="s">
        <v>71</v>
      </c>
      <c r="BW105" s="133" t="s">
        <v>229</v>
      </c>
      <c r="BX105" s="133" t="s">
        <v>214</v>
      </c>
      <c r="CL105" s="133" t="s">
        <v>19</v>
      </c>
    </row>
    <row r="106" s="7" customFormat="1" ht="16.5" customHeight="1">
      <c r="A106" s="7"/>
      <c r="B106" s="111"/>
      <c r="C106" s="112"/>
      <c r="D106" s="113" t="s">
        <v>230</v>
      </c>
      <c r="E106" s="113"/>
      <c r="F106" s="113"/>
      <c r="G106" s="113"/>
      <c r="H106" s="113"/>
      <c r="I106" s="114"/>
      <c r="J106" s="113" t="s">
        <v>231</v>
      </c>
      <c r="K106" s="113"/>
      <c r="L106" s="113"/>
      <c r="M106" s="113"/>
      <c r="N106" s="113"/>
      <c r="O106" s="113"/>
      <c r="P106" s="113"/>
      <c r="Q106" s="113"/>
      <c r="R106" s="113"/>
      <c r="S106" s="113"/>
      <c r="T106" s="113"/>
      <c r="U106" s="113"/>
      <c r="V106" s="113"/>
      <c r="W106" s="113"/>
      <c r="X106" s="113"/>
      <c r="Y106" s="113"/>
      <c r="Z106" s="113"/>
      <c r="AA106" s="113"/>
      <c r="AB106" s="113"/>
      <c r="AC106" s="113"/>
      <c r="AD106" s="113"/>
      <c r="AE106" s="113"/>
      <c r="AF106" s="113"/>
      <c r="AG106" s="115">
        <f>ROUND(SUM(AG107:AG108),2)</f>
        <v>0</v>
      </c>
      <c r="AH106" s="114"/>
      <c r="AI106" s="114"/>
      <c r="AJ106" s="114"/>
      <c r="AK106" s="114"/>
      <c r="AL106" s="114"/>
      <c r="AM106" s="114"/>
      <c r="AN106" s="116">
        <f>SUM(AG106,AT106)</f>
        <v>0</v>
      </c>
      <c r="AO106" s="114"/>
      <c r="AP106" s="114"/>
      <c r="AQ106" s="117" t="s">
        <v>75</v>
      </c>
      <c r="AR106" s="118"/>
      <c r="AS106" s="119">
        <f>ROUND(SUM(AS107:AS108),2)</f>
        <v>0</v>
      </c>
      <c r="AT106" s="120">
        <f>ROUND(SUM(AV106:AW106),2)</f>
        <v>0</v>
      </c>
      <c r="AU106" s="121">
        <f>ROUND(SUM(AU107:AU108),5)</f>
        <v>0</v>
      </c>
      <c r="AV106" s="120">
        <f>ROUND(AZ106*L29,2)</f>
        <v>0</v>
      </c>
      <c r="AW106" s="120">
        <f>ROUND(BA106*L30,2)</f>
        <v>0</v>
      </c>
      <c r="AX106" s="120">
        <f>ROUND(BB106*L29,2)</f>
        <v>0</v>
      </c>
      <c r="AY106" s="120">
        <f>ROUND(BC106*L30,2)</f>
        <v>0</v>
      </c>
      <c r="AZ106" s="120">
        <f>ROUND(SUM(AZ107:AZ108),2)</f>
        <v>0</v>
      </c>
      <c r="BA106" s="120">
        <f>ROUND(SUM(BA107:BA108),2)</f>
        <v>0</v>
      </c>
      <c r="BB106" s="120">
        <f>ROUND(SUM(BB107:BB108),2)</f>
        <v>0</v>
      </c>
      <c r="BC106" s="120">
        <f>ROUND(SUM(BC107:BC108),2)</f>
        <v>0</v>
      </c>
      <c r="BD106" s="122">
        <f>ROUND(SUM(BD107:BD108),2)</f>
        <v>0</v>
      </c>
      <c r="BE106" s="7"/>
      <c r="BS106" s="123" t="s">
        <v>68</v>
      </c>
      <c r="BT106" s="123" t="s">
        <v>76</v>
      </c>
      <c r="BU106" s="123" t="s">
        <v>70</v>
      </c>
      <c r="BV106" s="123" t="s">
        <v>71</v>
      </c>
      <c r="BW106" s="123" t="s">
        <v>232</v>
      </c>
      <c r="BX106" s="123" t="s">
        <v>5</v>
      </c>
      <c r="CL106" s="123" t="s">
        <v>19</v>
      </c>
      <c r="CM106" s="123" t="s">
        <v>78</v>
      </c>
    </row>
    <row r="107" s="4" customFormat="1" ht="16.5" customHeight="1">
      <c r="A107" s="124" t="s">
        <v>79</v>
      </c>
      <c r="B107" s="63"/>
      <c r="C107" s="125"/>
      <c r="D107" s="125"/>
      <c r="E107" s="126" t="s">
        <v>233</v>
      </c>
      <c r="F107" s="126"/>
      <c r="G107" s="126"/>
      <c r="H107" s="126"/>
      <c r="I107" s="126"/>
      <c r="J107" s="125"/>
      <c r="K107" s="126" t="s">
        <v>234</v>
      </c>
      <c r="L107" s="126"/>
      <c r="M107" s="126"/>
      <c r="N107" s="126"/>
      <c r="O107" s="126"/>
      <c r="P107" s="126"/>
      <c r="Q107" s="126"/>
      <c r="R107" s="126"/>
      <c r="S107" s="126"/>
      <c r="T107" s="126"/>
      <c r="U107" s="126"/>
      <c r="V107" s="126"/>
      <c r="W107" s="126"/>
      <c r="X107" s="126"/>
      <c r="Y107" s="126"/>
      <c r="Z107" s="126"/>
      <c r="AA107" s="126"/>
      <c r="AB107" s="126"/>
      <c r="AC107" s="126"/>
      <c r="AD107" s="126"/>
      <c r="AE107" s="126"/>
      <c r="AF107" s="126"/>
      <c r="AG107" s="127">
        <f>'PS 1001 - Informační LED ...'!J32</f>
        <v>0</v>
      </c>
      <c r="AH107" s="125"/>
      <c r="AI107" s="125"/>
      <c r="AJ107" s="125"/>
      <c r="AK107" s="125"/>
      <c r="AL107" s="125"/>
      <c r="AM107" s="125"/>
      <c r="AN107" s="127">
        <f>SUM(AG107,AT107)</f>
        <v>0</v>
      </c>
      <c r="AO107" s="125"/>
      <c r="AP107" s="125"/>
      <c r="AQ107" s="128" t="s">
        <v>82</v>
      </c>
      <c r="AR107" s="65"/>
      <c r="AS107" s="129">
        <v>0</v>
      </c>
      <c r="AT107" s="130">
        <f>ROUND(SUM(AV107:AW107),2)</f>
        <v>0</v>
      </c>
      <c r="AU107" s="131">
        <f>'PS 1001 - Informační LED ...'!P86</f>
        <v>0</v>
      </c>
      <c r="AV107" s="130">
        <f>'PS 1001 - Informační LED ...'!J35</f>
        <v>0</v>
      </c>
      <c r="AW107" s="130">
        <f>'PS 1001 - Informační LED ...'!J36</f>
        <v>0</v>
      </c>
      <c r="AX107" s="130">
        <f>'PS 1001 - Informační LED ...'!J37</f>
        <v>0</v>
      </c>
      <c r="AY107" s="130">
        <f>'PS 1001 - Informační LED ...'!J38</f>
        <v>0</v>
      </c>
      <c r="AZ107" s="130">
        <f>'PS 1001 - Informační LED ...'!F35</f>
        <v>0</v>
      </c>
      <c r="BA107" s="130">
        <f>'PS 1001 - Informační LED ...'!F36</f>
        <v>0</v>
      </c>
      <c r="BB107" s="130">
        <f>'PS 1001 - Informační LED ...'!F37</f>
        <v>0</v>
      </c>
      <c r="BC107" s="130">
        <f>'PS 1001 - Informační LED ...'!F38</f>
        <v>0</v>
      </c>
      <c r="BD107" s="132">
        <f>'PS 1001 - Informační LED ...'!F39</f>
        <v>0</v>
      </c>
      <c r="BE107" s="4"/>
      <c r="BT107" s="133" t="s">
        <v>78</v>
      </c>
      <c r="BV107" s="133" t="s">
        <v>71</v>
      </c>
      <c r="BW107" s="133" t="s">
        <v>235</v>
      </c>
      <c r="BX107" s="133" t="s">
        <v>232</v>
      </c>
      <c r="CL107" s="133" t="s">
        <v>19</v>
      </c>
    </row>
    <row r="108" s="4" customFormat="1" ht="16.5" customHeight="1">
      <c r="A108" s="124" t="s">
        <v>79</v>
      </c>
      <c r="B108" s="63"/>
      <c r="C108" s="125"/>
      <c r="D108" s="125"/>
      <c r="E108" s="126" t="s">
        <v>236</v>
      </c>
      <c r="F108" s="126"/>
      <c r="G108" s="126"/>
      <c r="H108" s="126"/>
      <c r="I108" s="126"/>
      <c r="J108" s="125"/>
      <c r="K108" s="126" t="s">
        <v>237</v>
      </c>
      <c r="L108" s="126"/>
      <c r="M108" s="126"/>
      <c r="N108" s="126"/>
      <c r="O108" s="126"/>
      <c r="P108" s="126"/>
      <c r="Q108" s="126"/>
      <c r="R108" s="126"/>
      <c r="S108" s="126"/>
      <c r="T108" s="126"/>
      <c r="U108" s="126"/>
      <c r="V108" s="126"/>
      <c r="W108" s="126"/>
      <c r="X108" s="126"/>
      <c r="Y108" s="126"/>
      <c r="Z108" s="126"/>
      <c r="AA108" s="126"/>
      <c r="AB108" s="126"/>
      <c r="AC108" s="126"/>
      <c r="AD108" s="126"/>
      <c r="AE108" s="126"/>
      <c r="AF108" s="126"/>
      <c r="AG108" s="127">
        <f>'SO 901 - Stavění vlakové ...'!J32</f>
        <v>0</v>
      </c>
      <c r="AH108" s="125"/>
      <c r="AI108" s="125"/>
      <c r="AJ108" s="125"/>
      <c r="AK108" s="125"/>
      <c r="AL108" s="125"/>
      <c r="AM108" s="125"/>
      <c r="AN108" s="127">
        <f>SUM(AG108,AT108)</f>
        <v>0</v>
      </c>
      <c r="AO108" s="125"/>
      <c r="AP108" s="125"/>
      <c r="AQ108" s="128" t="s">
        <v>82</v>
      </c>
      <c r="AR108" s="65"/>
      <c r="AS108" s="134">
        <v>0</v>
      </c>
      <c r="AT108" s="135">
        <f>ROUND(SUM(AV108:AW108),2)</f>
        <v>0</v>
      </c>
      <c r="AU108" s="136">
        <f>'SO 901 - Stavění vlakové ...'!P102</f>
        <v>0</v>
      </c>
      <c r="AV108" s="135">
        <f>'SO 901 - Stavění vlakové ...'!J35</f>
        <v>0</v>
      </c>
      <c r="AW108" s="135">
        <f>'SO 901 - Stavění vlakové ...'!J36</f>
        <v>0</v>
      </c>
      <c r="AX108" s="135">
        <f>'SO 901 - Stavění vlakové ...'!J37</f>
        <v>0</v>
      </c>
      <c r="AY108" s="135">
        <f>'SO 901 - Stavění vlakové ...'!J38</f>
        <v>0</v>
      </c>
      <c r="AZ108" s="135">
        <f>'SO 901 - Stavění vlakové ...'!F35</f>
        <v>0</v>
      </c>
      <c r="BA108" s="135">
        <f>'SO 901 - Stavění vlakové ...'!F36</f>
        <v>0</v>
      </c>
      <c r="BB108" s="135">
        <f>'SO 901 - Stavění vlakové ...'!F37</f>
        <v>0</v>
      </c>
      <c r="BC108" s="135">
        <f>'SO 901 - Stavění vlakové ...'!F38</f>
        <v>0</v>
      </c>
      <c r="BD108" s="137">
        <f>'SO 901 - Stavění vlakové ...'!F39</f>
        <v>0</v>
      </c>
      <c r="BE108" s="4"/>
      <c r="BT108" s="133" t="s">
        <v>78</v>
      </c>
      <c r="BV108" s="133" t="s">
        <v>71</v>
      </c>
      <c r="BW108" s="133" t="s">
        <v>238</v>
      </c>
      <c r="BX108" s="133" t="s">
        <v>232</v>
      </c>
      <c r="CL108" s="133" t="s">
        <v>19</v>
      </c>
    </row>
    <row r="109" s="2" customFormat="1" ht="30" customHeight="1">
      <c r="A109" s="38"/>
      <c r="B109" s="39"/>
      <c r="C109" s="40"/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0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F109" s="40"/>
      <c r="AG109" s="40"/>
      <c r="AH109" s="40"/>
      <c r="AI109" s="40"/>
      <c r="AJ109" s="40"/>
      <c r="AK109" s="40"/>
      <c r="AL109" s="40"/>
      <c r="AM109" s="40"/>
      <c r="AN109" s="40"/>
      <c r="AO109" s="40"/>
      <c r="AP109" s="40"/>
      <c r="AQ109" s="40"/>
      <c r="AR109" s="44"/>
      <c r="AS109" s="38"/>
      <c r="AT109" s="38"/>
      <c r="AU109" s="38"/>
      <c r="AV109" s="38"/>
      <c r="AW109" s="38"/>
      <c r="AX109" s="38"/>
      <c r="AY109" s="38"/>
      <c r="AZ109" s="38"/>
      <c r="BA109" s="38"/>
      <c r="BB109" s="38"/>
      <c r="BC109" s="38"/>
      <c r="BD109" s="38"/>
      <c r="BE109" s="38"/>
    </row>
    <row r="110" s="2" customFormat="1" ht="6.96" customHeight="1">
      <c r="A110" s="38"/>
      <c r="B110" s="59"/>
      <c r="C110" s="60"/>
      <c r="D110" s="60"/>
      <c r="E110" s="60"/>
      <c r="F110" s="60"/>
      <c r="G110" s="60"/>
      <c r="H110" s="60"/>
      <c r="I110" s="60"/>
      <c r="J110" s="60"/>
      <c r="K110" s="60"/>
      <c r="L110" s="60"/>
      <c r="M110" s="60"/>
      <c r="N110" s="60"/>
      <c r="O110" s="60"/>
      <c r="P110" s="60"/>
      <c r="Q110" s="60"/>
      <c r="R110" s="60"/>
      <c r="S110" s="60"/>
      <c r="T110" s="60"/>
      <c r="U110" s="60"/>
      <c r="V110" s="60"/>
      <c r="W110" s="60"/>
      <c r="X110" s="60"/>
      <c r="Y110" s="60"/>
      <c r="Z110" s="60"/>
      <c r="AA110" s="60"/>
      <c r="AB110" s="60"/>
      <c r="AC110" s="60"/>
      <c r="AD110" s="60"/>
      <c r="AE110" s="60"/>
      <c r="AF110" s="60"/>
      <c r="AG110" s="60"/>
      <c r="AH110" s="60"/>
      <c r="AI110" s="60"/>
      <c r="AJ110" s="60"/>
      <c r="AK110" s="60"/>
      <c r="AL110" s="60"/>
      <c r="AM110" s="60"/>
      <c r="AN110" s="60"/>
      <c r="AO110" s="60"/>
      <c r="AP110" s="60"/>
      <c r="AQ110" s="60"/>
      <c r="AR110" s="44"/>
      <c r="AS110" s="38"/>
      <c r="AT110" s="38"/>
      <c r="AU110" s="38"/>
      <c r="AV110" s="38"/>
      <c r="AW110" s="38"/>
      <c r="AX110" s="38"/>
      <c r="AY110" s="38"/>
      <c r="AZ110" s="38"/>
      <c r="BA110" s="38"/>
      <c r="BB110" s="38"/>
      <c r="BC110" s="38"/>
      <c r="BD110" s="38"/>
      <c r="BE110" s="38"/>
    </row>
  </sheetData>
  <sheetProtection sheet="1" formatColumns="0" formatRows="0" objects="1" scenarios="1" spinCount="100000" saltValue="POsQZjLRhYoSPImrxorXN9SnT2q3sOkOzgt7VSZcatSPQL93wfIEbDyEfvU1kD/OlILobIKrdr0HRuU6ZJnUEw==" hashValue="StkiXTq4a7YswuVJBFQqBbFlMiYqWmt00dez2iswb6WC5p0F64zoWhb8YTupl7pPWLDppiHtZSEBM+/l7Y6ZQQ==" algorithmName="SHA-512" password="CC35"/>
  <mergeCells count="254"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W31:AE31"/>
    <mergeCell ref="L31:P31"/>
    <mergeCell ref="L32:P32"/>
    <mergeCell ref="W32:AE32"/>
    <mergeCell ref="AK32:AO32"/>
    <mergeCell ref="L33:P33"/>
    <mergeCell ref="AK33:AO33"/>
    <mergeCell ref="W33:AE33"/>
    <mergeCell ref="AK35:AO35"/>
    <mergeCell ref="X35:AB35"/>
    <mergeCell ref="AR2:BE2"/>
    <mergeCell ref="AN61:AP61"/>
    <mergeCell ref="AG61:AM61"/>
    <mergeCell ref="AN62:AP62"/>
    <mergeCell ref="AG62:AM62"/>
    <mergeCell ref="AN63:AP63"/>
    <mergeCell ref="AG63:AM63"/>
    <mergeCell ref="AG64:AM64"/>
    <mergeCell ref="AN64:AP64"/>
    <mergeCell ref="AN65:AP65"/>
    <mergeCell ref="AG65:AM65"/>
    <mergeCell ref="AN66:AP66"/>
    <mergeCell ref="AG66:AM66"/>
    <mergeCell ref="AG67:AM67"/>
    <mergeCell ref="AN67:AP67"/>
    <mergeCell ref="AN68:AP68"/>
    <mergeCell ref="AG68:AM68"/>
    <mergeCell ref="AN69:AP69"/>
    <mergeCell ref="AG69:AM69"/>
    <mergeCell ref="AG70:AM70"/>
    <mergeCell ref="AN70:AP70"/>
    <mergeCell ref="AG71:AM71"/>
    <mergeCell ref="AN71:AP71"/>
    <mergeCell ref="AG72:AM72"/>
    <mergeCell ref="AN72:AP72"/>
    <mergeCell ref="AG73:AM73"/>
    <mergeCell ref="AN73:AP73"/>
    <mergeCell ref="AN74:AP74"/>
    <mergeCell ref="AG74:AM74"/>
    <mergeCell ref="AN75:AP75"/>
    <mergeCell ref="AG75:AM75"/>
    <mergeCell ref="AN76:AP76"/>
    <mergeCell ref="AG76:AM76"/>
    <mergeCell ref="AN77:AP77"/>
    <mergeCell ref="AG77:AM77"/>
    <mergeCell ref="AN78:AP78"/>
    <mergeCell ref="AG78:AM78"/>
    <mergeCell ref="AG79:AM79"/>
    <mergeCell ref="AN79:AP79"/>
    <mergeCell ref="AN80:AP80"/>
    <mergeCell ref="AG80:AM80"/>
    <mergeCell ref="AG81:AM81"/>
    <mergeCell ref="AN81:AP81"/>
    <mergeCell ref="AG82:AM82"/>
    <mergeCell ref="AN82:AP82"/>
    <mergeCell ref="AN83:AP83"/>
    <mergeCell ref="AG83:AM83"/>
    <mergeCell ref="AG84:AM84"/>
    <mergeCell ref="AN84:AP84"/>
    <mergeCell ref="AN85:AP85"/>
    <mergeCell ref="AG85:AM85"/>
    <mergeCell ref="AN86:AP86"/>
    <mergeCell ref="AG86:AM86"/>
    <mergeCell ref="AN87:AP87"/>
    <mergeCell ref="AG87:AM87"/>
    <mergeCell ref="AN88:AP88"/>
    <mergeCell ref="AG88:AM88"/>
    <mergeCell ref="AN89:AP89"/>
    <mergeCell ref="AG89:AM89"/>
    <mergeCell ref="AG90:AM90"/>
    <mergeCell ref="AN90:AP90"/>
    <mergeCell ref="AG91:AM91"/>
    <mergeCell ref="AN91:AP91"/>
    <mergeCell ref="AG92:AM92"/>
    <mergeCell ref="AN92:AP92"/>
    <mergeCell ref="AG93:AM93"/>
    <mergeCell ref="AN93:AP93"/>
    <mergeCell ref="AG94:AM94"/>
    <mergeCell ref="AN94:AP94"/>
    <mergeCell ref="AG95:AM95"/>
    <mergeCell ref="AN95:AP95"/>
    <mergeCell ref="AN96:AP96"/>
    <mergeCell ref="AG96:AM96"/>
    <mergeCell ref="AG97:AM97"/>
    <mergeCell ref="AN97:AP97"/>
    <mergeCell ref="AG98:AM98"/>
    <mergeCell ref="AN98:AP98"/>
    <mergeCell ref="AN99:AP99"/>
    <mergeCell ref="AG99:AM99"/>
    <mergeCell ref="AG100:AM100"/>
    <mergeCell ref="AN100:AP100"/>
    <mergeCell ref="AG101:AM101"/>
    <mergeCell ref="AN101:AP101"/>
    <mergeCell ref="AG102:AM102"/>
    <mergeCell ref="AN102:AP102"/>
    <mergeCell ref="AN103:AP103"/>
    <mergeCell ref="AG103:AM103"/>
    <mergeCell ref="AN104:AP104"/>
    <mergeCell ref="AG104:AM104"/>
    <mergeCell ref="AG105:AM105"/>
    <mergeCell ref="AN105:AP105"/>
    <mergeCell ref="AN106:AP106"/>
    <mergeCell ref="AG106:AM106"/>
    <mergeCell ref="AN107:AP107"/>
    <mergeCell ref="AG107:AM107"/>
    <mergeCell ref="AN108:AP108"/>
    <mergeCell ref="AG108:AM108"/>
    <mergeCell ref="L45:AO45"/>
    <mergeCell ref="I52:AF52"/>
    <mergeCell ref="C52:G52"/>
    <mergeCell ref="D55:H55"/>
    <mergeCell ref="J55:AF55"/>
    <mergeCell ref="K56:AF56"/>
    <mergeCell ref="E56:I56"/>
    <mergeCell ref="K57:AF57"/>
    <mergeCell ref="E57:I57"/>
    <mergeCell ref="K58:AF58"/>
    <mergeCell ref="E58:I58"/>
    <mergeCell ref="J59:AF59"/>
    <mergeCell ref="D59:H59"/>
    <mergeCell ref="K60:AF60"/>
    <mergeCell ref="E60:I60"/>
    <mergeCell ref="J61:AF61"/>
    <mergeCell ref="D61:H61"/>
    <mergeCell ref="K62:AF62"/>
    <mergeCell ref="E62:I62"/>
    <mergeCell ref="E63:I63"/>
    <mergeCell ref="K63:AF63"/>
    <mergeCell ref="AM47:AN47"/>
    <mergeCell ref="AM49:AP49"/>
    <mergeCell ref="AS49:AT51"/>
    <mergeCell ref="AM50:AP50"/>
    <mergeCell ref="AN52:AP52"/>
    <mergeCell ref="AG52:AM52"/>
    <mergeCell ref="AN55:AP55"/>
    <mergeCell ref="AG55:AM55"/>
    <mergeCell ref="AN56:AP56"/>
    <mergeCell ref="AG56:AM56"/>
    <mergeCell ref="AN57:AP57"/>
    <mergeCell ref="AG57:AM57"/>
    <mergeCell ref="AN58:AP58"/>
    <mergeCell ref="AG58:AM58"/>
    <mergeCell ref="AN59:AP59"/>
    <mergeCell ref="AG59:AM59"/>
    <mergeCell ref="AN60:AP60"/>
    <mergeCell ref="AG60:AM60"/>
    <mergeCell ref="AG54:AM54"/>
    <mergeCell ref="AN54:AP54"/>
    <mergeCell ref="J73:AF73"/>
    <mergeCell ref="J65:AF65"/>
    <mergeCell ref="J82:AF82"/>
    <mergeCell ref="K87:AF87"/>
    <mergeCell ref="K83:AF83"/>
    <mergeCell ref="K86:AF86"/>
    <mergeCell ref="K81:AF81"/>
    <mergeCell ref="K84:AF84"/>
    <mergeCell ref="K85:AF85"/>
    <mergeCell ref="K76:AF76"/>
    <mergeCell ref="K79:AF79"/>
    <mergeCell ref="K78:AF78"/>
    <mergeCell ref="K77:AF77"/>
    <mergeCell ref="K88:AF88"/>
    <mergeCell ref="K75:AF75"/>
    <mergeCell ref="K74:AF74"/>
    <mergeCell ref="K72:AF72"/>
    <mergeCell ref="K71:AF71"/>
    <mergeCell ref="K70:AF70"/>
    <mergeCell ref="K69:AF69"/>
    <mergeCell ref="K68:AF68"/>
    <mergeCell ref="K67:AF67"/>
    <mergeCell ref="K66:AF66"/>
    <mergeCell ref="K80:AF80"/>
    <mergeCell ref="K64:AF64"/>
    <mergeCell ref="K89:AF89"/>
    <mergeCell ref="K90:AF90"/>
    <mergeCell ref="K91:AF91"/>
    <mergeCell ref="K92:AF92"/>
    <mergeCell ref="K93:AF93"/>
    <mergeCell ref="J94:AF94"/>
    <mergeCell ref="K95:AF95"/>
    <mergeCell ref="K96:AF96"/>
    <mergeCell ref="K97:AF97"/>
    <mergeCell ref="K98:AF98"/>
    <mergeCell ref="K99:AF99"/>
    <mergeCell ref="J100:AF100"/>
    <mergeCell ref="K101:AF101"/>
    <mergeCell ref="K102:AF102"/>
    <mergeCell ref="K103:AF103"/>
    <mergeCell ref="K104:AF104"/>
    <mergeCell ref="K105:AF105"/>
    <mergeCell ref="J106:AF106"/>
    <mergeCell ref="K107:AF107"/>
    <mergeCell ref="K108:AF108"/>
    <mergeCell ref="D65:H65"/>
    <mergeCell ref="D82:H82"/>
    <mergeCell ref="D73:H73"/>
    <mergeCell ref="E89:I89"/>
    <mergeCell ref="E79:I79"/>
    <mergeCell ref="E78:I78"/>
    <mergeCell ref="E77:I77"/>
    <mergeCell ref="E83:I83"/>
    <mergeCell ref="E76:I76"/>
    <mergeCell ref="E75:I75"/>
    <mergeCell ref="E84:I84"/>
    <mergeCell ref="E74:I74"/>
    <mergeCell ref="E80:I80"/>
    <mergeCell ref="E85:I85"/>
    <mergeCell ref="E72:I72"/>
    <mergeCell ref="E87:I87"/>
    <mergeCell ref="E64:I64"/>
    <mergeCell ref="E88:I88"/>
    <mergeCell ref="E66:I66"/>
    <mergeCell ref="E67:I67"/>
    <mergeCell ref="E71:I71"/>
    <mergeCell ref="E68:I68"/>
    <mergeCell ref="E81:I81"/>
    <mergeCell ref="E86:I86"/>
    <mergeCell ref="E69:I69"/>
    <mergeCell ref="E70:I70"/>
    <mergeCell ref="E90:I90"/>
    <mergeCell ref="E91:I91"/>
    <mergeCell ref="E92:I92"/>
    <mergeCell ref="E93:I93"/>
    <mergeCell ref="D94:H94"/>
    <mergeCell ref="E95:I95"/>
    <mergeCell ref="E96:I96"/>
    <mergeCell ref="E97:I97"/>
    <mergeCell ref="E98:I98"/>
    <mergeCell ref="E99:I99"/>
    <mergeCell ref="D100:H100"/>
    <mergeCell ref="E101:I101"/>
    <mergeCell ref="E102:I102"/>
    <mergeCell ref="E103:I103"/>
    <mergeCell ref="E104:I104"/>
    <mergeCell ref="E105:I105"/>
    <mergeCell ref="D106:H106"/>
    <mergeCell ref="E107:I107"/>
    <mergeCell ref="E108:I108"/>
  </mergeCells>
  <hyperlinks>
    <hyperlink ref="A56" location="'SO 000 - Vedlejší náklady...'!C2" display="/"/>
    <hyperlink ref="A57" location="'SO 001 - Provizorní úprav...'!C2" display="/"/>
    <hyperlink ref="A58" location="'SO 002 - Demolice staré v...'!C2" display="/"/>
    <hyperlink ref="A60" location="'SO 108 - Zpevněné plochy ...'!C2" display="/"/>
    <hyperlink ref="A62" location="'SO 201.1 - Most'!C2" display="/"/>
    <hyperlink ref="A63" location="'SO 201.2 - Opěrná zeď DPMB'!C2" display="/"/>
    <hyperlink ref="A64" location="'SO 203.1 - Zeď lanovka - ...'!C2" display="/"/>
    <hyperlink ref="A66" location="'SO 301 - Přesun vstupní š...'!C2" display="/"/>
    <hyperlink ref="A67" location="'IO 302.1 - Úprava kanaliz...'!C2" display="/"/>
    <hyperlink ref="A68" location="'IO 302.2 - Úprava kanaliz...'!C2" display="/"/>
    <hyperlink ref="A69" location="'SO 311 - Úprava napojení ...'!C2" display="/"/>
    <hyperlink ref="A70" location="'SO 312 - Úpravy areálové ...'!C2" display="/"/>
    <hyperlink ref="A71" location="'SO 313 - Přípojka bahníku...'!C2" display="/"/>
    <hyperlink ref="A72" location="'IO 329 - Dešťová kanaliza...'!C2" display="/"/>
    <hyperlink ref="A74" location="'IO401 - PŘELOŽKY NN + VO ...'!C2" display="/"/>
    <hyperlink ref="A75" location="'IO401.1 - Přípojka TT Zas...'!C2" display="/"/>
    <hyperlink ref="A76" location="'IO401.2 - Přípojka TT Zas...'!C2" display="/"/>
    <hyperlink ref="A77" location="'IO403.1 - PŘELOŽKA NN – B...'!C2" display="/"/>
    <hyperlink ref="A78" location="'IO 405 - Přípojky pro inf...'!C2" display="/"/>
    <hyperlink ref="A79" location="'IO406.1 - Přeložka VO BVV...'!C2" display="/"/>
    <hyperlink ref="A80" location="'IO 408.1 - Přeložky sdělo...'!C2" display="/"/>
    <hyperlink ref="A81" location="'IO428 - VO ZPEVNĚNÉ PLOCH...'!C2" display="/"/>
    <hyperlink ref="A83" location="'SO 661 - Tramvajová trať'!C2" display="/"/>
    <hyperlink ref="A84" location="'SO 662 - Tramvajová vratn...'!C2" display="/"/>
    <hyperlink ref="A85" location="'SO 663 - Tramvajová trať ...'!C2" display="/"/>
    <hyperlink ref="A86" location="'SO 664 - Tramvajové zastávky'!C2" display="/"/>
    <hyperlink ref="A87" location="'SO 666 - Trolejové vedení'!C2" display="/"/>
    <hyperlink ref="A88" location="'SO 667 - Trakční kabely'!C2" display="/"/>
    <hyperlink ref="A89" location="'SO 668 - Mazací zařízení'!C2" display="/"/>
    <hyperlink ref="A90" location="'SO 669 - Osvětlení areálu'!C2" display="/"/>
    <hyperlink ref="A91" location="'SO 670 - Přeložky slabopr...'!C2" display="/"/>
    <hyperlink ref="A92" location="'SO 671 - Datová a telefon...'!C2" display="/"/>
    <hyperlink ref="A93" location="'SO 672 - Přípojka NN pro ...'!C2" display="/"/>
    <hyperlink ref="A95" location="'SO 701 - Nová vrátnice'!C2" display="/"/>
    <hyperlink ref="A96" location="'SO 702 - Protihluková stěna'!C2" display="/"/>
    <hyperlink ref="A97" location="'SO 702.1 - Oplocení DPMB ...'!C2" display="/"/>
    <hyperlink ref="A98" location="'SO 702.2 - Oplocení DPMB ...'!C2" display="/"/>
    <hyperlink ref="A99" location="'SO 703 - Kabelovod'!C2" display="/"/>
    <hyperlink ref="A101" location="'SO 801.1 - Hrubé terénní ...'!C2" display="/"/>
    <hyperlink ref="A102" location="'SO 801.2 - Hrubé terénní ...'!C2" display="/"/>
    <hyperlink ref="A103" location="'SO 801.3 - Hrubé terénní ...'!C2" display="/"/>
    <hyperlink ref="A104" location="'SO 811 - Kácení mimolesní...'!C2" display="/"/>
    <hyperlink ref="A105" location="'SO 812 - Náhradní výsadba...'!C2" display="/"/>
    <hyperlink ref="A107" location="'PS 1001 - Informační LED ...'!C2" display="/"/>
    <hyperlink ref="A108" location="'SO 901 - Stavění vlakové ...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116</v>
      </c>
    </row>
    <row r="3" hidden="1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20"/>
      <c r="AT3" s="17" t="s">
        <v>78</v>
      </c>
    </row>
    <row r="4" hidden="1" s="1" customFormat="1" ht="24.96" customHeight="1">
      <c r="B4" s="20"/>
      <c r="D4" s="141" t="s">
        <v>240</v>
      </c>
      <c r="L4" s="20"/>
      <c r="M4" s="142" t="s">
        <v>10</v>
      </c>
      <c r="AT4" s="17" t="s">
        <v>4</v>
      </c>
    </row>
    <row r="5" hidden="1" s="1" customFormat="1" ht="6.96" customHeight="1">
      <c r="B5" s="20"/>
      <c r="L5" s="20"/>
    </row>
    <row r="6" hidden="1" s="1" customFormat="1" ht="12" customHeight="1">
      <c r="B6" s="20"/>
      <c r="D6" s="143" t="s">
        <v>16</v>
      </c>
      <c r="L6" s="20"/>
    </row>
    <row r="7" hidden="1" s="1" customFormat="1" ht="16.5" customHeight="1">
      <c r="B7" s="20"/>
      <c r="E7" s="144" t="str">
        <f>'Rekapitulace stavby'!K6</f>
        <v>3. STAVBA - FIALOVÁ - Vozovna Pisárky, etapa III. - vratná tramvajová smyčka</v>
      </c>
      <c r="F7" s="143"/>
      <c r="G7" s="143"/>
      <c r="H7" s="143"/>
      <c r="L7" s="20"/>
    </row>
    <row r="8" hidden="1" s="1" customFormat="1" ht="12" customHeight="1">
      <c r="B8" s="20"/>
      <c r="D8" s="143" t="s">
        <v>241</v>
      </c>
      <c r="L8" s="20"/>
    </row>
    <row r="9" hidden="1" s="2" customFormat="1" ht="16.5" customHeight="1">
      <c r="A9" s="38"/>
      <c r="B9" s="44"/>
      <c r="C9" s="38"/>
      <c r="D9" s="38"/>
      <c r="E9" s="144" t="s">
        <v>1884</v>
      </c>
      <c r="F9" s="38"/>
      <c r="G9" s="38"/>
      <c r="H9" s="38"/>
      <c r="I9" s="38"/>
      <c r="J9" s="38"/>
      <c r="K9" s="38"/>
      <c r="L9" s="145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hidden="1" s="2" customFormat="1" ht="12" customHeight="1">
      <c r="A10" s="38"/>
      <c r="B10" s="44"/>
      <c r="C10" s="38"/>
      <c r="D10" s="143" t="s">
        <v>243</v>
      </c>
      <c r="E10" s="38"/>
      <c r="F10" s="38"/>
      <c r="G10" s="38"/>
      <c r="H10" s="38"/>
      <c r="I10" s="38"/>
      <c r="J10" s="38"/>
      <c r="K10" s="38"/>
      <c r="L10" s="145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hidden="1" s="2" customFormat="1" ht="16.5" customHeight="1">
      <c r="A11" s="38"/>
      <c r="B11" s="44"/>
      <c r="C11" s="38"/>
      <c r="D11" s="38"/>
      <c r="E11" s="146" t="s">
        <v>2250</v>
      </c>
      <c r="F11" s="38"/>
      <c r="G11" s="38"/>
      <c r="H11" s="38"/>
      <c r="I11" s="38"/>
      <c r="J11" s="38"/>
      <c r="K11" s="38"/>
      <c r="L11" s="145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hidden="1" s="2" customFormat="1">
      <c r="A12" s="38"/>
      <c r="B12" s="44"/>
      <c r="C12" s="38"/>
      <c r="D12" s="38"/>
      <c r="E12" s="38"/>
      <c r="F12" s="38"/>
      <c r="G12" s="38"/>
      <c r="H12" s="38"/>
      <c r="I12" s="38"/>
      <c r="J12" s="38"/>
      <c r="K12" s="38"/>
      <c r="L12" s="145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hidden="1" s="2" customFormat="1" ht="12" customHeight="1">
      <c r="A13" s="38"/>
      <c r="B13" s="44"/>
      <c r="C13" s="38"/>
      <c r="D13" s="143" t="s">
        <v>18</v>
      </c>
      <c r="E13" s="38"/>
      <c r="F13" s="133" t="s">
        <v>19</v>
      </c>
      <c r="G13" s="38"/>
      <c r="H13" s="38"/>
      <c r="I13" s="143" t="s">
        <v>20</v>
      </c>
      <c r="J13" s="133" t="s">
        <v>19</v>
      </c>
      <c r="K13" s="38"/>
      <c r="L13" s="145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hidden="1" s="2" customFormat="1" ht="12" customHeight="1">
      <c r="A14" s="38"/>
      <c r="B14" s="44"/>
      <c r="C14" s="38"/>
      <c r="D14" s="143" t="s">
        <v>21</v>
      </c>
      <c r="E14" s="38"/>
      <c r="F14" s="133" t="s">
        <v>22</v>
      </c>
      <c r="G14" s="38"/>
      <c r="H14" s="38"/>
      <c r="I14" s="143" t="s">
        <v>23</v>
      </c>
      <c r="J14" s="147" t="str">
        <f>'Rekapitulace stavby'!AN8</f>
        <v>20. 12. 2021</v>
      </c>
      <c r="K14" s="38"/>
      <c r="L14" s="145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hidden="1" s="2" customFormat="1" ht="10.8" customHeight="1">
      <c r="A15" s="38"/>
      <c r="B15" s="44"/>
      <c r="C15" s="38"/>
      <c r="D15" s="38"/>
      <c r="E15" s="38"/>
      <c r="F15" s="38"/>
      <c r="G15" s="38"/>
      <c r="H15" s="38"/>
      <c r="I15" s="38"/>
      <c r="J15" s="38"/>
      <c r="K15" s="38"/>
      <c r="L15" s="145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hidden="1" s="2" customFormat="1" ht="12" customHeight="1">
      <c r="A16" s="38"/>
      <c r="B16" s="44"/>
      <c r="C16" s="38"/>
      <c r="D16" s="143" t="s">
        <v>25</v>
      </c>
      <c r="E16" s="38"/>
      <c r="F16" s="38"/>
      <c r="G16" s="38"/>
      <c r="H16" s="38"/>
      <c r="I16" s="143" t="s">
        <v>26</v>
      </c>
      <c r="J16" s="133" t="str">
        <f>IF('Rekapitulace stavby'!AN10="","",'Rekapitulace stavby'!AN10)</f>
        <v/>
      </c>
      <c r="K16" s="38"/>
      <c r="L16" s="145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hidden="1" s="2" customFormat="1" ht="18" customHeight="1">
      <c r="A17" s="38"/>
      <c r="B17" s="44"/>
      <c r="C17" s="38"/>
      <c r="D17" s="38"/>
      <c r="E17" s="133" t="str">
        <f>IF('Rekapitulace stavby'!E11="","",'Rekapitulace stavby'!E11)</f>
        <v xml:space="preserve"> </v>
      </c>
      <c r="F17" s="38"/>
      <c r="G17" s="38"/>
      <c r="H17" s="38"/>
      <c r="I17" s="143" t="s">
        <v>27</v>
      </c>
      <c r="J17" s="133" t="str">
        <f>IF('Rekapitulace stavby'!AN11="","",'Rekapitulace stavby'!AN11)</f>
        <v/>
      </c>
      <c r="K17" s="38"/>
      <c r="L17" s="145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hidden="1" s="2" customFormat="1" ht="6.96" customHeight="1">
      <c r="A18" s="38"/>
      <c r="B18" s="44"/>
      <c r="C18" s="38"/>
      <c r="D18" s="38"/>
      <c r="E18" s="38"/>
      <c r="F18" s="38"/>
      <c r="G18" s="38"/>
      <c r="H18" s="38"/>
      <c r="I18" s="38"/>
      <c r="J18" s="38"/>
      <c r="K18" s="38"/>
      <c r="L18" s="145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hidden="1" s="2" customFormat="1" ht="12" customHeight="1">
      <c r="A19" s="38"/>
      <c r="B19" s="44"/>
      <c r="C19" s="38"/>
      <c r="D19" s="143" t="s">
        <v>28</v>
      </c>
      <c r="E19" s="38"/>
      <c r="F19" s="38"/>
      <c r="G19" s="38"/>
      <c r="H19" s="38"/>
      <c r="I19" s="143" t="s">
        <v>26</v>
      </c>
      <c r="J19" s="33" t="str">
        <f>'Rekapitulace stavby'!AN13</f>
        <v>Vyplň údaj</v>
      </c>
      <c r="K19" s="38"/>
      <c r="L19" s="145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hidden="1" s="2" customFormat="1" ht="18" customHeight="1">
      <c r="A20" s="38"/>
      <c r="B20" s="44"/>
      <c r="C20" s="38"/>
      <c r="D20" s="38"/>
      <c r="E20" s="33" t="str">
        <f>'Rekapitulace stavby'!E14</f>
        <v>Vyplň údaj</v>
      </c>
      <c r="F20" s="133"/>
      <c r="G20" s="133"/>
      <c r="H20" s="133"/>
      <c r="I20" s="143" t="s">
        <v>27</v>
      </c>
      <c r="J20" s="33" t="str">
        <f>'Rekapitulace stavby'!AN14</f>
        <v>Vyplň údaj</v>
      </c>
      <c r="K20" s="38"/>
      <c r="L20" s="145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hidden="1" s="2" customFormat="1" ht="6.96" customHeight="1">
      <c r="A21" s="38"/>
      <c r="B21" s="44"/>
      <c r="C21" s="38"/>
      <c r="D21" s="38"/>
      <c r="E21" s="38"/>
      <c r="F21" s="38"/>
      <c r="G21" s="38"/>
      <c r="H21" s="38"/>
      <c r="I21" s="38"/>
      <c r="J21" s="38"/>
      <c r="K21" s="38"/>
      <c r="L21" s="145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hidden="1" s="2" customFormat="1" ht="12" customHeight="1">
      <c r="A22" s="38"/>
      <c r="B22" s="44"/>
      <c r="C22" s="38"/>
      <c r="D22" s="143" t="s">
        <v>30</v>
      </c>
      <c r="E22" s="38"/>
      <c r="F22" s="38"/>
      <c r="G22" s="38"/>
      <c r="H22" s="38"/>
      <c r="I22" s="143" t="s">
        <v>26</v>
      </c>
      <c r="J22" s="133" t="str">
        <f>IF('Rekapitulace stavby'!AN16="","",'Rekapitulace stavby'!AN16)</f>
        <v/>
      </c>
      <c r="K22" s="38"/>
      <c r="L22" s="145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hidden="1" s="2" customFormat="1" ht="18" customHeight="1">
      <c r="A23" s="38"/>
      <c r="B23" s="44"/>
      <c r="C23" s="38"/>
      <c r="D23" s="38"/>
      <c r="E23" s="133" t="str">
        <f>IF('Rekapitulace stavby'!E17="","",'Rekapitulace stavby'!E17)</f>
        <v xml:space="preserve"> </v>
      </c>
      <c r="F23" s="38"/>
      <c r="G23" s="38"/>
      <c r="H23" s="38"/>
      <c r="I23" s="143" t="s">
        <v>27</v>
      </c>
      <c r="J23" s="133" t="str">
        <f>IF('Rekapitulace stavby'!AN17="","",'Rekapitulace stavby'!AN17)</f>
        <v/>
      </c>
      <c r="K23" s="38"/>
      <c r="L23" s="145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hidden="1" s="2" customFormat="1" ht="6.96" customHeight="1">
      <c r="A24" s="38"/>
      <c r="B24" s="44"/>
      <c r="C24" s="38"/>
      <c r="D24" s="38"/>
      <c r="E24" s="38"/>
      <c r="F24" s="38"/>
      <c r="G24" s="38"/>
      <c r="H24" s="38"/>
      <c r="I24" s="38"/>
      <c r="J24" s="38"/>
      <c r="K24" s="38"/>
      <c r="L24" s="145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hidden="1" s="2" customFormat="1" ht="12" customHeight="1">
      <c r="A25" s="38"/>
      <c r="B25" s="44"/>
      <c r="C25" s="38"/>
      <c r="D25" s="143" t="s">
        <v>32</v>
      </c>
      <c r="E25" s="38"/>
      <c r="F25" s="38"/>
      <c r="G25" s="38"/>
      <c r="H25" s="38"/>
      <c r="I25" s="143" t="s">
        <v>26</v>
      </c>
      <c r="J25" s="133" t="str">
        <f>IF('Rekapitulace stavby'!AN19="","",'Rekapitulace stavby'!AN19)</f>
        <v/>
      </c>
      <c r="K25" s="38"/>
      <c r="L25" s="145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hidden="1" s="2" customFormat="1" ht="18" customHeight="1">
      <c r="A26" s="38"/>
      <c r="B26" s="44"/>
      <c r="C26" s="38"/>
      <c r="D26" s="38"/>
      <c r="E26" s="133" t="str">
        <f>IF('Rekapitulace stavby'!E20="","",'Rekapitulace stavby'!E20)</f>
        <v xml:space="preserve"> </v>
      </c>
      <c r="F26" s="38"/>
      <c r="G26" s="38"/>
      <c r="H26" s="38"/>
      <c r="I26" s="143" t="s">
        <v>27</v>
      </c>
      <c r="J26" s="133" t="str">
        <f>IF('Rekapitulace stavby'!AN20="","",'Rekapitulace stavby'!AN20)</f>
        <v/>
      </c>
      <c r="K26" s="38"/>
      <c r="L26" s="145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hidden="1" s="2" customFormat="1" ht="6.96" customHeight="1">
      <c r="A27" s="38"/>
      <c r="B27" s="44"/>
      <c r="C27" s="38"/>
      <c r="D27" s="38"/>
      <c r="E27" s="38"/>
      <c r="F27" s="38"/>
      <c r="G27" s="38"/>
      <c r="H27" s="38"/>
      <c r="I27" s="38"/>
      <c r="J27" s="38"/>
      <c r="K27" s="38"/>
      <c r="L27" s="145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hidden="1" s="2" customFormat="1" ht="12" customHeight="1">
      <c r="A28" s="38"/>
      <c r="B28" s="44"/>
      <c r="C28" s="38"/>
      <c r="D28" s="143" t="s">
        <v>33</v>
      </c>
      <c r="E28" s="38"/>
      <c r="F28" s="38"/>
      <c r="G28" s="38"/>
      <c r="H28" s="38"/>
      <c r="I28" s="38"/>
      <c r="J28" s="38"/>
      <c r="K28" s="38"/>
      <c r="L28" s="145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hidden="1" s="8" customFormat="1" ht="16.5" customHeight="1">
      <c r="A29" s="148"/>
      <c r="B29" s="149"/>
      <c r="C29" s="148"/>
      <c r="D29" s="148"/>
      <c r="E29" s="150" t="s">
        <v>19</v>
      </c>
      <c r="F29" s="150"/>
      <c r="G29" s="150"/>
      <c r="H29" s="150"/>
      <c r="I29" s="148"/>
      <c r="J29" s="148"/>
      <c r="K29" s="148"/>
      <c r="L29" s="151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</row>
    <row r="30" hidden="1" s="2" customFormat="1" ht="6.96" customHeight="1">
      <c r="A30" s="38"/>
      <c r="B30" s="44"/>
      <c r="C30" s="38"/>
      <c r="D30" s="38"/>
      <c r="E30" s="38"/>
      <c r="F30" s="38"/>
      <c r="G30" s="38"/>
      <c r="H30" s="38"/>
      <c r="I30" s="38"/>
      <c r="J30" s="38"/>
      <c r="K30" s="38"/>
      <c r="L30" s="145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hidden="1" s="2" customFormat="1" ht="6.96" customHeight="1">
      <c r="A31" s="38"/>
      <c r="B31" s="44"/>
      <c r="C31" s="38"/>
      <c r="D31" s="152"/>
      <c r="E31" s="152"/>
      <c r="F31" s="152"/>
      <c r="G31" s="152"/>
      <c r="H31" s="152"/>
      <c r="I31" s="152"/>
      <c r="J31" s="152"/>
      <c r="K31" s="152"/>
      <c r="L31" s="145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hidden="1" s="2" customFormat="1" ht="25.44" customHeight="1">
      <c r="A32" s="38"/>
      <c r="B32" s="44"/>
      <c r="C32" s="38"/>
      <c r="D32" s="153" t="s">
        <v>35</v>
      </c>
      <c r="E32" s="38"/>
      <c r="F32" s="38"/>
      <c r="G32" s="38"/>
      <c r="H32" s="38"/>
      <c r="I32" s="38"/>
      <c r="J32" s="154">
        <f>ROUND(J86, 2)</f>
        <v>0</v>
      </c>
      <c r="K32" s="38"/>
      <c r="L32" s="145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hidden="1" s="2" customFormat="1" ht="6.96" customHeight="1">
      <c r="A33" s="38"/>
      <c r="B33" s="44"/>
      <c r="C33" s="38"/>
      <c r="D33" s="152"/>
      <c r="E33" s="152"/>
      <c r="F33" s="152"/>
      <c r="G33" s="152"/>
      <c r="H33" s="152"/>
      <c r="I33" s="152"/>
      <c r="J33" s="152"/>
      <c r="K33" s="152"/>
      <c r="L33" s="145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hidden="1" s="2" customFormat="1" ht="14.4" customHeight="1">
      <c r="A34" s="38"/>
      <c r="B34" s="44"/>
      <c r="C34" s="38"/>
      <c r="D34" s="38"/>
      <c r="E34" s="38"/>
      <c r="F34" s="155" t="s">
        <v>37</v>
      </c>
      <c r="G34" s="38"/>
      <c r="H34" s="38"/>
      <c r="I34" s="155" t="s">
        <v>36</v>
      </c>
      <c r="J34" s="155" t="s">
        <v>38</v>
      </c>
      <c r="K34" s="38"/>
      <c r="L34" s="145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156" t="s">
        <v>39</v>
      </c>
      <c r="E35" s="143" t="s">
        <v>40</v>
      </c>
      <c r="F35" s="157">
        <f>ROUND((SUM(BE86:BE90)),  2)</f>
        <v>0</v>
      </c>
      <c r="G35" s="38"/>
      <c r="H35" s="38"/>
      <c r="I35" s="158">
        <v>0.20999999999999999</v>
      </c>
      <c r="J35" s="157">
        <f>ROUND(((SUM(BE86:BE90))*I35),  2)</f>
        <v>0</v>
      </c>
      <c r="K35" s="38"/>
      <c r="L35" s="145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3" t="s">
        <v>41</v>
      </c>
      <c r="F36" s="157">
        <f>ROUND((SUM(BF86:BF90)),  2)</f>
        <v>0</v>
      </c>
      <c r="G36" s="38"/>
      <c r="H36" s="38"/>
      <c r="I36" s="158">
        <v>0.14999999999999999</v>
      </c>
      <c r="J36" s="157">
        <f>ROUND(((SUM(BF86:BF90))*I36),  2)</f>
        <v>0</v>
      </c>
      <c r="K36" s="38"/>
      <c r="L36" s="145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3" t="s">
        <v>42</v>
      </c>
      <c r="F37" s="157">
        <f>ROUND((SUM(BG86:BG90)),  2)</f>
        <v>0</v>
      </c>
      <c r="G37" s="38"/>
      <c r="H37" s="38"/>
      <c r="I37" s="158">
        <v>0.20999999999999999</v>
      </c>
      <c r="J37" s="157">
        <f>0</f>
        <v>0</v>
      </c>
      <c r="K37" s="38"/>
      <c r="L37" s="145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44"/>
      <c r="C38" s="38"/>
      <c r="D38" s="38"/>
      <c r="E38" s="143" t="s">
        <v>43</v>
      </c>
      <c r="F38" s="157">
        <f>ROUND((SUM(BH86:BH90)),  2)</f>
        <v>0</v>
      </c>
      <c r="G38" s="38"/>
      <c r="H38" s="38"/>
      <c r="I38" s="158">
        <v>0.14999999999999999</v>
      </c>
      <c r="J38" s="157">
        <f>0</f>
        <v>0</v>
      </c>
      <c r="K38" s="38"/>
      <c r="L38" s="145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44"/>
      <c r="C39" s="38"/>
      <c r="D39" s="38"/>
      <c r="E39" s="143" t="s">
        <v>44</v>
      </c>
      <c r="F39" s="157">
        <f>ROUND((SUM(BI86:BI90)),  2)</f>
        <v>0</v>
      </c>
      <c r="G39" s="38"/>
      <c r="H39" s="38"/>
      <c r="I39" s="158">
        <v>0</v>
      </c>
      <c r="J39" s="157">
        <f>0</f>
        <v>0</v>
      </c>
      <c r="K39" s="38"/>
      <c r="L39" s="145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hidden="1" s="2" customFormat="1" ht="6.96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145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hidden="1" s="2" customFormat="1" ht="25.44" customHeight="1">
      <c r="A41" s="38"/>
      <c r="B41" s="44"/>
      <c r="C41" s="159"/>
      <c r="D41" s="160" t="s">
        <v>45</v>
      </c>
      <c r="E41" s="161"/>
      <c r="F41" s="161"/>
      <c r="G41" s="162" t="s">
        <v>46</v>
      </c>
      <c r="H41" s="163" t="s">
        <v>47</v>
      </c>
      <c r="I41" s="161"/>
      <c r="J41" s="164">
        <f>SUM(J32:J39)</f>
        <v>0</v>
      </c>
      <c r="K41" s="165"/>
      <c r="L41" s="145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hidden="1" s="2" customFormat="1" ht="14.4" customHeight="1">
      <c r="A42" s="38"/>
      <c r="B42" s="166"/>
      <c r="C42" s="167"/>
      <c r="D42" s="167"/>
      <c r="E42" s="167"/>
      <c r="F42" s="167"/>
      <c r="G42" s="167"/>
      <c r="H42" s="167"/>
      <c r="I42" s="167"/>
      <c r="J42" s="167"/>
      <c r="K42" s="167"/>
      <c r="L42" s="145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hidden="1"/>
    <row r="44" hidden="1"/>
    <row r="45" hidden="1"/>
    <row r="46" s="2" customFormat="1" ht="6.96" customHeight="1">
      <c r="A46" s="38"/>
      <c r="B46" s="168"/>
      <c r="C46" s="169"/>
      <c r="D46" s="169"/>
      <c r="E46" s="169"/>
      <c r="F46" s="169"/>
      <c r="G46" s="169"/>
      <c r="H46" s="169"/>
      <c r="I46" s="169"/>
      <c r="J46" s="169"/>
      <c r="K46" s="169"/>
      <c r="L46" s="145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s="2" customFormat="1" ht="24.96" customHeight="1">
      <c r="A47" s="38"/>
      <c r="B47" s="39"/>
      <c r="C47" s="23" t="s">
        <v>245</v>
      </c>
      <c r="D47" s="40"/>
      <c r="E47" s="40"/>
      <c r="F47" s="40"/>
      <c r="G47" s="40"/>
      <c r="H47" s="40"/>
      <c r="I47" s="40"/>
      <c r="J47" s="40"/>
      <c r="K47" s="40"/>
      <c r="L47" s="145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s="2" customFormat="1" ht="6.96" customHeight="1">
      <c r="A48" s="38"/>
      <c r="B48" s="39"/>
      <c r="C48" s="40"/>
      <c r="D48" s="40"/>
      <c r="E48" s="40"/>
      <c r="F48" s="40"/>
      <c r="G48" s="40"/>
      <c r="H48" s="40"/>
      <c r="I48" s="40"/>
      <c r="J48" s="40"/>
      <c r="K48" s="40"/>
      <c r="L48" s="145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s="2" customFormat="1" ht="12" customHeight="1">
      <c r="A49" s="38"/>
      <c r="B49" s="39"/>
      <c r="C49" s="32" t="s">
        <v>16</v>
      </c>
      <c r="D49" s="40"/>
      <c r="E49" s="40"/>
      <c r="F49" s="40"/>
      <c r="G49" s="40"/>
      <c r="H49" s="40"/>
      <c r="I49" s="40"/>
      <c r="J49" s="40"/>
      <c r="K49" s="40"/>
      <c r="L49" s="145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s="2" customFormat="1" ht="16.5" customHeight="1">
      <c r="A50" s="38"/>
      <c r="B50" s="39"/>
      <c r="C50" s="40"/>
      <c r="D50" s="40"/>
      <c r="E50" s="170" t="str">
        <f>E7</f>
        <v>3. STAVBA - FIALOVÁ - Vozovna Pisárky, etapa III. - vratná tramvajová smyčka</v>
      </c>
      <c r="F50" s="32"/>
      <c r="G50" s="32"/>
      <c r="H50" s="32"/>
      <c r="I50" s="40"/>
      <c r="J50" s="40"/>
      <c r="K50" s="40"/>
      <c r="L50" s="145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s="1" customFormat="1" ht="12" customHeight="1">
      <c r="B51" s="21"/>
      <c r="C51" s="32" t="s">
        <v>241</v>
      </c>
      <c r="D51" s="22"/>
      <c r="E51" s="22"/>
      <c r="F51" s="22"/>
      <c r="G51" s="22"/>
      <c r="H51" s="22"/>
      <c r="I51" s="22"/>
      <c r="J51" s="22"/>
      <c r="K51" s="22"/>
      <c r="L51" s="20"/>
    </row>
    <row r="52" s="2" customFormat="1" ht="16.5" customHeight="1">
      <c r="A52" s="38"/>
      <c r="B52" s="39"/>
      <c r="C52" s="40"/>
      <c r="D52" s="40"/>
      <c r="E52" s="170" t="s">
        <v>1884</v>
      </c>
      <c r="F52" s="40"/>
      <c r="G52" s="40"/>
      <c r="H52" s="40"/>
      <c r="I52" s="40"/>
      <c r="J52" s="40"/>
      <c r="K52" s="40"/>
      <c r="L52" s="145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s="2" customFormat="1" ht="12" customHeight="1">
      <c r="A53" s="38"/>
      <c r="B53" s="39"/>
      <c r="C53" s="32" t="s">
        <v>243</v>
      </c>
      <c r="D53" s="40"/>
      <c r="E53" s="40"/>
      <c r="F53" s="40"/>
      <c r="G53" s="40"/>
      <c r="H53" s="40"/>
      <c r="I53" s="40"/>
      <c r="J53" s="40"/>
      <c r="K53" s="40"/>
      <c r="L53" s="145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s="2" customFormat="1" ht="16.5" customHeight="1">
      <c r="A54" s="38"/>
      <c r="B54" s="39"/>
      <c r="C54" s="40"/>
      <c r="D54" s="40"/>
      <c r="E54" s="69" t="str">
        <f>E11</f>
        <v>IO 302.1 - Úprava kanalizací BVV</v>
      </c>
      <c r="F54" s="40"/>
      <c r="G54" s="40"/>
      <c r="H54" s="40"/>
      <c r="I54" s="40"/>
      <c r="J54" s="40"/>
      <c r="K54" s="40"/>
      <c r="L54" s="145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s="2" customFormat="1" ht="6.96" customHeight="1">
      <c r="A55" s="38"/>
      <c r="B55" s="39"/>
      <c r="C55" s="40"/>
      <c r="D55" s="40"/>
      <c r="E55" s="40"/>
      <c r="F55" s="40"/>
      <c r="G55" s="40"/>
      <c r="H55" s="40"/>
      <c r="I55" s="40"/>
      <c r="J55" s="40"/>
      <c r="K55" s="40"/>
      <c r="L55" s="145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s="2" customFormat="1" ht="12" customHeight="1">
      <c r="A56" s="38"/>
      <c r="B56" s="39"/>
      <c r="C56" s="32" t="s">
        <v>21</v>
      </c>
      <c r="D56" s="40"/>
      <c r="E56" s="40"/>
      <c r="F56" s="27" t="str">
        <f>F14</f>
        <v xml:space="preserve"> </v>
      </c>
      <c r="G56" s="40"/>
      <c r="H56" s="40"/>
      <c r="I56" s="32" t="s">
        <v>23</v>
      </c>
      <c r="J56" s="72" t="str">
        <f>IF(J14="","",J14)</f>
        <v>20. 12. 2021</v>
      </c>
      <c r="K56" s="40"/>
      <c r="L56" s="145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s="2" customFormat="1" ht="6.96" customHeight="1">
      <c r="A57" s="38"/>
      <c r="B57" s="39"/>
      <c r="C57" s="40"/>
      <c r="D57" s="40"/>
      <c r="E57" s="40"/>
      <c r="F57" s="40"/>
      <c r="G57" s="40"/>
      <c r="H57" s="40"/>
      <c r="I57" s="40"/>
      <c r="J57" s="40"/>
      <c r="K57" s="40"/>
      <c r="L57" s="145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s="2" customFormat="1" ht="15.15" customHeight="1">
      <c r="A58" s="38"/>
      <c r="B58" s="39"/>
      <c r="C58" s="32" t="s">
        <v>25</v>
      </c>
      <c r="D58" s="40"/>
      <c r="E58" s="40"/>
      <c r="F58" s="27" t="str">
        <f>E17</f>
        <v xml:space="preserve"> </v>
      </c>
      <c r="G58" s="40"/>
      <c r="H58" s="40"/>
      <c r="I58" s="32" t="s">
        <v>30</v>
      </c>
      <c r="J58" s="36" t="str">
        <f>E23</f>
        <v xml:space="preserve"> </v>
      </c>
      <c r="K58" s="40"/>
      <c r="L58" s="145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</row>
    <row r="59" s="2" customFormat="1" ht="15.15" customHeight="1">
      <c r="A59" s="38"/>
      <c r="B59" s="39"/>
      <c r="C59" s="32" t="s">
        <v>28</v>
      </c>
      <c r="D59" s="40"/>
      <c r="E59" s="40"/>
      <c r="F59" s="27" t="str">
        <f>IF(E20="","",E20)</f>
        <v>Vyplň údaj</v>
      </c>
      <c r="G59" s="40"/>
      <c r="H59" s="40"/>
      <c r="I59" s="32" t="s">
        <v>32</v>
      </c>
      <c r="J59" s="36" t="str">
        <f>E26</f>
        <v xml:space="preserve"> </v>
      </c>
      <c r="K59" s="40"/>
      <c r="L59" s="145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</row>
    <row r="60" s="2" customFormat="1" ht="10.32" customHeight="1">
      <c r="A60" s="38"/>
      <c r="B60" s="39"/>
      <c r="C60" s="40"/>
      <c r="D60" s="40"/>
      <c r="E60" s="40"/>
      <c r="F60" s="40"/>
      <c r="G60" s="40"/>
      <c r="H60" s="40"/>
      <c r="I60" s="40"/>
      <c r="J60" s="40"/>
      <c r="K60" s="40"/>
      <c r="L60" s="145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</row>
    <row r="61" s="2" customFormat="1" ht="29.28" customHeight="1">
      <c r="A61" s="38"/>
      <c r="B61" s="39"/>
      <c r="C61" s="171" t="s">
        <v>246</v>
      </c>
      <c r="D61" s="172"/>
      <c r="E61" s="172"/>
      <c r="F61" s="172"/>
      <c r="G61" s="172"/>
      <c r="H61" s="172"/>
      <c r="I61" s="172"/>
      <c r="J61" s="173" t="s">
        <v>247</v>
      </c>
      <c r="K61" s="172"/>
      <c r="L61" s="145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 s="2" customFormat="1" ht="10.32" customHeight="1">
      <c r="A62" s="38"/>
      <c r="B62" s="39"/>
      <c r="C62" s="40"/>
      <c r="D62" s="40"/>
      <c r="E62" s="40"/>
      <c r="F62" s="40"/>
      <c r="G62" s="40"/>
      <c r="H62" s="40"/>
      <c r="I62" s="40"/>
      <c r="J62" s="40"/>
      <c r="K62" s="40"/>
      <c r="L62" s="145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</row>
    <row r="63" s="2" customFormat="1" ht="22.8" customHeight="1">
      <c r="A63" s="38"/>
      <c r="B63" s="39"/>
      <c r="C63" s="174" t="s">
        <v>67</v>
      </c>
      <c r="D63" s="40"/>
      <c r="E63" s="40"/>
      <c r="F63" s="40"/>
      <c r="G63" s="40"/>
      <c r="H63" s="40"/>
      <c r="I63" s="40"/>
      <c r="J63" s="102">
        <f>J86</f>
        <v>0</v>
      </c>
      <c r="K63" s="40"/>
      <c r="L63" s="145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U63" s="17" t="s">
        <v>248</v>
      </c>
    </row>
    <row r="64" s="9" customFormat="1" ht="24.96" customHeight="1">
      <c r="A64" s="9"/>
      <c r="B64" s="175"/>
      <c r="C64" s="176"/>
      <c r="D64" s="177" t="s">
        <v>515</v>
      </c>
      <c r="E64" s="178"/>
      <c r="F64" s="178"/>
      <c r="G64" s="178"/>
      <c r="H64" s="178"/>
      <c r="I64" s="178"/>
      <c r="J64" s="179">
        <f>J87</f>
        <v>0</v>
      </c>
      <c r="K64" s="176"/>
      <c r="L64" s="180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2" customFormat="1" ht="21.84" customHeight="1">
      <c r="A65" s="38"/>
      <c r="B65" s="39"/>
      <c r="C65" s="40"/>
      <c r="D65" s="40"/>
      <c r="E65" s="40"/>
      <c r="F65" s="40"/>
      <c r="G65" s="40"/>
      <c r="H65" s="40"/>
      <c r="I65" s="40"/>
      <c r="J65" s="40"/>
      <c r="K65" s="40"/>
      <c r="L65" s="145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 s="2" customFormat="1" ht="6.96" customHeight="1">
      <c r="A66" s="38"/>
      <c r="B66" s="59"/>
      <c r="C66" s="60"/>
      <c r="D66" s="60"/>
      <c r="E66" s="60"/>
      <c r="F66" s="60"/>
      <c r="G66" s="60"/>
      <c r="H66" s="60"/>
      <c r="I66" s="60"/>
      <c r="J66" s="60"/>
      <c r="K66" s="60"/>
      <c r="L66" s="145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</row>
    <row r="70" s="2" customFormat="1" ht="6.96" customHeight="1">
      <c r="A70" s="38"/>
      <c r="B70" s="61"/>
      <c r="C70" s="62"/>
      <c r="D70" s="62"/>
      <c r="E70" s="62"/>
      <c r="F70" s="62"/>
      <c r="G70" s="62"/>
      <c r="H70" s="62"/>
      <c r="I70" s="62"/>
      <c r="J70" s="62"/>
      <c r="K70" s="62"/>
      <c r="L70" s="145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</row>
    <row r="71" s="2" customFormat="1" ht="24.96" customHeight="1">
      <c r="A71" s="38"/>
      <c r="B71" s="39"/>
      <c r="C71" s="23" t="s">
        <v>250</v>
      </c>
      <c r="D71" s="40"/>
      <c r="E71" s="40"/>
      <c r="F71" s="40"/>
      <c r="G71" s="40"/>
      <c r="H71" s="40"/>
      <c r="I71" s="40"/>
      <c r="J71" s="40"/>
      <c r="K71" s="40"/>
      <c r="L71" s="145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</row>
    <row r="72" s="2" customFormat="1" ht="6.96" customHeight="1">
      <c r="A72" s="38"/>
      <c r="B72" s="39"/>
      <c r="C72" s="40"/>
      <c r="D72" s="40"/>
      <c r="E72" s="40"/>
      <c r="F72" s="40"/>
      <c r="G72" s="40"/>
      <c r="H72" s="40"/>
      <c r="I72" s="40"/>
      <c r="J72" s="40"/>
      <c r="K72" s="40"/>
      <c r="L72" s="145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</row>
    <row r="73" s="2" customFormat="1" ht="12" customHeight="1">
      <c r="A73" s="38"/>
      <c r="B73" s="39"/>
      <c r="C73" s="32" t="s">
        <v>16</v>
      </c>
      <c r="D73" s="40"/>
      <c r="E73" s="40"/>
      <c r="F73" s="40"/>
      <c r="G73" s="40"/>
      <c r="H73" s="40"/>
      <c r="I73" s="40"/>
      <c r="J73" s="40"/>
      <c r="K73" s="40"/>
      <c r="L73" s="145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</row>
    <row r="74" s="2" customFormat="1" ht="16.5" customHeight="1">
      <c r="A74" s="38"/>
      <c r="B74" s="39"/>
      <c r="C74" s="40"/>
      <c r="D74" s="40"/>
      <c r="E74" s="170" t="str">
        <f>E7</f>
        <v>3. STAVBA - FIALOVÁ - Vozovna Pisárky, etapa III. - vratná tramvajová smyčka</v>
      </c>
      <c r="F74" s="32"/>
      <c r="G74" s="32"/>
      <c r="H74" s="32"/>
      <c r="I74" s="40"/>
      <c r="J74" s="40"/>
      <c r="K74" s="40"/>
      <c r="L74" s="145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</row>
    <row r="75" s="1" customFormat="1" ht="12" customHeight="1">
      <c r="B75" s="21"/>
      <c r="C75" s="32" t="s">
        <v>241</v>
      </c>
      <c r="D75" s="22"/>
      <c r="E75" s="22"/>
      <c r="F75" s="22"/>
      <c r="G75" s="22"/>
      <c r="H75" s="22"/>
      <c r="I75" s="22"/>
      <c r="J75" s="22"/>
      <c r="K75" s="22"/>
      <c r="L75" s="20"/>
    </row>
    <row r="76" s="2" customFormat="1" ht="16.5" customHeight="1">
      <c r="A76" s="38"/>
      <c r="B76" s="39"/>
      <c r="C76" s="40"/>
      <c r="D76" s="40"/>
      <c r="E76" s="170" t="s">
        <v>1884</v>
      </c>
      <c r="F76" s="40"/>
      <c r="G76" s="40"/>
      <c r="H76" s="40"/>
      <c r="I76" s="40"/>
      <c r="J76" s="40"/>
      <c r="K76" s="40"/>
      <c r="L76" s="145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2" customHeight="1">
      <c r="A77" s="38"/>
      <c r="B77" s="39"/>
      <c r="C77" s="32" t="s">
        <v>243</v>
      </c>
      <c r="D77" s="40"/>
      <c r="E77" s="40"/>
      <c r="F77" s="40"/>
      <c r="G77" s="40"/>
      <c r="H77" s="40"/>
      <c r="I77" s="40"/>
      <c r="J77" s="40"/>
      <c r="K77" s="40"/>
      <c r="L77" s="145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78" s="2" customFormat="1" ht="16.5" customHeight="1">
      <c r="A78" s="38"/>
      <c r="B78" s="39"/>
      <c r="C78" s="40"/>
      <c r="D78" s="40"/>
      <c r="E78" s="69" t="str">
        <f>E11</f>
        <v>IO 302.1 - Úprava kanalizací BVV</v>
      </c>
      <c r="F78" s="40"/>
      <c r="G78" s="40"/>
      <c r="H78" s="40"/>
      <c r="I78" s="40"/>
      <c r="J78" s="40"/>
      <c r="K78" s="40"/>
      <c r="L78" s="145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</row>
    <row r="79" s="2" customFormat="1" ht="6.96" customHeight="1">
      <c r="A79" s="38"/>
      <c r="B79" s="39"/>
      <c r="C79" s="40"/>
      <c r="D79" s="40"/>
      <c r="E79" s="40"/>
      <c r="F79" s="40"/>
      <c r="G79" s="40"/>
      <c r="H79" s="40"/>
      <c r="I79" s="40"/>
      <c r="J79" s="40"/>
      <c r="K79" s="40"/>
      <c r="L79" s="145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</row>
    <row r="80" s="2" customFormat="1" ht="12" customHeight="1">
      <c r="A80" s="38"/>
      <c r="B80" s="39"/>
      <c r="C80" s="32" t="s">
        <v>21</v>
      </c>
      <c r="D80" s="40"/>
      <c r="E80" s="40"/>
      <c r="F80" s="27" t="str">
        <f>F14</f>
        <v xml:space="preserve"> </v>
      </c>
      <c r="G80" s="40"/>
      <c r="H80" s="40"/>
      <c r="I80" s="32" t="s">
        <v>23</v>
      </c>
      <c r="J80" s="72" t="str">
        <f>IF(J14="","",J14)</f>
        <v>20. 12. 2021</v>
      </c>
      <c r="K80" s="40"/>
      <c r="L80" s="145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6.96" customHeight="1">
      <c r="A81" s="38"/>
      <c r="B81" s="39"/>
      <c r="C81" s="40"/>
      <c r="D81" s="40"/>
      <c r="E81" s="40"/>
      <c r="F81" s="40"/>
      <c r="G81" s="40"/>
      <c r="H81" s="40"/>
      <c r="I81" s="40"/>
      <c r="J81" s="40"/>
      <c r="K81" s="40"/>
      <c r="L81" s="145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15.15" customHeight="1">
      <c r="A82" s="38"/>
      <c r="B82" s="39"/>
      <c r="C82" s="32" t="s">
        <v>25</v>
      </c>
      <c r="D82" s="40"/>
      <c r="E82" s="40"/>
      <c r="F82" s="27" t="str">
        <f>E17</f>
        <v xml:space="preserve"> </v>
      </c>
      <c r="G82" s="40"/>
      <c r="H82" s="40"/>
      <c r="I82" s="32" t="s">
        <v>30</v>
      </c>
      <c r="J82" s="36" t="str">
        <f>E23</f>
        <v xml:space="preserve"> </v>
      </c>
      <c r="K82" s="40"/>
      <c r="L82" s="145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15.15" customHeight="1">
      <c r="A83" s="38"/>
      <c r="B83" s="39"/>
      <c r="C83" s="32" t="s">
        <v>28</v>
      </c>
      <c r="D83" s="40"/>
      <c r="E83" s="40"/>
      <c r="F83" s="27" t="str">
        <f>IF(E20="","",E20)</f>
        <v>Vyplň údaj</v>
      </c>
      <c r="G83" s="40"/>
      <c r="H83" s="40"/>
      <c r="I83" s="32" t="s">
        <v>32</v>
      </c>
      <c r="J83" s="36" t="str">
        <f>E26</f>
        <v xml:space="preserve"> </v>
      </c>
      <c r="K83" s="40"/>
      <c r="L83" s="145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0.32" customHeight="1">
      <c r="A84" s="38"/>
      <c r="B84" s="39"/>
      <c r="C84" s="40"/>
      <c r="D84" s="40"/>
      <c r="E84" s="40"/>
      <c r="F84" s="40"/>
      <c r="G84" s="40"/>
      <c r="H84" s="40"/>
      <c r="I84" s="40"/>
      <c r="J84" s="40"/>
      <c r="K84" s="40"/>
      <c r="L84" s="145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10" customFormat="1" ht="29.28" customHeight="1">
      <c r="A85" s="181"/>
      <c r="B85" s="182"/>
      <c r="C85" s="183" t="s">
        <v>251</v>
      </c>
      <c r="D85" s="184" t="s">
        <v>54</v>
      </c>
      <c r="E85" s="184" t="s">
        <v>50</v>
      </c>
      <c r="F85" s="184" t="s">
        <v>51</v>
      </c>
      <c r="G85" s="184" t="s">
        <v>252</v>
      </c>
      <c r="H85" s="184" t="s">
        <v>253</v>
      </c>
      <c r="I85" s="184" t="s">
        <v>254</v>
      </c>
      <c r="J85" s="184" t="s">
        <v>247</v>
      </c>
      <c r="K85" s="185" t="s">
        <v>255</v>
      </c>
      <c r="L85" s="186"/>
      <c r="M85" s="92" t="s">
        <v>19</v>
      </c>
      <c r="N85" s="93" t="s">
        <v>39</v>
      </c>
      <c r="O85" s="93" t="s">
        <v>256</v>
      </c>
      <c r="P85" s="93" t="s">
        <v>257</v>
      </c>
      <c r="Q85" s="93" t="s">
        <v>258</v>
      </c>
      <c r="R85" s="93" t="s">
        <v>259</v>
      </c>
      <c r="S85" s="93" t="s">
        <v>260</v>
      </c>
      <c r="T85" s="94" t="s">
        <v>261</v>
      </c>
      <c r="U85" s="181"/>
      <c r="V85" s="181"/>
      <c r="W85" s="181"/>
      <c r="X85" s="181"/>
      <c r="Y85" s="181"/>
      <c r="Z85" s="181"/>
      <c r="AA85" s="181"/>
      <c r="AB85" s="181"/>
      <c r="AC85" s="181"/>
      <c r="AD85" s="181"/>
      <c r="AE85" s="181"/>
    </row>
    <row r="86" s="2" customFormat="1" ht="22.8" customHeight="1">
      <c r="A86" s="38"/>
      <c r="B86" s="39"/>
      <c r="C86" s="99" t="s">
        <v>262</v>
      </c>
      <c r="D86" s="40"/>
      <c r="E86" s="40"/>
      <c r="F86" s="40"/>
      <c r="G86" s="40"/>
      <c r="H86" s="40"/>
      <c r="I86" s="40"/>
      <c r="J86" s="187">
        <f>BK86</f>
        <v>0</v>
      </c>
      <c r="K86" s="40"/>
      <c r="L86" s="44"/>
      <c r="M86" s="95"/>
      <c r="N86" s="188"/>
      <c r="O86" s="96"/>
      <c r="P86" s="189">
        <f>P87</f>
        <v>0</v>
      </c>
      <c r="Q86" s="96"/>
      <c r="R86" s="189">
        <f>R87</f>
        <v>0</v>
      </c>
      <c r="S86" s="96"/>
      <c r="T86" s="190">
        <f>T87</f>
        <v>0</v>
      </c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T86" s="17" t="s">
        <v>68</v>
      </c>
      <c r="AU86" s="17" t="s">
        <v>248</v>
      </c>
      <c r="BK86" s="191">
        <f>BK87</f>
        <v>0</v>
      </c>
    </row>
    <row r="87" s="11" customFormat="1" ht="25.92" customHeight="1">
      <c r="A87" s="11"/>
      <c r="B87" s="192"/>
      <c r="C87" s="193"/>
      <c r="D87" s="194" t="s">
        <v>68</v>
      </c>
      <c r="E87" s="195" t="s">
        <v>303</v>
      </c>
      <c r="F87" s="195" t="s">
        <v>1293</v>
      </c>
      <c r="G87" s="193"/>
      <c r="H87" s="193"/>
      <c r="I87" s="196"/>
      <c r="J87" s="197">
        <f>BK87</f>
        <v>0</v>
      </c>
      <c r="K87" s="193"/>
      <c r="L87" s="198"/>
      <c r="M87" s="199"/>
      <c r="N87" s="200"/>
      <c r="O87" s="200"/>
      <c r="P87" s="201">
        <f>SUM(P88:P90)</f>
        <v>0</v>
      </c>
      <c r="Q87" s="200"/>
      <c r="R87" s="201">
        <f>SUM(R88:R90)</f>
        <v>0</v>
      </c>
      <c r="S87" s="200"/>
      <c r="T87" s="202">
        <f>SUM(T88:T90)</f>
        <v>0</v>
      </c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R87" s="203" t="s">
        <v>265</v>
      </c>
      <c r="AT87" s="204" t="s">
        <v>68</v>
      </c>
      <c r="AU87" s="204" t="s">
        <v>69</v>
      </c>
      <c r="AY87" s="203" t="s">
        <v>266</v>
      </c>
      <c r="BK87" s="205">
        <f>SUM(BK88:BK90)</f>
        <v>0</v>
      </c>
    </row>
    <row r="88" s="2" customFormat="1" ht="16.5" customHeight="1">
      <c r="A88" s="38"/>
      <c r="B88" s="39"/>
      <c r="C88" s="206" t="s">
        <v>76</v>
      </c>
      <c r="D88" s="206" t="s">
        <v>267</v>
      </c>
      <c r="E88" s="207" t="s">
        <v>2251</v>
      </c>
      <c r="F88" s="208" t="s">
        <v>2252</v>
      </c>
      <c r="G88" s="209" t="s">
        <v>293</v>
      </c>
      <c r="H88" s="210">
        <v>1.7669999999999999</v>
      </c>
      <c r="I88" s="211"/>
      <c r="J88" s="212">
        <f>ROUND(I88*H88,2)</f>
        <v>0</v>
      </c>
      <c r="K88" s="208" t="s">
        <v>19</v>
      </c>
      <c r="L88" s="44"/>
      <c r="M88" s="213" t="s">
        <v>19</v>
      </c>
      <c r="N88" s="214" t="s">
        <v>40</v>
      </c>
      <c r="O88" s="84"/>
      <c r="P88" s="215">
        <f>O88*H88</f>
        <v>0</v>
      </c>
      <c r="Q88" s="215">
        <v>0</v>
      </c>
      <c r="R88" s="215">
        <f>Q88*H88</f>
        <v>0</v>
      </c>
      <c r="S88" s="215">
        <v>0</v>
      </c>
      <c r="T88" s="216">
        <f>S88*H88</f>
        <v>0</v>
      </c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R88" s="217" t="s">
        <v>265</v>
      </c>
      <c r="AT88" s="217" t="s">
        <v>267</v>
      </c>
      <c r="AU88" s="217" t="s">
        <v>76</v>
      </c>
      <c r="AY88" s="17" t="s">
        <v>266</v>
      </c>
      <c r="BE88" s="218">
        <f>IF(N88="základní",J88,0)</f>
        <v>0</v>
      </c>
      <c r="BF88" s="218">
        <f>IF(N88="snížená",J88,0)</f>
        <v>0</v>
      </c>
      <c r="BG88" s="218">
        <f>IF(N88="zákl. přenesená",J88,0)</f>
        <v>0</v>
      </c>
      <c r="BH88" s="218">
        <f>IF(N88="sníž. přenesená",J88,0)</f>
        <v>0</v>
      </c>
      <c r="BI88" s="218">
        <f>IF(N88="nulová",J88,0)</f>
        <v>0</v>
      </c>
      <c r="BJ88" s="17" t="s">
        <v>76</v>
      </c>
      <c r="BK88" s="218">
        <f>ROUND(I88*H88,2)</f>
        <v>0</v>
      </c>
      <c r="BL88" s="17" t="s">
        <v>265</v>
      </c>
      <c r="BM88" s="217" t="s">
        <v>2253</v>
      </c>
    </row>
    <row r="89" s="2" customFormat="1">
      <c r="A89" s="38"/>
      <c r="B89" s="39"/>
      <c r="C89" s="40"/>
      <c r="D89" s="226" t="s">
        <v>2143</v>
      </c>
      <c r="E89" s="40"/>
      <c r="F89" s="265" t="s">
        <v>2254</v>
      </c>
      <c r="G89" s="40"/>
      <c r="H89" s="40"/>
      <c r="I89" s="221"/>
      <c r="J89" s="40"/>
      <c r="K89" s="40"/>
      <c r="L89" s="44"/>
      <c r="M89" s="222"/>
      <c r="N89" s="223"/>
      <c r="O89" s="84"/>
      <c r="P89" s="84"/>
      <c r="Q89" s="84"/>
      <c r="R89" s="84"/>
      <c r="S89" s="84"/>
      <c r="T89" s="85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T89" s="17" t="s">
        <v>2143</v>
      </c>
      <c r="AU89" s="17" t="s">
        <v>76</v>
      </c>
    </row>
    <row r="90" s="12" customFormat="1">
      <c r="A90" s="12"/>
      <c r="B90" s="224"/>
      <c r="C90" s="225"/>
      <c r="D90" s="226" t="s">
        <v>275</v>
      </c>
      <c r="E90" s="227" t="s">
        <v>239</v>
      </c>
      <c r="F90" s="228" t="s">
        <v>2255</v>
      </c>
      <c r="G90" s="225"/>
      <c r="H90" s="229">
        <v>1.7669999999999999</v>
      </c>
      <c r="I90" s="230"/>
      <c r="J90" s="225"/>
      <c r="K90" s="225"/>
      <c r="L90" s="231"/>
      <c r="M90" s="232"/>
      <c r="N90" s="233"/>
      <c r="O90" s="233"/>
      <c r="P90" s="233"/>
      <c r="Q90" s="233"/>
      <c r="R90" s="233"/>
      <c r="S90" s="233"/>
      <c r="T90" s="234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T90" s="235" t="s">
        <v>275</v>
      </c>
      <c r="AU90" s="235" t="s">
        <v>76</v>
      </c>
      <c r="AV90" s="12" t="s">
        <v>78</v>
      </c>
      <c r="AW90" s="12" t="s">
        <v>31</v>
      </c>
      <c r="AX90" s="12" t="s">
        <v>76</v>
      </c>
      <c r="AY90" s="235" t="s">
        <v>266</v>
      </c>
    </row>
    <row r="91" s="2" customFormat="1" ht="6.96" customHeight="1">
      <c r="A91" s="38"/>
      <c r="B91" s="59"/>
      <c r="C91" s="60"/>
      <c r="D91" s="60"/>
      <c r="E91" s="60"/>
      <c r="F91" s="60"/>
      <c r="G91" s="60"/>
      <c r="H91" s="60"/>
      <c r="I91" s="60"/>
      <c r="J91" s="60"/>
      <c r="K91" s="60"/>
      <c r="L91" s="44"/>
      <c r="M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</sheetData>
  <sheetProtection sheet="1" autoFilter="0" formatColumns="0" formatRows="0" objects="1" scenarios="1" spinCount="100000" saltValue="i+O0T24yoMx2IxkimwuCEYfffipfgYGIWx0J10gxMM5RpakFXYsCNzSdwEzTtCMT75AOGc9Y+4LBacSU3WWGkQ==" hashValue="jIrZKxWI0tcjbmLUe5LJvFrXlNTWQGMqlmBNa8IRn2x/+6XCgVQ+7KQi7dHmVPVUdwO+oJjsLTA6qYO8p97Now==" algorithmName="SHA-512" password="CC35"/>
  <autoFilter ref="C85:K90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4:H74"/>
    <mergeCell ref="E76:H76"/>
    <mergeCell ref="E78:H78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118</v>
      </c>
    </row>
    <row r="3" hidden="1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20"/>
      <c r="AT3" s="17" t="s">
        <v>78</v>
      </c>
    </row>
    <row r="4" hidden="1" s="1" customFormat="1" ht="24.96" customHeight="1">
      <c r="B4" s="20"/>
      <c r="D4" s="141" t="s">
        <v>240</v>
      </c>
      <c r="L4" s="20"/>
      <c r="M4" s="142" t="s">
        <v>10</v>
      </c>
      <c r="AT4" s="17" t="s">
        <v>4</v>
      </c>
    </row>
    <row r="5" hidden="1" s="1" customFormat="1" ht="6.96" customHeight="1">
      <c r="B5" s="20"/>
      <c r="L5" s="20"/>
    </row>
    <row r="6" hidden="1" s="1" customFormat="1" ht="12" customHeight="1">
      <c r="B6" s="20"/>
      <c r="D6" s="143" t="s">
        <v>16</v>
      </c>
      <c r="L6" s="20"/>
    </row>
    <row r="7" hidden="1" s="1" customFormat="1" ht="16.5" customHeight="1">
      <c r="B7" s="20"/>
      <c r="E7" s="144" t="str">
        <f>'Rekapitulace stavby'!K6</f>
        <v>3. STAVBA - FIALOVÁ - Vozovna Pisárky, etapa III. - vratná tramvajová smyčka</v>
      </c>
      <c r="F7" s="143"/>
      <c r="G7" s="143"/>
      <c r="H7" s="143"/>
      <c r="L7" s="20"/>
    </row>
    <row r="8" hidden="1" s="1" customFormat="1" ht="12" customHeight="1">
      <c r="B8" s="20"/>
      <c r="D8" s="143" t="s">
        <v>241</v>
      </c>
      <c r="L8" s="20"/>
    </row>
    <row r="9" hidden="1" s="2" customFormat="1" ht="16.5" customHeight="1">
      <c r="A9" s="38"/>
      <c r="B9" s="44"/>
      <c r="C9" s="38"/>
      <c r="D9" s="38"/>
      <c r="E9" s="144" t="s">
        <v>1884</v>
      </c>
      <c r="F9" s="38"/>
      <c r="G9" s="38"/>
      <c r="H9" s="38"/>
      <c r="I9" s="38"/>
      <c r="J9" s="38"/>
      <c r="K9" s="38"/>
      <c r="L9" s="145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hidden="1" s="2" customFormat="1" ht="12" customHeight="1">
      <c r="A10" s="38"/>
      <c r="B10" s="44"/>
      <c r="C10" s="38"/>
      <c r="D10" s="143" t="s">
        <v>243</v>
      </c>
      <c r="E10" s="38"/>
      <c r="F10" s="38"/>
      <c r="G10" s="38"/>
      <c r="H10" s="38"/>
      <c r="I10" s="38"/>
      <c r="J10" s="38"/>
      <c r="K10" s="38"/>
      <c r="L10" s="145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hidden="1" s="2" customFormat="1" ht="16.5" customHeight="1">
      <c r="A11" s="38"/>
      <c r="B11" s="44"/>
      <c r="C11" s="38"/>
      <c r="D11" s="38"/>
      <c r="E11" s="146" t="s">
        <v>2256</v>
      </c>
      <c r="F11" s="38"/>
      <c r="G11" s="38"/>
      <c r="H11" s="38"/>
      <c r="I11" s="38"/>
      <c r="J11" s="38"/>
      <c r="K11" s="38"/>
      <c r="L11" s="145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hidden="1" s="2" customFormat="1">
      <c r="A12" s="38"/>
      <c r="B12" s="44"/>
      <c r="C12" s="38"/>
      <c r="D12" s="38"/>
      <c r="E12" s="38"/>
      <c r="F12" s="38"/>
      <c r="G12" s="38"/>
      <c r="H12" s="38"/>
      <c r="I12" s="38"/>
      <c r="J12" s="38"/>
      <c r="K12" s="38"/>
      <c r="L12" s="145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hidden="1" s="2" customFormat="1" ht="12" customHeight="1">
      <c r="A13" s="38"/>
      <c r="B13" s="44"/>
      <c r="C13" s="38"/>
      <c r="D13" s="143" t="s">
        <v>18</v>
      </c>
      <c r="E13" s="38"/>
      <c r="F13" s="133" t="s">
        <v>19</v>
      </c>
      <c r="G13" s="38"/>
      <c r="H13" s="38"/>
      <c r="I13" s="143" t="s">
        <v>20</v>
      </c>
      <c r="J13" s="133" t="s">
        <v>19</v>
      </c>
      <c r="K13" s="38"/>
      <c r="L13" s="145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hidden="1" s="2" customFormat="1" ht="12" customHeight="1">
      <c r="A14" s="38"/>
      <c r="B14" s="44"/>
      <c r="C14" s="38"/>
      <c r="D14" s="143" t="s">
        <v>21</v>
      </c>
      <c r="E14" s="38"/>
      <c r="F14" s="133" t="s">
        <v>22</v>
      </c>
      <c r="G14" s="38"/>
      <c r="H14" s="38"/>
      <c r="I14" s="143" t="s">
        <v>23</v>
      </c>
      <c r="J14" s="147" t="str">
        <f>'Rekapitulace stavby'!AN8</f>
        <v>20. 12. 2021</v>
      </c>
      <c r="K14" s="38"/>
      <c r="L14" s="145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hidden="1" s="2" customFormat="1" ht="10.8" customHeight="1">
      <c r="A15" s="38"/>
      <c r="B15" s="44"/>
      <c r="C15" s="38"/>
      <c r="D15" s="38"/>
      <c r="E15" s="38"/>
      <c r="F15" s="38"/>
      <c r="G15" s="38"/>
      <c r="H15" s="38"/>
      <c r="I15" s="38"/>
      <c r="J15" s="38"/>
      <c r="K15" s="38"/>
      <c r="L15" s="145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hidden="1" s="2" customFormat="1" ht="12" customHeight="1">
      <c r="A16" s="38"/>
      <c r="B16" s="44"/>
      <c r="C16" s="38"/>
      <c r="D16" s="143" t="s">
        <v>25</v>
      </c>
      <c r="E16" s="38"/>
      <c r="F16" s="38"/>
      <c r="G16" s="38"/>
      <c r="H16" s="38"/>
      <c r="I16" s="143" t="s">
        <v>26</v>
      </c>
      <c r="J16" s="133" t="str">
        <f>IF('Rekapitulace stavby'!AN10="","",'Rekapitulace stavby'!AN10)</f>
        <v/>
      </c>
      <c r="K16" s="38"/>
      <c r="L16" s="145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hidden="1" s="2" customFormat="1" ht="18" customHeight="1">
      <c r="A17" s="38"/>
      <c r="B17" s="44"/>
      <c r="C17" s="38"/>
      <c r="D17" s="38"/>
      <c r="E17" s="133" t="str">
        <f>IF('Rekapitulace stavby'!E11="","",'Rekapitulace stavby'!E11)</f>
        <v xml:space="preserve"> </v>
      </c>
      <c r="F17" s="38"/>
      <c r="G17" s="38"/>
      <c r="H17" s="38"/>
      <c r="I17" s="143" t="s">
        <v>27</v>
      </c>
      <c r="J17" s="133" t="str">
        <f>IF('Rekapitulace stavby'!AN11="","",'Rekapitulace stavby'!AN11)</f>
        <v/>
      </c>
      <c r="K17" s="38"/>
      <c r="L17" s="145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hidden="1" s="2" customFormat="1" ht="6.96" customHeight="1">
      <c r="A18" s="38"/>
      <c r="B18" s="44"/>
      <c r="C18" s="38"/>
      <c r="D18" s="38"/>
      <c r="E18" s="38"/>
      <c r="F18" s="38"/>
      <c r="G18" s="38"/>
      <c r="H18" s="38"/>
      <c r="I18" s="38"/>
      <c r="J18" s="38"/>
      <c r="K18" s="38"/>
      <c r="L18" s="145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hidden="1" s="2" customFormat="1" ht="12" customHeight="1">
      <c r="A19" s="38"/>
      <c r="B19" s="44"/>
      <c r="C19" s="38"/>
      <c r="D19" s="143" t="s">
        <v>28</v>
      </c>
      <c r="E19" s="38"/>
      <c r="F19" s="38"/>
      <c r="G19" s="38"/>
      <c r="H19" s="38"/>
      <c r="I19" s="143" t="s">
        <v>26</v>
      </c>
      <c r="J19" s="33" t="str">
        <f>'Rekapitulace stavby'!AN13</f>
        <v>Vyplň údaj</v>
      </c>
      <c r="K19" s="38"/>
      <c r="L19" s="145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hidden="1" s="2" customFormat="1" ht="18" customHeight="1">
      <c r="A20" s="38"/>
      <c r="B20" s="44"/>
      <c r="C20" s="38"/>
      <c r="D20" s="38"/>
      <c r="E20" s="33" t="str">
        <f>'Rekapitulace stavby'!E14</f>
        <v>Vyplň údaj</v>
      </c>
      <c r="F20" s="133"/>
      <c r="G20" s="133"/>
      <c r="H20" s="133"/>
      <c r="I20" s="143" t="s">
        <v>27</v>
      </c>
      <c r="J20" s="33" t="str">
        <f>'Rekapitulace stavby'!AN14</f>
        <v>Vyplň údaj</v>
      </c>
      <c r="K20" s="38"/>
      <c r="L20" s="145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hidden="1" s="2" customFormat="1" ht="6.96" customHeight="1">
      <c r="A21" s="38"/>
      <c r="B21" s="44"/>
      <c r="C21" s="38"/>
      <c r="D21" s="38"/>
      <c r="E21" s="38"/>
      <c r="F21" s="38"/>
      <c r="G21" s="38"/>
      <c r="H21" s="38"/>
      <c r="I21" s="38"/>
      <c r="J21" s="38"/>
      <c r="K21" s="38"/>
      <c r="L21" s="145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hidden="1" s="2" customFormat="1" ht="12" customHeight="1">
      <c r="A22" s="38"/>
      <c r="B22" s="44"/>
      <c r="C22" s="38"/>
      <c r="D22" s="143" t="s">
        <v>30</v>
      </c>
      <c r="E22" s="38"/>
      <c r="F22" s="38"/>
      <c r="G22" s="38"/>
      <c r="H22" s="38"/>
      <c r="I22" s="143" t="s">
        <v>26</v>
      </c>
      <c r="J22" s="133" t="str">
        <f>IF('Rekapitulace stavby'!AN16="","",'Rekapitulace stavby'!AN16)</f>
        <v/>
      </c>
      <c r="K22" s="38"/>
      <c r="L22" s="145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hidden="1" s="2" customFormat="1" ht="18" customHeight="1">
      <c r="A23" s="38"/>
      <c r="B23" s="44"/>
      <c r="C23" s="38"/>
      <c r="D23" s="38"/>
      <c r="E23" s="133" t="str">
        <f>IF('Rekapitulace stavby'!E17="","",'Rekapitulace stavby'!E17)</f>
        <v xml:space="preserve"> </v>
      </c>
      <c r="F23" s="38"/>
      <c r="G23" s="38"/>
      <c r="H23" s="38"/>
      <c r="I23" s="143" t="s">
        <v>27</v>
      </c>
      <c r="J23" s="133" t="str">
        <f>IF('Rekapitulace stavby'!AN17="","",'Rekapitulace stavby'!AN17)</f>
        <v/>
      </c>
      <c r="K23" s="38"/>
      <c r="L23" s="145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hidden="1" s="2" customFormat="1" ht="6.96" customHeight="1">
      <c r="A24" s="38"/>
      <c r="B24" s="44"/>
      <c r="C24" s="38"/>
      <c r="D24" s="38"/>
      <c r="E24" s="38"/>
      <c r="F24" s="38"/>
      <c r="G24" s="38"/>
      <c r="H24" s="38"/>
      <c r="I24" s="38"/>
      <c r="J24" s="38"/>
      <c r="K24" s="38"/>
      <c r="L24" s="145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hidden="1" s="2" customFormat="1" ht="12" customHeight="1">
      <c r="A25" s="38"/>
      <c r="B25" s="44"/>
      <c r="C25" s="38"/>
      <c r="D25" s="143" t="s">
        <v>32</v>
      </c>
      <c r="E25" s="38"/>
      <c r="F25" s="38"/>
      <c r="G25" s="38"/>
      <c r="H25" s="38"/>
      <c r="I25" s="143" t="s">
        <v>26</v>
      </c>
      <c r="J25" s="133" t="str">
        <f>IF('Rekapitulace stavby'!AN19="","",'Rekapitulace stavby'!AN19)</f>
        <v/>
      </c>
      <c r="K25" s="38"/>
      <c r="L25" s="145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hidden="1" s="2" customFormat="1" ht="18" customHeight="1">
      <c r="A26" s="38"/>
      <c r="B26" s="44"/>
      <c r="C26" s="38"/>
      <c r="D26" s="38"/>
      <c r="E26" s="133" t="str">
        <f>IF('Rekapitulace stavby'!E20="","",'Rekapitulace stavby'!E20)</f>
        <v xml:space="preserve"> </v>
      </c>
      <c r="F26" s="38"/>
      <c r="G26" s="38"/>
      <c r="H26" s="38"/>
      <c r="I26" s="143" t="s">
        <v>27</v>
      </c>
      <c r="J26" s="133" t="str">
        <f>IF('Rekapitulace stavby'!AN20="","",'Rekapitulace stavby'!AN20)</f>
        <v/>
      </c>
      <c r="K26" s="38"/>
      <c r="L26" s="145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hidden="1" s="2" customFormat="1" ht="6.96" customHeight="1">
      <c r="A27" s="38"/>
      <c r="B27" s="44"/>
      <c r="C27" s="38"/>
      <c r="D27" s="38"/>
      <c r="E27" s="38"/>
      <c r="F27" s="38"/>
      <c r="G27" s="38"/>
      <c r="H27" s="38"/>
      <c r="I27" s="38"/>
      <c r="J27" s="38"/>
      <c r="K27" s="38"/>
      <c r="L27" s="145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hidden="1" s="2" customFormat="1" ht="12" customHeight="1">
      <c r="A28" s="38"/>
      <c r="B28" s="44"/>
      <c r="C28" s="38"/>
      <c r="D28" s="143" t="s">
        <v>33</v>
      </c>
      <c r="E28" s="38"/>
      <c r="F28" s="38"/>
      <c r="G28" s="38"/>
      <c r="H28" s="38"/>
      <c r="I28" s="38"/>
      <c r="J28" s="38"/>
      <c r="K28" s="38"/>
      <c r="L28" s="145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hidden="1" s="8" customFormat="1" ht="16.5" customHeight="1">
      <c r="A29" s="148"/>
      <c r="B29" s="149"/>
      <c r="C29" s="148"/>
      <c r="D29" s="148"/>
      <c r="E29" s="150" t="s">
        <v>19</v>
      </c>
      <c r="F29" s="150"/>
      <c r="G29" s="150"/>
      <c r="H29" s="150"/>
      <c r="I29" s="148"/>
      <c r="J29" s="148"/>
      <c r="K29" s="148"/>
      <c r="L29" s="151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</row>
    <row r="30" hidden="1" s="2" customFormat="1" ht="6.96" customHeight="1">
      <c r="A30" s="38"/>
      <c r="B30" s="44"/>
      <c r="C30" s="38"/>
      <c r="D30" s="38"/>
      <c r="E30" s="38"/>
      <c r="F30" s="38"/>
      <c r="G30" s="38"/>
      <c r="H30" s="38"/>
      <c r="I30" s="38"/>
      <c r="J30" s="38"/>
      <c r="K30" s="38"/>
      <c r="L30" s="145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hidden="1" s="2" customFormat="1" ht="6.96" customHeight="1">
      <c r="A31" s="38"/>
      <c r="B31" s="44"/>
      <c r="C31" s="38"/>
      <c r="D31" s="152"/>
      <c r="E31" s="152"/>
      <c r="F31" s="152"/>
      <c r="G31" s="152"/>
      <c r="H31" s="152"/>
      <c r="I31" s="152"/>
      <c r="J31" s="152"/>
      <c r="K31" s="152"/>
      <c r="L31" s="145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hidden="1" s="2" customFormat="1" ht="25.44" customHeight="1">
      <c r="A32" s="38"/>
      <c r="B32" s="44"/>
      <c r="C32" s="38"/>
      <c r="D32" s="153" t="s">
        <v>35</v>
      </c>
      <c r="E32" s="38"/>
      <c r="F32" s="38"/>
      <c r="G32" s="38"/>
      <c r="H32" s="38"/>
      <c r="I32" s="38"/>
      <c r="J32" s="154">
        <f>ROUND(J86, 2)</f>
        <v>0</v>
      </c>
      <c r="K32" s="38"/>
      <c r="L32" s="145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hidden="1" s="2" customFormat="1" ht="6.96" customHeight="1">
      <c r="A33" s="38"/>
      <c r="B33" s="44"/>
      <c r="C33" s="38"/>
      <c r="D33" s="152"/>
      <c r="E33" s="152"/>
      <c r="F33" s="152"/>
      <c r="G33" s="152"/>
      <c r="H33" s="152"/>
      <c r="I33" s="152"/>
      <c r="J33" s="152"/>
      <c r="K33" s="152"/>
      <c r="L33" s="145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hidden="1" s="2" customFormat="1" ht="14.4" customHeight="1">
      <c r="A34" s="38"/>
      <c r="B34" s="44"/>
      <c r="C34" s="38"/>
      <c r="D34" s="38"/>
      <c r="E34" s="38"/>
      <c r="F34" s="155" t="s">
        <v>37</v>
      </c>
      <c r="G34" s="38"/>
      <c r="H34" s="38"/>
      <c r="I34" s="155" t="s">
        <v>36</v>
      </c>
      <c r="J34" s="155" t="s">
        <v>38</v>
      </c>
      <c r="K34" s="38"/>
      <c r="L34" s="145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156" t="s">
        <v>39</v>
      </c>
      <c r="E35" s="143" t="s">
        <v>40</v>
      </c>
      <c r="F35" s="157">
        <f>ROUND((SUM(BE86:BE89)),  2)</f>
        <v>0</v>
      </c>
      <c r="G35" s="38"/>
      <c r="H35" s="38"/>
      <c r="I35" s="158">
        <v>0.20999999999999999</v>
      </c>
      <c r="J35" s="157">
        <f>ROUND(((SUM(BE86:BE89))*I35),  2)</f>
        <v>0</v>
      </c>
      <c r="K35" s="38"/>
      <c r="L35" s="145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3" t="s">
        <v>41</v>
      </c>
      <c r="F36" s="157">
        <f>ROUND((SUM(BF86:BF89)),  2)</f>
        <v>0</v>
      </c>
      <c r="G36" s="38"/>
      <c r="H36" s="38"/>
      <c r="I36" s="158">
        <v>0.14999999999999999</v>
      </c>
      <c r="J36" s="157">
        <f>ROUND(((SUM(BF86:BF89))*I36),  2)</f>
        <v>0</v>
      </c>
      <c r="K36" s="38"/>
      <c r="L36" s="145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3" t="s">
        <v>42</v>
      </c>
      <c r="F37" s="157">
        <f>ROUND((SUM(BG86:BG89)),  2)</f>
        <v>0</v>
      </c>
      <c r="G37" s="38"/>
      <c r="H37" s="38"/>
      <c r="I37" s="158">
        <v>0.20999999999999999</v>
      </c>
      <c r="J37" s="157">
        <f>0</f>
        <v>0</v>
      </c>
      <c r="K37" s="38"/>
      <c r="L37" s="145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44"/>
      <c r="C38" s="38"/>
      <c r="D38" s="38"/>
      <c r="E38" s="143" t="s">
        <v>43</v>
      </c>
      <c r="F38" s="157">
        <f>ROUND((SUM(BH86:BH89)),  2)</f>
        <v>0</v>
      </c>
      <c r="G38" s="38"/>
      <c r="H38" s="38"/>
      <c r="I38" s="158">
        <v>0.14999999999999999</v>
      </c>
      <c r="J38" s="157">
        <f>0</f>
        <v>0</v>
      </c>
      <c r="K38" s="38"/>
      <c r="L38" s="145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44"/>
      <c r="C39" s="38"/>
      <c r="D39" s="38"/>
      <c r="E39" s="143" t="s">
        <v>44</v>
      </c>
      <c r="F39" s="157">
        <f>ROUND((SUM(BI86:BI89)),  2)</f>
        <v>0</v>
      </c>
      <c r="G39" s="38"/>
      <c r="H39" s="38"/>
      <c r="I39" s="158">
        <v>0</v>
      </c>
      <c r="J39" s="157">
        <f>0</f>
        <v>0</v>
      </c>
      <c r="K39" s="38"/>
      <c r="L39" s="145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hidden="1" s="2" customFormat="1" ht="6.96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145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hidden="1" s="2" customFormat="1" ht="25.44" customHeight="1">
      <c r="A41" s="38"/>
      <c r="B41" s="44"/>
      <c r="C41" s="159"/>
      <c r="D41" s="160" t="s">
        <v>45</v>
      </c>
      <c r="E41" s="161"/>
      <c r="F41" s="161"/>
      <c r="G41" s="162" t="s">
        <v>46</v>
      </c>
      <c r="H41" s="163" t="s">
        <v>47</v>
      </c>
      <c r="I41" s="161"/>
      <c r="J41" s="164">
        <f>SUM(J32:J39)</f>
        <v>0</v>
      </c>
      <c r="K41" s="165"/>
      <c r="L41" s="145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hidden="1" s="2" customFormat="1" ht="14.4" customHeight="1">
      <c r="A42" s="38"/>
      <c r="B42" s="166"/>
      <c r="C42" s="167"/>
      <c r="D42" s="167"/>
      <c r="E42" s="167"/>
      <c r="F42" s="167"/>
      <c r="G42" s="167"/>
      <c r="H42" s="167"/>
      <c r="I42" s="167"/>
      <c r="J42" s="167"/>
      <c r="K42" s="167"/>
      <c r="L42" s="145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hidden="1"/>
    <row r="44" hidden="1"/>
    <row r="45" hidden="1"/>
    <row r="46" s="2" customFormat="1" ht="6.96" customHeight="1">
      <c r="A46" s="38"/>
      <c r="B46" s="168"/>
      <c r="C46" s="169"/>
      <c r="D46" s="169"/>
      <c r="E46" s="169"/>
      <c r="F46" s="169"/>
      <c r="G46" s="169"/>
      <c r="H46" s="169"/>
      <c r="I46" s="169"/>
      <c r="J46" s="169"/>
      <c r="K46" s="169"/>
      <c r="L46" s="145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s="2" customFormat="1" ht="24.96" customHeight="1">
      <c r="A47" s="38"/>
      <c r="B47" s="39"/>
      <c r="C47" s="23" t="s">
        <v>245</v>
      </c>
      <c r="D47" s="40"/>
      <c r="E47" s="40"/>
      <c r="F47" s="40"/>
      <c r="G47" s="40"/>
      <c r="H47" s="40"/>
      <c r="I47" s="40"/>
      <c r="J47" s="40"/>
      <c r="K47" s="40"/>
      <c r="L47" s="145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s="2" customFormat="1" ht="6.96" customHeight="1">
      <c r="A48" s="38"/>
      <c r="B48" s="39"/>
      <c r="C48" s="40"/>
      <c r="D48" s="40"/>
      <c r="E48" s="40"/>
      <c r="F48" s="40"/>
      <c r="G48" s="40"/>
      <c r="H48" s="40"/>
      <c r="I48" s="40"/>
      <c r="J48" s="40"/>
      <c r="K48" s="40"/>
      <c r="L48" s="145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s="2" customFormat="1" ht="12" customHeight="1">
      <c r="A49" s="38"/>
      <c r="B49" s="39"/>
      <c r="C49" s="32" t="s">
        <v>16</v>
      </c>
      <c r="D49" s="40"/>
      <c r="E49" s="40"/>
      <c r="F49" s="40"/>
      <c r="G49" s="40"/>
      <c r="H49" s="40"/>
      <c r="I49" s="40"/>
      <c r="J49" s="40"/>
      <c r="K49" s="40"/>
      <c r="L49" s="145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s="2" customFormat="1" ht="16.5" customHeight="1">
      <c r="A50" s="38"/>
      <c r="B50" s="39"/>
      <c r="C50" s="40"/>
      <c r="D50" s="40"/>
      <c r="E50" s="170" t="str">
        <f>E7</f>
        <v>3. STAVBA - FIALOVÁ - Vozovna Pisárky, etapa III. - vratná tramvajová smyčka</v>
      </c>
      <c r="F50" s="32"/>
      <c r="G50" s="32"/>
      <c r="H50" s="32"/>
      <c r="I50" s="40"/>
      <c r="J50" s="40"/>
      <c r="K50" s="40"/>
      <c r="L50" s="145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s="1" customFormat="1" ht="12" customHeight="1">
      <c r="B51" s="21"/>
      <c r="C51" s="32" t="s">
        <v>241</v>
      </c>
      <c r="D51" s="22"/>
      <c r="E51" s="22"/>
      <c r="F51" s="22"/>
      <c r="G51" s="22"/>
      <c r="H51" s="22"/>
      <c r="I51" s="22"/>
      <c r="J51" s="22"/>
      <c r="K51" s="22"/>
      <c r="L51" s="20"/>
    </row>
    <row r="52" s="2" customFormat="1" ht="16.5" customHeight="1">
      <c r="A52" s="38"/>
      <c r="B52" s="39"/>
      <c r="C52" s="40"/>
      <c r="D52" s="40"/>
      <c r="E52" s="170" t="s">
        <v>1884</v>
      </c>
      <c r="F52" s="40"/>
      <c r="G52" s="40"/>
      <c r="H52" s="40"/>
      <c r="I52" s="40"/>
      <c r="J52" s="40"/>
      <c r="K52" s="40"/>
      <c r="L52" s="145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s="2" customFormat="1" ht="12" customHeight="1">
      <c r="A53" s="38"/>
      <c r="B53" s="39"/>
      <c r="C53" s="32" t="s">
        <v>243</v>
      </c>
      <c r="D53" s="40"/>
      <c r="E53" s="40"/>
      <c r="F53" s="40"/>
      <c r="G53" s="40"/>
      <c r="H53" s="40"/>
      <c r="I53" s="40"/>
      <c r="J53" s="40"/>
      <c r="K53" s="40"/>
      <c r="L53" s="145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s="2" customFormat="1" ht="16.5" customHeight="1">
      <c r="A54" s="38"/>
      <c r="B54" s="39"/>
      <c r="C54" s="40"/>
      <c r="D54" s="40"/>
      <c r="E54" s="69" t="str">
        <f>E11</f>
        <v>IO 302.2 - Úprava kanalizací BVV</v>
      </c>
      <c r="F54" s="40"/>
      <c r="G54" s="40"/>
      <c r="H54" s="40"/>
      <c r="I54" s="40"/>
      <c r="J54" s="40"/>
      <c r="K54" s="40"/>
      <c r="L54" s="145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s="2" customFormat="1" ht="6.96" customHeight="1">
      <c r="A55" s="38"/>
      <c r="B55" s="39"/>
      <c r="C55" s="40"/>
      <c r="D55" s="40"/>
      <c r="E55" s="40"/>
      <c r="F55" s="40"/>
      <c r="G55" s="40"/>
      <c r="H55" s="40"/>
      <c r="I55" s="40"/>
      <c r="J55" s="40"/>
      <c r="K55" s="40"/>
      <c r="L55" s="145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s="2" customFormat="1" ht="12" customHeight="1">
      <c r="A56" s="38"/>
      <c r="B56" s="39"/>
      <c r="C56" s="32" t="s">
        <v>21</v>
      </c>
      <c r="D56" s="40"/>
      <c r="E56" s="40"/>
      <c r="F56" s="27" t="str">
        <f>F14</f>
        <v xml:space="preserve"> </v>
      </c>
      <c r="G56" s="40"/>
      <c r="H56" s="40"/>
      <c r="I56" s="32" t="s">
        <v>23</v>
      </c>
      <c r="J56" s="72" t="str">
        <f>IF(J14="","",J14)</f>
        <v>20. 12. 2021</v>
      </c>
      <c r="K56" s="40"/>
      <c r="L56" s="145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s="2" customFormat="1" ht="6.96" customHeight="1">
      <c r="A57" s="38"/>
      <c r="B57" s="39"/>
      <c r="C57" s="40"/>
      <c r="D57" s="40"/>
      <c r="E57" s="40"/>
      <c r="F57" s="40"/>
      <c r="G57" s="40"/>
      <c r="H57" s="40"/>
      <c r="I57" s="40"/>
      <c r="J57" s="40"/>
      <c r="K57" s="40"/>
      <c r="L57" s="145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s="2" customFormat="1" ht="15.15" customHeight="1">
      <c r="A58" s="38"/>
      <c r="B58" s="39"/>
      <c r="C58" s="32" t="s">
        <v>25</v>
      </c>
      <c r="D58" s="40"/>
      <c r="E58" s="40"/>
      <c r="F58" s="27" t="str">
        <f>E17</f>
        <v xml:space="preserve"> </v>
      </c>
      <c r="G58" s="40"/>
      <c r="H58" s="40"/>
      <c r="I58" s="32" t="s">
        <v>30</v>
      </c>
      <c r="J58" s="36" t="str">
        <f>E23</f>
        <v xml:space="preserve"> </v>
      </c>
      <c r="K58" s="40"/>
      <c r="L58" s="145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</row>
    <row r="59" s="2" customFormat="1" ht="15.15" customHeight="1">
      <c r="A59" s="38"/>
      <c r="B59" s="39"/>
      <c r="C59" s="32" t="s">
        <v>28</v>
      </c>
      <c r="D59" s="40"/>
      <c r="E59" s="40"/>
      <c r="F59" s="27" t="str">
        <f>IF(E20="","",E20)</f>
        <v>Vyplň údaj</v>
      </c>
      <c r="G59" s="40"/>
      <c r="H59" s="40"/>
      <c r="I59" s="32" t="s">
        <v>32</v>
      </c>
      <c r="J59" s="36" t="str">
        <f>E26</f>
        <v xml:space="preserve"> </v>
      </c>
      <c r="K59" s="40"/>
      <c r="L59" s="145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</row>
    <row r="60" s="2" customFormat="1" ht="10.32" customHeight="1">
      <c r="A60" s="38"/>
      <c r="B60" s="39"/>
      <c r="C60" s="40"/>
      <c r="D60" s="40"/>
      <c r="E60" s="40"/>
      <c r="F60" s="40"/>
      <c r="G60" s="40"/>
      <c r="H60" s="40"/>
      <c r="I60" s="40"/>
      <c r="J60" s="40"/>
      <c r="K60" s="40"/>
      <c r="L60" s="145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</row>
    <row r="61" s="2" customFormat="1" ht="29.28" customHeight="1">
      <c r="A61" s="38"/>
      <c r="B61" s="39"/>
      <c r="C61" s="171" t="s">
        <v>246</v>
      </c>
      <c r="D61" s="172"/>
      <c r="E61" s="172"/>
      <c r="F61" s="172"/>
      <c r="G61" s="172"/>
      <c r="H61" s="172"/>
      <c r="I61" s="172"/>
      <c r="J61" s="173" t="s">
        <v>247</v>
      </c>
      <c r="K61" s="172"/>
      <c r="L61" s="145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 s="2" customFormat="1" ht="10.32" customHeight="1">
      <c r="A62" s="38"/>
      <c r="B62" s="39"/>
      <c r="C62" s="40"/>
      <c r="D62" s="40"/>
      <c r="E62" s="40"/>
      <c r="F62" s="40"/>
      <c r="G62" s="40"/>
      <c r="H62" s="40"/>
      <c r="I62" s="40"/>
      <c r="J62" s="40"/>
      <c r="K62" s="40"/>
      <c r="L62" s="145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</row>
    <row r="63" s="2" customFormat="1" ht="22.8" customHeight="1">
      <c r="A63" s="38"/>
      <c r="B63" s="39"/>
      <c r="C63" s="174" t="s">
        <v>67</v>
      </c>
      <c r="D63" s="40"/>
      <c r="E63" s="40"/>
      <c r="F63" s="40"/>
      <c r="G63" s="40"/>
      <c r="H63" s="40"/>
      <c r="I63" s="40"/>
      <c r="J63" s="102">
        <f>J86</f>
        <v>0</v>
      </c>
      <c r="K63" s="40"/>
      <c r="L63" s="145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U63" s="17" t="s">
        <v>248</v>
      </c>
    </row>
    <row r="64" s="9" customFormat="1" ht="24.96" customHeight="1">
      <c r="A64" s="9"/>
      <c r="B64" s="175"/>
      <c r="C64" s="176"/>
      <c r="D64" s="177" t="s">
        <v>515</v>
      </c>
      <c r="E64" s="178"/>
      <c r="F64" s="178"/>
      <c r="G64" s="178"/>
      <c r="H64" s="178"/>
      <c r="I64" s="178"/>
      <c r="J64" s="179">
        <f>J87</f>
        <v>0</v>
      </c>
      <c r="K64" s="176"/>
      <c r="L64" s="180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2" customFormat="1" ht="21.84" customHeight="1">
      <c r="A65" s="38"/>
      <c r="B65" s="39"/>
      <c r="C65" s="40"/>
      <c r="D65" s="40"/>
      <c r="E65" s="40"/>
      <c r="F65" s="40"/>
      <c r="G65" s="40"/>
      <c r="H65" s="40"/>
      <c r="I65" s="40"/>
      <c r="J65" s="40"/>
      <c r="K65" s="40"/>
      <c r="L65" s="145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 s="2" customFormat="1" ht="6.96" customHeight="1">
      <c r="A66" s="38"/>
      <c r="B66" s="59"/>
      <c r="C66" s="60"/>
      <c r="D66" s="60"/>
      <c r="E66" s="60"/>
      <c r="F66" s="60"/>
      <c r="G66" s="60"/>
      <c r="H66" s="60"/>
      <c r="I66" s="60"/>
      <c r="J66" s="60"/>
      <c r="K66" s="60"/>
      <c r="L66" s="145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</row>
    <row r="70" s="2" customFormat="1" ht="6.96" customHeight="1">
      <c r="A70" s="38"/>
      <c r="B70" s="61"/>
      <c r="C70" s="62"/>
      <c r="D70" s="62"/>
      <c r="E70" s="62"/>
      <c r="F70" s="62"/>
      <c r="G70" s="62"/>
      <c r="H70" s="62"/>
      <c r="I70" s="62"/>
      <c r="J70" s="62"/>
      <c r="K70" s="62"/>
      <c r="L70" s="145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</row>
    <row r="71" s="2" customFormat="1" ht="24.96" customHeight="1">
      <c r="A71" s="38"/>
      <c r="B71" s="39"/>
      <c r="C71" s="23" t="s">
        <v>250</v>
      </c>
      <c r="D71" s="40"/>
      <c r="E71" s="40"/>
      <c r="F71" s="40"/>
      <c r="G71" s="40"/>
      <c r="H71" s="40"/>
      <c r="I71" s="40"/>
      <c r="J71" s="40"/>
      <c r="K71" s="40"/>
      <c r="L71" s="145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</row>
    <row r="72" s="2" customFormat="1" ht="6.96" customHeight="1">
      <c r="A72" s="38"/>
      <c r="B72" s="39"/>
      <c r="C72" s="40"/>
      <c r="D72" s="40"/>
      <c r="E72" s="40"/>
      <c r="F72" s="40"/>
      <c r="G72" s="40"/>
      <c r="H72" s="40"/>
      <c r="I72" s="40"/>
      <c r="J72" s="40"/>
      <c r="K72" s="40"/>
      <c r="L72" s="145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</row>
    <row r="73" s="2" customFormat="1" ht="12" customHeight="1">
      <c r="A73" s="38"/>
      <c r="B73" s="39"/>
      <c r="C73" s="32" t="s">
        <v>16</v>
      </c>
      <c r="D73" s="40"/>
      <c r="E73" s="40"/>
      <c r="F73" s="40"/>
      <c r="G73" s="40"/>
      <c r="H73" s="40"/>
      <c r="I73" s="40"/>
      <c r="J73" s="40"/>
      <c r="K73" s="40"/>
      <c r="L73" s="145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</row>
    <row r="74" s="2" customFormat="1" ht="16.5" customHeight="1">
      <c r="A74" s="38"/>
      <c r="B74" s="39"/>
      <c r="C74" s="40"/>
      <c r="D74" s="40"/>
      <c r="E74" s="170" t="str">
        <f>E7</f>
        <v>3. STAVBA - FIALOVÁ - Vozovna Pisárky, etapa III. - vratná tramvajová smyčka</v>
      </c>
      <c r="F74" s="32"/>
      <c r="G74" s="32"/>
      <c r="H74" s="32"/>
      <c r="I74" s="40"/>
      <c r="J74" s="40"/>
      <c r="K74" s="40"/>
      <c r="L74" s="145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</row>
    <row r="75" s="1" customFormat="1" ht="12" customHeight="1">
      <c r="B75" s="21"/>
      <c r="C75" s="32" t="s">
        <v>241</v>
      </c>
      <c r="D75" s="22"/>
      <c r="E75" s="22"/>
      <c r="F75" s="22"/>
      <c r="G75" s="22"/>
      <c r="H75" s="22"/>
      <c r="I75" s="22"/>
      <c r="J75" s="22"/>
      <c r="K75" s="22"/>
      <c r="L75" s="20"/>
    </row>
    <row r="76" s="2" customFormat="1" ht="16.5" customHeight="1">
      <c r="A76" s="38"/>
      <c r="B76" s="39"/>
      <c r="C76" s="40"/>
      <c r="D76" s="40"/>
      <c r="E76" s="170" t="s">
        <v>1884</v>
      </c>
      <c r="F76" s="40"/>
      <c r="G76" s="40"/>
      <c r="H76" s="40"/>
      <c r="I76" s="40"/>
      <c r="J76" s="40"/>
      <c r="K76" s="40"/>
      <c r="L76" s="145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2" customHeight="1">
      <c r="A77" s="38"/>
      <c r="B77" s="39"/>
      <c r="C77" s="32" t="s">
        <v>243</v>
      </c>
      <c r="D77" s="40"/>
      <c r="E77" s="40"/>
      <c r="F77" s="40"/>
      <c r="G77" s="40"/>
      <c r="H77" s="40"/>
      <c r="I77" s="40"/>
      <c r="J77" s="40"/>
      <c r="K77" s="40"/>
      <c r="L77" s="145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78" s="2" customFormat="1" ht="16.5" customHeight="1">
      <c r="A78" s="38"/>
      <c r="B78" s="39"/>
      <c r="C78" s="40"/>
      <c r="D78" s="40"/>
      <c r="E78" s="69" t="str">
        <f>E11</f>
        <v>IO 302.2 - Úprava kanalizací BVV</v>
      </c>
      <c r="F78" s="40"/>
      <c r="G78" s="40"/>
      <c r="H78" s="40"/>
      <c r="I78" s="40"/>
      <c r="J78" s="40"/>
      <c r="K78" s="40"/>
      <c r="L78" s="145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</row>
    <row r="79" s="2" customFormat="1" ht="6.96" customHeight="1">
      <c r="A79" s="38"/>
      <c r="B79" s="39"/>
      <c r="C79" s="40"/>
      <c r="D79" s="40"/>
      <c r="E79" s="40"/>
      <c r="F79" s="40"/>
      <c r="G79" s="40"/>
      <c r="H79" s="40"/>
      <c r="I79" s="40"/>
      <c r="J79" s="40"/>
      <c r="K79" s="40"/>
      <c r="L79" s="145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</row>
    <row r="80" s="2" customFormat="1" ht="12" customHeight="1">
      <c r="A80" s="38"/>
      <c r="B80" s="39"/>
      <c r="C80" s="32" t="s">
        <v>21</v>
      </c>
      <c r="D80" s="40"/>
      <c r="E80" s="40"/>
      <c r="F80" s="27" t="str">
        <f>F14</f>
        <v xml:space="preserve"> </v>
      </c>
      <c r="G80" s="40"/>
      <c r="H80" s="40"/>
      <c r="I80" s="32" t="s">
        <v>23</v>
      </c>
      <c r="J80" s="72" t="str">
        <f>IF(J14="","",J14)</f>
        <v>20. 12. 2021</v>
      </c>
      <c r="K80" s="40"/>
      <c r="L80" s="145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6.96" customHeight="1">
      <c r="A81" s="38"/>
      <c r="B81" s="39"/>
      <c r="C81" s="40"/>
      <c r="D81" s="40"/>
      <c r="E81" s="40"/>
      <c r="F81" s="40"/>
      <c r="G81" s="40"/>
      <c r="H81" s="40"/>
      <c r="I81" s="40"/>
      <c r="J81" s="40"/>
      <c r="K81" s="40"/>
      <c r="L81" s="145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15.15" customHeight="1">
      <c r="A82" s="38"/>
      <c r="B82" s="39"/>
      <c r="C82" s="32" t="s">
        <v>25</v>
      </c>
      <c r="D82" s="40"/>
      <c r="E82" s="40"/>
      <c r="F82" s="27" t="str">
        <f>E17</f>
        <v xml:space="preserve"> </v>
      </c>
      <c r="G82" s="40"/>
      <c r="H82" s="40"/>
      <c r="I82" s="32" t="s">
        <v>30</v>
      </c>
      <c r="J82" s="36" t="str">
        <f>E23</f>
        <v xml:space="preserve"> </v>
      </c>
      <c r="K82" s="40"/>
      <c r="L82" s="145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15.15" customHeight="1">
      <c r="A83" s="38"/>
      <c r="B83" s="39"/>
      <c r="C83" s="32" t="s">
        <v>28</v>
      </c>
      <c r="D83" s="40"/>
      <c r="E83" s="40"/>
      <c r="F83" s="27" t="str">
        <f>IF(E20="","",E20)</f>
        <v>Vyplň údaj</v>
      </c>
      <c r="G83" s="40"/>
      <c r="H83" s="40"/>
      <c r="I83" s="32" t="s">
        <v>32</v>
      </c>
      <c r="J83" s="36" t="str">
        <f>E26</f>
        <v xml:space="preserve"> </v>
      </c>
      <c r="K83" s="40"/>
      <c r="L83" s="145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0.32" customHeight="1">
      <c r="A84" s="38"/>
      <c r="B84" s="39"/>
      <c r="C84" s="40"/>
      <c r="D84" s="40"/>
      <c r="E84" s="40"/>
      <c r="F84" s="40"/>
      <c r="G84" s="40"/>
      <c r="H84" s="40"/>
      <c r="I84" s="40"/>
      <c r="J84" s="40"/>
      <c r="K84" s="40"/>
      <c r="L84" s="145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10" customFormat="1" ht="29.28" customHeight="1">
      <c r="A85" s="181"/>
      <c r="B85" s="182"/>
      <c r="C85" s="183" t="s">
        <v>251</v>
      </c>
      <c r="D85" s="184" t="s">
        <v>54</v>
      </c>
      <c r="E85" s="184" t="s">
        <v>50</v>
      </c>
      <c r="F85" s="184" t="s">
        <v>51</v>
      </c>
      <c r="G85" s="184" t="s">
        <v>252</v>
      </c>
      <c r="H85" s="184" t="s">
        <v>253</v>
      </c>
      <c r="I85" s="184" t="s">
        <v>254</v>
      </c>
      <c r="J85" s="184" t="s">
        <v>247</v>
      </c>
      <c r="K85" s="185" t="s">
        <v>255</v>
      </c>
      <c r="L85" s="186"/>
      <c r="M85" s="92" t="s">
        <v>19</v>
      </c>
      <c r="N85" s="93" t="s">
        <v>39</v>
      </c>
      <c r="O85" s="93" t="s">
        <v>256</v>
      </c>
      <c r="P85" s="93" t="s">
        <v>257</v>
      </c>
      <c r="Q85" s="93" t="s">
        <v>258</v>
      </c>
      <c r="R85" s="93" t="s">
        <v>259</v>
      </c>
      <c r="S85" s="93" t="s">
        <v>260</v>
      </c>
      <c r="T85" s="94" t="s">
        <v>261</v>
      </c>
      <c r="U85" s="181"/>
      <c r="V85" s="181"/>
      <c r="W85" s="181"/>
      <c r="X85" s="181"/>
      <c r="Y85" s="181"/>
      <c r="Z85" s="181"/>
      <c r="AA85" s="181"/>
      <c r="AB85" s="181"/>
      <c r="AC85" s="181"/>
      <c r="AD85" s="181"/>
      <c r="AE85" s="181"/>
    </row>
    <row r="86" s="2" customFormat="1" ht="22.8" customHeight="1">
      <c r="A86" s="38"/>
      <c r="B86" s="39"/>
      <c r="C86" s="99" t="s">
        <v>262</v>
      </c>
      <c r="D86" s="40"/>
      <c r="E86" s="40"/>
      <c r="F86" s="40"/>
      <c r="G86" s="40"/>
      <c r="H86" s="40"/>
      <c r="I86" s="40"/>
      <c r="J86" s="187">
        <f>BK86</f>
        <v>0</v>
      </c>
      <c r="K86" s="40"/>
      <c r="L86" s="44"/>
      <c r="M86" s="95"/>
      <c r="N86" s="188"/>
      <c r="O86" s="96"/>
      <c r="P86" s="189">
        <f>P87</f>
        <v>0</v>
      </c>
      <c r="Q86" s="96"/>
      <c r="R86" s="189">
        <f>R87</f>
        <v>0</v>
      </c>
      <c r="S86" s="96"/>
      <c r="T86" s="190">
        <f>T87</f>
        <v>0</v>
      </c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T86" s="17" t="s">
        <v>68</v>
      </c>
      <c r="AU86" s="17" t="s">
        <v>248</v>
      </c>
      <c r="BK86" s="191">
        <f>BK87</f>
        <v>0</v>
      </c>
    </row>
    <row r="87" s="11" customFormat="1" ht="25.92" customHeight="1">
      <c r="A87" s="11"/>
      <c r="B87" s="192"/>
      <c r="C87" s="193"/>
      <c r="D87" s="194" t="s">
        <v>68</v>
      </c>
      <c r="E87" s="195" t="s">
        <v>303</v>
      </c>
      <c r="F87" s="195" t="s">
        <v>1293</v>
      </c>
      <c r="G87" s="193"/>
      <c r="H87" s="193"/>
      <c r="I87" s="196"/>
      <c r="J87" s="197">
        <f>BK87</f>
        <v>0</v>
      </c>
      <c r="K87" s="193"/>
      <c r="L87" s="198"/>
      <c r="M87" s="199"/>
      <c r="N87" s="200"/>
      <c r="O87" s="200"/>
      <c r="P87" s="201">
        <f>SUM(P88:P89)</f>
        <v>0</v>
      </c>
      <c r="Q87" s="200"/>
      <c r="R87" s="201">
        <f>SUM(R88:R89)</f>
        <v>0</v>
      </c>
      <c r="S87" s="200"/>
      <c r="T87" s="202">
        <f>SUM(T88:T89)</f>
        <v>0</v>
      </c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R87" s="203" t="s">
        <v>265</v>
      </c>
      <c r="AT87" s="204" t="s">
        <v>68</v>
      </c>
      <c r="AU87" s="204" t="s">
        <v>69</v>
      </c>
      <c r="AY87" s="203" t="s">
        <v>266</v>
      </c>
      <c r="BK87" s="205">
        <f>SUM(BK88:BK89)</f>
        <v>0</v>
      </c>
    </row>
    <row r="88" s="2" customFormat="1" ht="16.5" customHeight="1">
      <c r="A88" s="38"/>
      <c r="B88" s="39"/>
      <c r="C88" s="206" t="s">
        <v>76</v>
      </c>
      <c r="D88" s="206" t="s">
        <v>267</v>
      </c>
      <c r="E88" s="207" t="s">
        <v>2257</v>
      </c>
      <c r="F88" s="208" t="s">
        <v>2258</v>
      </c>
      <c r="G88" s="209" t="s">
        <v>270</v>
      </c>
      <c r="H88" s="210">
        <v>1</v>
      </c>
      <c r="I88" s="211"/>
      <c r="J88" s="212">
        <f>ROUND(I88*H88,2)</f>
        <v>0</v>
      </c>
      <c r="K88" s="208" t="s">
        <v>19</v>
      </c>
      <c r="L88" s="44"/>
      <c r="M88" s="213" t="s">
        <v>19</v>
      </c>
      <c r="N88" s="214" t="s">
        <v>40</v>
      </c>
      <c r="O88" s="84"/>
      <c r="P88" s="215">
        <f>O88*H88</f>
        <v>0</v>
      </c>
      <c r="Q88" s="215">
        <v>0</v>
      </c>
      <c r="R88" s="215">
        <f>Q88*H88</f>
        <v>0</v>
      </c>
      <c r="S88" s="215">
        <v>0</v>
      </c>
      <c r="T88" s="216">
        <f>S88*H88</f>
        <v>0</v>
      </c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R88" s="217" t="s">
        <v>265</v>
      </c>
      <c r="AT88" s="217" t="s">
        <v>267</v>
      </c>
      <c r="AU88" s="217" t="s">
        <v>76</v>
      </c>
      <c r="AY88" s="17" t="s">
        <v>266</v>
      </c>
      <c r="BE88" s="218">
        <f>IF(N88="základní",J88,0)</f>
        <v>0</v>
      </c>
      <c r="BF88" s="218">
        <f>IF(N88="snížená",J88,0)</f>
        <v>0</v>
      </c>
      <c r="BG88" s="218">
        <f>IF(N88="zákl. přenesená",J88,0)</f>
        <v>0</v>
      </c>
      <c r="BH88" s="218">
        <f>IF(N88="sníž. přenesená",J88,0)</f>
        <v>0</v>
      </c>
      <c r="BI88" s="218">
        <f>IF(N88="nulová",J88,0)</f>
        <v>0</v>
      </c>
      <c r="BJ88" s="17" t="s">
        <v>76</v>
      </c>
      <c r="BK88" s="218">
        <f>ROUND(I88*H88,2)</f>
        <v>0</v>
      </c>
      <c r="BL88" s="17" t="s">
        <v>265</v>
      </c>
      <c r="BM88" s="217" t="s">
        <v>2259</v>
      </c>
    </row>
    <row r="89" s="2" customFormat="1">
      <c r="A89" s="38"/>
      <c r="B89" s="39"/>
      <c r="C89" s="40"/>
      <c r="D89" s="226" t="s">
        <v>2143</v>
      </c>
      <c r="E89" s="40"/>
      <c r="F89" s="265" t="s">
        <v>2260</v>
      </c>
      <c r="G89" s="40"/>
      <c r="H89" s="40"/>
      <c r="I89" s="221"/>
      <c r="J89" s="40"/>
      <c r="K89" s="40"/>
      <c r="L89" s="44"/>
      <c r="M89" s="261"/>
      <c r="N89" s="262"/>
      <c r="O89" s="263"/>
      <c r="P89" s="263"/>
      <c r="Q89" s="263"/>
      <c r="R89" s="263"/>
      <c r="S89" s="263"/>
      <c r="T89" s="264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T89" s="17" t="s">
        <v>2143</v>
      </c>
      <c r="AU89" s="17" t="s">
        <v>76</v>
      </c>
    </row>
    <row r="90" s="2" customFormat="1" ht="6.96" customHeight="1">
      <c r="A90" s="38"/>
      <c r="B90" s="59"/>
      <c r="C90" s="60"/>
      <c r="D90" s="60"/>
      <c r="E90" s="60"/>
      <c r="F90" s="60"/>
      <c r="G90" s="60"/>
      <c r="H90" s="60"/>
      <c r="I90" s="60"/>
      <c r="J90" s="60"/>
      <c r="K90" s="60"/>
      <c r="L90" s="44"/>
      <c r="M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</sheetData>
  <sheetProtection sheet="1" autoFilter="0" formatColumns="0" formatRows="0" objects="1" scenarios="1" spinCount="100000" saltValue="ixDPN8y9CzIELBl6DbADqbzXjoTKrBHFLP/uuEjO2t3IpOv3traNOhn/Q33rfpyBTa7Z3eLnkm2YK3iqTLIbNQ==" hashValue="h8wLjbcrtPYFTO7Z1JJfFlO2GVe+ShANw3RCXXRMI2GDt8CTiQlLPrA+UNamHyFG0xTr6LC4IHLtKxQyM/af9A==" algorithmName="SHA-512" password="CC35"/>
  <autoFilter ref="C85:K89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4:H74"/>
    <mergeCell ref="E76:H76"/>
    <mergeCell ref="E78:H78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121</v>
      </c>
    </row>
    <row r="3" hidden="1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20"/>
      <c r="AT3" s="17" t="s">
        <v>78</v>
      </c>
    </row>
    <row r="4" hidden="1" s="1" customFormat="1" ht="24.96" customHeight="1">
      <c r="B4" s="20"/>
      <c r="D4" s="141" t="s">
        <v>240</v>
      </c>
      <c r="L4" s="20"/>
      <c r="M4" s="142" t="s">
        <v>10</v>
      </c>
      <c r="AT4" s="17" t="s">
        <v>4</v>
      </c>
    </row>
    <row r="5" hidden="1" s="1" customFormat="1" ht="6.96" customHeight="1">
      <c r="B5" s="20"/>
      <c r="L5" s="20"/>
    </row>
    <row r="6" hidden="1" s="1" customFormat="1" ht="12" customHeight="1">
      <c r="B6" s="20"/>
      <c r="D6" s="143" t="s">
        <v>16</v>
      </c>
      <c r="L6" s="20"/>
    </row>
    <row r="7" hidden="1" s="1" customFormat="1" ht="16.5" customHeight="1">
      <c r="B7" s="20"/>
      <c r="E7" s="144" t="str">
        <f>'Rekapitulace stavby'!K6</f>
        <v>3. STAVBA - FIALOVÁ - Vozovna Pisárky, etapa III. - vratná tramvajová smyčka</v>
      </c>
      <c r="F7" s="143"/>
      <c r="G7" s="143"/>
      <c r="H7" s="143"/>
      <c r="L7" s="20"/>
    </row>
    <row r="8" hidden="1" s="1" customFormat="1" ht="12" customHeight="1">
      <c r="B8" s="20"/>
      <c r="D8" s="143" t="s">
        <v>241</v>
      </c>
      <c r="L8" s="20"/>
    </row>
    <row r="9" hidden="1" s="2" customFormat="1" ht="16.5" customHeight="1">
      <c r="A9" s="38"/>
      <c r="B9" s="44"/>
      <c r="C9" s="38"/>
      <c r="D9" s="38"/>
      <c r="E9" s="144" t="s">
        <v>1884</v>
      </c>
      <c r="F9" s="38"/>
      <c r="G9" s="38"/>
      <c r="H9" s="38"/>
      <c r="I9" s="38"/>
      <c r="J9" s="38"/>
      <c r="K9" s="38"/>
      <c r="L9" s="145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hidden="1" s="2" customFormat="1" ht="12" customHeight="1">
      <c r="A10" s="38"/>
      <c r="B10" s="44"/>
      <c r="C10" s="38"/>
      <c r="D10" s="143" t="s">
        <v>243</v>
      </c>
      <c r="E10" s="38"/>
      <c r="F10" s="38"/>
      <c r="G10" s="38"/>
      <c r="H10" s="38"/>
      <c r="I10" s="38"/>
      <c r="J10" s="38"/>
      <c r="K10" s="38"/>
      <c r="L10" s="145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hidden="1" s="2" customFormat="1" ht="16.5" customHeight="1">
      <c r="A11" s="38"/>
      <c r="B11" s="44"/>
      <c r="C11" s="38"/>
      <c r="D11" s="38"/>
      <c r="E11" s="146" t="s">
        <v>2261</v>
      </c>
      <c r="F11" s="38"/>
      <c r="G11" s="38"/>
      <c r="H11" s="38"/>
      <c r="I11" s="38"/>
      <c r="J11" s="38"/>
      <c r="K11" s="38"/>
      <c r="L11" s="145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hidden="1" s="2" customFormat="1">
      <c r="A12" s="38"/>
      <c r="B12" s="44"/>
      <c r="C12" s="38"/>
      <c r="D12" s="38"/>
      <c r="E12" s="38"/>
      <c r="F12" s="38"/>
      <c r="G12" s="38"/>
      <c r="H12" s="38"/>
      <c r="I12" s="38"/>
      <c r="J12" s="38"/>
      <c r="K12" s="38"/>
      <c r="L12" s="145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hidden="1" s="2" customFormat="1" ht="12" customHeight="1">
      <c r="A13" s="38"/>
      <c r="B13" s="44"/>
      <c r="C13" s="38"/>
      <c r="D13" s="143" t="s">
        <v>18</v>
      </c>
      <c r="E13" s="38"/>
      <c r="F13" s="133" t="s">
        <v>19</v>
      </c>
      <c r="G13" s="38"/>
      <c r="H13" s="38"/>
      <c r="I13" s="143" t="s">
        <v>20</v>
      </c>
      <c r="J13" s="133" t="s">
        <v>19</v>
      </c>
      <c r="K13" s="38"/>
      <c r="L13" s="145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hidden="1" s="2" customFormat="1" ht="12" customHeight="1">
      <c r="A14" s="38"/>
      <c r="B14" s="44"/>
      <c r="C14" s="38"/>
      <c r="D14" s="143" t="s">
        <v>21</v>
      </c>
      <c r="E14" s="38"/>
      <c r="F14" s="133" t="s">
        <v>22</v>
      </c>
      <c r="G14" s="38"/>
      <c r="H14" s="38"/>
      <c r="I14" s="143" t="s">
        <v>23</v>
      </c>
      <c r="J14" s="147" t="str">
        <f>'Rekapitulace stavby'!AN8</f>
        <v>20. 12. 2021</v>
      </c>
      <c r="K14" s="38"/>
      <c r="L14" s="145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hidden="1" s="2" customFormat="1" ht="10.8" customHeight="1">
      <c r="A15" s="38"/>
      <c r="B15" s="44"/>
      <c r="C15" s="38"/>
      <c r="D15" s="38"/>
      <c r="E15" s="38"/>
      <c r="F15" s="38"/>
      <c r="G15" s="38"/>
      <c r="H15" s="38"/>
      <c r="I15" s="38"/>
      <c r="J15" s="38"/>
      <c r="K15" s="38"/>
      <c r="L15" s="145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hidden="1" s="2" customFormat="1" ht="12" customHeight="1">
      <c r="A16" s="38"/>
      <c r="B16" s="44"/>
      <c r="C16" s="38"/>
      <c r="D16" s="143" t="s">
        <v>25</v>
      </c>
      <c r="E16" s="38"/>
      <c r="F16" s="38"/>
      <c r="G16" s="38"/>
      <c r="H16" s="38"/>
      <c r="I16" s="143" t="s">
        <v>26</v>
      </c>
      <c r="J16" s="133" t="str">
        <f>IF('Rekapitulace stavby'!AN10="","",'Rekapitulace stavby'!AN10)</f>
        <v/>
      </c>
      <c r="K16" s="38"/>
      <c r="L16" s="145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hidden="1" s="2" customFormat="1" ht="18" customHeight="1">
      <c r="A17" s="38"/>
      <c r="B17" s="44"/>
      <c r="C17" s="38"/>
      <c r="D17" s="38"/>
      <c r="E17" s="133" t="str">
        <f>IF('Rekapitulace stavby'!E11="","",'Rekapitulace stavby'!E11)</f>
        <v xml:space="preserve"> </v>
      </c>
      <c r="F17" s="38"/>
      <c r="G17" s="38"/>
      <c r="H17" s="38"/>
      <c r="I17" s="143" t="s">
        <v>27</v>
      </c>
      <c r="J17" s="133" t="str">
        <f>IF('Rekapitulace stavby'!AN11="","",'Rekapitulace stavby'!AN11)</f>
        <v/>
      </c>
      <c r="K17" s="38"/>
      <c r="L17" s="145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hidden="1" s="2" customFormat="1" ht="6.96" customHeight="1">
      <c r="A18" s="38"/>
      <c r="B18" s="44"/>
      <c r="C18" s="38"/>
      <c r="D18" s="38"/>
      <c r="E18" s="38"/>
      <c r="F18" s="38"/>
      <c r="G18" s="38"/>
      <c r="H18" s="38"/>
      <c r="I18" s="38"/>
      <c r="J18" s="38"/>
      <c r="K18" s="38"/>
      <c r="L18" s="145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hidden="1" s="2" customFormat="1" ht="12" customHeight="1">
      <c r="A19" s="38"/>
      <c r="B19" s="44"/>
      <c r="C19" s="38"/>
      <c r="D19" s="143" t="s">
        <v>28</v>
      </c>
      <c r="E19" s="38"/>
      <c r="F19" s="38"/>
      <c r="G19" s="38"/>
      <c r="H19" s="38"/>
      <c r="I19" s="143" t="s">
        <v>26</v>
      </c>
      <c r="J19" s="33" t="str">
        <f>'Rekapitulace stavby'!AN13</f>
        <v>Vyplň údaj</v>
      </c>
      <c r="K19" s="38"/>
      <c r="L19" s="145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hidden="1" s="2" customFormat="1" ht="18" customHeight="1">
      <c r="A20" s="38"/>
      <c r="B20" s="44"/>
      <c r="C20" s="38"/>
      <c r="D20" s="38"/>
      <c r="E20" s="33" t="str">
        <f>'Rekapitulace stavby'!E14</f>
        <v>Vyplň údaj</v>
      </c>
      <c r="F20" s="133"/>
      <c r="G20" s="133"/>
      <c r="H20" s="133"/>
      <c r="I20" s="143" t="s">
        <v>27</v>
      </c>
      <c r="J20" s="33" t="str">
        <f>'Rekapitulace stavby'!AN14</f>
        <v>Vyplň údaj</v>
      </c>
      <c r="K20" s="38"/>
      <c r="L20" s="145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hidden="1" s="2" customFormat="1" ht="6.96" customHeight="1">
      <c r="A21" s="38"/>
      <c r="B21" s="44"/>
      <c r="C21" s="38"/>
      <c r="D21" s="38"/>
      <c r="E21" s="38"/>
      <c r="F21" s="38"/>
      <c r="G21" s="38"/>
      <c r="H21" s="38"/>
      <c r="I21" s="38"/>
      <c r="J21" s="38"/>
      <c r="K21" s="38"/>
      <c r="L21" s="145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hidden="1" s="2" customFormat="1" ht="12" customHeight="1">
      <c r="A22" s="38"/>
      <c r="B22" s="44"/>
      <c r="C22" s="38"/>
      <c r="D22" s="143" t="s">
        <v>30</v>
      </c>
      <c r="E22" s="38"/>
      <c r="F22" s="38"/>
      <c r="G22" s="38"/>
      <c r="H22" s="38"/>
      <c r="I22" s="143" t="s">
        <v>26</v>
      </c>
      <c r="J22" s="133" t="str">
        <f>IF('Rekapitulace stavby'!AN16="","",'Rekapitulace stavby'!AN16)</f>
        <v/>
      </c>
      <c r="K22" s="38"/>
      <c r="L22" s="145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hidden="1" s="2" customFormat="1" ht="18" customHeight="1">
      <c r="A23" s="38"/>
      <c r="B23" s="44"/>
      <c r="C23" s="38"/>
      <c r="D23" s="38"/>
      <c r="E23" s="133" t="str">
        <f>IF('Rekapitulace stavby'!E17="","",'Rekapitulace stavby'!E17)</f>
        <v xml:space="preserve"> </v>
      </c>
      <c r="F23" s="38"/>
      <c r="G23" s="38"/>
      <c r="H23" s="38"/>
      <c r="I23" s="143" t="s">
        <v>27</v>
      </c>
      <c r="J23" s="133" t="str">
        <f>IF('Rekapitulace stavby'!AN17="","",'Rekapitulace stavby'!AN17)</f>
        <v/>
      </c>
      <c r="K23" s="38"/>
      <c r="L23" s="145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hidden="1" s="2" customFormat="1" ht="6.96" customHeight="1">
      <c r="A24" s="38"/>
      <c r="B24" s="44"/>
      <c r="C24" s="38"/>
      <c r="D24" s="38"/>
      <c r="E24" s="38"/>
      <c r="F24" s="38"/>
      <c r="G24" s="38"/>
      <c r="H24" s="38"/>
      <c r="I24" s="38"/>
      <c r="J24" s="38"/>
      <c r="K24" s="38"/>
      <c r="L24" s="145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hidden="1" s="2" customFormat="1" ht="12" customHeight="1">
      <c r="A25" s="38"/>
      <c r="B25" s="44"/>
      <c r="C25" s="38"/>
      <c r="D25" s="143" t="s">
        <v>32</v>
      </c>
      <c r="E25" s="38"/>
      <c r="F25" s="38"/>
      <c r="G25" s="38"/>
      <c r="H25" s="38"/>
      <c r="I25" s="143" t="s">
        <v>26</v>
      </c>
      <c r="J25" s="133" t="str">
        <f>IF('Rekapitulace stavby'!AN19="","",'Rekapitulace stavby'!AN19)</f>
        <v/>
      </c>
      <c r="K25" s="38"/>
      <c r="L25" s="145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hidden="1" s="2" customFormat="1" ht="18" customHeight="1">
      <c r="A26" s="38"/>
      <c r="B26" s="44"/>
      <c r="C26" s="38"/>
      <c r="D26" s="38"/>
      <c r="E26" s="133" t="str">
        <f>IF('Rekapitulace stavby'!E20="","",'Rekapitulace stavby'!E20)</f>
        <v xml:space="preserve"> </v>
      </c>
      <c r="F26" s="38"/>
      <c r="G26" s="38"/>
      <c r="H26" s="38"/>
      <c r="I26" s="143" t="s">
        <v>27</v>
      </c>
      <c r="J26" s="133" t="str">
        <f>IF('Rekapitulace stavby'!AN20="","",'Rekapitulace stavby'!AN20)</f>
        <v/>
      </c>
      <c r="K26" s="38"/>
      <c r="L26" s="145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hidden="1" s="2" customFormat="1" ht="6.96" customHeight="1">
      <c r="A27" s="38"/>
      <c r="B27" s="44"/>
      <c r="C27" s="38"/>
      <c r="D27" s="38"/>
      <c r="E27" s="38"/>
      <c r="F27" s="38"/>
      <c r="G27" s="38"/>
      <c r="H27" s="38"/>
      <c r="I27" s="38"/>
      <c r="J27" s="38"/>
      <c r="K27" s="38"/>
      <c r="L27" s="145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hidden="1" s="2" customFormat="1" ht="12" customHeight="1">
      <c r="A28" s="38"/>
      <c r="B28" s="44"/>
      <c r="C28" s="38"/>
      <c r="D28" s="143" t="s">
        <v>33</v>
      </c>
      <c r="E28" s="38"/>
      <c r="F28" s="38"/>
      <c r="G28" s="38"/>
      <c r="H28" s="38"/>
      <c r="I28" s="38"/>
      <c r="J28" s="38"/>
      <c r="K28" s="38"/>
      <c r="L28" s="145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hidden="1" s="8" customFormat="1" ht="16.5" customHeight="1">
      <c r="A29" s="148"/>
      <c r="B29" s="149"/>
      <c r="C29" s="148"/>
      <c r="D29" s="148"/>
      <c r="E29" s="150" t="s">
        <v>19</v>
      </c>
      <c r="F29" s="150"/>
      <c r="G29" s="150"/>
      <c r="H29" s="150"/>
      <c r="I29" s="148"/>
      <c r="J29" s="148"/>
      <c r="K29" s="148"/>
      <c r="L29" s="151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</row>
    <row r="30" hidden="1" s="2" customFormat="1" ht="6.96" customHeight="1">
      <c r="A30" s="38"/>
      <c r="B30" s="44"/>
      <c r="C30" s="38"/>
      <c r="D30" s="38"/>
      <c r="E30" s="38"/>
      <c r="F30" s="38"/>
      <c r="G30" s="38"/>
      <c r="H30" s="38"/>
      <c r="I30" s="38"/>
      <c r="J30" s="38"/>
      <c r="K30" s="38"/>
      <c r="L30" s="145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hidden="1" s="2" customFormat="1" ht="6.96" customHeight="1">
      <c r="A31" s="38"/>
      <c r="B31" s="44"/>
      <c r="C31" s="38"/>
      <c r="D31" s="152"/>
      <c r="E31" s="152"/>
      <c r="F31" s="152"/>
      <c r="G31" s="152"/>
      <c r="H31" s="152"/>
      <c r="I31" s="152"/>
      <c r="J31" s="152"/>
      <c r="K31" s="152"/>
      <c r="L31" s="145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hidden="1" s="2" customFormat="1" ht="25.44" customHeight="1">
      <c r="A32" s="38"/>
      <c r="B32" s="44"/>
      <c r="C32" s="38"/>
      <c r="D32" s="153" t="s">
        <v>35</v>
      </c>
      <c r="E32" s="38"/>
      <c r="F32" s="38"/>
      <c r="G32" s="38"/>
      <c r="H32" s="38"/>
      <c r="I32" s="38"/>
      <c r="J32" s="154">
        <f>ROUND(J90, 2)</f>
        <v>0</v>
      </c>
      <c r="K32" s="38"/>
      <c r="L32" s="145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hidden="1" s="2" customFormat="1" ht="6.96" customHeight="1">
      <c r="A33" s="38"/>
      <c r="B33" s="44"/>
      <c r="C33" s="38"/>
      <c r="D33" s="152"/>
      <c r="E33" s="152"/>
      <c r="F33" s="152"/>
      <c r="G33" s="152"/>
      <c r="H33" s="152"/>
      <c r="I33" s="152"/>
      <c r="J33" s="152"/>
      <c r="K33" s="152"/>
      <c r="L33" s="145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hidden="1" s="2" customFormat="1" ht="14.4" customHeight="1">
      <c r="A34" s="38"/>
      <c r="B34" s="44"/>
      <c r="C34" s="38"/>
      <c r="D34" s="38"/>
      <c r="E34" s="38"/>
      <c r="F34" s="155" t="s">
        <v>37</v>
      </c>
      <c r="G34" s="38"/>
      <c r="H34" s="38"/>
      <c r="I34" s="155" t="s">
        <v>36</v>
      </c>
      <c r="J34" s="155" t="s">
        <v>38</v>
      </c>
      <c r="K34" s="38"/>
      <c r="L34" s="145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156" t="s">
        <v>39</v>
      </c>
      <c r="E35" s="143" t="s">
        <v>40</v>
      </c>
      <c r="F35" s="157">
        <f>ROUND((SUM(BE90:BE175)),  2)</f>
        <v>0</v>
      </c>
      <c r="G35" s="38"/>
      <c r="H35" s="38"/>
      <c r="I35" s="158">
        <v>0.20999999999999999</v>
      </c>
      <c r="J35" s="157">
        <f>ROUND(((SUM(BE90:BE175))*I35),  2)</f>
        <v>0</v>
      </c>
      <c r="K35" s="38"/>
      <c r="L35" s="145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3" t="s">
        <v>41</v>
      </c>
      <c r="F36" s="157">
        <f>ROUND((SUM(BF90:BF175)),  2)</f>
        <v>0</v>
      </c>
      <c r="G36" s="38"/>
      <c r="H36" s="38"/>
      <c r="I36" s="158">
        <v>0.14999999999999999</v>
      </c>
      <c r="J36" s="157">
        <f>ROUND(((SUM(BF90:BF175))*I36),  2)</f>
        <v>0</v>
      </c>
      <c r="K36" s="38"/>
      <c r="L36" s="145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3" t="s">
        <v>42</v>
      </c>
      <c r="F37" s="157">
        <f>ROUND((SUM(BG90:BG175)),  2)</f>
        <v>0</v>
      </c>
      <c r="G37" s="38"/>
      <c r="H37" s="38"/>
      <c r="I37" s="158">
        <v>0.20999999999999999</v>
      </c>
      <c r="J37" s="157">
        <f>0</f>
        <v>0</v>
      </c>
      <c r="K37" s="38"/>
      <c r="L37" s="145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44"/>
      <c r="C38" s="38"/>
      <c r="D38" s="38"/>
      <c r="E38" s="143" t="s">
        <v>43</v>
      </c>
      <c r="F38" s="157">
        <f>ROUND((SUM(BH90:BH175)),  2)</f>
        <v>0</v>
      </c>
      <c r="G38" s="38"/>
      <c r="H38" s="38"/>
      <c r="I38" s="158">
        <v>0.14999999999999999</v>
      </c>
      <c r="J38" s="157">
        <f>0</f>
        <v>0</v>
      </c>
      <c r="K38" s="38"/>
      <c r="L38" s="145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44"/>
      <c r="C39" s="38"/>
      <c r="D39" s="38"/>
      <c r="E39" s="143" t="s">
        <v>44</v>
      </c>
      <c r="F39" s="157">
        <f>ROUND((SUM(BI90:BI175)),  2)</f>
        <v>0</v>
      </c>
      <c r="G39" s="38"/>
      <c r="H39" s="38"/>
      <c r="I39" s="158">
        <v>0</v>
      </c>
      <c r="J39" s="157">
        <f>0</f>
        <v>0</v>
      </c>
      <c r="K39" s="38"/>
      <c r="L39" s="145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hidden="1" s="2" customFormat="1" ht="6.96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145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hidden="1" s="2" customFormat="1" ht="25.44" customHeight="1">
      <c r="A41" s="38"/>
      <c r="B41" s="44"/>
      <c r="C41" s="159"/>
      <c r="D41" s="160" t="s">
        <v>45</v>
      </c>
      <c r="E41" s="161"/>
      <c r="F41" s="161"/>
      <c r="G41" s="162" t="s">
        <v>46</v>
      </c>
      <c r="H41" s="163" t="s">
        <v>47</v>
      </c>
      <c r="I41" s="161"/>
      <c r="J41" s="164">
        <f>SUM(J32:J39)</f>
        <v>0</v>
      </c>
      <c r="K41" s="165"/>
      <c r="L41" s="145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hidden="1" s="2" customFormat="1" ht="14.4" customHeight="1">
      <c r="A42" s="38"/>
      <c r="B42" s="166"/>
      <c r="C42" s="167"/>
      <c r="D42" s="167"/>
      <c r="E42" s="167"/>
      <c r="F42" s="167"/>
      <c r="G42" s="167"/>
      <c r="H42" s="167"/>
      <c r="I42" s="167"/>
      <c r="J42" s="167"/>
      <c r="K42" s="167"/>
      <c r="L42" s="145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hidden="1"/>
    <row r="44" hidden="1"/>
    <row r="45" hidden="1"/>
    <row r="46" s="2" customFormat="1" ht="6.96" customHeight="1">
      <c r="A46" s="38"/>
      <c r="B46" s="168"/>
      <c r="C46" s="169"/>
      <c r="D46" s="169"/>
      <c r="E46" s="169"/>
      <c r="F46" s="169"/>
      <c r="G46" s="169"/>
      <c r="H46" s="169"/>
      <c r="I46" s="169"/>
      <c r="J46" s="169"/>
      <c r="K46" s="169"/>
      <c r="L46" s="145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s="2" customFormat="1" ht="24.96" customHeight="1">
      <c r="A47" s="38"/>
      <c r="B47" s="39"/>
      <c r="C47" s="23" t="s">
        <v>245</v>
      </c>
      <c r="D47" s="40"/>
      <c r="E47" s="40"/>
      <c r="F47" s="40"/>
      <c r="G47" s="40"/>
      <c r="H47" s="40"/>
      <c r="I47" s="40"/>
      <c r="J47" s="40"/>
      <c r="K47" s="40"/>
      <c r="L47" s="145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s="2" customFormat="1" ht="6.96" customHeight="1">
      <c r="A48" s="38"/>
      <c r="B48" s="39"/>
      <c r="C48" s="40"/>
      <c r="D48" s="40"/>
      <c r="E48" s="40"/>
      <c r="F48" s="40"/>
      <c r="G48" s="40"/>
      <c r="H48" s="40"/>
      <c r="I48" s="40"/>
      <c r="J48" s="40"/>
      <c r="K48" s="40"/>
      <c r="L48" s="145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s="2" customFormat="1" ht="12" customHeight="1">
      <c r="A49" s="38"/>
      <c r="B49" s="39"/>
      <c r="C49" s="32" t="s">
        <v>16</v>
      </c>
      <c r="D49" s="40"/>
      <c r="E49" s="40"/>
      <c r="F49" s="40"/>
      <c r="G49" s="40"/>
      <c r="H49" s="40"/>
      <c r="I49" s="40"/>
      <c r="J49" s="40"/>
      <c r="K49" s="40"/>
      <c r="L49" s="145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s="2" customFormat="1" ht="16.5" customHeight="1">
      <c r="A50" s="38"/>
      <c r="B50" s="39"/>
      <c r="C50" s="40"/>
      <c r="D50" s="40"/>
      <c r="E50" s="170" t="str">
        <f>E7</f>
        <v>3. STAVBA - FIALOVÁ - Vozovna Pisárky, etapa III. - vratná tramvajová smyčka</v>
      </c>
      <c r="F50" s="32"/>
      <c r="G50" s="32"/>
      <c r="H50" s="32"/>
      <c r="I50" s="40"/>
      <c r="J50" s="40"/>
      <c r="K50" s="40"/>
      <c r="L50" s="145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s="1" customFormat="1" ht="12" customHeight="1">
      <c r="B51" s="21"/>
      <c r="C51" s="32" t="s">
        <v>241</v>
      </c>
      <c r="D51" s="22"/>
      <c r="E51" s="22"/>
      <c r="F51" s="22"/>
      <c r="G51" s="22"/>
      <c r="H51" s="22"/>
      <c r="I51" s="22"/>
      <c r="J51" s="22"/>
      <c r="K51" s="22"/>
      <c r="L51" s="20"/>
    </row>
    <row r="52" s="2" customFormat="1" ht="16.5" customHeight="1">
      <c r="A52" s="38"/>
      <c r="B52" s="39"/>
      <c r="C52" s="40"/>
      <c r="D52" s="40"/>
      <c r="E52" s="170" t="s">
        <v>1884</v>
      </c>
      <c r="F52" s="40"/>
      <c r="G52" s="40"/>
      <c r="H52" s="40"/>
      <c r="I52" s="40"/>
      <c r="J52" s="40"/>
      <c r="K52" s="40"/>
      <c r="L52" s="145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s="2" customFormat="1" ht="12" customHeight="1">
      <c r="A53" s="38"/>
      <c r="B53" s="39"/>
      <c r="C53" s="32" t="s">
        <v>243</v>
      </c>
      <c r="D53" s="40"/>
      <c r="E53" s="40"/>
      <c r="F53" s="40"/>
      <c r="G53" s="40"/>
      <c r="H53" s="40"/>
      <c r="I53" s="40"/>
      <c r="J53" s="40"/>
      <c r="K53" s="40"/>
      <c r="L53" s="145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s="2" customFormat="1" ht="16.5" customHeight="1">
      <c r="A54" s="38"/>
      <c r="B54" s="39"/>
      <c r="C54" s="40"/>
      <c r="D54" s="40"/>
      <c r="E54" s="69" t="str">
        <f>E11</f>
        <v>SO 311 - Úprava napojení vody pro vrátnici</v>
      </c>
      <c r="F54" s="40"/>
      <c r="G54" s="40"/>
      <c r="H54" s="40"/>
      <c r="I54" s="40"/>
      <c r="J54" s="40"/>
      <c r="K54" s="40"/>
      <c r="L54" s="145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s="2" customFormat="1" ht="6.96" customHeight="1">
      <c r="A55" s="38"/>
      <c r="B55" s="39"/>
      <c r="C55" s="40"/>
      <c r="D55" s="40"/>
      <c r="E55" s="40"/>
      <c r="F55" s="40"/>
      <c r="G55" s="40"/>
      <c r="H55" s="40"/>
      <c r="I55" s="40"/>
      <c r="J55" s="40"/>
      <c r="K55" s="40"/>
      <c r="L55" s="145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s="2" customFormat="1" ht="12" customHeight="1">
      <c r="A56" s="38"/>
      <c r="B56" s="39"/>
      <c r="C56" s="32" t="s">
        <v>21</v>
      </c>
      <c r="D56" s="40"/>
      <c r="E56" s="40"/>
      <c r="F56" s="27" t="str">
        <f>F14</f>
        <v xml:space="preserve"> </v>
      </c>
      <c r="G56" s="40"/>
      <c r="H56" s="40"/>
      <c r="I56" s="32" t="s">
        <v>23</v>
      </c>
      <c r="J56" s="72" t="str">
        <f>IF(J14="","",J14)</f>
        <v>20. 12. 2021</v>
      </c>
      <c r="K56" s="40"/>
      <c r="L56" s="145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s="2" customFormat="1" ht="6.96" customHeight="1">
      <c r="A57" s="38"/>
      <c r="B57" s="39"/>
      <c r="C57" s="40"/>
      <c r="D57" s="40"/>
      <c r="E57" s="40"/>
      <c r="F57" s="40"/>
      <c r="G57" s="40"/>
      <c r="H57" s="40"/>
      <c r="I57" s="40"/>
      <c r="J57" s="40"/>
      <c r="K57" s="40"/>
      <c r="L57" s="145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s="2" customFormat="1" ht="15.15" customHeight="1">
      <c r="A58" s="38"/>
      <c r="B58" s="39"/>
      <c r="C58" s="32" t="s">
        <v>25</v>
      </c>
      <c r="D58" s="40"/>
      <c r="E58" s="40"/>
      <c r="F58" s="27" t="str">
        <f>E17</f>
        <v xml:space="preserve"> </v>
      </c>
      <c r="G58" s="40"/>
      <c r="H58" s="40"/>
      <c r="I58" s="32" t="s">
        <v>30</v>
      </c>
      <c r="J58" s="36" t="str">
        <f>E23</f>
        <v xml:space="preserve"> </v>
      </c>
      <c r="K58" s="40"/>
      <c r="L58" s="145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</row>
    <row r="59" s="2" customFormat="1" ht="15.15" customHeight="1">
      <c r="A59" s="38"/>
      <c r="B59" s="39"/>
      <c r="C59" s="32" t="s">
        <v>28</v>
      </c>
      <c r="D59" s="40"/>
      <c r="E59" s="40"/>
      <c r="F59" s="27" t="str">
        <f>IF(E20="","",E20)</f>
        <v>Vyplň údaj</v>
      </c>
      <c r="G59" s="40"/>
      <c r="H59" s="40"/>
      <c r="I59" s="32" t="s">
        <v>32</v>
      </c>
      <c r="J59" s="36" t="str">
        <f>E26</f>
        <v xml:space="preserve"> </v>
      </c>
      <c r="K59" s="40"/>
      <c r="L59" s="145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</row>
    <row r="60" s="2" customFormat="1" ht="10.32" customHeight="1">
      <c r="A60" s="38"/>
      <c r="B60" s="39"/>
      <c r="C60" s="40"/>
      <c r="D60" s="40"/>
      <c r="E60" s="40"/>
      <c r="F60" s="40"/>
      <c r="G60" s="40"/>
      <c r="H60" s="40"/>
      <c r="I60" s="40"/>
      <c r="J60" s="40"/>
      <c r="K60" s="40"/>
      <c r="L60" s="145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</row>
    <row r="61" s="2" customFormat="1" ht="29.28" customHeight="1">
      <c r="A61" s="38"/>
      <c r="B61" s="39"/>
      <c r="C61" s="171" t="s">
        <v>246</v>
      </c>
      <c r="D61" s="172"/>
      <c r="E61" s="172"/>
      <c r="F61" s="172"/>
      <c r="G61" s="172"/>
      <c r="H61" s="172"/>
      <c r="I61" s="172"/>
      <c r="J61" s="173" t="s">
        <v>247</v>
      </c>
      <c r="K61" s="172"/>
      <c r="L61" s="145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 s="2" customFormat="1" ht="10.32" customHeight="1">
      <c r="A62" s="38"/>
      <c r="B62" s="39"/>
      <c r="C62" s="40"/>
      <c r="D62" s="40"/>
      <c r="E62" s="40"/>
      <c r="F62" s="40"/>
      <c r="G62" s="40"/>
      <c r="H62" s="40"/>
      <c r="I62" s="40"/>
      <c r="J62" s="40"/>
      <c r="K62" s="40"/>
      <c r="L62" s="145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</row>
    <row r="63" s="2" customFormat="1" ht="22.8" customHeight="1">
      <c r="A63" s="38"/>
      <c r="B63" s="39"/>
      <c r="C63" s="174" t="s">
        <v>67</v>
      </c>
      <c r="D63" s="40"/>
      <c r="E63" s="40"/>
      <c r="F63" s="40"/>
      <c r="G63" s="40"/>
      <c r="H63" s="40"/>
      <c r="I63" s="40"/>
      <c r="J63" s="102">
        <f>J90</f>
        <v>0</v>
      </c>
      <c r="K63" s="40"/>
      <c r="L63" s="145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U63" s="17" t="s">
        <v>248</v>
      </c>
    </row>
    <row r="64" s="9" customFormat="1" ht="24.96" customHeight="1">
      <c r="A64" s="9"/>
      <c r="B64" s="175"/>
      <c r="C64" s="176"/>
      <c r="D64" s="177" t="s">
        <v>287</v>
      </c>
      <c r="E64" s="178"/>
      <c r="F64" s="178"/>
      <c r="G64" s="178"/>
      <c r="H64" s="178"/>
      <c r="I64" s="178"/>
      <c r="J64" s="179">
        <f>J91</f>
        <v>0</v>
      </c>
      <c r="K64" s="176"/>
      <c r="L64" s="180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9" customFormat="1" ht="24.96" customHeight="1">
      <c r="A65" s="9"/>
      <c r="B65" s="175"/>
      <c r="C65" s="176"/>
      <c r="D65" s="177" t="s">
        <v>2262</v>
      </c>
      <c r="E65" s="178"/>
      <c r="F65" s="178"/>
      <c r="G65" s="178"/>
      <c r="H65" s="178"/>
      <c r="I65" s="178"/>
      <c r="J65" s="179">
        <f>J131</f>
        <v>0</v>
      </c>
      <c r="K65" s="176"/>
      <c r="L65" s="180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9" customFormat="1" ht="24.96" customHeight="1">
      <c r="A66" s="9"/>
      <c r="B66" s="175"/>
      <c r="C66" s="176"/>
      <c r="D66" s="177" t="s">
        <v>510</v>
      </c>
      <c r="E66" s="178"/>
      <c r="F66" s="178"/>
      <c r="G66" s="178"/>
      <c r="H66" s="178"/>
      <c r="I66" s="178"/>
      <c r="J66" s="179">
        <f>J133</f>
        <v>0</v>
      </c>
      <c r="K66" s="176"/>
      <c r="L66" s="180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9" customFormat="1" ht="24.96" customHeight="1">
      <c r="A67" s="9"/>
      <c r="B67" s="175"/>
      <c r="C67" s="176"/>
      <c r="D67" s="177" t="s">
        <v>515</v>
      </c>
      <c r="E67" s="178"/>
      <c r="F67" s="178"/>
      <c r="G67" s="178"/>
      <c r="H67" s="178"/>
      <c r="I67" s="178"/>
      <c r="J67" s="179">
        <f>J138</f>
        <v>0</v>
      </c>
      <c r="K67" s="176"/>
      <c r="L67" s="180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9" customFormat="1" ht="24.96" customHeight="1">
      <c r="A68" s="9"/>
      <c r="B68" s="175"/>
      <c r="C68" s="176"/>
      <c r="D68" s="177" t="s">
        <v>516</v>
      </c>
      <c r="E68" s="178"/>
      <c r="F68" s="178"/>
      <c r="G68" s="178"/>
      <c r="H68" s="178"/>
      <c r="I68" s="178"/>
      <c r="J68" s="179">
        <f>J173</f>
        <v>0</v>
      </c>
      <c r="K68" s="176"/>
      <c r="L68" s="180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2" customFormat="1" ht="21.84" customHeight="1">
      <c r="A69" s="38"/>
      <c r="B69" s="39"/>
      <c r="C69" s="40"/>
      <c r="D69" s="40"/>
      <c r="E69" s="40"/>
      <c r="F69" s="40"/>
      <c r="G69" s="40"/>
      <c r="H69" s="40"/>
      <c r="I69" s="40"/>
      <c r="J69" s="40"/>
      <c r="K69" s="40"/>
      <c r="L69" s="145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</row>
    <row r="70" s="2" customFormat="1" ht="6.96" customHeight="1">
      <c r="A70" s="38"/>
      <c r="B70" s="59"/>
      <c r="C70" s="60"/>
      <c r="D70" s="60"/>
      <c r="E70" s="60"/>
      <c r="F70" s="60"/>
      <c r="G70" s="60"/>
      <c r="H70" s="60"/>
      <c r="I70" s="60"/>
      <c r="J70" s="60"/>
      <c r="K70" s="60"/>
      <c r="L70" s="145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</row>
    <row r="74" s="2" customFormat="1" ht="6.96" customHeight="1">
      <c r="A74" s="38"/>
      <c r="B74" s="61"/>
      <c r="C74" s="62"/>
      <c r="D74" s="62"/>
      <c r="E74" s="62"/>
      <c r="F74" s="62"/>
      <c r="G74" s="62"/>
      <c r="H74" s="62"/>
      <c r="I74" s="62"/>
      <c r="J74" s="62"/>
      <c r="K74" s="62"/>
      <c r="L74" s="145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</row>
    <row r="75" s="2" customFormat="1" ht="24.96" customHeight="1">
      <c r="A75" s="38"/>
      <c r="B75" s="39"/>
      <c r="C75" s="23" t="s">
        <v>250</v>
      </c>
      <c r="D75" s="40"/>
      <c r="E75" s="40"/>
      <c r="F75" s="40"/>
      <c r="G75" s="40"/>
      <c r="H75" s="40"/>
      <c r="I75" s="40"/>
      <c r="J75" s="40"/>
      <c r="K75" s="40"/>
      <c r="L75" s="145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6" s="2" customFormat="1" ht="6.96" customHeight="1">
      <c r="A76" s="38"/>
      <c r="B76" s="39"/>
      <c r="C76" s="40"/>
      <c r="D76" s="40"/>
      <c r="E76" s="40"/>
      <c r="F76" s="40"/>
      <c r="G76" s="40"/>
      <c r="H76" s="40"/>
      <c r="I76" s="40"/>
      <c r="J76" s="40"/>
      <c r="K76" s="40"/>
      <c r="L76" s="145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2" customHeight="1">
      <c r="A77" s="38"/>
      <c r="B77" s="39"/>
      <c r="C77" s="32" t="s">
        <v>16</v>
      </c>
      <c r="D77" s="40"/>
      <c r="E77" s="40"/>
      <c r="F77" s="40"/>
      <c r="G77" s="40"/>
      <c r="H77" s="40"/>
      <c r="I77" s="40"/>
      <c r="J77" s="40"/>
      <c r="K77" s="40"/>
      <c r="L77" s="145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78" s="2" customFormat="1" ht="16.5" customHeight="1">
      <c r="A78" s="38"/>
      <c r="B78" s="39"/>
      <c r="C78" s="40"/>
      <c r="D78" s="40"/>
      <c r="E78" s="170" t="str">
        <f>E7</f>
        <v>3. STAVBA - FIALOVÁ - Vozovna Pisárky, etapa III. - vratná tramvajová smyčka</v>
      </c>
      <c r="F78" s="32"/>
      <c r="G78" s="32"/>
      <c r="H78" s="32"/>
      <c r="I78" s="40"/>
      <c r="J78" s="40"/>
      <c r="K78" s="40"/>
      <c r="L78" s="145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</row>
    <row r="79" s="1" customFormat="1" ht="12" customHeight="1">
      <c r="B79" s="21"/>
      <c r="C79" s="32" t="s">
        <v>241</v>
      </c>
      <c r="D79" s="22"/>
      <c r="E79" s="22"/>
      <c r="F79" s="22"/>
      <c r="G79" s="22"/>
      <c r="H79" s="22"/>
      <c r="I79" s="22"/>
      <c r="J79" s="22"/>
      <c r="K79" s="22"/>
      <c r="L79" s="20"/>
    </row>
    <row r="80" s="2" customFormat="1" ht="16.5" customHeight="1">
      <c r="A80" s="38"/>
      <c r="B80" s="39"/>
      <c r="C80" s="40"/>
      <c r="D80" s="40"/>
      <c r="E80" s="170" t="s">
        <v>1884</v>
      </c>
      <c r="F80" s="40"/>
      <c r="G80" s="40"/>
      <c r="H80" s="40"/>
      <c r="I80" s="40"/>
      <c r="J80" s="40"/>
      <c r="K80" s="40"/>
      <c r="L80" s="145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12" customHeight="1">
      <c r="A81" s="38"/>
      <c r="B81" s="39"/>
      <c r="C81" s="32" t="s">
        <v>243</v>
      </c>
      <c r="D81" s="40"/>
      <c r="E81" s="40"/>
      <c r="F81" s="40"/>
      <c r="G81" s="40"/>
      <c r="H81" s="40"/>
      <c r="I81" s="40"/>
      <c r="J81" s="40"/>
      <c r="K81" s="40"/>
      <c r="L81" s="145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16.5" customHeight="1">
      <c r="A82" s="38"/>
      <c r="B82" s="39"/>
      <c r="C82" s="40"/>
      <c r="D82" s="40"/>
      <c r="E82" s="69" t="str">
        <f>E11</f>
        <v>SO 311 - Úprava napojení vody pro vrátnici</v>
      </c>
      <c r="F82" s="40"/>
      <c r="G82" s="40"/>
      <c r="H82" s="40"/>
      <c r="I82" s="40"/>
      <c r="J82" s="40"/>
      <c r="K82" s="40"/>
      <c r="L82" s="145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145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21</v>
      </c>
      <c r="D84" s="40"/>
      <c r="E84" s="40"/>
      <c r="F84" s="27" t="str">
        <f>F14</f>
        <v xml:space="preserve"> </v>
      </c>
      <c r="G84" s="40"/>
      <c r="H84" s="40"/>
      <c r="I84" s="32" t="s">
        <v>23</v>
      </c>
      <c r="J84" s="72" t="str">
        <f>IF(J14="","",J14)</f>
        <v>20. 12. 2021</v>
      </c>
      <c r="K84" s="40"/>
      <c r="L84" s="145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6.96" customHeight="1">
      <c r="A85" s="38"/>
      <c r="B85" s="39"/>
      <c r="C85" s="40"/>
      <c r="D85" s="40"/>
      <c r="E85" s="40"/>
      <c r="F85" s="40"/>
      <c r="G85" s="40"/>
      <c r="H85" s="40"/>
      <c r="I85" s="40"/>
      <c r="J85" s="40"/>
      <c r="K85" s="40"/>
      <c r="L85" s="145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5.15" customHeight="1">
      <c r="A86" s="38"/>
      <c r="B86" s="39"/>
      <c r="C86" s="32" t="s">
        <v>25</v>
      </c>
      <c r="D86" s="40"/>
      <c r="E86" s="40"/>
      <c r="F86" s="27" t="str">
        <f>E17</f>
        <v xml:space="preserve"> </v>
      </c>
      <c r="G86" s="40"/>
      <c r="H86" s="40"/>
      <c r="I86" s="32" t="s">
        <v>30</v>
      </c>
      <c r="J86" s="36" t="str">
        <f>E23</f>
        <v xml:space="preserve"> </v>
      </c>
      <c r="K86" s="40"/>
      <c r="L86" s="145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5.15" customHeight="1">
      <c r="A87" s="38"/>
      <c r="B87" s="39"/>
      <c r="C87" s="32" t="s">
        <v>28</v>
      </c>
      <c r="D87" s="40"/>
      <c r="E87" s="40"/>
      <c r="F87" s="27" t="str">
        <f>IF(E20="","",E20)</f>
        <v>Vyplň údaj</v>
      </c>
      <c r="G87" s="40"/>
      <c r="H87" s="40"/>
      <c r="I87" s="32" t="s">
        <v>32</v>
      </c>
      <c r="J87" s="36" t="str">
        <f>E26</f>
        <v xml:space="preserve"> </v>
      </c>
      <c r="K87" s="40"/>
      <c r="L87" s="145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10.32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145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10" customFormat="1" ht="29.28" customHeight="1">
      <c r="A89" s="181"/>
      <c r="B89" s="182"/>
      <c r="C89" s="183" t="s">
        <v>251</v>
      </c>
      <c r="D89" s="184" t="s">
        <v>54</v>
      </c>
      <c r="E89" s="184" t="s">
        <v>50</v>
      </c>
      <c r="F89" s="184" t="s">
        <v>51</v>
      </c>
      <c r="G89" s="184" t="s">
        <v>252</v>
      </c>
      <c r="H89" s="184" t="s">
        <v>253</v>
      </c>
      <c r="I89" s="184" t="s">
        <v>254</v>
      </c>
      <c r="J89" s="184" t="s">
        <v>247</v>
      </c>
      <c r="K89" s="185" t="s">
        <v>255</v>
      </c>
      <c r="L89" s="186"/>
      <c r="M89" s="92" t="s">
        <v>19</v>
      </c>
      <c r="N89" s="93" t="s">
        <v>39</v>
      </c>
      <c r="O89" s="93" t="s">
        <v>256</v>
      </c>
      <c r="P89" s="93" t="s">
        <v>257</v>
      </c>
      <c r="Q89" s="93" t="s">
        <v>258</v>
      </c>
      <c r="R89" s="93" t="s">
        <v>259</v>
      </c>
      <c r="S89" s="93" t="s">
        <v>260</v>
      </c>
      <c r="T89" s="94" t="s">
        <v>261</v>
      </c>
      <c r="U89" s="181"/>
      <c r="V89" s="181"/>
      <c r="W89" s="181"/>
      <c r="X89" s="181"/>
      <c r="Y89" s="181"/>
      <c r="Z89" s="181"/>
      <c r="AA89" s="181"/>
      <c r="AB89" s="181"/>
      <c r="AC89" s="181"/>
      <c r="AD89" s="181"/>
      <c r="AE89" s="181"/>
    </row>
    <row r="90" s="2" customFormat="1" ht="22.8" customHeight="1">
      <c r="A90" s="38"/>
      <c r="B90" s="39"/>
      <c r="C90" s="99" t="s">
        <v>262</v>
      </c>
      <c r="D90" s="40"/>
      <c r="E90" s="40"/>
      <c r="F90" s="40"/>
      <c r="G90" s="40"/>
      <c r="H90" s="40"/>
      <c r="I90" s="40"/>
      <c r="J90" s="187">
        <f>BK90</f>
        <v>0</v>
      </c>
      <c r="K90" s="40"/>
      <c r="L90" s="44"/>
      <c r="M90" s="95"/>
      <c r="N90" s="188"/>
      <c r="O90" s="96"/>
      <c r="P90" s="189">
        <f>P91+P131+P133+P138+P173</f>
        <v>0</v>
      </c>
      <c r="Q90" s="96"/>
      <c r="R90" s="189">
        <f>R91+R131+R133+R138+R173</f>
        <v>0.16203843000000001</v>
      </c>
      <c r="S90" s="96"/>
      <c r="T90" s="190">
        <f>T91+T131+T133+T138+T173</f>
        <v>0</v>
      </c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T90" s="17" t="s">
        <v>68</v>
      </c>
      <c r="AU90" s="17" t="s">
        <v>248</v>
      </c>
      <c r="BK90" s="191">
        <f>BK91+BK131+BK133+BK138+BK173</f>
        <v>0</v>
      </c>
    </row>
    <row r="91" s="11" customFormat="1" ht="25.92" customHeight="1">
      <c r="A91" s="11"/>
      <c r="B91" s="192"/>
      <c r="C91" s="193"/>
      <c r="D91" s="194" t="s">
        <v>68</v>
      </c>
      <c r="E91" s="195" t="s">
        <v>76</v>
      </c>
      <c r="F91" s="195" t="s">
        <v>290</v>
      </c>
      <c r="G91" s="193"/>
      <c r="H91" s="193"/>
      <c r="I91" s="196"/>
      <c r="J91" s="197">
        <f>BK91</f>
        <v>0</v>
      </c>
      <c r="K91" s="193"/>
      <c r="L91" s="198"/>
      <c r="M91" s="199"/>
      <c r="N91" s="200"/>
      <c r="O91" s="200"/>
      <c r="P91" s="201">
        <f>SUM(P92:P130)</f>
        <v>0</v>
      </c>
      <c r="Q91" s="200"/>
      <c r="R91" s="201">
        <f>SUM(R92:R130)</f>
        <v>0.060718500000000002</v>
      </c>
      <c r="S91" s="200"/>
      <c r="T91" s="202">
        <f>SUM(T92:T130)</f>
        <v>0</v>
      </c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R91" s="203" t="s">
        <v>265</v>
      </c>
      <c r="AT91" s="204" t="s">
        <v>68</v>
      </c>
      <c r="AU91" s="204" t="s">
        <v>69</v>
      </c>
      <c r="AY91" s="203" t="s">
        <v>266</v>
      </c>
      <c r="BK91" s="205">
        <f>SUM(BK92:BK130)</f>
        <v>0</v>
      </c>
    </row>
    <row r="92" s="2" customFormat="1" ht="16.5" customHeight="1">
      <c r="A92" s="38"/>
      <c r="B92" s="39"/>
      <c r="C92" s="206" t="s">
        <v>76</v>
      </c>
      <c r="D92" s="206" t="s">
        <v>267</v>
      </c>
      <c r="E92" s="207" t="s">
        <v>2263</v>
      </c>
      <c r="F92" s="208" t="s">
        <v>2264</v>
      </c>
      <c r="G92" s="209" t="s">
        <v>391</v>
      </c>
      <c r="H92" s="210">
        <v>196.5</v>
      </c>
      <c r="I92" s="211"/>
      <c r="J92" s="212">
        <f>ROUND(I92*H92,2)</f>
        <v>0</v>
      </c>
      <c r="K92" s="208" t="s">
        <v>271</v>
      </c>
      <c r="L92" s="44"/>
      <c r="M92" s="213" t="s">
        <v>19</v>
      </c>
      <c r="N92" s="214" t="s">
        <v>40</v>
      </c>
      <c r="O92" s="84"/>
      <c r="P92" s="215">
        <f>O92*H92</f>
        <v>0</v>
      </c>
      <c r="Q92" s="215">
        <v>0</v>
      </c>
      <c r="R92" s="215">
        <f>Q92*H92</f>
        <v>0</v>
      </c>
      <c r="S92" s="215">
        <v>0</v>
      </c>
      <c r="T92" s="216">
        <f>S92*H92</f>
        <v>0</v>
      </c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R92" s="217" t="s">
        <v>265</v>
      </c>
      <c r="AT92" s="217" t="s">
        <v>267</v>
      </c>
      <c r="AU92" s="217" t="s">
        <v>76</v>
      </c>
      <c r="AY92" s="17" t="s">
        <v>266</v>
      </c>
      <c r="BE92" s="218">
        <f>IF(N92="základní",J92,0)</f>
        <v>0</v>
      </c>
      <c r="BF92" s="218">
        <f>IF(N92="snížená",J92,0)</f>
        <v>0</v>
      </c>
      <c r="BG92" s="218">
        <f>IF(N92="zákl. přenesená",J92,0)</f>
        <v>0</v>
      </c>
      <c r="BH92" s="218">
        <f>IF(N92="sníž. přenesená",J92,0)</f>
        <v>0</v>
      </c>
      <c r="BI92" s="218">
        <f>IF(N92="nulová",J92,0)</f>
        <v>0</v>
      </c>
      <c r="BJ92" s="17" t="s">
        <v>76</v>
      </c>
      <c r="BK92" s="218">
        <f>ROUND(I92*H92,2)</f>
        <v>0</v>
      </c>
      <c r="BL92" s="17" t="s">
        <v>265</v>
      </c>
      <c r="BM92" s="217" t="s">
        <v>2265</v>
      </c>
    </row>
    <row r="93" s="2" customFormat="1">
      <c r="A93" s="38"/>
      <c r="B93" s="39"/>
      <c r="C93" s="40"/>
      <c r="D93" s="219" t="s">
        <v>273</v>
      </c>
      <c r="E93" s="40"/>
      <c r="F93" s="220" t="s">
        <v>2266</v>
      </c>
      <c r="G93" s="40"/>
      <c r="H93" s="40"/>
      <c r="I93" s="221"/>
      <c r="J93" s="40"/>
      <c r="K93" s="40"/>
      <c r="L93" s="44"/>
      <c r="M93" s="222"/>
      <c r="N93" s="223"/>
      <c r="O93" s="84"/>
      <c r="P93" s="84"/>
      <c r="Q93" s="84"/>
      <c r="R93" s="84"/>
      <c r="S93" s="84"/>
      <c r="T93" s="85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T93" s="17" t="s">
        <v>273</v>
      </c>
      <c r="AU93" s="17" t="s">
        <v>76</v>
      </c>
    </row>
    <row r="94" s="13" customFormat="1">
      <c r="A94" s="13"/>
      <c r="B94" s="251"/>
      <c r="C94" s="252"/>
      <c r="D94" s="226" t="s">
        <v>275</v>
      </c>
      <c r="E94" s="253" t="s">
        <v>19</v>
      </c>
      <c r="F94" s="254" t="s">
        <v>2267</v>
      </c>
      <c r="G94" s="252"/>
      <c r="H94" s="253" t="s">
        <v>19</v>
      </c>
      <c r="I94" s="255"/>
      <c r="J94" s="252"/>
      <c r="K94" s="252"/>
      <c r="L94" s="256"/>
      <c r="M94" s="257"/>
      <c r="N94" s="258"/>
      <c r="O94" s="258"/>
      <c r="P94" s="258"/>
      <c r="Q94" s="258"/>
      <c r="R94" s="258"/>
      <c r="S94" s="258"/>
      <c r="T94" s="259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T94" s="260" t="s">
        <v>275</v>
      </c>
      <c r="AU94" s="260" t="s">
        <v>76</v>
      </c>
      <c r="AV94" s="13" t="s">
        <v>76</v>
      </c>
      <c r="AW94" s="13" t="s">
        <v>31</v>
      </c>
      <c r="AX94" s="13" t="s">
        <v>69</v>
      </c>
      <c r="AY94" s="260" t="s">
        <v>266</v>
      </c>
    </row>
    <row r="95" s="12" customFormat="1">
      <c r="A95" s="12"/>
      <c r="B95" s="224"/>
      <c r="C95" s="225"/>
      <c r="D95" s="226" t="s">
        <v>275</v>
      </c>
      <c r="E95" s="227" t="s">
        <v>239</v>
      </c>
      <c r="F95" s="228" t="s">
        <v>2268</v>
      </c>
      <c r="G95" s="225"/>
      <c r="H95" s="229">
        <v>196.5</v>
      </c>
      <c r="I95" s="230"/>
      <c r="J95" s="225"/>
      <c r="K95" s="225"/>
      <c r="L95" s="231"/>
      <c r="M95" s="236"/>
      <c r="N95" s="237"/>
      <c r="O95" s="237"/>
      <c r="P95" s="237"/>
      <c r="Q95" s="237"/>
      <c r="R95" s="237"/>
      <c r="S95" s="237"/>
      <c r="T95" s="238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T95" s="235" t="s">
        <v>275</v>
      </c>
      <c r="AU95" s="235" t="s">
        <v>76</v>
      </c>
      <c r="AV95" s="12" t="s">
        <v>78</v>
      </c>
      <c r="AW95" s="12" t="s">
        <v>31</v>
      </c>
      <c r="AX95" s="12" t="s">
        <v>76</v>
      </c>
      <c r="AY95" s="235" t="s">
        <v>266</v>
      </c>
    </row>
    <row r="96" s="2" customFormat="1" ht="24.15" customHeight="1">
      <c r="A96" s="38"/>
      <c r="B96" s="39"/>
      <c r="C96" s="206" t="s">
        <v>78</v>
      </c>
      <c r="D96" s="206" t="s">
        <v>267</v>
      </c>
      <c r="E96" s="207" t="s">
        <v>2269</v>
      </c>
      <c r="F96" s="208" t="s">
        <v>2270</v>
      </c>
      <c r="G96" s="209" t="s">
        <v>293</v>
      </c>
      <c r="H96" s="210">
        <v>36.746000000000002</v>
      </c>
      <c r="I96" s="211"/>
      <c r="J96" s="212">
        <f>ROUND(I96*H96,2)</f>
        <v>0</v>
      </c>
      <c r="K96" s="208" t="s">
        <v>271</v>
      </c>
      <c r="L96" s="44"/>
      <c r="M96" s="213" t="s">
        <v>19</v>
      </c>
      <c r="N96" s="214" t="s">
        <v>40</v>
      </c>
      <c r="O96" s="84"/>
      <c r="P96" s="215">
        <f>O96*H96</f>
        <v>0</v>
      </c>
      <c r="Q96" s="215">
        <v>0</v>
      </c>
      <c r="R96" s="215">
        <f>Q96*H96</f>
        <v>0</v>
      </c>
      <c r="S96" s="215">
        <v>0</v>
      </c>
      <c r="T96" s="216">
        <f>S96*H96</f>
        <v>0</v>
      </c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R96" s="217" t="s">
        <v>265</v>
      </c>
      <c r="AT96" s="217" t="s">
        <v>267</v>
      </c>
      <c r="AU96" s="217" t="s">
        <v>76</v>
      </c>
      <c r="AY96" s="17" t="s">
        <v>266</v>
      </c>
      <c r="BE96" s="218">
        <f>IF(N96="základní",J96,0)</f>
        <v>0</v>
      </c>
      <c r="BF96" s="218">
        <f>IF(N96="snížená",J96,0)</f>
        <v>0</v>
      </c>
      <c r="BG96" s="218">
        <f>IF(N96="zákl. přenesená",J96,0)</f>
        <v>0</v>
      </c>
      <c r="BH96" s="218">
        <f>IF(N96="sníž. přenesená",J96,0)</f>
        <v>0</v>
      </c>
      <c r="BI96" s="218">
        <f>IF(N96="nulová",J96,0)</f>
        <v>0</v>
      </c>
      <c r="BJ96" s="17" t="s">
        <v>76</v>
      </c>
      <c r="BK96" s="218">
        <f>ROUND(I96*H96,2)</f>
        <v>0</v>
      </c>
      <c r="BL96" s="17" t="s">
        <v>265</v>
      </c>
      <c r="BM96" s="217" t="s">
        <v>2271</v>
      </c>
    </row>
    <row r="97" s="2" customFormat="1">
      <c r="A97" s="38"/>
      <c r="B97" s="39"/>
      <c r="C97" s="40"/>
      <c r="D97" s="219" t="s">
        <v>273</v>
      </c>
      <c r="E97" s="40"/>
      <c r="F97" s="220" t="s">
        <v>2272</v>
      </c>
      <c r="G97" s="40"/>
      <c r="H97" s="40"/>
      <c r="I97" s="221"/>
      <c r="J97" s="40"/>
      <c r="K97" s="40"/>
      <c r="L97" s="44"/>
      <c r="M97" s="222"/>
      <c r="N97" s="223"/>
      <c r="O97" s="84"/>
      <c r="P97" s="84"/>
      <c r="Q97" s="84"/>
      <c r="R97" s="84"/>
      <c r="S97" s="84"/>
      <c r="T97" s="85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T97" s="17" t="s">
        <v>273</v>
      </c>
      <c r="AU97" s="17" t="s">
        <v>76</v>
      </c>
    </row>
    <row r="98" s="13" customFormat="1">
      <c r="A98" s="13"/>
      <c r="B98" s="251"/>
      <c r="C98" s="252"/>
      <c r="D98" s="226" t="s">
        <v>275</v>
      </c>
      <c r="E98" s="253" t="s">
        <v>19</v>
      </c>
      <c r="F98" s="254" t="s">
        <v>2273</v>
      </c>
      <c r="G98" s="252"/>
      <c r="H98" s="253" t="s">
        <v>19</v>
      </c>
      <c r="I98" s="255"/>
      <c r="J98" s="252"/>
      <c r="K98" s="252"/>
      <c r="L98" s="256"/>
      <c r="M98" s="257"/>
      <c r="N98" s="258"/>
      <c r="O98" s="258"/>
      <c r="P98" s="258"/>
      <c r="Q98" s="258"/>
      <c r="R98" s="258"/>
      <c r="S98" s="258"/>
      <c r="T98" s="259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60" t="s">
        <v>275</v>
      </c>
      <c r="AU98" s="260" t="s">
        <v>76</v>
      </c>
      <c r="AV98" s="13" t="s">
        <v>76</v>
      </c>
      <c r="AW98" s="13" t="s">
        <v>31</v>
      </c>
      <c r="AX98" s="13" t="s">
        <v>69</v>
      </c>
      <c r="AY98" s="260" t="s">
        <v>266</v>
      </c>
    </row>
    <row r="99" s="13" customFormat="1">
      <c r="A99" s="13"/>
      <c r="B99" s="251"/>
      <c r="C99" s="252"/>
      <c r="D99" s="226" t="s">
        <v>275</v>
      </c>
      <c r="E99" s="253" t="s">
        <v>19</v>
      </c>
      <c r="F99" s="254" t="s">
        <v>2274</v>
      </c>
      <c r="G99" s="252"/>
      <c r="H99" s="253" t="s">
        <v>19</v>
      </c>
      <c r="I99" s="255"/>
      <c r="J99" s="252"/>
      <c r="K99" s="252"/>
      <c r="L99" s="256"/>
      <c r="M99" s="257"/>
      <c r="N99" s="258"/>
      <c r="O99" s="258"/>
      <c r="P99" s="258"/>
      <c r="Q99" s="258"/>
      <c r="R99" s="258"/>
      <c r="S99" s="258"/>
      <c r="T99" s="259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60" t="s">
        <v>275</v>
      </c>
      <c r="AU99" s="260" t="s">
        <v>76</v>
      </c>
      <c r="AV99" s="13" t="s">
        <v>76</v>
      </c>
      <c r="AW99" s="13" t="s">
        <v>31</v>
      </c>
      <c r="AX99" s="13" t="s">
        <v>69</v>
      </c>
      <c r="AY99" s="260" t="s">
        <v>266</v>
      </c>
    </row>
    <row r="100" s="12" customFormat="1">
      <c r="A100" s="12"/>
      <c r="B100" s="224"/>
      <c r="C100" s="225"/>
      <c r="D100" s="226" t="s">
        <v>275</v>
      </c>
      <c r="E100" s="227" t="s">
        <v>306</v>
      </c>
      <c r="F100" s="228" t="s">
        <v>2275</v>
      </c>
      <c r="G100" s="225"/>
      <c r="H100" s="229">
        <v>36.746000000000002</v>
      </c>
      <c r="I100" s="230"/>
      <c r="J100" s="225"/>
      <c r="K100" s="225"/>
      <c r="L100" s="231"/>
      <c r="M100" s="236"/>
      <c r="N100" s="237"/>
      <c r="O100" s="237"/>
      <c r="P100" s="237"/>
      <c r="Q100" s="237"/>
      <c r="R100" s="237"/>
      <c r="S100" s="237"/>
      <c r="T100" s="238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T100" s="235" t="s">
        <v>275</v>
      </c>
      <c r="AU100" s="235" t="s">
        <v>76</v>
      </c>
      <c r="AV100" s="12" t="s">
        <v>78</v>
      </c>
      <c r="AW100" s="12" t="s">
        <v>31</v>
      </c>
      <c r="AX100" s="12" t="s">
        <v>69</v>
      </c>
      <c r="AY100" s="235" t="s">
        <v>266</v>
      </c>
    </row>
    <row r="101" s="12" customFormat="1">
      <c r="A101" s="12"/>
      <c r="B101" s="224"/>
      <c r="C101" s="225"/>
      <c r="D101" s="226" t="s">
        <v>275</v>
      </c>
      <c r="E101" s="227" t="s">
        <v>308</v>
      </c>
      <c r="F101" s="228" t="s">
        <v>2276</v>
      </c>
      <c r="G101" s="225"/>
      <c r="H101" s="229">
        <v>36.746000000000002</v>
      </c>
      <c r="I101" s="230"/>
      <c r="J101" s="225"/>
      <c r="K101" s="225"/>
      <c r="L101" s="231"/>
      <c r="M101" s="236"/>
      <c r="N101" s="237"/>
      <c r="O101" s="237"/>
      <c r="P101" s="237"/>
      <c r="Q101" s="237"/>
      <c r="R101" s="237"/>
      <c r="S101" s="237"/>
      <c r="T101" s="238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T101" s="235" t="s">
        <v>275</v>
      </c>
      <c r="AU101" s="235" t="s">
        <v>76</v>
      </c>
      <c r="AV101" s="12" t="s">
        <v>78</v>
      </c>
      <c r="AW101" s="12" t="s">
        <v>31</v>
      </c>
      <c r="AX101" s="12" t="s">
        <v>76</v>
      </c>
      <c r="AY101" s="235" t="s">
        <v>266</v>
      </c>
    </row>
    <row r="102" s="2" customFormat="1" ht="24.15" customHeight="1">
      <c r="A102" s="38"/>
      <c r="B102" s="39"/>
      <c r="C102" s="206" t="s">
        <v>312</v>
      </c>
      <c r="D102" s="206" t="s">
        <v>267</v>
      </c>
      <c r="E102" s="207" t="s">
        <v>2277</v>
      </c>
      <c r="F102" s="208" t="s">
        <v>2278</v>
      </c>
      <c r="G102" s="209" t="s">
        <v>391</v>
      </c>
      <c r="H102" s="210">
        <v>66.810000000000002</v>
      </c>
      <c r="I102" s="211"/>
      <c r="J102" s="212">
        <f>ROUND(I102*H102,2)</f>
        <v>0</v>
      </c>
      <c r="K102" s="208" t="s">
        <v>271</v>
      </c>
      <c r="L102" s="44"/>
      <c r="M102" s="213" t="s">
        <v>19</v>
      </c>
      <c r="N102" s="214" t="s">
        <v>40</v>
      </c>
      <c r="O102" s="84"/>
      <c r="P102" s="215">
        <f>O102*H102</f>
        <v>0</v>
      </c>
      <c r="Q102" s="215">
        <v>0.00084999999999999995</v>
      </c>
      <c r="R102" s="215">
        <f>Q102*H102</f>
        <v>0.056788499999999999</v>
      </c>
      <c r="S102" s="215">
        <v>0</v>
      </c>
      <c r="T102" s="216">
        <f>S102*H102</f>
        <v>0</v>
      </c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R102" s="217" t="s">
        <v>265</v>
      </c>
      <c r="AT102" s="217" t="s">
        <v>267</v>
      </c>
      <c r="AU102" s="217" t="s">
        <v>76</v>
      </c>
      <c r="AY102" s="17" t="s">
        <v>266</v>
      </c>
      <c r="BE102" s="218">
        <f>IF(N102="základní",J102,0)</f>
        <v>0</v>
      </c>
      <c r="BF102" s="218">
        <f>IF(N102="snížená",J102,0)</f>
        <v>0</v>
      </c>
      <c r="BG102" s="218">
        <f>IF(N102="zákl. přenesená",J102,0)</f>
        <v>0</v>
      </c>
      <c r="BH102" s="218">
        <f>IF(N102="sníž. přenesená",J102,0)</f>
        <v>0</v>
      </c>
      <c r="BI102" s="218">
        <f>IF(N102="nulová",J102,0)</f>
        <v>0</v>
      </c>
      <c r="BJ102" s="17" t="s">
        <v>76</v>
      </c>
      <c r="BK102" s="218">
        <f>ROUND(I102*H102,2)</f>
        <v>0</v>
      </c>
      <c r="BL102" s="17" t="s">
        <v>265</v>
      </c>
      <c r="BM102" s="217" t="s">
        <v>2279</v>
      </c>
    </row>
    <row r="103" s="2" customFormat="1">
      <c r="A103" s="38"/>
      <c r="B103" s="39"/>
      <c r="C103" s="40"/>
      <c r="D103" s="219" t="s">
        <v>273</v>
      </c>
      <c r="E103" s="40"/>
      <c r="F103" s="220" t="s">
        <v>2280</v>
      </c>
      <c r="G103" s="40"/>
      <c r="H103" s="40"/>
      <c r="I103" s="221"/>
      <c r="J103" s="40"/>
      <c r="K103" s="40"/>
      <c r="L103" s="44"/>
      <c r="M103" s="222"/>
      <c r="N103" s="223"/>
      <c r="O103" s="84"/>
      <c r="P103" s="84"/>
      <c r="Q103" s="84"/>
      <c r="R103" s="84"/>
      <c r="S103" s="84"/>
      <c r="T103" s="85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T103" s="17" t="s">
        <v>273</v>
      </c>
      <c r="AU103" s="17" t="s">
        <v>76</v>
      </c>
    </row>
    <row r="104" s="12" customFormat="1">
      <c r="A104" s="12"/>
      <c r="B104" s="224"/>
      <c r="C104" s="225"/>
      <c r="D104" s="226" t="s">
        <v>275</v>
      </c>
      <c r="E104" s="227" t="s">
        <v>317</v>
      </c>
      <c r="F104" s="228" t="s">
        <v>2281</v>
      </c>
      <c r="G104" s="225"/>
      <c r="H104" s="229">
        <v>66.810000000000002</v>
      </c>
      <c r="I104" s="230"/>
      <c r="J104" s="225"/>
      <c r="K104" s="225"/>
      <c r="L104" s="231"/>
      <c r="M104" s="236"/>
      <c r="N104" s="237"/>
      <c r="O104" s="237"/>
      <c r="P104" s="237"/>
      <c r="Q104" s="237"/>
      <c r="R104" s="237"/>
      <c r="S104" s="237"/>
      <c r="T104" s="238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T104" s="235" t="s">
        <v>275</v>
      </c>
      <c r="AU104" s="235" t="s">
        <v>76</v>
      </c>
      <c r="AV104" s="12" t="s">
        <v>78</v>
      </c>
      <c r="AW104" s="12" t="s">
        <v>31</v>
      </c>
      <c r="AX104" s="12" t="s">
        <v>76</v>
      </c>
      <c r="AY104" s="235" t="s">
        <v>266</v>
      </c>
    </row>
    <row r="105" s="2" customFormat="1" ht="24.15" customHeight="1">
      <c r="A105" s="38"/>
      <c r="B105" s="39"/>
      <c r="C105" s="206" t="s">
        <v>265</v>
      </c>
      <c r="D105" s="206" t="s">
        <v>267</v>
      </c>
      <c r="E105" s="207" t="s">
        <v>2282</v>
      </c>
      <c r="F105" s="208" t="s">
        <v>2283</v>
      </c>
      <c r="G105" s="209" t="s">
        <v>391</v>
      </c>
      <c r="H105" s="210">
        <v>66.810000000000002</v>
      </c>
      <c r="I105" s="211"/>
      <c r="J105" s="212">
        <f>ROUND(I105*H105,2)</f>
        <v>0</v>
      </c>
      <c r="K105" s="208" t="s">
        <v>271</v>
      </c>
      <c r="L105" s="44"/>
      <c r="M105" s="213" t="s">
        <v>19</v>
      </c>
      <c r="N105" s="214" t="s">
        <v>40</v>
      </c>
      <c r="O105" s="84"/>
      <c r="P105" s="215">
        <f>O105*H105</f>
        <v>0</v>
      </c>
      <c r="Q105" s="215">
        <v>0</v>
      </c>
      <c r="R105" s="215">
        <f>Q105*H105</f>
        <v>0</v>
      </c>
      <c r="S105" s="215">
        <v>0</v>
      </c>
      <c r="T105" s="216">
        <f>S105*H105</f>
        <v>0</v>
      </c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R105" s="217" t="s">
        <v>265</v>
      </c>
      <c r="AT105" s="217" t="s">
        <v>267</v>
      </c>
      <c r="AU105" s="217" t="s">
        <v>76</v>
      </c>
      <c r="AY105" s="17" t="s">
        <v>266</v>
      </c>
      <c r="BE105" s="218">
        <f>IF(N105="základní",J105,0)</f>
        <v>0</v>
      </c>
      <c r="BF105" s="218">
        <f>IF(N105="snížená",J105,0)</f>
        <v>0</v>
      </c>
      <c r="BG105" s="218">
        <f>IF(N105="zákl. přenesená",J105,0)</f>
        <v>0</v>
      </c>
      <c r="BH105" s="218">
        <f>IF(N105="sníž. přenesená",J105,0)</f>
        <v>0</v>
      </c>
      <c r="BI105" s="218">
        <f>IF(N105="nulová",J105,0)</f>
        <v>0</v>
      </c>
      <c r="BJ105" s="17" t="s">
        <v>76</v>
      </c>
      <c r="BK105" s="218">
        <f>ROUND(I105*H105,2)</f>
        <v>0</v>
      </c>
      <c r="BL105" s="17" t="s">
        <v>265</v>
      </c>
      <c r="BM105" s="217" t="s">
        <v>2284</v>
      </c>
    </row>
    <row r="106" s="2" customFormat="1">
      <c r="A106" s="38"/>
      <c r="B106" s="39"/>
      <c r="C106" s="40"/>
      <c r="D106" s="219" t="s">
        <v>273</v>
      </c>
      <c r="E106" s="40"/>
      <c r="F106" s="220" t="s">
        <v>2285</v>
      </c>
      <c r="G106" s="40"/>
      <c r="H106" s="40"/>
      <c r="I106" s="221"/>
      <c r="J106" s="40"/>
      <c r="K106" s="40"/>
      <c r="L106" s="44"/>
      <c r="M106" s="222"/>
      <c r="N106" s="223"/>
      <c r="O106" s="84"/>
      <c r="P106" s="84"/>
      <c r="Q106" s="84"/>
      <c r="R106" s="84"/>
      <c r="S106" s="84"/>
      <c r="T106" s="85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T106" s="17" t="s">
        <v>273</v>
      </c>
      <c r="AU106" s="17" t="s">
        <v>76</v>
      </c>
    </row>
    <row r="107" s="2" customFormat="1" ht="24.15" customHeight="1">
      <c r="A107" s="38"/>
      <c r="B107" s="39"/>
      <c r="C107" s="206" t="s">
        <v>329</v>
      </c>
      <c r="D107" s="206" t="s">
        <v>267</v>
      </c>
      <c r="E107" s="207" t="s">
        <v>1694</v>
      </c>
      <c r="F107" s="208" t="s">
        <v>1695</v>
      </c>
      <c r="G107" s="209" t="s">
        <v>293</v>
      </c>
      <c r="H107" s="210">
        <v>18.699999999999999</v>
      </c>
      <c r="I107" s="211"/>
      <c r="J107" s="212">
        <f>ROUND(I107*H107,2)</f>
        <v>0</v>
      </c>
      <c r="K107" s="208" t="s">
        <v>271</v>
      </c>
      <c r="L107" s="44"/>
      <c r="M107" s="213" t="s">
        <v>19</v>
      </c>
      <c r="N107" s="214" t="s">
        <v>40</v>
      </c>
      <c r="O107" s="84"/>
      <c r="P107" s="215">
        <f>O107*H107</f>
        <v>0</v>
      </c>
      <c r="Q107" s="215">
        <v>0</v>
      </c>
      <c r="R107" s="215">
        <f>Q107*H107</f>
        <v>0</v>
      </c>
      <c r="S107" s="215">
        <v>0</v>
      </c>
      <c r="T107" s="216">
        <f>S107*H107</f>
        <v>0</v>
      </c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R107" s="217" t="s">
        <v>265</v>
      </c>
      <c r="AT107" s="217" t="s">
        <v>267</v>
      </c>
      <c r="AU107" s="217" t="s">
        <v>76</v>
      </c>
      <c r="AY107" s="17" t="s">
        <v>266</v>
      </c>
      <c r="BE107" s="218">
        <f>IF(N107="základní",J107,0)</f>
        <v>0</v>
      </c>
      <c r="BF107" s="218">
        <f>IF(N107="snížená",J107,0)</f>
        <v>0</v>
      </c>
      <c r="BG107" s="218">
        <f>IF(N107="zákl. přenesená",J107,0)</f>
        <v>0</v>
      </c>
      <c r="BH107" s="218">
        <f>IF(N107="sníž. přenesená",J107,0)</f>
        <v>0</v>
      </c>
      <c r="BI107" s="218">
        <f>IF(N107="nulová",J107,0)</f>
        <v>0</v>
      </c>
      <c r="BJ107" s="17" t="s">
        <v>76</v>
      </c>
      <c r="BK107" s="218">
        <f>ROUND(I107*H107,2)</f>
        <v>0</v>
      </c>
      <c r="BL107" s="17" t="s">
        <v>265</v>
      </c>
      <c r="BM107" s="217" t="s">
        <v>2286</v>
      </c>
    </row>
    <row r="108" s="2" customFormat="1">
      <c r="A108" s="38"/>
      <c r="B108" s="39"/>
      <c r="C108" s="40"/>
      <c r="D108" s="219" t="s">
        <v>273</v>
      </c>
      <c r="E108" s="40"/>
      <c r="F108" s="220" t="s">
        <v>1697</v>
      </c>
      <c r="G108" s="40"/>
      <c r="H108" s="40"/>
      <c r="I108" s="221"/>
      <c r="J108" s="40"/>
      <c r="K108" s="40"/>
      <c r="L108" s="44"/>
      <c r="M108" s="222"/>
      <c r="N108" s="223"/>
      <c r="O108" s="84"/>
      <c r="P108" s="84"/>
      <c r="Q108" s="84"/>
      <c r="R108" s="84"/>
      <c r="S108" s="84"/>
      <c r="T108" s="85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T108" s="17" t="s">
        <v>273</v>
      </c>
      <c r="AU108" s="17" t="s">
        <v>76</v>
      </c>
    </row>
    <row r="109" s="12" customFormat="1">
      <c r="A109" s="12"/>
      <c r="B109" s="224"/>
      <c r="C109" s="225"/>
      <c r="D109" s="226" t="s">
        <v>275</v>
      </c>
      <c r="E109" s="227" t="s">
        <v>334</v>
      </c>
      <c r="F109" s="228" t="s">
        <v>2287</v>
      </c>
      <c r="G109" s="225"/>
      <c r="H109" s="229">
        <v>18.699999999999999</v>
      </c>
      <c r="I109" s="230"/>
      <c r="J109" s="225"/>
      <c r="K109" s="225"/>
      <c r="L109" s="231"/>
      <c r="M109" s="236"/>
      <c r="N109" s="237"/>
      <c r="O109" s="237"/>
      <c r="P109" s="237"/>
      <c r="Q109" s="237"/>
      <c r="R109" s="237"/>
      <c r="S109" s="237"/>
      <c r="T109" s="238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T109" s="235" t="s">
        <v>275</v>
      </c>
      <c r="AU109" s="235" t="s">
        <v>76</v>
      </c>
      <c r="AV109" s="12" t="s">
        <v>78</v>
      </c>
      <c r="AW109" s="12" t="s">
        <v>31</v>
      </c>
      <c r="AX109" s="12" t="s">
        <v>76</v>
      </c>
      <c r="AY109" s="235" t="s">
        <v>266</v>
      </c>
    </row>
    <row r="110" s="2" customFormat="1" ht="24.15" customHeight="1">
      <c r="A110" s="38"/>
      <c r="B110" s="39"/>
      <c r="C110" s="206" t="s">
        <v>338</v>
      </c>
      <c r="D110" s="206" t="s">
        <v>267</v>
      </c>
      <c r="E110" s="207" t="s">
        <v>291</v>
      </c>
      <c r="F110" s="208" t="s">
        <v>292</v>
      </c>
      <c r="G110" s="209" t="s">
        <v>293</v>
      </c>
      <c r="H110" s="210">
        <v>18.071000000000002</v>
      </c>
      <c r="I110" s="211"/>
      <c r="J110" s="212">
        <f>ROUND(I110*H110,2)</f>
        <v>0</v>
      </c>
      <c r="K110" s="208" t="s">
        <v>271</v>
      </c>
      <c r="L110" s="44"/>
      <c r="M110" s="213" t="s">
        <v>19</v>
      </c>
      <c r="N110" s="214" t="s">
        <v>40</v>
      </c>
      <c r="O110" s="84"/>
      <c r="P110" s="215">
        <f>O110*H110</f>
        <v>0</v>
      </c>
      <c r="Q110" s="215">
        <v>0</v>
      </c>
      <c r="R110" s="215">
        <f>Q110*H110</f>
        <v>0</v>
      </c>
      <c r="S110" s="215">
        <v>0</v>
      </c>
      <c r="T110" s="216">
        <f>S110*H110</f>
        <v>0</v>
      </c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R110" s="217" t="s">
        <v>265</v>
      </c>
      <c r="AT110" s="217" t="s">
        <v>267</v>
      </c>
      <c r="AU110" s="217" t="s">
        <v>76</v>
      </c>
      <c r="AY110" s="17" t="s">
        <v>266</v>
      </c>
      <c r="BE110" s="218">
        <f>IF(N110="základní",J110,0)</f>
        <v>0</v>
      </c>
      <c r="BF110" s="218">
        <f>IF(N110="snížená",J110,0)</f>
        <v>0</v>
      </c>
      <c r="BG110" s="218">
        <f>IF(N110="zákl. přenesená",J110,0)</f>
        <v>0</v>
      </c>
      <c r="BH110" s="218">
        <f>IF(N110="sníž. přenesená",J110,0)</f>
        <v>0</v>
      </c>
      <c r="BI110" s="218">
        <f>IF(N110="nulová",J110,0)</f>
        <v>0</v>
      </c>
      <c r="BJ110" s="17" t="s">
        <v>76</v>
      </c>
      <c r="BK110" s="218">
        <f>ROUND(I110*H110,2)</f>
        <v>0</v>
      </c>
      <c r="BL110" s="17" t="s">
        <v>265</v>
      </c>
      <c r="BM110" s="217" t="s">
        <v>2288</v>
      </c>
    </row>
    <row r="111" s="2" customFormat="1">
      <c r="A111" s="38"/>
      <c r="B111" s="39"/>
      <c r="C111" s="40"/>
      <c r="D111" s="219" t="s">
        <v>273</v>
      </c>
      <c r="E111" s="40"/>
      <c r="F111" s="220" t="s">
        <v>295</v>
      </c>
      <c r="G111" s="40"/>
      <c r="H111" s="40"/>
      <c r="I111" s="221"/>
      <c r="J111" s="40"/>
      <c r="K111" s="40"/>
      <c r="L111" s="44"/>
      <c r="M111" s="222"/>
      <c r="N111" s="223"/>
      <c r="O111" s="84"/>
      <c r="P111" s="84"/>
      <c r="Q111" s="84"/>
      <c r="R111" s="84"/>
      <c r="S111" s="84"/>
      <c r="T111" s="85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T111" s="17" t="s">
        <v>273</v>
      </c>
      <c r="AU111" s="17" t="s">
        <v>76</v>
      </c>
    </row>
    <row r="112" s="13" customFormat="1">
      <c r="A112" s="13"/>
      <c r="B112" s="251"/>
      <c r="C112" s="252"/>
      <c r="D112" s="226" t="s">
        <v>275</v>
      </c>
      <c r="E112" s="253" t="s">
        <v>19</v>
      </c>
      <c r="F112" s="254" t="s">
        <v>2289</v>
      </c>
      <c r="G112" s="252"/>
      <c r="H112" s="253" t="s">
        <v>19</v>
      </c>
      <c r="I112" s="255"/>
      <c r="J112" s="252"/>
      <c r="K112" s="252"/>
      <c r="L112" s="256"/>
      <c r="M112" s="257"/>
      <c r="N112" s="258"/>
      <c r="O112" s="258"/>
      <c r="P112" s="258"/>
      <c r="Q112" s="258"/>
      <c r="R112" s="258"/>
      <c r="S112" s="258"/>
      <c r="T112" s="259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60" t="s">
        <v>275</v>
      </c>
      <c r="AU112" s="260" t="s">
        <v>76</v>
      </c>
      <c r="AV112" s="13" t="s">
        <v>76</v>
      </c>
      <c r="AW112" s="13" t="s">
        <v>31</v>
      </c>
      <c r="AX112" s="13" t="s">
        <v>69</v>
      </c>
      <c r="AY112" s="260" t="s">
        <v>266</v>
      </c>
    </row>
    <row r="113" s="12" customFormat="1">
      <c r="A113" s="12"/>
      <c r="B113" s="224"/>
      <c r="C113" s="225"/>
      <c r="D113" s="226" t="s">
        <v>275</v>
      </c>
      <c r="E113" s="227" t="s">
        <v>1689</v>
      </c>
      <c r="F113" s="228" t="s">
        <v>2290</v>
      </c>
      <c r="G113" s="225"/>
      <c r="H113" s="229">
        <v>36.746000000000002</v>
      </c>
      <c r="I113" s="230"/>
      <c r="J113" s="225"/>
      <c r="K113" s="225"/>
      <c r="L113" s="231"/>
      <c r="M113" s="236"/>
      <c r="N113" s="237"/>
      <c r="O113" s="237"/>
      <c r="P113" s="237"/>
      <c r="Q113" s="237"/>
      <c r="R113" s="237"/>
      <c r="S113" s="237"/>
      <c r="T113" s="238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T113" s="235" t="s">
        <v>275</v>
      </c>
      <c r="AU113" s="235" t="s">
        <v>76</v>
      </c>
      <c r="AV113" s="12" t="s">
        <v>78</v>
      </c>
      <c r="AW113" s="12" t="s">
        <v>31</v>
      </c>
      <c r="AX113" s="12" t="s">
        <v>69</v>
      </c>
      <c r="AY113" s="235" t="s">
        <v>266</v>
      </c>
    </row>
    <row r="114" s="12" customFormat="1">
      <c r="A114" s="12"/>
      <c r="B114" s="224"/>
      <c r="C114" s="225"/>
      <c r="D114" s="226" t="s">
        <v>275</v>
      </c>
      <c r="E114" s="227" t="s">
        <v>1637</v>
      </c>
      <c r="F114" s="228" t="s">
        <v>2291</v>
      </c>
      <c r="G114" s="225"/>
      <c r="H114" s="229">
        <v>-18.675000000000001</v>
      </c>
      <c r="I114" s="230"/>
      <c r="J114" s="225"/>
      <c r="K114" s="225"/>
      <c r="L114" s="231"/>
      <c r="M114" s="236"/>
      <c r="N114" s="237"/>
      <c r="O114" s="237"/>
      <c r="P114" s="237"/>
      <c r="Q114" s="237"/>
      <c r="R114" s="237"/>
      <c r="S114" s="237"/>
      <c r="T114" s="238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T114" s="235" t="s">
        <v>275</v>
      </c>
      <c r="AU114" s="235" t="s">
        <v>76</v>
      </c>
      <c r="AV114" s="12" t="s">
        <v>78</v>
      </c>
      <c r="AW114" s="12" t="s">
        <v>31</v>
      </c>
      <c r="AX114" s="12" t="s">
        <v>69</v>
      </c>
      <c r="AY114" s="235" t="s">
        <v>266</v>
      </c>
    </row>
    <row r="115" s="12" customFormat="1">
      <c r="A115" s="12"/>
      <c r="B115" s="224"/>
      <c r="C115" s="225"/>
      <c r="D115" s="226" t="s">
        <v>275</v>
      </c>
      <c r="E115" s="227" t="s">
        <v>1692</v>
      </c>
      <c r="F115" s="228" t="s">
        <v>2292</v>
      </c>
      <c r="G115" s="225"/>
      <c r="H115" s="229">
        <v>18.071000000000002</v>
      </c>
      <c r="I115" s="230"/>
      <c r="J115" s="225"/>
      <c r="K115" s="225"/>
      <c r="L115" s="231"/>
      <c r="M115" s="236"/>
      <c r="N115" s="237"/>
      <c r="O115" s="237"/>
      <c r="P115" s="237"/>
      <c r="Q115" s="237"/>
      <c r="R115" s="237"/>
      <c r="S115" s="237"/>
      <c r="T115" s="238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T115" s="235" t="s">
        <v>275</v>
      </c>
      <c r="AU115" s="235" t="s">
        <v>76</v>
      </c>
      <c r="AV115" s="12" t="s">
        <v>78</v>
      </c>
      <c r="AW115" s="12" t="s">
        <v>31</v>
      </c>
      <c r="AX115" s="12" t="s">
        <v>76</v>
      </c>
      <c r="AY115" s="235" t="s">
        <v>266</v>
      </c>
    </row>
    <row r="116" s="2" customFormat="1" ht="37.8" customHeight="1">
      <c r="A116" s="38"/>
      <c r="B116" s="39"/>
      <c r="C116" s="206" t="s">
        <v>345</v>
      </c>
      <c r="D116" s="206" t="s">
        <v>267</v>
      </c>
      <c r="E116" s="207" t="s">
        <v>2293</v>
      </c>
      <c r="F116" s="208" t="s">
        <v>2294</v>
      </c>
      <c r="G116" s="209" t="s">
        <v>293</v>
      </c>
      <c r="H116" s="210">
        <v>18.071000000000002</v>
      </c>
      <c r="I116" s="211"/>
      <c r="J116" s="212">
        <f>ROUND(I116*H116,2)</f>
        <v>0</v>
      </c>
      <c r="K116" s="208" t="s">
        <v>271</v>
      </c>
      <c r="L116" s="44"/>
      <c r="M116" s="213" t="s">
        <v>19</v>
      </c>
      <c r="N116" s="214" t="s">
        <v>40</v>
      </c>
      <c r="O116" s="84"/>
      <c r="P116" s="215">
        <f>O116*H116</f>
        <v>0</v>
      </c>
      <c r="Q116" s="215">
        <v>0</v>
      </c>
      <c r="R116" s="215">
        <f>Q116*H116</f>
        <v>0</v>
      </c>
      <c r="S116" s="215">
        <v>0</v>
      </c>
      <c r="T116" s="216">
        <f>S116*H116</f>
        <v>0</v>
      </c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R116" s="217" t="s">
        <v>265</v>
      </c>
      <c r="AT116" s="217" t="s">
        <v>267</v>
      </c>
      <c r="AU116" s="217" t="s">
        <v>76</v>
      </c>
      <c r="AY116" s="17" t="s">
        <v>266</v>
      </c>
      <c r="BE116" s="218">
        <f>IF(N116="základní",J116,0)</f>
        <v>0</v>
      </c>
      <c r="BF116" s="218">
        <f>IF(N116="snížená",J116,0)</f>
        <v>0</v>
      </c>
      <c r="BG116" s="218">
        <f>IF(N116="zákl. přenesená",J116,0)</f>
        <v>0</v>
      </c>
      <c r="BH116" s="218">
        <f>IF(N116="sníž. přenesená",J116,0)</f>
        <v>0</v>
      </c>
      <c r="BI116" s="218">
        <f>IF(N116="nulová",J116,0)</f>
        <v>0</v>
      </c>
      <c r="BJ116" s="17" t="s">
        <v>76</v>
      </c>
      <c r="BK116" s="218">
        <f>ROUND(I116*H116,2)</f>
        <v>0</v>
      </c>
      <c r="BL116" s="17" t="s">
        <v>265</v>
      </c>
      <c r="BM116" s="217" t="s">
        <v>2295</v>
      </c>
    </row>
    <row r="117" s="2" customFormat="1">
      <c r="A117" s="38"/>
      <c r="B117" s="39"/>
      <c r="C117" s="40"/>
      <c r="D117" s="219" t="s">
        <v>273</v>
      </c>
      <c r="E117" s="40"/>
      <c r="F117" s="220" t="s">
        <v>2296</v>
      </c>
      <c r="G117" s="40"/>
      <c r="H117" s="40"/>
      <c r="I117" s="221"/>
      <c r="J117" s="40"/>
      <c r="K117" s="40"/>
      <c r="L117" s="44"/>
      <c r="M117" s="222"/>
      <c r="N117" s="223"/>
      <c r="O117" s="84"/>
      <c r="P117" s="84"/>
      <c r="Q117" s="84"/>
      <c r="R117" s="84"/>
      <c r="S117" s="84"/>
      <c r="T117" s="85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T117" s="17" t="s">
        <v>273</v>
      </c>
      <c r="AU117" s="17" t="s">
        <v>76</v>
      </c>
    </row>
    <row r="118" s="12" customFormat="1">
      <c r="A118" s="12"/>
      <c r="B118" s="224"/>
      <c r="C118" s="225"/>
      <c r="D118" s="226" t="s">
        <v>275</v>
      </c>
      <c r="E118" s="227" t="s">
        <v>550</v>
      </c>
      <c r="F118" s="228" t="s">
        <v>2297</v>
      </c>
      <c r="G118" s="225"/>
      <c r="H118" s="229">
        <v>18.071000000000002</v>
      </c>
      <c r="I118" s="230"/>
      <c r="J118" s="225"/>
      <c r="K118" s="225"/>
      <c r="L118" s="231"/>
      <c r="M118" s="236"/>
      <c r="N118" s="237"/>
      <c r="O118" s="237"/>
      <c r="P118" s="237"/>
      <c r="Q118" s="237"/>
      <c r="R118" s="237"/>
      <c r="S118" s="237"/>
      <c r="T118" s="238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T118" s="235" t="s">
        <v>275</v>
      </c>
      <c r="AU118" s="235" t="s">
        <v>76</v>
      </c>
      <c r="AV118" s="12" t="s">
        <v>78</v>
      </c>
      <c r="AW118" s="12" t="s">
        <v>31</v>
      </c>
      <c r="AX118" s="12" t="s">
        <v>76</v>
      </c>
      <c r="AY118" s="235" t="s">
        <v>266</v>
      </c>
    </row>
    <row r="119" s="2" customFormat="1" ht="37.8" customHeight="1">
      <c r="A119" s="38"/>
      <c r="B119" s="39"/>
      <c r="C119" s="206" t="s">
        <v>303</v>
      </c>
      <c r="D119" s="206" t="s">
        <v>267</v>
      </c>
      <c r="E119" s="207" t="s">
        <v>546</v>
      </c>
      <c r="F119" s="208" t="s">
        <v>547</v>
      </c>
      <c r="G119" s="209" t="s">
        <v>293</v>
      </c>
      <c r="H119" s="210">
        <v>14.352</v>
      </c>
      <c r="I119" s="211"/>
      <c r="J119" s="212">
        <f>ROUND(I119*H119,2)</f>
        <v>0</v>
      </c>
      <c r="K119" s="208" t="s">
        <v>271</v>
      </c>
      <c r="L119" s="44"/>
      <c r="M119" s="213" t="s">
        <v>19</v>
      </c>
      <c r="N119" s="214" t="s">
        <v>40</v>
      </c>
      <c r="O119" s="84"/>
      <c r="P119" s="215">
        <f>O119*H119</f>
        <v>0</v>
      </c>
      <c r="Q119" s="215">
        <v>0</v>
      </c>
      <c r="R119" s="215">
        <f>Q119*H119</f>
        <v>0</v>
      </c>
      <c r="S119" s="215">
        <v>0</v>
      </c>
      <c r="T119" s="216">
        <f>S119*H119</f>
        <v>0</v>
      </c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R119" s="217" t="s">
        <v>265</v>
      </c>
      <c r="AT119" s="217" t="s">
        <v>267</v>
      </c>
      <c r="AU119" s="217" t="s">
        <v>76</v>
      </c>
      <c r="AY119" s="17" t="s">
        <v>266</v>
      </c>
      <c r="BE119" s="218">
        <f>IF(N119="základní",J119,0)</f>
        <v>0</v>
      </c>
      <c r="BF119" s="218">
        <f>IF(N119="snížená",J119,0)</f>
        <v>0</v>
      </c>
      <c r="BG119" s="218">
        <f>IF(N119="zákl. přenesená",J119,0)</f>
        <v>0</v>
      </c>
      <c r="BH119" s="218">
        <f>IF(N119="sníž. přenesená",J119,0)</f>
        <v>0</v>
      </c>
      <c r="BI119" s="218">
        <f>IF(N119="nulová",J119,0)</f>
        <v>0</v>
      </c>
      <c r="BJ119" s="17" t="s">
        <v>76</v>
      </c>
      <c r="BK119" s="218">
        <f>ROUND(I119*H119,2)</f>
        <v>0</v>
      </c>
      <c r="BL119" s="17" t="s">
        <v>265</v>
      </c>
      <c r="BM119" s="217" t="s">
        <v>2298</v>
      </c>
    </row>
    <row r="120" s="2" customFormat="1">
      <c r="A120" s="38"/>
      <c r="B120" s="39"/>
      <c r="C120" s="40"/>
      <c r="D120" s="219" t="s">
        <v>273</v>
      </c>
      <c r="E120" s="40"/>
      <c r="F120" s="220" t="s">
        <v>549</v>
      </c>
      <c r="G120" s="40"/>
      <c r="H120" s="40"/>
      <c r="I120" s="221"/>
      <c r="J120" s="40"/>
      <c r="K120" s="40"/>
      <c r="L120" s="44"/>
      <c r="M120" s="222"/>
      <c r="N120" s="223"/>
      <c r="O120" s="84"/>
      <c r="P120" s="84"/>
      <c r="Q120" s="84"/>
      <c r="R120" s="84"/>
      <c r="S120" s="84"/>
      <c r="T120" s="85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T120" s="17" t="s">
        <v>273</v>
      </c>
      <c r="AU120" s="17" t="s">
        <v>76</v>
      </c>
    </row>
    <row r="121" s="12" customFormat="1">
      <c r="A121" s="12"/>
      <c r="B121" s="224"/>
      <c r="C121" s="225"/>
      <c r="D121" s="226" t="s">
        <v>275</v>
      </c>
      <c r="E121" s="227" t="s">
        <v>1933</v>
      </c>
      <c r="F121" s="228" t="s">
        <v>2299</v>
      </c>
      <c r="G121" s="225"/>
      <c r="H121" s="229">
        <v>14.352</v>
      </c>
      <c r="I121" s="230"/>
      <c r="J121" s="225"/>
      <c r="K121" s="225"/>
      <c r="L121" s="231"/>
      <c r="M121" s="236"/>
      <c r="N121" s="237"/>
      <c r="O121" s="237"/>
      <c r="P121" s="237"/>
      <c r="Q121" s="237"/>
      <c r="R121" s="237"/>
      <c r="S121" s="237"/>
      <c r="T121" s="238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T121" s="235" t="s">
        <v>275</v>
      </c>
      <c r="AU121" s="235" t="s">
        <v>76</v>
      </c>
      <c r="AV121" s="12" t="s">
        <v>78</v>
      </c>
      <c r="AW121" s="12" t="s">
        <v>31</v>
      </c>
      <c r="AX121" s="12" t="s">
        <v>76</v>
      </c>
      <c r="AY121" s="235" t="s">
        <v>266</v>
      </c>
    </row>
    <row r="122" s="2" customFormat="1" ht="16.5" customHeight="1">
      <c r="A122" s="38"/>
      <c r="B122" s="39"/>
      <c r="C122" s="239" t="s">
        <v>310</v>
      </c>
      <c r="D122" s="239" t="s">
        <v>299</v>
      </c>
      <c r="E122" s="240" t="s">
        <v>2300</v>
      </c>
      <c r="F122" s="241" t="s">
        <v>2301</v>
      </c>
      <c r="G122" s="242" t="s">
        <v>302</v>
      </c>
      <c r="H122" s="243">
        <v>24.641999999999999</v>
      </c>
      <c r="I122" s="244"/>
      <c r="J122" s="245">
        <f>ROUND(I122*H122,2)</f>
        <v>0</v>
      </c>
      <c r="K122" s="241" t="s">
        <v>19</v>
      </c>
      <c r="L122" s="246"/>
      <c r="M122" s="247" t="s">
        <v>19</v>
      </c>
      <c r="N122" s="248" t="s">
        <v>40</v>
      </c>
      <c r="O122" s="84"/>
      <c r="P122" s="215">
        <f>O122*H122</f>
        <v>0</v>
      </c>
      <c r="Q122" s="215">
        <v>0</v>
      </c>
      <c r="R122" s="215">
        <f>Q122*H122</f>
        <v>0</v>
      </c>
      <c r="S122" s="215">
        <v>0</v>
      </c>
      <c r="T122" s="216">
        <f>S122*H122</f>
        <v>0</v>
      </c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R122" s="217" t="s">
        <v>303</v>
      </c>
      <c r="AT122" s="217" t="s">
        <v>299</v>
      </c>
      <c r="AU122" s="217" t="s">
        <v>76</v>
      </c>
      <c r="AY122" s="17" t="s">
        <v>266</v>
      </c>
      <c r="BE122" s="218">
        <f>IF(N122="základní",J122,0)</f>
        <v>0</v>
      </c>
      <c r="BF122" s="218">
        <f>IF(N122="snížená",J122,0)</f>
        <v>0</v>
      </c>
      <c r="BG122" s="218">
        <f>IF(N122="zákl. přenesená",J122,0)</f>
        <v>0</v>
      </c>
      <c r="BH122" s="218">
        <f>IF(N122="sníž. přenesená",J122,0)</f>
        <v>0</v>
      </c>
      <c r="BI122" s="218">
        <f>IF(N122="nulová",J122,0)</f>
        <v>0</v>
      </c>
      <c r="BJ122" s="17" t="s">
        <v>76</v>
      </c>
      <c r="BK122" s="218">
        <f>ROUND(I122*H122,2)</f>
        <v>0</v>
      </c>
      <c r="BL122" s="17" t="s">
        <v>265</v>
      </c>
      <c r="BM122" s="217" t="s">
        <v>2302</v>
      </c>
    </row>
    <row r="123" s="12" customFormat="1">
      <c r="A123" s="12"/>
      <c r="B123" s="224"/>
      <c r="C123" s="225"/>
      <c r="D123" s="226" t="s">
        <v>275</v>
      </c>
      <c r="E123" s="227" t="s">
        <v>358</v>
      </c>
      <c r="F123" s="228" t="s">
        <v>2303</v>
      </c>
      <c r="G123" s="225"/>
      <c r="H123" s="229">
        <v>24.398</v>
      </c>
      <c r="I123" s="230"/>
      <c r="J123" s="225"/>
      <c r="K123" s="225"/>
      <c r="L123" s="231"/>
      <c r="M123" s="236"/>
      <c r="N123" s="237"/>
      <c r="O123" s="237"/>
      <c r="P123" s="237"/>
      <c r="Q123" s="237"/>
      <c r="R123" s="237"/>
      <c r="S123" s="237"/>
      <c r="T123" s="238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T123" s="235" t="s">
        <v>275</v>
      </c>
      <c r="AU123" s="235" t="s">
        <v>76</v>
      </c>
      <c r="AV123" s="12" t="s">
        <v>78</v>
      </c>
      <c r="AW123" s="12" t="s">
        <v>31</v>
      </c>
      <c r="AX123" s="12" t="s">
        <v>69</v>
      </c>
      <c r="AY123" s="235" t="s">
        <v>266</v>
      </c>
    </row>
    <row r="124" s="12" customFormat="1">
      <c r="A124" s="12"/>
      <c r="B124" s="224"/>
      <c r="C124" s="225"/>
      <c r="D124" s="226" t="s">
        <v>275</v>
      </c>
      <c r="E124" s="227" t="s">
        <v>360</v>
      </c>
      <c r="F124" s="228" t="s">
        <v>2304</v>
      </c>
      <c r="G124" s="225"/>
      <c r="H124" s="229">
        <v>24.641999999999999</v>
      </c>
      <c r="I124" s="230"/>
      <c r="J124" s="225"/>
      <c r="K124" s="225"/>
      <c r="L124" s="231"/>
      <c r="M124" s="236"/>
      <c r="N124" s="237"/>
      <c r="O124" s="237"/>
      <c r="P124" s="237"/>
      <c r="Q124" s="237"/>
      <c r="R124" s="237"/>
      <c r="S124" s="237"/>
      <c r="T124" s="238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T124" s="235" t="s">
        <v>275</v>
      </c>
      <c r="AU124" s="235" t="s">
        <v>76</v>
      </c>
      <c r="AV124" s="12" t="s">
        <v>78</v>
      </c>
      <c r="AW124" s="12" t="s">
        <v>31</v>
      </c>
      <c r="AX124" s="12" t="s">
        <v>76</v>
      </c>
      <c r="AY124" s="235" t="s">
        <v>266</v>
      </c>
    </row>
    <row r="125" s="2" customFormat="1" ht="24.15" customHeight="1">
      <c r="A125" s="38"/>
      <c r="B125" s="39"/>
      <c r="C125" s="206" t="s">
        <v>362</v>
      </c>
      <c r="D125" s="206" t="s">
        <v>267</v>
      </c>
      <c r="E125" s="207" t="s">
        <v>2305</v>
      </c>
      <c r="F125" s="208" t="s">
        <v>2306</v>
      </c>
      <c r="G125" s="209" t="s">
        <v>391</v>
      </c>
      <c r="H125" s="210">
        <v>196.5</v>
      </c>
      <c r="I125" s="211"/>
      <c r="J125" s="212">
        <f>ROUND(I125*H125,2)</f>
        <v>0</v>
      </c>
      <c r="K125" s="208" t="s">
        <v>271</v>
      </c>
      <c r="L125" s="44"/>
      <c r="M125" s="213" t="s">
        <v>19</v>
      </c>
      <c r="N125" s="214" t="s">
        <v>40</v>
      </c>
      <c r="O125" s="84"/>
      <c r="P125" s="215">
        <f>O125*H125</f>
        <v>0</v>
      </c>
      <c r="Q125" s="215">
        <v>0</v>
      </c>
      <c r="R125" s="215">
        <f>Q125*H125</f>
        <v>0</v>
      </c>
      <c r="S125" s="215">
        <v>0</v>
      </c>
      <c r="T125" s="216">
        <f>S125*H125</f>
        <v>0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R125" s="217" t="s">
        <v>265</v>
      </c>
      <c r="AT125" s="217" t="s">
        <v>267</v>
      </c>
      <c r="AU125" s="217" t="s">
        <v>76</v>
      </c>
      <c r="AY125" s="17" t="s">
        <v>266</v>
      </c>
      <c r="BE125" s="218">
        <f>IF(N125="základní",J125,0)</f>
        <v>0</v>
      </c>
      <c r="BF125" s="218">
        <f>IF(N125="snížená",J125,0)</f>
        <v>0</v>
      </c>
      <c r="BG125" s="218">
        <f>IF(N125="zákl. přenesená",J125,0)</f>
        <v>0</v>
      </c>
      <c r="BH125" s="218">
        <f>IF(N125="sníž. přenesená",J125,0)</f>
        <v>0</v>
      </c>
      <c r="BI125" s="218">
        <f>IF(N125="nulová",J125,0)</f>
        <v>0</v>
      </c>
      <c r="BJ125" s="17" t="s">
        <v>76</v>
      </c>
      <c r="BK125" s="218">
        <f>ROUND(I125*H125,2)</f>
        <v>0</v>
      </c>
      <c r="BL125" s="17" t="s">
        <v>265</v>
      </c>
      <c r="BM125" s="217" t="s">
        <v>2307</v>
      </c>
    </row>
    <row r="126" s="2" customFormat="1">
      <c r="A126" s="38"/>
      <c r="B126" s="39"/>
      <c r="C126" s="40"/>
      <c r="D126" s="219" t="s">
        <v>273</v>
      </c>
      <c r="E126" s="40"/>
      <c r="F126" s="220" t="s">
        <v>2308</v>
      </c>
      <c r="G126" s="40"/>
      <c r="H126" s="40"/>
      <c r="I126" s="221"/>
      <c r="J126" s="40"/>
      <c r="K126" s="40"/>
      <c r="L126" s="44"/>
      <c r="M126" s="222"/>
      <c r="N126" s="223"/>
      <c r="O126" s="84"/>
      <c r="P126" s="84"/>
      <c r="Q126" s="84"/>
      <c r="R126" s="84"/>
      <c r="S126" s="84"/>
      <c r="T126" s="85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T126" s="17" t="s">
        <v>273</v>
      </c>
      <c r="AU126" s="17" t="s">
        <v>76</v>
      </c>
    </row>
    <row r="127" s="2" customFormat="1" ht="24.15" customHeight="1">
      <c r="A127" s="38"/>
      <c r="B127" s="39"/>
      <c r="C127" s="206" t="s">
        <v>367</v>
      </c>
      <c r="D127" s="206" t="s">
        <v>267</v>
      </c>
      <c r="E127" s="207" t="s">
        <v>2309</v>
      </c>
      <c r="F127" s="208" t="s">
        <v>2310</v>
      </c>
      <c r="G127" s="209" t="s">
        <v>391</v>
      </c>
      <c r="H127" s="210">
        <v>196.5</v>
      </c>
      <c r="I127" s="211"/>
      <c r="J127" s="212">
        <f>ROUND(I127*H127,2)</f>
        <v>0</v>
      </c>
      <c r="K127" s="208" t="s">
        <v>271</v>
      </c>
      <c r="L127" s="44"/>
      <c r="M127" s="213" t="s">
        <v>19</v>
      </c>
      <c r="N127" s="214" t="s">
        <v>40</v>
      </c>
      <c r="O127" s="84"/>
      <c r="P127" s="215">
        <f>O127*H127</f>
        <v>0</v>
      </c>
      <c r="Q127" s="215">
        <v>0</v>
      </c>
      <c r="R127" s="215">
        <f>Q127*H127</f>
        <v>0</v>
      </c>
      <c r="S127" s="215">
        <v>0</v>
      </c>
      <c r="T127" s="216">
        <f>S127*H127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217" t="s">
        <v>265</v>
      </c>
      <c r="AT127" s="217" t="s">
        <v>267</v>
      </c>
      <c r="AU127" s="217" t="s">
        <v>76</v>
      </c>
      <c r="AY127" s="17" t="s">
        <v>266</v>
      </c>
      <c r="BE127" s="218">
        <f>IF(N127="základní",J127,0)</f>
        <v>0</v>
      </c>
      <c r="BF127" s="218">
        <f>IF(N127="snížená",J127,0)</f>
        <v>0</v>
      </c>
      <c r="BG127" s="218">
        <f>IF(N127="zákl. přenesená",J127,0)</f>
        <v>0</v>
      </c>
      <c r="BH127" s="218">
        <f>IF(N127="sníž. přenesená",J127,0)</f>
        <v>0</v>
      </c>
      <c r="BI127" s="218">
        <f>IF(N127="nulová",J127,0)</f>
        <v>0</v>
      </c>
      <c r="BJ127" s="17" t="s">
        <v>76</v>
      </c>
      <c r="BK127" s="218">
        <f>ROUND(I127*H127,2)</f>
        <v>0</v>
      </c>
      <c r="BL127" s="17" t="s">
        <v>265</v>
      </c>
      <c r="BM127" s="217" t="s">
        <v>2311</v>
      </c>
    </row>
    <row r="128" s="2" customFormat="1">
      <c r="A128" s="38"/>
      <c r="B128" s="39"/>
      <c r="C128" s="40"/>
      <c r="D128" s="219" t="s">
        <v>273</v>
      </c>
      <c r="E128" s="40"/>
      <c r="F128" s="220" t="s">
        <v>2312</v>
      </c>
      <c r="G128" s="40"/>
      <c r="H128" s="40"/>
      <c r="I128" s="221"/>
      <c r="J128" s="40"/>
      <c r="K128" s="40"/>
      <c r="L128" s="44"/>
      <c r="M128" s="222"/>
      <c r="N128" s="223"/>
      <c r="O128" s="84"/>
      <c r="P128" s="84"/>
      <c r="Q128" s="84"/>
      <c r="R128" s="84"/>
      <c r="S128" s="84"/>
      <c r="T128" s="85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T128" s="17" t="s">
        <v>273</v>
      </c>
      <c r="AU128" s="17" t="s">
        <v>76</v>
      </c>
    </row>
    <row r="129" s="2" customFormat="1" ht="16.5" customHeight="1">
      <c r="A129" s="38"/>
      <c r="B129" s="39"/>
      <c r="C129" s="239" t="s">
        <v>376</v>
      </c>
      <c r="D129" s="239" t="s">
        <v>299</v>
      </c>
      <c r="E129" s="240" t="s">
        <v>2313</v>
      </c>
      <c r="F129" s="241" t="s">
        <v>2314</v>
      </c>
      <c r="G129" s="242" t="s">
        <v>2315</v>
      </c>
      <c r="H129" s="243">
        <v>3.9300000000000002</v>
      </c>
      <c r="I129" s="244"/>
      <c r="J129" s="245">
        <f>ROUND(I129*H129,2)</f>
        <v>0</v>
      </c>
      <c r="K129" s="241" t="s">
        <v>271</v>
      </c>
      <c r="L129" s="246"/>
      <c r="M129" s="247" t="s">
        <v>19</v>
      </c>
      <c r="N129" s="248" t="s">
        <v>40</v>
      </c>
      <c r="O129" s="84"/>
      <c r="P129" s="215">
        <f>O129*H129</f>
        <v>0</v>
      </c>
      <c r="Q129" s="215">
        <v>0.001</v>
      </c>
      <c r="R129" s="215">
        <f>Q129*H129</f>
        <v>0.0039300000000000003</v>
      </c>
      <c r="S129" s="215">
        <v>0</v>
      </c>
      <c r="T129" s="216">
        <f>S129*H129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217" t="s">
        <v>303</v>
      </c>
      <c r="AT129" s="217" t="s">
        <v>299</v>
      </c>
      <c r="AU129" s="217" t="s">
        <v>76</v>
      </c>
      <c r="AY129" s="17" t="s">
        <v>266</v>
      </c>
      <c r="BE129" s="218">
        <f>IF(N129="základní",J129,0)</f>
        <v>0</v>
      </c>
      <c r="BF129" s="218">
        <f>IF(N129="snížená",J129,0)</f>
        <v>0</v>
      </c>
      <c r="BG129" s="218">
        <f>IF(N129="zákl. přenesená",J129,0)</f>
        <v>0</v>
      </c>
      <c r="BH129" s="218">
        <f>IF(N129="sníž. přenesená",J129,0)</f>
        <v>0</v>
      </c>
      <c r="BI129" s="218">
        <f>IF(N129="nulová",J129,0)</f>
        <v>0</v>
      </c>
      <c r="BJ129" s="17" t="s">
        <v>76</v>
      </c>
      <c r="BK129" s="218">
        <f>ROUND(I129*H129,2)</f>
        <v>0</v>
      </c>
      <c r="BL129" s="17" t="s">
        <v>265</v>
      </c>
      <c r="BM129" s="217" t="s">
        <v>2316</v>
      </c>
    </row>
    <row r="130" s="2" customFormat="1">
      <c r="A130" s="38"/>
      <c r="B130" s="39"/>
      <c r="C130" s="40"/>
      <c r="D130" s="219" t="s">
        <v>273</v>
      </c>
      <c r="E130" s="40"/>
      <c r="F130" s="220" t="s">
        <v>2317</v>
      </c>
      <c r="G130" s="40"/>
      <c r="H130" s="40"/>
      <c r="I130" s="221"/>
      <c r="J130" s="40"/>
      <c r="K130" s="40"/>
      <c r="L130" s="44"/>
      <c r="M130" s="222"/>
      <c r="N130" s="223"/>
      <c r="O130" s="84"/>
      <c r="P130" s="84"/>
      <c r="Q130" s="84"/>
      <c r="R130" s="84"/>
      <c r="S130" s="84"/>
      <c r="T130" s="85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T130" s="17" t="s">
        <v>273</v>
      </c>
      <c r="AU130" s="17" t="s">
        <v>76</v>
      </c>
    </row>
    <row r="131" s="11" customFormat="1" ht="25.92" customHeight="1">
      <c r="A131" s="11"/>
      <c r="B131" s="192"/>
      <c r="C131" s="193"/>
      <c r="D131" s="194" t="s">
        <v>68</v>
      </c>
      <c r="E131" s="195" t="s">
        <v>2318</v>
      </c>
      <c r="F131" s="195" t="s">
        <v>2319</v>
      </c>
      <c r="G131" s="193"/>
      <c r="H131" s="193"/>
      <c r="I131" s="196"/>
      <c r="J131" s="197">
        <f>BK131</f>
        <v>0</v>
      </c>
      <c r="K131" s="193"/>
      <c r="L131" s="198"/>
      <c r="M131" s="199"/>
      <c r="N131" s="200"/>
      <c r="O131" s="200"/>
      <c r="P131" s="201">
        <f>P132</f>
        <v>0</v>
      </c>
      <c r="Q131" s="200"/>
      <c r="R131" s="201">
        <f>R132</f>
        <v>0.054150000000000004</v>
      </c>
      <c r="S131" s="200"/>
      <c r="T131" s="202">
        <f>T132</f>
        <v>0</v>
      </c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R131" s="203" t="s">
        <v>265</v>
      </c>
      <c r="AT131" s="204" t="s">
        <v>68</v>
      </c>
      <c r="AU131" s="204" t="s">
        <v>69</v>
      </c>
      <c r="AY131" s="203" t="s">
        <v>266</v>
      </c>
      <c r="BK131" s="205">
        <f>BK132</f>
        <v>0</v>
      </c>
    </row>
    <row r="132" s="2" customFormat="1" ht="16.5" customHeight="1">
      <c r="A132" s="38"/>
      <c r="B132" s="39"/>
      <c r="C132" s="206" t="s">
        <v>704</v>
      </c>
      <c r="D132" s="206" t="s">
        <v>267</v>
      </c>
      <c r="E132" s="207" t="s">
        <v>2320</v>
      </c>
      <c r="F132" s="208" t="s">
        <v>2321</v>
      </c>
      <c r="G132" s="209" t="s">
        <v>299</v>
      </c>
      <c r="H132" s="210">
        <v>19</v>
      </c>
      <c r="I132" s="211"/>
      <c r="J132" s="212">
        <f>ROUND(I132*H132,2)</f>
        <v>0</v>
      </c>
      <c r="K132" s="208" t="s">
        <v>19</v>
      </c>
      <c r="L132" s="44"/>
      <c r="M132" s="213" t="s">
        <v>19</v>
      </c>
      <c r="N132" s="214" t="s">
        <v>40</v>
      </c>
      <c r="O132" s="84"/>
      <c r="P132" s="215">
        <f>O132*H132</f>
        <v>0</v>
      </c>
      <c r="Q132" s="215">
        <v>0.0028500000000000001</v>
      </c>
      <c r="R132" s="215">
        <f>Q132*H132</f>
        <v>0.054150000000000004</v>
      </c>
      <c r="S132" s="215">
        <v>0</v>
      </c>
      <c r="T132" s="216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17" t="s">
        <v>265</v>
      </c>
      <c r="AT132" s="217" t="s">
        <v>267</v>
      </c>
      <c r="AU132" s="217" t="s">
        <v>76</v>
      </c>
      <c r="AY132" s="17" t="s">
        <v>266</v>
      </c>
      <c r="BE132" s="218">
        <f>IF(N132="základní",J132,0)</f>
        <v>0</v>
      </c>
      <c r="BF132" s="218">
        <f>IF(N132="snížená",J132,0)</f>
        <v>0</v>
      </c>
      <c r="BG132" s="218">
        <f>IF(N132="zákl. přenesená",J132,0)</f>
        <v>0</v>
      </c>
      <c r="BH132" s="218">
        <f>IF(N132="sníž. přenesená",J132,0)</f>
        <v>0</v>
      </c>
      <c r="BI132" s="218">
        <f>IF(N132="nulová",J132,0)</f>
        <v>0</v>
      </c>
      <c r="BJ132" s="17" t="s">
        <v>76</v>
      </c>
      <c r="BK132" s="218">
        <f>ROUND(I132*H132,2)</f>
        <v>0</v>
      </c>
      <c r="BL132" s="17" t="s">
        <v>265</v>
      </c>
      <c r="BM132" s="217" t="s">
        <v>2322</v>
      </c>
    </row>
    <row r="133" s="11" customFormat="1" ht="25.92" customHeight="1">
      <c r="A133" s="11"/>
      <c r="B133" s="192"/>
      <c r="C133" s="193"/>
      <c r="D133" s="194" t="s">
        <v>68</v>
      </c>
      <c r="E133" s="195" t="s">
        <v>265</v>
      </c>
      <c r="F133" s="195" t="s">
        <v>845</v>
      </c>
      <c r="G133" s="193"/>
      <c r="H133" s="193"/>
      <c r="I133" s="196"/>
      <c r="J133" s="197">
        <f>BK133</f>
        <v>0</v>
      </c>
      <c r="K133" s="193"/>
      <c r="L133" s="198"/>
      <c r="M133" s="199"/>
      <c r="N133" s="200"/>
      <c r="O133" s="200"/>
      <c r="P133" s="201">
        <f>SUM(P134:P137)</f>
        <v>0</v>
      </c>
      <c r="Q133" s="200"/>
      <c r="R133" s="201">
        <f>SUM(R134:R137)</f>
        <v>0</v>
      </c>
      <c r="S133" s="200"/>
      <c r="T133" s="202">
        <f>SUM(T134:T137)</f>
        <v>0</v>
      </c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R133" s="203" t="s">
        <v>265</v>
      </c>
      <c r="AT133" s="204" t="s">
        <v>68</v>
      </c>
      <c r="AU133" s="204" t="s">
        <v>69</v>
      </c>
      <c r="AY133" s="203" t="s">
        <v>266</v>
      </c>
      <c r="BK133" s="205">
        <f>SUM(BK134:BK137)</f>
        <v>0</v>
      </c>
    </row>
    <row r="134" s="2" customFormat="1" ht="16.5" customHeight="1">
      <c r="A134" s="38"/>
      <c r="B134" s="39"/>
      <c r="C134" s="206" t="s">
        <v>573</v>
      </c>
      <c r="D134" s="206" t="s">
        <v>267</v>
      </c>
      <c r="E134" s="207" t="s">
        <v>2323</v>
      </c>
      <c r="F134" s="208" t="s">
        <v>2324</v>
      </c>
      <c r="G134" s="209" t="s">
        <v>293</v>
      </c>
      <c r="H134" s="210">
        <v>4.3230000000000004</v>
      </c>
      <c r="I134" s="211"/>
      <c r="J134" s="212">
        <f>ROUND(I134*H134,2)</f>
        <v>0</v>
      </c>
      <c r="K134" s="208" t="s">
        <v>271</v>
      </c>
      <c r="L134" s="44"/>
      <c r="M134" s="213" t="s">
        <v>19</v>
      </c>
      <c r="N134" s="214" t="s">
        <v>40</v>
      </c>
      <c r="O134" s="84"/>
      <c r="P134" s="215">
        <f>O134*H134</f>
        <v>0</v>
      </c>
      <c r="Q134" s="215">
        <v>0</v>
      </c>
      <c r="R134" s="215">
        <f>Q134*H134</f>
        <v>0</v>
      </c>
      <c r="S134" s="215">
        <v>0</v>
      </c>
      <c r="T134" s="216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17" t="s">
        <v>265</v>
      </c>
      <c r="AT134" s="217" t="s">
        <v>267</v>
      </c>
      <c r="AU134" s="217" t="s">
        <v>76</v>
      </c>
      <c r="AY134" s="17" t="s">
        <v>266</v>
      </c>
      <c r="BE134" s="218">
        <f>IF(N134="základní",J134,0)</f>
        <v>0</v>
      </c>
      <c r="BF134" s="218">
        <f>IF(N134="snížená",J134,0)</f>
        <v>0</v>
      </c>
      <c r="BG134" s="218">
        <f>IF(N134="zákl. přenesená",J134,0)</f>
        <v>0</v>
      </c>
      <c r="BH134" s="218">
        <f>IF(N134="sníž. přenesená",J134,0)</f>
        <v>0</v>
      </c>
      <c r="BI134" s="218">
        <f>IF(N134="nulová",J134,0)</f>
        <v>0</v>
      </c>
      <c r="BJ134" s="17" t="s">
        <v>76</v>
      </c>
      <c r="BK134" s="218">
        <f>ROUND(I134*H134,2)</f>
        <v>0</v>
      </c>
      <c r="BL134" s="17" t="s">
        <v>265</v>
      </c>
      <c r="BM134" s="217" t="s">
        <v>2325</v>
      </c>
    </row>
    <row r="135" s="2" customFormat="1">
      <c r="A135" s="38"/>
      <c r="B135" s="39"/>
      <c r="C135" s="40"/>
      <c r="D135" s="219" t="s">
        <v>273</v>
      </c>
      <c r="E135" s="40"/>
      <c r="F135" s="220" t="s">
        <v>2326</v>
      </c>
      <c r="G135" s="40"/>
      <c r="H135" s="40"/>
      <c r="I135" s="221"/>
      <c r="J135" s="40"/>
      <c r="K135" s="40"/>
      <c r="L135" s="44"/>
      <c r="M135" s="222"/>
      <c r="N135" s="223"/>
      <c r="O135" s="84"/>
      <c r="P135" s="84"/>
      <c r="Q135" s="84"/>
      <c r="R135" s="84"/>
      <c r="S135" s="84"/>
      <c r="T135" s="85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T135" s="17" t="s">
        <v>273</v>
      </c>
      <c r="AU135" s="17" t="s">
        <v>76</v>
      </c>
    </row>
    <row r="136" s="12" customFormat="1">
      <c r="A136" s="12"/>
      <c r="B136" s="224"/>
      <c r="C136" s="225"/>
      <c r="D136" s="226" t="s">
        <v>275</v>
      </c>
      <c r="E136" s="227" t="s">
        <v>399</v>
      </c>
      <c r="F136" s="228" t="s">
        <v>2327</v>
      </c>
      <c r="G136" s="225"/>
      <c r="H136" s="229">
        <v>4.3230000000000004</v>
      </c>
      <c r="I136" s="230"/>
      <c r="J136" s="225"/>
      <c r="K136" s="225"/>
      <c r="L136" s="231"/>
      <c r="M136" s="236"/>
      <c r="N136" s="237"/>
      <c r="O136" s="237"/>
      <c r="P136" s="237"/>
      <c r="Q136" s="237"/>
      <c r="R136" s="237"/>
      <c r="S136" s="237"/>
      <c r="T136" s="238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T136" s="235" t="s">
        <v>275</v>
      </c>
      <c r="AU136" s="235" t="s">
        <v>76</v>
      </c>
      <c r="AV136" s="12" t="s">
        <v>78</v>
      </c>
      <c r="AW136" s="12" t="s">
        <v>31</v>
      </c>
      <c r="AX136" s="12" t="s">
        <v>69</v>
      </c>
      <c r="AY136" s="235" t="s">
        <v>266</v>
      </c>
    </row>
    <row r="137" s="12" customFormat="1">
      <c r="A137" s="12"/>
      <c r="B137" s="224"/>
      <c r="C137" s="225"/>
      <c r="D137" s="226" t="s">
        <v>275</v>
      </c>
      <c r="E137" s="227" t="s">
        <v>2328</v>
      </c>
      <c r="F137" s="228" t="s">
        <v>2329</v>
      </c>
      <c r="G137" s="225"/>
      <c r="H137" s="229">
        <v>4.3230000000000004</v>
      </c>
      <c r="I137" s="230"/>
      <c r="J137" s="225"/>
      <c r="K137" s="225"/>
      <c r="L137" s="231"/>
      <c r="M137" s="236"/>
      <c r="N137" s="237"/>
      <c r="O137" s="237"/>
      <c r="P137" s="237"/>
      <c r="Q137" s="237"/>
      <c r="R137" s="237"/>
      <c r="S137" s="237"/>
      <c r="T137" s="238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T137" s="235" t="s">
        <v>275</v>
      </c>
      <c r="AU137" s="235" t="s">
        <v>76</v>
      </c>
      <c r="AV137" s="12" t="s">
        <v>78</v>
      </c>
      <c r="AW137" s="12" t="s">
        <v>31</v>
      </c>
      <c r="AX137" s="12" t="s">
        <v>76</v>
      </c>
      <c r="AY137" s="235" t="s">
        <v>266</v>
      </c>
    </row>
    <row r="138" s="11" customFormat="1" ht="25.92" customHeight="1">
      <c r="A138" s="11"/>
      <c r="B138" s="192"/>
      <c r="C138" s="193"/>
      <c r="D138" s="194" t="s">
        <v>68</v>
      </c>
      <c r="E138" s="195" t="s">
        <v>303</v>
      </c>
      <c r="F138" s="195" t="s">
        <v>1293</v>
      </c>
      <c r="G138" s="193"/>
      <c r="H138" s="193"/>
      <c r="I138" s="196"/>
      <c r="J138" s="197">
        <f>BK138</f>
        <v>0</v>
      </c>
      <c r="K138" s="193"/>
      <c r="L138" s="198"/>
      <c r="M138" s="199"/>
      <c r="N138" s="200"/>
      <c r="O138" s="200"/>
      <c r="P138" s="201">
        <f>SUM(P139:P172)</f>
        <v>0</v>
      </c>
      <c r="Q138" s="200"/>
      <c r="R138" s="201">
        <f>SUM(R139:R172)</f>
        <v>0.047169929999999999</v>
      </c>
      <c r="S138" s="200"/>
      <c r="T138" s="202">
        <f>SUM(T139:T172)</f>
        <v>0</v>
      </c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R138" s="203" t="s">
        <v>265</v>
      </c>
      <c r="AT138" s="204" t="s">
        <v>68</v>
      </c>
      <c r="AU138" s="204" t="s">
        <v>69</v>
      </c>
      <c r="AY138" s="203" t="s">
        <v>266</v>
      </c>
      <c r="BK138" s="205">
        <f>SUM(BK139:BK172)</f>
        <v>0</v>
      </c>
    </row>
    <row r="139" s="2" customFormat="1" ht="24.15" customHeight="1">
      <c r="A139" s="38"/>
      <c r="B139" s="39"/>
      <c r="C139" s="206" t="s">
        <v>579</v>
      </c>
      <c r="D139" s="206" t="s">
        <v>267</v>
      </c>
      <c r="E139" s="207" t="s">
        <v>2330</v>
      </c>
      <c r="F139" s="208" t="s">
        <v>2331</v>
      </c>
      <c r="G139" s="209" t="s">
        <v>299</v>
      </c>
      <c r="H139" s="210">
        <v>41.399999999999999</v>
      </c>
      <c r="I139" s="211"/>
      <c r="J139" s="212">
        <f>ROUND(I139*H139,2)</f>
        <v>0</v>
      </c>
      <c r="K139" s="208" t="s">
        <v>271</v>
      </c>
      <c r="L139" s="44"/>
      <c r="M139" s="213" t="s">
        <v>19</v>
      </c>
      <c r="N139" s="214" t="s">
        <v>40</v>
      </c>
      <c r="O139" s="84"/>
      <c r="P139" s="215">
        <f>O139*H139</f>
        <v>0</v>
      </c>
      <c r="Q139" s="215">
        <v>0</v>
      </c>
      <c r="R139" s="215">
        <f>Q139*H139</f>
        <v>0</v>
      </c>
      <c r="S139" s="215">
        <v>0</v>
      </c>
      <c r="T139" s="216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17" t="s">
        <v>265</v>
      </c>
      <c r="AT139" s="217" t="s">
        <v>267</v>
      </c>
      <c r="AU139" s="217" t="s">
        <v>76</v>
      </c>
      <c r="AY139" s="17" t="s">
        <v>266</v>
      </c>
      <c r="BE139" s="218">
        <f>IF(N139="základní",J139,0)</f>
        <v>0</v>
      </c>
      <c r="BF139" s="218">
        <f>IF(N139="snížená",J139,0)</f>
        <v>0</v>
      </c>
      <c r="BG139" s="218">
        <f>IF(N139="zákl. přenesená",J139,0)</f>
        <v>0</v>
      </c>
      <c r="BH139" s="218">
        <f>IF(N139="sníž. přenesená",J139,0)</f>
        <v>0</v>
      </c>
      <c r="BI139" s="218">
        <f>IF(N139="nulová",J139,0)</f>
        <v>0</v>
      </c>
      <c r="BJ139" s="17" t="s">
        <v>76</v>
      </c>
      <c r="BK139" s="218">
        <f>ROUND(I139*H139,2)</f>
        <v>0</v>
      </c>
      <c r="BL139" s="17" t="s">
        <v>265</v>
      </c>
      <c r="BM139" s="217" t="s">
        <v>2332</v>
      </c>
    </row>
    <row r="140" s="2" customFormat="1">
      <c r="A140" s="38"/>
      <c r="B140" s="39"/>
      <c r="C140" s="40"/>
      <c r="D140" s="219" t="s">
        <v>273</v>
      </c>
      <c r="E140" s="40"/>
      <c r="F140" s="220" t="s">
        <v>2333</v>
      </c>
      <c r="G140" s="40"/>
      <c r="H140" s="40"/>
      <c r="I140" s="221"/>
      <c r="J140" s="40"/>
      <c r="K140" s="40"/>
      <c r="L140" s="44"/>
      <c r="M140" s="222"/>
      <c r="N140" s="223"/>
      <c r="O140" s="84"/>
      <c r="P140" s="84"/>
      <c r="Q140" s="84"/>
      <c r="R140" s="84"/>
      <c r="S140" s="84"/>
      <c r="T140" s="85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T140" s="17" t="s">
        <v>273</v>
      </c>
      <c r="AU140" s="17" t="s">
        <v>76</v>
      </c>
    </row>
    <row r="141" s="2" customFormat="1" ht="16.5" customHeight="1">
      <c r="A141" s="38"/>
      <c r="B141" s="39"/>
      <c r="C141" s="239" t="s">
        <v>8</v>
      </c>
      <c r="D141" s="239" t="s">
        <v>299</v>
      </c>
      <c r="E141" s="240" t="s">
        <v>2334</v>
      </c>
      <c r="F141" s="241" t="s">
        <v>2335</v>
      </c>
      <c r="G141" s="242" t="s">
        <v>299</v>
      </c>
      <c r="H141" s="243">
        <v>42.021000000000001</v>
      </c>
      <c r="I141" s="244"/>
      <c r="J141" s="245">
        <f>ROUND(I141*H141,2)</f>
        <v>0</v>
      </c>
      <c r="K141" s="241" t="s">
        <v>271</v>
      </c>
      <c r="L141" s="246"/>
      <c r="M141" s="247" t="s">
        <v>19</v>
      </c>
      <c r="N141" s="248" t="s">
        <v>40</v>
      </c>
      <c r="O141" s="84"/>
      <c r="P141" s="215">
        <f>O141*H141</f>
        <v>0</v>
      </c>
      <c r="Q141" s="215">
        <v>0.00027999999999999998</v>
      </c>
      <c r="R141" s="215">
        <f>Q141*H141</f>
        <v>0.011765879999999999</v>
      </c>
      <c r="S141" s="215">
        <v>0</v>
      </c>
      <c r="T141" s="216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217" t="s">
        <v>303</v>
      </c>
      <c r="AT141" s="217" t="s">
        <v>299</v>
      </c>
      <c r="AU141" s="217" t="s">
        <v>76</v>
      </c>
      <c r="AY141" s="17" t="s">
        <v>266</v>
      </c>
      <c r="BE141" s="218">
        <f>IF(N141="základní",J141,0)</f>
        <v>0</v>
      </c>
      <c r="BF141" s="218">
        <f>IF(N141="snížená",J141,0)</f>
        <v>0</v>
      </c>
      <c r="BG141" s="218">
        <f>IF(N141="zákl. přenesená",J141,0)</f>
        <v>0</v>
      </c>
      <c r="BH141" s="218">
        <f>IF(N141="sníž. přenesená",J141,0)</f>
        <v>0</v>
      </c>
      <c r="BI141" s="218">
        <f>IF(N141="nulová",J141,0)</f>
        <v>0</v>
      </c>
      <c r="BJ141" s="17" t="s">
        <v>76</v>
      </c>
      <c r="BK141" s="218">
        <f>ROUND(I141*H141,2)</f>
        <v>0</v>
      </c>
      <c r="BL141" s="17" t="s">
        <v>265</v>
      </c>
      <c r="BM141" s="217" t="s">
        <v>2336</v>
      </c>
    </row>
    <row r="142" s="2" customFormat="1">
      <c r="A142" s="38"/>
      <c r="B142" s="39"/>
      <c r="C142" s="40"/>
      <c r="D142" s="219" t="s">
        <v>273</v>
      </c>
      <c r="E142" s="40"/>
      <c r="F142" s="220" t="s">
        <v>2337</v>
      </c>
      <c r="G142" s="40"/>
      <c r="H142" s="40"/>
      <c r="I142" s="221"/>
      <c r="J142" s="40"/>
      <c r="K142" s="40"/>
      <c r="L142" s="44"/>
      <c r="M142" s="222"/>
      <c r="N142" s="223"/>
      <c r="O142" s="84"/>
      <c r="P142" s="84"/>
      <c r="Q142" s="84"/>
      <c r="R142" s="84"/>
      <c r="S142" s="84"/>
      <c r="T142" s="85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T142" s="17" t="s">
        <v>273</v>
      </c>
      <c r="AU142" s="17" t="s">
        <v>76</v>
      </c>
    </row>
    <row r="143" s="2" customFormat="1" ht="24.15" customHeight="1">
      <c r="A143" s="38"/>
      <c r="B143" s="39"/>
      <c r="C143" s="206" t="s">
        <v>591</v>
      </c>
      <c r="D143" s="206" t="s">
        <v>267</v>
      </c>
      <c r="E143" s="207" t="s">
        <v>2338</v>
      </c>
      <c r="F143" s="208" t="s">
        <v>2339</v>
      </c>
      <c r="G143" s="209" t="s">
        <v>299</v>
      </c>
      <c r="H143" s="210">
        <v>19</v>
      </c>
      <c r="I143" s="211"/>
      <c r="J143" s="212">
        <f>ROUND(I143*H143,2)</f>
        <v>0</v>
      </c>
      <c r="K143" s="208" t="s">
        <v>271</v>
      </c>
      <c r="L143" s="44"/>
      <c r="M143" s="213" t="s">
        <v>19</v>
      </c>
      <c r="N143" s="214" t="s">
        <v>40</v>
      </c>
      <c r="O143" s="84"/>
      <c r="P143" s="215">
        <f>O143*H143</f>
        <v>0</v>
      </c>
      <c r="Q143" s="215">
        <v>0</v>
      </c>
      <c r="R143" s="215">
        <f>Q143*H143</f>
        <v>0</v>
      </c>
      <c r="S143" s="215">
        <v>0</v>
      </c>
      <c r="T143" s="216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17" t="s">
        <v>265</v>
      </c>
      <c r="AT143" s="217" t="s">
        <v>267</v>
      </c>
      <c r="AU143" s="217" t="s">
        <v>76</v>
      </c>
      <c r="AY143" s="17" t="s">
        <v>266</v>
      </c>
      <c r="BE143" s="218">
        <f>IF(N143="základní",J143,0)</f>
        <v>0</v>
      </c>
      <c r="BF143" s="218">
        <f>IF(N143="snížená",J143,0)</f>
        <v>0</v>
      </c>
      <c r="BG143" s="218">
        <f>IF(N143="zákl. přenesená",J143,0)</f>
        <v>0</v>
      </c>
      <c r="BH143" s="218">
        <f>IF(N143="sníž. přenesená",J143,0)</f>
        <v>0</v>
      </c>
      <c r="BI143" s="218">
        <f>IF(N143="nulová",J143,0)</f>
        <v>0</v>
      </c>
      <c r="BJ143" s="17" t="s">
        <v>76</v>
      </c>
      <c r="BK143" s="218">
        <f>ROUND(I143*H143,2)</f>
        <v>0</v>
      </c>
      <c r="BL143" s="17" t="s">
        <v>265</v>
      </c>
      <c r="BM143" s="217" t="s">
        <v>2340</v>
      </c>
    </row>
    <row r="144" s="2" customFormat="1">
      <c r="A144" s="38"/>
      <c r="B144" s="39"/>
      <c r="C144" s="40"/>
      <c r="D144" s="219" t="s">
        <v>273</v>
      </c>
      <c r="E144" s="40"/>
      <c r="F144" s="220" t="s">
        <v>2341</v>
      </c>
      <c r="G144" s="40"/>
      <c r="H144" s="40"/>
      <c r="I144" s="221"/>
      <c r="J144" s="40"/>
      <c r="K144" s="40"/>
      <c r="L144" s="44"/>
      <c r="M144" s="222"/>
      <c r="N144" s="223"/>
      <c r="O144" s="84"/>
      <c r="P144" s="84"/>
      <c r="Q144" s="84"/>
      <c r="R144" s="84"/>
      <c r="S144" s="84"/>
      <c r="T144" s="85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T144" s="17" t="s">
        <v>273</v>
      </c>
      <c r="AU144" s="17" t="s">
        <v>76</v>
      </c>
    </row>
    <row r="145" s="12" customFormat="1">
      <c r="A145" s="12"/>
      <c r="B145" s="224"/>
      <c r="C145" s="225"/>
      <c r="D145" s="226" t="s">
        <v>275</v>
      </c>
      <c r="E145" s="227" t="s">
        <v>603</v>
      </c>
      <c r="F145" s="228" t="s">
        <v>2342</v>
      </c>
      <c r="G145" s="225"/>
      <c r="H145" s="229">
        <v>19</v>
      </c>
      <c r="I145" s="230"/>
      <c r="J145" s="225"/>
      <c r="K145" s="225"/>
      <c r="L145" s="231"/>
      <c r="M145" s="236"/>
      <c r="N145" s="237"/>
      <c r="O145" s="237"/>
      <c r="P145" s="237"/>
      <c r="Q145" s="237"/>
      <c r="R145" s="237"/>
      <c r="S145" s="237"/>
      <c r="T145" s="238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T145" s="235" t="s">
        <v>275</v>
      </c>
      <c r="AU145" s="235" t="s">
        <v>76</v>
      </c>
      <c r="AV145" s="12" t="s">
        <v>78</v>
      </c>
      <c r="AW145" s="12" t="s">
        <v>31</v>
      </c>
      <c r="AX145" s="12" t="s">
        <v>76</v>
      </c>
      <c r="AY145" s="235" t="s">
        <v>266</v>
      </c>
    </row>
    <row r="146" s="2" customFormat="1" ht="16.5" customHeight="1">
      <c r="A146" s="38"/>
      <c r="B146" s="39"/>
      <c r="C146" s="239" t="s">
        <v>598</v>
      </c>
      <c r="D146" s="239" t="s">
        <v>299</v>
      </c>
      <c r="E146" s="240" t="s">
        <v>2343</v>
      </c>
      <c r="F146" s="241" t="s">
        <v>2344</v>
      </c>
      <c r="G146" s="242" t="s">
        <v>299</v>
      </c>
      <c r="H146" s="243">
        <v>19.285</v>
      </c>
      <c r="I146" s="244"/>
      <c r="J146" s="245">
        <f>ROUND(I146*H146,2)</f>
        <v>0</v>
      </c>
      <c r="K146" s="241" t="s">
        <v>271</v>
      </c>
      <c r="L146" s="246"/>
      <c r="M146" s="247" t="s">
        <v>19</v>
      </c>
      <c r="N146" s="248" t="s">
        <v>40</v>
      </c>
      <c r="O146" s="84"/>
      <c r="P146" s="215">
        <f>O146*H146</f>
        <v>0</v>
      </c>
      <c r="Q146" s="215">
        <v>0.00072000000000000005</v>
      </c>
      <c r="R146" s="215">
        <f>Q146*H146</f>
        <v>0.0138852</v>
      </c>
      <c r="S146" s="215">
        <v>0</v>
      </c>
      <c r="T146" s="216">
        <f>S146*H146</f>
        <v>0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217" t="s">
        <v>303</v>
      </c>
      <c r="AT146" s="217" t="s">
        <v>299</v>
      </c>
      <c r="AU146" s="217" t="s">
        <v>76</v>
      </c>
      <c r="AY146" s="17" t="s">
        <v>266</v>
      </c>
      <c r="BE146" s="218">
        <f>IF(N146="základní",J146,0)</f>
        <v>0</v>
      </c>
      <c r="BF146" s="218">
        <f>IF(N146="snížená",J146,0)</f>
        <v>0</v>
      </c>
      <c r="BG146" s="218">
        <f>IF(N146="zákl. přenesená",J146,0)</f>
        <v>0</v>
      </c>
      <c r="BH146" s="218">
        <f>IF(N146="sníž. přenesená",J146,0)</f>
        <v>0</v>
      </c>
      <c r="BI146" s="218">
        <f>IF(N146="nulová",J146,0)</f>
        <v>0</v>
      </c>
      <c r="BJ146" s="17" t="s">
        <v>76</v>
      </c>
      <c r="BK146" s="218">
        <f>ROUND(I146*H146,2)</f>
        <v>0</v>
      </c>
      <c r="BL146" s="17" t="s">
        <v>265</v>
      </c>
      <c r="BM146" s="217" t="s">
        <v>2345</v>
      </c>
    </row>
    <row r="147" s="2" customFormat="1">
      <c r="A147" s="38"/>
      <c r="B147" s="39"/>
      <c r="C147" s="40"/>
      <c r="D147" s="219" t="s">
        <v>273</v>
      </c>
      <c r="E147" s="40"/>
      <c r="F147" s="220" t="s">
        <v>2346</v>
      </c>
      <c r="G147" s="40"/>
      <c r="H147" s="40"/>
      <c r="I147" s="221"/>
      <c r="J147" s="40"/>
      <c r="K147" s="40"/>
      <c r="L147" s="44"/>
      <c r="M147" s="222"/>
      <c r="N147" s="223"/>
      <c r="O147" s="84"/>
      <c r="P147" s="84"/>
      <c r="Q147" s="84"/>
      <c r="R147" s="84"/>
      <c r="S147" s="84"/>
      <c r="T147" s="85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T147" s="17" t="s">
        <v>273</v>
      </c>
      <c r="AU147" s="17" t="s">
        <v>76</v>
      </c>
    </row>
    <row r="148" s="2" customFormat="1" ht="24.15" customHeight="1">
      <c r="A148" s="38"/>
      <c r="B148" s="39"/>
      <c r="C148" s="206" t="s">
        <v>605</v>
      </c>
      <c r="D148" s="206" t="s">
        <v>267</v>
      </c>
      <c r="E148" s="207" t="s">
        <v>2347</v>
      </c>
      <c r="F148" s="208" t="s">
        <v>2348</v>
      </c>
      <c r="G148" s="209" t="s">
        <v>341</v>
      </c>
      <c r="H148" s="210">
        <v>5</v>
      </c>
      <c r="I148" s="211"/>
      <c r="J148" s="212">
        <f>ROUND(I148*H148,2)</f>
        <v>0</v>
      </c>
      <c r="K148" s="208" t="s">
        <v>271</v>
      </c>
      <c r="L148" s="44"/>
      <c r="M148" s="213" t="s">
        <v>19</v>
      </c>
      <c r="N148" s="214" t="s">
        <v>40</v>
      </c>
      <c r="O148" s="84"/>
      <c r="P148" s="215">
        <f>O148*H148</f>
        <v>0</v>
      </c>
      <c r="Q148" s="215">
        <v>0</v>
      </c>
      <c r="R148" s="215">
        <f>Q148*H148</f>
        <v>0</v>
      </c>
      <c r="S148" s="215">
        <v>0</v>
      </c>
      <c r="T148" s="216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217" t="s">
        <v>265</v>
      </c>
      <c r="AT148" s="217" t="s">
        <v>267</v>
      </c>
      <c r="AU148" s="217" t="s">
        <v>76</v>
      </c>
      <c r="AY148" s="17" t="s">
        <v>266</v>
      </c>
      <c r="BE148" s="218">
        <f>IF(N148="základní",J148,0)</f>
        <v>0</v>
      </c>
      <c r="BF148" s="218">
        <f>IF(N148="snížená",J148,0)</f>
        <v>0</v>
      </c>
      <c r="BG148" s="218">
        <f>IF(N148="zákl. přenesená",J148,0)</f>
        <v>0</v>
      </c>
      <c r="BH148" s="218">
        <f>IF(N148="sníž. přenesená",J148,0)</f>
        <v>0</v>
      </c>
      <c r="BI148" s="218">
        <f>IF(N148="nulová",J148,0)</f>
        <v>0</v>
      </c>
      <c r="BJ148" s="17" t="s">
        <v>76</v>
      </c>
      <c r="BK148" s="218">
        <f>ROUND(I148*H148,2)</f>
        <v>0</v>
      </c>
      <c r="BL148" s="17" t="s">
        <v>265</v>
      </c>
      <c r="BM148" s="217" t="s">
        <v>2349</v>
      </c>
    </row>
    <row r="149" s="2" customFormat="1">
      <c r="A149" s="38"/>
      <c r="B149" s="39"/>
      <c r="C149" s="40"/>
      <c r="D149" s="219" t="s">
        <v>273</v>
      </c>
      <c r="E149" s="40"/>
      <c r="F149" s="220" t="s">
        <v>2350</v>
      </c>
      <c r="G149" s="40"/>
      <c r="H149" s="40"/>
      <c r="I149" s="221"/>
      <c r="J149" s="40"/>
      <c r="K149" s="40"/>
      <c r="L149" s="44"/>
      <c r="M149" s="222"/>
      <c r="N149" s="223"/>
      <c r="O149" s="84"/>
      <c r="P149" s="84"/>
      <c r="Q149" s="84"/>
      <c r="R149" s="84"/>
      <c r="S149" s="84"/>
      <c r="T149" s="85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T149" s="17" t="s">
        <v>273</v>
      </c>
      <c r="AU149" s="17" t="s">
        <v>76</v>
      </c>
    </row>
    <row r="150" s="2" customFormat="1" ht="16.5" customHeight="1">
      <c r="A150" s="38"/>
      <c r="B150" s="39"/>
      <c r="C150" s="239" t="s">
        <v>615</v>
      </c>
      <c r="D150" s="239" t="s">
        <v>299</v>
      </c>
      <c r="E150" s="240" t="s">
        <v>2351</v>
      </c>
      <c r="F150" s="241" t="s">
        <v>2352</v>
      </c>
      <c r="G150" s="242" t="s">
        <v>341</v>
      </c>
      <c r="H150" s="243">
        <v>5.0750000000000002</v>
      </c>
      <c r="I150" s="244"/>
      <c r="J150" s="245">
        <f>ROUND(I150*H150,2)</f>
        <v>0</v>
      </c>
      <c r="K150" s="241" t="s">
        <v>271</v>
      </c>
      <c r="L150" s="246"/>
      <c r="M150" s="247" t="s">
        <v>19</v>
      </c>
      <c r="N150" s="248" t="s">
        <v>40</v>
      </c>
      <c r="O150" s="84"/>
      <c r="P150" s="215">
        <f>O150*H150</f>
        <v>0</v>
      </c>
      <c r="Q150" s="215">
        <v>5.0000000000000002E-05</v>
      </c>
      <c r="R150" s="215">
        <f>Q150*H150</f>
        <v>0.00025375000000000002</v>
      </c>
      <c r="S150" s="215">
        <v>0</v>
      </c>
      <c r="T150" s="216">
        <f>S150*H150</f>
        <v>0</v>
      </c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R150" s="217" t="s">
        <v>303</v>
      </c>
      <c r="AT150" s="217" t="s">
        <v>299</v>
      </c>
      <c r="AU150" s="217" t="s">
        <v>76</v>
      </c>
      <c r="AY150" s="17" t="s">
        <v>266</v>
      </c>
      <c r="BE150" s="218">
        <f>IF(N150="základní",J150,0)</f>
        <v>0</v>
      </c>
      <c r="BF150" s="218">
        <f>IF(N150="snížená",J150,0)</f>
        <v>0</v>
      </c>
      <c r="BG150" s="218">
        <f>IF(N150="zákl. přenesená",J150,0)</f>
        <v>0</v>
      </c>
      <c r="BH150" s="218">
        <f>IF(N150="sníž. přenesená",J150,0)</f>
        <v>0</v>
      </c>
      <c r="BI150" s="218">
        <f>IF(N150="nulová",J150,0)</f>
        <v>0</v>
      </c>
      <c r="BJ150" s="17" t="s">
        <v>76</v>
      </c>
      <c r="BK150" s="218">
        <f>ROUND(I150*H150,2)</f>
        <v>0</v>
      </c>
      <c r="BL150" s="17" t="s">
        <v>265</v>
      </c>
      <c r="BM150" s="217" t="s">
        <v>2353</v>
      </c>
    </row>
    <row r="151" s="2" customFormat="1">
      <c r="A151" s="38"/>
      <c r="B151" s="39"/>
      <c r="C151" s="40"/>
      <c r="D151" s="219" t="s">
        <v>273</v>
      </c>
      <c r="E151" s="40"/>
      <c r="F151" s="220" t="s">
        <v>2354</v>
      </c>
      <c r="G151" s="40"/>
      <c r="H151" s="40"/>
      <c r="I151" s="221"/>
      <c r="J151" s="40"/>
      <c r="K151" s="40"/>
      <c r="L151" s="44"/>
      <c r="M151" s="222"/>
      <c r="N151" s="223"/>
      <c r="O151" s="84"/>
      <c r="P151" s="84"/>
      <c r="Q151" s="84"/>
      <c r="R151" s="84"/>
      <c r="S151" s="84"/>
      <c r="T151" s="85"/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T151" s="17" t="s">
        <v>273</v>
      </c>
      <c r="AU151" s="17" t="s">
        <v>76</v>
      </c>
    </row>
    <row r="152" s="2" customFormat="1" ht="24.15" customHeight="1">
      <c r="A152" s="38"/>
      <c r="B152" s="39"/>
      <c r="C152" s="206" t="s">
        <v>625</v>
      </c>
      <c r="D152" s="206" t="s">
        <v>267</v>
      </c>
      <c r="E152" s="207" t="s">
        <v>2355</v>
      </c>
      <c r="F152" s="208" t="s">
        <v>2356</v>
      </c>
      <c r="G152" s="209" t="s">
        <v>341</v>
      </c>
      <c r="H152" s="210">
        <v>1</v>
      </c>
      <c r="I152" s="211"/>
      <c r="J152" s="212">
        <f>ROUND(I152*H152,2)</f>
        <v>0</v>
      </c>
      <c r="K152" s="208" t="s">
        <v>271</v>
      </c>
      <c r="L152" s="44"/>
      <c r="M152" s="213" t="s">
        <v>19</v>
      </c>
      <c r="N152" s="214" t="s">
        <v>40</v>
      </c>
      <c r="O152" s="84"/>
      <c r="P152" s="215">
        <f>O152*H152</f>
        <v>0</v>
      </c>
      <c r="Q152" s="215">
        <v>0</v>
      </c>
      <c r="R152" s="215">
        <f>Q152*H152</f>
        <v>0</v>
      </c>
      <c r="S152" s="215">
        <v>0</v>
      </c>
      <c r="T152" s="216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217" t="s">
        <v>265</v>
      </c>
      <c r="AT152" s="217" t="s">
        <v>267</v>
      </c>
      <c r="AU152" s="217" t="s">
        <v>76</v>
      </c>
      <c r="AY152" s="17" t="s">
        <v>266</v>
      </c>
      <c r="BE152" s="218">
        <f>IF(N152="základní",J152,0)</f>
        <v>0</v>
      </c>
      <c r="BF152" s="218">
        <f>IF(N152="snížená",J152,0)</f>
        <v>0</v>
      </c>
      <c r="BG152" s="218">
        <f>IF(N152="zákl. přenesená",J152,0)</f>
        <v>0</v>
      </c>
      <c r="BH152" s="218">
        <f>IF(N152="sníž. přenesená",J152,0)</f>
        <v>0</v>
      </c>
      <c r="BI152" s="218">
        <f>IF(N152="nulová",J152,0)</f>
        <v>0</v>
      </c>
      <c r="BJ152" s="17" t="s">
        <v>76</v>
      </c>
      <c r="BK152" s="218">
        <f>ROUND(I152*H152,2)</f>
        <v>0</v>
      </c>
      <c r="BL152" s="17" t="s">
        <v>265</v>
      </c>
      <c r="BM152" s="217" t="s">
        <v>2357</v>
      </c>
    </row>
    <row r="153" s="2" customFormat="1">
      <c r="A153" s="38"/>
      <c r="B153" s="39"/>
      <c r="C153" s="40"/>
      <c r="D153" s="219" t="s">
        <v>273</v>
      </c>
      <c r="E153" s="40"/>
      <c r="F153" s="220" t="s">
        <v>2358</v>
      </c>
      <c r="G153" s="40"/>
      <c r="H153" s="40"/>
      <c r="I153" s="221"/>
      <c r="J153" s="40"/>
      <c r="K153" s="40"/>
      <c r="L153" s="44"/>
      <c r="M153" s="222"/>
      <c r="N153" s="223"/>
      <c r="O153" s="84"/>
      <c r="P153" s="84"/>
      <c r="Q153" s="84"/>
      <c r="R153" s="84"/>
      <c r="S153" s="84"/>
      <c r="T153" s="85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T153" s="17" t="s">
        <v>273</v>
      </c>
      <c r="AU153" s="17" t="s">
        <v>76</v>
      </c>
    </row>
    <row r="154" s="2" customFormat="1" ht="16.5" customHeight="1">
      <c r="A154" s="38"/>
      <c r="B154" s="39"/>
      <c r="C154" s="239" t="s">
        <v>7</v>
      </c>
      <c r="D154" s="239" t="s">
        <v>299</v>
      </c>
      <c r="E154" s="240" t="s">
        <v>2359</v>
      </c>
      <c r="F154" s="241" t="s">
        <v>2360</v>
      </c>
      <c r="G154" s="242" t="s">
        <v>341</v>
      </c>
      <c r="H154" s="243">
        <v>1.0149999999999999</v>
      </c>
      <c r="I154" s="244"/>
      <c r="J154" s="245">
        <f>ROUND(I154*H154,2)</f>
        <v>0</v>
      </c>
      <c r="K154" s="241" t="s">
        <v>271</v>
      </c>
      <c r="L154" s="246"/>
      <c r="M154" s="247" t="s">
        <v>19</v>
      </c>
      <c r="N154" s="248" t="s">
        <v>40</v>
      </c>
      <c r="O154" s="84"/>
      <c r="P154" s="215">
        <f>O154*H154</f>
        <v>0</v>
      </c>
      <c r="Q154" s="215">
        <v>0.00018000000000000001</v>
      </c>
      <c r="R154" s="215">
        <f>Q154*H154</f>
        <v>0.0001827</v>
      </c>
      <c r="S154" s="215">
        <v>0</v>
      </c>
      <c r="T154" s="216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217" t="s">
        <v>303</v>
      </c>
      <c r="AT154" s="217" t="s">
        <v>299</v>
      </c>
      <c r="AU154" s="217" t="s">
        <v>76</v>
      </c>
      <c r="AY154" s="17" t="s">
        <v>266</v>
      </c>
      <c r="BE154" s="218">
        <f>IF(N154="základní",J154,0)</f>
        <v>0</v>
      </c>
      <c r="BF154" s="218">
        <f>IF(N154="snížená",J154,0)</f>
        <v>0</v>
      </c>
      <c r="BG154" s="218">
        <f>IF(N154="zákl. přenesená",J154,0)</f>
        <v>0</v>
      </c>
      <c r="BH154" s="218">
        <f>IF(N154="sníž. přenesená",J154,0)</f>
        <v>0</v>
      </c>
      <c r="BI154" s="218">
        <f>IF(N154="nulová",J154,0)</f>
        <v>0</v>
      </c>
      <c r="BJ154" s="17" t="s">
        <v>76</v>
      </c>
      <c r="BK154" s="218">
        <f>ROUND(I154*H154,2)</f>
        <v>0</v>
      </c>
      <c r="BL154" s="17" t="s">
        <v>265</v>
      </c>
      <c r="BM154" s="217" t="s">
        <v>2361</v>
      </c>
    </row>
    <row r="155" s="2" customFormat="1">
      <c r="A155" s="38"/>
      <c r="B155" s="39"/>
      <c r="C155" s="40"/>
      <c r="D155" s="219" t="s">
        <v>273</v>
      </c>
      <c r="E155" s="40"/>
      <c r="F155" s="220" t="s">
        <v>2362</v>
      </c>
      <c r="G155" s="40"/>
      <c r="H155" s="40"/>
      <c r="I155" s="221"/>
      <c r="J155" s="40"/>
      <c r="K155" s="40"/>
      <c r="L155" s="44"/>
      <c r="M155" s="222"/>
      <c r="N155" s="223"/>
      <c r="O155" s="84"/>
      <c r="P155" s="84"/>
      <c r="Q155" s="84"/>
      <c r="R155" s="84"/>
      <c r="S155" s="84"/>
      <c r="T155" s="85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T155" s="17" t="s">
        <v>273</v>
      </c>
      <c r="AU155" s="17" t="s">
        <v>76</v>
      </c>
    </row>
    <row r="156" s="2" customFormat="1" ht="24.15" customHeight="1">
      <c r="A156" s="38"/>
      <c r="B156" s="39"/>
      <c r="C156" s="206" t="s">
        <v>642</v>
      </c>
      <c r="D156" s="206" t="s">
        <v>267</v>
      </c>
      <c r="E156" s="207" t="s">
        <v>2363</v>
      </c>
      <c r="F156" s="208" t="s">
        <v>2364</v>
      </c>
      <c r="G156" s="209" t="s">
        <v>341</v>
      </c>
      <c r="H156" s="210">
        <v>2</v>
      </c>
      <c r="I156" s="211"/>
      <c r="J156" s="212">
        <f>ROUND(I156*H156,2)</f>
        <v>0</v>
      </c>
      <c r="K156" s="208" t="s">
        <v>271</v>
      </c>
      <c r="L156" s="44"/>
      <c r="M156" s="213" t="s">
        <v>19</v>
      </c>
      <c r="N156" s="214" t="s">
        <v>40</v>
      </c>
      <c r="O156" s="84"/>
      <c r="P156" s="215">
        <f>O156*H156</f>
        <v>0</v>
      </c>
      <c r="Q156" s="215">
        <v>0</v>
      </c>
      <c r="R156" s="215">
        <f>Q156*H156</f>
        <v>0</v>
      </c>
      <c r="S156" s="215">
        <v>0</v>
      </c>
      <c r="T156" s="216">
        <f>S156*H156</f>
        <v>0</v>
      </c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R156" s="217" t="s">
        <v>265</v>
      </c>
      <c r="AT156" s="217" t="s">
        <v>267</v>
      </c>
      <c r="AU156" s="217" t="s">
        <v>76</v>
      </c>
      <c r="AY156" s="17" t="s">
        <v>266</v>
      </c>
      <c r="BE156" s="218">
        <f>IF(N156="základní",J156,0)</f>
        <v>0</v>
      </c>
      <c r="BF156" s="218">
        <f>IF(N156="snížená",J156,0)</f>
        <v>0</v>
      </c>
      <c r="BG156" s="218">
        <f>IF(N156="zákl. přenesená",J156,0)</f>
        <v>0</v>
      </c>
      <c r="BH156" s="218">
        <f>IF(N156="sníž. přenesená",J156,0)</f>
        <v>0</v>
      </c>
      <c r="BI156" s="218">
        <f>IF(N156="nulová",J156,0)</f>
        <v>0</v>
      </c>
      <c r="BJ156" s="17" t="s">
        <v>76</v>
      </c>
      <c r="BK156" s="218">
        <f>ROUND(I156*H156,2)</f>
        <v>0</v>
      </c>
      <c r="BL156" s="17" t="s">
        <v>265</v>
      </c>
      <c r="BM156" s="217" t="s">
        <v>2365</v>
      </c>
    </row>
    <row r="157" s="2" customFormat="1">
      <c r="A157" s="38"/>
      <c r="B157" s="39"/>
      <c r="C157" s="40"/>
      <c r="D157" s="219" t="s">
        <v>273</v>
      </c>
      <c r="E157" s="40"/>
      <c r="F157" s="220" t="s">
        <v>2366</v>
      </c>
      <c r="G157" s="40"/>
      <c r="H157" s="40"/>
      <c r="I157" s="221"/>
      <c r="J157" s="40"/>
      <c r="K157" s="40"/>
      <c r="L157" s="44"/>
      <c r="M157" s="222"/>
      <c r="N157" s="223"/>
      <c r="O157" s="84"/>
      <c r="P157" s="84"/>
      <c r="Q157" s="84"/>
      <c r="R157" s="84"/>
      <c r="S157" s="84"/>
      <c r="T157" s="85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T157" s="17" t="s">
        <v>273</v>
      </c>
      <c r="AU157" s="17" t="s">
        <v>76</v>
      </c>
    </row>
    <row r="158" s="2" customFormat="1" ht="16.5" customHeight="1">
      <c r="A158" s="38"/>
      <c r="B158" s="39"/>
      <c r="C158" s="239" t="s">
        <v>652</v>
      </c>
      <c r="D158" s="239" t="s">
        <v>299</v>
      </c>
      <c r="E158" s="240" t="s">
        <v>2367</v>
      </c>
      <c r="F158" s="241" t="s">
        <v>2368</v>
      </c>
      <c r="G158" s="242" t="s">
        <v>341</v>
      </c>
      <c r="H158" s="243">
        <v>2.0299999999999998</v>
      </c>
      <c r="I158" s="244"/>
      <c r="J158" s="245">
        <f>ROUND(I158*H158,2)</f>
        <v>0</v>
      </c>
      <c r="K158" s="241" t="s">
        <v>271</v>
      </c>
      <c r="L158" s="246"/>
      <c r="M158" s="247" t="s">
        <v>19</v>
      </c>
      <c r="N158" s="248" t="s">
        <v>40</v>
      </c>
      <c r="O158" s="84"/>
      <c r="P158" s="215">
        <f>O158*H158</f>
        <v>0</v>
      </c>
      <c r="Q158" s="215">
        <v>8.0000000000000007E-05</v>
      </c>
      <c r="R158" s="215">
        <f>Q158*H158</f>
        <v>0.00016239999999999999</v>
      </c>
      <c r="S158" s="215">
        <v>0</v>
      </c>
      <c r="T158" s="216">
        <f>S158*H158</f>
        <v>0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217" t="s">
        <v>303</v>
      </c>
      <c r="AT158" s="217" t="s">
        <v>299</v>
      </c>
      <c r="AU158" s="217" t="s">
        <v>76</v>
      </c>
      <c r="AY158" s="17" t="s">
        <v>266</v>
      </c>
      <c r="BE158" s="218">
        <f>IF(N158="základní",J158,0)</f>
        <v>0</v>
      </c>
      <c r="BF158" s="218">
        <f>IF(N158="snížená",J158,0)</f>
        <v>0</v>
      </c>
      <c r="BG158" s="218">
        <f>IF(N158="zákl. přenesená",J158,0)</f>
        <v>0</v>
      </c>
      <c r="BH158" s="218">
        <f>IF(N158="sníž. přenesená",J158,0)</f>
        <v>0</v>
      </c>
      <c r="BI158" s="218">
        <f>IF(N158="nulová",J158,0)</f>
        <v>0</v>
      </c>
      <c r="BJ158" s="17" t="s">
        <v>76</v>
      </c>
      <c r="BK158" s="218">
        <f>ROUND(I158*H158,2)</f>
        <v>0</v>
      </c>
      <c r="BL158" s="17" t="s">
        <v>265</v>
      </c>
      <c r="BM158" s="217" t="s">
        <v>2369</v>
      </c>
    </row>
    <row r="159" s="2" customFormat="1">
      <c r="A159" s="38"/>
      <c r="B159" s="39"/>
      <c r="C159" s="40"/>
      <c r="D159" s="219" t="s">
        <v>273</v>
      </c>
      <c r="E159" s="40"/>
      <c r="F159" s="220" t="s">
        <v>2370</v>
      </c>
      <c r="G159" s="40"/>
      <c r="H159" s="40"/>
      <c r="I159" s="221"/>
      <c r="J159" s="40"/>
      <c r="K159" s="40"/>
      <c r="L159" s="44"/>
      <c r="M159" s="222"/>
      <c r="N159" s="223"/>
      <c r="O159" s="84"/>
      <c r="P159" s="84"/>
      <c r="Q159" s="84"/>
      <c r="R159" s="84"/>
      <c r="S159" s="84"/>
      <c r="T159" s="85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T159" s="17" t="s">
        <v>273</v>
      </c>
      <c r="AU159" s="17" t="s">
        <v>76</v>
      </c>
    </row>
    <row r="160" s="2" customFormat="1" ht="16.5" customHeight="1">
      <c r="A160" s="38"/>
      <c r="B160" s="39"/>
      <c r="C160" s="206" t="s">
        <v>407</v>
      </c>
      <c r="D160" s="206" t="s">
        <v>267</v>
      </c>
      <c r="E160" s="207" t="s">
        <v>2371</v>
      </c>
      <c r="F160" s="208" t="s">
        <v>2372</v>
      </c>
      <c r="G160" s="209" t="s">
        <v>299</v>
      </c>
      <c r="H160" s="210">
        <v>82.799999999999997</v>
      </c>
      <c r="I160" s="211"/>
      <c r="J160" s="212">
        <f>ROUND(I160*H160,2)</f>
        <v>0</v>
      </c>
      <c r="K160" s="208" t="s">
        <v>271</v>
      </c>
      <c r="L160" s="44"/>
      <c r="M160" s="213" t="s">
        <v>19</v>
      </c>
      <c r="N160" s="214" t="s">
        <v>40</v>
      </c>
      <c r="O160" s="84"/>
      <c r="P160" s="215">
        <f>O160*H160</f>
        <v>0</v>
      </c>
      <c r="Q160" s="215">
        <v>0</v>
      </c>
      <c r="R160" s="215">
        <f>Q160*H160</f>
        <v>0</v>
      </c>
      <c r="S160" s="215">
        <v>0</v>
      </c>
      <c r="T160" s="216">
        <f>S160*H160</f>
        <v>0</v>
      </c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R160" s="217" t="s">
        <v>265</v>
      </c>
      <c r="AT160" s="217" t="s">
        <v>267</v>
      </c>
      <c r="AU160" s="217" t="s">
        <v>76</v>
      </c>
      <c r="AY160" s="17" t="s">
        <v>266</v>
      </c>
      <c r="BE160" s="218">
        <f>IF(N160="základní",J160,0)</f>
        <v>0</v>
      </c>
      <c r="BF160" s="218">
        <f>IF(N160="snížená",J160,0)</f>
        <v>0</v>
      </c>
      <c r="BG160" s="218">
        <f>IF(N160="zákl. přenesená",J160,0)</f>
        <v>0</v>
      </c>
      <c r="BH160" s="218">
        <f>IF(N160="sníž. přenesená",J160,0)</f>
        <v>0</v>
      </c>
      <c r="BI160" s="218">
        <f>IF(N160="nulová",J160,0)</f>
        <v>0</v>
      </c>
      <c r="BJ160" s="17" t="s">
        <v>76</v>
      </c>
      <c r="BK160" s="218">
        <f>ROUND(I160*H160,2)</f>
        <v>0</v>
      </c>
      <c r="BL160" s="17" t="s">
        <v>265</v>
      </c>
      <c r="BM160" s="217" t="s">
        <v>2373</v>
      </c>
    </row>
    <row r="161" s="2" customFormat="1">
      <c r="A161" s="38"/>
      <c r="B161" s="39"/>
      <c r="C161" s="40"/>
      <c r="D161" s="219" t="s">
        <v>273</v>
      </c>
      <c r="E161" s="40"/>
      <c r="F161" s="220" t="s">
        <v>2374</v>
      </c>
      <c r="G161" s="40"/>
      <c r="H161" s="40"/>
      <c r="I161" s="221"/>
      <c r="J161" s="40"/>
      <c r="K161" s="40"/>
      <c r="L161" s="44"/>
      <c r="M161" s="222"/>
      <c r="N161" s="223"/>
      <c r="O161" s="84"/>
      <c r="P161" s="84"/>
      <c r="Q161" s="84"/>
      <c r="R161" s="84"/>
      <c r="S161" s="84"/>
      <c r="T161" s="85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T161" s="17" t="s">
        <v>273</v>
      </c>
      <c r="AU161" s="17" t="s">
        <v>76</v>
      </c>
    </row>
    <row r="162" s="2" customFormat="1" ht="16.5" customHeight="1">
      <c r="A162" s="38"/>
      <c r="B162" s="39"/>
      <c r="C162" s="206" t="s">
        <v>665</v>
      </c>
      <c r="D162" s="206" t="s">
        <v>267</v>
      </c>
      <c r="E162" s="207" t="s">
        <v>2375</v>
      </c>
      <c r="F162" s="208" t="s">
        <v>2376</v>
      </c>
      <c r="G162" s="209" t="s">
        <v>299</v>
      </c>
      <c r="H162" s="210">
        <v>41.399999999999999</v>
      </c>
      <c r="I162" s="211"/>
      <c r="J162" s="212">
        <f>ROUND(I162*H162,2)</f>
        <v>0</v>
      </c>
      <c r="K162" s="208" t="s">
        <v>271</v>
      </c>
      <c r="L162" s="44"/>
      <c r="M162" s="213" t="s">
        <v>19</v>
      </c>
      <c r="N162" s="214" t="s">
        <v>40</v>
      </c>
      <c r="O162" s="84"/>
      <c r="P162" s="215">
        <f>O162*H162</f>
        <v>0</v>
      </c>
      <c r="Q162" s="215">
        <v>0</v>
      </c>
      <c r="R162" s="215">
        <f>Q162*H162</f>
        <v>0</v>
      </c>
      <c r="S162" s="215">
        <v>0</v>
      </c>
      <c r="T162" s="216">
        <f>S162*H162</f>
        <v>0</v>
      </c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R162" s="217" t="s">
        <v>265</v>
      </c>
      <c r="AT162" s="217" t="s">
        <v>267</v>
      </c>
      <c r="AU162" s="217" t="s">
        <v>76</v>
      </c>
      <c r="AY162" s="17" t="s">
        <v>266</v>
      </c>
      <c r="BE162" s="218">
        <f>IF(N162="základní",J162,0)</f>
        <v>0</v>
      </c>
      <c r="BF162" s="218">
        <f>IF(N162="snížená",J162,0)</f>
        <v>0</v>
      </c>
      <c r="BG162" s="218">
        <f>IF(N162="zákl. přenesená",J162,0)</f>
        <v>0</v>
      </c>
      <c r="BH162" s="218">
        <f>IF(N162="sníž. přenesená",J162,0)</f>
        <v>0</v>
      </c>
      <c r="BI162" s="218">
        <f>IF(N162="nulová",J162,0)</f>
        <v>0</v>
      </c>
      <c r="BJ162" s="17" t="s">
        <v>76</v>
      </c>
      <c r="BK162" s="218">
        <f>ROUND(I162*H162,2)</f>
        <v>0</v>
      </c>
      <c r="BL162" s="17" t="s">
        <v>265</v>
      </c>
      <c r="BM162" s="217" t="s">
        <v>2377</v>
      </c>
    </row>
    <row r="163" s="2" customFormat="1">
      <c r="A163" s="38"/>
      <c r="B163" s="39"/>
      <c r="C163" s="40"/>
      <c r="D163" s="219" t="s">
        <v>273</v>
      </c>
      <c r="E163" s="40"/>
      <c r="F163" s="220" t="s">
        <v>2378</v>
      </c>
      <c r="G163" s="40"/>
      <c r="H163" s="40"/>
      <c r="I163" s="221"/>
      <c r="J163" s="40"/>
      <c r="K163" s="40"/>
      <c r="L163" s="44"/>
      <c r="M163" s="222"/>
      <c r="N163" s="223"/>
      <c r="O163" s="84"/>
      <c r="P163" s="84"/>
      <c r="Q163" s="84"/>
      <c r="R163" s="84"/>
      <c r="S163" s="84"/>
      <c r="T163" s="85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T163" s="17" t="s">
        <v>273</v>
      </c>
      <c r="AU163" s="17" t="s">
        <v>76</v>
      </c>
    </row>
    <row r="164" s="2" customFormat="1" ht="24.15" customHeight="1">
      <c r="A164" s="38"/>
      <c r="B164" s="39"/>
      <c r="C164" s="206" t="s">
        <v>670</v>
      </c>
      <c r="D164" s="206" t="s">
        <v>267</v>
      </c>
      <c r="E164" s="207" t="s">
        <v>2379</v>
      </c>
      <c r="F164" s="208" t="s">
        <v>2380</v>
      </c>
      <c r="G164" s="209" t="s">
        <v>341</v>
      </c>
      <c r="H164" s="210">
        <v>14</v>
      </c>
      <c r="I164" s="211"/>
      <c r="J164" s="212">
        <f>ROUND(I164*H164,2)</f>
        <v>0</v>
      </c>
      <c r="K164" s="208" t="s">
        <v>19</v>
      </c>
      <c r="L164" s="44"/>
      <c r="M164" s="213" t="s">
        <v>19</v>
      </c>
      <c r="N164" s="214" t="s">
        <v>40</v>
      </c>
      <c r="O164" s="84"/>
      <c r="P164" s="215">
        <f>O164*H164</f>
        <v>0</v>
      </c>
      <c r="Q164" s="215">
        <v>8.0000000000000007E-05</v>
      </c>
      <c r="R164" s="215">
        <f>Q164*H164</f>
        <v>0.0011200000000000001</v>
      </c>
      <c r="S164" s="215">
        <v>0</v>
      </c>
      <c r="T164" s="216">
        <f>S164*H164</f>
        <v>0</v>
      </c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R164" s="217" t="s">
        <v>265</v>
      </c>
      <c r="AT164" s="217" t="s">
        <v>267</v>
      </c>
      <c r="AU164" s="217" t="s">
        <v>76</v>
      </c>
      <c r="AY164" s="17" t="s">
        <v>266</v>
      </c>
      <c r="BE164" s="218">
        <f>IF(N164="základní",J164,0)</f>
        <v>0</v>
      </c>
      <c r="BF164" s="218">
        <f>IF(N164="snížená",J164,0)</f>
        <v>0</v>
      </c>
      <c r="BG164" s="218">
        <f>IF(N164="zákl. přenesená",J164,0)</f>
        <v>0</v>
      </c>
      <c r="BH164" s="218">
        <f>IF(N164="sníž. přenesená",J164,0)</f>
        <v>0</v>
      </c>
      <c r="BI164" s="218">
        <f>IF(N164="nulová",J164,0)</f>
        <v>0</v>
      </c>
      <c r="BJ164" s="17" t="s">
        <v>76</v>
      </c>
      <c r="BK164" s="218">
        <f>ROUND(I164*H164,2)</f>
        <v>0</v>
      </c>
      <c r="BL164" s="17" t="s">
        <v>265</v>
      </c>
      <c r="BM164" s="217" t="s">
        <v>2381</v>
      </c>
    </row>
    <row r="165" s="13" customFormat="1">
      <c r="A165" s="13"/>
      <c r="B165" s="251"/>
      <c r="C165" s="252"/>
      <c r="D165" s="226" t="s">
        <v>275</v>
      </c>
      <c r="E165" s="253" t="s">
        <v>19</v>
      </c>
      <c r="F165" s="254" t="s">
        <v>2382</v>
      </c>
      <c r="G165" s="252"/>
      <c r="H165" s="253" t="s">
        <v>19</v>
      </c>
      <c r="I165" s="255"/>
      <c r="J165" s="252"/>
      <c r="K165" s="252"/>
      <c r="L165" s="256"/>
      <c r="M165" s="257"/>
      <c r="N165" s="258"/>
      <c r="O165" s="258"/>
      <c r="P165" s="258"/>
      <c r="Q165" s="258"/>
      <c r="R165" s="258"/>
      <c r="S165" s="258"/>
      <c r="T165" s="259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60" t="s">
        <v>275</v>
      </c>
      <c r="AU165" s="260" t="s">
        <v>76</v>
      </c>
      <c r="AV165" s="13" t="s">
        <v>76</v>
      </c>
      <c r="AW165" s="13" t="s">
        <v>31</v>
      </c>
      <c r="AX165" s="13" t="s">
        <v>69</v>
      </c>
      <c r="AY165" s="260" t="s">
        <v>266</v>
      </c>
    </row>
    <row r="166" s="13" customFormat="1">
      <c r="A166" s="13"/>
      <c r="B166" s="251"/>
      <c r="C166" s="252"/>
      <c r="D166" s="226" t="s">
        <v>275</v>
      </c>
      <c r="E166" s="253" t="s">
        <v>19</v>
      </c>
      <c r="F166" s="254" t="s">
        <v>2383</v>
      </c>
      <c r="G166" s="252"/>
      <c r="H166" s="253" t="s">
        <v>19</v>
      </c>
      <c r="I166" s="255"/>
      <c r="J166" s="252"/>
      <c r="K166" s="252"/>
      <c r="L166" s="256"/>
      <c r="M166" s="257"/>
      <c r="N166" s="258"/>
      <c r="O166" s="258"/>
      <c r="P166" s="258"/>
      <c r="Q166" s="258"/>
      <c r="R166" s="258"/>
      <c r="S166" s="258"/>
      <c r="T166" s="259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60" t="s">
        <v>275</v>
      </c>
      <c r="AU166" s="260" t="s">
        <v>76</v>
      </c>
      <c r="AV166" s="13" t="s">
        <v>76</v>
      </c>
      <c r="AW166" s="13" t="s">
        <v>31</v>
      </c>
      <c r="AX166" s="13" t="s">
        <v>69</v>
      </c>
      <c r="AY166" s="260" t="s">
        <v>266</v>
      </c>
    </row>
    <row r="167" s="12" customFormat="1">
      <c r="A167" s="12"/>
      <c r="B167" s="224"/>
      <c r="C167" s="225"/>
      <c r="D167" s="226" t="s">
        <v>275</v>
      </c>
      <c r="E167" s="227" t="s">
        <v>408</v>
      </c>
      <c r="F167" s="228" t="s">
        <v>2384</v>
      </c>
      <c r="G167" s="225"/>
      <c r="H167" s="229">
        <v>14</v>
      </c>
      <c r="I167" s="230"/>
      <c r="J167" s="225"/>
      <c r="K167" s="225"/>
      <c r="L167" s="231"/>
      <c r="M167" s="236"/>
      <c r="N167" s="237"/>
      <c r="O167" s="237"/>
      <c r="P167" s="237"/>
      <c r="Q167" s="237"/>
      <c r="R167" s="237"/>
      <c r="S167" s="237"/>
      <c r="T167" s="238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T167" s="235" t="s">
        <v>275</v>
      </c>
      <c r="AU167" s="235" t="s">
        <v>76</v>
      </c>
      <c r="AV167" s="12" t="s">
        <v>78</v>
      </c>
      <c r="AW167" s="12" t="s">
        <v>31</v>
      </c>
      <c r="AX167" s="12" t="s">
        <v>76</v>
      </c>
      <c r="AY167" s="235" t="s">
        <v>266</v>
      </c>
    </row>
    <row r="168" s="2" customFormat="1" ht="16.5" customHeight="1">
      <c r="A168" s="38"/>
      <c r="B168" s="39"/>
      <c r="C168" s="206" t="s">
        <v>677</v>
      </c>
      <c r="D168" s="206" t="s">
        <v>267</v>
      </c>
      <c r="E168" s="207" t="s">
        <v>2385</v>
      </c>
      <c r="F168" s="208" t="s">
        <v>2386</v>
      </c>
      <c r="G168" s="209" t="s">
        <v>341</v>
      </c>
      <c r="H168" s="210">
        <v>2</v>
      </c>
      <c r="I168" s="211"/>
      <c r="J168" s="212">
        <f>ROUND(I168*H168,2)</f>
        <v>0</v>
      </c>
      <c r="K168" s="208" t="s">
        <v>271</v>
      </c>
      <c r="L168" s="44"/>
      <c r="M168" s="213" t="s">
        <v>19</v>
      </c>
      <c r="N168" s="214" t="s">
        <v>40</v>
      </c>
      <c r="O168" s="84"/>
      <c r="P168" s="215">
        <f>O168*H168</f>
        <v>0</v>
      </c>
      <c r="Q168" s="215">
        <v>0.00010000000000000001</v>
      </c>
      <c r="R168" s="215">
        <f>Q168*H168</f>
        <v>0.00020000000000000001</v>
      </c>
      <c r="S168" s="215">
        <v>0</v>
      </c>
      <c r="T168" s="216">
        <f>S168*H168</f>
        <v>0</v>
      </c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R168" s="217" t="s">
        <v>265</v>
      </c>
      <c r="AT168" s="217" t="s">
        <v>267</v>
      </c>
      <c r="AU168" s="217" t="s">
        <v>76</v>
      </c>
      <c r="AY168" s="17" t="s">
        <v>266</v>
      </c>
      <c r="BE168" s="218">
        <f>IF(N168="základní",J168,0)</f>
        <v>0</v>
      </c>
      <c r="BF168" s="218">
        <f>IF(N168="snížená",J168,0)</f>
        <v>0</v>
      </c>
      <c r="BG168" s="218">
        <f>IF(N168="zákl. přenesená",J168,0)</f>
        <v>0</v>
      </c>
      <c r="BH168" s="218">
        <f>IF(N168="sníž. přenesená",J168,0)</f>
        <v>0</v>
      </c>
      <c r="BI168" s="218">
        <f>IF(N168="nulová",J168,0)</f>
        <v>0</v>
      </c>
      <c r="BJ168" s="17" t="s">
        <v>76</v>
      </c>
      <c r="BK168" s="218">
        <f>ROUND(I168*H168,2)</f>
        <v>0</v>
      </c>
      <c r="BL168" s="17" t="s">
        <v>265</v>
      </c>
      <c r="BM168" s="217" t="s">
        <v>2387</v>
      </c>
    </row>
    <row r="169" s="2" customFormat="1">
      <c r="A169" s="38"/>
      <c r="B169" s="39"/>
      <c r="C169" s="40"/>
      <c r="D169" s="219" t="s">
        <v>273</v>
      </c>
      <c r="E169" s="40"/>
      <c r="F169" s="220" t="s">
        <v>2388</v>
      </c>
      <c r="G169" s="40"/>
      <c r="H169" s="40"/>
      <c r="I169" s="221"/>
      <c r="J169" s="40"/>
      <c r="K169" s="40"/>
      <c r="L169" s="44"/>
      <c r="M169" s="222"/>
      <c r="N169" s="223"/>
      <c r="O169" s="84"/>
      <c r="P169" s="84"/>
      <c r="Q169" s="84"/>
      <c r="R169" s="84"/>
      <c r="S169" s="84"/>
      <c r="T169" s="85"/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T169" s="17" t="s">
        <v>273</v>
      </c>
      <c r="AU169" s="17" t="s">
        <v>76</v>
      </c>
    </row>
    <row r="170" s="2" customFormat="1" ht="16.5" customHeight="1">
      <c r="A170" s="38"/>
      <c r="B170" s="39"/>
      <c r="C170" s="206" t="s">
        <v>683</v>
      </c>
      <c r="D170" s="206" t="s">
        <v>267</v>
      </c>
      <c r="E170" s="207" t="s">
        <v>2389</v>
      </c>
      <c r="F170" s="208" t="s">
        <v>2390</v>
      </c>
      <c r="G170" s="209" t="s">
        <v>299</v>
      </c>
      <c r="H170" s="210">
        <v>80</v>
      </c>
      <c r="I170" s="211"/>
      <c r="J170" s="212">
        <f>ROUND(I170*H170,2)</f>
        <v>0</v>
      </c>
      <c r="K170" s="208" t="s">
        <v>19</v>
      </c>
      <c r="L170" s="44"/>
      <c r="M170" s="213" t="s">
        <v>19</v>
      </c>
      <c r="N170" s="214" t="s">
        <v>40</v>
      </c>
      <c r="O170" s="84"/>
      <c r="P170" s="215">
        <f>O170*H170</f>
        <v>0</v>
      </c>
      <c r="Q170" s="215">
        <v>0.00020000000000000001</v>
      </c>
      <c r="R170" s="215">
        <f>Q170*H170</f>
        <v>0.016</v>
      </c>
      <c r="S170" s="215">
        <v>0</v>
      </c>
      <c r="T170" s="216">
        <f>S170*H170</f>
        <v>0</v>
      </c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R170" s="217" t="s">
        <v>265</v>
      </c>
      <c r="AT170" s="217" t="s">
        <v>267</v>
      </c>
      <c r="AU170" s="217" t="s">
        <v>76</v>
      </c>
      <c r="AY170" s="17" t="s">
        <v>266</v>
      </c>
      <c r="BE170" s="218">
        <f>IF(N170="základní",J170,0)</f>
        <v>0</v>
      </c>
      <c r="BF170" s="218">
        <f>IF(N170="snížená",J170,0)</f>
        <v>0</v>
      </c>
      <c r="BG170" s="218">
        <f>IF(N170="zákl. přenesená",J170,0)</f>
        <v>0</v>
      </c>
      <c r="BH170" s="218">
        <f>IF(N170="sníž. přenesená",J170,0)</f>
        <v>0</v>
      </c>
      <c r="BI170" s="218">
        <f>IF(N170="nulová",J170,0)</f>
        <v>0</v>
      </c>
      <c r="BJ170" s="17" t="s">
        <v>76</v>
      </c>
      <c r="BK170" s="218">
        <f>ROUND(I170*H170,2)</f>
        <v>0</v>
      </c>
      <c r="BL170" s="17" t="s">
        <v>265</v>
      </c>
      <c r="BM170" s="217" t="s">
        <v>2391</v>
      </c>
    </row>
    <row r="171" s="2" customFormat="1" ht="16.5" customHeight="1">
      <c r="A171" s="38"/>
      <c r="B171" s="39"/>
      <c r="C171" s="206" t="s">
        <v>692</v>
      </c>
      <c r="D171" s="206" t="s">
        <v>267</v>
      </c>
      <c r="E171" s="207" t="s">
        <v>2392</v>
      </c>
      <c r="F171" s="208" t="s">
        <v>2393</v>
      </c>
      <c r="G171" s="209" t="s">
        <v>299</v>
      </c>
      <c r="H171" s="210">
        <v>40</v>
      </c>
      <c r="I171" s="211"/>
      <c r="J171" s="212">
        <f>ROUND(I171*H171,2)</f>
        <v>0</v>
      </c>
      <c r="K171" s="208" t="s">
        <v>271</v>
      </c>
      <c r="L171" s="44"/>
      <c r="M171" s="213" t="s">
        <v>19</v>
      </c>
      <c r="N171" s="214" t="s">
        <v>40</v>
      </c>
      <c r="O171" s="84"/>
      <c r="P171" s="215">
        <f>O171*H171</f>
        <v>0</v>
      </c>
      <c r="Q171" s="215">
        <v>9.0000000000000006E-05</v>
      </c>
      <c r="R171" s="215">
        <f>Q171*H171</f>
        <v>0.0036000000000000003</v>
      </c>
      <c r="S171" s="215">
        <v>0</v>
      </c>
      <c r="T171" s="216">
        <f>S171*H171</f>
        <v>0</v>
      </c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R171" s="217" t="s">
        <v>265</v>
      </c>
      <c r="AT171" s="217" t="s">
        <v>267</v>
      </c>
      <c r="AU171" s="217" t="s">
        <v>76</v>
      </c>
      <c r="AY171" s="17" t="s">
        <v>266</v>
      </c>
      <c r="BE171" s="218">
        <f>IF(N171="základní",J171,0)</f>
        <v>0</v>
      </c>
      <c r="BF171" s="218">
        <f>IF(N171="snížená",J171,0)</f>
        <v>0</v>
      </c>
      <c r="BG171" s="218">
        <f>IF(N171="zákl. přenesená",J171,0)</f>
        <v>0</v>
      </c>
      <c r="BH171" s="218">
        <f>IF(N171="sníž. přenesená",J171,0)</f>
        <v>0</v>
      </c>
      <c r="BI171" s="218">
        <f>IF(N171="nulová",J171,0)</f>
        <v>0</v>
      </c>
      <c r="BJ171" s="17" t="s">
        <v>76</v>
      </c>
      <c r="BK171" s="218">
        <f>ROUND(I171*H171,2)</f>
        <v>0</v>
      </c>
      <c r="BL171" s="17" t="s">
        <v>265</v>
      </c>
      <c r="BM171" s="217" t="s">
        <v>2394</v>
      </c>
    </row>
    <row r="172" s="2" customFormat="1">
      <c r="A172" s="38"/>
      <c r="B172" s="39"/>
      <c r="C172" s="40"/>
      <c r="D172" s="219" t="s">
        <v>273</v>
      </c>
      <c r="E172" s="40"/>
      <c r="F172" s="220" t="s">
        <v>2395</v>
      </c>
      <c r="G172" s="40"/>
      <c r="H172" s="40"/>
      <c r="I172" s="221"/>
      <c r="J172" s="40"/>
      <c r="K172" s="40"/>
      <c r="L172" s="44"/>
      <c r="M172" s="222"/>
      <c r="N172" s="223"/>
      <c r="O172" s="84"/>
      <c r="P172" s="84"/>
      <c r="Q172" s="84"/>
      <c r="R172" s="84"/>
      <c r="S172" s="84"/>
      <c r="T172" s="85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T172" s="17" t="s">
        <v>273</v>
      </c>
      <c r="AU172" s="17" t="s">
        <v>76</v>
      </c>
    </row>
    <row r="173" s="11" customFormat="1" ht="25.92" customHeight="1">
      <c r="A173" s="11"/>
      <c r="B173" s="192"/>
      <c r="C173" s="193"/>
      <c r="D173" s="194" t="s">
        <v>68</v>
      </c>
      <c r="E173" s="195" t="s">
        <v>1564</v>
      </c>
      <c r="F173" s="195" t="s">
        <v>1565</v>
      </c>
      <c r="G173" s="193"/>
      <c r="H173" s="193"/>
      <c r="I173" s="196"/>
      <c r="J173" s="197">
        <f>BK173</f>
        <v>0</v>
      </c>
      <c r="K173" s="193"/>
      <c r="L173" s="198"/>
      <c r="M173" s="199"/>
      <c r="N173" s="200"/>
      <c r="O173" s="200"/>
      <c r="P173" s="201">
        <f>SUM(P174:P175)</f>
        <v>0</v>
      </c>
      <c r="Q173" s="200"/>
      <c r="R173" s="201">
        <f>SUM(R174:R175)</f>
        <v>0</v>
      </c>
      <c r="S173" s="200"/>
      <c r="T173" s="202">
        <f>SUM(T174:T175)</f>
        <v>0</v>
      </c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R173" s="203" t="s">
        <v>265</v>
      </c>
      <c r="AT173" s="204" t="s">
        <v>68</v>
      </c>
      <c r="AU173" s="204" t="s">
        <v>69</v>
      </c>
      <c r="AY173" s="203" t="s">
        <v>266</v>
      </c>
      <c r="BK173" s="205">
        <f>SUM(BK174:BK175)</f>
        <v>0</v>
      </c>
    </row>
    <row r="174" s="2" customFormat="1" ht="24.15" customHeight="1">
      <c r="A174" s="38"/>
      <c r="B174" s="39"/>
      <c r="C174" s="206" t="s">
        <v>697</v>
      </c>
      <c r="D174" s="206" t="s">
        <v>267</v>
      </c>
      <c r="E174" s="207" t="s">
        <v>2396</v>
      </c>
      <c r="F174" s="208" t="s">
        <v>2397</v>
      </c>
      <c r="G174" s="209" t="s">
        <v>302</v>
      </c>
      <c r="H174" s="210">
        <v>0.108</v>
      </c>
      <c r="I174" s="211"/>
      <c r="J174" s="212">
        <f>ROUND(I174*H174,2)</f>
        <v>0</v>
      </c>
      <c r="K174" s="208" t="s">
        <v>271</v>
      </c>
      <c r="L174" s="44"/>
      <c r="M174" s="213" t="s">
        <v>19</v>
      </c>
      <c r="N174" s="214" t="s">
        <v>40</v>
      </c>
      <c r="O174" s="84"/>
      <c r="P174" s="215">
        <f>O174*H174</f>
        <v>0</v>
      </c>
      <c r="Q174" s="215">
        <v>0</v>
      </c>
      <c r="R174" s="215">
        <f>Q174*H174</f>
        <v>0</v>
      </c>
      <c r="S174" s="215">
        <v>0</v>
      </c>
      <c r="T174" s="216">
        <f>S174*H174</f>
        <v>0</v>
      </c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R174" s="217" t="s">
        <v>265</v>
      </c>
      <c r="AT174" s="217" t="s">
        <v>267</v>
      </c>
      <c r="AU174" s="217" t="s">
        <v>76</v>
      </c>
      <c r="AY174" s="17" t="s">
        <v>266</v>
      </c>
      <c r="BE174" s="218">
        <f>IF(N174="základní",J174,0)</f>
        <v>0</v>
      </c>
      <c r="BF174" s="218">
        <f>IF(N174="snížená",J174,0)</f>
        <v>0</v>
      </c>
      <c r="BG174" s="218">
        <f>IF(N174="zákl. přenesená",J174,0)</f>
        <v>0</v>
      </c>
      <c r="BH174" s="218">
        <f>IF(N174="sníž. přenesená",J174,0)</f>
        <v>0</v>
      </c>
      <c r="BI174" s="218">
        <f>IF(N174="nulová",J174,0)</f>
        <v>0</v>
      </c>
      <c r="BJ174" s="17" t="s">
        <v>76</v>
      </c>
      <c r="BK174" s="218">
        <f>ROUND(I174*H174,2)</f>
        <v>0</v>
      </c>
      <c r="BL174" s="17" t="s">
        <v>265</v>
      </c>
      <c r="BM174" s="217" t="s">
        <v>2398</v>
      </c>
    </row>
    <row r="175" s="2" customFormat="1">
      <c r="A175" s="38"/>
      <c r="B175" s="39"/>
      <c r="C175" s="40"/>
      <c r="D175" s="219" t="s">
        <v>273</v>
      </c>
      <c r="E175" s="40"/>
      <c r="F175" s="220" t="s">
        <v>2399</v>
      </c>
      <c r="G175" s="40"/>
      <c r="H175" s="40"/>
      <c r="I175" s="221"/>
      <c r="J175" s="40"/>
      <c r="K175" s="40"/>
      <c r="L175" s="44"/>
      <c r="M175" s="261"/>
      <c r="N175" s="262"/>
      <c r="O175" s="263"/>
      <c r="P175" s="263"/>
      <c r="Q175" s="263"/>
      <c r="R175" s="263"/>
      <c r="S175" s="263"/>
      <c r="T175" s="264"/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T175" s="17" t="s">
        <v>273</v>
      </c>
      <c r="AU175" s="17" t="s">
        <v>76</v>
      </c>
    </row>
    <row r="176" s="2" customFormat="1" ht="6.96" customHeight="1">
      <c r="A176" s="38"/>
      <c r="B176" s="59"/>
      <c r="C176" s="60"/>
      <c r="D176" s="60"/>
      <c r="E176" s="60"/>
      <c r="F176" s="60"/>
      <c r="G176" s="60"/>
      <c r="H176" s="60"/>
      <c r="I176" s="60"/>
      <c r="J176" s="60"/>
      <c r="K176" s="60"/>
      <c r="L176" s="44"/>
      <c r="M176" s="38"/>
      <c r="O176" s="38"/>
      <c r="P176" s="38"/>
      <c r="Q176" s="38"/>
      <c r="R176" s="38"/>
      <c r="S176" s="38"/>
      <c r="T176" s="38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</row>
  </sheetData>
  <sheetProtection sheet="1" autoFilter="0" formatColumns="0" formatRows="0" objects="1" scenarios="1" spinCount="100000" saltValue="HLH/y2LDxLQabcICaKfQWz/KvdTCfZHs9BmZW0pS1dM8uTDZb0ND1Z+gWTnzJJHUyHLWUYD5G98TFuZJThEcrA==" hashValue="q9Km0eAxDXgeZe07FdI6dEmm8tpTaVEBJWxWUTk4HrAJgU5YpWPQh7l/9kefVvi9yMuBG+YGHyHAxxaBFS/L/w==" algorithmName="SHA-512" password="CC35"/>
  <autoFilter ref="C89:K175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8:H78"/>
    <mergeCell ref="E80:H80"/>
    <mergeCell ref="E82:H82"/>
    <mergeCell ref="L2:V2"/>
  </mergeCells>
  <hyperlinks>
    <hyperlink ref="F93" r:id="rId1" display="https://podminky.urs.cz/item/CS_URS_2021_02/121151103"/>
    <hyperlink ref="F97" r:id="rId2" display="https://podminky.urs.cz/item/CS_URS_2021_02/132254202"/>
    <hyperlink ref="F103" r:id="rId3" display="https://podminky.urs.cz/item/CS_URS_2021_02/151101102"/>
    <hyperlink ref="F106" r:id="rId4" display="https://podminky.urs.cz/item/CS_URS_2021_02/151101112"/>
    <hyperlink ref="F108" r:id="rId5" display="https://podminky.urs.cz/item/CS_URS_2021_02/171151103"/>
    <hyperlink ref="F111" r:id="rId6" display="https://podminky.urs.cz/item/CS_URS_2021_02/174151101"/>
    <hyperlink ref="F117" r:id="rId7" display="https://podminky.urs.cz/item/CS_URS_2021_02/175111209"/>
    <hyperlink ref="F120" r:id="rId8" display="https://podminky.urs.cz/item/CS_URS_2021_02/175151101"/>
    <hyperlink ref="F126" r:id="rId9" display="https://podminky.urs.cz/item/CS_URS_2021_02/182351123"/>
    <hyperlink ref="F128" r:id="rId10" display="https://podminky.urs.cz/item/CS_URS_2021_02/181411131"/>
    <hyperlink ref="F130" r:id="rId11" display="https://podminky.urs.cz/item/CS_URS_2021_02/00572410"/>
    <hyperlink ref="F135" r:id="rId12" display="https://podminky.urs.cz/item/CS_URS_2021_02/451573111"/>
    <hyperlink ref="F140" r:id="rId13" display="https://podminky.urs.cz/item/CS_URS_2021_02/871161211"/>
    <hyperlink ref="F142" r:id="rId14" display="https://podminky.urs.cz/item/CS_URS_2021_02/28613524"/>
    <hyperlink ref="F144" r:id="rId15" display="https://podminky.urs.cz/item/CS_URS_2021_02/871211141"/>
    <hyperlink ref="F147" r:id="rId16" display="https://podminky.urs.cz/item/CS_URS_2021_02/28613127"/>
    <hyperlink ref="F149" r:id="rId17" display="https://podminky.urs.cz/item/CS_URS_2021_02/877161101"/>
    <hyperlink ref="F151" r:id="rId18" display="https://podminky.urs.cz/item/CS_URS_2021_02/28615969"/>
    <hyperlink ref="F153" r:id="rId19" display="https://podminky.urs.cz/item/CS_URS_2021_02/877161110"/>
    <hyperlink ref="F155" r:id="rId20" display="https://podminky.urs.cz/item/CS_URS_2021_02/28615010"/>
    <hyperlink ref="F157" r:id="rId21" display="https://podminky.urs.cz/item/CS_URS_2021_02/877161112"/>
    <hyperlink ref="F159" r:id="rId22" display="https://podminky.urs.cz/item/CS_URS_2021_02/28653052"/>
    <hyperlink ref="F161" r:id="rId23" display="https://podminky.urs.cz/item/CS_URS_2021_02/892241111"/>
    <hyperlink ref="F163" r:id="rId24" display="https://podminky.urs.cz/item/CS_URS_2021_02/892273122"/>
    <hyperlink ref="F169" r:id="rId25" display="https://podminky.urs.cz/item/CS_URS_2021_02/899913101"/>
    <hyperlink ref="F172" r:id="rId26" display="https://podminky.urs.cz/item/CS_URS_2021_02/899722113"/>
    <hyperlink ref="F175" r:id="rId27" display="https://podminky.urs.cz/item/CS_URS_2021_02/9982761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28"/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124</v>
      </c>
    </row>
    <row r="3" hidden="1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20"/>
      <c r="AT3" s="17" t="s">
        <v>78</v>
      </c>
    </row>
    <row r="4" hidden="1" s="1" customFormat="1" ht="24.96" customHeight="1">
      <c r="B4" s="20"/>
      <c r="D4" s="141" t="s">
        <v>240</v>
      </c>
      <c r="L4" s="20"/>
      <c r="M4" s="142" t="s">
        <v>10</v>
      </c>
      <c r="AT4" s="17" t="s">
        <v>4</v>
      </c>
    </row>
    <row r="5" hidden="1" s="1" customFormat="1" ht="6.96" customHeight="1">
      <c r="B5" s="20"/>
      <c r="L5" s="20"/>
    </row>
    <row r="6" hidden="1" s="1" customFormat="1" ht="12" customHeight="1">
      <c r="B6" s="20"/>
      <c r="D6" s="143" t="s">
        <v>16</v>
      </c>
      <c r="L6" s="20"/>
    </row>
    <row r="7" hidden="1" s="1" customFormat="1" ht="16.5" customHeight="1">
      <c r="B7" s="20"/>
      <c r="E7" s="144" t="str">
        <f>'Rekapitulace stavby'!K6</f>
        <v>3. STAVBA - FIALOVÁ - Vozovna Pisárky, etapa III. - vratná tramvajová smyčka</v>
      </c>
      <c r="F7" s="143"/>
      <c r="G7" s="143"/>
      <c r="H7" s="143"/>
      <c r="L7" s="20"/>
    </row>
    <row r="8" hidden="1" s="1" customFormat="1" ht="12" customHeight="1">
      <c r="B8" s="20"/>
      <c r="D8" s="143" t="s">
        <v>241</v>
      </c>
      <c r="L8" s="20"/>
    </row>
    <row r="9" hidden="1" s="2" customFormat="1" ht="16.5" customHeight="1">
      <c r="A9" s="38"/>
      <c r="B9" s="44"/>
      <c r="C9" s="38"/>
      <c r="D9" s="38"/>
      <c r="E9" s="144" t="s">
        <v>1884</v>
      </c>
      <c r="F9" s="38"/>
      <c r="G9" s="38"/>
      <c r="H9" s="38"/>
      <c r="I9" s="38"/>
      <c r="J9" s="38"/>
      <c r="K9" s="38"/>
      <c r="L9" s="145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hidden="1" s="2" customFormat="1" ht="12" customHeight="1">
      <c r="A10" s="38"/>
      <c r="B10" s="44"/>
      <c r="C10" s="38"/>
      <c r="D10" s="143" t="s">
        <v>243</v>
      </c>
      <c r="E10" s="38"/>
      <c r="F10" s="38"/>
      <c r="G10" s="38"/>
      <c r="H10" s="38"/>
      <c r="I10" s="38"/>
      <c r="J10" s="38"/>
      <c r="K10" s="38"/>
      <c r="L10" s="145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hidden="1" s="2" customFormat="1" ht="16.5" customHeight="1">
      <c r="A11" s="38"/>
      <c r="B11" s="44"/>
      <c r="C11" s="38"/>
      <c r="D11" s="38"/>
      <c r="E11" s="146" t="s">
        <v>2400</v>
      </c>
      <c r="F11" s="38"/>
      <c r="G11" s="38"/>
      <c r="H11" s="38"/>
      <c r="I11" s="38"/>
      <c r="J11" s="38"/>
      <c r="K11" s="38"/>
      <c r="L11" s="145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hidden="1" s="2" customFormat="1">
      <c r="A12" s="38"/>
      <c r="B12" s="44"/>
      <c r="C12" s="38"/>
      <c r="D12" s="38"/>
      <c r="E12" s="38"/>
      <c r="F12" s="38"/>
      <c r="G12" s="38"/>
      <c r="H12" s="38"/>
      <c r="I12" s="38"/>
      <c r="J12" s="38"/>
      <c r="K12" s="38"/>
      <c r="L12" s="145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hidden="1" s="2" customFormat="1" ht="12" customHeight="1">
      <c r="A13" s="38"/>
      <c r="B13" s="44"/>
      <c r="C13" s="38"/>
      <c r="D13" s="143" t="s">
        <v>18</v>
      </c>
      <c r="E13" s="38"/>
      <c r="F13" s="133" t="s">
        <v>19</v>
      </c>
      <c r="G13" s="38"/>
      <c r="H13" s="38"/>
      <c r="I13" s="143" t="s">
        <v>20</v>
      </c>
      <c r="J13" s="133" t="s">
        <v>19</v>
      </c>
      <c r="K13" s="38"/>
      <c r="L13" s="145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hidden="1" s="2" customFormat="1" ht="12" customHeight="1">
      <c r="A14" s="38"/>
      <c r="B14" s="44"/>
      <c r="C14" s="38"/>
      <c r="D14" s="143" t="s">
        <v>21</v>
      </c>
      <c r="E14" s="38"/>
      <c r="F14" s="133" t="s">
        <v>22</v>
      </c>
      <c r="G14" s="38"/>
      <c r="H14" s="38"/>
      <c r="I14" s="143" t="s">
        <v>23</v>
      </c>
      <c r="J14" s="147" t="str">
        <f>'Rekapitulace stavby'!AN8</f>
        <v>20. 12. 2021</v>
      </c>
      <c r="K14" s="38"/>
      <c r="L14" s="145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hidden="1" s="2" customFormat="1" ht="10.8" customHeight="1">
      <c r="A15" s="38"/>
      <c r="B15" s="44"/>
      <c r="C15" s="38"/>
      <c r="D15" s="38"/>
      <c r="E15" s="38"/>
      <c r="F15" s="38"/>
      <c r="G15" s="38"/>
      <c r="H15" s="38"/>
      <c r="I15" s="38"/>
      <c r="J15" s="38"/>
      <c r="K15" s="38"/>
      <c r="L15" s="145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hidden="1" s="2" customFormat="1" ht="12" customHeight="1">
      <c r="A16" s="38"/>
      <c r="B16" s="44"/>
      <c r="C16" s="38"/>
      <c r="D16" s="143" t="s">
        <v>25</v>
      </c>
      <c r="E16" s="38"/>
      <c r="F16" s="38"/>
      <c r="G16" s="38"/>
      <c r="H16" s="38"/>
      <c r="I16" s="143" t="s">
        <v>26</v>
      </c>
      <c r="J16" s="133" t="str">
        <f>IF('Rekapitulace stavby'!AN10="","",'Rekapitulace stavby'!AN10)</f>
        <v/>
      </c>
      <c r="K16" s="38"/>
      <c r="L16" s="145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hidden="1" s="2" customFormat="1" ht="18" customHeight="1">
      <c r="A17" s="38"/>
      <c r="B17" s="44"/>
      <c r="C17" s="38"/>
      <c r="D17" s="38"/>
      <c r="E17" s="133" t="str">
        <f>IF('Rekapitulace stavby'!E11="","",'Rekapitulace stavby'!E11)</f>
        <v xml:space="preserve"> </v>
      </c>
      <c r="F17" s="38"/>
      <c r="G17" s="38"/>
      <c r="H17" s="38"/>
      <c r="I17" s="143" t="s">
        <v>27</v>
      </c>
      <c r="J17" s="133" t="str">
        <f>IF('Rekapitulace stavby'!AN11="","",'Rekapitulace stavby'!AN11)</f>
        <v/>
      </c>
      <c r="K17" s="38"/>
      <c r="L17" s="145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hidden="1" s="2" customFormat="1" ht="6.96" customHeight="1">
      <c r="A18" s="38"/>
      <c r="B18" s="44"/>
      <c r="C18" s="38"/>
      <c r="D18" s="38"/>
      <c r="E18" s="38"/>
      <c r="F18" s="38"/>
      <c r="G18" s="38"/>
      <c r="H18" s="38"/>
      <c r="I18" s="38"/>
      <c r="J18" s="38"/>
      <c r="K18" s="38"/>
      <c r="L18" s="145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hidden="1" s="2" customFormat="1" ht="12" customHeight="1">
      <c r="A19" s="38"/>
      <c r="B19" s="44"/>
      <c r="C19" s="38"/>
      <c r="D19" s="143" t="s">
        <v>28</v>
      </c>
      <c r="E19" s="38"/>
      <c r="F19" s="38"/>
      <c r="G19" s="38"/>
      <c r="H19" s="38"/>
      <c r="I19" s="143" t="s">
        <v>26</v>
      </c>
      <c r="J19" s="33" t="str">
        <f>'Rekapitulace stavby'!AN13</f>
        <v>Vyplň údaj</v>
      </c>
      <c r="K19" s="38"/>
      <c r="L19" s="145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hidden="1" s="2" customFormat="1" ht="18" customHeight="1">
      <c r="A20" s="38"/>
      <c r="B20" s="44"/>
      <c r="C20" s="38"/>
      <c r="D20" s="38"/>
      <c r="E20" s="33" t="str">
        <f>'Rekapitulace stavby'!E14</f>
        <v>Vyplň údaj</v>
      </c>
      <c r="F20" s="133"/>
      <c r="G20" s="133"/>
      <c r="H20" s="133"/>
      <c r="I20" s="143" t="s">
        <v>27</v>
      </c>
      <c r="J20" s="33" t="str">
        <f>'Rekapitulace stavby'!AN14</f>
        <v>Vyplň údaj</v>
      </c>
      <c r="K20" s="38"/>
      <c r="L20" s="145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hidden="1" s="2" customFormat="1" ht="6.96" customHeight="1">
      <c r="A21" s="38"/>
      <c r="B21" s="44"/>
      <c r="C21" s="38"/>
      <c r="D21" s="38"/>
      <c r="E21" s="38"/>
      <c r="F21" s="38"/>
      <c r="G21" s="38"/>
      <c r="H21" s="38"/>
      <c r="I21" s="38"/>
      <c r="J21" s="38"/>
      <c r="K21" s="38"/>
      <c r="L21" s="145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hidden="1" s="2" customFormat="1" ht="12" customHeight="1">
      <c r="A22" s="38"/>
      <c r="B22" s="44"/>
      <c r="C22" s="38"/>
      <c r="D22" s="143" t="s">
        <v>30</v>
      </c>
      <c r="E22" s="38"/>
      <c r="F22" s="38"/>
      <c r="G22" s="38"/>
      <c r="H22" s="38"/>
      <c r="I22" s="143" t="s">
        <v>26</v>
      </c>
      <c r="J22" s="133" t="str">
        <f>IF('Rekapitulace stavby'!AN16="","",'Rekapitulace stavby'!AN16)</f>
        <v/>
      </c>
      <c r="K22" s="38"/>
      <c r="L22" s="145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hidden="1" s="2" customFormat="1" ht="18" customHeight="1">
      <c r="A23" s="38"/>
      <c r="B23" s="44"/>
      <c r="C23" s="38"/>
      <c r="D23" s="38"/>
      <c r="E23" s="133" t="str">
        <f>IF('Rekapitulace stavby'!E17="","",'Rekapitulace stavby'!E17)</f>
        <v xml:space="preserve"> </v>
      </c>
      <c r="F23" s="38"/>
      <c r="G23" s="38"/>
      <c r="H23" s="38"/>
      <c r="I23" s="143" t="s">
        <v>27</v>
      </c>
      <c r="J23" s="133" t="str">
        <f>IF('Rekapitulace stavby'!AN17="","",'Rekapitulace stavby'!AN17)</f>
        <v/>
      </c>
      <c r="K23" s="38"/>
      <c r="L23" s="145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hidden="1" s="2" customFormat="1" ht="6.96" customHeight="1">
      <c r="A24" s="38"/>
      <c r="B24" s="44"/>
      <c r="C24" s="38"/>
      <c r="D24" s="38"/>
      <c r="E24" s="38"/>
      <c r="F24" s="38"/>
      <c r="G24" s="38"/>
      <c r="H24" s="38"/>
      <c r="I24" s="38"/>
      <c r="J24" s="38"/>
      <c r="K24" s="38"/>
      <c r="L24" s="145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hidden="1" s="2" customFormat="1" ht="12" customHeight="1">
      <c r="A25" s="38"/>
      <c r="B25" s="44"/>
      <c r="C25" s="38"/>
      <c r="D25" s="143" t="s">
        <v>32</v>
      </c>
      <c r="E25" s="38"/>
      <c r="F25" s="38"/>
      <c r="G25" s="38"/>
      <c r="H25" s="38"/>
      <c r="I25" s="143" t="s">
        <v>26</v>
      </c>
      <c r="J25" s="133" t="str">
        <f>IF('Rekapitulace stavby'!AN19="","",'Rekapitulace stavby'!AN19)</f>
        <v/>
      </c>
      <c r="K25" s="38"/>
      <c r="L25" s="145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hidden="1" s="2" customFormat="1" ht="18" customHeight="1">
      <c r="A26" s="38"/>
      <c r="B26" s="44"/>
      <c r="C26" s="38"/>
      <c r="D26" s="38"/>
      <c r="E26" s="133" t="str">
        <f>IF('Rekapitulace stavby'!E20="","",'Rekapitulace stavby'!E20)</f>
        <v xml:space="preserve"> </v>
      </c>
      <c r="F26" s="38"/>
      <c r="G26" s="38"/>
      <c r="H26" s="38"/>
      <c r="I26" s="143" t="s">
        <v>27</v>
      </c>
      <c r="J26" s="133" t="str">
        <f>IF('Rekapitulace stavby'!AN20="","",'Rekapitulace stavby'!AN20)</f>
        <v/>
      </c>
      <c r="K26" s="38"/>
      <c r="L26" s="145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hidden="1" s="2" customFormat="1" ht="6.96" customHeight="1">
      <c r="A27" s="38"/>
      <c r="B27" s="44"/>
      <c r="C27" s="38"/>
      <c r="D27" s="38"/>
      <c r="E27" s="38"/>
      <c r="F27" s="38"/>
      <c r="G27" s="38"/>
      <c r="H27" s="38"/>
      <c r="I27" s="38"/>
      <c r="J27" s="38"/>
      <c r="K27" s="38"/>
      <c r="L27" s="145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hidden="1" s="2" customFormat="1" ht="12" customHeight="1">
      <c r="A28" s="38"/>
      <c r="B28" s="44"/>
      <c r="C28" s="38"/>
      <c r="D28" s="143" t="s">
        <v>33</v>
      </c>
      <c r="E28" s="38"/>
      <c r="F28" s="38"/>
      <c r="G28" s="38"/>
      <c r="H28" s="38"/>
      <c r="I28" s="38"/>
      <c r="J28" s="38"/>
      <c r="K28" s="38"/>
      <c r="L28" s="145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hidden="1" s="8" customFormat="1" ht="16.5" customHeight="1">
      <c r="A29" s="148"/>
      <c r="B29" s="149"/>
      <c r="C29" s="148"/>
      <c r="D29" s="148"/>
      <c r="E29" s="150" t="s">
        <v>19</v>
      </c>
      <c r="F29" s="150"/>
      <c r="G29" s="150"/>
      <c r="H29" s="150"/>
      <c r="I29" s="148"/>
      <c r="J29" s="148"/>
      <c r="K29" s="148"/>
      <c r="L29" s="151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</row>
    <row r="30" hidden="1" s="2" customFormat="1" ht="6.96" customHeight="1">
      <c r="A30" s="38"/>
      <c r="B30" s="44"/>
      <c r="C30" s="38"/>
      <c r="D30" s="38"/>
      <c r="E30" s="38"/>
      <c r="F30" s="38"/>
      <c r="G30" s="38"/>
      <c r="H30" s="38"/>
      <c r="I30" s="38"/>
      <c r="J30" s="38"/>
      <c r="K30" s="38"/>
      <c r="L30" s="145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hidden="1" s="2" customFormat="1" ht="6.96" customHeight="1">
      <c r="A31" s="38"/>
      <c r="B31" s="44"/>
      <c r="C31" s="38"/>
      <c r="D31" s="152"/>
      <c r="E31" s="152"/>
      <c r="F31" s="152"/>
      <c r="G31" s="152"/>
      <c r="H31" s="152"/>
      <c r="I31" s="152"/>
      <c r="J31" s="152"/>
      <c r="K31" s="152"/>
      <c r="L31" s="145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hidden="1" s="2" customFormat="1" ht="25.44" customHeight="1">
      <c r="A32" s="38"/>
      <c r="B32" s="44"/>
      <c r="C32" s="38"/>
      <c r="D32" s="153" t="s">
        <v>35</v>
      </c>
      <c r="E32" s="38"/>
      <c r="F32" s="38"/>
      <c r="G32" s="38"/>
      <c r="H32" s="38"/>
      <c r="I32" s="38"/>
      <c r="J32" s="154">
        <f>ROUND(J92, 2)</f>
        <v>0</v>
      </c>
      <c r="K32" s="38"/>
      <c r="L32" s="145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hidden="1" s="2" customFormat="1" ht="6.96" customHeight="1">
      <c r="A33" s="38"/>
      <c r="B33" s="44"/>
      <c r="C33" s="38"/>
      <c r="D33" s="152"/>
      <c r="E33" s="152"/>
      <c r="F33" s="152"/>
      <c r="G33" s="152"/>
      <c r="H33" s="152"/>
      <c r="I33" s="152"/>
      <c r="J33" s="152"/>
      <c r="K33" s="152"/>
      <c r="L33" s="145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hidden="1" s="2" customFormat="1" ht="14.4" customHeight="1">
      <c r="A34" s="38"/>
      <c r="B34" s="44"/>
      <c r="C34" s="38"/>
      <c r="D34" s="38"/>
      <c r="E34" s="38"/>
      <c r="F34" s="155" t="s">
        <v>37</v>
      </c>
      <c r="G34" s="38"/>
      <c r="H34" s="38"/>
      <c r="I34" s="155" t="s">
        <v>36</v>
      </c>
      <c r="J34" s="155" t="s">
        <v>38</v>
      </c>
      <c r="K34" s="38"/>
      <c r="L34" s="145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156" t="s">
        <v>39</v>
      </c>
      <c r="E35" s="143" t="s">
        <v>40</v>
      </c>
      <c r="F35" s="157">
        <f>ROUND((SUM(BE92:BE319)),  2)</f>
        <v>0</v>
      </c>
      <c r="G35" s="38"/>
      <c r="H35" s="38"/>
      <c r="I35" s="158">
        <v>0.20999999999999999</v>
      </c>
      <c r="J35" s="157">
        <f>ROUND(((SUM(BE92:BE319))*I35),  2)</f>
        <v>0</v>
      </c>
      <c r="K35" s="38"/>
      <c r="L35" s="145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3" t="s">
        <v>41</v>
      </c>
      <c r="F36" s="157">
        <f>ROUND((SUM(BF92:BF319)),  2)</f>
        <v>0</v>
      </c>
      <c r="G36" s="38"/>
      <c r="H36" s="38"/>
      <c r="I36" s="158">
        <v>0.14999999999999999</v>
      </c>
      <c r="J36" s="157">
        <f>ROUND(((SUM(BF92:BF319))*I36),  2)</f>
        <v>0</v>
      </c>
      <c r="K36" s="38"/>
      <c r="L36" s="145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3" t="s">
        <v>42</v>
      </c>
      <c r="F37" s="157">
        <f>ROUND((SUM(BG92:BG319)),  2)</f>
        <v>0</v>
      </c>
      <c r="G37" s="38"/>
      <c r="H37" s="38"/>
      <c r="I37" s="158">
        <v>0.20999999999999999</v>
      </c>
      <c r="J37" s="157">
        <f>0</f>
        <v>0</v>
      </c>
      <c r="K37" s="38"/>
      <c r="L37" s="145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44"/>
      <c r="C38" s="38"/>
      <c r="D38" s="38"/>
      <c r="E38" s="143" t="s">
        <v>43</v>
      </c>
      <c r="F38" s="157">
        <f>ROUND((SUM(BH92:BH319)),  2)</f>
        <v>0</v>
      </c>
      <c r="G38" s="38"/>
      <c r="H38" s="38"/>
      <c r="I38" s="158">
        <v>0.14999999999999999</v>
      </c>
      <c r="J38" s="157">
        <f>0</f>
        <v>0</v>
      </c>
      <c r="K38" s="38"/>
      <c r="L38" s="145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44"/>
      <c r="C39" s="38"/>
      <c r="D39" s="38"/>
      <c r="E39" s="143" t="s">
        <v>44</v>
      </c>
      <c r="F39" s="157">
        <f>ROUND((SUM(BI92:BI319)),  2)</f>
        <v>0</v>
      </c>
      <c r="G39" s="38"/>
      <c r="H39" s="38"/>
      <c r="I39" s="158">
        <v>0</v>
      </c>
      <c r="J39" s="157">
        <f>0</f>
        <v>0</v>
      </c>
      <c r="K39" s="38"/>
      <c r="L39" s="145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hidden="1" s="2" customFormat="1" ht="6.96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145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hidden="1" s="2" customFormat="1" ht="25.44" customHeight="1">
      <c r="A41" s="38"/>
      <c r="B41" s="44"/>
      <c r="C41" s="159"/>
      <c r="D41" s="160" t="s">
        <v>45</v>
      </c>
      <c r="E41" s="161"/>
      <c r="F41" s="161"/>
      <c r="G41" s="162" t="s">
        <v>46</v>
      </c>
      <c r="H41" s="163" t="s">
        <v>47</v>
      </c>
      <c r="I41" s="161"/>
      <c r="J41" s="164">
        <f>SUM(J32:J39)</f>
        <v>0</v>
      </c>
      <c r="K41" s="165"/>
      <c r="L41" s="145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hidden="1" s="2" customFormat="1" ht="14.4" customHeight="1">
      <c r="A42" s="38"/>
      <c r="B42" s="166"/>
      <c r="C42" s="167"/>
      <c r="D42" s="167"/>
      <c r="E42" s="167"/>
      <c r="F42" s="167"/>
      <c r="G42" s="167"/>
      <c r="H42" s="167"/>
      <c r="I42" s="167"/>
      <c r="J42" s="167"/>
      <c r="K42" s="167"/>
      <c r="L42" s="145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hidden="1"/>
    <row r="44" hidden="1"/>
    <row r="45" hidden="1"/>
    <row r="46" s="2" customFormat="1" ht="6.96" customHeight="1">
      <c r="A46" s="38"/>
      <c r="B46" s="168"/>
      <c r="C46" s="169"/>
      <c r="D46" s="169"/>
      <c r="E46" s="169"/>
      <c r="F46" s="169"/>
      <c r="G46" s="169"/>
      <c r="H46" s="169"/>
      <c r="I46" s="169"/>
      <c r="J46" s="169"/>
      <c r="K46" s="169"/>
      <c r="L46" s="145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s="2" customFormat="1" ht="24.96" customHeight="1">
      <c r="A47" s="38"/>
      <c r="B47" s="39"/>
      <c r="C47" s="23" t="s">
        <v>245</v>
      </c>
      <c r="D47" s="40"/>
      <c r="E47" s="40"/>
      <c r="F47" s="40"/>
      <c r="G47" s="40"/>
      <c r="H47" s="40"/>
      <c r="I47" s="40"/>
      <c r="J47" s="40"/>
      <c r="K47" s="40"/>
      <c r="L47" s="145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s="2" customFormat="1" ht="6.96" customHeight="1">
      <c r="A48" s="38"/>
      <c r="B48" s="39"/>
      <c r="C48" s="40"/>
      <c r="D48" s="40"/>
      <c r="E48" s="40"/>
      <c r="F48" s="40"/>
      <c r="G48" s="40"/>
      <c r="H48" s="40"/>
      <c r="I48" s="40"/>
      <c r="J48" s="40"/>
      <c r="K48" s="40"/>
      <c r="L48" s="145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s="2" customFormat="1" ht="12" customHeight="1">
      <c r="A49" s="38"/>
      <c r="B49" s="39"/>
      <c r="C49" s="32" t="s">
        <v>16</v>
      </c>
      <c r="D49" s="40"/>
      <c r="E49" s="40"/>
      <c r="F49" s="40"/>
      <c r="G49" s="40"/>
      <c r="H49" s="40"/>
      <c r="I49" s="40"/>
      <c r="J49" s="40"/>
      <c r="K49" s="40"/>
      <c r="L49" s="145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s="2" customFormat="1" ht="16.5" customHeight="1">
      <c r="A50" s="38"/>
      <c r="B50" s="39"/>
      <c r="C50" s="40"/>
      <c r="D50" s="40"/>
      <c r="E50" s="170" t="str">
        <f>E7</f>
        <v>3. STAVBA - FIALOVÁ - Vozovna Pisárky, etapa III. - vratná tramvajová smyčka</v>
      </c>
      <c r="F50" s="32"/>
      <c r="G50" s="32"/>
      <c r="H50" s="32"/>
      <c r="I50" s="40"/>
      <c r="J50" s="40"/>
      <c r="K50" s="40"/>
      <c r="L50" s="145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s="1" customFormat="1" ht="12" customHeight="1">
      <c r="B51" s="21"/>
      <c r="C51" s="32" t="s">
        <v>241</v>
      </c>
      <c r="D51" s="22"/>
      <c r="E51" s="22"/>
      <c r="F51" s="22"/>
      <c r="G51" s="22"/>
      <c r="H51" s="22"/>
      <c r="I51" s="22"/>
      <c r="J51" s="22"/>
      <c r="K51" s="22"/>
      <c r="L51" s="20"/>
    </row>
    <row r="52" s="2" customFormat="1" ht="16.5" customHeight="1">
      <c r="A52" s="38"/>
      <c r="B52" s="39"/>
      <c r="C52" s="40"/>
      <c r="D52" s="40"/>
      <c r="E52" s="170" t="s">
        <v>1884</v>
      </c>
      <c r="F52" s="40"/>
      <c r="G52" s="40"/>
      <c r="H52" s="40"/>
      <c r="I52" s="40"/>
      <c r="J52" s="40"/>
      <c r="K52" s="40"/>
      <c r="L52" s="145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s="2" customFormat="1" ht="12" customHeight="1">
      <c r="A53" s="38"/>
      <c r="B53" s="39"/>
      <c r="C53" s="32" t="s">
        <v>243</v>
      </c>
      <c r="D53" s="40"/>
      <c r="E53" s="40"/>
      <c r="F53" s="40"/>
      <c r="G53" s="40"/>
      <c r="H53" s="40"/>
      <c r="I53" s="40"/>
      <c r="J53" s="40"/>
      <c r="K53" s="40"/>
      <c r="L53" s="145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s="2" customFormat="1" ht="16.5" customHeight="1">
      <c r="A54" s="38"/>
      <c r="B54" s="39"/>
      <c r="C54" s="40"/>
      <c r="D54" s="40"/>
      <c r="E54" s="69" t="str">
        <f>E11</f>
        <v>SO 312 - Úpravy areálové kanalizace</v>
      </c>
      <c r="F54" s="40"/>
      <c r="G54" s="40"/>
      <c r="H54" s="40"/>
      <c r="I54" s="40"/>
      <c r="J54" s="40"/>
      <c r="K54" s="40"/>
      <c r="L54" s="145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s="2" customFormat="1" ht="6.96" customHeight="1">
      <c r="A55" s="38"/>
      <c r="B55" s="39"/>
      <c r="C55" s="40"/>
      <c r="D55" s="40"/>
      <c r="E55" s="40"/>
      <c r="F55" s="40"/>
      <c r="G55" s="40"/>
      <c r="H55" s="40"/>
      <c r="I55" s="40"/>
      <c r="J55" s="40"/>
      <c r="K55" s="40"/>
      <c r="L55" s="145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s="2" customFormat="1" ht="12" customHeight="1">
      <c r="A56" s="38"/>
      <c r="B56" s="39"/>
      <c r="C56" s="32" t="s">
        <v>21</v>
      </c>
      <c r="D56" s="40"/>
      <c r="E56" s="40"/>
      <c r="F56" s="27" t="str">
        <f>F14</f>
        <v xml:space="preserve"> </v>
      </c>
      <c r="G56" s="40"/>
      <c r="H56" s="40"/>
      <c r="I56" s="32" t="s">
        <v>23</v>
      </c>
      <c r="J56" s="72" t="str">
        <f>IF(J14="","",J14)</f>
        <v>20. 12. 2021</v>
      </c>
      <c r="K56" s="40"/>
      <c r="L56" s="145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s="2" customFormat="1" ht="6.96" customHeight="1">
      <c r="A57" s="38"/>
      <c r="B57" s="39"/>
      <c r="C57" s="40"/>
      <c r="D57" s="40"/>
      <c r="E57" s="40"/>
      <c r="F57" s="40"/>
      <c r="G57" s="40"/>
      <c r="H57" s="40"/>
      <c r="I57" s="40"/>
      <c r="J57" s="40"/>
      <c r="K57" s="40"/>
      <c r="L57" s="145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s="2" customFormat="1" ht="15.15" customHeight="1">
      <c r="A58" s="38"/>
      <c r="B58" s="39"/>
      <c r="C58" s="32" t="s">
        <v>25</v>
      </c>
      <c r="D58" s="40"/>
      <c r="E58" s="40"/>
      <c r="F58" s="27" t="str">
        <f>E17</f>
        <v xml:space="preserve"> </v>
      </c>
      <c r="G58" s="40"/>
      <c r="H58" s="40"/>
      <c r="I58" s="32" t="s">
        <v>30</v>
      </c>
      <c r="J58" s="36" t="str">
        <f>E23</f>
        <v xml:space="preserve"> </v>
      </c>
      <c r="K58" s="40"/>
      <c r="L58" s="145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</row>
    <row r="59" s="2" customFormat="1" ht="15.15" customHeight="1">
      <c r="A59" s="38"/>
      <c r="B59" s="39"/>
      <c r="C59" s="32" t="s">
        <v>28</v>
      </c>
      <c r="D59" s="40"/>
      <c r="E59" s="40"/>
      <c r="F59" s="27" t="str">
        <f>IF(E20="","",E20)</f>
        <v>Vyplň údaj</v>
      </c>
      <c r="G59" s="40"/>
      <c r="H59" s="40"/>
      <c r="I59" s="32" t="s">
        <v>32</v>
      </c>
      <c r="J59" s="36" t="str">
        <f>E26</f>
        <v xml:space="preserve"> </v>
      </c>
      <c r="K59" s="40"/>
      <c r="L59" s="145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</row>
    <row r="60" s="2" customFormat="1" ht="10.32" customHeight="1">
      <c r="A60" s="38"/>
      <c r="B60" s="39"/>
      <c r="C60" s="40"/>
      <c r="D60" s="40"/>
      <c r="E60" s="40"/>
      <c r="F60" s="40"/>
      <c r="G60" s="40"/>
      <c r="H60" s="40"/>
      <c r="I60" s="40"/>
      <c r="J60" s="40"/>
      <c r="K60" s="40"/>
      <c r="L60" s="145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</row>
    <row r="61" s="2" customFormat="1" ht="29.28" customHeight="1">
      <c r="A61" s="38"/>
      <c r="B61" s="39"/>
      <c r="C61" s="171" t="s">
        <v>246</v>
      </c>
      <c r="D61" s="172"/>
      <c r="E61" s="172"/>
      <c r="F61" s="172"/>
      <c r="G61" s="172"/>
      <c r="H61" s="172"/>
      <c r="I61" s="172"/>
      <c r="J61" s="173" t="s">
        <v>247</v>
      </c>
      <c r="K61" s="172"/>
      <c r="L61" s="145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 s="2" customFormat="1" ht="10.32" customHeight="1">
      <c r="A62" s="38"/>
      <c r="B62" s="39"/>
      <c r="C62" s="40"/>
      <c r="D62" s="40"/>
      <c r="E62" s="40"/>
      <c r="F62" s="40"/>
      <c r="G62" s="40"/>
      <c r="H62" s="40"/>
      <c r="I62" s="40"/>
      <c r="J62" s="40"/>
      <c r="K62" s="40"/>
      <c r="L62" s="145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</row>
    <row r="63" s="2" customFormat="1" ht="22.8" customHeight="1">
      <c r="A63" s="38"/>
      <c r="B63" s="39"/>
      <c r="C63" s="174" t="s">
        <v>67</v>
      </c>
      <c r="D63" s="40"/>
      <c r="E63" s="40"/>
      <c r="F63" s="40"/>
      <c r="G63" s="40"/>
      <c r="H63" s="40"/>
      <c r="I63" s="40"/>
      <c r="J63" s="102">
        <f>J92</f>
        <v>0</v>
      </c>
      <c r="K63" s="40"/>
      <c r="L63" s="145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U63" s="17" t="s">
        <v>248</v>
      </c>
    </row>
    <row r="64" s="9" customFormat="1" ht="24.96" customHeight="1">
      <c r="A64" s="9"/>
      <c r="B64" s="175"/>
      <c r="C64" s="176"/>
      <c r="D64" s="177" t="s">
        <v>287</v>
      </c>
      <c r="E64" s="178"/>
      <c r="F64" s="178"/>
      <c r="G64" s="178"/>
      <c r="H64" s="178"/>
      <c r="I64" s="178"/>
      <c r="J64" s="179">
        <f>J93</f>
        <v>0</v>
      </c>
      <c r="K64" s="176"/>
      <c r="L64" s="180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9" customFormat="1" ht="24.96" customHeight="1">
      <c r="A65" s="9"/>
      <c r="B65" s="175"/>
      <c r="C65" s="176"/>
      <c r="D65" s="177" t="s">
        <v>507</v>
      </c>
      <c r="E65" s="178"/>
      <c r="F65" s="178"/>
      <c r="G65" s="178"/>
      <c r="H65" s="178"/>
      <c r="I65" s="178"/>
      <c r="J65" s="179">
        <f>J175</f>
        <v>0</v>
      </c>
      <c r="K65" s="176"/>
      <c r="L65" s="180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9" customFormat="1" ht="24.96" customHeight="1">
      <c r="A66" s="9"/>
      <c r="B66" s="175"/>
      <c r="C66" s="176"/>
      <c r="D66" s="177" t="s">
        <v>509</v>
      </c>
      <c r="E66" s="178"/>
      <c r="F66" s="178"/>
      <c r="G66" s="178"/>
      <c r="H66" s="178"/>
      <c r="I66" s="178"/>
      <c r="J66" s="179">
        <f>J180</f>
        <v>0</v>
      </c>
      <c r="K66" s="176"/>
      <c r="L66" s="180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9" customFormat="1" ht="24.96" customHeight="1">
      <c r="A67" s="9"/>
      <c r="B67" s="175"/>
      <c r="C67" s="176"/>
      <c r="D67" s="177" t="s">
        <v>510</v>
      </c>
      <c r="E67" s="178"/>
      <c r="F67" s="178"/>
      <c r="G67" s="178"/>
      <c r="H67" s="178"/>
      <c r="I67" s="178"/>
      <c r="J67" s="179">
        <f>J184</f>
        <v>0</v>
      </c>
      <c r="K67" s="176"/>
      <c r="L67" s="180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9" customFormat="1" ht="24.96" customHeight="1">
      <c r="A68" s="9"/>
      <c r="B68" s="175"/>
      <c r="C68" s="176"/>
      <c r="D68" s="177" t="s">
        <v>515</v>
      </c>
      <c r="E68" s="178"/>
      <c r="F68" s="178"/>
      <c r="G68" s="178"/>
      <c r="H68" s="178"/>
      <c r="I68" s="178"/>
      <c r="J68" s="179">
        <f>J222</f>
        <v>0</v>
      </c>
      <c r="K68" s="176"/>
      <c r="L68" s="180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9" customFormat="1" ht="24.96" customHeight="1">
      <c r="A69" s="9"/>
      <c r="B69" s="175"/>
      <c r="C69" s="176"/>
      <c r="D69" s="177" t="s">
        <v>288</v>
      </c>
      <c r="E69" s="178"/>
      <c r="F69" s="178"/>
      <c r="G69" s="178"/>
      <c r="H69" s="178"/>
      <c r="I69" s="178"/>
      <c r="J69" s="179">
        <f>J312</f>
        <v>0</v>
      </c>
      <c r="K69" s="176"/>
      <c r="L69" s="180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s="9" customFormat="1" ht="24.96" customHeight="1">
      <c r="A70" s="9"/>
      <c r="B70" s="175"/>
      <c r="C70" s="176"/>
      <c r="D70" s="177" t="s">
        <v>516</v>
      </c>
      <c r="E70" s="178"/>
      <c r="F70" s="178"/>
      <c r="G70" s="178"/>
      <c r="H70" s="178"/>
      <c r="I70" s="178"/>
      <c r="J70" s="179">
        <f>J317</f>
        <v>0</v>
      </c>
      <c r="K70" s="176"/>
      <c r="L70" s="180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s="2" customFormat="1" ht="21.84" customHeight="1">
      <c r="A71" s="38"/>
      <c r="B71" s="39"/>
      <c r="C71" s="40"/>
      <c r="D71" s="40"/>
      <c r="E71" s="40"/>
      <c r="F71" s="40"/>
      <c r="G71" s="40"/>
      <c r="H71" s="40"/>
      <c r="I71" s="40"/>
      <c r="J71" s="40"/>
      <c r="K71" s="40"/>
      <c r="L71" s="145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</row>
    <row r="72" s="2" customFormat="1" ht="6.96" customHeight="1">
      <c r="A72" s="38"/>
      <c r="B72" s="59"/>
      <c r="C72" s="60"/>
      <c r="D72" s="60"/>
      <c r="E72" s="60"/>
      <c r="F72" s="60"/>
      <c r="G72" s="60"/>
      <c r="H72" s="60"/>
      <c r="I72" s="60"/>
      <c r="J72" s="60"/>
      <c r="K72" s="60"/>
      <c r="L72" s="145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</row>
    <row r="76" s="2" customFormat="1" ht="6.96" customHeight="1">
      <c r="A76" s="38"/>
      <c r="B76" s="61"/>
      <c r="C76" s="62"/>
      <c r="D76" s="62"/>
      <c r="E76" s="62"/>
      <c r="F76" s="62"/>
      <c r="G76" s="62"/>
      <c r="H76" s="62"/>
      <c r="I76" s="62"/>
      <c r="J76" s="62"/>
      <c r="K76" s="62"/>
      <c r="L76" s="145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24.96" customHeight="1">
      <c r="A77" s="38"/>
      <c r="B77" s="39"/>
      <c r="C77" s="23" t="s">
        <v>250</v>
      </c>
      <c r="D77" s="40"/>
      <c r="E77" s="40"/>
      <c r="F77" s="40"/>
      <c r="G77" s="40"/>
      <c r="H77" s="40"/>
      <c r="I77" s="40"/>
      <c r="J77" s="40"/>
      <c r="K77" s="40"/>
      <c r="L77" s="145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78" s="2" customFormat="1" ht="6.96" customHeight="1">
      <c r="A78" s="38"/>
      <c r="B78" s="39"/>
      <c r="C78" s="40"/>
      <c r="D78" s="40"/>
      <c r="E78" s="40"/>
      <c r="F78" s="40"/>
      <c r="G78" s="40"/>
      <c r="H78" s="40"/>
      <c r="I78" s="40"/>
      <c r="J78" s="40"/>
      <c r="K78" s="40"/>
      <c r="L78" s="145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</row>
    <row r="79" s="2" customFormat="1" ht="12" customHeight="1">
      <c r="A79" s="38"/>
      <c r="B79" s="39"/>
      <c r="C79" s="32" t="s">
        <v>16</v>
      </c>
      <c r="D79" s="40"/>
      <c r="E79" s="40"/>
      <c r="F79" s="40"/>
      <c r="G79" s="40"/>
      <c r="H79" s="40"/>
      <c r="I79" s="40"/>
      <c r="J79" s="40"/>
      <c r="K79" s="40"/>
      <c r="L79" s="145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</row>
    <row r="80" s="2" customFormat="1" ht="16.5" customHeight="1">
      <c r="A80" s="38"/>
      <c r="B80" s="39"/>
      <c r="C80" s="40"/>
      <c r="D80" s="40"/>
      <c r="E80" s="170" t="str">
        <f>E7</f>
        <v>3. STAVBA - FIALOVÁ - Vozovna Pisárky, etapa III. - vratná tramvajová smyčka</v>
      </c>
      <c r="F80" s="32"/>
      <c r="G80" s="32"/>
      <c r="H80" s="32"/>
      <c r="I80" s="40"/>
      <c r="J80" s="40"/>
      <c r="K80" s="40"/>
      <c r="L80" s="145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1" customFormat="1" ht="12" customHeight="1">
      <c r="B81" s="21"/>
      <c r="C81" s="32" t="s">
        <v>241</v>
      </c>
      <c r="D81" s="22"/>
      <c r="E81" s="22"/>
      <c r="F81" s="22"/>
      <c r="G81" s="22"/>
      <c r="H81" s="22"/>
      <c r="I81" s="22"/>
      <c r="J81" s="22"/>
      <c r="K81" s="22"/>
      <c r="L81" s="20"/>
    </row>
    <row r="82" s="2" customFormat="1" ht="16.5" customHeight="1">
      <c r="A82" s="38"/>
      <c r="B82" s="39"/>
      <c r="C82" s="40"/>
      <c r="D82" s="40"/>
      <c r="E82" s="170" t="s">
        <v>1884</v>
      </c>
      <c r="F82" s="40"/>
      <c r="G82" s="40"/>
      <c r="H82" s="40"/>
      <c r="I82" s="40"/>
      <c r="J82" s="40"/>
      <c r="K82" s="40"/>
      <c r="L82" s="145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12" customHeight="1">
      <c r="A83" s="38"/>
      <c r="B83" s="39"/>
      <c r="C83" s="32" t="s">
        <v>243</v>
      </c>
      <c r="D83" s="40"/>
      <c r="E83" s="40"/>
      <c r="F83" s="40"/>
      <c r="G83" s="40"/>
      <c r="H83" s="40"/>
      <c r="I83" s="40"/>
      <c r="J83" s="40"/>
      <c r="K83" s="40"/>
      <c r="L83" s="145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6.5" customHeight="1">
      <c r="A84" s="38"/>
      <c r="B84" s="39"/>
      <c r="C84" s="40"/>
      <c r="D84" s="40"/>
      <c r="E84" s="69" t="str">
        <f>E11</f>
        <v>SO 312 - Úpravy areálové kanalizace</v>
      </c>
      <c r="F84" s="40"/>
      <c r="G84" s="40"/>
      <c r="H84" s="40"/>
      <c r="I84" s="40"/>
      <c r="J84" s="40"/>
      <c r="K84" s="40"/>
      <c r="L84" s="145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6.96" customHeight="1">
      <c r="A85" s="38"/>
      <c r="B85" s="39"/>
      <c r="C85" s="40"/>
      <c r="D85" s="40"/>
      <c r="E85" s="40"/>
      <c r="F85" s="40"/>
      <c r="G85" s="40"/>
      <c r="H85" s="40"/>
      <c r="I85" s="40"/>
      <c r="J85" s="40"/>
      <c r="K85" s="40"/>
      <c r="L85" s="145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21</v>
      </c>
      <c r="D86" s="40"/>
      <c r="E86" s="40"/>
      <c r="F86" s="27" t="str">
        <f>F14</f>
        <v xml:space="preserve"> </v>
      </c>
      <c r="G86" s="40"/>
      <c r="H86" s="40"/>
      <c r="I86" s="32" t="s">
        <v>23</v>
      </c>
      <c r="J86" s="72" t="str">
        <f>IF(J14="","",J14)</f>
        <v>20. 12. 2021</v>
      </c>
      <c r="K86" s="40"/>
      <c r="L86" s="145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6.96" customHeight="1">
      <c r="A87" s="38"/>
      <c r="B87" s="39"/>
      <c r="C87" s="40"/>
      <c r="D87" s="40"/>
      <c r="E87" s="40"/>
      <c r="F87" s="40"/>
      <c r="G87" s="40"/>
      <c r="H87" s="40"/>
      <c r="I87" s="40"/>
      <c r="J87" s="40"/>
      <c r="K87" s="40"/>
      <c r="L87" s="145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15.15" customHeight="1">
      <c r="A88" s="38"/>
      <c r="B88" s="39"/>
      <c r="C88" s="32" t="s">
        <v>25</v>
      </c>
      <c r="D88" s="40"/>
      <c r="E88" s="40"/>
      <c r="F88" s="27" t="str">
        <f>E17</f>
        <v xml:space="preserve"> </v>
      </c>
      <c r="G88" s="40"/>
      <c r="H88" s="40"/>
      <c r="I88" s="32" t="s">
        <v>30</v>
      </c>
      <c r="J88" s="36" t="str">
        <f>E23</f>
        <v xml:space="preserve"> </v>
      </c>
      <c r="K88" s="40"/>
      <c r="L88" s="145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5.15" customHeight="1">
      <c r="A89" s="38"/>
      <c r="B89" s="39"/>
      <c r="C89" s="32" t="s">
        <v>28</v>
      </c>
      <c r="D89" s="40"/>
      <c r="E89" s="40"/>
      <c r="F89" s="27" t="str">
        <f>IF(E20="","",E20)</f>
        <v>Vyplň údaj</v>
      </c>
      <c r="G89" s="40"/>
      <c r="H89" s="40"/>
      <c r="I89" s="32" t="s">
        <v>32</v>
      </c>
      <c r="J89" s="36" t="str">
        <f>E26</f>
        <v xml:space="preserve"> </v>
      </c>
      <c r="K89" s="40"/>
      <c r="L89" s="145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10.32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145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10" customFormat="1" ht="29.28" customHeight="1">
      <c r="A91" s="181"/>
      <c r="B91" s="182"/>
      <c r="C91" s="183" t="s">
        <v>251</v>
      </c>
      <c r="D91" s="184" t="s">
        <v>54</v>
      </c>
      <c r="E91" s="184" t="s">
        <v>50</v>
      </c>
      <c r="F91" s="184" t="s">
        <v>51</v>
      </c>
      <c r="G91" s="184" t="s">
        <v>252</v>
      </c>
      <c r="H91" s="184" t="s">
        <v>253</v>
      </c>
      <c r="I91" s="184" t="s">
        <v>254</v>
      </c>
      <c r="J91" s="184" t="s">
        <v>247</v>
      </c>
      <c r="K91" s="185" t="s">
        <v>255</v>
      </c>
      <c r="L91" s="186"/>
      <c r="M91" s="92" t="s">
        <v>19</v>
      </c>
      <c r="N91" s="93" t="s">
        <v>39</v>
      </c>
      <c r="O91" s="93" t="s">
        <v>256</v>
      </c>
      <c r="P91" s="93" t="s">
        <v>257</v>
      </c>
      <c r="Q91" s="93" t="s">
        <v>258</v>
      </c>
      <c r="R91" s="93" t="s">
        <v>259</v>
      </c>
      <c r="S91" s="93" t="s">
        <v>260</v>
      </c>
      <c r="T91" s="94" t="s">
        <v>261</v>
      </c>
      <c r="U91" s="181"/>
      <c r="V91" s="181"/>
      <c r="W91" s="181"/>
      <c r="X91" s="181"/>
      <c r="Y91" s="181"/>
      <c r="Z91" s="181"/>
      <c r="AA91" s="181"/>
      <c r="AB91" s="181"/>
      <c r="AC91" s="181"/>
      <c r="AD91" s="181"/>
      <c r="AE91" s="181"/>
    </row>
    <row r="92" s="2" customFormat="1" ht="22.8" customHeight="1">
      <c r="A92" s="38"/>
      <c r="B92" s="39"/>
      <c r="C92" s="99" t="s">
        <v>262</v>
      </c>
      <c r="D92" s="40"/>
      <c r="E92" s="40"/>
      <c r="F92" s="40"/>
      <c r="G92" s="40"/>
      <c r="H92" s="40"/>
      <c r="I92" s="40"/>
      <c r="J92" s="187">
        <f>BK92</f>
        <v>0</v>
      </c>
      <c r="K92" s="40"/>
      <c r="L92" s="44"/>
      <c r="M92" s="95"/>
      <c r="N92" s="188"/>
      <c r="O92" s="96"/>
      <c r="P92" s="189">
        <f>P93+P175+P180+P184+P222+P312+P317</f>
        <v>0</v>
      </c>
      <c r="Q92" s="96"/>
      <c r="R92" s="189">
        <f>R93+R175+R180+R184+R222+R312+R317</f>
        <v>152.17267494999999</v>
      </c>
      <c r="S92" s="96"/>
      <c r="T92" s="190">
        <f>T93+T175+T180+T184+T222+T312+T317</f>
        <v>0.10000000000000001</v>
      </c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T92" s="17" t="s">
        <v>68</v>
      </c>
      <c r="AU92" s="17" t="s">
        <v>248</v>
      </c>
      <c r="BK92" s="191">
        <f>BK93+BK175+BK180+BK184+BK222+BK312+BK317</f>
        <v>0</v>
      </c>
    </row>
    <row r="93" s="11" customFormat="1" ht="25.92" customHeight="1">
      <c r="A93" s="11"/>
      <c r="B93" s="192"/>
      <c r="C93" s="193"/>
      <c r="D93" s="194" t="s">
        <v>68</v>
      </c>
      <c r="E93" s="195" t="s">
        <v>76</v>
      </c>
      <c r="F93" s="195" t="s">
        <v>290</v>
      </c>
      <c r="G93" s="193"/>
      <c r="H93" s="193"/>
      <c r="I93" s="196"/>
      <c r="J93" s="197">
        <f>BK93</f>
        <v>0</v>
      </c>
      <c r="K93" s="193"/>
      <c r="L93" s="198"/>
      <c r="M93" s="199"/>
      <c r="N93" s="200"/>
      <c r="O93" s="200"/>
      <c r="P93" s="201">
        <f>SUM(P94:P174)</f>
        <v>0</v>
      </c>
      <c r="Q93" s="200"/>
      <c r="R93" s="201">
        <f>SUM(R94:R174)</f>
        <v>1.4741812500000002</v>
      </c>
      <c r="S93" s="200"/>
      <c r="T93" s="202">
        <f>SUM(T94:T174)</f>
        <v>0</v>
      </c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R93" s="203" t="s">
        <v>265</v>
      </c>
      <c r="AT93" s="204" t="s">
        <v>68</v>
      </c>
      <c r="AU93" s="204" t="s">
        <v>69</v>
      </c>
      <c r="AY93" s="203" t="s">
        <v>266</v>
      </c>
      <c r="BK93" s="205">
        <f>SUM(BK94:BK174)</f>
        <v>0</v>
      </c>
    </row>
    <row r="94" s="2" customFormat="1" ht="16.5" customHeight="1">
      <c r="A94" s="38"/>
      <c r="B94" s="39"/>
      <c r="C94" s="206" t="s">
        <v>76</v>
      </c>
      <c r="D94" s="206" t="s">
        <v>267</v>
      </c>
      <c r="E94" s="207" t="s">
        <v>1886</v>
      </c>
      <c r="F94" s="208" t="s">
        <v>1887</v>
      </c>
      <c r="G94" s="209" t="s">
        <v>1888</v>
      </c>
      <c r="H94" s="210">
        <v>130</v>
      </c>
      <c r="I94" s="211"/>
      <c r="J94" s="212">
        <f>ROUND(I94*H94,2)</f>
        <v>0</v>
      </c>
      <c r="K94" s="208" t="s">
        <v>271</v>
      </c>
      <c r="L94" s="44"/>
      <c r="M94" s="213" t="s">
        <v>19</v>
      </c>
      <c r="N94" s="214" t="s">
        <v>40</v>
      </c>
      <c r="O94" s="84"/>
      <c r="P94" s="215">
        <f>O94*H94</f>
        <v>0</v>
      </c>
      <c r="Q94" s="215">
        <v>3.0000000000000001E-05</v>
      </c>
      <c r="R94" s="215">
        <f>Q94*H94</f>
        <v>0.0039000000000000003</v>
      </c>
      <c r="S94" s="215">
        <v>0</v>
      </c>
      <c r="T94" s="216">
        <f>S94*H94</f>
        <v>0</v>
      </c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R94" s="217" t="s">
        <v>265</v>
      </c>
      <c r="AT94" s="217" t="s">
        <v>267</v>
      </c>
      <c r="AU94" s="217" t="s">
        <v>76</v>
      </c>
      <c r="AY94" s="17" t="s">
        <v>266</v>
      </c>
      <c r="BE94" s="218">
        <f>IF(N94="základní",J94,0)</f>
        <v>0</v>
      </c>
      <c r="BF94" s="218">
        <f>IF(N94="snížená",J94,0)</f>
        <v>0</v>
      </c>
      <c r="BG94" s="218">
        <f>IF(N94="zákl. přenesená",J94,0)</f>
        <v>0</v>
      </c>
      <c r="BH94" s="218">
        <f>IF(N94="sníž. přenesená",J94,0)</f>
        <v>0</v>
      </c>
      <c r="BI94" s="218">
        <f>IF(N94="nulová",J94,0)</f>
        <v>0</v>
      </c>
      <c r="BJ94" s="17" t="s">
        <v>76</v>
      </c>
      <c r="BK94" s="218">
        <f>ROUND(I94*H94,2)</f>
        <v>0</v>
      </c>
      <c r="BL94" s="17" t="s">
        <v>265</v>
      </c>
      <c r="BM94" s="217" t="s">
        <v>2401</v>
      </c>
    </row>
    <row r="95" s="2" customFormat="1">
      <c r="A95" s="38"/>
      <c r="B95" s="39"/>
      <c r="C95" s="40"/>
      <c r="D95" s="219" t="s">
        <v>273</v>
      </c>
      <c r="E95" s="40"/>
      <c r="F95" s="220" t="s">
        <v>1890</v>
      </c>
      <c r="G95" s="40"/>
      <c r="H95" s="40"/>
      <c r="I95" s="221"/>
      <c r="J95" s="40"/>
      <c r="K95" s="40"/>
      <c r="L95" s="44"/>
      <c r="M95" s="222"/>
      <c r="N95" s="223"/>
      <c r="O95" s="84"/>
      <c r="P95" s="84"/>
      <c r="Q95" s="84"/>
      <c r="R95" s="84"/>
      <c r="S95" s="84"/>
      <c r="T95" s="85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T95" s="17" t="s">
        <v>273</v>
      </c>
      <c r="AU95" s="17" t="s">
        <v>76</v>
      </c>
    </row>
    <row r="96" s="12" customFormat="1">
      <c r="A96" s="12"/>
      <c r="B96" s="224"/>
      <c r="C96" s="225"/>
      <c r="D96" s="226" t="s">
        <v>275</v>
      </c>
      <c r="E96" s="227" t="s">
        <v>239</v>
      </c>
      <c r="F96" s="228" t="s">
        <v>2402</v>
      </c>
      <c r="G96" s="225"/>
      <c r="H96" s="229">
        <v>70</v>
      </c>
      <c r="I96" s="230"/>
      <c r="J96" s="225"/>
      <c r="K96" s="225"/>
      <c r="L96" s="231"/>
      <c r="M96" s="236"/>
      <c r="N96" s="237"/>
      <c r="O96" s="237"/>
      <c r="P96" s="237"/>
      <c r="Q96" s="237"/>
      <c r="R96" s="237"/>
      <c r="S96" s="237"/>
      <c r="T96" s="238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T96" s="235" t="s">
        <v>275</v>
      </c>
      <c r="AU96" s="235" t="s">
        <v>76</v>
      </c>
      <c r="AV96" s="12" t="s">
        <v>78</v>
      </c>
      <c r="AW96" s="12" t="s">
        <v>31</v>
      </c>
      <c r="AX96" s="12" t="s">
        <v>69</v>
      </c>
      <c r="AY96" s="235" t="s">
        <v>266</v>
      </c>
    </row>
    <row r="97" s="12" customFormat="1">
      <c r="A97" s="12"/>
      <c r="B97" s="224"/>
      <c r="C97" s="225"/>
      <c r="D97" s="226" t="s">
        <v>275</v>
      </c>
      <c r="E97" s="227" t="s">
        <v>297</v>
      </c>
      <c r="F97" s="228" t="s">
        <v>2403</v>
      </c>
      <c r="G97" s="225"/>
      <c r="H97" s="229">
        <v>20</v>
      </c>
      <c r="I97" s="230"/>
      <c r="J97" s="225"/>
      <c r="K97" s="225"/>
      <c r="L97" s="231"/>
      <c r="M97" s="236"/>
      <c r="N97" s="237"/>
      <c r="O97" s="237"/>
      <c r="P97" s="237"/>
      <c r="Q97" s="237"/>
      <c r="R97" s="237"/>
      <c r="S97" s="237"/>
      <c r="T97" s="238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T97" s="235" t="s">
        <v>275</v>
      </c>
      <c r="AU97" s="235" t="s">
        <v>76</v>
      </c>
      <c r="AV97" s="12" t="s">
        <v>78</v>
      </c>
      <c r="AW97" s="12" t="s">
        <v>31</v>
      </c>
      <c r="AX97" s="12" t="s">
        <v>69</v>
      </c>
      <c r="AY97" s="235" t="s">
        <v>266</v>
      </c>
    </row>
    <row r="98" s="12" customFormat="1">
      <c r="A98" s="12"/>
      <c r="B98" s="224"/>
      <c r="C98" s="225"/>
      <c r="D98" s="226" t="s">
        <v>275</v>
      </c>
      <c r="E98" s="227" t="s">
        <v>524</v>
      </c>
      <c r="F98" s="228" t="s">
        <v>2404</v>
      </c>
      <c r="G98" s="225"/>
      <c r="H98" s="229">
        <v>20</v>
      </c>
      <c r="I98" s="230"/>
      <c r="J98" s="225"/>
      <c r="K98" s="225"/>
      <c r="L98" s="231"/>
      <c r="M98" s="236"/>
      <c r="N98" s="237"/>
      <c r="O98" s="237"/>
      <c r="P98" s="237"/>
      <c r="Q98" s="237"/>
      <c r="R98" s="237"/>
      <c r="S98" s="237"/>
      <c r="T98" s="238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T98" s="235" t="s">
        <v>275</v>
      </c>
      <c r="AU98" s="235" t="s">
        <v>76</v>
      </c>
      <c r="AV98" s="12" t="s">
        <v>78</v>
      </c>
      <c r="AW98" s="12" t="s">
        <v>31</v>
      </c>
      <c r="AX98" s="12" t="s">
        <v>69</v>
      </c>
      <c r="AY98" s="235" t="s">
        <v>266</v>
      </c>
    </row>
    <row r="99" s="12" customFormat="1">
      <c r="A99" s="12"/>
      <c r="B99" s="224"/>
      <c r="C99" s="225"/>
      <c r="D99" s="226" t="s">
        <v>275</v>
      </c>
      <c r="E99" s="227" t="s">
        <v>2405</v>
      </c>
      <c r="F99" s="228" t="s">
        <v>2406</v>
      </c>
      <c r="G99" s="225"/>
      <c r="H99" s="229">
        <v>20</v>
      </c>
      <c r="I99" s="230"/>
      <c r="J99" s="225"/>
      <c r="K99" s="225"/>
      <c r="L99" s="231"/>
      <c r="M99" s="236"/>
      <c r="N99" s="237"/>
      <c r="O99" s="237"/>
      <c r="P99" s="237"/>
      <c r="Q99" s="237"/>
      <c r="R99" s="237"/>
      <c r="S99" s="237"/>
      <c r="T99" s="238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T99" s="235" t="s">
        <v>275</v>
      </c>
      <c r="AU99" s="235" t="s">
        <v>76</v>
      </c>
      <c r="AV99" s="12" t="s">
        <v>78</v>
      </c>
      <c r="AW99" s="12" t="s">
        <v>31</v>
      </c>
      <c r="AX99" s="12" t="s">
        <v>69</v>
      </c>
      <c r="AY99" s="235" t="s">
        <v>266</v>
      </c>
    </row>
    <row r="100" s="12" customFormat="1">
      <c r="A100" s="12"/>
      <c r="B100" s="224"/>
      <c r="C100" s="225"/>
      <c r="D100" s="226" t="s">
        <v>275</v>
      </c>
      <c r="E100" s="227" t="s">
        <v>2407</v>
      </c>
      <c r="F100" s="228" t="s">
        <v>2408</v>
      </c>
      <c r="G100" s="225"/>
      <c r="H100" s="229">
        <v>130</v>
      </c>
      <c r="I100" s="230"/>
      <c r="J100" s="225"/>
      <c r="K100" s="225"/>
      <c r="L100" s="231"/>
      <c r="M100" s="236"/>
      <c r="N100" s="237"/>
      <c r="O100" s="237"/>
      <c r="P100" s="237"/>
      <c r="Q100" s="237"/>
      <c r="R100" s="237"/>
      <c r="S100" s="237"/>
      <c r="T100" s="238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T100" s="235" t="s">
        <v>275</v>
      </c>
      <c r="AU100" s="235" t="s">
        <v>76</v>
      </c>
      <c r="AV100" s="12" t="s">
        <v>78</v>
      </c>
      <c r="AW100" s="12" t="s">
        <v>31</v>
      </c>
      <c r="AX100" s="12" t="s">
        <v>76</v>
      </c>
      <c r="AY100" s="235" t="s">
        <v>266</v>
      </c>
    </row>
    <row r="101" s="2" customFormat="1" ht="49.05" customHeight="1">
      <c r="A101" s="38"/>
      <c r="B101" s="39"/>
      <c r="C101" s="206" t="s">
        <v>78</v>
      </c>
      <c r="D101" s="206" t="s">
        <v>267</v>
      </c>
      <c r="E101" s="207" t="s">
        <v>2409</v>
      </c>
      <c r="F101" s="208" t="s">
        <v>2410</v>
      </c>
      <c r="G101" s="209" t="s">
        <v>299</v>
      </c>
      <c r="H101" s="210">
        <v>1.5</v>
      </c>
      <c r="I101" s="211"/>
      <c r="J101" s="212">
        <f>ROUND(I101*H101,2)</f>
        <v>0</v>
      </c>
      <c r="K101" s="208" t="s">
        <v>271</v>
      </c>
      <c r="L101" s="44"/>
      <c r="M101" s="213" t="s">
        <v>19</v>
      </c>
      <c r="N101" s="214" t="s">
        <v>40</v>
      </c>
      <c r="O101" s="84"/>
      <c r="P101" s="215">
        <f>O101*H101</f>
        <v>0</v>
      </c>
      <c r="Q101" s="215">
        <v>0.036900000000000002</v>
      </c>
      <c r="R101" s="215">
        <f>Q101*H101</f>
        <v>0.055350000000000003</v>
      </c>
      <c r="S101" s="215">
        <v>0</v>
      </c>
      <c r="T101" s="216">
        <f>S101*H101</f>
        <v>0</v>
      </c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R101" s="217" t="s">
        <v>265</v>
      </c>
      <c r="AT101" s="217" t="s">
        <v>267</v>
      </c>
      <c r="AU101" s="217" t="s">
        <v>76</v>
      </c>
      <c r="AY101" s="17" t="s">
        <v>266</v>
      </c>
      <c r="BE101" s="218">
        <f>IF(N101="základní",J101,0)</f>
        <v>0</v>
      </c>
      <c r="BF101" s="218">
        <f>IF(N101="snížená",J101,0)</f>
        <v>0</v>
      </c>
      <c r="BG101" s="218">
        <f>IF(N101="zákl. přenesená",J101,0)</f>
        <v>0</v>
      </c>
      <c r="BH101" s="218">
        <f>IF(N101="sníž. přenesená",J101,0)</f>
        <v>0</v>
      </c>
      <c r="BI101" s="218">
        <f>IF(N101="nulová",J101,0)</f>
        <v>0</v>
      </c>
      <c r="BJ101" s="17" t="s">
        <v>76</v>
      </c>
      <c r="BK101" s="218">
        <f>ROUND(I101*H101,2)</f>
        <v>0</v>
      </c>
      <c r="BL101" s="17" t="s">
        <v>265</v>
      </c>
      <c r="BM101" s="217" t="s">
        <v>2411</v>
      </c>
    </row>
    <row r="102" s="2" customFormat="1">
      <c r="A102" s="38"/>
      <c r="B102" s="39"/>
      <c r="C102" s="40"/>
      <c r="D102" s="219" t="s">
        <v>273</v>
      </c>
      <c r="E102" s="40"/>
      <c r="F102" s="220" t="s">
        <v>2412</v>
      </c>
      <c r="G102" s="40"/>
      <c r="H102" s="40"/>
      <c r="I102" s="221"/>
      <c r="J102" s="40"/>
      <c r="K102" s="40"/>
      <c r="L102" s="44"/>
      <c r="M102" s="222"/>
      <c r="N102" s="223"/>
      <c r="O102" s="84"/>
      <c r="P102" s="84"/>
      <c r="Q102" s="84"/>
      <c r="R102" s="84"/>
      <c r="S102" s="84"/>
      <c r="T102" s="85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T102" s="17" t="s">
        <v>273</v>
      </c>
      <c r="AU102" s="17" t="s">
        <v>76</v>
      </c>
    </row>
    <row r="103" s="12" customFormat="1">
      <c r="A103" s="12"/>
      <c r="B103" s="224"/>
      <c r="C103" s="225"/>
      <c r="D103" s="226" t="s">
        <v>275</v>
      </c>
      <c r="E103" s="227" t="s">
        <v>306</v>
      </c>
      <c r="F103" s="228" t="s">
        <v>2413</v>
      </c>
      <c r="G103" s="225"/>
      <c r="H103" s="229">
        <v>1.5</v>
      </c>
      <c r="I103" s="230"/>
      <c r="J103" s="225"/>
      <c r="K103" s="225"/>
      <c r="L103" s="231"/>
      <c r="M103" s="236"/>
      <c r="N103" s="237"/>
      <c r="O103" s="237"/>
      <c r="P103" s="237"/>
      <c r="Q103" s="237"/>
      <c r="R103" s="237"/>
      <c r="S103" s="237"/>
      <c r="T103" s="238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T103" s="235" t="s">
        <v>275</v>
      </c>
      <c r="AU103" s="235" t="s">
        <v>76</v>
      </c>
      <c r="AV103" s="12" t="s">
        <v>78</v>
      </c>
      <c r="AW103" s="12" t="s">
        <v>31</v>
      </c>
      <c r="AX103" s="12" t="s">
        <v>76</v>
      </c>
      <c r="AY103" s="235" t="s">
        <v>266</v>
      </c>
    </row>
    <row r="104" s="2" customFormat="1" ht="49.05" customHeight="1">
      <c r="A104" s="38"/>
      <c r="B104" s="39"/>
      <c r="C104" s="206" t="s">
        <v>312</v>
      </c>
      <c r="D104" s="206" t="s">
        <v>267</v>
      </c>
      <c r="E104" s="207" t="s">
        <v>2414</v>
      </c>
      <c r="F104" s="208" t="s">
        <v>2415</v>
      </c>
      <c r="G104" s="209" t="s">
        <v>299</v>
      </c>
      <c r="H104" s="210">
        <v>7.4000000000000004</v>
      </c>
      <c r="I104" s="211"/>
      <c r="J104" s="212">
        <f>ROUND(I104*H104,2)</f>
        <v>0</v>
      </c>
      <c r="K104" s="208" t="s">
        <v>271</v>
      </c>
      <c r="L104" s="44"/>
      <c r="M104" s="213" t="s">
        <v>19</v>
      </c>
      <c r="N104" s="214" t="s">
        <v>40</v>
      </c>
      <c r="O104" s="84"/>
      <c r="P104" s="215">
        <f>O104*H104</f>
        <v>0</v>
      </c>
      <c r="Q104" s="215">
        <v>0.036900000000000002</v>
      </c>
      <c r="R104" s="215">
        <f>Q104*H104</f>
        <v>0.27306000000000002</v>
      </c>
      <c r="S104" s="215">
        <v>0</v>
      </c>
      <c r="T104" s="216">
        <f>S104*H104</f>
        <v>0</v>
      </c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R104" s="217" t="s">
        <v>265</v>
      </c>
      <c r="AT104" s="217" t="s">
        <v>267</v>
      </c>
      <c r="AU104" s="217" t="s">
        <v>76</v>
      </c>
      <c r="AY104" s="17" t="s">
        <v>266</v>
      </c>
      <c r="BE104" s="218">
        <f>IF(N104="základní",J104,0)</f>
        <v>0</v>
      </c>
      <c r="BF104" s="218">
        <f>IF(N104="snížená",J104,0)</f>
        <v>0</v>
      </c>
      <c r="BG104" s="218">
        <f>IF(N104="zákl. přenesená",J104,0)</f>
        <v>0</v>
      </c>
      <c r="BH104" s="218">
        <f>IF(N104="sníž. přenesená",J104,0)</f>
        <v>0</v>
      </c>
      <c r="BI104" s="218">
        <f>IF(N104="nulová",J104,0)</f>
        <v>0</v>
      </c>
      <c r="BJ104" s="17" t="s">
        <v>76</v>
      </c>
      <c r="BK104" s="218">
        <f>ROUND(I104*H104,2)</f>
        <v>0</v>
      </c>
      <c r="BL104" s="17" t="s">
        <v>265</v>
      </c>
      <c r="BM104" s="217" t="s">
        <v>2416</v>
      </c>
    </row>
    <row r="105" s="2" customFormat="1">
      <c r="A105" s="38"/>
      <c r="B105" s="39"/>
      <c r="C105" s="40"/>
      <c r="D105" s="219" t="s">
        <v>273</v>
      </c>
      <c r="E105" s="40"/>
      <c r="F105" s="220" t="s">
        <v>2417</v>
      </c>
      <c r="G105" s="40"/>
      <c r="H105" s="40"/>
      <c r="I105" s="221"/>
      <c r="J105" s="40"/>
      <c r="K105" s="40"/>
      <c r="L105" s="44"/>
      <c r="M105" s="222"/>
      <c r="N105" s="223"/>
      <c r="O105" s="84"/>
      <c r="P105" s="84"/>
      <c r="Q105" s="84"/>
      <c r="R105" s="84"/>
      <c r="S105" s="84"/>
      <c r="T105" s="85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T105" s="17" t="s">
        <v>273</v>
      </c>
      <c r="AU105" s="17" t="s">
        <v>76</v>
      </c>
    </row>
    <row r="106" s="12" customFormat="1">
      <c r="A106" s="12"/>
      <c r="B106" s="224"/>
      <c r="C106" s="225"/>
      <c r="D106" s="226" t="s">
        <v>275</v>
      </c>
      <c r="E106" s="227" t="s">
        <v>317</v>
      </c>
      <c r="F106" s="228" t="s">
        <v>2418</v>
      </c>
      <c r="G106" s="225"/>
      <c r="H106" s="229">
        <v>7.4000000000000004</v>
      </c>
      <c r="I106" s="230"/>
      <c r="J106" s="225"/>
      <c r="K106" s="225"/>
      <c r="L106" s="231"/>
      <c r="M106" s="236"/>
      <c r="N106" s="237"/>
      <c r="O106" s="237"/>
      <c r="P106" s="237"/>
      <c r="Q106" s="237"/>
      <c r="R106" s="237"/>
      <c r="S106" s="237"/>
      <c r="T106" s="238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T106" s="235" t="s">
        <v>275</v>
      </c>
      <c r="AU106" s="235" t="s">
        <v>76</v>
      </c>
      <c r="AV106" s="12" t="s">
        <v>78</v>
      </c>
      <c r="AW106" s="12" t="s">
        <v>31</v>
      </c>
      <c r="AX106" s="12" t="s">
        <v>76</v>
      </c>
      <c r="AY106" s="235" t="s">
        <v>266</v>
      </c>
    </row>
    <row r="107" s="2" customFormat="1" ht="24.15" customHeight="1">
      <c r="A107" s="38"/>
      <c r="B107" s="39"/>
      <c r="C107" s="206" t="s">
        <v>265</v>
      </c>
      <c r="D107" s="206" t="s">
        <v>267</v>
      </c>
      <c r="E107" s="207" t="s">
        <v>2419</v>
      </c>
      <c r="F107" s="208" t="s">
        <v>2420</v>
      </c>
      <c r="G107" s="209" t="s">
        <v>293</v>
      </c>
      <c r="H107" s="210">
        <v>1447.1669999999999</v>
      </c>
      <c r="I107" s="211"/>
      <c r="J107" s="212">
        <f>ROUND(I107*H107,2)</f>
        <v>0</v>
      </c>
      <c r="K107" s="208" t="s">
        <v>271</v>
      </c>
      <c r="L107" s="44"/>
      <c r="M107" s="213" t="s">
        <v>19</v>
      </c>
      <c r="N107" s="214" t="s">
        <v>40</v>
      </c>
      <c r="O107" s="84"/>
      <c r="P107" s="215">
        <f>O107*H107</f>
        <v>0</v>
      </c>
      <c r="Q107" s="215">
        <v>0</v>
      </c>
      <c r="R107" s="215">
        <f>Q107*H107</f>
        <v>0</v>
      </c>
      <c r="S107" s="215">
        <v>0</v>
      </c>
      <c r="T107" s="216">
        <f>S107*H107</f>
        <v>0</v>
      </c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R107" s="217" t="s">
        <v>265</v>
      </c>
      <c r="AT107" s="217" t="s">
        <v>267</v>
      </c>
      <c r="AU107" s="217" t="s">
        <v>76</v>
      </c>
      <c r="AY107" s="17" t="s">
        <v>266</v>
      </c>
      <c r="BE107" s="218">
        <f>IF(N107="základní",J107,0)</f>
        <v>0</v>
      </c>
      <c r="BF107" s="218">
        <f>IF(N107="snížená",J107,0)</f>
        <v>0</v>
      </c>
      <c r="BG107" s="218">
        <f>IF(N107="zákl. přenesená",J107,0)</f>
        <v>0</v>
      </c>
      <c r="BH107" s="218">
        <f>IF(N107="sníž. přenesená",J107,0)</f>
        <v>0</v>
      </c>
      <c r="BI107" s="218">
        <f>IF(N107="nulová",J107,0)</f>
        <v>0</v>
      </c>
      <c r="BJ107" s="17" t="s">
        <v>76</v>
      </c>
      <c r="BK107" s="218">
        <f>ROUND(I107*H107,2)</f>
        <v>0</v>
      </c>
      <c r="BL107" s="17" t="s">
        <v>265</v>
      </c>
      <c r="BM107" s="217" t="s">
        <v>2421</v>
      </c>
    </row>
    <row r="108" s="2" customFormat="1">
      <c r="A108" s="38"/>
      <c r="B108" s="39"/>
      <c r="C108" s="40"/>
      <c r="D108" s="219" t="s">
        <v>273</v>
      </c>
      <c r="E108" s="40"/>
      <c r="F108" s="220" t="s">
        <v>2422</v>
      </c>
      <c r="G108" s="40"/>
      <c r="H108" s="40"/>
      <c r="I108" s="221"/>
      <c r="J108" s="40"/>
      <c r="K108" s="40"/>
      <c r="L108" s="44"/>
      <c r="M108" s="222"/>
      <c r="N108" s="223"/>
      <c r="O108" s="84"/>
      <c r="P108" s="84"/>
      <c r="Q108" s="84"/>
      <c r="R108" s="84"/>
      <c r="S108" s="84"/>
      <c r="T108" s="85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T108" s="17" t="s">
        <v>273</v>
      </c>
      <c r="AU108" s="17" t="s">
        <v>76</v>
      </c>
    </row>
    <row r="109" s="12" customFormat="1">
      <c r="A109" s="12"/>
      <c r="B109" s="224"/>
      <c r="C109" s="225"/>
      <c r="D109" s="226" t="s">
        <v>275</v>
      </c>
      <c r="E109" s="227" t="s">
        <v>325</v>
      </c>
      <c r="F109" s="228" t="s">
        <v>2423</v>
      </c>
      <c r="G109" s="225"/>
      <c r="H109" s="229">
        <v>431.60000000000002</v>
      </c>
      <c r="I109" s="230"/>
      <c r="J109" s="225"/>
      <c r="K109" s="225"/>
      <c r="L109" s="231"/>
      <c r="M109" s="236"/>
      <c r="N109" s="237"/>
      <c r="O109" s="237"/>
      <c r="P109" s="237"/>
      <c r="Q109" s="237"/>
      <c r="R109" s="237"/>
      <c r="S109" s="237"/>
      <c r="T109" s="238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T109" s="235" t="s">
        <v>275</v>
      </c>
      <c r="AU109" s="235" t="s">
        <v>76</v>
      </c>
      <c r="AV109" s="12" t="s">
        <v>78</v>
      </c>
      <c r="AW109" s="12" t="s">
        <v>31</v>
      </c>
      <c r="AX109" s="12" t="s">
        <v>69</v>
      </c>
      <c r="AY109" s="235" t="s">
        <v>266</v>
      </c>
    </row>
    <row r="110" s="12" customFormat="1">
      <c r="A110" s="12"/>
      <c r="B110" s="224"/>
      <c r="C110" s="225"/>
      <c r="D110" s="226" t="s">
        <v>275</v>
      </c>
      <c r="E110" s="227" t="s">
        <v>327</v>
      </c>
      <c r="F110" s="228" t="s">
        <v>2424</v>
      </c>
      <c r="G110" s="225"/>
      <c r="H110" s="229">
        <v>168.34999999999999</v>
      </c>
      <c r="I110" s="230"/>
      <c r="J110" s="225"/>
      <c r="K110" s="225"/>
      <c r="L110" s="231"/>
      <c r="M110" s="236"/>
      <c r="N110" s="237"/>
      <c r="O110" s="237"/>
      <c r="P110" s="237"/>
      <c r="Q110" s="237"/>
      <c r="R110" s="237"/>
      <c r="S110" s="237"/>
      <c r="T110" s="238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T110" s="235" t="s">
        <v>275</v>
      </c>
      <c r="AU110" s="235" t="s">
        <v>76</v>
      </c>
      <c r="AV110" s="12" t="s">
        <v>78</v>
      </c>
      <c r="AW110" s="12" t="s">
        <v>31</v>
      </c>
      <c r="AX110" s="12" t="s">
        <v>69</v>
      </c>
      <c r="AY110" s="235" t="s">
        <v>266</v>
      </c>
    </row>
    <row r="111" s="12" customFormat="1">
      <c r="A111" s="12"/>
      <c r="B111" s="224"/>
      <c r="C111" s="225"/>
      <c r="D111" s="226" t="s">
        <v>275</v>
      </c>
      <c r="E111" s="227" t="s">
        <v>2425</v>
      </c>
      <c r="F111" s="228" t="s">
        <v>2426</v>
      </c>
      <c r="G111" s="225"/>
      <c r="H111" s="229">
        <v>139.06999999999999</v>
      </c>
      <c r="I111" s="230"/>
      <c r="J111" s="225"/>
      <c r="K111" s="225"/>
      <c r="L111" s="231"/>
      <c r="M111" s="236"/>
      <c r="N111" s="237"/>
      <c r="O111" s="237"/>
      <c r="P111" s="237"/>
      <c r="Q111" s="237"/>
      <c r="R111" s="237"/>
      <c r="S111" s="237"/>
      <c r="T111" s="238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T111" s="235" t="s">
        <v>275</v>
      </c>
      <c r="AU111" s="235" t="s">
        <v>76</v>
      </c>
      <c r="AV111" s="12" t="s">
        <v>78</v>
      </c>
      <c r="AW111" s="12" t="s">
        <v>31</v>
      </c>
      <c r="AX111" s="12" t="s">
        <v>69</v>
      </c>
      <c r="AY111" s="235" t="s">
        <v>266</v>
      </c>
    </row>
    <row r="112" s="12" customFormat="1">
      <c r="A112" s="12"/>
      <c r="B112" s="224"/>
      <c r="C112" s="225"/>
      <c r="D112" s="226" t="s">
        <v>275</v>
      </c>
      <c r="E112" s="227" t="s">
        <v>2427</v>
      </c>
      <c r="F112" s="228" t="s">
        <v>2428</v>
      </c>
      <c r="G112" s="225"/>
      <c r="H112" s="229">
        <v>511.21300000000002</v>
      </c>
      <c r="I112" s="230"/>
      <c r="J112" s="225"/>
      <c r="K112" s="225"/>
      <c r="L112" s="231"/>
      <c r="M112" s="236"/>
      <c r="N112" s="237"/>
      <c r="O112" s="237"/>
      <c r="P112" s="237"/>
      <c r="Q112" s="237"/>
      <c r="R112" s="237"/>
      <c r="S112" s="237"/>
      <c r="T112" s="238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T112" s="235" t="s">
        <v>275</v>
      </c>
      <c r="AU112" s="235" t="s">
        <v>76</v>
      </c>
      <c r="AV112" s="12" t="s">
        <v>78</v>
      </c>
      <c r="AW112" s="12" t="s">
        <v>31</v>
      </c>
      <c r="AX112" s="12" t="s">
        <v>69</v>
      </c>
      <c r="AY112" s="235" t="s">
        <v>266</v>
      </c>
    </row>
    <row r="113" s="13" customFormat="1">
      <c r="A113" s="13"/>
      <c r="B113" s="251"/>
      <c r="C113" s="252"/>
      <c r="D113" s="226" t="s">
        <v>275</v>
      </c>
      <c r="E113" s="253" t="s">
        <v>19</v>
      </c>
      <c r="F113" s="254" t="s">
        <v>1904</v>
      </c>
      <c r="G113" s="252"/>
      <c r="H113" s="253" t="s">
        <v>19</v>
      </c>
      <c r="I113" s="255"/>
      <c r="J113" s="252"/>
      <c r="K113" s="252"/>
      <c r="L113" s="256"/>
      <c r="M113" s="257"/>
      <c r="N113" s="258"/>
      <c r="O113" s="258"/>
      <c r="P113" s="258"/>
      <c r="Q113" s="258"/>
      <c r="R113" s="258"/>
      <c r="S113" s="258"/>
      <c r="T113" s="259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60" t="s">
        <v>275</v>
      </c>
      <c r="AU113" s="260" t="s">
        <v>76</v>
      </c>
      <c r="AV113" s="13" t="s">
        <v>76</v>
      </c>
      <c r="AW113" s="13" t="s">
        <v>31</v>
      </c>
      <c r="AX113" s="13" t="s">
        <v>69</v>
      </c>
      <c r="AY113" s="260" t="s">
        <v>266</v>
      </c>
    </row>
    <row r="114" s="12" customFormat="1">
      <c r="A114" s="12"/>
      <c r="B114" s="224"/>
      <c r="C114" s="225"/>
      <c r="D114" s="226" t="s">
        <v>275</v>
      </c>
      <c r="E114" s="227" t="s">
        <v>2429</v>
      </c>
      <c r="F114" s="228" t="s">
        <v>2430</v>
      </c>
      <c r="G114" s="225"/>
      <c r="H114" s="229">
        <v>91.650000000000006</v>
      </c>
      <c r="I114" s="230"/>
      <c r="J114" s="225"/>
      <c r="K114" s="225"/>
      <c r="L114" s="231"/>
      <c r="M114" s="236"/>
      <c r="N114" s="237"/>
      <c r="O114" s="237"/>
      <c r="P114" s="237"/>
      <c r="Q114" s="237"/>
      <c r="R114" s="237"/>
      <c r="S114" s="237"/>
      <c r="T114" s="238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T114" s="235" t="s">
        <v>275</v>
      </c>
      <c r="AU114" s="235" t="s">
        <v>76</v>
      </c>
      <c r="AV114" s="12" t="s">
        <v>78</v>
      </c>
      <c r="AW114" s="12" t="s">
        <v>31</v>
      </c>
      <c r="AX114" s="12" t="s">
        <v>69</v>
      </c>
      <c r="AY114" s="235" t="s">
        <v>266</v>
      </c>
    </row>
    <row r="115" s="12" customFormat="1">
      <c r="A115" s="12"/>
      <c r="B115" s="224"/>
      <c r="C115" s="225"/>
      <c r="D115" s="226" t="s">
        <v>275</v>
      </c>
      <c r="E115" s="227" t="s">
        <v>2431</v>
      </c>
      <c r="F115" s="228" t="s">
        <v>2432</v>
      </c>
      <c r="G115" s="225"/>
      <c r="H115" s="229">
        <v>36.381</v>
      </c>
      <c r="I115" s="230"/>
      <c r="J115" s="225"/>
      <c r="K115" s="225"/>
      <c r="L115" s="231"/>
      <c r="M115" s="236"/>
      <c r="N115" s="237"/>
      <c r="O115" s="237"/>
      <c r="P115" s="237"/>
      <c r="Q115" s="237"/>
      <c r="R115" s="237"/>
      <c r="S115" s="237"/>
      <c r="T115" s="238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T115" s="235" t="s">
        <v>275</v>
      </c>
      <c r="AU115" s="235" t="s">
        <v>76</v>
      </c>
      <c r="AV115" s="12" t="s">
        <v>78</v>
      </c>
      <c r="AW115" s="12" t="s">
        <v>31</v>
      </c>
      <c r="AX115" s="12" t="s">
        <v>69</v>
      </c>
      <c r="AY115" s="235" t="s">
        <v>266</v>
      </c>
    </row>
    <row r="116" s="12" customFormat="1">
      <c r="A116" s="12"/>
      <c r="B116" s="224"/>
      <c r="C116" s="225"/>
      <c r="D116" s="226" t="s">
        <v>275</v>
      </c>
      <c r="E116" s="227" t="s">
        <v>2433</v>
      </c>
      <c r="F116" s="228" t="s">
        <v>2434</v>
      </c>
      <c r="G116" s="225"/>
      <c r="H116" s="229">
        <v>31.712</v>
      </c>
      <c r="I116" s="230"/>
      <c r="J116" s="225"/>
      <c r="K116" s="225"/>
      <c r="L116" s="231"/>
      <c r="M116" s="236"/>
      <c r="N116" s="237"/>
      <c r="O116" s="237"/>
      <c r="P116" s="237"/>
      <c r="Q116" s="237"/>
      <c r="R116" s="237"/>
      <c r="S116" s="237"/>
      <c r="T116" s="238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T116" s="235" t="s">
        <v>275</v>
      </c>
      <c r="AU116" s="235" t="s">
        <v>76</v>
      </c>
      <c r="AV116" s="12" t="s">
        <v>78</v>
      </c>
      <c r="AW116" s="12" t="s">
        <v>31</v>
      </c>
      <c r="AX116" s="12" t="s">
        <v>69</v>
      </c>
      <c r="AY116" s="235" t="s">
        <v>266</v>
      </c>
    </row>
    <row r="117" s="12" customFormat="1">
      <c r="A117" s="12"/>
      <c r="B117" s="224"/>
      <c r="C117" s="225"/>
      <c r="D117" s="226" t="s">
        <v>275</v>
      </c>
      <c r="E117" s="227" t="s">
        <v>2435</v>
      </c>
      <c r="F117" s="228" t="s">
        <v>2436</v>
      </c>
      <c r="G117" s="225"/>
      <c r="H117" s="229">
        <v>34.081000000000003</v>
      </c>
      <c r="I117" s="230"/>
      <c r="J117" s="225"/>
      <c r="K117" s="225"/>
      <c r="L117" s="231"/>
      <c r="M117" s="236"/>
      <c r="N117" s="237"/>
      <c r="O117" s="237"/>
      <c r="P117" s="237"/>
      <c r="Q117" s="237"/>
      <c r="R117" s="237"/>
      <c r="S117" s="237"/>
      <c r="T117" s="238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T117" s="235" t="s">
        <v>275</v>
      </c>
      <c r="AU117" s="235" t="s">
        <v>76</v>
      </c>
      <c r="AV117" s="12" t="s">
        <v>78</v>
      </c>
      <c r="AW117" s="12" t="s">
        <v>31</v>
      </c>
      <c r="AX117" s="12" t="s">
        <v>69</v>
      </c>
      <c r="AY117" s="235" t="s">
        <v>266</v>
      </c>
    </row>
    <row r="118" s="12" customFormat="1">
      <c r="A118" s="12"/>
      <c r="B118" s="224"/>
      <c r="C118" s="225"/>
      <c r="D118" s="226" t="s">
        <v>275</v>
      </c>
      <c r="E118" s="227" t="s">
        <v>2437</v>
      </c>
      <c r="F118" s="228" t="s">
        <v>2438</v>
      </c>
      <c r="G118" s="225"/>
      <c r="H118" s="229">
        <v>3.1099999999999999</v>
      </c>
      <c r="I118" s="230"/>
      <c r="J118" s="225"/>
      <c r="K118" s="225"/>
      <c r="L118" s="231"/>
      <c r="M118" s="236"/>
      <c r="N118" s="237"/>
      <c r="O118" s="237"/>
      <c r="P118" s="237"/>
      <c r="Q118" s="237"/>
      <c r="R118" s="237"/>
      <c r="S118" s="237"/>
      <c r="T118" s="238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T118" s="235" t="s">
        <v>275</v>
      </c>
      <c r="AU118" s="235" t="s">
        <v>76</v>
      </c>
      <c r="AV118" s="12" t="s">
        <v>78</v>
      </c>
      <c r="AW118" s="12" t="s">
        <v>31</v>
      </c>
      <c r="AX118" s="12" t="s">
        <v>69</v>
      </c>
      <c r="AY118" s="235" t="s">
        <v>266</v>
      </c>
    </row>
    <row r="119" s="12" customFormat="1">
      <c r="A119" s="12"/>
      <c r="B119" s="224"/>
      <c r="C119" s="225"/>
      <c r="D119" s="226" t="s">
        <v>275</v>
      </c>
      <c r="E119" s="227" t="s">
        <v>2439</v>
      </c>
      <c r="F119" s="228" t="s">
        <v>2440</v>
      </c>
      <c r="G119" s="225"/>
      <c r="H119" s="229">
        <v>1447.1669999999999</v>
      </c>
      <c r="I119" s="230"/>
      <c r="J119" s="225"/>
      <c r="K119" s="225"/>
      <c r="L119" s="231"/>
      <c r="M119" s="236"/>
      <c r="N119" s="237"/>
      <c r="O119" s="237"/>
      <c r="P119" s="237"/>
      <c r="Q119" s="237"/>
      <c r="R119" s="237"/>
      <c r="S119" s="237"/>
      <c r="T119" s="238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T119" s="235" t="s">
        <v>275</v>
      </c>
      <c r="AU119" s="235" t="s">
        <v>76</v>
      </c>
      <c r="AV119" s="12" t="s">
        <v>78</v>
      </c>
      <c r="AW119" s="12" t="s">
        <v>31</v>
      </c>
      <c r="AX119" s="12" t="s">
        <v>76</v>
      </c>
      <c r="AY119" s="235" t="s">
        <v>266</v>
      </c>
    </row>
    <row r="120" s="2" customFormat="1" ht="24.15" customHeight="1">
      <c r="A120" s="38"/>
      <c r="B120" s="39"/>
      <c r="C120" s="206" t="s">
        <v>329</v>
      </c>
      <c r="D120" s="206" t="s">
        <v>267</v>
      </c>
      <c r="E120" s="207" t="s">
        <v>2441</v>
      </c>
      <c r="F120" s="208" t="s">
        <v>2442</v>
      </c>
      <c r="G120" s="209" t="s">
        <v>293</v>
      </c>
      <c r="H120" s="210">
        <v>20.024999999999999</v>
      </c>
      <c r="I120" s="211"/>
      <c r="J120" s="212">
        <f>ROUND(I120*H120,2)</f>
        <v>0</v>
      </c>
      <c r="K120" s="208" t="s">
        <v>271</v>
      </c>
      <c r="L120" s="44"/>
      <c r="M120" s="213" t="s">
        <v>19</v>
      </c>
      <c r="N120" s="214" t="s">
        <v>40</v>
      </c>
      <c r="O120" s="84"/>
      <c r="P120" s="215">
        <f>O120*H120</f>
        <v>0</v>
      </c>
      <c r="Q120" s="215">
        <v>0</v>
      </c>
      <c r="R120" s="215">
        <f>Q120*H120</f>
        <v>0</v>
      </c>
      <c r="S120" s="215">
        <v>0</v>
      </c>
      <c r="T120" s="216">
        <f>S120*H120</f>
        <v>0</v>
      </c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R120" s="217" t="s">
        <v>265</v>
      </c>
      <c r="AT120" s="217" t="s">
        <v>267</v>
      </c>
      <c r="AU120" s="217" t="s">
        <v>76</v>
      </c>
      <c r="AY120" s="17" t="s">
        <v>266</v>
      </c>
      <c r="BE120" s="218">
        <f>IF(N120="základní",J120,0)</f>
        <v>0</v>
      </c>
      <c r="BF120" s="218">
        <f>IF(N120="snížená",J120,0)</f>
        <v>0</v>
      </c>
      <c r="BG120" s="218">
        <f>IF(N120="zákl. přenesená",J120,0)</f>
        <v>0</v>
      </c>
      <c r="BH120" s="218">
        <f>IF(N120="sníž. přenesená",J120,0)</f>
        <v>0</v>
      </c>
      <c r="BI120" s="218">
        <f>IF(N120="nulová",J120,0)</f>
        <v>0</v>
      </c>
      <c r="BJ120" s="17" t="s">
        <v>76</v>
      </c>
      <c r="BK120" s="218">
        <f>ROUND(I120*H120,2)</f>
        <v>0</v>
      </c>
      <c r="BL120" s="17" t="s">
        <v>265</v>
      </c>
      <c r="BM120" s="217" t="s">
        <v>2443</v>
      </c>
    </row>
    <row r="121" s="2" customFormat="1">
      <c r="A121" s="38"/>
      <c r="B121" s="39"/>
      <c r="C121" s="40"/>
      <c r="D121" s="219" t="s">
        <v>273</v>
      </c>
      <c r="E121" s="40"/>
      <c r="F121" s="220" t="s">
        <v>2444</v>
      </c>
      <c r="G121" s="40"/>
      <c r="H121" s="40"/>
      <c r="I121" s="221"/>
      <c r="J121" s="40"/>
      <c r="K121" s="40"/>
      <c r="L121" s="44"/>
      <c r="M121" s="222"/>
      <c r="N121" s="223"/>
      <c r="O121" s="84"/>
      <c r="P121" s="84"/>
      <c r="Q121" s="84"/>
      <c r="R121" s="84"/>
      <c r="S121" s="84"/>
      <c r="T121" s="85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T121" s="17" t="s">
        <v>273</v>
      </c>
      <c r="AU121" s="17" t="s">
        <v>76</v>
      </c>
    </row>
    <row r="122" s="12" customFormat="1">
      <c r="A122" s="12"/>
      <c r="B122" s="224"/>
      <c r="C122" s="225"/>
      <c r="D122" s="226" t="s">
        <v>275</v>
      </c>
      <c r="E122" s="227" t="s">
        <v>334</v>
      </c>
      <c r="F122" s="228" t="s">
        <v>2445</v>
      </c>
      <c r="G122" s="225"/>
      <c r="H122" s="229">
        <v>20.024999999999999</v>
      </c>
      <c r="I122" s="230"/>
      <c r="J122" s="225"/>
      <c r="K122" s="225"/>
      <c r="L122" s="231"/>
      <c r="M122" s="236"/>
      <c r="N122" s="237"/>
      <c r="O122" s="237"/>
      <c r="P122" s="237"/>
      <c r="Q122" s="237"/>
      <c r="R122" s="237"/>
      <c r="S122" s="237"/>
      <c r="T122" s="238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T122" s="235" t="s">
        <v>275</v>
      </c>
      <c r="AU122" s="235" t="s">
        <v>76</v>
      </c>
      <c r="AV122" s="12" t="s">
        <v>78</v>
      </c>
      <c r="AW122" s="12" t="s">
        <v>31</v>
      </c>
      <c r="AX122" s="12" t="s">
        <v>76</v>
      </c>
      <c r="AY122" s="235" t="s">
        <v>266</v>
      </c>
    </row>
    <row r="123" s="2" customFormat="1" ht="24.15" customHeight="1">
      <c r="A123" s="38"/>
      <c r="B123" s="39"/>
      <c r="C123" s="206" t="s">
        <v>338</v>
      </c>
      <c r="D123" s="206" t="s">
        <v>267</v>
      </c>
      <c r="E123" s="207" t="s">
        <v>2446</v>
      </c>
      <c r="F123" s="208" t="s">
        <v>2447</v>
      </c>
      <c r="G123" s="209" t="s">
        <v>391</v>
      </c>
      <c r="H123" s="210">
        <v>1935.375</v>
      </c>
      <c r="I123" s="211"/>
      <c r="J123" s="212">
        <f>ROUND(I123*H123,2)</f>
        <v>0</v>
      </c>
      <c r="K123" s="208" t="s">
        <v>271</v>
      </c>
      <c r="L123" s="44"/>
      <c r="M123" s="213" t="s">
        <v>19</v>
      </c>
      <c r="N123" s="214" t="s">
        <v>40</v>
      </c>
      <c r="O123" s="84"/>
      <c r="P123" s="215">
        <f>O123*H123</f>
        <v>0</v>
      </c>
      <c r="Q123" s="215">
        <v>0.00059000000000000003</v>
      </c>
      <c r="R123" s="215">
        <f>Q123*H123</f>
        <v>1.1418712500000001</v>
      </c>
      <c r="S123" s="215">
        <v>0</v>
      </c>
      <c r="T123" s="216">
        <f>S123*H123</f>
        <v>0</v>
      </c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R123" s="217" t="s">
        <v>265</v>
      </c>
      <c r="AT123" s="217" t="s">
        <v>267</v>
      </c>
      <c r="AU123" s="217" t="s">
        <v>76</v>
      </c>
      <c r="AY123" s="17" t="s">
        <v>266</v>
      </c>
      <c r="BE123" s="218">
        <f>IF(N123="základní",J123,0)</f>
        <v>0</v>
      </c>
      <c r="BF123" s="218">
        <f>IF(N123="snížená",J123,0)</f>
        <v>0</v>
      </c>
      <c r="BG123" s="218">
        <f>IF(N123="zákl. přenesená",J123,0)</f>
        <v>0</v>
      </c>
      <c r="BH123" s="218">
        <f>IF(N123="sníž. přenesená",J123,0)</f>
        <v>0</v>
      </c>
      <c r="BI123" s="218">
        <f>IF(N123="nulová",J123,0)</f>
        <v>0</v>
      </c>
      <c r="BJ123" s="17" t="s">
        <v>76</v>
      </c>
      <c r="BK123" s="218">
        <f>ROUND(I123*H123,2)</f>
        <v>0</v>
      </c>
      <c r="BL123" s="17" t="s">
        <v>265</v>
      </c>
      <c r="BM123" s="217" t="s">
        <v>2448</v>
      </c>
    </row>
    <row r="124" s="2" customFormat="1">
      <c r="A124" s="38"/>
      <c r="B124" s="39"/>
      <c r="C124" s="40"/>
      <c r="D124" s="219" t="s">
        <v>273</v>
      </c>
      <c r="E124" s="40"/>
      <c r="F124" s="220" t="s">
        <v>2449</v>
      </c>
      <c r="G124" s="40"/>
      <c r="H124" s="40"/>
      <c r="I124" s="221"/>
      <c r="J124" s="40"/>
      <c r="K124" s="40"/>
      <c r="L124" s="44"/>
      <c r="M124" s="222"/>
      <c r="N124" s="223"/>
      <c r="O124" s="84"/>
      <c r="P124" s="84"/>
      <c r="Q124" s="84"/>
      <c r="R124" s="84"/>
      <c r="S124" s="84"/>
      <c r="T124" s="85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T124" s="17" t="s">
        <v>273</v>
      </c>
      <c r="AU124" s="17" t="s">
        <v>76</v>
      </c>
    </row>
    <row r="125" s="12" customFormat="1">
      <c r="A125" s="12"/>
      <c r="B125" s="224"/>
      <c r="C125" s="225"/>
      <c r="D125" s="226" t="s">
        <v>275</v>
      </c>
      <c r="E125" s="227" t="s">
        <v>1689</v>
      </c>
      <c r="F125" s="228" t="s">
        <v>2450</v>
      </c>
      <c r="G125" s="225"/>
      <c r="H125" s="229">
        <v>588.00999999999999</v>
      </c>
      <c r="I125" s="230"/>
      <c r="J125" s="225"/>
      <c r="K125" s="225"/>
      <c r="L125" s="231"/>
      <c r="M125" s="236"/>
      <c r="N125" s="237"/>
      <c r="O125" s="237"/>
      <c r="P125" s="237"/>
      <c r="Q125" s="237"/>
      <c r="R125" s="237"/>
      <c r="S125" s="237"/>
      <c r="T125" s="238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T125" s="235" t="s">
        <v>275</v>
      </c>
      <c r="AU125" s="235" t="s">
        <v>76</v>
      </c>
      <c r="AV125" s="12" t="s">
        <v>78</v>
      </c>
      <c r="AW125" s="12" t="s">
        <v>31</v>
      </c>
      <c r="AX125" s="12" t="s">
        <v>69</v>
      </c>
      <c r="AY125" s="235" t="s">
        <v>266</v>
      </c>
    </row>
    <row r="126" s="12" customFormat="1">
      <c r="A126" s="12"/>
      <c r="B126" s="224"/>
      <c r="C126" s="225"/>
      <c r="D126" s="226" t="s">
        <v>275</v>
      </c>
      <c r="E126" s="227" t="s">
        <v>1637</v>
      </c>
      <c r="F126" s="228" t="s">
        <v>2451</v>
      </c>
      <c r="G126" s="225"/>
      <c r="H126" s="229">
        <v>231.40000000000001</v>
      </c>
      <c r="I126" s="230"/>
      <c r="J126" s="225"/>
      <c r="K126" s="225"/>
      <c r="L126" s="231"/>
      <c r="M126" s="236"/>
      <c r="N126" s="237"/>
      <c r="O126" s="237"/>
      <c r="P126" s="237"/>
      <c r="Q126" s="237"/>
      <c r="R126" s="237"/>
      <c r="S126" s="237"/>
      <c r="T126" s="238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T126" s="235" t="s">
        <v>275</v>
      </c>
      <c r="AU126" s="235" t="s">
        <v>76</v>
      </c>
      <c r="AV126" s="12" t="s">
        <v>78</v>
      </c>
      <c r="AW126" s="12" t="s">
        <v>31</v>
      </c>
      <c r="AX126" s="12" t="s">
        <v>69</v>
      </c>
      <c r="AY126" s="235" t="s">
        <v>266</v>
      </c>
    </row>
    <row r="127" s="12" customFormat="1">
      <c r="A127" s="12"/>
      <c r="B127" s="224"/>
      <c r="C127" s="225"/>
      <c r="D127" s="226" t="s">
        <v>275</v>
      </c>
      <c r="E127" s="227" t="s">
        <v>1692</v>
      </c>
      <c r="F127" s="228" t="s">
        <v>2452</v>
      </c>
      <c r="G127" s="225"/>
      <c r="H127" s="229">
        <v>207.25999999999999</v>
      </c>
      <c r="I127" s="230"/>
      <c r="J127" s="225"/>
      <c r="K127" s="225"/>
      <c r="L127" s="231"/>
      <c r="M127" s="236"/>
      <c r="N127" s="237"/>
      <c r="O127" s="237"/>
      <c r="P127" s="237"/>
      <c r="Q127" s="237"/>
      <c r="R127" s="237"/>
      <c r="S127" s="237"/>
      <c r="T127" s="238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T127" s="235" t="s">
        <v>275</v>
      </c>
      <c r="AU127" s="235" t="s">
        <v>76</v>
      </c>
      <c r="AV127" s="12" t="s">
        <v>78</v>
      </c>
      <c r="AW127" s="12" t="s">
        <v>31</v>
      </c>
      <c r="AX127" s="12" t="s">
        <v>69</v>
      </c>
      <c r="AY127" s="235" t="s">
        <v>266</v>
      </c>
    </row>
    <row r="128" s="12" customFormat="1">
      <c r="A128" s="12"/>
      <c r="B128" s="224"/>
      <c r="C128" s="225"/>
      <c r="D128" s="226" t="s">
        <v>275</v>
      </c>
      <c r="E128" s="227" t="s">
        <v>2453</v>
      </c>
      <c r="F128" s="228" t="s">
        <v>2454</v>
      </c>
      <c r="G128" s="225"/>
      <c r="H128" s="229">
        <v>761.86800000000005</v>
      </c>
      <c r="I128" s="230"/>
      <c r="J128" s="225"/>
      <c r="K128" s="225"/>
      <c r="L128" s="231"/>
      <c r="M128" s="236"/>
      <c r="N128" s="237"/>
      <c r="O128" s="237"/>
      <c r="P128" s="237"/>
      <c r="Q128" s="237"/>
      <c r="R128" s="237"/>
      <c r="S128" s="237"/>
      <c r="T128" s="238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T128" s="235" t="s">
        <v>275</v>
      </c>
      <c r="AU128" s="235" t="s">
        <v>76</v>
      </c>
      <c r="AV128" s="12" t="s">
        <v>78</v>
      </c>
      <c r="AW128" s="12" t="s">
        <v>31</v>
      </c>
      <c r="AX128" s="12" t="s">
        <v>69</v>
      </c>
      <c r="AY128" s="235" t="s">
        <v>266</v>
      </c>
    </row>
    <row r="129" s="13" customFormat="1">
      <c r="A129" s="13"/>
      <c r="B129" s="251"/>
      <c r="C129" s="252"/>
      <c r="D129" s="226" t="s">
        <v>275</v>
      </c>
      <c r="E129" s="253" t="s">
        <v>19</v>
      </c>
      <c r="F129" s="254" t="s">
        <v>1904</v>
      </c>
      <c r="G129" s="252"/>
      <c r="H129" s="253" t="s">
        <v>19</v>
      </c>
      <c r="I129" s="255"/>
      <c r="J129" s="252"/>
      <c r="K129" s="252"/>
      <c r="L129" s="256"/>
      <c r="M129" s="257"/>
      <c r="N129" s="258"/>
      <c r="O129" s="258"/>
      <c r="P129" s="258"/>
      <c r="Q129" s="258"/>
      <c r="R129" s="258"/>
      <c r="S129" s="258"/>
      <c r="T129" s="259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60" t="s">
        <v>275</v>
      </c>
      <c r="AU129" s="260" t="s">
        <v>76</v>
      </c>
      <c r="AV129" s="13" t="s">
        <v>76</v>
      </c>
      <c r="AW129" s="13" t="s">
        <v>31</v>
      </c>
      <c r="AX129" s="13" t="s">
        <v>69</v>
      </c>
      <c r="AY129" s="260" t="s">
        <v>266</v>
      </c>
    </row>
    <row r="130" s="12" customFormat="1">
      <c r="A130" s="12"/>
      <c r="B130" s="224"/>
      <c r="C130" s="225"/>
      <c r="D130" s="226" t="s">
        <v>275</v>
      </c>
      <c r="E130" s="227" t="s">
        <v>2455</v>
      </c>
      <c r="F130" s="228" t="s">
        <v>2456</v>
      </c>
      <c r="G130" s="225"/>
      <c r="H130" s="229">
        <v>69.432000000000002</v>
      </c>
      <c r="I130" s="230"/>
      <c r="J130" s="225"/>
      <c r="K130" s="225"/>
      <c r="L130" s="231"/>
      <c r="M130" s="236"/>
      <c r="N130" s="237"/>
      <c r="O130" s="237"/>
      <c r="P130" s="237"/>
      <c r="Q130" s="237"/>
      <c r="R130" s="237"/>
      <c r="S130" s="237"/>
      <c r="T130" s="238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T130" s="235" t="s">
        <v>275</v>
      </c>
      <c r="AU130" s="235" t="s">
        <v>76</v>
      </c>
      <c r="AV130" s="12" t="s">
        <v>78</v>
      </c>
      <c r="AW130" s="12" t="s">
        <v>31</v>
      </c>
      <c r="AX130" s="12" t="s">
        <v>69</v>
      </c>
      <c r="AY130" s="235" t="s">
        <v>266</v>
      </c>
    </row>
    <row r="131" s="12" customFormat="1">
      <c r="A131" s="12"/>
      <c r="B131" s="224"/>
      <c r="C131" s="225"/>
      <c r="D131" s="226" t="s">
        <v>275</v>
      </c>
      <c r="E131" s="227" t="s">
        <v>2457</v>
      </c>
      <c r="F131" s="228" t="s">
        <v>2458</v>
      </c>
      <c r="G131" s="225"/>
      <c r="H131" s="229">
        <v>27.562000000000001</v>
      </c>
      <c r="I131" s="230"/>
      <c r="J131" s="225"/>
      <c r="K131" s="225"/>
      <c r="L131" s="231"/>
      <c r="M131" s="236"/>
      <c r="N131" s="237"/>
      <c r="O131" s="237"/>
      <c r="P131" s="237"/>
      <c r="Q131" s="237"/>
      <c r="R131" s="237"/>
      <c r="S131" s="237"/>
      <c r="T131" s="238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T131" s="235" t="s">
        <v>275</v>
      </c>
      <c r="AU131" s="235" t="s">
        <v>76</v>
      </c>
      <c r="AV131" s="12" t="s">
        <v>78</v>
      </c>
      <c r="AW131" s="12" t="s">
        <v>31</v>
      </c>
      <c r="AX131" s="12" t="s">
        <v>69</v>
      </c>
      <c r="AY131" s="235" t="s">
        <v>266</v>
      </c>
    </row>
    <row r="132" s="12" customFormat="1">
      <c r="A132" s="12"/>
      <c r="B132" s="224"/>
      <c r="C132" s="225"/>
      <c r="D132" s="226" t="s">
        <v>275</v>
      </c>
      <c r="E132" s="227" t="s">
        <v>2459</v>
      </c>
      <c r="F132" s="228" t="s">
        <v>2460</v>
      </c>
      <c r="G132" s="225"/>
      <c r="H132" s="229">
        <v>24.024000000000001</v>
      </c>
      <c r="I132" s="230"/>
      <c r="J132" s="225"/>
      <c r="K132" s="225"/>
      <c r="L132" s="231"/>
      <c r="M132" s="236"/>
      <c r="N132" s="237"/>
      <c r="O132" s="237"/>
      <c r="P132" s="237"/>
      <c r="Q132" s="237"/>
      <c r="R132" s="237"/>
      <c r="S132" s="237"/>
      <c r="T132" s="238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T132" s="235" t="s">
        <v>275</v>
      </c>
      <c r="AU132" s="235" t="s">
        <v>76</v>
      </c>
      <c r="AV132" s="12" t="s">
        <v>78</v>
      </c>
      <c r="AW132" s="12" t="s">
        <v>31</v>
      </c>
      <c r="AX132" s="12" t="s">
        <v>69</v>
      </c>
      <c r="AY132" s="235" t="s">
        <v>266</v>
      </c>
    </row>
    <row r="133" s="12" customFormat="1">
      <c r="A133" s="12"/>
      <c r="B133" s="224"/>
      <c r="C133" s="225"/>
      <c r="D133" s="226" t="s">
        <v>275</v>
      </c>
      <c r="E133" s="227" t="s">
        <v>2461</v>
      </c>
      <c r="F133" s="228" t="s">
        <v>2462</v>
      </c>
      <c r="G133" s="225"/>
      <c r="H133" s="229">
        <v>25.818999999999999</v>
      </c>
      <c r="I133" s="230"/>
      <c r="J133" s="225"/>
      <c r="K133" s="225"/>
      <c r="L133" s="231"/>
      <c r="M133" s="236"/>
      <c r="N133" s="237"/>
      <c r="O133" s="237"/>
      <c r="P133" s="237"/>
      <c r="Q133" s="237"/>
      <c r="R133" s="237"/>
      <c r="S133" s="237"/>
      <c r="T133" s="238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T133" s="235" t="s">
        <v>275</v>
      </c>
      <c r="AU133" s="235" t="s">
        <v>76</v>
      </c>
      <c r="AV133" s="12" t="s">
        <v>78</v>
      </c>
      <c r="AW133" s="12" t="s">
        <v>31</v>
      </c>
      <c r="AX133" s="12" t="s">
        <v>69</v>
      </c>
      <c r="AY133" s="235" t="s">
        <v>266</v>
      </c>
    </row>
    <row r="134" s="12" customFormat="1">
      <c r="A134" s="12"/>
      <c r="B134" s="224"/>
      <c r="C134" s="225"/>
      <c r="D134" s="226" t="s">
        <v>275</v>
      </c>
      <c r="E134" s="227" t="s">
        <v>2463</v>
      </c>
      <c r="F134" s="228" t="s">
        <v>2464</v>
      </c>
      <c r="G134" s="225"/>
      <c r="H134" s="229">
        <v>1935.375</v>
      </c>
      <c r="I134" s="230"/>
      <c r="J134" s="225"/>
      <c r="K134" s="225"/>
      <c r="L134" s="231"/>
      <c r="M134" s="236"/>
      <c r="N134" s="237"/>
      <c r="O134" s="237"/>
      <c r="P134" s="237"/>
      <c r="Q134" s="237"/>
      <c r="R134" s="237"/>
      <c r="S134" s="237"/>
      <c r="T134" s="238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T134" s="235" t="s">
        <v>275</v>
      </c>
      <c r="AU134" s="235" t="s">
        <v>76</v>
      </c>
      <c r="AV134" s="12" t="s">
        <v>78</v>
      </c>
      <c r="AW134" s="12" t="s">
        <v>31</v>
      </c>
      <c r="AX134" s="12" t="s">
        <v>76</v>
      </c>
      <c r="AY134" s="235" t="s">
        <v>266</v>
      </c>
    </row>
    <row r="135" s="2" customFormat="1" ht="24.15" customHeight="1">
      <c r="A135" s="38"/>
      <c r="B135" s="39"/>
      <c r="C135" s="206" t="s">
        <v>345</v>
      </c>
      <c r="D135" s="206" t="s">
        <v>267</v>
      </c>
      <c r="E135" s="207" t="s">
        <v>2465</v>
      </c>
      <c r="F135" s="208" t="s">
        <v>2466</v>
      </c>
      <c r="G135" s="209" t="s">
        <v>391</v>
      </c>
      <c r="H135" s="210">
        <v>1935.375</v>
      </c>
      <c r="I135" s="211"/>
      <c r="J135" s="212">
        <f>ROUND(I135*H135,2)</f>
        <v>0</v>
      </c>
      <c r="K135" s="208" t="s">
        <v>271</v>
      </c>
      <c r="L135" s="44"/>
      <c r="M135" s="213" t="s">
        <v>19</v>
      </c>
      <c r="N135" s="214" t="s">
        <v>40</v>
      </c>
      <c r="O135" s="84"/>
      <c r="P135" s="215">
        <f>O135*H135</f>
        <v>0</v>
      </c>
      <c r="Q135" s="215">
        <v>0</v>
      </c>
      <c r="R135" s="215">
        <f>Q135*H135</f>
        <v>0</v>
      </c>
      <c r="S135" s="215">
        <v>0</v>
      </c>
      <c r="T135" s="216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217" t="s">
        <v>265</v>
      </c>
      <c r="AT135" s="217" t="s">
        <v>267</v>
      </c>
      <c r="AU135" s="217" t="s">
        <v>76</v>
      </c>
      <c r="AY135" s="17" t="s">
        <v>266</v>
      </c>
      <c r="BE135" s="218">
        <f>IF(N135="základní",J135,0)</f>
        <v>0</v>
      </c>
      <c r="BF135" s="218">
        <f>IF(N135="snížená",J135,0)</f>
        <v>0</v>
      </c>
      <c r="BG135" s="218">
        <f>IF(N135="zákl. přenesená",J135,0)</f>
        <v>0</v>
      </c>
      <c r="BH135" s="218">
        <f>IF(N135="sníž. přenesená",J135,0)</f>
        <v>0</v>
      </c>
      <c r="BI135" s="218">
        <f>IF(N135="nulová",J135,0)</f>
        <v>0</v>
      </c>
      <c r="BJ135" s="17" t="s">
        <v>76</v>
      </c>
      <c r="BK135" s="218">
        <f>ROUND(I135*H135,2)</f>
        <v>0</v>
      </c>
      <c r="BL135" s="17" t="s">
        <v>265</v>
      </c>
      <c r="BM135" s="217" t="s">
        <v>2467</v>
      </c>
    </row>
    <row r="136" s="2" customFormat="1">
      <c r="A136" s="38"/>
      <c r="B136" s="39"/>
      <c r="C136" s="40"/>
      <c r="D136" s="219" t="s">
        <v>273</v>
      </c>
      <c r="E136" s="40"/>
      <c r="F136" s="220" t="s">
        <v>2468</v>
      </c>
      <c r="G136" s="40"/>
      <c r="H136" s="40"/>
      <c r="I136" s="221"/>
      <c r="J136" s="40"/>
      <c r="K136" s="40"/>
      <c r="L136" s="44"/>
      <c r="M136" s="222"/>
      <c r="N136" s="223"/>
      <c r="O136" s="84"/>
      <c r="P136" s="84"/>
      <c r="Q136" s="84"/>
      <c r="R136" s="84"/>
      <c r="S136" s="84"/>
      <c r="T136" s="85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T136" s="17" t="s">
        <v>273</v>
      </c>
      <c r="AU136" s="17" t="s">
        <v>76</v>
      </c>
    </row>
    <row r="137" s="2" customFormat="1" ht="37.8" customHeight="1">
      <c r="A137" s="38"/>
      <c r="B137" s="39"/>
      <c r="C137" s="206" t="s">
        <v>303</v>
      </c>
      <c r="D137" s="206" t="s">
        <v>267</v>
      </c>
      <c r="E137" s="207" t="s">
        <v>1953</v>
      </c>
      <c r="F137" s="208" t="s">
        <v>1954</v>
      </c>
      <c r="G137" s="209" t="s">
        <v>293</v>
      </c>
      <c r="H137" s="210">
        <v>1080.3109999999999</v>
      </c>
      <c r="I137" s="211"/>
      <c r="J137" s="212">
        <f>ROUND(I137*H137,2)</f>
        <v>0</v>
      </c>
      <c r="K137" s="208" t="s">
        <v>271</v>
      </c>
      <c r="L137" s="44"/>
      <c r="M137" s="213" t="s">
        <v>19</v>
      </c>
      <c r="N137" s="214" t="s">
        <v>40</v>
      </c>
      <c r="O137" s="84"/>
      <c r="P137" s="215">
        <f>O137*H137</f>
        <v>0</v>
      </c>
      <c r="Q137" s="215">
        <v>0</v>
      </c>
      <c r="R137" s="215">
        <f>Q137*H137</f>
        <v>0</v>
      </c>
      <c r="S137" s="215">
        <v>0</v>
      </c>
      <c r="T137" s="216">
        <f>S137*H137</f>
        <v>0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217" t="s">
        <v>265</v>
      </c>
      <c r="AT137" s="217" t="s">
        <v>267</v>
      </c>
      <c r="AU137" s="217" t="s">
        <v>76</v>
      </c>
      <c r="AY137" s="17" t="s">
        <v>266</v>
      </c>
      <c r="BE137" s="218">
        <f>IF(N137="základní",J137,0)</f>
        <v>0</v>
      </c>
      <c r="BF137" s="218">
        <f>IF(N137="snížená",J137,0)</f>
        <v>0</v>
      </c>
      <c r="BG137" s="218">
        <f>IF(N137="zákl. přenesená",J137,0)</f>
        <v>0</v>
      </c>
      <c r="BH137" s="218">
        <f>IF(N137="sníž. přenesená",J137,0)</f>
        <v>0</v>
      </c>
      <c r="BI137" s="218">
        <f>IF(N137="nulová",J137,0)</f>
        <v>0</v>
      </c>
      <c r="BJ137" s="17" t="s">
        <v>76</v>
      </c>
      <c r="BK137" s="218">
        <f>ROUND(I137*H137,2)</f>
        <v>0</v>
      </c>
      <c r="BL137" s="17" t="s">
        <v>265</v>
      </c>
      <c r="BM137" s="217" t="s">
        <v>2469</v>
      </c>
    </row>
    <row r="138" s="2" customFormat="1">
      <c r="A138" s="38"/>
      <c r="B138" s="39"/>
      <c r="C138" s="40"/>
      <c r="D138" s="219" t="s">
        <v>273</v>
      </c>
      <c r="E138" s="40"/>
      <c r="F138" s="220" t="s">
        <v>1956</v>
      </c>
      <c r="G138" s="40"/>
      <c r="H138" s="40"/>
      <c r="I138" s="221"/>
      <c r="J138" s="40"/>
      <c r="K138" s="40"/>
      <c r="L138" s="44"/>
      <c r="M138" s="222"/>
      <c r="N138" s="223"/>
      <c r="O138" s="84"/>
      <c r="P138" s="84"/>
      <c r="Q138" s="84"/>
      <c r="R138" s="84"/>
      <c r="S138" s="84"/>
      <c r="T138" s="85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T138" s="17" t="s">
        <v>273</v>
      </c>
      <c r="AU138" s="17" t="s">
        <v>76</v>
      </c>
    </row>
    <row r="139" s="12" customFormat="1">
      <c r="A139" s="12"/>
      <c r="B139" s="224"/>
      <c r="C139" s="225"/>
      <c r="D139" s="226" t="s">
        <v>275</v>
      </c>
      <c r="E139" s="227" t="s">
        <v>1933</v>
      </c>
      <c r="F139" s="228" t="s">
        <v>2470</v>
      </c>
      <c r="G139" s="225"/>
      <c r="H139" s="229">
        <v>1080.3109999999999</v>
      </c>
      <c r="I139" s="230"/>
      <c r="J139" s="225"/>
      <c r="K139" s="225"/>
      <c r="L139" s="231"/>
      <c r="M139" s="236"/>
      <c r="N139" s="237"/>
      <c r="O139" s="237"/>
      <c r="P139" s="237"/>
      <c r="Q139" s="237"/>
      <c r="R139" s="237"/>
      <c r="S139" s="237"/>
      <c r="T139" s="238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T139" s="235" t="s">
        <v>275</v>
      </c>
      <c r="AU139" s="235" t="s">
        <v>76</v>
      </c>
      <c r="AV139" s="12" t="s">
        <v>78</v>
      </c>
      <c r="AW139" s="12" t="s">
        <v>31</v>
      </c>
      <c r="AX139" s="12" t="s">
        <v>76</v>
      </c>
      <c r="AY139" s="235" t="s">
        <v>266</v>
      </c>
    </row>
    <row r="140" s="2" customFormat="1" ht="37.8" customHeight="1">
      <c r="A140" s="38"/>
      <c r="B140" s="39"/>
      <c r="C140" s="206" t="s">
        <v>310</v>
      </c>
      <c r="D140" s="206" t="s">
        <v>267</v>
      </c>
      <c r="E140" s="207" t="s">
        <v>517</v>
      </c>
      <c r="F140" s="208" t="s">
        <v>518</v>
      </c>
      <c r="G140" s="209" t="s">
        <v>293</v>
      </c>
      <c r="H140" s="210">
        <v>1447.1669999999999</v>
      </c>
      <c r="I140" s="211"/>
      <c r="J140" s="212">
        <f>ROUND(I140*H140,2)</f>
        <v>0</v>
      </c>
      <c r="K140" s="208" t="s">
        <v>271</v>
      </c>
      <c r="L140" s="44"/>
      <c r="M140" s="213" t="s">
        <v>19</v>
      </c>
      <c r="N140" s="214" t="s">
        <v>40</v>
      </c>
      <c r="O140" s="84"/>
      <c r="P140" s="215">
        <f>O140*H140</f>
        <v>0</v>
      </c>
      <c r="Q140" s="215">
        <v>0</v>
      </c>
      <c r="R140" s="215">
        <f>Q140*H140</f>
        <v>0</v>
      </c>
      <c r="S140" s="215">
        <v>0</v>
      </c>
      <c r="T140" s="216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17" t="s">
        <v>265</v>
      </c>
      <c r="AT140" s="217" t="s">
        <v>267</v>
      </c>
      <c r="AU140" s="217" t="s">
        <v>76</v>
      </c>
      <c r="AY140" s="17" t="s">
        <v>266</v>
      </c>
      <c r="BE140" s="218">
        <f>IF(N140="základní",J140,0)</f>
        <v>0</v>
      </c>
      <c r="BF140" s="218">
        <f>IF(N140="snížená",J140,0)</f>
        <v>0</v>
      </c>
      <c r="BG140" s="218">
        <f>IF(N140="zákl. přenesená",J140,0)</f>
        <v>0</v>
      </c>
      <c r="BH140" s="218">
        <f>IF(N140="sníž. přenesená",J140,0)</f>
        <v>0</v>
      </c>
      <c r="BI140" s="218">
        <f>IF(N140="nulová",J140,0)</f>
        <v>0</v>
      </c>
      <c r="BJ140" s="17" t="s">
        <v>76</v>
      </c>
      <c r="BK140" s="218">
        <f>ROUND(I140*H140,2)</f>
        <v>0</v>
      </c>
      <c r="BL140" s="17" t="s">
        <v>265</v>
      </c>
      <c r="BM140" s="217" t="s">
        <v>2471</v>
      </c>
    </row>
    <row r="141" s="2" customFormat="1">
      <c r="A141" s="38"/>
      <c r="B141" s="39"/>
      <c r="C141" s="40"/>
      <c r="D141" s="219" t="s">
        <v>273</v>
      </c>
      <c r="E141" s="40"/>
      <c r="F141" s="220" t="s">
        <v>520</v>
      </c>
      <c r="G141" s="40"/>
      <c r="H141" s="40"/>
      <c r="I141" s="221"/>
      <c r="J141" s="40"/>
      <c r="K141" s="40"/>
      <c r="L141" s="44"/>
      <c r="M141" s="222"/>
      <c r="N141" s="223"/>
      <c r="O141" s="84"/>
      <c r="P141" s="84"/>
      <c r="Q141" s="84"/>
      <c r="R141" s="84"/>
      <c r="S141" s="84"/>
      <c r="T141" s="85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T141" s="17" t="s">
        <v>273</v>
      </c>
      <c r="AU141" s="17" t="s">
        <v>76</v>
      </c>
    </row>
    <row r="142" s="12" customFormat="1">
      <c r="A142" s="12"/>
      <c r="B142" s="224"/>
      <c r="C142" s="225"/>
      <c r="D142" s="226" t="s">
        <v>275</v>
      </c>
      <c r="E142" s="227" t="s">
        <v>358</v>
      </c>
      <c r="F142" s="228" t="s">
        <v>2472</v>
      </c>
      <c r="G142" s="225"/>
      <c r="H142" s="229">
        <v>1447.1669999999999</v>
      </c>
      <c r="I142" s="230"/>
      <c r="J142" s="225"/>
      <c r="K142" s="225"/>
      <c r="L142" s="231"/>
      <c r="M142" s="236"/>
      <c r="N142" s="237"/>
      <c r="O142" s="237"/>
      <c r="P142" s="237"/>
      <c r="Q142" s="237"/>
      <c r="R142" s="237"/>
      <c r="S142" s="237"/>
      <c r="T142" s="238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T142" s="235" t="s">
        <v>275</v>
      </c>
      <c r="AU142" s="235" t="s">
        <v>76</v>
      </c>
      <c r="AV142" s="12" t="s">
        <v>78</v>
      </c>
      <c r="AW142" s="12" t="s">
        <v>31</v>
      </c>
      <c r="AX142" s="12" t="s">
        <v>76</v>
      </c>
      <c r="AY142" s="235" t="s">
        <v>266</v>
      </c>
    </row>
    <row r="143" s="2" customFormat="1" ht="24.15" customHeight="1">
      <c r="A143" s="38"/>
      <c r="B143" s="39"/>
      <c r="C143" s="206" t="s">
        <v>362</v>
      </c>
      <c r="D143" s="206" t="s">
        <v>267</v>
      </c>
      <c r="E143" s="207" t="s">
        <v>526</v>
      </c>
      <c r="F143" s="208" t="s">
        <v>527</v>
      </c>
      <c r="G143" s="209" t="s">
        <v>293</v>
      </c>
      <c r="H143" s="210">
        <v>1080.3109999999999</v>
      </c>
      <c r="I143" s="211"/>
      <c r="J143" s="212">
        <f>ROUND(I143*H143,2)</f>
        <v>0</v>
      </c>
      <c r="K143" s="208" t="s">
        <v>271</v>
      </c>
      <c r="L143" s="44"/>
      <c r="M143" s="213" t="s">
        <v>19</v>
      </c>
      <c r="N143" s="214" t="s">
        <v>40</v>
      </c>
      <c r="O143" s="84"/>
      <c r="P143" s="215">
        <f>O143*H143</f>
        <v>0</v>
      </c>
      <c r="Q143" s="215">
        <v>0</v>
      </c>
      <c r="R143" s="215">
        <f>Q143*H143</f>
        <v>0</v>
      </c>
      <c r="S143" s="215">
        <v>0</v>
      </c>
      <c r="T143" s="216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17" t="s">
        <v>265</v>
      </c>
      <c r="AT143" s="217" t="s">
        <v>267</v>
      </c>
      <c r="AU143" s="217" t="s">
        <v>76</v>
      </c>
      <c r="AY143" s="17" t="s">
        <v>266</v>
      </c>
      <c r="BE143" s="218">
        <f>IF(N143="základní",J143,0)</f>
        <v>0</v>
      </c>
      <c r="BF143" s="218">
        <f>IF(N143="snížená",J143,0)</f>
        <v>0</v>
      </c>
      <c r="BG143" s="218">
        <f>IF(N143="zákl. přenesená",J143,0)</f>
        <v>0</v>
      </c>
      <c r="BH143" s="218">
        <f>IF(N143="sníž. přenesená",J143,0)</f>
        <v>0</v>
      </c>
      <c r="BI143" s="218">
        <f>IF(N143="nulová",J143,0)</f>
        <v>0</v>
      </c>
      <c r="BJ143" s="17" t="s">
        <v>76</v>
      </c>
      <c r="BK143" s="218">
        <f>ROUND(I143*H143,2)</f>
        <v>0</v>
      </c>
      <c r="BL143" s="17" t="s">
        <v>265</v>
      </c>
      <c r="BM143" s="217" t="s">
        <v>2473</v>
      </c>
    </row>
    <row r="144" s="2" customFormat="1">
      <c r="A144" s="38"/>
      <c r="B144" s="39"/>
      <c r="C144" s="40"/>
      <c r="D144" s="219" t="s">
        <v>273</v>
      </c>
      <c r="E144" s="40"/>
      <c r="F144" s="220" t="s">
        <v>529</v>
      </c>
      <c r="G144" s="40"/>
      <c r="H144" s="40"/>
      <c r="I144" s="221"/>
      <c r="J144" s="40"/>
      <c r="K144" s="40"/>
      <c r="L144" s="44"/>
      <c r="M144" s="222"/>
      <c r="N144" s="223"/>
      <c r="O144" s="84"/>
      <c r="P144" s="84"/>
      <c r="Q144" s="84"/>
      <c r="R144" s="84"/>
      <c r="S144" s="84"/>
      <c r="T144" s="85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T144" s="17" t="s">
        <v>273</v>
      </c>
      <c r="AU144" s="17" t="s">
        <v>76</v>
      </c>
    </row>
    <row r="145" s="12" customFormat="1">
      <c r="A145" s="12"/>
      <c r="B145" s="224"/>
      <c r="C145" s="225"/>
      <c r="D145" s="226" t="s">
        <v>275</v>
      </c>
      <c r="E145" s="227" t="s">
        <v>1574</v>
      </c>
      <c r="F145" s="228" t="s">
        <v>2470</v>
      </c>
      <c r="G145" s="225"/>
      <c r="H145" s="229">
        <v>1080.3109999999999</v>
      </c>
      <c r="I145" s="230"/>
      <c r="J145" s="225"/>
      <c r="K145" s="225"/>
      <c r="L145" s="231"/>
      <c r="M145" s="236"/>
      <c r="N145" s="237"/>
      <c r="O145" s="237"/>
      <c r="P145" s="237"/>
      <c r="Q145" s="237"/>
      <c r="R145" s="237"/>
      <c r="S145" s="237"/>
      <c r="T145" s="238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T145" s="235" t="s">
        <v>275</v>
      </c>
      <c r="AU145" s="235" t="s">
        <v>76</v>
      </c>
      <c r="AV145" s="12" t="s">
        <v>78</v>
      </c>
      <c r="AW145" s="12" t="s">
        <v>31</v>
      </c>
      <c r="AX145" s="12" t="s">
        <v>76</v>
      </c>
      <c r="AY145" s="235" t="s">
        <v>266</v>
      </c>
    </row>
    <row r="146" s="2" customFormat="1" ht="24.15" customHeight="1">
      <c r="A146" s="38"/>
      <c r="B146" s="39"/>
      <c r="C146" s="206" t="s">
        <v>367</v>
      </c>
      <c r="D146" s="206" t="s">
        <v>267</v>
      </c>
      <c r="E146" s="207" t="s">
        <v>1967</v>
      </c>
      <c r="F146" s="208" t="s">
        <v>1968</v>
      </c>
      <c r="G146" s="209" t="s">
        <v>302</v>
      </c>
      <c r="H146" s="210">
        <v>2416.7689999999998</v>
      </c>
      <c r="I146" s="211"/>
      <c r="J146" s="212">
        <f>ROUND(I146*H146,2)</f>
        <v>0</v>
      </c>
      <c r="K146" s="208" t="s">
        <v>19</v>
      </c>
      <c r="L146" s="44"/>
      <c r="M146" s="213" t="s">
        <v>19</v>
      </c>
      <c r="N146" s="214" t="s">
        <v>40</v>
      </c>
      <c r="O146" s="84"/>
      <c r="P146" s="215">
        <f>O146*H146</f>
        <v>0</v>
      </c>
      <c r="Q146" s="215">
        <v>0</v>
      </c>
      <c r="R146" s="215">
        <f>Q146*H146</f>
        <v>0</v>
      </c>
      <c r="S146" s="215">
        <v>0</v>
      </c>
      <c r="T146" s="216">
        <f>S146*H146</f>
        <v>0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217" t="s">
        <v>265</v>
      </c>
      <c r="AT146" s="217" t="s">
        <v>267</v>
      </c>
      <c r="AU146" s="217" t="s">
        <v>76</v>
      </c>
      <c r="AY146" s="17" t="s">
        <v>266</v>
      </c>
      <c r="BE146" s="218">
        <f>IF(N146="základní",J146,0)</f>
        <v>0</v>
      </c>
      <c r="BF146" s="218">
        <f>IF(N146="snížená",J146,0)</f>
        <v>0</v>
      </c>
      <c r="BG146" s="218">
        <f>IF(N146="zákl. přenesená",J146,0)</f>
        <v>0</v>
      </c>
      <c r="BH146" s="218">
        <f>IF(N146="sníž. přenesená",J146,0)</f>
        <v>0</v>
      </c>
      <c r="BI146" s="218">
        <f>IF(N146="nulová",J146,0)</f>
        <v>0</v>
      </c>
      <c r="BJ146" s="17" t="s">
        <v>76</v>
      </c>
      <c r="BK146" s="218">
        <f>ROUND(I146*H146,2)</f>
        <v>0</v>
      </c>
      <c r="BL146" s="17" t="s">
        <v>265</v>
      </c>
      <c r="BM146" s="217" t="s">
        <v>2474</v>
      </c>
    </row>
    <row r="147" s="12" customFormat="1">
      <c r="A147" s="12"/>
      <c r="B147" s="224"/>
      <c r="C147" s="225"/>
      <c r="D147" s="226" t="s">
        <v>275</v>
      </c>
      <c r="E147" s="227" t="s">
        <v>372</v>
      </c>
      <c r="F147" s="228" t="s">
        <v>2475</v>
      </c>
      <c r="G147" s="225"/>
      <c r="H147" s="229">
        <v>2416.7689999999998</v>
      </c>
      <c r="I147" s="230"/>
      <c r="J147" s="225"/>
      <c r="K147" s="225"/>
      <c r="L147" s="231"/>
      <c r="M147" s="236"/>
      <c r="N147" s="237"/>
      <c r="O147" s="237"/>
      <c r="P147" s="237"/>
      <c r="Q147" s="237"/>
      <c r="R147" s="237"/>
      <c r="S147" s="237"/>
      <c r="T147" s="238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T147" s="235" t="s">
        <v>275</v>
      </c>
      <c r="AU147" s="235" t="s">
        <v>76</v>
      </c>
      <c r="AV147" s="12" t="s">
        <v>78</v>
      </c>
      <c r="AW147" s="12" t="s">
        <v>31</v>
      </c>
      <c r="AX147" s="12" t="s">
        <v>76</v>
      </c>
      <c r="AY147" s="235" t="s">
        <v>266</v>
      </c>
    </row>
    <row r="148" s="2" customFormat="1" ht="24.15" customHeight="1">
      <c r="A148" s="38"/>
      <c r="B148" s="39"/>
      <c r="C148" s="206" t="s">
        <v>376</v>
      </c>
      <c r="D148" s="206" t="s">
        <v>267</v>
      </c>
      <c r="E148" s="207" t="s">
        <v>291</v>
      </c>
      <c r="F148" s="208" t="s">
        <v>292</v>
      </c>
      <c r="G148" s="209" t="s">
        <v>293</v>
      </c>
      <c r="H148" s="210">
        <v>794.06100000000004</v>
      </c>
      <c r="I148" s="211"/>
      <c r="J148" s="212">
        <f>ROUND(I148*H148,2)</f>
        <v>0</v>
      </c>
      <c r="K148" s="208" t="s">
        <v>271</v>
      </c>
      <c r="L148" s="44"/>
      <c r="M148" s="213" t="s">
        <v>19</v>
      </c>
      <c r="N148" s="214" t="s">
        <v>40</v>
      </c>
      <c r="O148" s="84"/>
      <c r="P148" s="215">
        <f>O148*H148</f>
        <v>0</v>
      </c>
      <c r="Q148" s="215">
        <v>0</v>
      </c>
      <c r="R148" s="215">
        <f>Q148*H148</f>
        <v>0</v>
      </c>
      <c r="S148" s="215">
        <v>0</v>
      </c>
      <c r="T148" s="216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217" t="s">
        <v>265</v>
      </c>
      <c r="AT148" s="217" t="s">
        <v>267</v>
      </c>
      <c r="AU148" s="217" t="s">
        <v>76</v>
      </c>
      <c r="AY148" s="17" t="s">
        <v>266</v>
      </c>
      <c r="BE148" s="218">
        <f>IF(N148="základní",J148,0)</f>
        <v>0</v>
      </c>
      <c r="BF148" s="218">
        <f>IF(N148="snížená",J148,0)</f>
        <v>0</v>
      </c>
      <c r="BG148" s="218">
        <f>IF(N148="zákl. přenesená",J148,0)</f>
        <v>0</v>
      </c>
      <c r="BH148" s="218">
        <f>IF(N148="sníž. přenesená",J148,0)</f>
        <v>0</v>
      </c>
      <c r="BI148" s="218">
        <f>IF(N148="nulová",J148,0)</f>
        <v>0</v>
      </c>
      <c r="BJ148" s="17" t="s">
        <v>76</v>
      </c>
      <c r="BK148" s="218">
        <f>ROUND(I148*H148,2)</f>
        <v>0</v>
      </c>
      <c r="BL148" s="17" t="s">
        <v>265</v>
      </c>
      <c r="BM148" s="217" t="s">
        <v>2476</v>
      </c>
    </row>
    <row r="149" s="2" customFormat="1">
      <c r="A149" s="38"/>
      <c r="B149" s="39"/>
      <c r="C149" s="40"/>
      <c r="D149" s="219" t="s">
        <v>273</v>
      </c>
      <c r="E149" s="40"/>
      <c r="F149" s="220" t="s">
        <v>295</v>
      </c>
      <c r="G149" s="40"/>
      <c r="H149" s="40"/>
      <c r="I149" s="221"/>
      <c r="J149" s="40"/>
      <c r="K149" s="40"/>
      <c r="L149" s="44"/>
      <c r="M149" s="222"/>
      <c r="N149" s="223"/>
      <c r="O149" s="84"/>
      <c r="P149" s="84"/>
      <c r="Q149" s="84"/>
      <c r="R149" s="84"/>
      <c r="S149" s="84"/>
      <c r="T149" s="85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T149" s="17" t="s">
        <v>273</v>
      </c>
      <c r="AU149" s="17" t="s">
        <v>76</v>
      </c>
    </row>
    <row r="150" s="12" customFormat="1">
      <c r="A150" s="12"/>
      <c r="B150" s="224"/>
      <c r="C150" s="225"/>
      <c r="D150" s="226" t="s">
        <v>275</v>
      </c>
      <c r="E150" s="227" t="s">
        <v>381</v>
      </c>
      <c r="F150" s="228" t="s">
        <v>2472</v>
      </c>
      <c r="G150" s="225"/>
      <c r="H150" s="229">
        <v>1447.1669999999999</v>
      </c>
      <c r="I150" s="230"/>
      <c r="J150" s="225"/>
      <c r="K150" s="225"/>
      <c r="L150" s="231"/>
      <c r="M150" s="236"/>
      <c r="N150" s="237"/>
      <c r="O150" s="237"/>
      <c r="P150" s="237"/>
      <c r="Q150" s="237"/>
      <c r="R150" s="237"/>
      <c r="S150" s="237"/>
      <c r="T150" s="238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T150" s="235" t="s">
        <v>275</v>
      </c>
      <c r="AU150" s="235" t="s">
        <v>76</v>
      </c>
      <c r="AV150" s="12" t="s">
        <v>78</v>
      </c>
      <c r="AW150" s="12" t="s">
        <v>31</v>
      </c>
      <c r="AX150" s="12" t="s">
        <v>69</v>
      </c>
      <c r="AY150" s="235" t="s">
        <v>266</v>
      </c>
    </row>
    <row r="151" s="13" customFormat="1">
      <c r="A151" s="13"/>
      <c r="B151" s="251"/>
      <c r="C151" s="252"/>
      <c r="D151" s="226" t="s">
        <v>275</v>
      </c>
      <c r="E151" s="253" t="s">
        <v>19</v>
      </c>
      <c r="F151" s="254" t="s">
        <v>2477</v>
      </c>
      <c r="G151" s="252"/>
      <c r="H151" s="253" t="s">
        <v>19</v>
      </c>
      <c r="I151" s="255"/>
      <c r="J151" s="252"/>
      <c r="K151" s="252"/>
      <c r="L151" s="256"/>
      <c r="M151" s="257"/>
      <c r="N151" s="258"/>
      <c r="O151" s="258"/>
      <c r="P151" s="258"/>
      <c r="Q151" s="258"/>
      <c r="R151" s="258"/>
      <c r="S151" s="258"/>
      <c r="T151" s="259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60" t="s">
        <v>275</v>
      </c>
      <c r="AU151" s="260" t="s">
        <v>76</v>
      </c>
      <c r="AV151" s="13" t="s">
        <v>76</v>
      </c>
      <c r="AW151" s="13" t="s">
        <v>31</v>
      </c>
      <c r="AX151" s="13" t="s">
        <v>69</v>
      </c>
      <c r="AY151" s="260" t="s">
        <v>266</v>
      </c>
    </row>
    <row r="152" s="12" customFormat="1">
      <c r="A152" s="12"/>
      <c r="B152" s="224"/>
      <c r="C152" s="225"/>
      <c r="D152" s="226" t="s">
        <v>275</v>
      </c>
      <c r="E152" s="227" t="s">
        <v>383</v>
      </c>
      <c r="F152" s="228" t="s">
        <v>2478</v>
      </c>
      <c r="G152" s="225"/>
      <c r="H152" s="229">
        <v>-254.858</v>
      </c>
      <c r="I152" s="230"/>
      <c r="J152" s="225"/>
      <c r="K152" s="225"/>
      <c r="L152" s="231"/>
      <c r="M152" s="236"/>
      <c r="N152" s="237"/>
      <c r="O152" s="237"/>
      <c r="P152" s="237"/>
      <c r="Q152" s="237"/>
      <c r="R152" s="237"/>
      <c r="S152" s="237"/>
      <c r="T152" s="238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T152" s="235" t="s">
        <v>275</v>
      </c>
      <c r="AU152" s="235" t="s">
        <v>76</v>
      </c>
      <c r="AV152" s="12" t="s">
        <v>78</v>
      </c>
      <c r="AW152" s="12" t="s">
        <v>31</v>
      </c>
      <c r="AX152" s="12" t="s">
        <v>69</v>
      </c>
      <c r="AY152" s="235" t="s">
        <v>266</v>
      </c>
    </row>
    <row r="153" s="12" customFormat="1">
      <c r="A153" s="12"/>
      <c r="B153" s="224"/>
      <c r="C153" s="225"/>
      <c r="D153" s="226" t="s">
        <v>275</v>
      </c>
      <c r="E153" s="227" t="s">
        <v>2479</v>
      </c>
      <c r="F153" s="228" t="s">
        <v>2480</v>
      </c>
      <c r="G153" s="225"/>
      <c r="H153" s="229">
        <v>-57.880000000000003</v>
      </c>
      <c r="I153" s="230"/>
      <c r="J153" s="225"/>
      <c r="K153" s="225"/>
      <c r="L153" s="231"/>
      <c r="M153" s="236"/>
      <c r="N153" s="237"/>
      <c r="O153" s="237"/>
      <c r="P153" s="237"/>
      <c r="Q153" s="237"/>
      <c r="R153" s="237"/>
      <c r="S153" s="237"/>
      <c r="T153" s="238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T153" s="235" t="s">
        <v>275</v>
      </c>
      <c r="AU153" s="235" t="s">
        <v>76</v>
      </c>
      <c r="AV153" s="12" t="s">
        <v>78</v>
      </c>
      <c r="AW153" s="12" t="s">
        <v>31</v>
      </c>
      <c r="AX153" s="12" t="s">
        <v>69</v>
      </c>
      <c r="AY153" s="235" t="s">
        <v>266</v>
      </c>
    </row>
    <row r="154" s="12" customFormat="1">
      <c r="A154" s="12"/>
      <c r="B154" s="224"/>
      <c r="C154" s="225"/>
      <c r="D154" s="226" t="s">
        <v>275</v>
      </c>
      <c r="E154" s="227" t="s">
        <v>2481</v>
      </c>
      <c r="F154" s="228" t="s">
        <v>2482</v>
      </c>
      <c r="G154" s="225"/>
      <c r="H154" s="229">
        <v>-48.134999999999998</v>
      </c>
      <c r="I154" s="230"/>
      <c r="J154" s="225"/>
      <c r="K154" s="225"/>
      <c r="L154" s="231"/>
      <c r="M154" s="236"/>
      <c r="N154" s="237"/>
      <c r="O154" s="237"/>
      <c r="P154" s="237"/>
      <c r="Q154" s="237"/>
      <c r="R154" s="237"/>
      <c r="S154" s="237"/>
      <c r="T154" s="238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T154" s="235" t="s">
        <v>275</v>
      </c>
      <c r="AU154" s="235" t="s">
        <v>76</v>
      </c>
      <c r="AV154" s="12" t="s">
        <v>78</v>
      </c>
      <c r="AW154" s="12" t="s">
        <v>31</v>
      </c>
      <c r="AX154" s="12" t="s">
        <v>69</v>
      </c>
      <c r="AY154" s="235" t="s">
        <v>266</v>
      </c>
    </row>
    <row r="155" s="12" customFormat="1">
      <c r="A155" s="12"/>
      <c r="B155" s="224"/>
      <c r="C155" s="225"/>
      <c r="D155" s="226" t="s">
        <v>275</v>
      </c>
      <c r="E155" s="227" t="s">
        <v>2483</v>
      </c>
      <c r="F155" s="228" t="s">
        <v>2484</v>
      </c>
      <c r="G155" s="225"/>
      <c r="H155" s="229">
        <v>-244.81399999999999</v>
      </c>
      <c r="I155" s="230"/>
      <c r="J155" s="225"/>
      <c r="K155" s="225"/>
      <c r="L155" s="231"/>
      <c r="M155" s="236"/>
      <c r="N155" s="237"/>
      <c r="O155" s="237"/>
      <c r="P155" s="237"/>
      <c r="Q155" s="237"/>
      <c r="R155" s="237"/>
      <c r="S155" s="237"/>
      <c r="T155" s="238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T155" s="235" t="s">
        <v>275</v>
      </c>
      <c r="AU155" s="235" t="s">
        <v>76</v>
      </c>
      <c r="AV155" s="12" t="s">
        <v>78</v>
      </c>
      <c r="AW155" s="12" t="s">
        <v>31</v>
      </c>
      <c r="AX155" s="12" t="s">
        <v>69</v>
      </c>
      <c r="AY155" s="235" t="s">
        <v>266</v>
      </c>
    </row>
    <row r="156" s="13" customFormat="1">
      <c r="A156" s="13"/>
      <c r="B156" s="251"/>
      <c r="C156" s="252"/>
      <c r="D156" s="226" t="s">
        <v>275</v>
      </c>
      <c r="E156" s="253" t="s">
        <v>19</v>
      </c>
      <c r="F156" s="254" t="s">
        <v>1904</v>
      </c>
      <c r="G156" s="252"/>
      <c r="H156" s="253" t="s">
        <v>19</v>
      </c>
      <c r="I156" s="255"/>
      <c r="J156" s="252"/>
      <c r="K156" s="252"/>
      <c r="L156" s="256"/>
      <c r="M156" s="257"/>
      <c r="N156" s="258"/>
      <c r="O156" s="258"/>
      <c r="P156" s="258"/>
      <c r="Q156" s="258"/>
      <c r="R156" s="258"/>
      <c r="S156" s="258"/>
      <c r="T156" s="259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60" t="s">
        <v>275</v>
      </c>
      <c r="AU156" s="260" t="s">
        <v>76</v>
      </c>
      <c r="AV156" s="13" t="s">
        <v>76</v>
      </c>
      <c r="AW156" s="13" t="s">
        <v>31</v>
      </c>
      <c r="AX156" s="13" t="s">
        <v>69</v>
      </c>
      <c r="AY156" s="260" t="s">
        <v>266</v>
      </c>
    </row>
    <row r="157" s="12" customFormat="1">
      <c r="A157" s="12"/>
      <c r="B157" s="224"/>
      <c r="C157" s="225"/>
      <c r="D157" s="226" t="s">
        <v>275</v>
      </c>
      <c r="E157" s="227" t="s">
        <v>2485</v>
      </c>
      <c r="F157" s="228" t="s">
        <v>2486</v>
      </c>
      <c r="G157" s="225"/>
      <c r="H157" s="229">
        <v>-23.329999999999998</v>
      </c>
      <c r="I157" s="230"/>
      <c r="J157" s="225"/>
      <c r="K157" s="225"/>
      <c r="L157" s="231"/>
      <c r="M157" s="236"/>
      <c r="N157" s="237"/>
      <c r="O157" s="237"/>
      <c r="P157" s="237"/>
      <c r="Q157" s="237"/>
      <c r="R157" s="237"/>
      <c r="S157" s="237"/>
      <c r="T157" s="238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T157" s="235" t="s">
        <v>275</v>
      </c>
      <c r="AU157" s="235" t="s">
        <v>76</v>
      </c>
      <c r="AV157" s="12" t="s">
        <v>78</v>
      </c>
      <c r="AW157" s="12" t="s">
        <v>31</v>
      </c>
      <c r="AX157" s="12" t="s">
        <v>69</v>
      </c>
      <c r="AY157" s="235" t="s">
        <v>266</v>
      </c>
    </row>
    <row r="158" s="12" customFormat="1">
      <c r="A158" s="12"/>
      <c r="B158" s="224"/>
      <c r="C158" s="225"/>
      <c r="D158" s="226" t="s">
        <v>275</v>
      </c>
      <c r="E158" s="227" t="s">
        <v>2487</v>
      </c>
      <c r="F158" s="228" t="s">
        <v>2488</v>
      </c>
      <c r="G158" s="225"/>
      <c r="H158" s="229">
        <v>-8.4320000000000004</v>
      </c>
      <c r="I158" s="230"/>
      <c r="J158" s="225"/>
      <c r="K158" s="225"/>
      <c r="L158" s="231"/>
      <c r="M158" s="236"/>
      <c r="N158" s="237"/>
      <c r="O158" s="237"/>
      <c r="P158" s="237"/>
      <c r="Q158" s="237"/>
      <c r="R158" s="237"/>
      <c r="S158" s="237"/>
      <c r="T158" s="238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T158" s="235" t="s">
        <v>275</v>
      </c>
      <c r="AU158" s="235" t="s">
        <v>76</v>
      </c>
      <c r="AV158" s="12" t="s">
        <v>78</v>
      </c>
      <c r="AW158" s="12" t="s">
        <v>31</v>
      </c>
      <c r="AX158" s="12" t="s">
        <v>69</v>
      </c>
      <c r="AY158" s="235" t="s">
        <v>266</v>
      </c>
    </row>
    <row r="159" s="12" customFormat="1">
      <c r="A159" s="12"/>
      <c r="B159" s="224"/>
      <c r="C159" s="225"/>
      <c r="D159" s="226" t="s">
        <v>275</v>
      </c>
      <c r="E159" s="227" t="s">
        <v>2489</v>
      </c>
      <c r="F159" s="228" t="s">
        <v>2490</v>
      </c>
      <c r="G159" s="225"/>
      <c r="H159" s="229">
        <v>-7.6230000000000002</v>
      </c>
      <c r="I159" s="230"/>
      <c r="J159" s="225"/>
      <c r="K159" s="225"/>
      <c r="L159" s="231"/>
      <c r="M159" s="236"/>
      <c r="N159" s="237"/>
      <c r="O159" s="237"/>
      <c r="P159" s="237"/>
      <c r="Q159" s="237"/>
      <c r="R159" s="237"/>
      <c r="S159" s="237"/>
      <c r="T159" s="238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T159" s="235" t="s">
        <v>275</v>
      </c>
      <c r="AU159" s="235" t="s">
        <v>76</v>
      </c>
      <c r="AV159" s="12" t="s">
        <v>78</v>
      </c>
      <c r="AW159" s="12" t="s">
        <v>31</v>
      </c>
      <c r="AX159" s="12" t="s">
        <v>69</v>
      </c>
      <c r="AY159" s="235" t="s">
        <v>266</v>
      </c>
    </row>
    <row r="160" s="12" customFormat="1">
      <c r="A160" s="12"/>
      <c r="B160" s="224"/>
      <c r="C160" s="225"/>
      <c r="D160" s="226" t="s">
        <v>275</v>
      </c>
      <c r="E160" s="227" t="s">
        <v>2491</v>
      </c>
      <c r="F160" s="228" t="s">
        <v>2492</v>
      </c>
      <c r="G160" s="225"/>
      <c r="H160" s="229">
        <v>-8.0340000000000007</v>
      </c>
      <c r="I160" s="230"/>
      <c r="J160" s="225"/>
      <c r="K160" s="225"/>
      <c r="L160" s="231"/>
      <c r="M160" s="236"/>
      <c r="N160" s="237"/>
      <c r="O160" s="237"/>
      <c r="P160" s="237"/>
      <c r="Q160" s="237"/>
      <c r="R160" s="237"/>
      <c r="S160" s="237"/>
      <c r="T160" s="238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T160" s="235" t="s">
        <v>275</v>
      </c>
      <c r="AU160" s="235" t="s">
        <v>76</v>
      </c>
      <c r="AV160" s="12" t="s">
        <v>78</v>
      </c>
      <c r="AW160" s="12" t="s">
        <v>31</v>
      </c>
      <c r="AX160" s="12" t="s">
        <v>69</v>
      </c>
      <c r="AY160" s="235" t="s">
        <v>266</v>
      </c>
    </row>
    <row r="161" s="12" customFormat="1">
      <c r="A161" s="12"/>
      <c r="B161" s="224"/>
      <c r="C161" s="225"/>
      <c r="D161" s="226" t="s">
        <v>275</v>
      </c>
      <c r="E161" s="227" t="s">
        <v>2493</v>
      </c>
      <c r="F161" s="228" t="s">
        <v>2494</v>
      </c>
      <c r="G161" s="225"/>
      <c r="H161" s="229">
        <v>794.06100000000004</v>
      </c>
      <c r="I161" s="230"/>
      <c r="J161" s="225"/>
      <c r="K161" s="225"/>
      <c r="L161" s="231"/>
      <c r="M161" s="236"/>
      <c r="N161" s="237"/>
      <c r="O161" s="237"/>
      <c r="P161" s="237"/>
      <c r="Q161" s="237"/>
      <c r="R161" s="237"/>
      <c r="S161" s="237"/>
      <c r="T161" s="238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T161" s="235" t="s">
        <v>275</v>
      </c>
      <c r="AU161" s="235" t="s">
        <v>76</v>
      </c>
      <c r="AV161" s="12" t="s">
        <v>78</v>
      </c>
      <c r="AW161" s="12" t="s">
        <v>31</v>
      </c>
      <c r="AX161" s="12" t="s">
        <v>76</v>
      </c>
      <c r="AY161" s="235" t="s">
        <v>266</v>
      </c>
    </row>
    <row r="162" s="2" customFormat="1" ht="16.5" customHeight="1">
      <c r="A162" s="38"/>
      <c r="B162" s="39"/>
      <c r="C162" s="239" t="s">
        <v>573</v>
      </c>
      <c r="D162" s="239" t="s">
        <v>299</v>
      </c>
      <c r="E162" s="240" t="s">
        <v>1979</v>
      </c>
      <c r="F162" s="241" t="s">
        <v>1980</v>
      </c>
      <c r="G162" s="242" t="s">
        <v>302</v>
      </c>
      <c r="H162" s="243">
        <v>1588.1220000000001</v>
      </c>
      <c r="I162" s="244"/>
      <c r="J162" s="245">
        <f>ROUND(I162*H162,2)</f>
        <v>0</v>
      </c>
      <c r="K162" s="241" t="s">
        <v>271</v>
      </c>
      <c r="L162" s="246"/>
      <c r="M162" s="247" t="s">
        <v>19</v>
      </c>
      <c r="N162" s="248" t="s">
        <v>40</v>
      </c>
      <c r="O162" s="84"/>
      <c r="P162" s="215">
        <f>O162*H162</f>
        <v>0</v>
      </c>
      <c r="Q162" s="215">
        <v>0</v>
      </c>
      <c r="R162" s="215">
        <f>Q162*H162</f>
        <v>0</v>
      </c>
      <c r="S162" s="215">
        <v>0</v>
      </c>
      <c r="T162" s="216">
        <f>S162*H162</f>
        <v>0</v>
      </c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R162" s="217" t="s">
        <v>303</v>
      </c>
      <c r="AT162" s="217" t="s">
        <v>299</v>
      </c>
      <c r="AU162" s="217" t="s">
        <v>76</v>
      </c>
      <c r="AY162" s="17" t="s">
        <v>266</v>
      </c>
      <c r="BE162" s="218">
        <f>IF(N162="základní",J162,0)</f>
        <v>0</v>
      </c>
      <c r="BF162" s="218">
        <f>IF(N162="snížená",J162,0)</f>
        <v>0</v>
      </c>
      <c r="BG162" s="218">
        <f>IF(N162="zákl. přenesená",J162,0)</f>
        <v>0</v>
      </c>
      <c r="BH162" s="218">
        <f>IF(N162="sníž. přenesená",J162,0)</f>
        <v>0</v>
      </c>
      <c r="BI162" s="218">
        <f>IF(N162="nulová",J162,0)</f>
        <v>0</v>
      </c>
      <c r="BJ162" s="17" t="s">
        <v>76</v>
      </c>
      <c r="BK162" s="218">
        <f>ROUND(I162*H162,2)</f>
        <v>0</v>
      </c>
      <c r="BL162" s="17" t="s">
        <v>265</v>
      </c>
      <c r="BM162" s="217" t="s">
        <v>2495</v>
      </c>
    </row>
    <row r="163" s="2" customFormat="1">
      <c r="A163" s="38"/>
      <c r="B163" s="39"/>
      <c r="C163" s="40"/>
      <c r="D163" s="219" t="s">
        <v>273</v>
      </c>
      <c r="E163" s="40"/>
      <c r="F163" s="220" t="s">
        <v>1982</v>
      </c>
      <c r="G163" s="40"/>
      <c r="H163" s="40"/>
      <c r="I163" s="221"/>
      <c r="J163" s="40"/>
      <c r="K163" s="40"/>
      <c r="L163" s="44"/>
      <c r="M163" s="222"/>
      <c r="N163" s="223"/>
      <c r="O163" s="84"/>
      <c r="P163" s="84"/>
      <c r="Q163" s="84"/>
      <c r="R163" s="84"/>
      <c r="S163" s="84"/>
      <c r="T163" s="85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T163" s="17" t="s">
        <v>273</v>
      </c>
      <c r="AU163" s="17" t="s">
        <v>76</v>
      </c>
    </row>
    <row r="164" s="12" customFormat="1">
      <c r="A164" s="12"/>
      <c r="B164" s="224"/>
      <c r="C164" s="225"/>
      <c r="D164" s="226" t="s">
        <v>275</v>
      </c>
      <c r="E164" s="227" t="s">
        <v>397</v>
      </c>
      <c r="F164" s="228" t="s">
        <v>2496</v>
      </c>
      <c r="G164" s="225"/>
      <c r="H164" s="229">
        <v>1588.1220000000001</v>
      </c>
      <c r="I164" s="230"/>
      <c r="J164" s="225"/>
      <c r="K164" s="225"/>
      <c r="L164" s="231"/>
      <c r="M164" s="236"/>
      <c r="N164" s="237"/>
      <c r="O164" s="237"/>
      <c r="P164" s="237"/>
      <c r="Q164" s="237"/>
      <c r="R164" s="237"/>
      <c r="S164" s="237"/>
      <c r="T164" s="238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T164" s="235" t="s">
        <v>275</v>
      </c>
      <c r="AU164" s="235" t="s">
        <v>76</v>
      </c>
      <c r="AV164" s="12" t="s">
        <v>78</v>
      </c>
      <c r="AW164" s="12" t="s">
        <v>31</v>
      </c>
      <c r="AX164" s="12" t="s">
        <v>76</v>
      </c>
      <c r="AY164" s="235" t="s">
        <v>266</v>
      </c>
    </row>
    <row r="165" s="2" customFormat="1" ht="37.8" customHeight="1">
      <c r="A165" s="38"/>
      <c r="B165" s="39"/>
      <c r="C165" s="206" t="s">
        <v>579</v>
      </c>
      <c r="D165" s="206" t="s">
        <v>267</v>
      </c>
      <c r="E165" s="207" t="s">
        <v>546</v>
      </c>
      <c r="F165" s="208" t="s">
        <v>547</v>
      </c>
      <c r="G165" s="209" t="s">
        <v>293</v>
      </c>
      <c r="H165" s="210">
        <v>286.25</v>
      </c>
      <c r="I165" s="211"/>
      <c r="J165" s="212">
        <f>ROUND(I165*H165,2)</f>
        <v>0</v>
      </c>
      <c r="K165" s="208" t="s">
        <v>271</v>
      </c>
      <c r="L165" s="44"/>
      <c r="M165" s="213" t="s">
        <v>19</v>
      </c>
      <c r="N165" s="214" t="s">
        <v>40</v>
      </c>
      <c r="O165" s="84"/>
      <c r="P165" s="215">
        <f>O165*H165</f>
        <v>0</v>
      </c>
      <c r="Q165" s="215">
        <v>0</v>
      </c>
      <c r="R165" s="215">
        <f>Q165*H165</f>
        <v>0</v>
      </c>
      <c r="S165" s="215">
        <v>0</v>
      </c>
      <c r="T165" s="216">
        <f>S165*H165</f>
        <v>0</v>
      </c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R165" s="217" t="s">
        <v>265</v>
      </c>
      <c r="AT165" s="217" t="s">
        <v>267</v>
      </c>
      <c r="AU165" s="217" t="s">
        <v>76</v>
      </c>
      <c r="AY165" s="17" t="s">
        <v>266</v>
      </c>
      <c r="BE165" s="218">
        <f>IF(N165="základní",J165,0)</f>
        <v>0</v>
      </c>
      <c r="BF165" s="218">
        <f>IF(N165="snížená",J165,0)</f>
        <v>0</v>
      </c>
      <c r="BG165" s="218">
        <f>IF(N165="zákl. přenesená",J165,0)</f>
        <v>0</v>
      </c>
      <c r="BH165" s="218">
        <f>IF(N165="sníž. přenesená",J165,0)</f>
        <v>0</v>
      </c>
      <c r="BI165" s="218">
        <f>IF(N165="nulová",J165,0)</f>
        <v>0</v>
      </c>
      <c r="BJ165" s="17" t="s">
        <v>76</v>
      </c>
      <c r="BK165" s="218">
        <f>ROUND(I165*H165,2)</f>
        <v>0</v>
      </c>
      <c r="BL165" s="17" t="s">
        <v>265</v>
      </c>
      <c r="BM165" s="217" t="s">
        <v>2497</v>
      </c>
    </row>
    <row r="166" s="2" customFormat="1">
      <c r="A166" s="38"/>
      <c r="B166" s="39"/>
      <c r="C166" s="40"/>
      <c r="D166" s="219" t="s">
        <v>273</v>
      </c>
      <c r="E166" s="40"/>
      <c r="F166" s="220" t="s">
        <v>549</v>
      </c>
      <c r="G166" s="40"/>
      <c r="H166" s="40"/>
      <c r="I166" s="221"/>
      <c r="J166" s="40"/>
      <c r="K166" s="40"/>
      <c r="L166" s="44"/>
      <c r="M166" s="222"/>
      <c r="N166" s="223"/>
      <c r="O166" s="84"/>
      <c r="P166" s="84"/>
      <c r="Q166" s="84"/>
      <c r="R166" s="84"/>
      <c r="S166" s="84"/>
      <c r="T166" s="85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T166" s="17" t="s">
        <v>273</v>
      </c>
      <c r="AU166" s="17" t="s">
        <v>76</v>
      </c>
    </row>
    <row r="167" s="12" customFormat="1">
      <c r="A167" s="12"/>
      <c r="B167" s="224"/>
      <c r="C167" s="225"/>
      <c r="D167" s="226" t="s">
        <v>275</v>
      </c>
      <c r="E167" s="227" t="s">
        <v>399</v>
      </c>
      <c r="F167" s="228" t="s">
        <v>2498</v>
      </c>
      <c r="G167" s="225"/>
      <c r="H167" s="229">
        <v>116.911</v>
      </c>
      <c r="I167" s="230"/>
      <c r="J167" s="225"/>
      <c r="K167" s="225"/>
      <c r="L167" s="231"/>
      <c r="M167" s="236"/>
      <c r="N167" s="237"/>
      <c r="O167" s="237"/>
      <c r="P167" s="237"/>
      <c r="Q167" s="237"/>
      <c r="R167" s="237"/>
      <c r="S167" s="237"/>
      <c r="T167" s="238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T167" s="235" t="s">
        <v>275</v>
      </c>
      <c r="AU167" s="235" t="s">
        <v>76</v>
      </c>
      <c r="AV167" s="12" t="s">
        <v>78</v>
      </c>
      <c r="AW167" s="12" t="s">
        <v>31</v>
      </c>
      <c r="AX167" s="12" t="s">
        <v>69</v>
      </c>
      <c r="AY167" s="235" t="s">
        <v>266</v>
      </c>
    </row>
    <row r="168" s="12" customFormat="1">
      <c r="A168" s="12"/>
      <c r="B168" s="224"/>
      <c r="C168" s="225"/>
      <c r="D168" s="226" t="s">
        <v>275</v>
      </c>
      <c r="E168" s="227" t="s">
        <v>2328</v>
      </c>
      <c r="F168" s="228" t="s">
        <v>2499</v>
      </c>
      <c r="G168" s="225"/>
      <c r="H168" s="229">
        <v>26.765000000000001</v>
      </c>
      <c r="I168" s="230"/>
      <c r="J168" s="225"/>
      <c r="K168" s="225"/>
      <c r="L168" s="231"/>
      <c r="M168" s="236"/>
      <c r="N168" s="237"/>
      <c r="O168" s="237"/>
      <c r="P168" s="237"/>
      <c r="Q168" s="237"/>
      <c r="R168" s="237"/>
      <c r="S168" s="237"/>
      <c r="T168" s="238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T168" s="235" t="s">
        <v>275</v>
      </c>
      <c r="AU168" s="235" t="s">
        <v>76</v>
      </c>
      <c r="AV168" s="12" t="s">
        <v>78</v>
      </c>
      <c r="AW168" s="12" t="s">
        <v>31</v>
      </c>
      <c r="AX168" s="12" t="s">
        <v>69</v>
      </c>
      <c r="AY168" s="235" t="s">
        <v>266</v>
      </c>
    </row>
    <row r="169" s="12" customFormat="1">
      <c r="A169" s="12"/>
      <c r="B169" s="224"/>
      <c r="C169" s="225"/>
      <c r="D169" s="226" t="s">
        <v>275</v>
      </c>
      <c r="E169" s="227" t="s">
        <v>2500</v>
      </c>
      <c r="F169" s="228" t="s">
        <v>2501</v>
      </c>
      <c r="G169" s="225"/>
      <c r="H169" s="229">
        <v>23.425999999999998</v>
      </c>
      <c r="I169" s="230"/>
      <c r="J169" s="225"/>
      <c r="K169" s="225"/>
      <c r="L169" s="231"/>
      <c r="M169" s="236"/>
      <c r="N169" s="237"/>
      <c r="O169" s="237"/>
      <c r="P169" s="237"/>
      <c r="Q169" s="237"/>
      <c r="R169" s="237"/>
      <c r="S169" s="237"/>
      <c r="T169" s="238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T169" s="235" t="s">
        <v>275</v>
      </c>
      <c r="AU169" s="235" t="s">
        <v>76</v>
      </c>
      <c r="AV169" s="12" t="s">
        <v>78</v>
      </c>
      <c r="AW169" s="12" t="s">
        <v>31</v>
      </c>
      <c r="AX169" s="12" t="s">
        <v>69</v>
      </c>
      <c r="AY169" s="235" t="s">
        <v>266</v>
      </c>
    </row>
    <row r="170" s="12" customFormat="1">
      <c r="A170" s="12"/>
      <c r="B170" s="224"/>
      <c r="C170" s="225"/>
      <c r="D170" s="226" t="s">
        <v>275</v>
      </c>
      <c r="E170" s="227" t="s">
        <v>2502</v>
      </c>
      <c r="F170" s="228" t="s">
        <v>2503</v>
      </c>
      <c r="G170" s="225"/>
      <c r="H170" s="229">
        <v>119.148</v>
      </c>
      <c r="I170" s="230"/>
      <c r="J170" s="225"/>
      <c r="K170" s="225"/>
      <c r="L170" s="231"/>
      <c r="M170" s="236"/>
      <c r="N170" s="237"/>
      <c r="O170" s="237"/>
      <c r="P170" s="237"/>
      <c r="Q170" s="237"/>
      <c r="R170" s="237"/>
      <c r="S170" s="237"/>
      <c r="T170" s="238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T170" s="235" t="s">
        <v>275</v>
      </c>
      <c r="AU170" s="235" t="s">
        <v>76</v>
      </c>
      <c r="AV170" s="12" t="s">
        <v>78</v>
      </c>
      <c r="AW170" s="12" t="s">
        <v>31</v>
      </c>
      <c r="AX170" s="12" t="s">
        <v>69</v>
      </c>
      <c r="AY170" s="235" t="s">
        <v>266</v>
      </c>
    </row>
    <row r="171" s="12" customFormat="1">
      <c r="A171" s="12"/>
      <c r="B171" s="224"/>
      <c r="C171" s="225"/>
      <c r="D171" s="226" t="s">
        <v>275</v>
      </c>
      <c r="E171" s="227" t="s">
        <v>2504</v>
      </c>
      <c r="F171" s="228" t="s">
        <v>2505</v>
      </c>
      <c r="G171" s="225"/>
      <c r="H171" s="229">
        <v>286.25</v>
      </c>
      <c r="I171" s="230"/>
      <c r="J171" s="225"/>
      <c r="K171" s="225"/>
      <c r="L171" s="231"/>
      <c r="M171" s="236"/>
      <c r="N171" s="237"/>
      <c r="O171" s="237"/>
      <c r="P171" s="237"/>
      <c r="Q171" s="237"/>
      <c r="R171" s="237"/>
      <c r="S171" s="237"/>
      <c r="T171" s="238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T171" s="235" t="s">
        <v>275</v>
      </c>
      <c r="AU171" s="235" t="s">
        <v>76</v>
      </c>
      <c r="AV171" s="12" t="s">
        <v>78</v>
      </c>
      <c r="AW171" s="12" t="s">
        <v>31</v>
      </c>
      <c r="AX171" s="12" t="s">
        <v>76</v>
      </c>
      <c r="AY171" s="235" t="s">
        <v>266</v>
      </c>
    </row>
    <row r="172" s="2" customFormat="1" ht="16.5" customHeight="1">
      <c r="A172" s="38"/>
      <c r="B172" s="39"/>
      <c r="C172" s="239" t="s">
        <v>8</v>
      </c>
      <c r="D172" s="239" t="s">
        <v>299</v>
      </c>
      <c r="E172" s="240" t="s">
        <v>2506</v>
      </c>
      <c r="F172" s="241" t="s">
        <v>2507</v>
      </c>
      <c r="G172" s="242" t="s">
        <v>302</v>
      </c>
      <c r="H172" s="243">
        <v>572.5</v>
      </c>
      <c r="I172" s="244"/>
      <c r="J172" s="245">
        <f>ROUND(I172*H172,2)</f>
        <v>0</v>
      </c>
      <c r="K172" s="241" t="s">
        <v>271</v>
      </c>
      <c r="L172" s="246"/>
      <c r="M172" s="247" t="s">
        <v>19</v>
      </c>
      <c r="N172" s="248" t="s">
        <v>40</v>
      </c>
      <c r="O172" s="84"/>
      <c r="P172" s="215">
        <f>O172*H172</f>
        <v>0</v>
      </c>
      <c r="Q172" s="215">
        <v>0</v>
      </c>
      <c r="R172" s="215">
        <f>Q172*H172</f>
        <v>0</v>
      </c>
      <c r="S172" s="215">
        <v>0</v>
      </c>
      <c r="T172" s="216">
        <f>S172*H172</f>
        <v>0</v>
      </c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R172" s="217" t="s">
        <v>303</v>
      </c>
      <c r="AT172" s="217" t="s">
        <v>299</v>
      </c>
      <c r="AU172" s="217" t="s">
        <v>76</v>
      </c>
      <c r="AY172" s="17" t="s">
        <v>266</v>
      </c>
      <c r="BE172" s="218">
        <f>IF(N172="základní",J172,0)</f>
        <v>0</v>
      </c>
      <c r="BF172" s="218">
        <f>IF(N172="snížená",J172,0)</f>
        <v>0</v>
      </c>
      <c r="BG172" s="218">
        <f>IF(N172="zákl. přenesená",J172,0)</f>
        <v>0</v>
      </c>
      <c r="BH172" s="218">
        <f>IF(N172="sníž. přenesená",J172,0)</f>
        <v>0</v>
      </c>
      <c r="BI172" s="218">
        <f>IF(N172="nulová",J172,0)</f>
        <v>0</v>
      </c>
      <c r="BJ172" s="17" t="s">
        <v>76</v>
      </c>
      <c r="BK172" s="218">
        <f>ROUND(I172*H172,2)</f>
        <v>0</v>
      </c>
      <c r="BL172" s="17" t="s">
        <v>265</v>
      </c>
      <c r="BM172" s="217" t="s">
        <v>2508</v>
      </c>
    </row>
    <row r="173" s="2" customFormat="1">
      <c r="A173" s="38"/>
      <c r="B173" s="39"/>
      <c r="C173" s="40"/>
      <c r="D173" s="219" t="s">
        <v>273</v>
      </c>
      <c r="E173" s="40"/>
      <c r="F173" s="220" t="s">
        <v>2509</v>
      </c>
      <c r="G173" s="40"/>
      <c r="H173" s="40"/>
      <c r="I173" s="221"/>
      <c r="J173" s="40"/>
      <c r="K173" s="40"/>
      <c r="L173" s="44"/>
      <c r="M173" s="222"/>
      <c r="N173" s="223"/>
      <c r="O173" s="84"/>
      <c r="P173" s="84"/>
      <c r="Q173" s="84"/>
      <c r="R173" s="84"/>
      <c r="S173" s="84"/>
      <c r="T173" s="85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T173" s="17" t="s">
        <v>273</v>
      </c>
      <c r="AU173" s="17" t="s">
        <v>76</v>
      </c>
    </row>
    <row r="174" s="12" customFormat="1">
      <c r="A174" s="12"/>
      <c r="B174" s="224"/>
      <c r="C174" s="225"/>
      <c r="D174" s="226" t="s">
        <v>275</v>
      </c>
      <c r="E174" s="227" t="s">
        <v>589</v>
      </c>
      <c r="F174" s="228" t="s">
        <v>2510</v>
      </c>
      <c r="G174" s="225"/>
      <c r="H174" s="229">
        <v>572.5</v>
      </c>
      <c r="I174" s="230"/>
      <c r="J174" s="225"/>
      <c r="K174" s="225"/>
      <c r="L174" s="231"/>
      <c r="M174" s="236"/>
      <c r="N174" s="237"/>
      <c r="O174" s="237"/>
      <c r="P174" s="237"/>
      <c r="Q174" s="237"/>
      <c r="R174" s="237"/>
      <c r="S174" s="237"/>
      <c r="T174" s="238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T174" s="235" t="s">
        <v>275</v>
      </c>
      <c r="AU174" s="235" t="s">
        <v>76</v>
      </c>
      <c r="AV174" s="12" t="s">
        <v>78</v>
      </c>
      <c r="AW174" s="12" t="s">
        <v>31</v>
      </c>
      <c r="AX174" s="12" t="s">
        <v>76</v>
      </c>
      <c r="AY174" s="235" t="s">
        <v>266</v>
      </c>
    </row>
    <row r="175" s="11" customFormat="1" ht="25.92" customHeight="1">
      <c r="A175" s="11"/>
      <c r="B175" s="192"/>
      <c r="C175" s="193"/>
      <c r="D175" s="194" t="s">
        <v>68</v>
      </c>
      <c r="E175" s="195" t="s">
        <v>78</v>
      </c>
      <c r="F175" s="195" t="s">
        <v>567</v>
      </c>
      <c r="G175" s="193"/>
      <c r="H175" s="193"/>
      <c r="I175" s="196"/>
      <c r="J175" s="197">
        <f>BK175</f>
        <v>0</v>
      </c>
      <c r="K175" s="193"/>
      <c r="L175" s="198"/>
      <c r="M175" s="199"/>
      <c r="N175" s="200"/>
      <c r="O175" s="200"/>
      <c r="P175" s="201">
        <f>SUM(P176:P179)</f>
        <v>0</v>
      </c>
      <c r="Q175" s="200"/>
      <c r="R175" s="201">
        <f>SUM(R176:R179)</f>
        <v>22.352148000000003</v>
      </c>
      <c r="S175" s="200"/>
      <c r="T175" s="202">
        <f>SUM(T176:T179)</f>
        <v>0</v>
      </c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R175" s="203" t="s">
        <v>265</v>
      </c>
      <c r="AT175" s="204" t="s">
        <v>68</v>
      </c>
      <c r="AU175" s="204" t="s">
        <v>69</v>
      </c>
      <c r="AY175" s="203" t="s">
        <v>266</v>
      </c>
      <c r="BK175" s="205">
        <f>SUM(BK176:BK179)</f>
        <v>0</v>
      </c>
    </row>
    <row r="176" s="2" customFormat="1" ht="33" customHeight="1">
      <c r="A176" s="38"/>
      <c r="B176" s="39"/>
      <c r="C176" s="206" t="s">
        <v>591</v>
      </c>
      <c r="D176" s="206" t="s">
        <v>267</v>
      </c>
      <c r="E176" s="207" t="s">
        <v>1984</v>
      </c>
      <c r="F176" s="208" t="s">
        <v>1985</v>
      </c>
      <c r="G176" s="209" t="s">
        <v>299</v>
      </c>
      <c r="H176" s="210">
        <v>109.2</v>
      </c>
      <c r="I176" s="211"/>
      <c r="J176" s="212">
        <f>ROUND(I176*H176,2)</f>
        <v>0</v>
      </c>
      <c r="K176" s="208" t="s">
        <v>271</v>
      </c>
      <c r="L176" s="44"/>
      <c r="M176" s="213" t="s">
        <v>19</v>
      </c>
      <c r="N176" s="214" t="s">
        <v>40</v>
      </c>
      <c r="O176" s="84"/>
      <c r="P176" s="215">
        <f>O176*H176</f>
        <v>0</v>
      </c>
      <c r="Q176" s="215">
        <v>0.20469000000000001</v>
      </c>
      <c r="R176" s="215">
        <f>Q176*H176</f>
        <v>22.352148000000003</v>
      </c>
      <c r="S176" s="215">
        <v>0</v>
      </c>
      <c r="T176" s="216">
        <f>S176*H176</f>
        <v>0</v>
      </c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R176" s="217" t="s">
        <v>265</v>
      </c>
      <c r="AT176" s="217" t="s">
        <v>267</v>
      </c>
      <c r="AU176" s="217" t="s">
        <v>76</v>
      </c>
      <c r="AY176" s="17" t="s">
        <v>266</v>
      </c>
      <c r="BE176" s="218">
        <f>IF(N176="základní",J176,0)</f>
        <v>0</v>
      </c>
      <c r="BF176" s="218">
        <f>IF(N176="snížená",J176,0)</f>
        <v>0</v>
      </c>
      <c r="BG176" s="218">
        <f>IF(N176="zákl. přenesená",J176,0)</f>
        <v>0</v>
      </c>
      <c r="BH176" s="218">
        <f>IF(N176="sníž. přenesená",J176,0)</f>
        <v>0</v>
      </c>
      <c r="BI176" s="218">
        <f>IF(N176="nulová",J176,0)</f>
        <v>0</v>
      </c>
      <c r="BJ176" s="17" t="s">
        <v>76</v>
      </c>
      <c r="BK176" s="218">
        <f>ROUND(I176*H176,2)</f>
        <v>0</v>
      </c>
      <c r="BL176" s="17" t="s">
        <v>265</v>
      </c>
      <c r="BM176" s="217" t="s">
        <v>2511</v>
      </c>
    </row>
    <row r="177" s="2" customFormat="1">
      <c r="A177" s="38"/>
      <c r="B177" s="39"/>
      <c r="C177" s="40"/>
      <c r="D177" s="219" t="s">
        <v>273</v>
      </c>
      <c r="E177" s="40"/>
      <c r="F177" s="220" t="s">
        <v>1987</v>
      </c>
      <c r="G177" s="40"/>
      <c r="H177" s="40"/>
      <c r="I177" s="221"/>
      <c r="J177" s="40"/>
      <c r="K177" s="40"/>
      <c r="L177" s="44"/>
      <c r="M177" s="222"/>
      <c r="N177" s="223"/>
      <c r="O177" s="84"/>
      <c r="P177" s="84"/>
      <c r="Q177" s="84"/>
      <c r="R177" s="84"/>
      <c r="S177" s="84"/>
      <c r="T177" s="85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T177" s="17" t="s">
        <v>273</v>
      </c>
      <c r="AU177" s="17" t="s">
        <v>76</v>
      </c>
    </row>
    <row r="178" s="13" customFormat="1">
      <c r="A178" s="13"/>
      <c r="B178" s="251"/>
      <c r="C178" s="252"/>
      <c r="D178" s="226" t="s">
        <v>275</v>
      </c>
      <c r="E178" s="253" t="s">
        <v>19</v>
      </c>
      <c r="F178" s="254" t="s">
        <v>1904</v>
      </c>
      <c r="G178" s="252"/>
      <c r="H178" s="253" t="s">
        <v>19</v>
      </c>
      <c r="I178" s="255"/>
      <c r="J178" s="252"/>
      <c r="K178" s="252"/>
      <c r="L178" s="256"/>
      <c r="M178" s="257"/>
      <c r="N178" s="258"/>
      <c r="O178" s="258"/>
      <c r="P178" s="258"/>
      <c r="Q178" s="258"/>
      <c r="R178" s="258"/>
      <c r="S178" s="258"/>
      <c r="T178" s="259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60" t="s">
        <v>275</v>
      </c>
      <c r="AU178" s="260" t="s">
        <v>76</v>
      </c>
      <c r="AV178" s="13" t="s">
        <v>76</v>
      </c>
      <c r="AW178" s="13" t="s">
        <v>31</v>
      </c>
      <c r="AX178" s="13" t="s">
        <v>69</v>
      </c>
      <c r="AY178" s="260" t="s">
        <v>266</v>
      </c>
    </row>
    <row r="179" s="12" customFormat="1">
      <c r="A179" s="12"/>
      <c r="B179" s="224"/>
      <c r="C179" s="225"/>
      <c r="D179" s="226" t="s">
        <v>275</v>
      </c>
      <c r="E179" s="227" t="s">
        <v>596</v>
      </c>
      <c r="F179" s="228" t="s">
        <v>2512</v>
      </c>
      <c r="G179" s="225"/>
      <c r="H179" s="229">
        <v>109.2</v>
      </c>
      <c r="I179" s="230"/>
      <c r="J179" s="225"/>
      <c r="K179" s="225"/>
      <c r="L179" s="231"/>
      <c r="M179" s="236"/>
      <c r="N179" s="237"/>
      <c r="O179" s="237"/>
      <c r="P179" s="237"/>
      <c r="Q179" s="237"/>
      <c r="R179" s="237"/>
      <c r="S179" s="237"/>
      <c r="T179" s="238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T179" s="235" t="s">
        <v>275</v>
      </c>
      <c r="AU179" s="235" t="s">
        <v>76</v>
      </c>
      <c r="AV179" s="12" t="s">
        <v>78</v>
      </c>
      <c r="AW179" s="12" t="s">
        <v>31</v>
      </c>
      <c r="AX179" s="12" t="s">
        <v>76</v>
      </c>
      <c r="AY179" s="235" t="s">
        <v>266</v>
      </c>
    </row>
    <row r="180" s="11" customFormat="1" ht="25.92" customHeight="1">
      <c r="A180" s="11"/>
      <c r="B180" s="192"/>
      <c r="C180" s="193"/>
      <c r="D180" s="194" t="s">
        <v>68</v>
      </c>
      <c r="E180" s="195" t="s">
        <v>312</v>
      </c>
      <c r="F180" s="195" t="s">
        <v>735</v>
      </c>
      <c r="G180" s="193"/>
      <c r="H180" s="193"/>
      <c r="I180" s="196"/>
      <c r="J180" s="197">
        <f>BK180</f>
        <v>0</v>
      </c>
      <c r="K180" s="193"/>
      <c r="L180" s="198"/>
      <c r="M180" s="199"/>
      <c r="N180" s="200"/>
      <c r="O180" s="200"/>
      <c r="P180" s="201">
        <f>SUM(P181:P183)</f>
        <v>0</v>
      </c>
      <c r="Q180" s="200"/>
      <c r="R180" s="201">
        <f>SUM(R181:R183)</f>
        <v>0</v>
      </c>
      <c r="S180" s="200"/>
      <c r="T180" s="202">
        <f>SUM(T181:T183)</f>
        <v>0</v>
      </c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R180" s="203" t="s">
        <v>265</v>
      </c>
      <c r="AT180" s="204" t="s">
        <v>68</v>
      </c>
      <c r="AU180" s="204" t="s">
        <v>69</v>
      </c>
      <c r="AY180" s="203" t="s">
        <v>266</v>
      </c>
      <c r="BK180" s="205">
        <f>SUM(BK181:BK183)</f>
        <v>0</v>
      </c>
    </row>
    <row r="181" s="2" customFormat="1" ht="16.5" customHeight="1">
      <c r="A181" s="38"/>
      <c r="B181" s="39"/>
      <c r="C181" s="206" t="s">
        <v>598</v>
      </c>
      <c r="D181" s="206" t="s">
        <v>267</v>
      </c>
      <c r="E181" s="207" t="s">
        <v>2513</v>
      </c>
      <c r="F181" s="208" t="s">
        <v>2514</v>
      </c>
      <c r="G181" s="209" t="s">
        <v>299</v>
      </c>
      <c r="H181" s="210">
        <v>272.49000000000001</v>
      </c>
      <c r="I181" s="211"/>
      <c r="J181" s="212">
        <f>ROUND(I181*H181,2)</f>
        <v>0</v>
      </c>
      <c r="K181" s="208" t="s">
        <v>271</v>
      </c>
      <c r="L181" s="44"/>
      <c r="M181" s="213" t="s">
        <v>19</v>
      </c>
      <c r="N181" s="214" t="s">
        <v>40</v>
      </c>
      <c r="O181" s="84"/>
      <c r="P181" s="215">
        <f>O181*H181</f>
        <v>0</v>
      </c>
      <c r="Q181" s="215">
        <v>0</v>
      </c>
      <c r="R181" s="215">
        <f>Q181*H181</f>
        <v>0</v>
      </c>
      <c r="S181" s="215">
        <v>0</v>
      </c>
      <c r="T181" s="216">
        <f>S181*H181</f>
        <v>0</v>
      </c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R181" s="217" t="s">
        <v>265</v>
      </c>
      <c r="AT181" s="217" t="s">
        <v>267</v>
      </c>
      <c r="AU181" s="217" t="s">
        <v>76</v>
      </c>
      <c r="AY181" s="17" t="s">
        <v>266</v>
      </c>
      <c r="BE181" s="218">
        <f>IF(N181="základní",J181,0)</f>
        <v>0</v>
      </c>
      <c r="BF181" s="218">
        <f>IF(N181="snížená",J181,0)</f>
        <v>0</v>
      </c>
      <c r="BG181" s="218">
        <f>IF(N181="zákl. přenesená",J181,0)</f>
        <v>0</v>
      </c>
      <c r="BH181" s="218">
        <f>IF(N181="sníž. přenesená",J181,0)</f>
        <v>0</v>
      </c>
      <c r="BI181" s="218">
        <f>IF(N181="nulová",J181,0)</f>
        <v>0</v>
      </c>
      <c r="BJ181" s="17" t="s">
        <v>76</v>
      </c>
      <c r="BK181" s="218">
        <f>ROUND(I181*H181,2)</f>
        <v>0</v>
      </c>
      <c r="BL181" s="17" t="s">
        <v>265</v>
      </c>
      <c r="BM181" s="217" t="s">
        <v>2515</v>
      </c>
    </row>
    <row r="182" s="2" customFormat="1">
      <c r="A182" s="38"/>
      <c r="B182" s="39"/>
      <c r="C182" s="40"/>
      <c r="D182" s="219" t="s">
        <v>273</v>
      </c>
      <c r="E182" s="40"/>
      <c r="F182" s="220" t="s">
        <v>2516</v>
      </c>
      <c r="G182" s="40"/>
      <c r="H182" s="40"/>
      <c r="I182" s="221"/>
      <c r="J182" s="40"/>
      <c r="K182" s="40"/>
      <c r="L182" s="44"/>
      <c r="M182" s="222"/>
      <c r="N182" s="223"/>
      <c r="O182" s="84"/>
      <c r="P182" s="84"/>
      <c r="Q182" s="84"/>
      <c r="R182" s="84"/>
      <c r="S182" s="84"/>
      <c r="T182" s="85"/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T182" s="17" t="s">
        <v>273</v>
      </c>
      <c r="AU182" s="17" t="s">
        <v>76</v>
      </c>
    </row>
    <row r="183" s="12" customFormat="1">
      <c r="A183" s="12"/>
      <c r="B183" s="224"/>
      <c r="C183" s="225"/>
      <c r="D183" s="226" t="s">
        <v>275</v>
      </c>
      <c r="E183" s="227" t="s">
        <v>603</v>
      </c>
      <c r="F183" s="228" t="s">
        <v>2517</v>
      </c>
      <c r="G183" s="225"/>
      <c r="H183" s="229">
        <v>272.49000000000001</v>
      </c>
      <c r="I183" s="230"/>
      <c r="J183" s="225"/>
      <c r="K183" s="225"/>
      <c r="L183" s="231"/>
      <c r="M183" s="236"/>
      <c r="N183" s="237"/>
      <c r="O183" s="237"/>
      <c r="P183" s="237"/>
      <c r="Q183" s="237"/>
      <c r="R183" s="237"/>
      <c r="S183" s="237"/>
      <c r="T183" s="238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T183" s="235" t="s">
        <v>275</v>
      </c>
      <c r="AU183" s="235" t="s">
        <v>76</v>
      </c>
      <c r="AV183" s="12" t="s">
        <v>78</v>
      </c>
      <c r="AW183" s="12" t="s">
        <v>31</v>
      </c>
      <c r="AX183" s="12" t="s">
        <v>76</v>
      </c>
      <c r="AY183" s="235" t="s">
        <v>266</v>
      </c>
    </row>
    <row r="184" s="11" customFormat="1" ht="25.92" customHeight="1">
      <c r="A184" s="11"/>
      <c r="B184" s="192"/>
      <c r="C184" s="193"/>
      <c r="D184" s="194" t="s">
        <v>68</v>
      </c>
      <c r="E184" s="195" t="s">
        <v>265</v>
      </c>
      <c r="F184" s="195" t="s">
        <v>845</v>
      </c>
      <c r="G184" s="193"/>
      <c r="H184" s="193"/>
      <c r="I184" s="196"/>
      <c r="J184" s="197">
        <f>BK184</f>
        <v>0</v>
      </c>
      <c r="K184" s="193"/>
      <c r="L184" s="198"/>
      <c r="M184" s="199"/>
      <c r="N184" s="200"/>
      <c r="O184" s="200"/>
      <c r="P184" s="201">
        <f>SUM(P185:P221)</f>
        <v>0</v>
      </c>
      <c r="Q184" s="200"/>
      <c r="R184" s="201">
        <f>SUM(R185:R221)</f>
        <v>8.4218500000000009</v>
      </c>
      <c r="S184" s="200"/>
      <c r="T184" s="202">
        <f>SUM(T185:T221)</f>
        <v>0</v>
      </c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R184" s="203" t="s">
        <v>265</v>
      </c>
      <c r="AT184" s="204" t="s">
        <v>68</v>
      </c>
      <c r="AU184" s="204" t="s">
        <v>69</v>
      </c>
      <c r="AY184" s="203" t="s">
        <v>266</v>
      </c>
      <c r="BK184" s="205">
        <f>SUM(BK185:BK221)</f>
        <v>0</v>
      </c>
    </row>
    <row r="185" s="2" customFormat="1" ht="16.5" customHeight="1">
      <c r="A185" s="38"/>
      <c r="B185" s="39"/>
      <c r="C185" s="206" t="s">
        <v>605</v>
      </c>
      <c r="D185" s="206" t="s">
        <v>267</v>
      </c>
      <c r="E185" s="207" t="s">
        <v>2323</v>
      </c>
      <c r="F185" s="208" t="s">
        <v>2324</v>
      </c>
      <c r="G185" s="209" t="s">
        <v>293</v>
      </c>
      <c r="H185" s="210">
        <v>46.487000000000002</v>
      </c>
      <c r="I185" s="211"/>
      <c r="J185" s="212">
        <f>ROUND(I185*H185,2)</f>
        <v>0</v>
      </c>
      <c r="K185" s="208" t="s">
        <v>271</v>
      </c>
      <c r="L185" s="44"/>
      <c r="M185" s="213" t="s">
        <v>19</v>
      </c>
      <c r="N185" s="214" t="s">
        <v>40</v>
      </c>
      <c r="O185" s="84"/>
      <c r="P185" s="215">
        <f>O185*H185</f>
        <v>0</v>
      </c>
      <c r="Q185" s="215">
        <v>0</v>
      </c>
      <c r="R185" s="215">
        <f>Q185*H185</f>
        <v>0</v>
      </c>
      <c r="S185" s="215">
        <v>0</v>
      </c>
      <c r="T185" s="216">
        <f>S185*H185</f>
        <v>0</v>
      </c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R185" s="217" t="s">
        <v>265</v>
      </c>
      <c r="AT185" s="217" t="s">
        <v>267</v>
      </c>
      <c r="AU185" s="217" t="s">
        <v>76</v>
      </c>
      <c r="AY185" s="17" t="s">
        <v>266</v>
      </c>
      <c r="BE185" s="218">
        <f>IF(N185="základní",J185,0)</f>
        <v>0</v>
      </c>
      <c r="BF185" s="218">
        <f>IF(N185="snížená",J185,0)</f>
        <v>0</v>
      </c>
      <c r="BG185" s="218">
        <f>IF(N185="zákl. přenesená",J185,0)</f>
        <v>0</v>
      </c>
      <c r="BH185" s="218">
        <f>IF(N185="sníž. přenesená",J185,0)</f>
        <v>0</v>
      </c>
      <c r="BI185" s="218">
        <f>IF(N185="nulová",J185,0)</f>
        <v>0</v>
      </c>
      <c r="BJ185" s="17" t="s">
        <v>76</v>
      </c>
      <c r="BK185" s="218">
        <f>ROUND(I185*H185,2)</f>
        <v>0</v>
      </c>
      <c r="BL185" s="17" t="s">
        <v>265</v>
      </c>
      <c r="BM185" s="217" t="s">
        <v>2518</v>
      </c>
    </row>
    <row r="186" s="2" customFormat="1">
      <c r="A186" s="38"/>
      <c r="B186" s="39"/>
      <c r="C186" s="40"/>
      <c r="D186" s="219" t="s">
        <v>273</v>
      </c>
      <c r="E186" s="40"/>
      <c r="F186" s="220" t="s">
        <v>2326</v>
      </c>
      <c r="G186" s="40"/>
      <c r="H186" s="40"/>
      <c r="I186" s="221"/>
      <c r="J186" s="40"/>
      <c r="K186" s="40"/>
      <c r="L186" s="44"/>
      <c r="M186" s="222"/>
      <c r="N186" s="223"/>
      <c r="O186" s="84"/>
      <c r="P186" s="84"/>
      <c r="Q186" s="84"/>
      <c r="R186" s="84"/>
      <c r="S186" s="84"/>
      <c r="T186" s="85"/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T186" s="17" t="s">
        <v>273</v>
      </c>
      <c r="AU186" s="17" t="s">
        <v>76</v>
      </c>
    </row>
    <row r="187" s="13" customFormat="1">
      <c r="A187" s="13"/>
      <c r="B187" s="251"/>
      <c r="C187" s="252"/>
      <c r="D187" s="226" t="s">
        <v>275</v>
      </c>
      <c r="E187" s="253" t="s">
        <v>19</v>
      </c>
      <c r="F187" s="254" t="s">
        <v>1972</v>
      </c>
      <c r="G187" s="252"/>
      <c r="H187" s="253" t="s">
        <v>19</v>
      </c>
      <c r="I187" s="255"/>
      <c r="J187" s="252"/>
      <c r="K187" s="252"/>
      <c r="L187" s="256"/>
      <c r="M187" s="257"/>
      <c r="N187" s="258"/>
      <c r="O187" s="258"/>
      <c r="P187" s="258"/>
      <c r="Q187" s="258"/>
      <c r="R187" s="258"/>
      <c r="S187" s="258"/>
      <c r="T187" s="259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60" t="s">
        <v>275</v>
      </c>
      <c r="AU187" s="260" t="s">
        <v>76</v>
      </c>
      <c r="AV187" s="13" t="s">
        <v>76</v>
      </c>
      <c r="AW187" s="13" t="s">
        <v>31</v>
      </c>
      <c r="AX187" s="13" t="s">
        <v>69</v>
      </c>
      <c r="AY187" s="260" t="s">
        <v>266</v>
      </c>
    </row>
    <row r="188" s="12" customFormat="1">
      <c r="A188" s="12"/>
      <c r="B188" s="224"/>
      <c r="C188" s="225"/>
      <c r="D188" s="226" t="s">
        <v>275</v>
      </c>
      <c r="E188" s="227" t="s">
        <v>610</v>
      </c>
      <c r="F188" s="228" t="s">
        <v>2519</v>
      </c>
      <c r="G188" s="225"/>
      <c r="H188" s="229">
        <v>12.936</v>
      </c>
      <c r="I188" s="230"/>
      <c r="J188" s="225"/>
      <c r="K188" s="225"/>
      <c r="L188" s="231"/>
      <c r="M188" s="236"/>
      <c r="N188" s="237"/>
      <c r="O188" s="237"/>
      <c r="P188" s="237"/>
      <c r="Q188" s="237"/>
      <c r="R188" s="237"/>
      <c r="S188" s="237"/>
      <c r="T188" s="238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T188" s="235" t="s">
        <v>275</v>
      </c>
      <c r="AU188" s="235" t="s">
        <v>76</v>
      </c>
      <c r="AV188" s="12" t="s">
        <v>78</v>
      </c>
      <c r="AW188" s="12" t="s">
        <v>31</v>
      </c>
      <c r="AX188" s="12" t="s">
        <v>69</v>
      </c>
      <c r="AY188" s="235" t="s">
        <v>266</v>
      </c>
    </row>
    <row r="189" s="12" customFormat="1">
      <c r="A189" s="12"/>
      <c r="B189" s="224"/>
      <c r="C189" s="225"/>
      <c r="D189" s="226" t="s">
        <v>275</v>
      </c>
      <c r="E189" s="227" t="s">
        <v>401</v>
      </c>
      <c r="F189" s="228" t="s">
        <v>2520</v>
      </c>
      <c r="G189" s="225"/>
      <c r="H189" s="229">
        <v>2.968</v>
      </c>
      <c r="I189" s="230"/>
      <c r="J189" s="225"/>
      <c r="K189" s="225"/>
      <c r="L189" s="231"/>
      <c r="M189" s="236"/>
      <c r="N189" s="237"/>
      <c r="O189" s="237"/>
      <c r="P189" s="237"/>
      <c r="Q189" s="237"/>
      <c r="R189" s="237"/>
      <c r="S189" s="237"/>
      <c r="T189" s="238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T189" s="235" t="s">
        <v>275</v>
      </c>
      <c r="AU189" s="235" t="s">
        <v>76</v>
      </c>
      <c r="AV189" s="12" t="s">
        <v>78</v>
      </c>
      <c r="AW189" s="12" t="s">
        <v>31</v>
      </c>
      <c r="AX189" s="12" t="s">
        <v>69</v>
      </c>
      <c r="AY189" s="235" t="s">
        <v>266</v>
      </c>
    </row>
    <row r="190" s="12" customFormat="1">
      <c r="A190" s="12"/>
      <c r="B190" s="224"/>
      <c r="C190" s="225"/>
      <c r="D190" s="226" t="s">
        <v>275</v>
      </c>
      <c r="E190" s="227" t="s">
        <v>613</v>
      </c>
      <c r="F190" s="228" t="s">
        <v>2521</v>
      </c>
      <c r="G190" s="225"/>
      <c r="H190" s="229">
        <v>2.7919999999999998</v>
      </c>
      <c r="I190" s="230"/>
      <c r="J190" s="225"/>
      <c r="K190" s="225"/>
      <c r="L190" s="231"/>
      <c r="M190" s="236"/>
      <c r="N190" s="237"/>
      <c r="O190" s="237"/>
      <c r="P190" s="237"/>
      <c r="Q190" s="237"/>
      <c r="R190" s="237"/>
      <c r="S190" s="237"/>
      <c r="T190" s="238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T190" s="235" t="s">
        <v>275</v>
      </c>
      <c r="AU190" s="235" t="s">
        <v>76</v>
      </c>
      <c r="AV190" s="12" t="s">
        <v>78</v>
      </c>
      <c r="AW190" s="12" t="s">
        <v>31</v>
      </c>
      <c r="AX190" s="12" t="s">
        <v>69</v>
      </c>
      <c r="AY190" s="235" t="s">
        <v>266</v>
      </c>
    </row>
    <row r="191" s="12" customFormat="1">
      <c r="A191" s="12"/>
      <c r="B191" s="224"/>
      <c r="C191" s="225"/>
      <c r="D191" s="226" t="s">
        <v>275</v>
      </c>
      <c r="E191" s="227" t="s">
        <v>2522</v>
      </c>
      <c r="F191" s="228" t="s">
        <v>2523</v>
      </c>
      <c r="G191" s="225"/>
      <c r="H191" s="229">
        <v>14.199999999999999</v>
      </c>
      <c r="I191" s="230"/>
      <c r="J191" s="225"/>
      <c r="K191" s="225"/>
      <c r="L191" s="231"/>
      <c r="M191" s="236"/>
      <c r="N191" s="237"/>
      <c r="O191" s="237"/>
      <c r="P191" s="237"/>
      <c r="Q191" s="237"/>
      <c r="R191" s="237"/>
      <c r="S191" s="237"/>
      <c r="T191" s="238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T191" s="235" t="s">
        <v>275</v>
      </c>
      <c r="AU191" s="235" t="s">
        <v>76</v>
      </c>
      <c r="AV191" s="12" t="s">
        <v>78</v>
      </c>
      <c r="AW191" s="12" t="s">
        <v>31</v>
      </c>
      <c r="AX191" s="12" t="s">
        <v>69</v>
      </c>
      <c r="AY191" s="235" t="s">
        <v>266</v>
      </c>
    </row>
    <row r="192" s="13" customFormat="1">
      <c r="A192" s="13"/>
      <c r="B192" s="251"/>
      <c r="C192" s="252"/>
      <c r="D192" s="226" t="s">
        <v>275</v>
      </c>
      <c r="E192" s="253" t="s">
        <v>19</v>
      </c>
      <c r="F192" s="254" t="s">
        <v>1904</v>
      </c>
      <c r="G192" s="252"/>
      <c r="H192" s="253" t="s">
        <v>19</v>
      </c>
      <c r="I192" s="255"/>
      <c r="J192" s="252"/>
      <c r="K192" s="252"/>
      <c r="L192" s="256"/>
      <c r="M192" s="257"/>
      <c r="N192" s="258"/>
      <c r="O192" s="258"/>
      <c r="P192" s="258"/>
      <c r="Q192" s="258"/>
      <c r="R192" s="258"/>
      <c r="S192" s="258"/>
      <c r="T192" s="259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60" t="s">
        <v>275</v>
      </c>
      <c r="AU192" s="260" t="s">
        <v>76</v>
      </c>
      <c r="AV192" s="13" t="s">
        <v>76</v>
      </c>
      <c r="AW192" s="13" t="s">
        <v>31</v>
      </c>
      <c r="AX192" s="13" t="s">
        <v>69</v>
      </c>
      <c r="AY192" s="260" t="s">
        <v>266</v>
      </c>
    </row>
    <row r="193" s="12" customFormat="1">
      <c r="A193" s="12"/>
      <c r="B193" s="224"/>
      <c r="C193" s="225"/>
      <c r="D193" s="226" t="s">
        <v>275</v>
      </c>
      <c r="E193" s="227" t="s">
        <v>2524</v>
      </c>
      <c r="F193" s="228" t="s">
        <v>2525</v>
      </c>
      <c r="G193" s="225"/>
      <c r="H193" s="229">
        <v>7.3179999999999996</v>
      </c>
      <c r="I193" s="230"/>
      <c r="J193" s="225"/>
      <c r="K193" s="225"/>
      <c r="L193" s="231"/>
      <c r="M193" s="236"/>
      <c r="N193" s="237"/>
      <c r="O193" s="237"/>
      <c r="P193" s="237"/>
      <c r="Q193" s="237"/>
      <c r="R193" s="237"/>
      <c r="S193" s="237"/>
      <c r="T193" s="238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T193" s="235" t="s">
        <v>275</v>
      </c>
      <c r="AU193" s="235" t="s">
        <v>76</v>
      </c>
      <c r="AV193" s="12" t="s">
        <v>78</v>
      </c>
      <c r="AW193" s="12" t="s">
        <v>31</v>
      </c>
      <c r="AX193" s="12" t="s">
        <v>69</v>
      </c>
      <c r="AY193" s="235" t="s">
        <v>266</v>
      </c>
    </row>
    <row r="194" s="12" customFormat="1">
      <c r="A194" s="12"/>
      <c r="B194" s="224"/>
      <c r="C194" s="225"/>
      <c r="D194" s="226" t="s">
        <v>275</v>
      </c>
      <c r="E194" s="227" t="s">
        <v>2526</v>
      </c>
      <c r="F194" s="228" t="s">
        <v>2527</v>
      </c>
      <c r="G194" s="225"/>
      <c r="H194" s="229">
        <v>2.0910000000000002</v>
      </c>
      <c r="I194" s="230"/>
      <c r="J194" s="225"/>
      <c r="K194" s="225"/>
      <c r="L194" s="231"/>
      <c r="M194" s="236"/>
      <c r="N194" s="237"/>
      <c r="O194" s="237"/>
      <c r="P194" s="237"/>
      <c r="Q194" s="237"/>
      <c r="R194" s="237"/>
      <c r="S194" s="237"/>
      <c r="T194" s="238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T194" s="235" t="s">
        <v>275</v>
      </c>
      <c r="AU194" s="235" t="s">
        <v>76</v>
      </c>
      <c r="AV194" s="12" t="s">
        <v>78</v>
      </c>
      <c r="AW194" s="12" t="s">
        <v>31</v>
      </c>
      <c r="AX194" s="12" t="s">
        <v>69</v>
      </c>
      <c r="AY194" s="235" t="s">
        <v>266</v>
      </c>
    </row>
    <row r="195" s="12" customFormat="1">
      <c r="A195" s="12"/>
      <c r="B195" s="224"/>
      <c r="C195" s="225"/>
      <c r="D195" s="226" t="s">
        <v>275</v>
      </c>
      <c r="E195" s="227" t="s">
        <v>2528</v>
      </c>
      <c r="F195" s="228" t="s">
        <v>2529</v>
      </c>
      <c r="G195" s="225"/>
      <c r="H195" s="229">
        <v>2.0910000000000002</v>
      </c>
      <c r="I195" s="230"/>
      <c r="J195" s="225"/>
      <c r="K195" s="225"/>
      <c r="L195" s="231"/>
      <c r="M195" s="236"/>
      <c r="N195" s="237"/>
      <c r="O195" s="237"/>
      <c r="P195" s="237"/>
      <c r="Q195" s="237"/>
      <c r="R195" s="237"/>
      <c r="S195" s="237"/>
      <c r="T195" s="238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T195" s="235" t="s">
        <v>275</v>
      </c>
      <c r="AU195" s="235" t="s">
        <v>76</v>
      </c>
      <c r="AV195" s="12" t="s">
        <v>78</v>
      </c>
      <c r="AW195" s="12" t="s">
        <v>31</v>
      </c>
      <c r="AX195" s="12" t="s">
        <v>69</v>
      </c>
      <c r="AY195" s="235" t="s">
        <v>266</v>
      </c>
    </row>
    <row r="196" s="12" customFormat="1">
      <c r="A196" s="12"/>
      <c r="B196" s="224"/>
      <c r="C196" s="225"/>
      <c r="D196" s="226" t="s">
        <v>275</v>
      </c>
      <c r="E196" s="227" t="s">
        <v>2530</v>
      </c>
      <c r="F196" s="228" t="s">
        <v>2531</v>
      </c>
      <c r="G196" s="225"/>
      <c r="H196" s="229">
        <v>2.0910000000000002</v>
      </c>
      <c r="I196" s="230"/>
      <c r="J196" s="225"/>
      <c r="K196" s="225"/>
      <c r="L196" s="231"/>
      <c r="M196" s="236"/>
      <c r="N196" s="237"/>
      <c r="O196" s="237"/>
      <c r="P196" s="237"/>
      <c r="Q196" s="237"/>
      <c r="R196" s="237"/>
      <c r="S196" s="237"/>
      <c r="T196" s="238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T196" s="235" t="s">
        <v>275</v>
      </c>
      <c r="AU196" s="235" t="s">
        <v>76</v>
      </c>
      <c r="AV196" s="12" t="s">
        <v>78</v>
      </c>
      <c r="AW196" s="12" t="s">
        <v>31</v>
      </c>
      <c r="AX196" s="12" t="s">
        <v>69</v>
      </c>
      <c r="AY196" s="235" t="s">
        <v>266</v>
      </c>
    </row>
    <row r="197" s="12" customFormat="1">
      <c r="A197" s="12"/>
      <c r="B197" s="224"/>
      <c r="C197" s="225"/>
      <c r="D197" s="226" t="s">
        <v>275</v>
      </c>
      <c r="E197" s="227" t="s">
        <v>2532</v>
      </c>
      <c r="F197" s="228" t="s">
        <v>2533</v>
      </c>
      <c r="G197" s="225"/>
      <c r="H197" s="229">
        <v>46.487000000000002</v>
      </c>
      <c r="I197" s="230"/>
      <c r="J197" s="225"/>
      <c r="K197" s="225"/>
      <c r="L197" s="231"/>
      <c r="M197" s="236"/>
      <c r="N197" s="237"/>
      <c r="O197" s="237"/>
      <c r="P197" s="237"/>
      <c r="Q197" s="237"/>
      <c r="R197" s="237"/>
      <c r="S197" s="237"/>
      <c r="T197" s="238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T197" s="235" t="s">
        <v>275</v>
      </c>
      <c r="AU197" s="235" t="s">
        <v>76</v>
      </c>
      <c r="AV197" s="12" t="s">
        <v>78</v>
      </c>
      <c r="AW197" s="12" t="s">
        <v>31</v>
      </c>
      <c r="AX197" s="12" t="s">
        <v>76</v>
      </c>
      <c r="AY197" s="235" t="s">
        <v>266</v>
      </c>
    </row>
    <row r="198" s="2" customFormat="1" ht="21.75" customHeight="1">
      <c r="A198" s="38"/>
      <c r="B198" s="39"/>
      <c r="C198" s="206" t="s">
        <v>615</v>
      </c>
      <c r="D198" s="206" t="s">
        <v>267</v>
      </c>
      <c r="E198" s="207" t="s">
        <v>2534</v>
      </c>
      <c r="F198" s="208" t="s">
        <v>2535</v>
      </c>
      <c r="G198" s="209" t="s">
        <v>341</v>
      </c>
      <c r="H198" s="210">
        <v>389</v>
      </c>
      <c r="I198" s="211"/>
      <c r="J198" s="212">
        <f>ROUND(I198*H198,2)</f>
        <v>0</v>
      </c>
      <c r="K198" s="208" t="s">
        <v>271</v>
      </c>
      <c r="L198" s="44"/>
      <c r="M198" s="213" t="s">
        <v>19</v>
      </c>
      <c r="N198" s="214" t="s">
        <v>40</v>
      </c>
      <c r="O198" s="84"/>
      <c r="P198" s="215">
        <f>O198*H198</f>
        <v>0</v>
      </c>
      <c r="Q198" s="215">
        <v>0.00165</v>
      </c>
      <c r="R198" s="215">
        <f>Q198*H198</f>
        <v>0.64185000000000003</v>
      </c>
      <c r="S198" s="215">
        <v>0</v>
      </c>
      <c r="T198" s="216">
        <f>S198*H198</f>
        <v>0</v>
      </c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R198" s="217" t="s">
        <v>265</v>
      </c>
      <c r="AT198" s="217" t="s">
        <v>267</v>
      </c>
      <c r="AU198" s="217" t="s">
        <v>76</v>
      </c>
      <c r="AY198" s="17" t="s">
        <v>266</v>
      </c>
      <c r="BE198" s="218">
        <f>IF(N198="základní",J198,0)</f>
        <v>0</v>
      </c>
      <c r="BF198" s="218">
        <f>IF(N198="snížená",J198,0)</f>
        <v>0</v>
      </c>
      <c r="BG198" s="218">
        <f>IF(N198="zákl. přenesená",J198,0)</f>
        <v>0</v>
      </c>
      <c r="BH198" s="218">
        <f>IF(N198="sníž. přenesená",J198,0)</f>
        <v>0</v>
      </c>
      <c r="BI198" s="218">
        <f>IF(N198="nulová",J198,0)</f>
        <v>0</v>
      </c>
      <c r="BJ198" s="17" t="s">
        <v>76</v>
      </c>
      <c r="BK198" s="218">
        <f>ROUND(I198*H198,2)</f>
        <v>0</v>
      </c>
      <c r="BL198" s="17" t="s">
        <v>265</v>
      </c>
      <c r="BM198" s="217" t="s">
        <v>2536</v>
      </c>
    </row>
    <row r="199" s="2" customFormat="1">
      <c r="A199" s="38"/>
      <c r="B199" s="39"/>
      <c r="C199" s="40"/>
      <c r="D199" s="219" t="s">
        <v>273</v>
      </c>
      <c r="E199" s="40"/>
      <c r="F199" s="220" t="s">
        <v>2537</v>
      </c>
      <c r="G199" s="40"/>
      <c r="H199" s="40"/>
      <c r="I199" s="221"/>
      <c r="J199" s="40"/>
      <c r="K199" s="40"/>
      <c r="L199" s="44"/>
      <c r="M199" s="222"/>
      <c r="N199" s="223"/>
      <c r="O199" s="84"/>
      <c r="P199" s="84"/>
      <c r="Q199" s="84"/>
      <c r="R199" s="84"/>
      <c r="S199" s="84"/>
      <c r="T199" s="85"/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T199" s="17" t="s">
        <v>273</v>
      </c>
      <c r="AU199" s="17" t="s">
        <v>76</v>
      </c>
    </row>
    <row r="200" s="12" customFormat="1">
      <c r="A200" s="12"/>
      <c r="B200" s="224"/>
      <c r="C200" s="225"/>
      <c r="D200" s="226" t="s">
        <v>275</v>
      </c>
      <c r="E200" s="227" t="s">
        <v>620</v>
      </c>
      <c r="F200" s="228" t="s">
        <v>2538</v>
      </c>
      <c r="G200" s="225"/>
      <c r="H200" s="229">
        <v>7.5759999999999996</v>
      </c>
      <c r="I200" s="230"/>
      <c r="J200" s="225"/>
      <c r="K200" s="225"/>
      <c r="L200" s="231"/>
      <c r="M200" s="236"/>
      <c r="N200" s="237"/>
      <c r="O200" s="237"/>
      <c r="P200" s="237"/>
      <c r="Q200" s="237"/>
      <c r="R200" s="237"/>
      <c r="S200" s="237"/>
      <c r="T200" s="238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T200" s="235" t="s">
        <v>275</v>
      </c>
      <c r="AU200" s="235" t="s">
        <v>76</v>
      </c>
      <c r="AV200" s="12" t="s">
        <v>78</v>
      </c>
      <c r="AW200" s="12" t="s">
        <v>31</v>
      </c>
      <c r="AX200" s="12" t="s">
        <v>69</v>
      </c>
      <c r="AY200" s="235" t="s">
        <v>266</v>
      </c>
    </row>
    <row r="201" s="12" customFormat="1">
      <c r="A201" s="12"/>
      <c r="B201" s="224"/>
      <c r="C201" s="225"/>
      <c r="D201" s="226" t="s">
        <v>275</v>
      </c>
      <c r="E201" s="227" t="s">
        <v>403</v>
      </c>
      <c r="F201" s="228" t="s">
        <v>2539</v>
      </c>
      <c r="G201" s="225"/>
      <c r="H201" s="229">
        <v>140.328</v>
      </c>
      <c r="I201" s="230"/>
      <c r="J201" s="225"/>
      <c r="K201" s="225"/>
      <c r="L201" s="231"/>
      <c r="M201" s="236"/>
      <c r="N201" s="237"/>
      <c r="O201" s="237"/>
      <c r="P201" s="237"/>
      <c r="Q201" s="237"/>
      <c r="R201" s="237"/>
      <c r="S201" s="237"/>
      <c r="T201" s="238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T201" s="235" t="s">
        <v>275</v>
      </c>
      <c r="AU201" s="235" t="s">
        <v>76</v>
      </c>
      <c r="AV201" s="12" t="s">
        <v>78</v>
      </c>
      <c r="AW201" s="12" t="s">
        <v>31</v>
      </c>
      <c r="AX201" s="12" t="s">
        <v>69</v>
      </c>
      <c r="AY201" s="235" t="s">
        <v>266</v>
      </c>
    </row>
    <row r="202" s="12" customFormat="1">
      <c r="A202" s="12"/>
      <c r="B202" s="224"/>
      <c r="C202" s="225"/>
      <c r="D202" s="226" t="s">
        <v>275</v>
      </c>
      <c r="E202" s="227" t="s">
        <v>623</v>
      </c>
      <c r="F202" s="228" t="s">
        <v>2540</v>
      </c>
      <c r="G202" s="225"/>
      <c r="H202" s="229">
        <v>34.719999999999999</v>
      </c>
      <c r="I202" s="230"/>
      <c r="J202" s="225"/>
      <c r="K202" s="225"/>
      <c r="L202" s="231"/>
      <c r="M202" s="236"/>
      <c r="N202" s="237"/>
      <c r="O202" s="237"/>
      <c r="P202" s="237"/>
      <c r="Q202" s="237"/>
      <c r="R202" s="237"/>
      <c r="S202" s="237"/>
      <c r="T202" s="238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T202" s="235" t="s">
        <v>275</v>
      </c>
      <c r="AU202" s="235" t="s">
        <v>76</v>
      </c>
      <c r="AV202" s="12" t="s">
        <v>78</v>
      </c>
      <c r="AW202" s="12" t="s">
        <v>31</v>
      </c>
      <c r="AX202" s="12" t="s">
        <v>69</v>
      </c>
      <c r="AY202" s="235" t="s">
        <v>266</v>
      </c>
    </row>
    <row r="203" s="12" customFormat="1">
      <c r="A203" s="12"/>
      <c r="B203" s="224"/>
      <c r="C203" s="225"/>
      <c r="D203" s="226" t="s">
        <v>275</v>
      </c>
      <c r="E203" s="227" t="s">
        <v>1977</v>
      </c>
      <c r="F203" s="228" t="s">
        <v>2541</v>
      </c>
      <c r="G203" s="225"/>
      <c r="H203" s="229">
        <v>35.368000000000002</v>
      </c>
      <c r="I203" s="230"/>
      <c r="J203" s="225"/>
      <c r="K203" s="225"/>
      <c r="L203" s="231"/>
      <c r="M203" s="236"/>
      <c r="N203" s="237"/>
      <c r="O203" s="237"/>
      <c r="P203" s="237"/>
      <c r="Q203" s="237"/>
      <c r="R203" s="237"/>
      <c r="S203" s="237"/>
      <c r="T203" s="238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T203" s="235" t="s">
        <v>275</v>
      </c>
      <c r="AU203" s="235" t="s">
        <v>76</v>
      </c>
      <c r="AV203" s="12" t="s">
        <v>78</v>
      </c>
      <c r="AW203" s="12" t="s">
        <v>31</v>
      </c>
      <c r="AX203" s="12" t="s">
        <v>69</v>
      </c>
      <c r="AY203" s="235" t="s">
        <v>266</v>
      </c>
    </row>
    <row r="204" s="12" customFormat="1">
      <c r="A204" s="12"/>
      <c r="B204" s="224"/>
      <c r="C204" s="225"/>
      <c r="D204" s="226" t="s">
        <v>275</v>
      </c>
      <c r="E204" s="227" t="s">
        <v>2542</v>
      </c>
      <c r="F204" s="228" t="s">
        <v>2543</v>
      </c>
      <c r="G204" s="225"/>
      <c r="H204" s="229">
        <v>169.304</v>
      </c>
      <c r="I204" s="230"/>
      <c r="J204" s="225"/>
      <c r="K204" s="225"/>
      <c r="L204" s="231"/>
      <c r="M204" s="236"/>
      <c r="N204" s="237"/>
      <c r="O204" s="237"/>
      <c r="P204" s="237"/>
      <c r="Q204" s="237"/>
      <c r="R204" s="237"/>
      <c r="S204" s="237"/>
      <c r="T204" s="238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T204" s="235" t="s">
        <v>275</v>
      </c>
      <c r="AU204" s="235" t="s">
        <v>76</v>
      </c>
      <c r="AV204" s="12" t="s">
        <v>78</v>
      </c>
      <c r="AW204" s="12" t="s">
        <v>31</v>
      </c>
      <c r="AX204" s="12" t="s">
        <v>69</v>
      </c>
      <c r="AY204" s="235" t="s">
        <v>266</v>
      </c>
    </row>
    <row r="205" s="12" customFormat="1">
      <c r="A205" s="12"/>
      <c r="B205" s="224"/>
      <c r="C205" s="225"/>
      <c r="D205" s="226" t="s">
        <v>275</v>
      </c>
      <c r="E205" s="227" t="s">
        <v>2544</v>
      </c>
      <c r="F205" s="228" t="s">
        <v>2545</v>
      </c>
      <c r="G205" s="225"/>
      <c r="H205" s="229">
        <v>387.29599999999999</v>
      </c>
      <c r="I205" s="230"/>
      <c r="J205" s="225"/>
      <c r="K205" s="225"/>
      <c r="L205" s="231"/>
      <c r="M205" s="236"/>
      <c r="N205" s="237"/>
      <c r="O205" s="237"/>
      <c r="P205" s="237"/>
      <c r="Q205" s="237"/>
      <c r="R205" s="237"/>
      <c r="S205" s="237"/>
      <c r="T205" s="238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T205" s="235" t="s">
        <v>275</v>
      </c>
      <c r="AU205" s="235" t="s">
        <v>76</v>
      </c>
      <c r="AV205" s="12" t="s">
        <v>78</v>
      </c>
      <c r="AW205" s="12" t="s">
        <v>31</v>
      </c>
      <c r="AX205" s="12" t="s">
        <v>69</v>
      </c>
      <c r="AY205" s="235" t="s">
        <v>266</v>
      </c>
    </row>
    <row r="206" s="12" customFormat="1">
      <c r="A206" s="12"/>
      <c r="B206" s="224"/>
      <c r="C206" s="225"/>
      <c r="D206" s="226" t="s">
        <v>275</v>
      </c>
      <c r="E206" s="227" t="s">
        <v>2546</v>
      </c>
      <c r="F206" s="228" t="s">
        <v>2547</v>
      </c>
      <c r="G206" s="225"/>
      <c r="H206" s="229">
        <v>389</v>
      </c>
      <c r="I206" s="230"/>
      <c r="J206" s="225"/>
      <c r="K206" s="225"/>
      <c r="L206" s="231"/>
      <c r="M206" s="236"/>
      <c r="N206" s="237"/>
      <c r="O206" s="237"/>
      <c r="P206" s="237"/>
      <c r="Q206" s="237"/>
      <c r="R206" s="237"/>
      <c r="S206" s="237"/>
      <c r="T206" s="238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T206" s="235" t="s">
        <v>275</v>
      </c>
      <c r="AU206" s="235" t="s">
        <v>76</v>
      </c>
      <c r="AV206" s="12" t="s">
        <v>78</v>
      </c>
      <c r="AW206" s="12" t="s">
        <v>31</v>
      </c>
      <c r="AX206" s="12" t="s">
        <v>76</v>
      </c>
      <c r="AY206" s="235" t="s">
        <v>266</v>
      </c>
    </row>
    <row r="207" s="2" customFormat="1" ht="16.5" customHeight="1">
      <c r="A207" s="38"/>
      <c r="B207" s="39"/>
      <c r="C207" s="239" t="s">
        <v>625</v>
      </c>
      <c r="D207" s="239" t="s">
        <v>299</v>
      </c>
      <c r="E207" s="240" t="s">
        <v>2548</v>
      </c>
      <c r="F207" s="241" t="s">
        <v>2549</v>
      </c>
      <c r="G207" s="242" t="s">
        <v>341</v>
      </c>
      <c r="H207" s="243">
        <v>389</v>
      </c>
      <c r="I207" s="244"/>
      <c r="J207" s="245">
        <f>ROUND(I207*H207,2)</f>
        <v>0</v>
      </c>
      <c r="K207" s="241" t="s">
        <v>271</v>
      </c>
      <c r="L207" s="246"/>
      <c r="M207" s="247" t="s">
        <v>19</v>
      </c>
      <c r="N207" s="248" t="s">
        <v>40</v>
      </c>
      <c r="O207" s="84"/>
      <c r="P207" s="215">
        <f>O207*H207</f>
        <v>0</v>
      </c>
      <c r="Q207" s="215">
        <v>0.02</v>
      </c>
      <c r="R207" s="215">
        <f>Q207*H207</f>
        <v>7.7800000000000002</v>
      </c>
      <c r="S207" s="215">
        <v>0</v>
      </c>
      <c r="T207" s="216">
        <f>S207*H207</f>
        <v>0</v>
      </c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R207" s="217" t="s">
        <v>303</v>
      </c>
      <c r="AT207" s="217" t="s">
        <v>299</v>
      </c>
      <c r="AU207" s="217" t="s">
        <v>76</v>
      </c>
      <c r="AY207" s="17" t="s">
        <v>266</v>
      </c>
      <c r="BE207" s="218">
        <f>IF(N207="základní",J207,0)</f>
        <v>0</v>
      </c>
      <c r="BF207" s="218">
        <f>IF(N207="snížená",J207,0)</f>
        <v>0</v>
      </c>
      <c r="BG207" s="218">
        <f>IF(N207="zákl. přenesená",J207,0)</f>
        <v>0</v>
      </c>
      <c r="BH207" s="218">
        <f>IF(N207="sníž. přenesená",J207,0)</f>
        <v>0</v>
      </c>
      <c r="BI207" s="218">
        <f>IF(N207="nulová",J207,0)</f>
        <v>0</v>
      </c>
      <c r="BJ207" s="17" t="s">
        <v>76</v>
      </c>
      <c r="BK207" s="218">
        <f>ROUND(I207*H207,2)</f>
        <v>0</v>
      </c>
      <c r="BL207" s="17" t="s">
        <v>265</v>
      </c>
      <c r="BM207" s="217" t="s">
        <v>2550</v>
      </c>
    </row>
    <row r="208" s="2" customFormat="1">
      <c r="A208" s="38"/>
      <c r="B208" s="39"/>
      <c r="C208" s="40"/>
      <c r="D208" s="219" t="s">
        <v>273</v>
      </c>
      <c r="E208" s="40"/>
      <c r="F208" s="220" t="s">
        <v>2551</v>
      </c>
      <c r="G208" s="40"/>
      <c r="H208" s="40"/>
      <c r="I208" s="221"/>
      <c r="J208" s="40"/>
      <c r="K208" s="40"/>
      <c r="L208" s="44"/>
      <c r="M208" s="222"/>
      <c r="N208" s="223"/>
      <c r="O208" s="84"/>
      <c r="P208" s="84"/>
      <c r="Q208" s="84"/>
      <c r="R208" s="84"/>
      <c r="S208" s="84"/>
      <c r="T208" s="85"/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T208" s="17" t="s">
        <v>273</v>
      </c>
      <c r="AU208" s="17" t="s">
        <v>76</v>
      </c>
    </row>
    <row r="209" s="2" customFormat="1" ht="24.15" customHeight="1">
      <c r="A209" s="38"/>
      <c r="B209" s="39"/>
      <c r="C209" s="206" t="s">
        <v>7</v>
      </c>
      <c r="D209" s="206" t="s">
        <v>267</v>
      </c>
      <c r="E209" s="207" t="s">
        <v>2016</v>
      </c>
      <c r="F209" s="208" t="s">
        <v>2017</v>
      </c>
      <c r="G209" s="209" t="s">
        <v>293</v>
      </c>
      <c r="H209" s="210">
        <v>68.718000000000004</v>
      </c>
      <c r="I209" s="211"/>
      <c r="J209" s="212">
        <f>ROUND(I209*H209,2)</f>
        <v>0</v>
      </c>
      <c r="K209" s="208" t="s">
        <v>271</v>
      </c>
      <c r="L209" s="44"/>
      <c r="M209" s="213" t="s">
        <v>19</v>
      </c>
      <c r="N209" s="214" t="s">
        <v>40</v>
      </c>
      <c r="O209" s="84"/>
      <c r="P209" s="215">
        <f>O209*H209</f>
        <v>0</v>
      </c>
      <c r="Q209" s="215">
        <v>0</v>
      </c>
      <c r="R209" s="215">
        <f>Q209*H209</f>
        <v>0</v>
      </c>
      <c r="S209" s="215">
        <v>0</v>
      </c>
      <c r="T209" s="216">
        <f>S209*H209</f>
        <v>0</v>
      </c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R209" s="217" t="s">
        <v>265</v>
      </c>
      <c r="AT209" s="217" t="s">
        <v>267</v>
      </c>
      <c r="AU209" s="217" t="s">
        <v>76</v>
      </c>
      <c r="AY209" s="17" t="s">
        <v>266</v>
      </c>
      <c r="BE209" s="218">
        <f>IF(N209="základní",J209,0)</f>
        <v>0</v>
      </c>
      <c r="BF209" s="218">
        <f>IF(N209="snížená",J209,0)</f>
        <v>0</v>
      </c>
      <c r="BG209" s="218">
        <f>IF(N209="zákl. přenesená",J209,0)</f>
        <v>0</v>
      </c>
      <c r="BH209" s="218">
        <f>IF(N209="sníž. přenesená",J209,0)</f>
        <v>0</v>
      </c>
      <c r="BI209" s="218">
        <f>IF(N209="nulová",J209,0)</f>
        <v>0</v>
      </c>
      <c r="BJ209" s="17" t="s">
        <v>76</v>
      </c>
      <c r="BK209" s="218">
        <f>ROUND(I209*H209,2)</f>
        <v>0</v>
      </c>
      <c r="BL209" s="17" t="s">
        <v>265</v>
      </c>
      <c r="BM209" s="217" t="s">
        <v>2552</v>
      </c>
    </row>
    <row r="210" s="2" customFormat="1">
      <c r="A210" s="38"/>
      <c r="B210" s="39"/>
      <c r="C210" s="40"/>
      <c r="D210" s="219" t="s">
        <v>273</v>
      </c>
      <c r="E210" s="40"/>
      <c r="F210" s="220" t="s">
        <v>2019</v>
      </c>
      <c r="G210" s="40"/>
      <c r="H210" s="40"/>
      <c r="I210" s="221"/>
      <c r="J210" s="40"/>
      <c r="K210" s="40"/>
      <c r="L210" s="44"/>
      <c r="M210" s="222"/>
      <c r="N210" s="223"/>
      <c r="O210" s="84"/>
      <c r="P210" s="84"/>
      <c r="Q210" s="84"/>
      <c r="R210" s="84"/>
      <c r="S210" s="84"/>
      <c r="T210" s="85"/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T210" s="17" t="s">
        <v>273</v>
      </c>
      <c r="AU210" s="17" t="s">
        <v>76</v>
      </c>
    </row>
    <row r="211" s="13" customFormat="1">
      <c r="A211" s="13"/>
      <c r="B211" s="251"/>
      <c r="C211" s="252"/>
      <c r="D211" s="226" t="s">
        <v>275</v>
      </c>
      <c r="E211" s="253" t="s">
        <v>19</v>
      </c>
      <c r="F211" s="254" t="s">
        <v>1972</v>
      </c>
      <c r="G211" s="252"/>
      <c r="H211" s="253" t="s">
        <v>19</v>
      </c>
      <c r="I211" s="255"/>
      <c r="J211" s="252"/>
      <c r="K211" s="252"/>
      <c r="L211" s="256"/>
      <c r="M211" s="257"/>
      <c r="N211" s="258"/>
      <c r="O211" s="258"/>
      <c r="P211" s="258"/>
      <c r="Q211" s="258"/>
      <c r="R211" s="258"/>
      <c r="S211" s="258"/>
      <c r="T211" s="259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60" t="s">
        <v>275</v>
      </c>
      <c r="AU211" s="260" t="s">
        <v>76</v>
      </c>
      <c r="AV211" s="13" t="s">
        <v>76</v>
      </c>
      <c r="AW211" s="13" t="s">
        <v>31</v>
      </c>
      <c r="AX211" s="13" t="s">
        <v>69</v>
      </c>
      <c r="AY211" s="260" t="s">
        <v>266</v>
      </c>
    </row>
    <row r="212" s="12" customFormat="1">
      <c r="A212" s="12"/>
      <c r="B212" s="224"/>
      <c r="C212" s="225"/>
      <c r="D212" s="226" t="s">
        <v>275</v>
      </c>
      <c r="E212" s="227" t="s">
        <v>637</v>
      </c>
      <c r="F212" s="228" t="s">
        <v>2553</v>
      </c>
      <c r="G212" s="225"/>
      <c r="H212" s="229">
        <v>25.872</v>
      </c>
      <c r="I212" s="230"/>
      <c r="J212" s="225"/>
      <c r="K212" s="225"/>
      <c r="L212" s="231"/>
      <c r="M212" s="236"/>
      <c r="N212" s="237"/>
      <c r="O212" s="237"/>
      <c r="P212" s="237"/>
      <c r="Q212" s="237"/>
      <c r="R212" s="237"/>
      <c r="S212" s="237"/>
      <c r="T212" s="238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T212" s="235" t="s">
        <v>275</v>
      </c>
      <c r="AU212" s="235" t="s">
        <v>76</v>
      </c>
      <c r="AV212" s="12" t="s">
        <v>78</v>
      </c>
      <c r="AW212" s="12" t="s">
        <v>31</v>
      </c>
      <c r="AX212" s="12" t="s">
        <v>69</v>
      </c>
      <c r="AY212" s="235" t="s">
        <v>266</v>
      </c>
    </row>
    <row r="213" s="12" customFormat="1">
      <c r="A213" s="12"/>
      <c r="B213" s="224"/>
      <c r="C213" s="225"/>
      <c r="D213" s="226" t="s">
        <v>275</v>
      </c>
      <c r="E213" s="227" t="s">
        <v>406</v>
      </c>
      <c r="F213" s="228" t="s">
        <v>2554</v>
      </c>
      <c r="G213" s="225"/>
      <c r="H213" s="229">
        <v>5.9359999999999999</v>
      </c>
      <c r="I213" s="230"/>
      <c r="J213" s="225"/>
      <c r="K213" s="225"/>
      <c r="L213" s="231"/>
      <c r="M213" s="236"/>
      <c r="N213" s="237"/>
      <c r="O213" s="237"/>
      <c r="P213" s="237"/>
      <c r="Q213" s="237"/>
      <c r="R213" s="237"/>
      <c r="S213" s="237"/>
      <c r="T213" s="238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T213" s="235" t="s">
        <v>275</v>
      </c>
      <c r="AU213" s="235" t="s">
        <v>76</v>
      </c>
      <c r="AV213" s="12" t="s">
        <v>78</v>
      </c>
      <c r="AW213" s="12" t="s">
        <v>31</v>
      </c>
      <c r="AX213" s="12" t="s">
        <v>69</v>
      </c>
      <c r="AY213" s="235" t="s">
        <v>266</v>
      </c>
    </row>
    <row r="214" s="12" customFormat="1">
      <c r="A214" s="12"/>
      <c r="B214" s="224"/>
      <c r="C214" s="225"/>
      <c r="D214" s="226" t="s">
        <v>275</v>
      </c>
      <c r="E214" s="227" t="s">
        <v>640</v>
      </c>
      <c r="F214" s="228" t="s">
        <v>2555</v>
      </c>
      <c r="G214" s="225"/>
      <c r="H214" s="229">
        <v>5.5839999999999996</v>
      </c>
      <c r="I214" s="230"/>
      <c r="J214" s="225"/>
      <c r="K214" s="225"/>
      <c r="L214" s="231"/>
      <c r="M214" s="236"/>
      <c r="N214" s="237"/>
      <c r="O214" s="237"/>
      <c r="P214" s="237"/>
      <c r="Q214" s="237"/>
      <c r="R214" s="237"/>
      <c r="S214" s="237"/>
      <c r="T214" s="238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T214" s="235" t="s">
        <v>275</v>
      </c>
      <c r="AU214" s="235" t="s">
        <v>76</v>
      </c>
      <c r="AV214" s="12" t="s">
        <v>78</v>
      </c>
      <c r="AW214" s="12" t="s">
        <v>31</v>
      </c>
      <c r="AX214" s="12" t="s">
        <v>69</v>
      </c>
      <c r="AY214" s="235" t="s">
        <v>266</v>
      </c>
    </row>
    <row r="215" s="12" customFormat="1">
      <c r="A215" s="12"/>
      <c r="B215" s="224"/>
      <c r="C215" s="225"/>
      <c r="D215" s="226" t="s">
        <v>275</v>
      </c>
      <c r="E215" s="227" t="s">
        <v>2556</v>
      </c>
      <c r="F215" s="228" t="s">
        <v>2557</v>
      </c>
      <c r="G215" s="225"/>
      <c r="H215" s="229">
        <v>28.401</v>
      </c>
      <c r="I215" s="230"/>
      <c r="J215" s="225"/>
      <c r="K215" s="225"/>
      <c r="L215" s="231"/>
      <c r="M215" s="236"/>
      <c r="N215" s="237"/>
      <c r="O215" s="237"/>
      <c r="P215" s="237"/>
      <c r="Q215" s="237"/>
      <c r="R215" s="237"/>
      <c r="S215" s="237"/>
      <c r="T215" s="238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T215" s="235" t="s">
        <v>275</v>
      </c>
      <c r="AU215" s="235" t="s">
        <v>76</v>
      </c>
      <c r="AV215" s="12" t="s">
        <v>78</v>
      </c>
      <c r="AW215" s="12" t="s">
        <v>31</v>
      </c>
      <c r="AX215" s="12" t="s">
        <v>69</v>
      </c>
      <c r="AY215" s="235" t="s">
        <v>266</v>
      </c>
    </row>
    <row r="216" s="13" customFormat="1">
      <c r="A216" s="13"/>
      <c r="B216" s="251"/>
      <c r="C216" s="252"/>
      <c r="D216" s="226" t="s">
        <v>275</v>
      </c>
      <c r="E216" s="253" t="s">
        <v>19</v>
      </c>
      <c r="F216" s="254" t="s">
        <v>1904</v>
      </c>
      <c r="G216" s="252"/>
      <c r="H216" s="253" t="s">
        <v>19</v>
      </c>
      <c r="I216" s="255"/>
      <c r="J216" s="252"/>
      <c r="K216" s="252"/>
      <c r="L216" s="256"/>
      <c r="M216" s="257"/>
      <c r="N216" s="258"/>
      <c r="O216" s="258"/>
      <c r="P216" s="258"/>
      <c r="Q216" s="258"/>
      <c r="R216" s="258"/>
      <c r="S216" s="258"/>
      <c r="T216" s="259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60" t="s">
        <v>275</v>
      </c>
      <c r="AU216" s="260" t="s">
        <v>76</v>
      </c>
      <c r="AV216" s="13" t="s">
        <v>76</v>
      </c>
      <c r="AW216" s="13" t="s">
        <v>31</v>
      </c>
      <c r="AX216" s="13" t="s">
        <v>69</v>
      </c>
      <c r="AY216" s="260" t="s">
        <v>266</v>
      </c>
    </row>
    <row r="217" s="12" customFormat="1">
      <c r="A217" s="12"/>
      <c r="B217" s="224"/>
      <c r="C217" s="225"/>
      <c r="D217" s="226" t="s">
        <v>275</v>
      </c>
      <c r="E217" s="227" t="s">
        <v>2558</v>
      </c>
      <c r="F217" s="228" t="s">
        <v>2559</v>
      </c>
      <c r="G217" s="225"/>
      <c r="H217" s="229">
        <v>1.575</v>
      </c>
      <c r="I217" s="230"/>
      <c r="J217" s="225"/>
      <c r="K217" s="225"/>
      <c r="L217" s="231"/>
      <c r="M217" s="236"/>
      <c r="N217" s="237"/>
      <c r="O217" s="237"/>
      <c r="P217" s="237"/>
      <c r="Q217" s="237"/>
      <c r="R217" s="237"/>
      <c r="S217" s="237"/>
      <c r="T217" s="238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T217" s="235" t="s">
        <v>275</v>
      </c>
      <c r="AU217" s="235" t="s">
        <v>76</v>
      </c>
      <c r="AV217" s="12" t="s">
        <v>78</v>
      </c>
      <c r="AW217" s="12" t="s">
        <v>31</v>
      </c>
      <c r="AX217" s="12" t="s">
        <v>69</v>
      </c>
      <c r="AY217" s="235" t="s">
        <v>266</v>
      </c>
    </row>
    <row r="218" s="12" customFormat="1">
      <c r="A218" s="12"/>
      <c r="B218" s="224"/>
      <c r="C218" s="225"/>
      <c r="D218" s="226" t="s">
        <v>275</v>
      </c>
      <c r="E218" s="227" t="s">
        <v>2560</v>
      </c>
      <c r="F218" s="228" t="s">
        <v>2561</v>
      </c>
      <c r="G218" s="225"/>
      <c r="H218" s="229">
        <v>0.45000000000000001</v>
      </c>
      <c r="I218" s="230"/>
      <c r="J218" s="225"/>
      <c r="K218" s="225"/>
      <c r="L218" s="231"/>
      <c r="M218" s="236"/>
      <c r="N218" s="237"/>
      <c r="O218" s="237"/>
      <c r="P218" s="237"/>
      <c r="Q218" s="237"/>
      <c r="R218" s="237"/>
      <c r="S218" s="237"/>
      <c r="T218" s="238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T218" s="235" t="s">
        <v>275</v>
      </c>
      <c r="AU218" s="235" t="s">
        <v>76</v>
      </c>
      <c r="AV218" s="12" t="s">
        <v>78</v>
      </c>
      <c r="AW218" s="12" t="s">
        <v>31</v>
      </c>
      <c r="AX218" s="12" t="s">
        <v>69</v>
      </c>
      <c r="AY218" s="235" t="s">
        <v>266</v>
      </c>
    </row>
    <row r="219" s="12" customFormat="1">
      <c r="A219" s="12"/>
      <c r="B219" s="224"/>
      <c r="C219" s="225"/>
      <c r="D219" s="226" t="s">
        <v>275</v>
      </c>
      <c r="E219" s="227" t="s">
        <v>2562</v>
      </c>
      <c r="F219" s="228" t="s">
        <v>2563</v>
      </c>
      <c r="G219" s="225"/>
      <c r="H219" s="229">
        <v>0.45000000000000001</v>
      </c>
      <c r="I219" s="230"/>
      <c r="J219" s="225"/>
      <c r="K219" s="225"/>
      <c r="L219" s="231"/>
      <c r="M219" s="236"/>
      <c r="N219" s="237"/>
      <c r="O219" s="237"/>
      <c r="P219" s="237"/>
      <c r="Q219" s="237"/>
      <c r="R219" s="237"/>
      <c r="S219" s="237"/>
      <c r="T219" s="238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T219" s="235" t="s">
        <v>275</v>
      </c>
      <c r="AU219" s="235" t="s">
        <v>76</v>
      </c>
      <c r="AV219" s="12" t="s">
        <v>78</v>
      </c>
      <c r="AW219" s="12" t="s">
        <v>31</v>
      </c>
      <c r="AX219" s="12" t="s">
        <v>69</v>
      </c>
      <c r="AY219" s="235" t="s">
        <v>266</v>
      </c>
    </row>
    <row r="220" s="12" customFormat="1">
      <c r="A220" s="12"/>
      <c r="B220" s="224"/>
      <c r="C220" s="225"/>
      <c r="D220" s="226" t="s">
        <v>275</v>
      </c>
      <c r="E220" s="227" t="s">
        <v>2564</v>
      </c>
      <c r="F220" s="228" t="s">
        <v>2565</v>
      </c>
      <c r="G220" s="225"/>
      <c r="H220" s="229">
        <v>0.45000000000000001</v>
      </c>
      <c r="I220" s="230"/>
      <c r="J220" s="225"/>
      <c r="K220" s="225"/>
      <c r="L220" s="231"/>
      <c r="M220" s="236"/>
      <c r="N220" s="237"/>
      <c r="O220" s="237"/>
      <c r="P220" s="237"/>
      <c r="Q220" s="237"/>
      <c r="R220" s="237"/>
      <c r="S220" s="237"/>
      <c r="T220" s="238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T220" s="235" t="s">
        <v>275</v>
      </c>
      <c r="AU220" s="235" t="s">
        <v>76</v>
      </c>
      <c r="AV220" s="12" t="s">
        <v>78</v>
      </c>
      <c r="AW220" s="12" t="s">
        <v>31</v>
      </c>
      <c r="AX220" s="12" t="s">
        <v>69</v>
      </c>
      <c r="AY220" s="235" t="s">
        <v>266</v>
      </c>
    </row>
    <row r="221" s="12" customFormat="1">
      <c r="A221" s="12"/>
      <c r="B221" s="224"/>
      <c r="C221" s="225"/>
      <c r="D221" s="226" t="s">
        <v>275</v>
      </c>
      <c r="E221" s="227" t="s">
        <v>2566</v>
      </c>
      <c r="F221" s="228" t="s">
        <v>2567</v>
      </c>
      <c r="G221" s="225"/>
      <c r="H221" s="229">
        <v>68.718000000000004</v>
      </c>
      <c r="I221" s="230"/>
      <c r="J221" s="225"/>
      <c r="K221" s="225"/>
      <c r="L221" s="231"/>
      <c r="M221" s="236"/>
      <c r="N221" s="237"/>
      <c r="O221" s="237"/>
      <c r="P221" s="237"/>
      <c r="Q221" s="237"/>
      <c r="R221" s="237"/>
      <c r="S221" s="237"/>
      <c r="T221" s="238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T221" s="235" t="s">
        <v>275</v>
      </c>
      <c r="AU221" s="235" t="s">
        <v>76</v>
      </c>
      <c r="AV221" s="12" t="s">
        <v>78</v>
      </c>
      <c r="AW221" s="12" t="s">
        <v>31</v>
      </c>
      <c r="AX221" s="12" t="s">
        <v>76</v>
      </c>
      <c r="AY221" s="235" t="s">
        <v>266</v>
      </c>
    </row>
    <row r="222" s="11" customFormat="1" ht="25.92" customHeight="1">
      <c r="A222" s="11"/>
      <c r="B222" s="192"/>
      <c r="C222" s="193"/>
      <c r="D222" s="194" t="s">
        <v>68</v>
      </c>
      <c r="E222" s="195" t="s">
        <v>303</v>
      </c>
      <c r="F222" s="195" t="s">
        <v>1293</v>
      </c>
      <c r="G222" s="193"/>
      <c r="H222" s="193"/>
      <c r="I222" s="196"/>
      <c r="J222" s="197">
        <f>BK222</f>
        <v>0</v>
      </c>
      <c r="K222" s="193"/>
      <c r="L222" s="198"/>
      <c r="M222" s="199"/>
      <c r="N222" s="200"/>
      <c r="O222" s="200"/>
      <c r="P222" s="201">
        <f>SUM(P223:P311)</f>
        <v>0</v>
      </c>
      <c r="Q222" s="200"/>
      <c r="R222" s="201">
        <f>SUM(R223:R311)</f>
        <v>119.91213569999999</v>
      </c>
      <c r="S222" s="200"/>
      <c r="T222" s="202">
        <f>SUM(T223:T311)</f>
        <v>0</v>
      </c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R222" s="203" t="s">
        <v>265</v>
      </c>
      <c r="AT222" s="204" t="s">
        <v>68</v>
      </c>
      <c r="AU222" s="204" t="s">
        <v>69</v>
      </c>
      <c r="AY222" s="203" t="s">
        <v>266</v>
      </c>
      <c r="BK222" s="205">
        <f>SUM(BK223:BK311)</f>
        <v>0</v>
      </c>
    </row>
    <row r="223" s="2" customFormat="1" ht="24.15" customHeight="1">
      <c r="A223" s="38"/>
      <c r="B223" s="39"/>
      <c r="C223" s="206" t="s">
        <v>642</v>
      </c>
      <c r="D223" s="206" t="s">
        <v>267</v>
      </c>
      <c r="E223" s="207" t="s">
        <v>2568</v>
      </c>
      <c r="F223" s="208" t="s">
        <v>2569</v>
      </c>
      <c r="G223" s="209" t="s">
        <v>299</v>
      </c>
      <c r="H223" s="210">
        <v>253.24000000000001</v>
      </c>
      <c r="I223" s="211"/>
      <c r="J223" s="212">
        <f>ROUND(I223*H223,2)</f>
        <v>0</v>
      </c>
      <c r="K223" s="208" t="s">
        <v>271</v>
      </c>
      <c r="L223" s="44"/>
      <c r="M223" s="213" t="s">
        <v>19</v>
      </c>
      <c r="N223" s="214" t="s">
        <v>40</v>
      </c>
      <c r="O223" s="84"/>
      <c r="P223" s="215">
        <f>O223*H223</f>
        <v>0</v>
      </c>
      <c r="Q223" s="215">
        <v>4.0000000000000003E-05</v>
      </c>
      <c r="R223" s="215">
        <f>Q223*H223</f>
        <v>0.010129600000000001</v>
      </c>
      <c r="S223" s="215">
        <v>0</v>
      </c>
      <c r="T223" s="216">
        <f>S223*H223</f>
        <v>0</v>
      </c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R223" s="217" t="s">
        <v>265</v>
      </c>
      <c r="AT223" s="217" t="s">
        <v>267</v>
      </c>
      <c r="AU223" s="217" t="s">
        <v>76</v>
      </c>
      <c r="AY223" s="17" t="s">
        <v>266</v>
      </c>
      <c r="BE223" s="218">
        <f>IF(N223="základní",J223,0)</f>
        <v>0</v>
      </c>
      <c r="BF223" s="218">
        <f>IF(N223="snížená",J223,0)</f>
        <v>0</v>
      </c>
      <c r="BG223" s="218">
        <f>IF(N223="zákl. přenesená",J223,0)</f>
        <v>0</v>
      </c>
      <c r="BH223" s="218">
        <f>IF(N223="sníž. přenesená",J223,0)</f>
        <v>0</v>
      </c>
      <c r="BI223" s="218">
        <f>IF(N223="nulová",J223,0)</f>
        <v>0</v>
      </c>
      <c r="BJ223" s="17" t="s">
        <v>76</v>
      </c>
      <c r="BK223" s="218">
        <f>ROUND(I223*H223,2)</f>
        <v>0</v>
      </c>
      <c r="BL223" s="17" t="s">
        <v>265</v>
      </c>
      <c r="BM223" s="217" t="s">
        <v>2570</v>
      </c>
    </row>
    <row r="224" s="2" customFormat="1">
      <c r="A224" s="38"/>
      <c r="B224" s="39"/>
      <c r="C224" s="40"/>
      <c r="D224" s="219" t="s">
        <v>273</v>
      </c>
      <c r="E224" s="40"/>
      <c r="F224" s="220" t="s">
        <v>2571</v>
      </c>
      <c r="G224" s="40"/>
      <c r="H224" s="40"/>
      <c r="I224" s="221"/>
      <c r="J224" s="40"/>
      <c r="K224" s="40"/>
      <c r="L224" s="44"/>
      <c r="M224" s="222"/>
      <c r="N224" s="223"/>
      <c r="O224" s="84"/>
      <c r="P224" s="84"/>
      <c r="Q224" s="84"/>
      <c r="R224" s="84"/>
      <c r="S224" s="84"/>
      <c r="T224" s="85"/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T224" s="17" t="s">
        <v>273</v>
      </c>
      <c r="AU224" s="17" t="s">
        <v>76</v>
      </c>
    </row>
    <row r="225" s="2" customFormat="1" ht="16.5" customHeight="1">
      <c r="A225" s="38"/>
      <c r="B225" s="39"/>
      <c r="C225" s="239" t="s">
        <v>652</v>
      </c>
      <c r="D225" s="239" t="s">
        <v>299</v>
      </c>
      <c r="E225" s="240" t="s">
        <v>2572</v>
      </c>
      <c r="F225" s="241" t="s">
        <v>2573</v>
      </c>
      <c r="G225" s="242" t="s">
        <v>299</v>
      </c>
      <c r="H225" s="243">
        <v>257.03899999999999</v>
      </c>
      <c r="I225" s="244"/>
      <c r="J225" s="245">
        <f>ROUND(I225*H225,2)</f>
        <v>0</v>
      </c>
      <c r="K225" s="241" t="s">
        <v>271</v>
      </c>
      <c r="L225" s="246"/>
      <c r="M225" s="247" t="s">
        <v>19</v>
      </c>
      <c r="N225" s="248" t="s">
        <v>40</v>
      </c>
      <c r="O225" s="84"/>
      <c r="P225" s="215">
        <f>O225*H225</f>
        <v>0</v>
      </c>
      <c r="Q225" s="215">
        <v>0.042999999999999997</v>
      </c>
      <c r="R225" s="215">
        <f>Q225*H225</f>
        <v>11.052676999999999</v>
      </c>
      <c r="S225" s="215">
        <v>0</v>
      </c>
      <c r="T225" s="216">
        <f>S225*H225</f>
        <v>0</v>
      </c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R225" s="217" t="s">
        <v>303</v>
      </c>
      <c r="AT225" s="217" t="s">
        <v>299</v>
      </c>
      <c r="AU225" s="217" t="s">
        <v>76</v>
      </c>
      <c r="AY225" s="17" t="s">
        <v>266</v>
      </c>
      <c r="BE225" s="218">
        <f>IF(N225="základní",J225,0)</f>
        <v>0</v>
      </c>
      <c r="BF225" s="218">
        <f>IF(N225="snížená",J225,0)</f>
        <v>0</v>
      </c>
      <c r="BG225" s="218">
        <f>IF(N225="zákl. přenesená",J225,0)</f>
        <v>0</v>
      </c>
      <c r="BH225" s="218">
        <f>IF(N225="sníž. přenesená",J225,0)</f>
        <v>0</v>
      </c>
      <c r="BI225" s="218">
        <f>IF(N225="nulová",J225,0)</f>
        <v>0</v>
      </c>
      <c r="BJ225" s="17" t="s">
        <v>76</v>
      </c>
      <c r="BK225" s="218">
        <f>ROUND(I225*H225,2)</f>
        <v>0</v>
      </c>
      <c r="BL225" s="17" t="s">
        <v>265</v>
      </c>
      <c r="BM225" s="217" t="s">
        <v>2574</v>
      </c>
    </row>
    <row r="226" s="2" customFormat="1">
      <c r="A226" s="38"/>
      <c r="B226" s="39"/>
      <c r="C226" s="40"/>
      <c r="D226" s="219" t="s">
        <v>273</v>
      </c>
      <c r="E226" s="40"/>
      <c r="F226" s="220" t="s">
        <v>2575</v>
      </c>
      <c r="G226" s="40"/>
      <c r="H226" s="40"/>
      <c r="I226" s="221"/>
      <c r="J226" s="40"/>
      <c r="K226" s="40"/>
      <c r="L226" s="44"/>
      <c r="M226" s="222"/>
      <c r="N226" s="223"/>
      <c r="O226" s="84"/>
      <c r="P226" s="84"/>
      <c r="Q226" s="84"/>
      <c r="R226" s="84"/>
      <c r="S226" s="84"/>
      <c r="T226" s="85"/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T226" s="17" t="s">
        <v>273</v>
      </c>
      <c r="AU226" s="17" t="s">
        <v>76</v>
      </c>
    </row>
    <row r="227" s="12" customFormat="1">
      <c r="A227" s="12"/>
      <c r="B227" s="224"/>
      <c r="C227" s="225"/>
      <c r="D227" s="226" t="s">
        <v>275</v>
      </c>
      <c r="E227" s="227" t="s">
        <v>657</v>
      </c>
      <c r="F227" s="228" t="s">
        <v>2576</v>
      </c>
      <c r="G227" s="225"/>
      <c r="H227" s="229">
        <v>41.609999999999999</v>
      </c>
      <c r="I227" s="230"/>
      <c r="J227" s="225"/>
      <c r="K227" s="225"/>
      <c r="L227" s="231"/>
      <c r="M227" s="236"/>
      <c r="N227" s="237"/>
      <c r="O227" s="237"/>
      <c r="P227" s="237"/>
      <c r="Q227" s="237"/>
      <c r="R227" s="237"/>
      <c r="S227" s="237"/>
      <c r="T227" s="238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T227" s="235" t="s">
        <v>275</v>
      </c>
      <c r="AU227" s="235" t="s">
        <v>76</v>
      </c>
      <c r="AV227" s="12" t="s">
        <v>78</v>
      </c>
      <c r="AW227" s="12" t="s">
        <v>31</v>
      </c>
      <c r="AX227" s="12" t="s">
        <v>69</v>
      </c>
      <c r="AY227" s="235" t="s">
        <v>266</v>
      </c>
    </row>
    <row r="228" s="12" customFormat="1">
      <c r="A228" s="12"/>
      <c r="B228" s="224"/>
      <c r="C228" s="225"/>
      <c r="D228" s="226" t="s">
        <v>275</v>
      </c>
      <c r="E228" s="227" t="s">
        <v>2577</v>
      </c>
      <c r="F228" s="228" t="s">
        <v>2578</v>
      </c>
      <c r="G228" s="225"/>
      <c r="H228" s="229">
        <v>211.63</v>
      </c>
      <c r="I228" s="230"/>
      <c r="J228" s="225"/>
      <c r="K228" s="225"/>
      <c r="L228" s="231"/>
      <c r="M228" s="236"/>
      <c r="N228" s="237"/>
      <c r="O228" s="237"/>
      <c r="P228" s="237"/>
      <c r="Q228" s="237"/>
      <c r="R228" s="237"/>
      <c r="S228" s="237"/>
      <c r="T228" s="238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T228" s="235" t="s">
        <v>275</v>
      </c>
      <c r="AU228" s="235" t="s">
        <v>76</v>
      </c>
      <c r="AV228" s="12" t="s">
        <v>78</v>
      </c>
      <c r="AW228" s="12" t="s">
        <v>31</v>
      </c>
      <c r="AX228" s="12" t="s">
        <v>69</v>
      </c>
      <c r="AY228" s="235" t="s">
        <v>266</v>
      </c>
    </row>
    <row r="229" s="12" customFormat="1">
      <c r="A229" s="12"/>
      <c r="B229" s="224"/>
      <c r="C229" s="225"/>
      <c r="D229" s="226" t="s">
        <v>275</v>
      </c>
      <c r="E229" s="227" t="s">
        <v>2579</v>
      </c>
      <c r="F229" s="228" t="s">
        <v>2580</v>
      </c>
      <c r="G229" s="225"/>
      <c r="H229" s="229">
        <v>253.24000000000001</v>
      </c>
      <c r="I229" s="230"/>
      <c r="J229" s="225"/>
      <c r="K229" s="225"/>
      <c r="L229" s="231"/>
      <c r="M229" s="236"/>
      <c r="N229" s="237"/>
      <c r="O229" s="237"/>
      <c r="P229" s="237"/>
      <c r="Q229" s="237"/>
      <c r="R229" s="237"/>
      <c r="S229" s="237"/>
      <c r="T229" s="238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T229" s="235" t="s">
        <v>275</v>
      </c>
      <c r="AU229" s="235" t="s">
        <v>76</v>
      </c>
      <c r="AV229" s="12" t="s">
        <v>78</v>
      </c>
      <c r="AW229" s="12" t="s">
        <v>31</v>
      </c>
      <c r="AX229" s="12" t="s">
        <v>69</v>
      </c>
      <c r="AY229" s="235" t="s">
        <v>266</v>
      </c>
    </row>
    <row r="230" s="12" customFormat="1">
      <c r="A230" s="12"/>
      <c r="B230" s="224"/>
      <c r="C230" s="225"/>
      <c r="D230" s="226" t="s">
        <v>275</v>
      </c>
      <c r="E230" s="227" t="s">
        <v>2581</v>
      </c>
      <c r="F230" s="228" t="s">
        <v>2582</v>
      </c>
      <c r="G230" s="225"/>
      <c r="H230" s="229">
        <v>257.03899999999999</v>
      </c>
      <c r="I230" s="230"/>
      <c r="J230" s="225"/>
      <c r="K230" s="225"/>
      <c r="L230" s="231"/>
      <c r="M230" s="236"/>
      <c r="N230" s="237"/>
      <c r="O230" s="237"/>
      <c r="P230" s="237"/>
      <c r="Q230" s="237"/>
      <c r="R230" s="237"/>
      <c r="S230" s="237"/>
      <c r="T230" s="238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T230" s="235" t="s">
        <v>275</v>
      </c>
      <c r="AU230" s="235" t="s">
        <v>76</v>
      </c>
      <c r="AV230" s="12" t="s">
        <v>78</v>
      </c>
      <c r="AW230" s="12" t="s">
        <v>31</v>
      </c>
      <c r="AX230" s="12" t="s">
        <v>76</v>
      </c>
      <c r="AY230" s="235" t="s">
        <v>266</v>
      </c>
    </row>
    <row r="231" s="2" customFormat="1" ht="24.15" customHeight="1">
      <c r="A231" s="38"/>
      <c r="B231" s="39"/>
      <c r="C231" s="206" t="s">
        <v>407</v>
      </c>
      <c r="D231" s="206" t="s">
        <v>267</v>
      </c>
      <c r="E231" s="207" t="s">
        <v>2583</v>
      </c>
      <c r="F231" s="208" t="s">
        <v>2584</v>
      </c>
      <c r="G231" s="209" t="s">
        <v>299</v>
      </c>
      <c r="H231" s="210">
        <v>209.71000000000001</v>
      </c>
      <c r="I231" s="211"/>
      <c r="J231" s="212">
        <f>ROUND(I231*H231,2)</f>
        <v>0</v>
      </c>
      <c r="K231" s="208" t="s">
        <v>271</v>
      </c>
      <c r="L231" s="44"/>
      <c r="M231" s="213" t="s">
        <v>19</v>
      </c>
      <c r="N231" s="214" t="s">
        <v>40</v>
      </c>
      <c r="O231" s="84"/>
      <c r="P231" s="215">
        <f>O231*H231</f>
        <v>0</v>
      </c>
      <c r="Q231" s="215">
        <v>8.0000000000000007E-05</v>
      </c>
      <c r="R231" s="215">
        <f>Q231*H231</f>
        <v>0.016776800000000001</v>
      </c>
      <c r="S231" s="215">
        <v>0</v>
      </c>
      <c r="T231" s="216">
        <f>S231*H231</f>
        <v>0</v>
      </c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R231" s="217" t="s">
        <v>265</v>
      </c>
      <c r="AT231" s="217" t="s">
        <v>267</v>
      </c>
      <c r="AU231" s="217" t="s">
        <v>76</v>
      </c>
      <c r="AY231" s="17" t="s">
        <v>266</v>
      </c>
      <c r="BE231" s="218">
        <f>IF(N231="základní",J231,0)</f>
        <v>0</v>
      </c>
      <c r="BF231" s="218">
        <f>IF(N231="snížená",J231,0)</f>
        <v>0</v>
      </c>
      <c r="BG231" s="218">
        <f>IF(N231="zákl. přenesená",J231,0)</f>
        <v>0</v>
      </c>
      <c r="BH231" s="218">
        <f>IF(N231="sníž. přenesená",J231,0)</f>
        <v>0</v>
      </c>
      <c r="BI231" s="218">
        <f>IF(N231="nulová",J231,0)</f>
        <v>0</v>
      </c>
      <c r="BJ231" s="17" t="s">
        <v>76</v>
      </c>
      <c r="BK231" s="218">
        <f>ROUND(I231*H231,2)</f>
        <v>0</v>
      </c>
      <c r="BL231" s="17" t="s">
        <v>265</v>
      </c>
      <c r="BM231" s="217" t="s">
        <v>2585</v>
      </c>
    </row>
    <row r="232" s="2" customFormat="1">
      <c r="A232" s="38"/>
      <c r="B232" s="39"/>
      <c r="C232" s="40"/>
      <c r="D232" s="219" t="s">
        <v>273</v>
      </c>
      <c r="E232" s="40"/>
      <c r="F232" s="220" t="s">
        <v>2586</v>
      </c>
      <c r="G232" s="40"/>
      <c r="H232" s="40"/>
      <c r="I232" s="221"/>
      <c r="J232" s="40"/>
      <c r="K232" s="40"/>
      <c r="L232" s="44"/>
      <c r="M232" s="222"/>
      <c r="N232" s="223"/>
      <c r="O232" s="84"/>
      <c r="P232" s="84"/>
      <c r="Q232" s="84"/>
      <c r="R232" s="84"/>
      <c r="S232" s="84"/>
      <c r="T232" s="85"/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T232" s="17" t="s">
        <v>273</v>
      </c>
      <c r="AU232" s="17" t="s">
        <v>76</v>
      </c>
    </row>
    <row r="233" s="2" customFormat="1" ht="16.5" customHeight="1">
      <c r="A233" s="38"/>
      <c r="B233" s="39"/>
      <c r="C233" s="239" t="s">
        <v>665</v>
      </c>
      <c r="D233" s="239" t="s">
        <v>299</v>
      </c>
      <c r="E233" s="240" t="s">
        <v>2587</v>
      </c>
      <c r="F233" s="241" t="s">
        <v>2588</v>
      </c>
      <c r="G233" s="242" t="s">
        <v>299</v>
      </c>
      <c r="H233" s="243">
        <v>212.856</v>
      </c>
      <c r="I233" s="244"/>
      <c r="J233" s="245">
        <f>ROUND(I233*H233,2)</f>
        <v>0</v>
      </c>
      <c r="K233" s="241" t="s">
        <v>271</v>
      </c>
      <c r="L233" s="246"/>
      <c r="M233" s="247" t="s">
        <v>19</v>
      </c>
      <c r="N233" s="248" t="s">
        <v>40</v>
      </c>
      <c r="O233" s="84"/>
      <c r="P233" s="215">
        <f>O233*H233</f>
        <v>0</v>
      </c>
      <c r="Q233" s="215">
        <v>0.10000000000000001</v>
      </c>
      <c r="R233" s="215">
        <f>Q233*H233</f>
        <v>21.285600000000002</v>
      </c>
      <c r="S233" s="215">
        <v>0</v>
      </c>
      <c r="T233" s="216">
        <f>S233*H233</f>
        <v>0</v>
      </c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R233" s="217" t="s">
        <v>303</v>
      </c>
      <c r="AT233" s="217" t="s">
        <v>299</v>
      </c>
      <c r="AU233" s="217" t="s">
        <v>76</v>
      </c>
      <c r="AY233" s="17" t="s">
        <v>266</v>
      </c>
      <c r="BE233" s="218">
        <f>IF(N233="základní",J233,0)</f>
        <v>0</v>
      </c>
      <c r="BF233" s="218">
        <f>IF(N233="snížená",J233,0)</f>
        <v>0</v>
      </c>
      <c r="BG233" s="218">
        <f>IF(N233="zákl. přenesená",J233,0)</f>
        <v>0</v>
      </c>
      <c r="BH233" s="218">
        <f>IF(N233="sníž. přenesená",J233,0)</f>
        <v>0</v>
      </c>
      <c r="BI233" s="218">
        <f>IF(N233="nulová",J233,0)</f>
        <v>0</v>
      </c>
      <c r="BJ233" s="17" t="s">
        <v>76</v>
      </c>
      <c r="BK233" s="218">
        <f>ROUND(I233*H233,2)</f>
        <v>0</v>
      </c>
      <c r="BL233" s="17" t="s">
        <v>265</v>
      </c>
      <c r="BM233" s="217" t="s">
        <v>2589</v>
      </c>
    </row>
    <row r="234" s="2" customFormat="1">
      <c r="A234" s="38"/>
      <c r="B234" s="39"/>
      <c r="C234" s="40"/>
      <c r="D234" s="219" t="s">
        <v>273</v>
      </c>
      <c r="E234" s="40"/>
      <c r="F234" s="220" t="s">
        <v>2590</v>
      </c>
      <c r="G234" s="40"/>
      <c r="H234" s="40"/>
      <c r="I234" s="221"/>
      <c r="J234" s="40"/>
      <c r="K234" s="40"/>
      <c r="L234" s="44"/>
      <c r="M234" s="222"/>
      <c r="N234" s="223"/>
      <c r="O234" s="84"/>
      <c r="P234" s="84"/>
      <c r="Q234" s="84"/>
      <c r="R234" s="84"/>
      <c r="S234" s="84"/>
      <c r="T234" s="85"/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T234" s="17" t="s">
        <v>273</v>
      </c>
      <c r="AU234" s="17" t="s">
        <v>76</v>
      </c>
    </row>
    <row r="235" s="12" customFormat="1">
      <c r="A235" s="12"/>
      <c r="B235" s="224"/>
      <c r="C235" s="225"/>
      <c r="D235" s="226" t="s">
        <v>275</v>
      </c>
      <c r="E235" s="227" t="s">
        <v>1641</v>
      </c>
      <c r="F235" s="228" t="s">
        <v>2591</v>
      </c>
      <c r="G235" s="225"/>
      <c r="H235" s="229">
        <v>168.91</v>
      </c>
      <c r="I235" s="230"/>
      <c r="J235" s="225"/>
      <c r="K235" s="225"/>
      <c r="L235" s="231"/>
      <c r="M235" s="236"/>
      <c r="N235" s="237"/>
      <c r="O235" s="237"/>
      <c r="P235" s="237"/>
      <c r="Q235" s="237"/>
      <c r="R235" s="237"/>
      <c r="S235" s="237"/>
      <c r="T235" s="238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T235" s="235" t="s">
        <v>275</v>
      </c>
      <c r="AU235" s="235" t="s">
        <v>76</v>
      </c>
      <c r="AV235" s="12" t="s">
        <v>78</v>
      </c>
      <c r="AW235" s="12" t="s">
        <v>31</v>
      </c>
      <c r="AX235" s="12" t="s">
        <v>69</v>
      </c>
      <c r="AY235" s="235" t="s">
        <v>266</v>
      </c>
    </row>
    <row r="236" s="12" customFormat="1">
      <c r="A236" s="12"/>
      <c r="B236" s="224"/>
      <c r="C236" s="225"/>
      <c r="D236" s="226" t="s">
        <v>275</v>
      </c>
      <c r="E236" s="227" t="s">
        <v>2592</v>
      </c>
      <c r="F236" s="228" t="s">
        <v>2593</v>
      </c>
      <c r="G236" s="225"/>
      <c r="H236" s="229">
        <v>40.799999999999997</v>
      </c>
      <c r="I236" s="230"/>
      <c r="J236" s="225"/>
      <c r="K236" s="225"/>
      <c r="L236" s="231"/>
      <c r="M236" s="236"/>
      <c r="N236" s="237"/>
      <c r="O236" s="237"/>
      <c r="P236" s="237"/>
      <c r="Q236" s="237"/>
      <c r="R236" s="237"/>
      <c r="S236" s="237"/>
      <c r="T236" s="238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T236" s="235" t="s">
        <v>275</v>
      </c>
      <c r="AU236" s="235" t="s">
        <v>76</v>
      </c>
      <c r="AV236" s="12" t="s">
        <v>78</v>
      </c>
      <c r="AW236" s="12" t="s">
        <v>31</v>
      </c>
      <c r="AX236" s="12" t="s">
        <v>69</v>
      </c>
      <c r="AY236" s="235" t="s">
        <v>266</v>
      </c>
    </row>
    <row r="237" s="12" customFormat="1">
      <c r="A237" s="12"/>
      <c r="B237" s="224"/>
      <c r="C237" s="225"/>
      <c r="D237" s="226" t="s">
        <v>275</v>
      </c>
      <c r="E237" s="227" t="s">
        <v>2594</v>
      </c>
      <c r="F237" s="228" t="s">
        <v>2595</v>
      </c>
      <c r="G237" s="225"/>
      <c r="H237" s="229">
        <v>209.71000000000001</v>
      </c>
      <c r="I237" s="230"/>
      <c r="J237" s="225"/>
      <c r="K237" s="225"/>
      <c r="L237" s="231"/>
      <c r="M237" s="236"/>
      <c r="N237" s="237"/>
      <c r="O237" s="237"/>
      <c r="P237" s="237"/>
      <c r="Q237" s="237"/>
      <c r="R237" s="237"/>
      <c r="S237" s="237"/>
      <c r="T237" s="238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T237" s="235" t="s">
        <v>275</v>
      </c>
      <c r="AU237" s="235" t="s">
        <v>76</v>
      </c>
      <c r="AV237" s="12" t="s">
        <v>78</v>
      </c>
      <c r="AW237" s="12" t="s">
        <v>31</v>
      </c>
      <c r="AX237" s="12" t="s">
        <v>69</v>
      </c>
      <c r="AY237" s="235" t="s">
        <v>266</v>
      </c>
    </row>
    <row r="238" s="12" customFormat="1">
      <c r="A238" s="12"/>
      <c r="B238" s="224"/>
      <c r="C238" s="225"/>
      <c r="D238" s="226" t="s">
        <v>275</v>
      </c>
      <c r="E238" s="227" t="s">
        <v>2596</v>
      </c>
      <c r="F238" s="228" t="s">
        <v>2597</v>
      </c>
      <c r="G238" s="225"/>
      <c r="H238" s="229">
        <v>212.856</v>
      </c>
      <c r="I238" s="230"/>
      <c r="J238" s="225"/>
      <c r="K238" s="225"/>
      <c r="L238" s="231"/>
      <c r="M238" s="236"/>
      <c r="N238" s="237"/>
      <c r="O238" s="237"/>
      <c r="P238" s="237"/>
      <c r="Q238" s="237"/>
      <c r="R238" s="237"/>
      <c r="S238" s="237"/>
      <c r="T238" s="238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T238" s="235" t="s">
        <v>275</v>
      </c>
      <c r="AU238" s="235" t="s">
        <v>76</v>
      </c>
      <c r="AV238" s="12" t="s">
        <v>78</v>
      </c>
      <c r="AW238" s="12" t="s">
        <v>31</v>
      </c>
      <c r="AX238" s="12" t="s">
        <v>76</v>
      </c>
      <c r="AY238" s="235" t="s">
        <v>266</v>
      </c>
    </row>
    <row r="239" s="2" customFormat="1" ht="24.15" customHeight="1">
      <c r="A239" s="38"/>
      <c r="B239" s="39"/>
      <c r="C239" s="206" t="s">
        <v>670</v>
      </c>
      <c r="D239" s="206" t="s">
        <v>267</v>
      </c>
      <c r="E239" s="207" t="s">
        <v>2598</v>
      </c>
      <c r="F239" s="208" t="s">
        <v>2599</v>
      </c>
      <c r="G239" s="209" t="s">
        <v>299</v>
      </c>
      <c r="H239" s="210">
        <v>8.1699999999999999</v>
      </c>
      <c r="I239" s="211"/>
      <c r="J239" s="212">
        <f>ROUND(I239*H239,2)</f>
        <v>0</v>
      </c>
      <c r="K239" s="208" t="s">
        <v>271</v>
      </c>
      <c r="L239" s="44"/>
      <c r="M239" s="213" t="s">
        <v>19</v>
      </c>
      <c r="N239" s="214" t="s">
        <v>40</v>
      </c>
      <c r="O239" s="84"/>
      <c r="P239" s="215">
        <f>O239*H239</f>
        <v>0</v>
      </c>
      <c r="Q239" s="215">
        <v>0.00011</v>
      </c>
      <c r="R239" s="215">
        <f>Q239*H239</f>
        <v>0.0008987</v>
      </c>
      <c r="S239" s="215">
        <v>0</v>
      </c>
      <c r="T239" s="216">
        <f>S239*H239</f>
        <v>0</v>
      </c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R239" s="217" t="s">
        <v>265</v>
      </c>
      <c r="AT239" s="217" t="s">
        <v>267</v>
      </c>
      <c r="AU239" s="217" t="s">
        <v>76</v>
      </c>
      <c r="AY239" s="17" t="s">
        <v>266</v>
      </c>
      <c r="BE239" s="218">
        <f>IF(N239="základní",J239,0)</f>
        <v>0</v>
      </c>
      <c r="BF239" s="218">
        <f>IF(N239="snížená",J239,0)</f>
        <v>0</v>
      </c>
      <c r="BG239" s="218">
        <f>IF(N239="zákl. přenesená",J239,0)</f>
        <v>0</v>
      </c>
      <c r="BH239" s="218">
        <f>IF(N239="sníž. přenesená",J239,0)</f>
        <v>0</v>
      </c>
      <c r="BI239" s="218">
        <f>IF(N239="nulová",J239,0)</f>
        <v>0</v>
      </c>
      <c r="BJ239" s="17" t="s">
        <v>76</v>
      </c>
      <c r="BK239" s="218">
        <f>ROUND(I239*H239,2)</f>
        <v>0</v>
      </c>
      <c r="BL239" s="17" t="s">
        <v>265</v>
      </c>
      <c r="BM239" s="217" t="s">
        <v>2600</v>
      </c>
    </row>
    <row r="240" s="2" customFormat="1">
      <c r="A240" s="38"/>
      <c r="B240" s="39"/>
      <c r="C240" s="40"/>
      <c r="D240" s="219" t="s">
        <v>273</v>
      </c>
      <c r="E240" s="40"/>
      <c r="F240" s="220" t="s">
        <v>2601</v>
      </c>
      <c r="G240" s="40"/>
      <c r="H240" s="40"/>
      <c r="I240" s="221"/>
      <c r="J240" s="40"/>
      <c r="K240" s="40"/>
      <c r="L240" s="44"/>
      <c r="M240" s="222"/>
      <c r="N240" s="223"/>
      <c r="O240" s="84"/>
      <c r="P240" s="84"/>
      <c r="Q240" s="84"/>
      <c r="R240" s="84"/>
      <c r="S240" s="84"/>
      <c r="T240" s="85"/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T240" s="17" t="s">
        <v>273</v>
      </c>
      <c r="AU240" s="17" t="s">
        <v>76</v>
      </c>
    </row>
    <row r="241" s="2" customFormat="1" ht="16.5" customHeight="1">
      <c r="A241" s="38"/>
      <c r="B241" s="39"/>
      <c r="C241" s="239" t="s">
        <v>677</v>
      </c>
      <c r="D241" s="239" t="s">
        <v>299</v>
      </c>
      <c r="E241" s="240" t="s">
        <v>2602</v>
      </c>
      <c r="F241" s="241" t="s">
        <v>2603</v>
      </c>
      <c r="G241" s="242" t="s">
        <v>299</v>
      </c>
      <c r="H241" s="243">
        <v>8.2929999999999993</v>
      </c>
      <c r="I241" s="244"/>
      <c r="J241" s="245">
        <f>ROUND(I241*H241,2)</f>
        <v>0</v>
      </c>
      <c r="K241" s="241" t="s">
        <v>271</v>
      </c>
      <c r="L241" s="246"/>
      <c r="M241" s="247" t="s">
        <v>19</v>
      </c>
      <c r="N241" s="248" t="s">
        <v>40</v>
      </c>
      <c r="O241" s="84"/>
      <c r="P241" s="215">
        <f>O241*H241</f>
        <v>0</v>
      </c>
      <c r="Q241" s="215">
        <v>0.152</v>
      </c>
      <c r="R241" s="215">
        <f>Q241*H241</f>
        <v>1.2605359999999999</v>
      </c>
      <c r="S241" s="215">
        <v>0</v>
      </c>
      <c r="T241" s="216">
        <f>S241*H241</f>
        <v>0</v>
      </c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R241" s="217" t="s">
        <v>303</v>
      </c>
      <c r="AT241" s="217" t="s">
        <v>299</v>
      </c>
      <c r="AU241" s="217" t="s">
        <v>76</v>
      </c>
      <c r="AY241" s="17" t="s">
        <v>266</v>
      </c>
      <c r="BE241" s="218">
        <f>IF(N241="základní",J241,0)</f>
        <v>0</v>
      </c>
      <c r="BF241" s="218">
        <f>IF(N241="snížená",J241,0)</f>
        <v>0</v>
      </c>
      <c r="BG241" s="218">
        <f>IF(N241="zákl. přenesená",J241,0)</f>
        <v>0</v>
      </c>
      <c r="BH241" s="218">
        <f>IF(N241="sníž. přenesená",J241,0)</f>
        <v>0</v>
      </c>
      <c r="BI241" s="218">
        <f>IF(N241="nulová",J241,0)</f>
        <v>0</v>
      </c>
      <c r="BJ241" s="17" t="s">
        <v>76</v>
      </c>
      <c r="BK241" s="218">
        <f>ROUND(I241*H241,2)</f>
        <v>0</v>
      </c>
      <c r="BL241" s="17" t="s">
        <v>265</v>
      </c>
      <c r="BM241" s="217" t="s">
        <v>2604</v>
      </c>
    </row>
    <row r="242" s="2" customFormat="1">
      <c r="A242" s="38"/>
      <c r="B242" s="39"/>
      <c r="C242" s="40"/>
      <c r="D242" s="219" t="s">
        <v>273</v>
      </c>
      <c r="E242" s="40"/>
      <c r="F242" s="220" t="s">
        <v>2605</v>
      </c>
      <c r="G242" s="40"/>
      <c r="H242" s="40"/>
      <c r="I242" s="221"/>
      <c r="J242" s="40"/>
      <c r="K242" s="40"/>
      <c r="L242" s="44"/>
      <c r="M242" s="222"/>
      <c r="N242" s="223"/>
      <c r="O242" s="84"/>
      <c r="P242" s="84"/>
      <c r="Q242" s="84"/>
      <c r="R242" s="84"/>
      <c r="S242" s="84"/>
      <c r="T242" s="85"/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T242" s="17" t="s">
        <v>273</v>
      </c>
      <c r="AU242" s="17" t="s">
        <v>76</v>
      </c>
    </row>
    <row r="243" s="12" customFormat="1">
      <c r="A243" s="12"/>
      <c r="B243" s="224"/>
      <c r="C243" s="225"/>
      <c r="D243" s="226" t="s">
        <v>275</v>
      </c>
      <c r="E243" s="227" t="s">
        <v>408</v>
      </c>
      <c r="F243" s="228" t="s">
        <v>2606</v>
      </c>
      <c r="G243" s="225"/>
      <c r="H243" s="229">
        <v>8.1699999999999999</v>
      </c>
      <c r="I243" s="230"/>
      <c r="J243" s="225"/>
      <c r="K243" s="225"/>
      <c r="L243" s="231"/>
      <c r="M243" s="236"/>
      <c r="N243" s="237"/>
      <c r="O243" s="237"/>
      <c r="P243" s="237"/>
      <c r="Q243" s="237"/>
      <c r="R243" s="237"/>
      <c r="S243" s="237"/>
      <c r="T243" s="238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T243" s="235" t="s">
        <v>275</v>
      </c>
      <c r="AU243" s="235" t="s">
        <v>76</v>
      </c>
      <c r="AV243" s="12" t="s">
        <v>78</v>
      </c>
      <c r="AW243" s="12" t="s">
        <v>31</v>
      </c>
      <c r="AX243" s="12" t="s">
        <v>69</v>
      </c>
      <c r="AY243" s="235" t="s">
        <v>266</v>
      </c>
    </row>
    <row r="244" s="12" customFormat="1">
      <c r="A244" s="12"/>
      <c r="B244" s="224"/>
      <c r="C244" s="225"/>
      <c r="D244" s="226" t="s">
        <v>275</v>
      </c>
      <c r="E244" s="227" t="s">
        <v>2607</v>
      </c>
      <c r="F244" s="228" t="s">
        <v>2608</v>
      </c>
      <c r="G244" s="225"/>
      <c r="H244" s="229">
        <v>8.2929999999999993</v>
      </c>
      <c r="I244" s="230"/>
      <c r="J244" s="225"/>
      <c r="K244" s="225"/>
      <c r="L244" s="231"/>
      <c r="M244" s="236"/>
      <c r="N244" s="237"/>
      <c r="O244" s="237"/>
      <c r="P244" s="237"/>
      <c r="Q244" s="237"/>
      <c r="R244" s="237"/>
      <c r="S244" s="237"/>
      <c r="T244" s="238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T244" s="235" t="s">
        <v>275</v>
      </c>
      <c r="AU244" s="235" t="s">
        <v>76</v>
      </c>
      <c r="AV244" s="12" t="s">
        <v>78</v>
      </c>
      <c r="AW244" s="12" t="s">
        <v>31</v>
      </c>
      <c r="AX244" s="12" t="s">
        <v>76</v>
      </c>
      <c r="AY244" s="235" t="s">
        <v>266</v>
      </c>
    </row>
    <row r="245" s="2" customFormat="1" ht="24.15" customHeight="1">
      <c r="A245" s="38"/>
      <c r="B245" s="39"/>
      <c r="C245" s="206" t="s">
        <v>683</v>
      </c>
      <c r="D245" s="206" t="s">
        <v>267</v>
      </c>
      <c r="E245" s="207" t="s">
        <v>2609</v>
      </c>
      <c r="F245" s="208" t="s">
        <v>2610</v>
      </c>
      <c r="G245" s="209" t="s">
        <v>341</v>
      </c>
      <c r="H245" s="210">
        <v>2</v>
      </c>
      <c r="I245" s="211"/>
      <c r="J245" s="212">
        <f>ROUND(I245*H245,2)</f>
        <v>0</v>
      </c>
      <c r="K245" s="208" t="s">
        <v>271</v>
      </c>
      <c r="L245" s="44"/>
      <c r="M245" s="213" t="s">
        <v>19</v>
      </c>
      <c r="N245" s="214" t="s">
        <v>40</v>
      </c>
      <c r="O245" s="84"/>
      <c r="P245" s="215">
        <f>O245*H245</f>
        <v>0</v>
      </c>
      <c r="Q245" s="215">
        <v>0.00013999999999999999</v>
      </c>
      <c r="R245" s="215">
        <f>Q245*H245</f>
        <v>0.00027999999999999998</v>
      </c>
      <c r="S245" s="215">
        <v>0</v>
      </c>
      <c r="T245" s="216">
        <f>S245*H245</f>
        <v>0</v>
      </c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R245" s="217" t="s">
        <v>265</v>
      </c>
      <c r="AT245" s="217" t="s">
        <v>267</v>
      </c>
      <c r="AU245" s="217" t="s">
        <v>76</v>
      </c>
      <c r="AY245" s="17" t="s">
        <v>266</v>
      </c>
      <c r="BE245" s="218">
        <f>IF(N245="základní",J245,0)</f>
        <v>0</v>
      </c>
      <c r="BF245" s="218">
        <f>IF(N245="snížená",J245,0)</f>
        <v>0</v>
      </c>
      <c r="BG245" s="218">
        <f>IF(N245="zákl. přenesená",J245,0)</f>
        <v>0</v>
      </c>
      <c r="BH245" s="218">
        <f>IF(N245="sníž. přenesená",J245,0)</f>
        <v>0</v>
      </c>
      <c r="BI245" s="218">
        <f>IF(N245="nulová",J245,0)</f>
        <v>0</v>
      </c>
      <c r="BJ245" s="17" t="s">
        <v>76</v>
      </c>
      <c r="BK245" s="218">
        <f>ROUND(I245*H245,2)</f>
        <v>0</v>
      </c>
      <c r="BL245" s="17" t="s">
        <v>265</v>
      </c>
      <c r="BM245" s="217" t="s">
        <v>2611</v>
      </c>
    </row>
    <row r="246" s="2" customFormat="1">
      <c r="A246" s="38"/>
      <c r="B246" s="39"/>
      <c r="C246" s="40"/>
      <c r="D246" s="219" t="s">
        <v>273</v>
      </c>
      <c r="E246" s="40"/>
      <c r="F246" s="220" t="s">
        <v>2612</v>
      </c>
      <c r="G246" s="40"/>
      <c r="H246" s="40"/>
      <c r="I246" s="221"/>
      <c r="J246" s="40"/>
      <c r="K246" s="40"/>
      <c r="L246" s="44"/>
      <c r="M246" s="222"/>
      <c r="N246" s="223"/>
      <c r="O246" s="84"/>
      <c r="P246" s="84"/>
      <c r="Q246" s="84"/>
      <c r="R246" s="84"/>
      <c r="S246" s="84"/>
      <c r="T246" s="85"/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T246" s="17" t="s">
        <v>273</v>
      </c>
      <c r="AU246" s="17" t="s">
        <v>76</v>
      </c>
    </row>
    <row r="247" s="2" customFormat="1" ht="21.75" customHeight="1">
      <c r="A247" s="38"/>
      <c r="B247" s="39"/>
      <c r="C247" s="239" t="s">
        <v>692</v>
      </c>
      <c r="D247" s="239" t="s">
        <v>299</v>
      </c>
      <c r="E247" s="240" t="s">
        <v>2613</v>
      </c>
      <c r="F247" s="241" t="s">
        <v>2614</v>
      </c>
      <c r="G247" s="242" t="s">
        <v>341</v>
      </c>
      <c r="H247" s="243">
        <v>2.0299999999999998</v>
      </c>
      <c r="I247" s="244"/>
      <c r="J247" s="245">
        <f>ROUND(I247*H247,2)</f>
        <v>0</v>
      </c>
      <c r="K247" s="241" t="s">
        <v>271</v>
      </c>
      <c r="L247" s="246"/>
      <c r="M247" s="247" t="s">
        <v>19</v>
      </c>
      <c r="N247" s="248" t="s">
        <v>40</v>
      </c>
      <c r="O247" s="84"/>
      <c r="P247" s="215">
        <f>O247*H247</f>
        <v>0</v>
      </c>
      <c r="Q247" s="215">
        <v>0.042000000000000003</v>
      </c>
      <c r="R247" s="215">
        <f>Q247*H247</f>
        <v>0.085260000000000002</v>
      </c>
      <c r="S247" s="215">
        <v>0</v>
      </c>
      <c r="T247" s="216">
        <f>S247*H247</f>
        <v>0</v>
      </c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R247" s="217" t="s">
        <v>303</v>
      </c>
      <c r="AT247" s="217" t="s">
        <v>299</v>
      </c>
      <c r="AU247" s="217" t="s">
        <v>76</v>
      </c>
      <c r="AY247" s="17" t="s">
        <v>266</v>
      </c>
      <c r="BE247" s="218">
        <f>IF(N247="základní",J247,0)</f>
        <v>0</v>
      </c>
      <c r="BF247" s="218">
        <f>IF(N247="snížená",J247,0)</f>
        <v>0</v>
      </c>
      <c r="BG247" s="218">
        <f>IF(N247="zákl. přenesená",J247,0)</f>
        <v>0</v>
      </c>
      <c r="BH247" s="218">
        <f>IF(N247="sníž. přenesená",J247,0)</f>
        <v>0</v>
      </c>
      <c r="BI247" s="218">
        <f>IF(N247="nulová",J247,0)</f>
        <v>0</v>
      </c>
      <c r="BJ247" s="17" t="s">
        <v>76</v>
      </c>
      <c r="BK247" s="218">
        <f>ROUND(I247*H247,2)</f>
        <v>0</v>
      </c>
      <c r="BL247" s="17" t="s">
        <v>265</v>
      </c>
      <c r="BM247" s="217" t="s">
        <v>2615</v>
      </c>
    </row>
    <row r="248" s="2" customFormat="1">
      <c r="A248" s="38"/>
      <c r="B248" s="39"/>
      <c r="C248" s="40"/>
      <c r="D248" s="219" t="s">
        <v>273</v>
      </c>
      <c r="E248" s="40"/>
      <c r="F248" s="220" t="s">
        <v>2616</v>
      </c>
      <c r="G248" s="40"/>
      <c r="H248" s="40"/>
      <c r="I248" s="221"/>
      <c r="J248" s="40"/>
      <c r="K248" s="40"/>
      <c r="L248" s="44"/>
      <c r="M248" s="222"/>
      <c r="N248" s="223"/>
      <c r="O248" s="84"/>
      <c r="P248" s="84"/>
      <c r="Q248" s="84"/>
      <c r="R248" s="84"/>
      <c r="S248" s="84"/>
      <c r="T248" s="85"/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T248" s="17" t="s">
        <v>273</v>
      </c>
      <c r="AU248" s="17" t="s">
        <v>76</v>
      </c>
    </row>
    <row r="249" s="12" customFormat="1">
      <c r="A249" s="12"/>
      <c r="B249" s="224"/>
      <c r="C249" s="225"/>
      <c r="D249" s="226" t="s">
        <v>275</v>
      </c>
      <c r="E249" s="227" t="s">
        <v>1749</v>
      </c>
      <c r="F249" s="228" t="s">
        <v>2617</v>
      </c>
      <c r="G249" s="225"/>
      <c r="H249" s="229">
        <v>2</v>
      </c>
      <c r="I249" s="230"/>
      <c r="J249" s="225"/>
      <c r="K249" s="225"/>
      <c r="L249" s="231"/>
      <c r="M249" s="236"/>
      <c r="N249" s="237"/>
      <c r="O249" s="237"/>
      <c r="P249" s="237"/>
      <c r="Q249" s="237"/>
      <c r="R249" s="237"/>
      <c r="S249" s="237"/>
      <c r="T249" s="238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T249" s="235" t="s">
        <v>275</v>
      </c>
      <c r="AU249" s="235" t="s">
        <v>76</v>
      </c>
      <c r="AV249" s="12" t="s">
        <v>78</v>
      </c>
      <c r="AW249" s="12" t="s">
        <v>31</v>
      </c>
      <c r="AX249" s="12" t="s">
        <v>69</v>
      </c>
      <c r="AY249" s="235" t="s">
        <v>266</v>
      </c>
    </row>
    <row r="250" s="12" customFormat="1">
      <c r="A250" s="12"/>
      <c r="B250" s="224"/>
      <c r="C250" s="225"/>
      <c r="D250" s="226" t="s">
        <v>275</v>
      </c>
      <c r="E250" s="227" t="s">
        <v>2618</v>
      </c>
      <c r="F250" s="228" t="s">
        <v>2078</v>
      </c>
      <c r="G250" s="225"/>
      <c r="H250" s="229">
        <v>2.0299999999999998</v>
      </c>
      <c r="I250" s="230"/>
      <c r="J250" s="225"/>
      <c r="K250" s="225"/>
      <c r="L250" s="231"/>
      <c r="M250" s="236"/>
      <c r="N250" s="237"/>
      <c r="O250" s="237"/>
      <c r="P250" s="237"/>
      <c r="Q250" s="237"/>
      <c r="R250" s="237"/>
      <c r="S250" s="237"/>
      <c r="T250" s="238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T250" s="235" t="s">
        <v>275</v>
      </c>
      <c r="AU250" s="235" t="s">
        <v>76</v>
      </c>
      <c r="AV250" s="12" t="s">
        <v>78</v>
      </c>
      <c r="AW250" s="12" t="s">
        <v>31</v>
      </c>
      <c r="AX250" s="12" t="s">
        <v>76</v>
      </c>
      <c r="AY250" s="235" t="s">
        <v>266</v>
      </c>
    </row>
    <row r="251" s="2" customFormat="1" ht="24.15" customHeight="1">
      <c r="A251" s="38"/>
      <c r="B251" s="39"/>
      <c r="C251" s="206" t="s">
        <v>697</v>
      </c>
      <c r="D251" s="206" t="s">
        <v>267</v>
      </c>
      <c r="E251" s="207" t="s">
        <v>2619</v>
      </c>
      <c r="F251" s="208" t="s">
        <v>2620</v>
      </c>
      <c r="G251" s="209" t="s">
        <v>341</v>
      </c>
      <c r="H251" s="210">
        <v>12</v>
      </c>
      <c r="I251" s="211"/>
      <c r="J251" s="212">
        <f>ROUND(I251*H251,2)</f>
        <v>0</v>
      </c>
      <c r="K251" s="208" t="s">
        <v>271</v>
      </c>
      <c r="L251" s="44"/>
      <c r="M251" s="213" t="s">
        <v>19</v>
      </c>
      <c r="N251" s="214" t="s">
        <v>40</v>
      </c>
      <c r="O251" s="84"/>
      <c r="P251" s="215">
        <f>O251*H251</f>
        <v>0</v>
      </c>
      <c r="Q251" s="215">
        <v>0.00016000000000000001</v>
      </c>
      <c r="R251" s="215">
        <f>Q251*H251</f>
        <v>0.0019200000000000003</v>
      </c>
      <c r="S251" s="215">
        <v>0</v>
      </c>
      <c r="T251" s="216">
        <f>S251*H251</f>
        <v>0</v>
      </c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R251" s="217" t="s">
        <v>265</v>
      </c>
      <c r="AT251" s="217" t="s">
        <v>267</v>
      </c>
      <c r="AU251" s="217" t="s">
        <v>76</v>
      </c>
      <c r="AY251" s="17" t="s">
        <v>266</v>
      </c>
      <c r="BE251" s="218">
        <f>IF(N251="základní",J251,0)</f>
        <v>0</v>
      </c>
      <c r="BF251" s="218">
        <f>IF(N251="snížená",J251,0)</f>
        <v>0</v>
      </c>
      <c r="BG251" s="218">
        <f>IF(N251="zákl. přenesená",J251,0)</f>
        <v>0</v>
      </c>
      <c r="BH251" s="218">
        <f>IF(N251="sníž. přenesená",J251,0)</f>
        <v>0</v>
      </c>
      <c r="BI251" s="218">
        <f>IF(N251="nulová",J251,0)</f>
        <v>0</v>
      </c>
      <c r="BJ251" s="17" t="s">
        <v>76</v>
      </c>
      <c r="BK251" s="218">
        <f>ROUND(I251*H251,2)</f>
        <v>0</v>
      </c>
      <c r="BL251" s="17" t="s">
        <v>265</v>
      </c>
      <c r="BM251" s="217" t="s">
        <v>2621</v>
      </c>
    </row>
    <row r="252" s="2" customFormat="1">
      <c r="A252" s="38"/>
      <c r="B252" s="39"/>
      <c r="C252" s="40"/>
      <c r="D252" s="219" t="s">
        <v>273</v>
      </c>
      <c r="E252" s="40"/>
      <c r="F252" s="220" t="s">
        <v>2622</v>
      </c>
      <c r="G252" s="40"/>
      <c r="H252" s="40"/>
      <c r="I252" s="221"/>
      <c r="J252" s="40"/>
      <c r="K252" s="40"/>
      <c r="L252" s="44"/>
      <c r="M252" s="222"/>
      <c r="N252" s="223"/>
      <c r="O252" s="84"/>
      <c r="P252" s="84"/>
      <c r="Q252" s="84"/>
      <c r="R252" s="84"/>
      <c r="S252" s="84"/>
      <c r="T252" s="85"/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T252" s="17" t="s">
        <v>273</v>
      </c>
      <c r="AU252" s="17" t="s">
        <v>76</v>
      </c>
    </row>
    <row r="253" s="2" customFormat="1" ht="21.75" customHeight="1">
      <c r="A253" s="38"/>
      <c r="B253" s="39"/>
      <c r="C253" s="239" t="s">
        <v>704</v>
      </c>
      <c r="D253" s="239" t="s">
        <v>299</v>
      </c>
      <c r="E253" s="240" t="s">
        <v>2623</v>
      </c>
      <c r="F253" s="241" t="s">
        <v>2624</v>
      </c>
      <c r="G253" s="242" t="s">
        <v>341</v>
      </c>
      <c r="H253" s="243">
        <v>12.18</v>
      </c>
      <c r="I253" s="244"/>
      <c r="J253" s="245">
        <f>ROUND(I253*H253,2)</f>
        <v>0</v>
      </c>
      <c r="K253" s="241" t="s">
        <v>271</v>
      </c>
      <c r="L253" s="246"/>
      <c r="M253" s="247" t="s">
        <v>19</v>
      </c>
      <c r="N253" s="248" t="s">
        <v>40</v>
      </c>
      <c r="O253" s="84"/>
      <c r="P253" s="215">
        <f>O253*H253</f>
        <v>0</v>
      </c>
      <c r="Q253" s="215">
        <v>0.085999999999999993</v>
      </c>
      <c r="R253" s="215">
        <f>Q253*H253</f>
        <v>1.04748</v>
      </c>
      <c r="S253" s="215">
        <v>0</v>
      </c>
      <c r="T253" s="216">
        <f>S253*H253</f>
        <v>0</v>
      </c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  <c r="AR253" s="217" t="s">
        <v>303</v>
      </c>
      <c r="AT253" s="217" t="s">
        <v>299</v>
      </c>
      <c r="AU253" s="217" t="s">
        <v>76</v>
      </c>
      <c r="AY253" s="17" t="s">
        <v>266</v>
      </c>
      <c r="BE253" s="218">
        <f>IF(N253="základní",J253,0)</f>
        <v>0</v>
      </c>
      <c r="BF253" s="218">
        <f>IF(N253="snížená",J253,0)</f>
        <v>0</v>
      </c>
      <c r="BG253" s="218">
        <f>IF(N253="zákl. přenesená",J253,0)</f>
        <v>0</v>
      </c>
      <c r="BH253" s="218">
        <f>IF(N253="sníž. přenesená",J253,0)</f>
        <v>0</v>
      </c>
      <c r="BI253" s="218">
        <f>IF(N253="nulová",J253,0)</f>
        <v>0</v>
      </c>
      <c r="BJ253" s="17" t="s">
        <v>76</v>
      </c>
      <c r="BK253" s="218">
        <f>ROUND(I253*H253,2)</f>
        <v>0</v>
      </c>
      <c r="BL253" s="17" t="s">
        <v>265</v>
      </c>
      <c r="BM253" s="217" t="s">
        <v>2625</v>
      </c>
    </row>
    <row r="254" s="2" customFormat="1">
      <c r="A254" s="38"/>
      <c r="B254" s="39"/>
      <c r="C254" s="40"/>
      <c r="D254" s="219" t="s">
        <v>273</v>
      </c>
      <c r="E254" s="40"/>
      <c r="F254" s="220" t="s">
        <v>2626</v>
      </c>
      <c r="G254" s="40"/>
      <c r="H254" s="40"/>
      <c r="I254" s="221"/>
      <c r="J254" s="40"/>
      <c r="K254" s="40"/>
      <c r="L254" s="44"/>
      <c r="M254" s="222"/>
      <c r="N254" s="223"/>
      <c r="O254" s="84"/>
      <c r="P254" s="84"/>
      <c r="Q254" s="84"/>
      <c r="R254" s="84"/>
      <c r="S254" s="84"/>
      <c r="T254" s="85"/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T254" s="17" t="s">
        <v>273</v>
      </c>
      <c r="AU254" s="17" t="s">
        <v>76</v>
      </c>
    </row>
    <row r="255" s="12" customFormat="1">
      <c r="A255" s="12"/>
      <c r="B255" s="224"/>
      <c r="C255" s="225"/>
      <c r="D255" s="226" t="s">
        <v>275</v>
      </c>
      <c r="E255" s="227" t="s">
        <v>709</v>
      </c>
      <c r="F255" s="228" t="s">
        <v>2627</v>
      </c>
      <c r="G255" s="225"/>
      <c r="H255" s="229">
        <v>10</v>
      </c>
      <c r="I255" s="230"/>
      <c r="J255" s="225"/>
      <c r="K255" s="225"/>
      <c r="L255" s="231"/>
      <c r="M255" s="236"/>
      <c r="N255" s="237"/>
      <c r="O255" s="237"/>
      <c r="P255" s="237"/>
      <c r="Q255" s="237"/>
      <c r="R255" s="237"/>
      <c r="S255" s="237"/>
      <c r="T255" s="238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T255" s="235" t="s">
        <v>275</v>
      </c>
      <c r="AU255" s="235" t="s">
        <v>76</v>
      </c>
      <c r="AV255" s="12" t="s">
        <v>78</v>
      </c>
      <c r="AW255" s="12" t="s">
        <v>31</v>
      </c>
      <c r="AX255" s="12" t="s">
        <v>69</v>
      </c>
      <c r="AY255" s="235" t="s">
        <v>266</v>
      </c>
    </row>
    <row r="256" s="12" customFormat="1">
      <c r="A256" s="12"/>
      <c r="B256" s="224"/>
      <c r="C256" s="225"/>
      <c r="D256" s="226" t="s">
        <v>275</v>
      </c>
      <c r="E256" s="227" t="s">
        <v>2628</v>
      </c>
      <c r="F256" s="228" t="s">
        <v>2629</v>
      </c>
      <c r="G256" s="225"/>
      <c r="H256" s="229">
        <v>2</v>
      </c>
      <c r="I256" s="230"/>
      <c r="J256" s="225"/>
      <c r="K256" s="225"/>
      <c r="L256" s="231"/>
      <c r="M256" s="236"/>
      <c r="N256" s="237"/>
      <c r="O256" s="237"/>
      <c r="P256" s="237"/>
      <c r="Q256" s="237"/>
      <c r="R256" s="237"/>
      <c r="S256" s="237"/>
      <c r="T256" s="238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T256" s="235" t="s">
        <v>275</v>
      </c>
      <c r="AU256" s="235" t="s">
        <v>76</v>
      </c>
      <c r="AV256" s="12" t="s">
        <v>78</v>
      </c>
      <c r="AW256" s="12" t="s">
        <v>31</v>
      </c>
      <c r="AX256" s="12" t="s">
        <v>69</v>
      </c>
      <c r="AY256" s="235" t="s">
        <v>266</v>
      </c>
    </row>
    <row r="257" s="13" customFormat="1">
      <c r="A257" s="13"/>
      <c r="B257" s="251"/>
      <c r="C257" s="252"/>
      <c r="D257" s="226" t="s">
        <v>275</v>
      </c>
      <c r="E257" s="253" t="s">
        <v>19</v>
      </c>
      <c r="F257" s="254" t="s">
        <v>2630</v>
      </c>
      <c r="G257" s="252"/>
      <c r="H257" s="253" t="s">
        <v>19</v>
      </c>
      <c r="I257" s="255"/>
      <c r="J257" s="252"/>
      <c r="K257" s="252"/>
      <c r="L257" s="256"/>
      <c r="M257" s="257"/>
      <c r="N257" s="258"/>
      <c r="O257" s="258"/>
      <c r="P257" s="258"/>
      <c r="Q257" s="258"/>
      <c r="R257" s="258"/>
      <c r="S257" s="258"/>
      <c r="T257" s="259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60" t="s">
        <v>275</v>
      </c>
      <c r="AU257" s="260" t="s">
        <v>76</v>
      </c>
      <c r="AV257" s="13" t="s">
        <v>76</v>
      </c>
      <c r="AW257" s="13" t="s">
        <v>31</v>
      </c>
      <c r="AX257" s="13" t="s">
        <v>69</v>
      </c>
      <c r="AY257" s="260" t="s">
        <v>266</v>
      </c>
    </row>
    <row r="258" s="12" customFormat="1">
      <c r="A258" s="12"/>
      <c r="B258" s="224"/>
      <c r="C258" s="225"/>
      <c r="D258" s="226" t="s">
        <v>275</v>
      </c>
      <c r="E258" s="227" t="s">
        <v>2631</v>
      </c>
      <c r="F258" s="228" t="s">
        <v>2632</v>
      </c>
      <c r="G258" s="225"/>
      <c r="H258" s="229">
        <v>12</v>
      </c>
      <c r="I258" s="230"/>
      <c r="J258" s="225"/>
      <c r="K258" s="225"/>
      <c r="L258" s="231"/>
      <c r="M258" s="236"/>
      <c r="N258" s="237"/>
      <c r="O258" s="237"/>
      <c r="P258" s="237"/>
      <c r="Q258" s="237"/>
      <c r="R258" s="237"/>
      <c r="S258" s="237"/>
      <c r="T258" s="238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T258" s="235" t="s">
        <v>275</v>
      </c>
      <c r="AU258" s="235" t="s">
        <v>76</v>
      </c>
      <c r="AV258" s="12" t="s">
        <v>78</v>
      </c>
      <c r="AW258" s="12" t="s">
        <v>31</v>
      </c>
      <c r="AX258" s="12" t="s">
        <v>69</v>
      </c>
      <c r="AY258" s="235" t="s">
        <v>266</v>
      </c>
    </row>
    <row r="259" s="12" customFormat="1">
      <c r="A259" s="12"/>
      <c r="B259" s="224"/>
      <c r="C259" s="225"/>
      <c r="D259" s="226" t="s">
        <v>275</v>
      </c>
      <c r="E259" s="227" t="s">
        <v>2633</v>
      </c>
      <c r="F259" s="228" t="s">
        <v>2634</v>
      </c>
      <c r="G259" s="225"/>
      <c r="H259" s="229">
        <v>12.18</v>
      </c>
      <c r="I259" s="230"/>
      <c r="J259" s="225"/>
      <c r="K259" s="225"/>
      <c r="L259" s="231"/>
      <c r="M259" s="236"/>
      <c r="N259" s="237"/>
      <c r="O259" s="237"/>
      <c r="P259" s="237"/>
      <c r="Q259" s="237"/>
      <c r="R259" s="237"/>
      <c r="S259" s="237"/>
      <c r="T259" s="238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T259" s="235" t="s">
        <v>275</v>
      </c>
      <c r="AU259" s="235" t="s">
        <v>76</v>
      </c>
      <c r="AV259" s="12" t="s">
        <v>78</v>
      </c>
      <c r="AW259" s="12" t="s">
        <v>31</v>
      </c>
      <c r="AX259" s="12" t="s">
        <v>76</v>
      </c>
      <c r="AY259" s="235" t="s">
        <v>266</v>
      </c>
    </row>
    <row r="260" s="2" customFormat="1" ht="21.75" customHeight="1">
      <c r="A260" s="38"/>
      <c r="B260" s="39"/>
      <c r="C260" s="206" t="s">
        <v>711</v>
      </c>
      <c r="D260" s="206" t="s">
        <v>267</v>
      </c>
      <c r="E260" s="207" t="s">
        <v>2067</v>
      </c>
      <c r="F260" s="208" t="s">
        <v>2068</v>
      </c>
      <c r="G260" s="209" t="s">
        <v>299</v>
      </c>
      <c r="H260" s="210">
        <v>13</v>
      </c>
      <c r="I260" s="211"/>
      <c r="J260" s="212">
        <f>ROUND(I260*H260,2)</f>
        <v>0</v>
      </c>
      <c r="K260" s="208" t="s">
        <v>271</v>
      </c>
      <c r="L260" s="44"/>
      <c r="M260" s="213" t="s">
        <v>19</v>
      </c>
      <c r="N260" s="214" t="s">
        <v>40</v>
      </c>
      <c r="O260" s="84"/>
      <c r="P260" s="215">
        <f>O260*H260</f>
        <v>0</v>
      </c>
      <c r="Q260" s="215">
        <v>4.0000000000000003E-05</v>
      </c>
      <c r="R260" s="215">
        <f>Q260*H260</f>
        <v>0.00052000000000000006</v>
      </c>
      <c r="S260" s="215">
        <v>0</v>
      </c>
      <c r="T260" s="216">
        <f>S260*H260</f>
        <v>0</v>
      </c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8"/>
      <c r="AR260" s="217" t="s">
        <v>265</v>
      </c>
      <c r="AT260" s="217" t="s">
        <v>267</v>
      </c>
      <c r="AU260" s="217" t="s">
        <v>76</v>
      </c>
      <c r="AY260" s="17" t="s">
        <v>266</v>
      </c>
      <c r="BE260" s="218">
        <f>IF(N260="základní",J260,0)</f>
        <v>0</v>
      </c>
      <c r="BF260" s="218">
        <f>IF(N260="snížená",J260,0)</f>
        <v>0</v>
      </c>
      <c r="BG260" s="218">
        <f>IF(N260="zákl. přenesená",J260,0)</f>
        <v>0</v>
      </c>
      <c r="BH260" s="218">
        <f>IF(N260="sníž. přenesená",J260,0)</f>
        <v>0</v>
      </c>
      <c r="BI260" s="218">
        <f>IF(N260="nulová",J260,0)</f>
        <v>0</v>
      </c>
      <c r="BJ260" s="17" t="s">
        <v>76</v>
      </c>
      <c r="BK260" s="218">
        <f>ROUND(I260*H260,2)</f>
        <v>0</v>
      </c>
      <c r="BL260" s="17" t="s">
        <v>265</v>
      </c>
      <c r="BM260" s="217" t="s">
        <v>2635</v>
      </c>
    </row>
    <row r="261" s="2" customFormat="1">
      <c r="A261" s="38"/>
      <c r="B261" s="39"/>
      <c r="C261" s="40"/>
      <c r="D261" s="219" t="s">
        <v>273</v>
      </c>
      <c r="E261" s="40"/>
      <c r="F261" s="220" t="s">
        <v>2070</v>
      </c>
      <c r="G261" s="40"/>
      <c r="H261" s="40"/>
      <c r="I261" s="221"/>
      <c r="J261" s="40"/>
      <c r="K261" s="40"/>
      <c r="L261" s="44"/>
      <c r="M261" s="222"/>
      <c r="N261" s="223"/>
      <c r="O261" s="84"/>
      <c r="P261" s="84"/>
      <c r="Q261" s="84"/>
      <c r="R261" s="84"/>
      <c r="S261" s="84"/>
      <c r="T261" s="85"/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T261" s="17" t="s">
        <v>273</v>
      </c>
      <c r="AU261" s="17" t="s">
        <v>76</v>
      </c>
    </row>
    <row r="262" s="12" customFormat="1">
      <c r="A262" s="12"/>
      <c r="B262" s="224"/>
      <c r="C262" s="225"/>
      <c r="D262" s="226" t="s">
        <v>275</v>
      </c>
      <c r="E262" s="227" t="s">
        <v>716</v>
      </c>
      <c r="F262" s="228" t="s">
        <v>2636</v>
      </c>
      <c r="G262" s="225"/>
      <c r="H262" s="229">
        <v>13</v>
      </c>
      <c r="I262" s="230"/>
      <c r="J262" s="225"/>
      <c r="K262" s="225"/>
      <c r="L262" s="231"/>
      <c r="M262" s="236"/>
      <c r="N262" s="237"/>
      <c r="O262" s="237"/>
      <c r="P262" s="237"/>
      <c r="Q262" s="237"/>
      <c r="R262" s="237"/>
      <c r="S262" s="237"/>
      <c r="T262" s="238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T262" s="235" t="s">
        <v>275</v>
      </c>
      <c r="AU262" s="235" t="s">
        <v>76</v>
      </c>
      <c r="AV262" s="12" t="s">
        <v>78</v>
      </c>
      <c r="AW262" s="12" t="s">
        <v>31</v>
      </c>
      <c r="AX262" s="12" t="s">
        <v>76</v>
      </c>
      <c r="AY262" s="235" t="s">
        <v>266</v>
      </c>
    </row>
    <row r="263" s="2" customFormat="1" ht="16.5" customHeight="1">
      <c r="A263" s="38"/>
      <c r="B263" s="39"/>
      <c r="C263" s="239" t="s">
        <v>718</v>
      </c>
      <c r="D263" s="239" t="s">
        <v>299</v>
      </c>
      <c r="E263" s="240" t="s">
        <v>2073</v>
      </c>
      <c r="F263" s="241" t="s">
        <v>2074</v>
      </c>
      <c r="G263" s="242" t="s">
        <v>299</v>
      </c>
      <c r="H263" s="243">
        <v>13.195</v>
      </c>
      <c r="I263" s="244"/>
      <c r="J263" s="245">
        <f>ROUND(I263*H263,2)</f>
        <v>0</v>
      </c>
      <c r="K263" s="241" t="s">
        <v>271</v>
      </c>
      <c r="L263" s="246"/>
      <c r="M263" s="247" t="s">
        <v>19</v>
      </c>
      <c r="N263" s="248" t="s">
        <v>40</v>
      </c>
      <c r="O263" s="84"/>
      <c r="P263" s="215">
        <f>O263*H263</f>
        <v>0</v>
      </c>
      <c r="Q263" s="215">
        <v>0.020240000000000001</v>
      </c>
      <c r="R263" s="215">
        <f>Q263*H263</f>
        <v>0.26706679999999999</v>
      </c>
      <c r="S263" s="215">
        <v>0</v>
      </c>
      <c r="T263" s="216">
        <f>S263*H263</f>
        <v>0</v>
      </c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R263" s="217" t="s">
        <v>303</v>
      </c>
      <c r="AT263" s="217" t="s">
        <v>299</v>
      </c>
      <c r="AU263" s="217" t="s">
        <v>76</v>
      </c>
      <c r="AY263" s="17" t="s">
        <v>266</v>
      </c>
      <c r="BE263" s="218">
        <f>IF(N263="základní",J263,0)</f>
        <v>0</v>
      </c>
      <c r="BF263" s="218">
        <f>IF(N263="snížená",J263,0)</f>
        <v>0</v>
      </c>
      <c r="BG263" s="218">
        <f>IF(N263="zákl. přenesená",J263,0)</f>
        <v>0</v>
      </c>
      <c r="BH263" s="218">
        <f>IF(N263="sníž. přenesená",J263,0)</f>
        <v>0</v>
      </c>
      <c r="BI263" s="218">
        <f>IF(N263="nulová",J263,0)</f>
        <v>0</v>
      </c>
      <c r="BJ263" s="17" t="s">
        <v>76</v>
      </c>
      <c r="BK263" s="218">
        <f>ROUND(I263*H263,2)</f>
        <v>0</v>
      </c>
      <c r="BL263" s="17" t="s">
        <v>265</v>
      </c>
      <c r="BM263" s="217" t="s">
        <v>2637</v>
      </c>
    </row>
    <row r="264" s="2" customFormat="1">
      <c r="A264" s="38"/>
      <c r="B264" s="39"/>
      <c r="C264" s="40"/>
      <c r="D264" s="219" t="s">
        <v>273</v>
      </c>
      <c r="E264" s="40"/>
      <c r="F264" s="220" t="s">
        <v>2076</v>
      </c>
      <c r="G264" s="40"/>
      <c r="H264" s="40"/>
      <c r="I264" s="221"/>
      <c r="J264" s="40"/>
      <c r="K264" s="40"/>
      <c r="L264" s="44"/>
      <c r="M264" s="222"/>
      <c r="N264" s="223"/>
      <c r="O264" s="84"/>
      <c r="P264" s="84"/>
      <c r="Q264" s="84"/>
      <c r="R264" s="84"/>
      <c r="S264" s="84"/>
      <c r="T264" s="85"/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T264" s="17" t="s">
        <v>273</v>
      </c>
      <c r="AU264" s="17" t="s">
        <v>76</v>
      </c>
    </row>
    <row r="265" s="2" customFormat="1" ht="16.5" customHeight="1">
      <c r="A265" s="38"/>
      <c r="B265" s="39"/>
      <c r="C265" s="206" t="s">
        <v>723</v>
      </c>
      <c r="D265" s="206" t="s">
        <v>267</v>
      </c>
      <c r="E265" s="207" t="s">
        <v>2638</v>
      </c>
      <c r="F265" s="208" t="s">
        <v>2639</v>
      </c>
      <c r="G265" s="209" t="s">
        <v>299</v>
      </c>
      <c r="H265" s="210">
        <v>255.84</v>
      </c>
      <c r="I265" s="211"/>
      <c r="J265" s="212">
        <f>ROUND(I265*H265,2)</f>
        <v>0</v>
      </c>
      <c r="K265" s="208" t="s">
        <v>19</v>
      </c>
      <c r="L265" s="44"/>
      <c r="M265" s="213" t="s">
        <v>19</v>
      </c>
      <c r="N265" s="214" t="s">
        <v>40</v>
      </c>
      <c r="O265" s="84"/>
      <c r="P265" s="215">
        <f>O265*H265</f>
        <v>0</v>
      </c>
      <c r="Q265" s="215">
        <v>0</v>
      </c>
      <c r="R265" s="215">
        <f>Q265*H265</f>
        <v>0</v>
      </c>
      <c r="S265" s="215">
        <v>0</v>
      </c>
      <c r="T265" s="216">
        <f>S265*H265</f>
        <v>0</v>
      </c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R265" s="217" t="s">
        <v>265</v>
      </c>
      <c r="AT265" s="217" t="s">
        <v>267</v>
      </c>
      <c r="AU265" s="217" t="s">
        <v>76</v>
      </c>
      <c r="AY265" s="17" t="s">
        <v>266</v>
      </c>
      <c r="BE265" s="218">
        <f>IF(N265="základní",J265,0)</f>
        <v>0</v>
      </c>
      <c r="BF265" s="218">
        <f>IF(N265="snížená",J265,0)</f>
        <v>0</v>
      </c>
      <c r="BG265" s="218">
        <f>IF(N265="zákl. přenesená",J265,0)</f>
        <v>0</v>
      </c>
      <c r="BH265" s="218">
        <f>IF(N265="sníž. přenesená",J265,0)</f>
        <v>0</v>
      </c>
      <c r="BI265" s="218">
        <f>IF(N265="nulová",J265,0)</f>
        <v>0</v>
      </c>
      <c r="BJ265" s="17" t="s">
        <v>76</v>
      </c>
      <c r="BK265" s="218">
        <f>ROUND(I265*H265,2)</f>
        <v>0</v>
      </c>
      <c r="BL265" s="17" t="s">
        <v>265</v>
      </c>
      <c r="BM265" s="217" t="s">
        <v>2640</v>
      </c>
    </row>
    <row r="266" s="12" customFormat="1">
      <c r="A266" s="12"/>
      <c r="B266" s="224"/>
      <c r="C266" s="225"/>
      <c r="D266" s="226" t="s">
        <v>275</v>
      </c>
      <c r="E266" s="227" t="s">
        <v>728</v>
      </c>
      <c r="F266" s="228" t="s">
        <v>2641</v>
      </c>
      <c r="G266" s="225"/>
      <c r="H266" s="229">
        <v>44.210000000000001</v>
      </c>
      <c r="I266" s="230"/>
      <c r="J266" s="225"/>
      <c r="K266" s="225"/>
      <c r="L266" s="231"/>
      <c r="M266" s="236"/>
      <c r="N266" s="237"/>
      <c r="O266" s="237"/>
      <c r="P266" s="237"/>
      <c r="Q266" s="237"/>
      <c r="R266" s="237"/>
      <c r="S266" s="237"/>
      <c r="T266" s="238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T266" s="235" t="s">
        <v>275</v>
      </c>
      <c r="AU266" s="235" t="s">
        <v>76</v>
      </c>
      <c r="AV266" s="12" t="s">
        <v>78</v>
      </c>
      <c r="AW266" s="12" t="s">
        <v>31</v>
      </c>
      <c r="AX266" s="12" t="s">
        <v>69</v>
      </c>
      <c r="AY266" s="235" t="s">
        <v>266</v>
      </c>
    </row>
    <row r="267" s="12" customFormat="1">
      <c r="A267" s="12"/>
      <c r="B267" s="224"/>
      <c r="C267" s="225"/>
      <c r="D267" s="226" t="s">
        <v>275</v>
      </c>
      <c r="E267" s="227" t="s">
        <v>2642</v>
      </c>
      <c r="F267" s="228" t="s">
        <v>2643</v>
      </c>
      <c r="G267" s="225"/>
      <c r="H267" s="229">
        <v>211.63</v>
      </c>
      <c r="I267" s="230"/>
      <c r="J267" s="225"/>
      <c r="K267" s="225"/>
      <c r="L267" s="231"/>
      <c r="M267" s="236"/>
      <c r="N267" s="237"/>
      <c r="O267" s="237"/>
      <c r="P267" s="237"/>
      <c r="Q267" s="237"/>
      <c r="R267" s="237"/>
      <c r="S267" s="237"/>
      <c r="T267" s="238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T267" s="235" t="s">
        <v>275</v>
      </c>
      <c r="AU267" s="235" t="s">
        <v>76</v>
      </c>
      <c r="AV267" s="12" t="s">
        <v>78</v>
      </c>
      <c r="AW267" s="12" t="s">
        <v>31</v>
      </c>
      <c r="AX267" s="12" t="s">
        <v>69</v>
      </c>
      <c r="AY267" s="235" t="s">
        <v>266</v>
      </c>
    </row>
    <row r="268" s="12" customFormat="1">
      <c r="A268" s="12"/>
      <c r="B268" s="224"/>
      <c r="C268" s="225"/>
      <c r="D268" s="226" t="s">
        <v>275</v>
      </c>
      <c r="E268" s="227" t="s">
        <v>2644</v>
      </c>
      <c r="F268" s="228" t="s">
        <v>2645</v>
      </c>
      <c r="G268" s="225"/>
      <c r="H268" s="229">
        <v>255.84</v>
      </c>
      <c r="I268" s="230"/>
      <c r="J268" s="225"/>
      <c r="K268" s="225"/>
      <c r="L268" s="231"/>
      <c r="M268" s="236"/>
      <c r="N268" s="237"/>
      <c r="O268" s="237"/>
      <c r="P268" s="237"/>
      <c r="Q268" s="237"/>
      <c r="R268" s="237"/>
      <c r="S268" s="237"/>
      <c r="T268" s="238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T268" s="235" t="s">
        <v>275</v>
      </c>
      <c r="AU268" s="235" t="s">
        <v>76</v>
      </c>
      <c r="AV268" s="12" t="s">
        <v>78</v>
      </c>
      <c r="AW268" s="12" t="s">
        <v>31</v>
      </c>
      <c r="AX268" s="12" t="s">
        <v>76</v>
      </c>
      <c r="AY268" s="235" t="s">
        <v>266</v>
      </c>
    </row>
    <row r="269" s="2" customFormat="1" ht="16.5" customHeight="1">
      <c r="A269" s="38"/>
      <c r="B269" s="39"/>
      <c r="C269" s="206" t="s">
        <v>736</v>
      </c>
      <c r="D269" s="206" t="s">
        <v>267</v>
      </c>
      <c r="E269" s="207" t="s">
        <v>2646</v>
      </c>
      <c r="F269" s="208" t="s">
        <v>2647</v>
      </c>
      <c r="G269" s="209" t="s">
        <v>299</v>
      </c>
      <c r="H269" s="210">
        <v>218.81</v>
      </c>
      <c r="I269" s="211"/>
      <c r="J269" s="212">
        <f>ROUND(I269*H269,2)</f>
        <v>0</v>
      </c>
      <c r="K269" s="208" t="s">
        <v>19</v>
      </c>
      <c r="L269" s="44"/>
      <c r="M269" s="213" t="s">
        <v>19</v>
      </c>
      <c r="N269" s="214" t="s">
        <v>40</v>
      </c>
      <c r="O269" s="84"/>
      <c r="P269" s="215">
        <f>O269*H269</f>
        <v>0</v>
      </c>
      <c r="Q269" s="215">
        <v>0</v>
      </c>
      <c r="R269" s="215">
        <f>Q269*H269</f>
        <v>0</v>
      </c>
      <c r="S269" s="215">
        <v>0</v>
      </c>
      <c r="T269" s="216">
        <f>S269*H269</f>
        <v>0</v>
      </c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  <c r="AE269" s="38"/>
      <c r="AR269" s="217" t="s">
        <v>265</v>
      </c>
      <c r="AT269" s="217" t="s">
        <v>267</v>
      </c>
      <c r="AU269" s="217" t="s">
        <v>76</v>
      </c>
      <c r="AY269" s="17" t="s">
        <v>266</v>
      </c>
      <c r="BE269" s="218">
        <f>IF(N269="základní",J269,0)</f>
        <v>0</v>
      </c>
      <c r="BF269" s="218">
        <f>IF(N269="snížená",J269,0)</f>
        <v>0</v>
      </c>
      <c r="BG269" s="218">
        <f>IF(N269="zákl. přenesená",J269,0)</f>
        <v>0</v>
      </c>
      <c r="BH269" s="218">
        <f>IF(N269="sníž. přenesená",J269,0)</f>
        <v>0</v>
      </c>
      <c r="BI269" s="218">
        <f>IF(N269="nulová",J269,0)</f>
        <v>0</v>
      </c>
      <c r="BJ269" s="17" t="s">
        <v>76</v>
      </c>
      <c r="BK269" s="218">
        <f>ROUND(I269*H269,2)</f>
        <v>0</v>
      </c>
      <c r="BL269" s="17" t="s">
        <v>265</v>
      </c>
      <c r="BM269" s="217" t="s">
        <v>2648</v>
      </c>
    </row>
    <row r="270" s="12" customFormat="1">
      <c r="A270" s="12"/>
      <c r="B270" s="224"/>
      <c r="C270" s="225"/>
      <c r="D270" s="226" t="s">
        <v>275</v>
      </c>
      <c r="E270" s="227" t="s">
        <v>1779</v>
      </c>
      <c r="F270" s="228" t="s">
        <v>2649</v>
      </c>
      <c r="G270" s="225"/>
      <c r="H270" s="229">
        <v>175.41</v>
      </c>
      <c r="I270" s="230"/>
      <c r="J270" s="225"/>
      <c r="K270" s="225"/>
      <c r="L270" s="231"/>
      <c r="M270" s="236"/>
      <c r="N270" s="237"/>
      <c r="O270" s="237"/>
      <c r="P270" s="237"/>
      <c r="Q270" s="237"/>
      <c r="R270" s="237"/>
      <c r="S270" s="237"/>
      <c r="T270" s="238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T270" s="235" t="s">
        <v>275</v>
      </c>
      <c r="AU270" s="235" t="s">
        <v>76</v>
      </c>
      <c r="AV270" s="12" t="s">
        <v>78</v>
      </c>
      <c r="AW270" s="12" t="s">
        <v>31</v>
      </c>
      <c r="AX270" s="12" t="s">
        <v>69</v>
      </c>
      <c r="AY270" s="235" t="s">
        <v>266</v>
      </c>
    </row>
    <row r="271" s="12" customFormat="1">
      <c r="A271" s="12"/>
      <c r="B271" s="224"/>
      <c r="C271" s="225"/>
      <c r="D271" s="226" t="s">
        <v>275</v>
      </c>
      <c r="E271" s="227" t="s">
        <v>2650</v>
      </c>
      <c r="F271" s="228" t="s">
        <v>2651</v>
      </c>
      <c r="G271" s="225"/>
      <c r="H271" s="229">
        <v>43.399999999999999</v>
      </c>
      <c r="I271" s="230"/>
      <c r="J271" s="225"/>
      <c r="K271" s="225"/>
      <c r="L271" s="231"/>
      <c r="M271" s="236"/>
      <c r="N271" s="237"/>
      <c r="O271" s="237"/>
      <c r="P271" s="237"/>
      <c r="Q271" s="237"/>
      <c r="R271" s="237"/>
      <c r="S271" s="237"/>
      <c r="T271" s="238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T271" s="235" t="s">
        <v>275</v>
      </c>
      <c r="AU271" s="235" t="s">
        <v>76</v>
      </c>
      <c r="AV271" s="12" t="s">
        <v>78</v>
      </c>
      <c r="AW271" s="12" t="s">
        <v>31</v>
      </c>
      <c r="AX271" s="12" t="s">
        <v>69</v>
      </c>
      <c r="AY271" s="235" t="s">
        <v>266</v>
      </c>
    </row>
    <row r="272" s="12" customFormat="1">
      <c r="A272" s="12"/>
      <c r="B272" s="224"/>
      <c r="C272" s="225"/>
      <c r="D272" s="226" t="s">
        <v>275</v>
      </c>
      <c r="E272" s="227" t="s">
        <v>2652</v>
      </c>
      <c r="F272" s="228" t="s">
        <v>2653</v>
      </c>
      <c r="G272" s="225"/>
      <c r="H272" s="229">
        <v>218.81</v>
      </c>
      <c r="I272" s="230"/>
      <c r="J272" s="225"/>
      <c r="K272" s="225"/>
      <c r="L272" s="231"/>
      <c r="M272" s="236"/>
      <c r="N272" s="237"/>
      <c r="O272" s="237"/>
      <c r="P272" s="237"/>
      <c r="Q272" s="237"/>
      <c r="R272" s="237"/>
      <c r="S272" s="237"/>
      <c r="T272" s="238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T272" s="235" t="s">
        <v>275</v>
      </c>
      <c r="AU272" s="235" t="s">
        <v>76</v>
      </c>
      <c r="AV272" s="12" t="s">
        <v>78</v>
      </c>
      <c r="AW272" s="12" t="s">
        <v>31</v>
      </c>
      <c r="AX272" s="12" t="s">
        <v>76</v>
      </c>
      <c r="AY272" s="235" t="s">
        <v>266</v>
      </c>
    </row>
    <row r="273" s="2" customFormat="1" ht="16.5" customHeight="1">
      <c r="A273" s="38"/>
      <c r="B273" s="39"/>
      <c r="C273" s="206" t="s">
        <v>741</v>
      </c>
      <c r="D273" s="206" t="s">
        <v>267</v>
      </c>
      <c r="E273" s="207" t="s">
        <v>2654</v>
      </c>
      <c r="F273" s="208" t="s">
        <v>2655</v>
      </c>
      <c r="G273" s="209" t="s">
        <v>299</v>
      </c>
      <c r="H273" s="210">
        <v>9.4700000000000006</v>
      </c>
      <c r="I273" s="211"/>
      <c r="J273" s="212">
        <f>ROUND(I273*H273,2)</f>
        <v>0</v>
      </c>
      <c r="K273" s="208" t="s">
        <v>19</v>
      </c>
      <c r="L273" s="44"/>
      <c r="M273" s="213" t="s">
        <v>19</v>
      </c>
      <c r="N273" s="214" t="s">
        <v>40</v>
      </c>
      <c r="O273" s="84"/>
      <c r="P273" s="215">
        <f>O273*H273</f>
        <v>0</v>
      </c>
      <c r="Q273" s="215">
        <v>0</v>
      </c>
      <c r="R273" s="215">
        <f>Q273*H273</f>
        <v>0</v>
      </c>
      <c r="S273" s="215">
        <v>0</v>
      </c>
      <c r="T273" s="216">
        <f>S273*H273</f>
        <v>0</v>
      </c>
      <c r="U273" s="38"/>
      <c r="V273" s="38"/>
      <c r="W273" s="38"/>
      <c r="X273" s="38"/>
      <c r="Y273" s="38"/>
      <c r="Z273" s="38"/>
      <c r="AA273" s="38"/>
      <c r="AB273" s="38"/>
      <c r="AC273" s="38"/>
      <c r="AD273" s="38"/>
      <c r="AE273" s="38"/>
      <c r="AR273" s="217" t="s">
        <v>265</v>
      </c>
      <c r="AT273" s="217" t="s">
        <v>267</v>
      </c>
      <c r="AU273" s="217" t="s">
        <v>76</v>
      </c>
      <c r="AY273" s="17" t="s">
        <v>266</v>
      </c>
      <c r="BE273" s="218">
        <f>IF(N273="základní",J273,0)</f>
        <v>0</v>
      </c>
      <c r="BF273" s="218">
        <f>IF(N273="snížená",J273,0)</f>
        <v>0</v>
      </c>
      <c r="BG273" s="218">
        <f>IF(N273="zákl. přenesená",J273,0)</f>
        <v>0</v>
      </c>
      <c r="BH273" s="218">
        <f>IF(N273="sníž. přenesená",J273,0)</f>
        <v>0</v>
      </c>
      <c r="BI273" s="218">
        <f>IF(N273="nulová",J273,0)</f>
        <v>0</v>
      </c>
      <c r="BJ273" s="17" t="s">
        <v>76</v>
      </c>
      <c r="BK273" s="218">
        <f>ROUND(I273*H273,2)</f>
        <v>0</v>
      </c>
      <c r="BL273" s="17" t="s">
        <v>265</v>
      </c>
      <c r="BM273" s="217" t="s">
        <v>2656</v>
      </c>
    </row>
    <row r="274" s="12" customFormat="1">
      <c r="A274" s="12"/>
      <c r="B274" s="224"/>
      <c r="C274" s="225"/>
      <c r="D274" s="226" t="s">
        <v>275</v>
      </c>
      <c r="E274" s="227" t="s">
        <v>1646</v>
      </c>
      <c r="F274" s="228" t="s">
        <v>2657</v>
      </c>
      <c r="G274" s="225"/>
      <c r="H274" s="229">
        <v>9.4700000000000006</v>
      </c>
      <c r="I274" s="230"/>
      <c r="J274" s="225"/>
      <c r="K274" s="225"/>
      <c r="L274" s="231"/>
      <c r="M274" s="236"/>
      <c r="N274" s="237"/>
      <c r="O274" s="237"/>
      <c r="P274" s="237"/>
      <c r="Q274" s="237"/>
      <c r="R274" s="237"/>
      <c r="S274" s="237"/>
      <c r="T274" s="238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T274" s="235" t="s">
        <v>275</v>
      </c>
      <c r="AU274" s="235" t="s">
        <v>76</v>
      </c>
      <c r="AV274" s="12" t="s">
        <v>78</v>
      </c>
      <c r="AW274" s="12" t="s">
        <v>31</v>
      </c>
      <c r="AX274" s="12" t="s">
        <v>76</v>
      </c>
      <c r="AY274" s="235" t="s">
        <v>266</v>
      </c>
    </row>
    <row r="275" s="2" customFormat="1" ht="16.5" customHeight="1">
      <c r="A275" s="38"/>
      <c r="B275" s="39"/>
      <c r="C275" s="206" t="s">
        <v>746</v>
      </c>
      <c r="D275" s="206" t="s">
        <v>267</v>
      </c>
      <c r="E275" s="207" t="s">
        <v>2658</v>
      </c>
      <c r="F275" s="208" t="s">
        <v>2659</v>
      </c>
      <c r="G275" s="209" t="s">
        <v>341</v>
      </c>
      <c r="H275" s="210">
        <v>7</v>
      </c>
      <c r="I275" s="211"/>
      <c r="J275" s="212">
        <f>ROUND(I275*H275,2)</f>
        <v>0</v>
      </c>
      <c r="K275" s="208" t="s">
        <v>19</v>
      </c>
      <c r="L275" s="44"/>
      <c r="M275" s="213" t="s">
        <v>19</v>
      </c>
      <c r="N275" s="214" t="s">
        <v>40</v>
      </c>
      <c r="O275" s="84"/>
      <c r="P275" s="215">
        <f>O275*H275</f>
        <v>0</v>
      </c>
      <c r="Q275" s="215">
        <v>5.6660000000000004</v>
      </c>
      <c r="R275" s="215">
        <f>Q275*H275</f>
        <v>39.662000000000006</v>
      </c>
      <c r="S275" s="215">
        <v>0</v>
      </c>
      <c r="T275" s="216">
        <f>S275*H275</f>
        <v>0</v>
      </c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R275" s="217" t="s">
        <v>265</v>
      </c>
      <c r="AT275" s="217" t="s">
        <v>267</v>
      </c>
      <c r="AU275" s="217" t="s">
        <v>76</v>
      </c>
      <c r="AY275" s="17" t="s">
        <v>266</v>
      </c>
      <c r="BE275" s="218">
        <f>IF(N275="základní",J275,0)</f>
        <v>0</v>
      </c>
      <c r="BF275" s="218">
        <f>IF(N275="snížená",J275,0)</f>
        <v>0</v>
      </c>
      <c r="BG275" s="218">
        <f>IF(N275="zákl. přenesená",J275,0)</f>
        <v>0</v>
      </c>
      <c r="BH275" s="218">
        <f>IF(N275="sníž. přenesená",J275,0)</f>
        <v>0</v>
      </c>
      <c r="BI275" s="218">
        <f>IF(N275="nulová",J275,0)</f>
        <v>0</v>
      </c>
      <c r="BJ275" s="17" t="s">
        <v>76</v>
      </c>
      <c r="BK275" s="218">
        <f>ROUND(I275*H275,2)</f>
        <v>0</v>
      </c>
      <c r="BL275" s="17" t="s">
        <v>265</v>
      </c>
      <c r="BM275" s="217" t="s">
        <v>2660</v>
      </c>
    </row>
    <row r="276" s="2" customFormat="1">
      <c r="A276" s="38"/>
      <c r="B276" s="39"/>
      <c r="C276" s="40"/>
      <c r="D276" s="226" t="s">
        <v>2143</v>
      </c>
      <c r="E276" s="40"/>
      <c r="F276" s="265" t="s">
        <v>2661</v>
      </c>
      <c r="G276" s="40"/>
      <c r="H276" s="40"/>
      <c r="I276" s="221"/>
      <c r="J276" s="40"/>
      <c r="K276" s="40"/>
      <c r="L276" s="44"/>
      <c r="M276" s="222"/>
      <c r="N276" s="223"/>
      <c r="O276" s="84"/>
      <c r="P276" s="84"/>
      <c r="Q276" s="84"/>
      <c r="R276" s="84"/>
      <c r="S276" s="84"/>
      <c r="T276" s="85"/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  <c r="AT276" s="17" t="s">
        <v>2143</v>
      </c>
      <c r="AU276" s="17" t="s">
        <v>76</v>
      </c>
    </row>
    <row r="277" s="12" customFormat="1">
      <c r="A277" s="12"/>
      <c r="B277" s="224"/>
      <c r="C277" s="225"/>
      <c r="D277" s="226" t="s">
        <v>275</v>
      </c>
      <c r="E277" s="227" t="s">
        <v>751</v>
      </c>
      <c r="F277" s="228" t="s">
        <v>2662</v>
      </c>
      <c r="G277" s="225"/>
      <c r="H277" s="229">
        <v>2</v>
      </c>
      <c r="I277" s="230"/>
      <c r="J277" s="225"/>
      <c r="K277" s="225"/>
      <c r="L277" s="231"/>
      <c r="M277" s="236"/>
      <c r="N277" s="237"/>
      <c r="O277" s="237"/>
      <c r="P277" s="237"/>
      <c r="Q277" s="237"/>
      <c r="R277" s="237"/>
      <c r="S277" s="237"/>
      <c r="T277" s="238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T277" s="235" t="s">
        <v>275</v>
      </c>
      <c r="AU277" s="235" t="s">
        <v>76</v>
      </c>
      <c r="AV277" s="12" t="s">
        <v>78</v>
      </c>
      <c r="AW277" s="12" t="s">
        <v>31</v>
      </c>
      <c r="AX277" s="12" t="s">
        <v>69</v>
      </c>
      <c r="AY277" s="235" t="s">
        <v>266</v>
      </c>
    </row>
    <row r="278" s="12" customFormat="1">
      <c r="A278" s="12"/>
      <c r="B278" s="224"/>
      <c r="C278" s="225"/>
      <c r="D278" s="226" t="s">
        <v>275</v>
      </c>
      <c r="E278" s="227" t="s">
        <v>415</v>
      </c>
      <c r="F278" s="228" t="s">
        <v>2663</v>
      </c>
      <c r="G278" s="225"/>
      <c r="H278" s="229">
        <v>2</v>
      </c>
      <c r="I278" s="230"/>
      <c r="J278" s="225"/>
      <c r="K278" s="225"/>
      <c r="L278" s="231"/>
      <c r="M278" s="236"/>
      <c r="N278" s="237"/>
      <c r="O278" s="237"/>
      <c r="P278" s="237"/>
      <c r="Q278" s="237"/>
      <c r="R278" s="237"/>
      <c r="S278" s="237"/>
      <c r="T278" s="238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T278" s="235" t="s">
        <v>275</v>
      </c>
      <c r="AU278" s="235" t="s">
        <v>76</v>
      </c>
      <c r="AV278" s="12" t="s">
        <v>78</v>
      </c>
      <c r="AW278" s="12" t="s">
        <v>31</v>
      </c>
      <c r="AX278" s="12" t="s">
        <v>69</v>
      </c>
      <c r="AY278" s="235" t="s">
        <v>266</v>
      </c>
    </row>
    <row r="279" s="12" customFormat="1">
      <c r="A279" s="12"/>
      <c r="B279" s="224"/>
      <c r="C279" s="225"/>
      <c r="D279" s="226" t="s">
        <v>275</v>
      </c>
      <c r="E279" s="227" t="s">
        <v>754</v>
      </c>
      <c r="F279" s="228" t="s">
        <v>2664</v>
      </c>
      <c r="G279" s="225"/>
      <c r="H279" s="229">
        <v>2</v>
      </c>
      <c r="I279" s="230"/>
      <c r="J279" s="225"/>
      <c r="K279" s="225"/>
      <c r="L279" s="231"/>
      <c r="M279" s="236"/>
      <c r="N279" s="237"/>
      <c r="O279" s="237"/>
      <c r="P279" s="237"/>
      <c r="Q279" s="237"/>
      <c r="R279" s="237"/>
      <c r="S279" s="237"/>
      <c r="T279" s="238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T279" s="235" t="s">
        <v>275</v>
      </c>
      <c r="AU279" s="235" t="s">
        <v>76</v>
      </c>
      <c r="AV279" s="12" t="s">
        <v>78</v>
      </c>
      <c r="AW279" s="12" t="s">
        <v>31</v>
      </c>
      <c r="AX279" s="12" t="s">
        <v>69</v>
      </c>
      <c r="AY279" s="235" t="s">
        <v>266</v>
      </c>
    </row>
    <row r="280" s="12" customFormat="1">
      <c r="A280" s="12"/>
      <c r="B280" s="224"/>
      <c r="C280" s="225"/>
      <c r="D280" s="226" t="s">
        <v>275</v>
      </c>
      <c r="E280" s="227" t="s">
        <v>2665</v>
      </c>
      <c r="F280" s="228" t="s">
        <v>2666</v>
      </c>
      <c r="G280" s="225"/>
      <c r="H280" s="229">
        <v>1</v>
      </c>
      <c r="I280" s="230"/>
      <c r="J280" s="225"/>
      <c r="K280" s="225"/>
      <c r="L280" s="231"/>
      <c r="M280" s="236"/>
      <c r="N280" s="237"/>
      <c r="O280" s="237"/>
      <c r="P280" s="237"/>
      <c r="Q280" s="237"/>
      <c r="R280" s="237"/>
      <c r="S280" s="237"/>
      <c r="T280" s="238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T280" s="235" t="s">
        <v>275</v>
      </c>
      <c r="AU280" s="235" t="s">
        <v>76</v>
      </c>
      <c r="AV280" s="12" t="s">
        <v>78</v>
      </c>
      <c r="AW280" s="12" t="s">
        <v>31</v>
      </c>
      <c r="AX280" s="12" t="s">
        <v>69</v>
      </c>
      <c r="AY280" s="235" t="s">
        <v>266</v>
      </c>
    </row>
    <row r="281" s="12" customFormat="1">
      <c r="A281" s="12"/>
      <c r="B281" s="224"/>
      <c r="C281" s="225"/>
      <c r="D281" s="226" t="s">
        <v>275</v>
      </c>
      <c r="E281" s="227" t="s">
        <v>2667</v>
      </c>
      <c r="F281" s="228" t="s">
        <v>2668</v>
      </c>
      <c r="G281" s="225"/>
      <c r="H281" s="229">
        <v>7</v>
      </c>
      <c r="I281" s="230"/>
      <c r="J281" s="225"/>
      <c r="K281" s="225"/>
      <c r="L281" s="231"/>
      <c r="M281" s="236"/>
      <c r="N281" s="237"/>
      <c r="O281" s="237"/>
      <c r="P281" s="237"/>
      <c r="Q281" s="237"/>
      <c r="R281" s="237"/>
      <c r="S281" s="237"/>
      <c r="T281" s="238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T281" s="235" t="s">
        <v>275</v>
      </c>
      <c r="AU281" s="235" t="s">
        <v>76</v>
      </c>
      <c r="AV281" s="12" t="s">
        <v>78</v>
      </c>
      <c r="AW281" s="12" t="s">
        <v>31</v>
      </c>
      <c r="AX281" s="12" t="s">
        <v>76</v>
      </c>
      <c r="AY281" s="235" t="s">
        <v>266</v>
      </c>
    </row>
    <row r="282" s="2" customFormat="1" ht="16.5" customHeight="1">
      <c r="A282" s="38"/>
      <c r="B282" s="39"/>
      <c r="C282" s="206" t="s">
        <v>756</v>
      </c>
      <c r="D282" s="206" t="s">
        <v>267</v>
      </c>
      <c r="E282" s="207" t="s">
        <v>2669</v>
      </c>
      <c r="F282" s="208" t="s">
        <v>2670</v>
      </c>
      <c r="G282" s="209" t="s">
        <v>341</v>
      </c>
      <c r="H282" s="210">
        <v>1</v>
      </c>
      <c r="I282" s="211"/>
      <c r="J282" s="212">
        <f>ROUND(I282*H282,2)</f>
        <v>0</v>
      </c>
      <c r="K282" s="208" t="s">
        <v>19</v>
      </c>
      <c r="L282" s="44"/>
      <c r="M282" s="213" t="s">
        <v>19</v>
      </c>
      <c r="N282" s="214" t="s">
        <v>40</v>
      </c>
      <c r="O282" s="84"/>
      <c r="P282" s="215">
        <f>O282*H282</f>
        <v>0</v>
      </c>
      <c r="Q282" s="215">
        <v>6.194</v>
      </c>
      <c r="R282" s="215">
        <f>Q282*H282</f>
        <v>6.194</v>
      </c>
      <c r="S282" s="215">
        <v>0</v>
      </c>
      <c r="T282" s="216">
        <f>S282*H282</f>
        <v>0</v>
      </c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  <c r="AR282" s="217" t="s">
        <v>265</v>
      </c>
      <c r="AT282" s="217" t="s">
        <v>267</v>
      </c>
      <c r="AU282" s="217" t="s">
        <v>76</v>
      </c>
      <c r="AY282" s="17" t="s">
        <v>266</v>
      </c>
      <c r="BE282" s="218">
        <f>IF(N282="základní",J282,0)</f>
        <v>0</v>
      </c>
      <c r="BF282" s="218">
        <f>IF(N282="snížená",J282,0)</f>
        <v>0</v>
      </c>
      <c r="BG282" s="218">
        <f>IF(N282="zákl. přenesená",J282,0)</f>
        <v>0</v>
      </c>
      <c r="BH282" s="218">
        <f>IF(N282="sníž. přenesená",J282,0)</f>
        <v>0</v>
      </c>
      <c r="BI282" s="218">
        <f>IF(N282="nulová",J282,0)</f>
        <v>0</v>
      </c>
      <c r="BJ282" s="17" t="s">
        <v>76</v>
      </c>
      <c r="BK282" s="218">
        <f>ROUND(I282*H282,2)</f>
        <v>0</v>
      </c>
      <c r="BL282" s="17" t="s">
        <v>265</v>
      </c>
      <c r="BM282" s="217" t="s">
        <v>2671</v>
      </c>
    </row>
    <row r="283" s="2" customFormat="1">
      <c r="A283" s="38"/>
      <c r="B283" s="39"/>
      <c r="C283" s="40"/>
      <c r="D283" s="226" t="s">
        <v>2143</v>
      </c>
      <c r="E283" s="40"/>
      <c r="F283" s="265" t="s">
        <v>2661</v>
      </c>
      <c r="G283" s="40"/>
      <c r="H283" s="40"/>
      <c r="I283" s="221"/>
      <c r="J283" s="40"/>
      <c r="K283" s="40"/>
      <c r="L283" s="44"/>
      <c r="M283" s="222"/>
      <c r="N283" s="223"/>
      <c r="O283" s="84"/>
      <c r="P283" s="84"/>
      <c r="Q283" s="84"/>
      <c r="R283" s="84"/>
      <c r="S283" s="84"/>
      <c r="T283" s="85"/>
      <c r="U283" s="38"/>
      <c r="V283" s="38"/>
      <c r="W283" s="38"/>
      <c r="X283" s="38"/>
      <c r="Y283" s="38"/>
      <c r="Z283" s="38"/>
      <c r="AA283" s="38"/>
      <c r="AB283" s="38"/>
      <c r="AC283" s="38"/>
      <c r="AD283" s="38"/>
      <c r="AE283" s="38"/>
      <c r="AT283" s="17" t="s">
        <v>2143</v>
      </c>
      <c r="AU283" s="17" t="s">
        <v>76</v>
      </c>
    </row>
    <row r="284" s="12" customFormat="1">
      <c r="A284" s="12"/>
      <c r="B284" s="224"/>
      <c r="C284" s="225"/>
      <c r="D284" s="226" t="s">
        <v>275</v>
      </c>
      <c r="E284" s="227" t="s">
        <v>761</v>
      </c>
      <c r="F284" s="228" t="s">
        <v>2672</v>
      </c>
      <c r="G284" s="225"/>
      <c r="H284" s="229">
        <v>1</v>
      </c>
      <c r="I284" s="230"/>
      <c r="J284" s="225"/>
      <c r="K284" s="225"/>
      <c r="L284" s="231"/>
      <c r="M284" s="236"/>
      <c r="N284" s="237"/>
      <c r="O284" s="237"/>
      <c r="P284" s="237"/>
      <c r="Q284" s="237"/>
      <c r="R284" s="237"/>
      <c r="S284" s="237"/>
      <c r="T284" s="238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T284" s="235" t="s">
        <v>275</v>
      </c>
      <c r="AU284" s="235" t="s">
        <v>76</v>
      </c>
      <c r="AV284" s="12" t="s">
        <v>78</v>
      </c>
      <c r="AW284" s="12" t="s">
        <v>31</v>
      </c>
      <c r="AX284" s="12" t="s">
        <v>76</v>
      </c>
      <c r="AY284" s="235" t="s">
        <v>266</v>
      </c>
    </row>
    <row r="285" s="2" customFormat="1" ht="16.5" customHeight="1">
      <c r="A285" s="38"/>
      <c r="B285" s="39"/>
      <c r="C285" s="206" t="s">
        <v>763</v>
      </c>
      <c r="D285" s="206" t="s">
        <v>267</v>
      </c>
      <c r="E285" s="207" t="s">
        <v>2673</v>
      </c>
      <c r="F285" s="208" t="s">
        <v>2674</v>
      </c>
      <c r="G285" s="209" t="s">
        <v>341</v>
      </c>
      <c r="H285" s="210">
        <v>5</v>
      </c>
      <c r="I285" s="211"/>
      <c r="J285" s="212">
        <f>ROUND(I285*H285,2)</f>
        <v>0</v>
      </c>
      <c r="K285" s="208" t="s">
        <v>19</v>
      </c>
      <c r="L285" s="44"/>
      <c r="M285" s="213" t="s">
        <v>19</v>
      </c>
      <c r="N285" s="214" t="s">
        <v>40</v>
      </c>
      <c r="O285" s="84"/>
      <c r="P285" s="215">
        <f>O285*H285</f>
        <v>0</v>
      </c>
      <c r="Q285" s="215">
        <v>6.7220000000000004</v>
      </c>
      <c r="R285" s="215">
        <f>Q285*H285</f>
        <v>33.609999999999999</v>
      </c>
      <c r="S285" s="215">
        <v>0</v>
      </c>
      <c r="T285" s="216">
        <f>S285*H285</f>
        <v>0</v>
      </c>
      <c r="U285" s="38"/>
      <c r="V285" s="38"/>
      <c r="W285" s="38"/>
      <c r="X285" s="38"/>
      <c r="Y285" s="38"/>
      <c r="Z285" s="38"/>
      <c r="AA285" s="38"/>
      <c r="AB285" s="38"/>
      <c r="AC285" s="38"/>
      <c r="AD285" s="38"/>
      <c r="AE285" s="38"/>
      <c r="AR285" s="217" t="s">
        <v>265</v>
      </c>
      <c r="AT285" s="217" t="s">
        <v>267</v>
      </c>
      <c r="AU285" s="217" t="s">
        <v>76</v>
      </c>
      <c r="AY285" s="17" t="s">
        <v>266</v>
      </c>
      <c r="BE285" s="218">
        <f>IF(N285="základní",J285,0)</f>
        <v>0</v>
      </c>
      <c r="BF285" s="218">
        <f>IF(N285="snížená",J285,0)</f>
        <v>0</v>
      </c>
      <c r="BG285" s="218">
        <f>IF(N285="zákl. přenesená",J285,0)</f>
        <v>0</v>
      </c>
      <c r="BH285" s="218">
        <f>IF(N285="sníž. přenesená",J285,0)</f>
        <v>0</v>
      </c>
      <c r="BI285" s="218">
        <f>IF(N285="nulová",J285,0)</f>
        <v>0</v>
      </c>
      <c r="BJ285" s="17" t="s">
        <v>76</v>
      </c>
      <c r="BK285" s="218">
        <f>ROUND(I285*H285,2)</f>
        <v>0</v>
      </c>
      <c r="BL285" s="17" t="s">
        <v>265</v>
      </c>
      <c r="BM285" s="217" t="s">
        <v>2675</v>
      </c>
    </row>
    <row r="286" s="2" customFormat="1">
      <c r="A286" s="38"/>
      <c r="B286" s="39"/>
      <c r="C286" s="40"/>
      <c r="D286" s="226" t="s">
        <v>2143</v>
      </c>
      <c r="E286" s="40"/>
      <c r="F286" s="265" t="s">
        <v>2661</v>
      </c>
      <c r="G286" s="40"/>
      <c r="H286" s="40"/>
      <c r="I286" s="221"/>
      <c r="J286" s="40"/>
      <c r="K286" s="40"/>
      <c r="L286" s="44"/>
      <c r="M286" s="222"/>
      <c r="N286" s="223"/>
      <c r="O286" s="84"/>
      <c r="P286" s="84"/>
      <c r="Q286" s="84"/>
      <c r="R286" s="84"/>
      <c r="S286" s="84"/>
      <c r="T286" s="85"/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T286" s="17" t="s">
        <v>2143</v>
      </c>
      <c r="AU286" s="17" t="s">
        <v>76</v>
      </c>
    </row>
    <row r="287" s="12" customFormat="1">
      <c r="A287" s="12"/>
      <c r="B287" s="224"/>
      <c r="C287" s="225"/>
      <c r="D287" s="226" t="s">
        <v>275</v>
      </c>
      <c r="E287" s="227" t="s">
        <v>2071</v>
      </c>
      <c r="F287" s="228" t="s">
        <v>2676</v>
      </c>
      <c r="G287" s="225"/>
      <c r="H287" s="229">
        <v>4</v>
      </c>
      <c r="I287" s="230"/>
      <c r="J287" s="225"/>
      <c r="K287" s="225"/>
      <c r="L287" s="231"/>
      <c r="M287" s="236"/>
      <c r="N287" s="237"/>
      <c r="O287" s="237"/>
      <c r="P287" s="237"/>
      <c r="Q287" s="237"/>
      <c r="R287" s="237"/>
      <c r="S287" s="237"/>
      <c r="T287" s="238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T287" s="235" t="s">
        <v>275</v>
      </c>
      <c r="AU287" s="235" t="s">
        <v>76</v>
      </c>
      <c r="AV287" s="12" t="s">
        <v>78</v>
      </c>
      <c r="AW287" s="12" t="s">
        <v>31</v>
      </c>
      <c r="AX287" s="12" t="s">
        <v>69</v>
      </c>
      <c r="AY287" s="235" t="s">
        <v>266</v>
      </c>
    </row>
    <row r="288" s="12" customFormat="1">
      <c r="A288" s="12"/>
      <c r="B288" s="224"/>
      <c r="C288" s="225"/>
      <c r="D288" s="226" t="s">
        <v>275</v>
      </c>
      <c r="E288" s="227" t="s">
        <v>2677</v>
      </c>
      <c r="F288" s="228" t="s">
        <v>2678</v>
      </c>
      <c r="G288" s="225"/>
      <c r="H288" s="229">
        <v>1</v>
      </c>
      <c r="I288" s="230"/>
      <c r="J288" s="225"/>
      <c r="K288" s="225"/>
      <c r="L288" s="231"/>
      <c r="M288" s="236"/>
      <c r="N288" s="237"/>
      <c r="O288" s="237"/>
      <c r="P288" s="237"/>
      <c r="Q288" s="237"/>
      <c r="R288" s="237"/>
      <c r="S288" s="237"/>
      <c r="T288" s="238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T288" s="235" t="s">
        <v>275</v>
      </c>
      <c r="AU288" s="235" t="s">
        <v>76</v>
      </c>
      <c r="AV288" s="12" t="s">
        <v>78</v>
      </c>
      <c r="AW288" s="12" t="s">
        <v>31</v>
      </c>
      <c r="AX288" s="12" t="s">
        <v>69</v>
      </c>
      <c r="AY288" s="235" t="s">
        <v>266</v>
      </c>
    </row>
    <row r="289" s="12" customFormat="1">
      <c r="A289" s="12"/>
      <c r="B289" s="224"/>
      <c r="C289" s="225"/>
      <c r="D289" s="226" t="s">
        <v>275</v>
      </c>
      <c r="E289" s="227" t="s">
        <v>2679</v>
      </c>
      <c r="F289" s="228" t="s">
        <v>2680</v>
      </c>
      <c r="G289" s="225"/>
      <c r="H289" s="229">
        <v>5</v>
      </c>
      <c r="I289" s="230"/>
      <c r="J289" s="225"/>
      <c r="K289" s="225"/>
      <c r="L289" s="231"/>
      <c r="M289" s="236"/>
      <c r="N289" s="237"/>
      <c r="O289" s="237"/>
      <c r="P289" s="237"/>
      <c r="Q289" s="237"/>
      <c r="R289" s="237"/>
      <c r="S289" s="237"/>
      <c r="T289" s="238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T289" s="235" t="s">
        <v>275</v>
      </c>
      <c r="AU289" s="235" t="s">
        <v>76</v>
      </c>
      <c r="AV289" s="12" t="s">
        <v>78</v>
      </c>
      <c r="AW289" s="12" t="s">
        <v>31</v>
      </c>
      <c r="AX289" s="12" t="s">
        <v>76</v>
      </c>
      <c r="AY289" s="235" t="s">
        <v>266</v>
      </c>
    </row>
    <row r="290" s="2" customFormat="1" ht="16.5" customHeight="1">
      <c r="A290" s="38"/>
      <c r="B290" s="39"/>
      <c r="C290" s="206" t="s">
        <v>768</v>
      </c>
      <c r="D290" s="206" t="s">
        <v>267</v>
      </c>
      <c r="E290" s="207" t="s">
        <v>2185</v>
      </c>
      <c r="F290" s="208" t="s">
        <v>2186</v>
      </c>
      <c r="G290" s="209" t="s">
        <v>341</v>
      </c>
      <c r="H290" s="210">
        <v>13</v>
      </c>
      <c r="I290" s="211"/>
      <c r="J290" s="212">
        <f>ROUND(I290*H290,2)</f>
        <v>0</v>
      </c>
      <c r="K290" s="208" t="s">
        <v>271</v>
      </c>
      <c r="L290" s="44"/>
      <c r="M290" s="213" t="s">
        <v>19</v>
      </c>
      <c r="N290" s="214" t="s">
        <v>40</v>
      </c>
      <c r="O290" s="84"/>
      <c r="P290" s="215">
        <f>O290*H290</f>
        <v>0</v>
      </c>
      <c r="Q290" s="215">
        <v>0.21734000000000001</v>
      </c>
      <c r="R290" s="215">
        <f>Q290*H290</f>
        <v>2.8254200000000003</v>
      </c>
      <c r="S290" s="215">
        <v>0</v>
      </c>
      <c r="T290" s="216">
        <f>S290*H290</f>
        <v>0</v>
      </c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R290" s="217" t="s">
        <v>265</v>
      </c>
      <c r="AT290" s="217" t="s">
        <v>267</v>
      </c>
      <c r="AU290" s="217" t="s">
        <v>76</v>
      </c>
      <c r="AY290" s="17" t="s">
        <v>266</v>
      </c>
      <c r="BE290" s="218">
        <f>IF(N290="základní",J290,0)</f>
        <v>0</v>
      </c>
      <c r="BF290" s="218">
        <f>IF(N290="snížená",J290,0)</f>
        <v>0</v>
      </c>
      <c r="BG290" s="218">
        <f>IF(N290="zákl. přenesená",J290,0)</f>
        <v>0</v>
      </c>
      <c r="BH290" s="218">
        <f>IF(N290="sníž. přenesená",J290,0)</f>
        <v>0</v>
      </c>
      <c r="BI290" s="218">
        <f>IF(N290="nulová",J290,0)</f>
        <v>0</v>
      </c>
      <c r="BJ290" s="17" t="s">
        <v>76</v>
      </c>
      <c r="BK290" s="218">
        <f>ROUND(I290*H290,2)</f>
        <v>0</v>
      </c>
      <c r="BL290" s="17" t="s">
        <v>265</v>
      </c>
      <c r="BM290" s="217" t="s">
        <v>2681</v>
      </c>
    </row>
    <row r="291" s="2" customFormat="1">
      <c r="A291" s="38"/>
      <c r="B291" s="39"/>
      <c r="C291" s="40"/>
      <c r="D291" s="219" t="s">
        <v>273</v>
      </c>
      <c r="E291" s="40"/>
      <c r="F291" s="220" t="s">
        <v>2188</v>
      </c>
      <c r="G291" s="40"/>
      <c r="H291" s="40"/>
      <c r="I291" s="221"/>
      <c r="J291" s="40"/>
      <c r="K291" s="40"/>
      <c r="L291" s="44"/>
      <c r="M291" s="222"/>
      <c r="N291" s="223"/>
      <c r="O291" s="84"/>
      <c r="P291" s="84"/>
      <c r="Q291" s="84"/>
      <c r="R291" s="84"/>
      <c r="S291" s="84"/>
      <c r="T291" s="85"/>
      <c r="U291" s="38"/>
      <c r="V291" s="38"/>
      <c r="W291" s="38"/>
      <c r="X291" s="38"/>
      <c r="Y291" s="38"/>
      <c r="Z291" s="38"/>
      <c r="AA291" s="38"/>
      <c r="AB291" s="38"/>
      <c r="AC291" s="38"/>
      <c r="AD291" s="38"/>
      <c r="AE291" s="38"/>
      <c r="AT291" s="17" t="s">
        <v>273</v>
      </c>
      <c r="AU291" s="17" t="s">
        <v>76</v>
      </c>
    </row>
    <row r="292" s="12" customFormat="1">
      <c r="A292" s="12"/>
      <c r="B292" s="224"/>
      <c r="C292" s="225"/>
      <c r="D292" s="226" t="s">
        <v>275</v>
      </c>
      <c r="E292" s="227" t="s">
        <v>773</v>
      </c>
      <c r="F292" s="228" t="s">
        <v>2682</v>
      </c>
      <c r="G292" s="225"/>
      <c r="H292" s="229">
        <v>7</v>
      </c>
      <c r="I292" s="230"/>
      <c r="J292" s="225"/>
      <c r="K292" s="225"/>
      <c r="L292" s="231"/>
      <c r="M292" s="236"/>
      <c r="N292" s="237"/>
      <c r="O292" s="237"/>
      <c r="P292" s="237"/>
      <c r="Q292" s="237"/>
      <c r="R292" s="237"/>
      <c r="S292" s="237"/>
      <c r="T292" s="238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T292" s="235" t="s">
        <v>275</v>
      </c>
      <c r="AU292" s="235" t="s">
        <v>76</v>
      </c>
      <c r="AV292" s="12" t="s">
        <v>78</v>
      </c>
      <c r="AW292" s="12" t="s">
        <v>31</v>
      </c>
      <c r="AX292" s="12" t="s">
        <v>69</v>
      </c>
      <c r="AY292" s="235" t="s">
        <v>266</v>
      </c>
    </row>
    <row r="293" s="12" customFormat="1">
      <c r="A293" s="12"/>
      <c r="B293" s="224"/>
      <c r="C293" s="225"/>
      <c r="D293" s="226" t="s">
        <v>275</v>
      </c>
      <c r="E293" s="227" t="s">
        <v>2077</v>
      </c>
      <c r="F293" s="228" t="s">
        <v>2683</v>
      </c>
      <c r="G293" s="225"/>
      <c r="H293" s="229">
        <v>2</v>
      </c>
      <c r="I293" s="230"/>
      <c r="J293" s="225"/>
      <c r="K293" s="225"/>
      <c r="L293" s="231"/>
      <c r="M293" s="236"/>
      <c r="N293" s="237"/>
      <c r="O293" s="237"/>
      <c r="P293" s="237"/>
      <c r="Q293" s="237"/>
      <c r="R293" s="237"/>
      <c r="S293" s="237"/>
      <c r="T293" s="238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T293" s="235" t="s">
        <v>275</v>
      </c>
      <c r="AU293" s="235" t="s">
        <v>76</v>
      </c>
      <c r="AV293" s="12" t="s">
        <v>78</v>
      </c>
      <c r="AW293" s="12" t="s">
        <v>31</v>
      </c>
      <c r="AX293" s="12" t="s">
        <v>69</v>
      </c>
      <c r="AY293" s="235" t="s">
        <v>266</v>
      </c>
    </row>
    <row r="294" s="12" customFormat="1">
      <c r="A294" s="12"/>
      <c r="B294" s="224"/>
      <c r="C294" s="225"/>
      <c r="D294" s="226" t="s">
        <v>275</v>
      </c>
      <c r="E294" s="227" t="s">
        <v>2684</v>
      </c>
      <c r="F294" s="228" t="s">
        <v>2685</v>
      </c>
      <c r="G294" s="225"/>
      <c r="H294" s="229">
        <v>2</v>
      </c>
      <c r="I294" s="230"/>
      <c r="J294" s="225"/>
      <c r="K294" s="225"/>
      <c r="L294" s="231"/>
      <c r="M294" s="236"/>
      <c r="N294" s="237"/>
      <c r="O294" s="237"/>
      <c r="P294" s="237"/>
      <c r="Q294" s="237"/>
      <c r="R294" s="237"/>
      <c r="S294" s="237"/>
      <c r="T294" s="238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T294" s="235" t="s">
        <v>275</v>
      </c>
      <c r="AU294" s="235" t="s">
        <v>76</v>
      </c>
      <c r="AV294" s="12" t="s">
        <v>78</v>
      </c>
      <c r="AW294" s="12" t="s">
        <v>31</v>
      </c>
      <c r="AX294" s="12" t="s">
        <v>69</v>
      </c>
      <c r="AY294" s="235" t="s">
        <v>266</v>
      </c>
    </row>
    <row r="295" s="12" customFormat="1">
      <c r="A295" s="12"/>
      <c r="B295" s="224"/>
      <c r="C295" s="225"/>
      <c r="D295" s="226" t="s">
        <v>275</v>
      </c>
      <c r="E295" s="227" t="s">
        <v>2686</v>
      </c>
      <c r="F295" s="228" t="s">
        <v>2687</v>
      </c>
      <c r="G295" s="225"/>
      <c r="H295" s="229">
        <v>2</v>
      </c>
      <c r="I295" s="230"/>
      <c r="J295" s="225"/>
      <c r="K295" s="225"/>
      <c r="L295" s="231"/>
      <c r="M295" s="236"/>
      <c r="N295" s="237"/>
      <c r="O295" s="237"/>
      <c r="P295" s="237"/>
      <c r="Q295" s="237"/>
      <c r="R295" s="237"/>
      <c r="S295" s="237"/>
      <c r="T295" s="238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T295" s="235" t="s">
        <v>275</v>
      </c>
      <c r="AU295" s="235" t="s">
        <v>76</v>
      </c>
      <c r="AV295" s="12" t="s">
        <v>78</v>
      </c>
      <c r="AW295" s="12" t="s">
        <v>31</v>
      </c>
      <c r="AX295" s="12" t="s">
        <v>69</v>
      </c>
      <c r="AY295" s="235" t="s">
        <v>266</v>
      </c>
    </row>
    <row r="296" s="12" customFormat="1">
      <c r="A296" s="12"/>
      <c r="B296" s="224"/>
      <c r="C296" s="225"/>
      <c r="D296" s="226" t="s">
        <v>275</v>
      </c>
      <c r="E296" s="227" t="s">
        <v>2688</v>
      </c>
      <c r="F296" s="228" t="s">
        <v>2689</v>
      </c>
      <c r="G296" s="225"/>
      <c r="H296" s="229">
        <v>13</v>
      </c>
      <c r="I296" s="230"/>
      <c r="J296" s="225"/>
      <c r="K296" s="225"/>
      <c r="L296" s="231"/>
      <c r="M296" s="236"/>
      <c r="N296" s="237"/>
      <c r="O296" s="237"/>
      <c r="P296" s="237"/>
      <c r="Q296" s="237"/>
      <c r="R296" s="237"/>
      <c r="S296" s="237"/>
      <c r="T296" s="238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T296" s="235" t="s">
        <v>275</v>
      </c>
      <c r="AU296" s="235" t="s">
        <v>76</v>
      </c>
      <c r="AV296" s="12" t="s">
        <v>78</v>
      </c>
      <c r="AW296" s="12" t="s">
        <v>31</v>
      </c>
      <c r="AX296" s="12" t="s">
        <v>76</v>
      </c>
      <c r="AY296" s="235" t="s">
        <v>266</v>
      </c>
    </row>
    <row r="297" s="2" customFormat="1" ht="16.5" customHeight="1">
      <c r="A297" s="38"/>
      <c r="B297" s="39"/>
      <c r="C297" s="239" t="s">
        <v>775</v>
      </c>
      <c r="D297" s="239" t="s">
        <v>299</v>
      </c>
      <c r="E297" s="240" t="s">
        <v>2189</v>
      </c>
      <c r="F297" s="241" t="s">
        <v>2190</v>
      </c>
      <c r="G297" s="242" t="s">
        <v>341</v>
      </c>
      <c r="H297" s="243">
        <v>13</v>
      </c>
      <c r="I297" s="244"/>
      <c r="J297" s="245">
        <f>ROUND(I297*H297,2)</f>
        <v>0</v>
      </c>
      <c r="K297" s="241" t="s">
        <v>271</v>
      </c>
      <c r="L297" s="246"/>
      <c r="M297" s="247" t="s">
        <v>19</v>
      </c>
      <c r="N297" s="248" t="s">
        <v>40</v>
      </c>
      <c r="O297" s="84"/>
      <c r="P297" s="215">
        <f>O297*H297</f>
        <v>0</v>
      </c>
      <c r="Q297" s="215">
        <v>0.19600000000000001</v>
      </c>
      <c r="R297" s="215">
        <f>Q297*H297</f>
        <v>2.548</v>
      </c>
      <c r="S297" s="215">
        <v>0</v>
      </c>
      <c r="T297" s="216">
        <f>S297*H297</f>
        <v>0</v>
      </c>
      <c r="U297" s="38"/>
      <c r="V297" s="38"/>
      <c r="W297" s="38"/>
      <c r="X297" s="38"/>
      <c r="Y297" s="38"/>
      <c r="Z297" s="38"/>
      <c r="AA297" s="38"/>
      <c r="AB297" s="38"/>
      <c r="AC297" s="38"/>
      <c r="AD297" s="38"/>
      <c r="AE297" s="38"/>
      <c r="AR297" s="217" t="s">
        <v>303</v>
      </c>
      <c r="AT297" s="217" t="s">
        <v>299</v>
      </c>
      <c r="AU297" s="217" t="s">
        <v>76</v>
      </c>
      <c r="AY297" s="17" t="s">
        <v>266</v>
      </c>
      <c r="BE297" s="218">
        <f>IF(N297="základní",J297,0)</f>
        <v>0</v>
      </c>
      <c r="BF297" s="218">
        <f>IF(N297="snížená",J297,0)</f>
        <v>0</v>
      </c>
      <c r="BG297" s="218">
        <f>IF(N297="zákl. přenesená",J297,0)</f>
        <v>0</v>
      </c>
      <c r="BH297" s="218">
        <f>IF(N297="sníž. přenesená",J297,0)</f>
        <v>0</v>
      </c>
      <c r="BI297" s="218">
        <f>IF(N297="nulová",J297,0)</f>
        <v>0</v>
      </c>
      <c r="BJ297" s="17" t="s">
        <v>76</v>
      </c>
      <c r="BK297" s="218">
        <f>ROUND(I297*H297,2)</f>
        <v>0</v>
      </c>
      <c r="BL297" s="17" t="s">
        <v>265</v>
      </c>
      <c r="BM297" s="217" t="s">
        <v>2690</v>
      </c>
    </row>
    <row r="298" s="2" customFormat="1">
      <c r="A298" s="38"/>
      <c r="B298" s="39"/>
      <c r="C298" s="40"/>
      <c r="D298" s="219" t="s">
        <v>273</v>
      </c>
      <c r="E298" s="40"/>
      <c r="F298" s="220" t="s">
        <v>2192</v>
      </c>
      <c r="G298" s="40"/>
      <c r="H298" s="40"/>
      <c r="I298" s="221"/>
      <c r="J298" s="40"/>
      <c r="K298" s="40"/>
      <c r="L298" s="44"/>
      <c r="M298" s="222"/>
      <c r="N298" s="223"/>
      <c r="O298" s="84"/>
      <c r="P298" s="84"/>
      <c r="Q298" s="84"/>
      <c r="R298" s="84"/>
      <c r="S298" s="84"/>
      <c r="T298" s="85"/>
      <c r="U298" s="38"/>
      <c r="V298" s="38"/>
      <c r="W298" s="38"/>
      <c r="X298" s="38"/>
      <c r="Y298" s="38"/>
      <c r="Z298" s="38"/>
      <c r="AA298" s="38"/>
      <c r="AB298" s="38"/>
      <c r="AC298" s="38"/>
      <c r="AD298" s="38"/>
      <c r="AE298" s="38"/>
      <c r="AT298" s="17" t="s">
        <v>273</v>
      </c>
      <c r="AU298" s="17" t="s">
        <v>76</v>
      </c>
    </row>
    <row r="299" s="2" customFormat="1" ht="16.5" customHeight="1">
      <c r="A299" s="38"/>
      <c r="B299" s="39"/>
      <c r="C299" s="206" t="s">
        <v>782</v>
      </c>
      <c r="D299" s="206" t="s">
        <v>267</v>
      </c>
      <c r="E299" s="207" t="s">
        <v>2691</v>
      </c>
      <c r="F299" s="208" t="s">
        <v>2692</v>
      </c>
      <c r="G299" s="209" t="s">
        <v>293</v>
      </c>
      <c r="H299" s="210">
        <v>218.85499999999999</v>
      </c>
      <c r="I299" s="211"/>
      <c r="J299" s="212">
        <f>ROUND(I299*H299,2)</f>
        <v>0</v>
      </c>
      <c r="K299" s="208" t="s">
        <v>19</v>
      </c>
      <c r="L299" s="44"/>
      <c r="M299" s="213" t="s">
        <v>19</v>
      </c>
      <c r="N299" s="214" t="s">
        <v>40</v>
      </c>
      <c r="O299" s="84"/>
      <c r="P299" s="215">
        <f>O299*H299</f>
        <v>0</v>
      </c>
      <c r="Q299" s="215">
        <v>0</v>
      </c>
      <c r="R299" s="215">
        <f>Q299*H299</f>
        <v>0</v>
      </c>
      <c r="S299" s="215">
        <v>0</v>
      </c>
      <c r="T299" s="216">
        <f>S299*H299</f>
        <v>0</v>
      </c>
      <c r="U299" s="38"/>
      <c r="V299" s="38"/>
      <c r="W299" s="38"/>
      <c r="X299" s="38"/>
      <c r="Y299" s="38"/>
      <c r="Z299" s="38"/>
      <c r="AA299" s="38"/>
      <c r="AB299" s="38"/>
      <c r="AC299" s="38"/>
      <c r="AD299" s="38"/>
      <c r="AE299" s="38"/>
      <c r="AR299" s="217" t="s">
        <v>265</v>
      </c>
      <c r="AT299" s="217" t="s">
        <v>267</v>
      </c>
      <c r="AU299" s="217" t="s">
        <v>76</v>
      </c>
      <c r="AY299" s="17" t="s">
        <v>266</v>
      </c>
      <c r="BE299" s="218">
        <f>IF(N299="základní",J299,0)</f>
        <v>0</v>
      </c>
      <c r="BF299" s="218">
        <f>IF(N299="snížená",J299,0)</f>
        <v>0</v>
      </c>
      <c r="BG299" s="218">
        <f>IF(N299="zákl. přenesená",J299,0)</f>
        <v>0</v>
      </c>
      <c r="BH299" s="218">
        <f>IF(N299="sníž. přenesená",J299,0)</f>
        <v>0</v>
      </c>
      <c r="BI299" s="218">
        <f>IF(N299="nulová",J299,0)</f>
        <v>0</v>
      </c>
      <c r="BJ299" s="17" t="s">
        <v>76</v>
      </c>
      <c r="BK299" s="218">
        <f>ROUND(I299*H299,2)</f>
        <v>0</v>
      </c>
      <c r="BL299" s="17" t="s">
        <v>265</v>
      </c>
      <c r="BM299" s="217" t="s">
        <v>2693</v>
      </c>
    </row>
    <row r="300" s="12" customFormat="1">
      <c r="A300" s="12"/>
      <c r="B300" s="224"/>
      <c r="C300" s="225"/>
      <c r="D300" s="226" t="s">
        <v>275</v>
      </c>
      <c r="E300" s="227" t="s">
        <v>788</v>
      </c>
      <c r="F300" s="228" t="s">
        <v>2694</v>
      </c>
      <c r="G300" s="225"/>
      <c r="H300" s="229">
        <v>92.879000000000005</v>
      </c>
      <c r="I300" s="230"/>
      <c r="J300" s="225"/>
      <c r="K300" s="225"/>
      <c r="L300" s="231"/>
      <c r="M300" s="236"/>
      <c r="N300" s="237"/>
      <c r="O300" s="237"/>
      <c r="P300" s="237"/>
      <c r="Q300" s="237"/>
      <c r="R300" s="237"/>
      <c r="S300" s="237"/>
      <c r="T300" s="238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T300" s="235" t="s">
        <v>275</v>
      </c>
      <c r="AU300" s="235" t="s">
        <v>76</v>
      </c>
      <c r="AV300" s="12" t="s">
        <v>78</v>
      </c>
      <c r="AW300" s="12" t="s">
        <v>31</v>
      </c>
      <c r="AX300" s="12" t="s">
        <v>69</v>
      </c>
      <c r="AY300" s="235" t="s">
        <v>266</v>
      </c>
    </row>
    <row r="301" s="12" customFormat="1">
      <c r="A301" s="12"/>
      <c r="B301" s="224"/>
      <c r="C301" s="225"/>
      <c r="D301" s="226" t="s">
        <v>275</v>
      </c>
      <c r="E301" s="227" t="s">
        <v>417</v>
      </c>
      <c r="F301" s="228" t="s">
        <v>2695</v>
      </c>
      <c r="G301" s="225"/>
      <c r="H301" s="229">
        <v>21.134</v>
      </c>
      <c r="I301" s="230"/>
      <c r="J301" s="225"/>
      <c r="K301" s="225"/>
      <c r="L301" s="231"/>
      <c r="M301" s="236"/>
      <c r="N301" s="237"/>
      <c r="O301" s="237"/>
      <c r="P301" s="237"/>
      <c r="Q301" s="237"/>
      <c r="R301" s="237"/>
      <c r="S301" s="237"/>
      <c r="T301" s="238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T301" s="235" t="s">
        <v>275</v>
      </c>
      <c r="AU301" s="235" t="s">
        <v>76</v>
      </c>
      <c r="AV301" s="12" t="s">
        <v>78</v>
      </c>
      <c r="AW301" s="12" t="s">
        <v>31</v>
      </c>
      <c r="AX301" s="12" t="s">
        <v>69</v>
      </c>
      <c r="AY301" s="235" t="s">
        <v>266</v>
      </c>
    </row>
    <row r="302" s="12" customFormat="1">
      <c r="A302" s="12"/>
      <c r="B302" s="224"/>
      <c r="C302" s="225"/>
      <c r="D302" s="226" t="s">
        <v>275</v>
      </c>
      <c r="E302" s="227" t="s">
        <v>419</v>
      </c>
      <c r="F302" s="228" t="s">
        <v>2696</v>
      </c>
      <c r="G302" s="225"/>
      <c r="H302" s="229">
        <v>17.227</v>
      </c>
      <c r="I302" s="230"/>
      <c r="J302" s="225"/>
      <c r="K302" s="225"/>
      <c r="L302" s="231"/>
      <c r="M302" s="236"/>
      <c r="N302" s="237"/>
      <c r="O302" s="237"/>
      <c r="P302" s="237"/>
      <c r="Q302" s="237"/>
      <c r="R302" s="237"/>
      <c r="S302" s="237"/>
      <c r="T302" s="238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T302" s="235" t="s">
        <v>275</v>
      </c>
      <c r="AU302" s="235" t="s">
        <v>76</v>
      </c>
      <c r="AV302" s="12" t="s">
        <v>78</v>
      </c>
      <c r="AW302" s="12" t="s">
        <v>31</v>
      </c>
      <c r="AX302" s="12" t="s">
        <v>69</v>
      </c>
      <c r="AY302" s="235" t="s">
        <v>266</v>
      </c>
    </row>
    <row r="303" s="12" customFormat="1">
      <c r="A303" s="12"/>
      <c r="B303" s="224"/>
      <c r="C303" s="225"/>
      <c r="D303" s="226" t="s">
        <v>275</v>
      </c>
      <c r="E303" s="227" t="s">
        <v>792</v>
      </c>
      <c r="F303" s="228" t="s">
        <v>2697</v>
      </c>
      <c r="G303" s="225"/>
      <c r="H303" s="229">
        <v>87.614999999999995</v>
      </c>
      <c r="I303" s="230"/>
      <c r="J303" s="225"/>
      <c r="K303" s="225"/>
      <c r="L303" s="231"/>
      <c r="M303" s="236"/>
      <c r="N303" s="237"/>
      <c r="O303" s="237"/>
      <c r="P303" s="237"/>
      <c r="Q303" s="237"/>
      <c r="R303" s="237"/>
      <c r="S303" s="237"/>
      <c r="T303" s="238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T303" s="235" t="s">
        <v>275</v>
      </c>
      <c r="AU303" s="235" t="s">
        <v>76</v>
      </c>
      <c r="AV303" s="12" t="s">
        <v>78</v>
      </c>
      <c r="AW303" s="12" t="s">
        <v>31</v>
      </c>
      <c r="AX303" s="12" t="s">
        <v>69</v>
      </c>
      <c r="AY303" s="235" t="s">
        <v>266</v>
      </c>
    </row>
    <row r="304" s="12" customFormat="1">
      <c r="A304" s="12"/>
      <c r="B304" s="224"/>
      <c r="C304" s="225"/>
      <c r="D304" s="226" t="s">
        <v>275</v>
      </c>
      <c r="E304" s="227" t="s">
        <v>2698</v>
      </c>
      <c r="F304" s="228" t="s">
        <v>2699</v>
      </c>
      <c r="G304" s="225"/>
      <c r="H304" s="229">
        <v>218.85499999999999</v>
      </c>
      <c r="I304" s="230"/>
      <c r="J304" s="225"/>
      <c r="K304" s="225"/>
      <c r="L304" s="231"/>
      <c r="M304" s="236"/>
      <c r="N304" s="237"/>
      <c r="O304" s="237"/>
      <c r="P304" s="237"/>
      <c r="Q304" s="237"/>
      <c r="R304" s="237"/>
      <c r="S304" s="237"/>
      <c r="T304" s="238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T304" s="235" t="s">
        <v>275</v>
      </c>
      <c r="AU304" s="235" t="s">
        <v>76</v>
      </c>
      <c r="AV304" s="12" t="s">
        <v>78</v>
      </c>
      <c r="AW304" s="12" t="s">
        <v>31</v>
      </c>
      <c r="AX304" s="12" t="s">
        <v>76</v>
      </c>
      <c r="AY304" s="235" t="s">
        <v>266</v>
      </c>
    </row>
    <row r="305" s="2" customFormat="1" ht="16.5" customHeight="1">
      <c r="A305" s="38"/>
      <c r="B305" s="39"/>
      <c r="C305" s="206" t="s">
        <v>794</v>
      </c>
      <c r="D305" s="206" t="s">
        <v>267</v>
      </c>
      <c r="E305" s="207" t="s">
        <v>2392</v>
      </c>
      <c r="F305" s="208" t="s">
        <v>2393</v>
      </c>
      <c r="G305" s="209" t="s">
        <v>299</v>
      </c>
      <c r="H305" s="210">
        <v>484.12</v>
      </c>
      <c r="I305" s="211"/>
      <c r="J305" s="212">
        <f>ROUND(I305*H305,2)</f>
        <v>0</v>
      </c>
      <c r="K305" s="208" t="s">
        <v>271</v>
      </c>
      <c r="L305" s="44"/>
      <c r="M305" s="213" t="s">
        <v>19</v>
      </c>
      <c r="N305" s="214" t="s">
        <v>40</v>
      </c>
      <c r="O305" s="84"/>
      <c r="P305" s="215">
        <f>O305*H305</f>
        <v>0</v>
      </c>
      <c r="Q305" s="215">
        <v>9.0000000000000006E-05</v>
      </c>
      <c r="R305" s="215">
        <f>Q305*H305</f>
        <v>0.0435708</v>
      </c>
      <c r="S305" s="215">
        <v>0</v>
      </c>
      <c r="T305" s="216">
        <f>S305*H305</f>
        <v>0</v>
      </c>
      <c r="U305" s="38"/>
      <c r="V305" s="38"/>
      <c r="W305" s="38"/>
      <c r="X305" s="38"/>
      <c r="Y305" s="38"/>
      <c r="Z305" s="38"/>
      <c r="AA305" s="38"/>
      <c r="AB305" s="38"/>
      <c r="AC305" s="38"/>
      <c r="AD305" s="38"/>
      <c r="AE305" s="38"/>
      <c r="AR305" s="217" t="s">
        <v>265</v>
      </c>
      <c r="AT305" s="217" t="s">
        <v>267</v>
      </c>
      <c r="AU305" s="217" t="s">
        <v>76</v>
      </c>
      <c r="AY305" s="17" t="s">
        <v>266</v>
      </c>
      <c r="BE305" s="218">
        <f>IF(N305="základní",J305,0)</f>
        <v>0</v>
      </c>
      <c r="BF305" s="218">
        <f>IF(N305="snížená",J305,0)</f>
        <v>0</v>
      </c>
      <c r="BG305" s="218">
        <f>IF(N305="zákl. přenesená",J305,0)</f>
        <v>0</v>
      </c>
      <c r="BH305" s="218">
        <f>IF(N305="sníž. přenesená",J305,0)</f>
        <v>0</v>
      </c>
      <c r="BI305" s="218">
        <f>IF(N305="nulová",J305,0)</f>
        <v>0</v>
      </c>
      <c r="BJ305" s="17" t="s">
        <v>76</v>
      </c>
      <c r="BK305" s="218">
        <f>ROUND(I305*H305,2)</f>
        <v>0</v>
      </c>
      <c r="BL305" s="17" t="s">
        <v>265</v>
      </c>
      <c r="BM305" s="217" t="s">
        <v>2700</v>
      </c>
    </row>
    <row r="306" s="2" customFormat="1">
      <c r="A306" s="38"/>
      <c r="B306" s="39"/>
      <c r="C306" s="40"/>
      <c r="D306" s="219" t="s">
        <v>273</v>
      </c>
      <c r="E306" s="40"/>
      <c r="F306" s="220" t="s">
        <v>2395</v>
      </c>
      <c r="G306" s="40"/>
      <c r="H306" s="40"/>
      <c r="I306" s="221"/>
      <c r="J306" s="40"/>
      <c r="K306" s="40"/>
      <c r="L306" s="44"/>
      <c r="M306" s="222"/>
      <c r="N306" s="223"/>
      <c r="O306" s="84"/>
      <c r="P306" s="84"/>
      <c r="Q306" s="84"/>
      <c r="R306" s="84"/>
      <c r="S306" s="84"/>
      <c r="T306" s="85"/>
      <c r="U306" s="38"/>
      <c r="V306" s="38"/>
      <c r="W306" s="38"/>
      <c r="X306" s="38"/>
      <c r="Y306" s="38"/>
      <c r="Z306" s="38"/>
      <c r="AA306" s="38"/>
      <c r="AB306" s="38"/>
      <c r="AC306" s="38"/>
      <c r="AD306" s="38"/>
      <c r="AE306" s="38"/>
      <c r="AT306" s="17" t="s">
        <v>273</v>
      </c>
      <c r="AU306" s="17" t="s">
        <v>76</v>
      </c>
    </row>
    <row r="307" s="12" customFormat="1">
      <c r="A307" s="12"/>
      <c r="B307" s="224"/>
      <c r="C307" s="225"/>
      <c r="D307" s="226" t="s">
        <v>275</v>
      </c>
      <c r="E307" s="227" t="s">
        <v>799</v>
      </c>
      <c r="F307" s="228" t="s">
        <v>2701</v>
      </c>
      <c r="G307" s="225"/>
      <c r="H307" s="229">
        <v>184.88</v>
      </c>
      <c r="I307" s="230"/>
      <c r="J307" s="225"/>
      <c r="K307" s="225"/>
      <c r="L307" s="231"/>
      <c r="M307" s="236"/>
      <c r="N307" s="237"/>
      <c r="O307" s="237"/>
      <c r="P307" s="237"/>
      <c r="Q307" s="237"/>
      <c r="R307" s="237"/>
      <c r="S307" s="237"/>
      <c r="T307" s="238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T307" s="235" t="s">
        <v>275</v>
      </c>
      <c r="AU307" s="235" t="s">
        <v>76</v>
      </c>
      <c r="AV307" s="12" t="s">
        <v>78</v>
      </c>
      <c r="AW307" s="12" t="s">
        <v>31</v>
      </c>
      <c r="AX307" s="12" t="s">
        <v>69</v>
      </c>
      <c r="AY307" s="235" t="s">
        <v>266</v>
      </c>
    </row>
    <row r="308" s="12" customFormat="1">
      <c r="A308" s="12"/>
      <c r="B308" s="224"/>
      <c r="C308" s="225"/>
      <c r="D308" s="226" t="s">
        <v>275</v>
      </c>
      <c r="E308" s="227" t="s">
        <v>2702</v>
      </c>
      <c r="F308" s="228" t="s">
        <v>2651</v>
      </c>
      <c r="G308" s="225"/>
      <c r="H308" s="229">
        <v>43.399999999999999</v>
      </c>
      <c r="I308" s="230"/>
      <c r="J308" s="225"/>
      <c r="K308" s="225"/>
      <c r="L308" s="231"/>
      <c r="M308" s="236"/>
      <c r="N308" s="237"/>
      <c r="O308" s="237"/>
      <c r="P308" s="237"/>
      <c r="Q308" s="237"/>
      <c r="R308" s="237"/>
      <c r="S308" s="237"/>
      <c r="T308" s="238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T308" s="235" t="s">
        <v>275</v>
      </c>
      <c r="AU308" s="235" t="s">
        <v>76</v>
      </c>
      <c r="AV308" s="12" t="s">
        <v>78</v>
      </c>
      <c r="AW308" s="12" t="s">
        <v>31</v>
      </c>
      <c r="AX308" s="12" t="s">
        <v>69</v>
      </c>
      <c r="AY308" s="235" t="s">
        <v>266</v>
      </c>
    </row>
    <row r="309" s="12" customFormat="1">
      <c r="A309" s="12"/>
      <c r="B309" s="224"/>
      <c r="C309" s="225"/>
      <c r="D309" s="226" t="s">
        <v>275</v>
      </c>
      <c r="E309" s="227" t="s">
        <v>2703</v>
      </c>
      <c r="F309" s="228" t="s">
        <v>2704</v>
      </c>
      <c r="G309" s="225"/>
      <c r="H309" s="229">
        <v>44.210000000000001</v>
      </c>
      <c r="I309" s="230"/>
      <c r="J309" s="225"/>
      <c r="K309" s="225"/>
      <c r="L309" s="231"/>
      <c r="M309" s="236"/>
      <c r="N309" s="237"/>
      <c r="O309" s="237"/>
      <c r="P309" s="237"/>
      <c r="Q309" s="237"/>
      <c r="R309" s="237"/>
      <c r="S309" s="237"/>
      <c r="T309" s="238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T309" s="235" t="s">
        <v>275</v>
      </c>
      <c r="AU309" s="235" t="s">
        <v>76</v>
      </c>
      <c r="AV309" s="12" t="s">
        <v>78</v>
      </c>
      <c r="AW309" s="12" t="s">
        <v>31</v>
      </c>
      <c r="AX309" s="12" t="s">
        <v>69</v>
      </c>
      <c r="AY309" s="235" t="s">
        <v>266</v>
      </c>
    </row>
    <row r="310" s="12" customFormat="1">
      <c r="A310" s="12"/>
      <c r="B310" s="224"/>
      <c r="C310" s="225"/>
      <c r="D310" s="226" t="s">
        <v>275</v>
      </c>
      <c r="E310" s="227" t="s">
        <v>2705</v>
      </c>
      <c r="F310" s="228" t="s">
        <v>2578</v>
      </c>
      <c r="G310" s="225"/>
      <c r="H310" s="229">
        <v>211.63</v>
      </c>
      <c r="I310" s="230"/>
      <c r="J310" s="225"/>
      <c r="K310" s="225"/>
      <c r="L310" s="231"/>
      <c r="M310" s="236"/>
      <c r="N310" s="237"/>
      <c r="O310" s="237"/>
      <c r="P310" s="237"/>
      <c r="Q310" s="237"/>
      <c r="R310" s="237"/>
      <c r="S310" s="237"/>
      <c r="T310" s="238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T310" s="235" t="s">
        <v>275</v>
      </c>
      <c r="AU310" s="235" t="s">
        <v>76</v>
      </c>
      <c r="AV310" s="12" t="s">
        <v>78</v>
      </c>
      <c r="AW310" s="12" t="s">
        <v>31</v>
      </c>
      <c r="AX310" s="12" t="s">
        <v>69</v>
      </c>
      <c r="AY310" s="235" t="s">
        <v>266</v>
      </c>
    </row>
    <row r="311" s="12" customFormat="1">
      <c r="A311" s="12"/>
      <c r="B311" s="224"/>
      <c r="C311" s="225"/>
      <c r="D311" s="226" t="s">
        <v>275</v>
      </c>
      <c r="E311" s="227" t="s">
        <v>2706</v>
      </c>
      <c r="F311" s="228" t="s">
        <v>2707</v>
      </c>
      <c r="G311" s="225"/>
      <c r="H311" s="229">
        <v>484.12</v>
      </c>
      <c r="I311" s="230"/>
      <c r="J311" s="225"/>
      <c r="K311" s="225"/>
      <c r="L311" s="231"/>
      <c r="M311" s="236"/>
      <c r="N311" s="237"/>
      <c r="O311" s="237"/>
      <c r="P311" s="237"/>
      <c r="Q311" s="237"/>
      <c r="R311" s="237"/>
      <c r="S311" s="237"/>
      <c r="T311" s="238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T311" s="235" t="s">
        <v>275</v>
      </c>
      <c r="AU311" s="235" t="s">
        <v>76</v>
      </c>
      <c r="AV311" s="12" t="s">
        <v>78</v>
      </c>
      <c r="AW311" s="12" t="s">
        <v>31</v>
      </c>
      <c r="AX311" s="12" t="s">
        <v>76</v>
      </c>
      <c r="AY311" s="235" t="s">
        <v>266</v>
      </c>
    </row>
    <row r="312" s="11" customFormat="1" ht="25.92" customHeight="1">
      <c r="A312" s="11"/>
      <c r="B312" s="192"/>
      <c r="C312" s="193"/>
      <c r="D312" s="194" t="s">
        <v>68</v>
      </c>
      <c r="E312" s="195" t="s">
        <v>310</v>
      </c>
      <c r="F312" s="195" t="s">
        <v>311</v>
      </c>
      <c r="G312" s="193"/>
      <c r="H312" s="193"/>
      <c r="I312" s="196"/>
      <c r="J312" s="197">
        <f>BK312</f>
        <v>0</v>
      </c>
      <c r="K312" s="193"/>
      <c r="L312" s="198"/>
      <c r="M312" s="199"/>
      <c r="N312" s="200"/>
      <c r="O312" s="200"/>
      <c r="P312" s="201">
        <f>SUM(P313:P316)</f>
        <v>0</v>
      </c>
      <c r="Q312" s="200"/>
      <c r="R312" s="201">
        <f>SUM(R313:R316)</f>
        <v>0.01236</v>
      </c>
      <c r="S312" s="200"/>
      <c r="T312" s="202">
        <f>SUM(T313:T316)</f>
        <v>0.10000000000000001</v>
      </c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R312" s="203" t="s">
        <v>265</v>
      </c>
      <c r="AT312" s="204" t="s">
        <v>68</v>
      </c>
      <c r="AU312" s="204" t="s">
        <v>69</v>
      </c>
      <c r="AY312" s="203" t="s">
        <v>266</v>
      </c>
      <c r="BK312" s="205">
        <f>SUM(BK313:BK316)</f>
        <v>0</v>
      </c>
    </row>
    <row r="313" s="2" customFormat="1" ht="16.5" customHeight="1">
      <c r="A313" s="38"/>
      <c r="B313" s="39"/>
      <c r="C313" s="206" t="s">
        <v>801</v>
      </c>
      <c r="D313" s="206" t="s">
        <v>267</v>
      </c>
      <c r="E313" s="207" t="s">
        <v>2708</v>
      </c>
      <c r="F313" s="208" t="s">
        <v>2709</v>
      </c>
      <c r="G313" s="209" t="s">
        <v>341</v>
      </c>
      <c r="H313" s="210">
        <v>4</v>
      </c>
      <c r="I313" s="211"/>
      <c r="J313" s="212">
        <f>ROUND(I313*H313,2)</f>
        <v>0</v>
      </c>
      <c r="K313" s="208" t="s">
        <v>19</v>
      </c>
      <c r="L313" s="44"/>
      <c r="M313" s="213" t="s">
        <v>19</v>
      </c>
      <c r="N313" s="214" t="s">
        <v>40</v>
      </c>
      <c r="O313" s="84"/>
      <c r="P313" s="215">
        <f>O313*H313</f>
        <v>0</v>
      </c>
      <c r="Q313" s="215">
        <v>0.0030899999999999999</v>
      </c>
      <c r="R313" s="215">
        <f>Q313*H313</f>
        <v>0.01236</v>
      </c>
      <c r="S313" s="215">
        <v>0.025000000000000001</v>
      </c>
      <c r="T313" s="216">
        <f>S313*H313</f>
        <v>0.10000000000000001</v>
      </c>
      <c r="U313" s="38"/>
      <c r="V313" s="38"/>
      <c r="W313" s="38"/>
      <c r="X313" s="38"/>
      <c r="Y313" s="38"/>
      <c r="Z313" s="38"/>
      <c r="AA313" s="38"/>
      <c r="AB313" s="38"/>
      <c r="AC313" s="38"/>
      <c r="AD313" s="38"/>
      <c r="AE313" s="38"/>
      <c r="AR313" s="217" t="s">
        <v>265</v>
      </c>
      <c r="AT313" s="217" t="s">
        <v>267</v>
      </c>
      <c r="AU313" s="217" t="s">
        <v>76</v>
      </c>
      <c r="AY313" s="17" t="s">
        <v>266</v>
      </c>
      <c r="BE313" s="218">
        <f>IF(N313="základní",J313,0)</f>
        <v>0</v>
      </c>
      <c r="BF313" s="218">
        <f>IF(N313="snížená",J313,0)</f>
        <v>0</v>
      </c>
      <c r="BG313" s="218">
        <f>IF(N313="zákl. přenesená",J313,0)</f>
        <v>0</v>
      </c>
      <c r="BH313" s="218">
        <f>IF(N313="sníž. přenesená",J313,0)</f>
        <v>0</v>
      </c>
      <c r="BI313" s="218">
        <f>IF(N313="nulová",J313,0)</f>
        <v>0</v>
      </c>
      <c r="BJ313" s="17" t="s">
        <v>76</v>
      </c>
      <c r="BK313" s="218">
        <f>ROUND(I313*H313,2)</f>
        <v>0</v>
      </c>
      <c r="BL313" s="17" t="s">
        <v>265</v>
      </c>
      <c r="BM313" s="217" t="s">
        <v>2710</v>
      </c>
    </row>
    <row r="314" s="12" customFormat="1">
      <c r="A314" s="12"/>
      <c r="B314" s="224"/>
      <c r="C314" s="225"/>
      <c r="D314" s="226" t="s">
        <v>275</v>
      </c>
      <c r="E314" s="227" t="s">
        <v>806</v>
      </c>
      <c r="F314" s="228" t="s">
        <v>2711</v>
      </c>
      <c r="G314" s="225"/>
      <c r="H314" s="229">
        <v>2</v>
      </c>
      <c r="I314" s="230"/>
      <c r="J314" s="225"/>
      <c r="K314" s="225"/>
      <c r="L314" s="231"/>
      <c r="M314" s="236"/>
      <c r="N314" s="237"/>
      <c r="O314" s="237"/>
      <c r="P314" s="237"/>
      <c r="Q314" s="237"/>
      <c r="R314" s="237"/>
      <c r="S314" s="237"/>
      <c r="T314" s="238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T314" s="235" t="s">
        <v>275</v>
      </c>
      <c r="AU314" s="235" t="s">
        <v>76</v>
      </c>
      <c r="AV314" s="12" t="s">
        <v>78</v>
      </c>
      <c r="AW314" s="12" t="s">
        <v>31</v>
      </c>
      <c r="AX314" s="12" t="s">
        <v>69</v>
      </c>
      <c r="AY314" s="235" t="s">
        <v>266</v>
      </c>
    </row>
    <row r="315" s="12" customFormat="1">
      <c r="A315" s="12"/>
      <c r="B315" s="224"/>
      <c r="C315" s="225"/>
      <c r="D315" s="226" t="s">
        <v>275</v>
      </c>
      <c r="E315" s="227" t="s">
        <v>421</v>
      </c>
      <c r="F315" s="228" t="s">
        <v>2712</v>
      </c>
      <c r="G315" s="225"/>
      <c r="H315" s="229">
        <v>2</v>
      </c>
      <c r="I315" s="230"/>
      <c r="J315" s="225"/>
      <c r="K315" s="225"/>
      <c r="L315" s="231"/>
      <c r="M315" s="236"/>
      <c r="N315" s="237"/>
      <c r="O315" s="237"/>
      <c r="P315" s="237"/>
      <c r="Q315" s="237"/>
      <c r="R315" s="237"/>
      <c r="S315" s="237"/>
      <c r="T315" s="238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T315" s="235" t="s">
        <v>275</v>
      </c>
      <c r="AU315" s="235" t="s">
        <v>76</v>
      </c>
      <c r="AV315" s="12" t="s">
        <v>78</v>
      </c>
      <c r="AW315" s="12" t="s">
        <v>31</v>
      </c>
      <c r="AX315" s="12" t="s">
        <v>69</v>
      </c>
      <c r="AY315" s="235" t="s">
        <v>266</v>
      </c>
    </row>
    <row r="316" s="12" customFormat="1">
      <c r="A316" s="12"/>
      <c r="B316" s="224"/>
      <c r="C316" s="225"/>
      <c r="D316" s="226" t="s">
        <v>275</v>
      </c>
      <c r="E316" s="227" t="s">
        <v>423</v>
      </c>
      <c r="F316" s="228" t="s">
        <v>2713</v>
      </c>
      <c r="G316" s="225"/>
      <c r="H316" s="229">
        <v>4</v>
      </c>
      <c r="I316" s="230"/>
      <c r="J316" s="225"/>
      <c r="K316" s="225"/>
      <c r="L316" s="231"/>
      <c r="M316" s="236"/>
      <c r="N316" s="237"/>
      <c r="O316" s="237"/>
      <c r="P316" s="237"/>
      <c r="Q316" s="237"/>
      <c r="R316" s="237"/>
      <c r="S316" s="237"/>
      <c r="T316" s="238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T316" s="235" t="s">
        <v>275</v>
      </c>
      <c r="AU316" s="235" t="s">
        <v>76</v>
      </c>
      <c r="AV316" s="12" t="s">
        <v>78</v>
      </c>
      <c r="AW316" s="12" t="s">
        <v>31</v>
      </c>
      <c r="AX316" s="12" t="s">
        <v>76</v>
      </c>
      <c r="AY316" s="235" t="s">
        <v>266</v>
      </c>
    </row>
    <row r="317" s="11" customFormat="1" ht="25.92" customHeight="1">
      <c r="A317" s="11"/>
      <c r="B317" s="192"/>
      <c r="C317" s="193"/>
      <c r="D317" s="194" t="s">
        <v>68</v>
      </c>
      <c r="E317" s="195" t="s">
        <v>1564</v>
      </c>
      <c r="F317" s="195" t="s">
        <v>1565</v>
      </c>
      <c r="G317" s="193"/>
      <c r="H317" s="193"/>
      <c r="I317" s="196"/>
      <c r="J317" s="197">
        <f>BK317</f>
        <v>0</v>
      </c>
      <c r="K317" s="193"/>
      <c r="L317" s="198"/>
      <c r="M317" s="199"/>
      <c r="N317" s="200"/>
      <c r="O317" s="200"/>
      <c r="P317" s="201">
        <f>SUM(P318:P319)</f>
        <v>0</v>
      </c>
      <c r="Q317" s="200"/>
      <c r="R317" s="201">
        <f>SUM(R318:R319)</f>
        <v>0</v>
      </c>
      <c r="S317" s="200"/>
      <c r="T317" s="202">
        <f>SUM(T318:T319)</f>
        <v>0</v>
      </c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R317" s="203" t="s">
        <v>265</v>
      </c>
      <c r="AT317" s="204" t="s">
        <v>68</v>
      </c>
      <c r="AU317" s="204" t="s">
        <v>69</v>
      </c>
      <c r="AY317" s="203" t="s">
        <v>266</v>
      </c>
      <c r="BK317" s="205">
        <f>SUM(BK318:BK319)</f>
        <v>0</v>
      </c>
    </row>
    <row r="318" s="2" customFormat="1" ht="24.15" customHeight="1">
      <c r="A318" s="38"/>
      <c r="B318" s="39"/>
      <c r="C318" s="206" t="s">
        <v>815</v>
      </c>
      <c r="D318" s="206" t="s">
        <v>267</v>
      </c>
      <c r="E318" s="207" t="s">
        <v>2714</v>
      </c>
      <c r="F318" s="208" t="s">
        <v>2715</v>
      </c>
      <c r="G318" s="209" t="s">
        <v>302</v>
      </c>
      <c r="H318" s="210">
        <v>152.173</v>
      </c>
      <c r="I318" s="211"/>
      <c r="J318" s="212">
        <f>ROUND(I318*H318,2)</f>
        <v>0</v>
      </c>
      <c r="K318" s="208" t="s">
        <v>271</v>
      </c>
      <c r="L318" s="44"/>
      <c r="M318" s="213" t="s">
        <v>19</v>
      </c>
      <c r="N318" s="214" t="s">
        <v>40</v>
      </c>
      <c r="O318" s="84"/>
      <c r="P318" s="215">
        <f>O318*H318</f>
        <v>0</v>
      </c>
      <c r="Q318" s="215">
        <v>0</v>
      </c>
      <c r="R318" s="215">
        <f>Q318*H318</f>
        <v>0</v>
      </c>
      <c r="S318" s="215">
        <v>0</v>
      </c>
      <c r="T318" s="216">
        <f>S318*H318</f>
        <v>0</v>
      </c>
      <c r="U318" s="38"/>
      <c r="V318" s="38"/>
      <c r="W318" s="38"/>
      <c r="X318" s="38"/>
      <c r="Y318" s="38"/>
      <c r="Z318" s="38"/>
      <c r="AA318" s="38"/>
      <c r="AB318" s="38"/>
      <c r="AC318" s="38"/>
      <c r="AD318" s="38"/>
      <c r="AE318" s="38"/>
      <c r="AR318" s="217" t="s">
        <v>265</v>
      </c>
      <c r="AT318" s="217" t="s">
        <v>267</v>
      </c>
      <c r="AU318" s="217" t="s">
        <v>76</v>
      </c>
      <c r="AY318" s="17" t="s">
        <v>266</v>
      </c>
      <c r="BE318" s="218">
        <f>IF(N318="základní",J318,0)</f>
        <v>0</v>
      </c>
      <c r="BF318" s="218">
        <f>IF(N318="snížená",J318,0)</f>
        <v>0</v>
      </c>
      <c r="BG318" s="218">
        <f>IF(N318="zákl. přenesená",J318,0)</f>
        <v>0</v>
      </c>
      <c r="BH318" s="218">
        <f>IF(N318="sníž. přenesená",J318,0)</f>
        <v>0</v>
      </c>
      <c r="BI318" s="218">
        <f>IF(N318="nulová",J318,0)</f>
        <v>0</v>
      </c>
      <c r="BJ318" s="17" t="s">
        <v>76</v>
      </c>
      <c r="BK318" s="218">
        <f>ROUND(I318*H318,2)</f>
        <v>0</v>
      </c>
      <c r="BL318" s="17" t="s">
        <v>265</v>
      </c>
      <c r="BM318" s="217" t="s">
        <v>2716</v>
      </c>
    </row>
    <row r="319" s="2" customFormat="1">
      <c r="A319" s="38"/>
      <c r="B319" s="39"/>
      <c r="C319" s="40"/>
      <c r="D319" s="219" t="s">
        <v>273</v>
      </c>
      <c r="E319" s="40"/>
      <c r="F319" s="220" t="s">
        <v>2717</v>
      </c>
      <c r="G319" s="40"/>
      <c r="H319" s="40"/>
      <c r="I319" s="221"/>
      <c r="J319" s="40"/>
      <c r="K319" s="40"/>
      <c r="L319" s="44"/>
      <c r="M319" s="261"/>
      <c r="N319" s="262"/>
      <c r="O319" s="263"/>
      <c r="P319" s="263"/>
      <c r="Q319" s="263"/>
      <c r="R319" s="263"/>
      <c r="S319" s="263"/>
      <c r="T319" s="264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T319" s="17" t="s">
        <v>273</v>
      </c>
      <c r="AU319" s="17" t="s">
        <v>76</v>
      </c>
    </row>
    <row r="320" s="2" customFormat="1" ht="6.96" customHeight="1">
      <c r="A320" s="38"/>
      <c r="B320" s="59"/>
      <c r="C320" s="60"/>
      <c r="D320" s="60"/>
      <c r="E320" s="60"/>
      <c r="F320" s="60"/>
      <c r="G320" s="60"/>
      <c r="H320" s="60"/>
      <c r="I320" s="60"/>
      <c r="J320" s="60"/>
      <c r="K320" s="60"/>
      <c r="L320" s="44"/>
      <c r="M320" s="38"/>
      <c r="O320" s="38"/>
      <c r="P320" s="38"/>
      <c r="Q320" s="38"/>
      <c r="R320" s="38"/>
      <c r="S320" s="38"/>
      <c r="T320" s="38"/>
      <c r="U320" s="38"/>
      <c r="V320" s="38"/>
      <c r="W320" s="38"/>
      <c r="X320" s="38"/>
      <c r="Y320" s="38"/>
      <c r="Z320" s="38"/>
      <c r="AA320" s="38"/>
      <c r="AB320" s="38"/>
      <c r="AC320" s="38"/>
      <c r="AD320" s="38"/>
      <c r="AE320" s="38"/>
    </row>
  </sheetData>
  <sheetProtection sheet="1" autoFilter="0" formatColumns="0" formatRows="0" objects="1" scenarios="1" spinCount="100000" saltValue="JBs4snu2+EtQtrKFA6oGBUm45EubtiiLPLD1GWSANq3FtnQjVJBZnCQB56s8CJwxAqvJ0fHwgu5dXwmB7IEIlw==" hashValue="+t/6IuwVRtpW8jiTpuPIONQisWbPSQGzEb77V4KMe29R0+2J12oYtkdx2TaqBUPote7nPYjHeq/VkOtOlnf+aA==" algorithmName="SHA-512" password="CC35"/>
  <autoFilter ref="C91:K319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0:H80"/>
    <mergeCell ref="E82:H82"/>
    <mergeCell ref="E84:H84"/>
    <mergeCell ref="L2:V2"/>
  </mergeCells>
  <hyperlinks>
    <hyperlink ref="F95" r:id="rId1" display="https://podminky.urs.cz/item/CS_URS_2021_02/115101201"/>
    <hyperlink ref="F102" r:id="rId2" display="https://podminky.urs.cz/item/CS_URS_2021_02/119001405"/>
    <hyperlink ref="F105" r:id="rId3" display="https://podminky.urs.cz/item/CS_URS_2021_02/119001421"/>
    <hyperlink ref="F108" r:id="rId4" display="https://podminky.urs.cz/item/CS_URS_2021_02/132254206"/>
    <hyperlink ref="F121" r:id="rId5" display="https://podminky.urs.cz/item/CS_URS_2021_02/139001101"/>
    <hyperlink ref="F124" r:id="rId6" display="https://podminky.urs.cz/item/CS_URS_2021_02/151811132"/>
    <hyperlink ref="F136" r:id="rId7" display="https://podminky.urs.cz/item/CS_URS_2021_02/151811232"/>
    <hyperlink ref="F138" r:id="rId8" display="https://podminky.urs.cz/item/CS_URS_2021_02/162351103"/>
    <hyperlink ref="F141" r:id="rId9" display="https://podminky.urs.cz/item/CS_URS_2021_02/162751117"/>
    <hyperlink ref="F144" r:id="rId10" display="https://podminky.urs.cz/item/CS_URS_2021_02/167151111"/>
    <hyperlink ref="F149" r:id="rId11" display="https://podminky.urs.cz/item/CS_URS_2021_02/174151101"/>
    <hyperlink ref="F163" r:id="rId12" display="https://podminky.urs.cz/item/CS_URS_2021_02/58981108"/>
    <hyperlink ref="F166" r:id="rId13" display="https://podminky.urs.cz/item/CS_URS_2021_02/175151101"/>
    <hyperlink ref="F173" r:id="rId14" display="https://podminky.urs.cz/item/CS_URS_2021_02/58981100"/>
    <hyperlink ref="F177" r:id="rId15" display="https://podminky.urs.cz/item/CS_URS_2021_02/212752101"/>
    <hyperlink ref="F182" r:id="rId16" display="https://podminky.urs.cz/item/CS_URS_2021_02/359901211"/>
    <hyperlink ref="F186" r:id="rId17" display="https://podminky.urs.cz/item/CS_URS_2021_02/451573111"/>
    <hyperlink ref="F199" r:id="rId18" display="https://podminky.urs.cz/item/CS_URS_2021_02/452111111"/>
    <hyperlink ref="F208" r:id="rId19" display="https://podminky.urs.cz/item/CS_URS_2021_02/59223733"/>
    <hyperlink ref="F210" r:id="rId20" display="https://podminky.urs.cz/item/CS_URS_2021_02/452311131"/>
    <hyperlink ref="F224" r:id="rId21" display="https://podminky.urs.cz/item/CS_URS_2021_02/831352121"/>
    <hyperlink ref="F226" r:id="rId22" display="https://podminky.urs.cz/item/CS_URS_2021_02/59710704"/>
    <hyperlink ref="F232" r:id="rId23" display="https://podminky.urs.cz/item/CS_URS_2021_02/831372121"/>
    <hyperlink ref="F234" r:id="rId24" display="https://podminky.urs.cz/item/CS_URS_2021_02/59710707"/>
    <hyperlink ref="F240" r:id="rId25" display="https://podminky.urs.cz/item/CS_URS_2021_02/831392121"/>
    <hyperlink ref="F242" r:id="rId26" display="https://podminky.urs.cz/item/CS_URS_2021_02/59710706"/>
    <hyperlink ref="F246" r:id="rId27" display="https://podminky.urs.cz/item/CS_URS_2021_02/837351221"/>
    <hyperlink ref="F248" r:id="rId28" display="https://podminky.urs.cz/item/CS_URS_2021_02/59711746"/>
    <hyperlink ref="F252" r:id="rId29" display="https://podminky.urs.cz/item/CS_URS_2021_02/837371221"/>
    <hyperlink ref="F254" r:id="rId30" display="https://podminky.urs.cz/item/CS_URS_2021_02/59711774"/>
    <hyperlink ref="F261" r:id="rId31" display="https://podminky.urs.cz/item/CS_URS_2021_02/871440410"/>
    <hyperlink ref="F264" r:id="rId32" display="https://podminky.urs.cz/item/CS_URS_2021_02/28617049"/>
    <hyperlink ref="F291" r:id="rId33" display="https://podminky.urs.cz/item/CS_URS_2021_02/899104112"/>
    <hyperlink ref="F298" r:id="rId34" display="https://podminky.urs.cz/item/CS_URS_2021_02/28661935"/>
    <hyperlink ref="F306" r:id="rId35" display="https://podminky.urs.cz/item/CS_URS_2021_02/899722113"/>
    <hyperlink ref="F319" r:id="rId36" display="https://podminky.urs.cz/item/CS_URS_2021_02/9982751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37"/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127</v>
      </c>
    </row>
    <row r="3" hidden="1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20"/>
      <c r="AT3" s="17" t="s">
        <v>78</v>
      </c>
    </row>
    <row r="4" hidden="1" s="1" customFormat="1" ht="24.96" customHeight="1">
      <c r="B4" s="20"/>
      <c r="D4" s="141" t="s">
        <v>240</v>
      </c>
      <c r="L4" s="20"/>
      <c r="M4" s="142" t="s">
        <v>10</v>
      </c>
      <c r="AT4" s="17" t="s">
        <v>4</v>
      </c>
    </row>
    <row r="5" hidden="1" s="1" customFormat="1" ht="6.96" customHeight="1">
      <c r="B5" s="20"/>
      <c r="L5" s="20"/>
    </row>
    <row r="6" hidden="1" s="1" customFormat="1" ht="12" customHeight="1">
      <c r="B6" s="20"/>
      <c r="D6" s="143" t="s">
        <v>16</v>
      </c>
      <c r="L6" s="20"/>
    </row>
    <row r="7" hidden="1" s="1" customFormat="1" ht="16.5" customHeight="1">
      <c r="B7" s="20"/>
      <c r="E7" s="144" t="str">
        <f>'Rekapitulace stavby'!K6</f>
        <v>3. STAVBA - FIALOVÁ - Vozovna Pisárky, etapa III. - vratná tramvajová smyčka</v>
      </c>
      <c r="F7" s="143"/>
      <c r="G7" s="143"/>
      <c r="H7" s="143"/>
      <c r="L7" s="20"/>
    </row>
    <row r="8" hidden="1" s="1" customFormat="1" ht="12" customHeight="1">
      <c r="B8" s="20"/>
      <c r="D8" s="143" t="s">
        <v>241</v>
      </c>
      <c r="L8" s="20"/>
    </row>
    <row r="9" hidden="1" s="2" customFormat="1" ht="16.5" customHeight="1">
      <c r="A9" s="38"/>
      <c r="B9" s="44"/>
      <c r="C9" s="38"/>
      <c r="D9" s="38"/>
      <c r="E9" s="144" t="s">
        <v>1884</v>
      </c>
      <c r="F9" s="38"/>
      <c r="G9" s="38"/>
      <c r="H9" s="38"/>
      <c r="I9" s="38"/>
      <c r="J9" s="38"/>
      <c r="K9" s="38"/>
      <c r="L9" s="145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hidden="1" s="2" customFormat="1" ht="12" customHeight="1">
      <c r="A10" s="38"/>
      <c r="B10" s="44"/>
      <c r="C10" s="38"/>
      <c r="D10" s="143" t="s">
        <v>243</v>
      </c>
      <c r="E10" s="38"/>
      <c r="F10" s="38"/>
      <c r="G10" s="38"/>
      <c r="H10" s="38"/>
      <c r="I10" s="38"/>
      <c r="J10" s="38"/>
      <c r="K10" s="38"/>
      <c r="L10" s="145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hidden="1" s="2" customFormat="1" ht="16.5" customHeight="1">
      <c r="A11" s="38"/>
      <c r="B11" s="44"/>
      <c r="C11" s="38"/>
      <c r="D11" s="38"/>
      <c r="E11" s="146" t="s">
        <v>2718</v>
      </c>
      <c r="F11" s="38"/>
      <c r="G11" s="38"/>
      <c r="H11" s="38"/>
      <c r="I11" s="38"/>
      <c r="J11" s="38"/>
      <c r="K11" s="38"/>
      <c r="L11" s="145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hidden="1" s="2" customFormat="1">
      <c r="A12" s="38"/>
      <c r="B12" s="44"/>
      <c r="C12" s="38"/>
      <c r="D12" s="38"/>
      <c r="E12" s="38"/>
      <c r="F12" s="38"/>
      <c r="G12" s="38"/>
      <c r="H12" s="38"/>
      <c r="I12" s="38"/>
      <c r="J12" s="38"/>
      <c r="K12" s="38"/>
      <c r="L12" s="145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hidden="1" s="2" customFormat="1" ht="12" customHeight="1">
      <c r="A13" s="38"/>
      <c r="B13" s="44"/>
      <c r="C13" s="38"/>
      <c r="D13" s="143" t="s">
        <v>18</v>
      </c>
      <c r="E13" s="38"/>
      <c r="F13" s="133" t="s">
        <v>19</v>
      </c>
      <c r="G13" s="38"/>
      <c r="H13" s="38"/>
      <c r="I13" s="143" t="s">
        <v>20</v>
      </c>
      <c r="J13" s="133" t="s">
        <v>19</v>
      </c>
      <c r="K13" s="38"/>
      <c r="L13" s="145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hidden="1" s="2" customFormat="1" ht="12" customHeight="1">
      <c r="A14" s="38"/>
      <c r="B14" s="44"/>
      <c r="C14" s="38"/>
      <c r="D14" s="143" t="s">
        <v>21</v>
      </c>
      <c r="E14" s="38"/>
      <c r="F14" s="133" t="s">
        <v>22</v>
      </c>
      <c r="G14" s="38"/>
      <c r="H14" s="38"/>
      <c r="I14" s="143" t="s">
        <v>23</v>
      </c>
      <c r="J14" s="147" t="str">
        <f>'Rekapitulace stavby'!AN8</f>
        <v>20. 12. 2021</v>
      </c>
      <c r="K14" s="38"/>
      <c r="L14" s="145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hidden="1" s="2" customFormat="1" ht="10.8" customHeight="1">
      <c r="A15" s="38"/>
      <c r="B15" s="44"/>
      <c r="C15" s="38"/>
      <c r="D15" s="38"/>
      <c r="E15" s="38"/>
      <c r="F15" s="38"/>
      <c r="G15" s="38"/>
      <c r="H15" s="38"/>
      <c r="I15" s="38"/>
      <c r="J15" s="38"/>
      <c r="K15" s="38"/>
      <c r="L15" s="145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hidden="1" s="2" customFormat="1" ht="12" customHeight="1">
      <c r="A16" s="38"/>
      <c r="B16" s="44"/>
      <c r="C16" s="38"/>
      <c r="D16" s="143" t="s">
        <v>25</v>
      </c>
      <c r="E16" s="38"/>
      <c r="F16" s="38"/>
      <c r="G16" s="38"/>
      <c r="H16" s="38"/>
      <c r="I16" s="143" t="s">
        <v>26</v>
      </c>
      <c r="J16" s="133" t="str">
        <f>IF('Rekapitulace stavby'!AN10="","",'Rekapitulace stavby'!AN10)</f>
        <v/>
      </c>
      <c r="K16" s="38"/>
      <c r="L16" s="145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hidden="1" s="2" customFormat="1" ht="18" customHeight="1">
      <c r="A17" s="38"/>
      <c r="B17" s="44"/>
      <c r="C17" s="38"/>
      <c r="D17" s="38"/>
      <c r="E17" s="133" t="str">
        <f>IF('Rekapitulace stavby'!E11="","",'Rekapitulace stavby'!E11)</f>
        <v xml:space="preserve"> </v>
      </c>
      <c r="F17" s="38"/>
      <c r="G17" s="38"/>
      <c r="H17" s="38"/>
      <c r="I17" s="143" t="s">
        <v>27</v>
      </c>
      <c r="J17" s="133" t="str">
        <f>IF('Rekapitulace stavby'!AN11="","",'Rekapitulace stavby'!AN11)</f>
        <v/>
      </c>
      <c r="K17" s="38"/>
      <c r="L17" s="145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hidden="1" s="2" customFormat="1" ht="6.96" customHeight="1">
      <c r="A18" s="38"/>
      <c r="B18" s="44"/>
      <c r="C18" s="38"/>
      <c r="D18" s="38"/>
      <c r="E18" s="38"/>
      <c r="F18" s="38"/>
      <c r="G18" s="38"/>
      <c r="H18" s="38"/>
      <c r="I18" s="38"/>
      <c r="J18" s="38"/>
      <c r="K18" s="38"/>
      <c r="L18" s="145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hidden="1" s="2" customFormat="1" ht="12" customHeight="1">
      <c r="A19" s="38"/>
      <c r="B19" s="44"/>
      <c r="C19" s="38"/>
      <c r="D19" s="143" t="s">
        <v>28</v>
      </c>
      <c r="E19" s="38"/>
      <c r="F19" s="38"/>
      <c r="G19" s="38"/>
      <c r="H19" s="38"/>
      <c r="I19" s="143" t="s">
        <v>26</v>
      </c>
      <c r="J19" s="33" t="str">
        <f>'Rekapitulace stavby'!AN13</f>
        <v>Vyplň údaj</v>
      </c>
      <c r="K19" s="38"/>
      <c r="L19" s="145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hidden="1" s="2" customFormat="1" ht="18" customHeight="1">
      <c r="A20" s="38"/>
      <c r="B20" s="44"/>
      <c r="C20" s="38"/>
      <c r="D20" s="38"/>
      <c r="E20" s="33" t="str">
        <f>'Rekapitulace stavby'!E14</f>
        <v>Vyplň údaj</v>
      </c>
      <c r="F20" s="133"/>
      <c r="G20" s="133"/>
      <c r="H20" s="133"/>
      <c r="I20" s="143" t="s">
        <v>27</v>
      </c>
      <c r="J20" s="33" t="str">
        <f>'Rekapitulace stavby'!AN14</f>
        <v>Vyplň údaj</v>
      </c>
      <c r="K20" s="38"/>
      <c r="L20" s="145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hidden="1" s="2" customFormat="1" ht="6.96" customHeight="1">
      <c r="A21" s="38"/>
      <c r="B21" s="44"/>
      <c r="C21" s="38"/>
      <c r="D21" s="38"/>
      <c r="E21" s="38"/>
      <c r="F21" s="38"/>
      <c r="G21" s="38"/>
      <c r="H21" s="38"/>
      <c r="I21" s="38"/>
      <c r="J21" s="38"/>
      <c r="K21" s="38"/>
      <c r="L21" s="145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hidden="1" s="2" customFormat="1" ht="12" customHeight="1">
      <c r="A22" s="38"/>
      <c r="B22" s="44"/>
      <c r="C22" s="38"/>
      <c r="D22" s="143" t="s">
        <v>30</v>
      </c>
      <c r="E22" s="38"/>
      <c r="F22" s="38"/>
      <c r="G22" s="38"/>
      <c r="H22" s="38"/>
      <c r="I22" s="143" t="s">
        <v>26</v>
      </c>
      <c r="J22" s="133" t="str">
        <f>IF('Rekapitulace stavby'!AN16="","",'Rekapitulace stavby'!AN16)</f>
        <v/>
      </c>
      <c r="K22" s="38"/>
      <c r="L22" s="145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hidden="1" s="2" customFormat="1" ht="18" customHeight="1">
      <c r="A23" s="38"/>
      <c r="B23" s="44"/>
      <c r="C23" s="38"/>
      <c r="D23" s="38"/>
      <c r="E23" s="133" t="str">
        <f>IF('Rekapitulace stavby'!E17="","",'Rekapitulace stavby'!E17)</f>
        <v xml:space="preserve"> </v>
      </c>
      <c r="F23" s="38"/>
      <c r="G23" s="38"/>
      <c r="H23" s="38"/>
      <c r="I23" s="143" t="s">
        <v>27</v>
      </c>
      <c r="J23" s="133" t="str">
        <f>IF('Rekapitulace stavby'!AN17="","",'Rekapitulace stavby'!AN17)</f>
        <v/>
      </c>
      <c r="K23" s="38"/>
      <c r="L23" s="145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hidden="1" s="2" customFormat="1" ht="6.96" customHeight="1">
      <c r="A24" s="38"/>
      <c r="B24" s="44"/>
      <c r="C24" s="38"/>
      <c r="D24" s="38"/>
      <c r="E24" s="38"/>
      <c r="F24" s="38"/>
      <c r="G24" s="38"/>
      <c r="H24" s="38"/>
      <c r="I24" s="38"/>
      <c r="J24" s="38"/>
      <c r="K24" s="38"/>
      <c r="L24" s="145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hidden="1" s="2" customFormat="1" ht="12" customHeight="1">
      <c r="A25" s="38"/>
      <c r="B25" s="44"/>
      <c r="C25" s="38"/>
      <c r="D25" s="143" t="s">
        <v>32</v>
      </c>
      <c r="E25" s="38"/>
      <c r="F25" s="38"/>
      <c r="G25" s="38"/>
      <c r="H25" s="38"/>
      <c r="I25" s="143" t="s">
        <v>26</v>
      </c>
      <c r="J25" s="133" t="str">
        <f>IF('Rekapitulace stavby'!AN19="","",'Rekapitulace stavby'!AN19)</f>
        <v/>
      </c>
      <c r="K25" s="38"/>
      <c r="L25" s="145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hidden="1" s="2" customFormat="1" ht="18" customHeight="1">
      <c r="A26" s="38"/>
      <c r="B26" s="44"/>
      <c r="C26" s="38"/>
      <c r="D26" s="38"/>
      <c r="E26" s="133" t="str">
        <f>IF('Rekapitulace stavby'!E20="","",'Rekapitulace stavby'!E20)</f>
        <v xml:space="preserve"> </v>
      </c>
      <c r="F26" s="38"/>
      <c r="G26" s="38"/>
      <c r="H26" s="38"/>
      <c r="I26" s="143" t="s">
        <v>27</v>
      </c>
      <c r="J26" s="133" t="str">
        <f>IF('Rekapitulace stavby'!AN20="","",'Rekapitulace stavby'!AN20)</f>
        <v/>
      </c>
      <c r="K26" s="38"/>
      <c r="L26" s="145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hidden="1" s="2" customFormat="1" ht="6.96" customHeight="1">
      <c r="A27" s="38"/>
      <c r="B27" s="44"/>
      <c r="C27" s="38"/>
      <c r="D27" s="38"/>
      <c r="E27" s="38"/>
      <c r="F27" s="38"/>
      <c r="G27" s="38"/>
      <c r="H27" s="38"/>
      <c r="I27" s="38"/>
      <c r="J27" s="38"/>
      <c r="K27" s="38"/>
      <c r="L27" s="145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hidden="1" s="2" customFormat="1" ht="12" customHeight="1">
      <c r="A28" s="38"/>
      <c r="B28" s="44"/>
      <c r="C28" s="38"/>
      <c r="D28" s="143" t="s">
        <v>33</v>
      </c>
      <c r="E28" s="38"/>
      <c r="F28" s="38"/>
      <c r="G28" s="38"/>
      <c r="H28" s="38"/>
      <c r="I28" s="38"/>
      <c r="J28" s="38"/>
      <c r="K28" s="38"/>
      <c r="L28" s="145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hidden="1" s="8" customFormat="1" ht="16.5" customHeight="1">
      <c r="A29" s="148"/>
      <c r="B29" s="149"/>
      <c r="C29" s="148"/>
      <c r="D29" s="148"/>
      <c r="E29" s="150" t="s">
        <v>19</v>
      </c>
      <c r="F29" s="150"/>
      <c r="G29" s="150"/>
      <c r="H29" s="150"/>
      <c r="I29" s="148"/>
      <c r="J29" s="148"/>
      <c r="K29" s="148"/>
      <c r="L29" s="151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</row>
    <row r="30" hidden="1" s="2" customFormat="1" ht="6.96" customHeight="1">
      <c r="A30" s="38"/>
      <c r="B30" s="44"/>
      <c r="C30" s="38"/>
      <c r="D30" s="38"/>
      <c r="E30" s="38"/>
      <c r="F30" s="38"/>
      <c r="G30" s="38"/>
      <c r="H30" s="38"/>
      <c r="I30" s="38"/>
      <c r="J30" s="38"/>
      <c r="K30" s="38"/>
      <c r="L30" s="145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hidden="1" s="2" customFormat="1" ht="6.96" customHeight="1">
      <c r="A31" s="38"/>
      <c r="B31" s="44"/>
      <c r="C31" s="38"/>
      <c r="D31" s="152"/>
      <c r="E31" s="152"/>
      <c r="F31" s="152"/>
      <c r="G31" s="152"/>
      <c r="H31" s="152"/>
      <c r="I31" s="152"/>
      <c r="J31" s="152"/>
      <c r="K31" s="152"/>
      <c r="L31" s="145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hidden="1" s="2" customFormat="1" ht="25.44" customHeight="1">
      <c r="A32" s="38"/>
      <c r="B32" s="44"/>
      <c r="C32" s="38"/>
      <c r="D32" s="153" t="s">
        <v>35</v>
      </c>
      <c r="E32" s="38"/>
      <c r="F32" s="38"/>
      <c r="G32" s="38"/>
      <c r="H32" s="38"/>
      <c r="I32" s="38"/>
      <c r="J32" s="154">
        <f>ROUND(J93, 2)</f>
        <v>0</v>
      </c>
      <c r="K32" s="38"/>
      <c r="L32" s="145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hidden="1" s="2" customFormat="1" ht="6.96" customHeight="1">
      <c r="A33" s="38"/>
      <c r="B33" s="44"/>
      <c r="C33" s="38"/>
      <c r="D33" s="152"/>
      <c r="E33" s="152"/>
      <c r="F33" s="152"/>
      <c r="G33" s="152"/>
      <c r="H33" s="152"/>
      <c r="I33" s="152"/>
      <c r="J33" s="152"/>
      <c r="K33" s="152"/>
      <c r="L33" s="145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hidden="1" s="2" customFormat="1" ht="14.4" customHeight="1">
      <c r="A34" s="38"/>
      <c r="B34" s="44"/>
      <c r="C34" s="38"/>
      <c r="D34" s="38"/>
      <c r="E34" s="38"/>
      <c r="F34" s="155" t="s">
        <v>37</v>
      </c>
      <c r="G34" s="38"/>
      <c r="H34" s="38"/>
      <c r="I34" s="155" t="s">
        <v>36</v>
      </c>
      <c r="J34" s="155" t="s">
        <v>38</v>
      </c>
      <c r="K34" s="38"/>
      <c r="L34" s="145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156" t="s">
        <v>39</v>
      </c>
      <c r="E35" s="143" t="s">
        <v>40</v>
      </c>
      <c r="F35" s="157">
        <f>ROUND((SUM(BE93:BE296)),  2)</f>
        <v>0</v>
      </c>
      <c r="G35" s="38"/>
      <c r="H35" s="38"/>
      <c r="I35" s="158">
        <v>0.20999999999999999</v>
      </c>
      <c r="J35" s="157">
        <f>ROUND(((SUM(BE93:BE296))*I35),  2)</f>
        <v>0</v>
      </c>
      <c r="K35" s="38"/>
      <c r="L35" s="145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3" t="s">
        <v>41</v>
      </c>
      <c r="F36" s="157">
        <f>ROUND((SUM(BF93:BF296)),  2)</f>
        <v>0</v>
      </c>
      <c r="G36" s="38"/>
      <c r="H36" s="38"/>
      <c r="I36" s="158">
        <v>0.14999999999999999</v>
      </c>
      <c r="J36" s="157">
        <f>ROUND(((SUM(BF93:BF296))*I36),  2)</f>
        <v>0</v>
      </c>
      <c r="K36" s="38"/>
      <c r="L36" s="145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3" t="s">
        <v>42</v>
      </c>
      <c r="F37" s="157">
        <f>ROUND((SUM(BG93:BG296)),  2)</f>
        <v>0</v>
      </c>
      <c r="G37" s="38"/>
      <c r="H37" s="38"/>
      <c r="I37" s="158">
        <v>0.20999999999999999</v>
      </c>
      <c r="J37" s="157">
        <f>0</f>
        <v>0</v>
      </c>
      <c r="K37" s="38"/>
      <c r="L37" s="145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44"/>
      <c r="C38" s="38"/>
      <c r="D38" s="38"/>
      <c r="E38" s="143" t="s">
        <v>43</v>
      </c>
      <c r="F38" s="157">
        <f>ROUND((SUM(BH93:BH296)),  2)</f>
        <v>0</v>
      </c>
      <c r="G38" s="38"/>
      <c r="H38" s="38"/>
      <c r="I38" s="158">
        <v>0.14999999999999999</v>
      </c>
      <c r="J38" s="157">
        <f>0</f>
        <v>0</v>
      </c>
      <c r="K38" s="38"/>
      <c r="L38" s="145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44"/>
      <c r="C39" s="38"/>
      <c r="D39" s="38"/>
      <c r="E39" s="143" t="s">
        <v>44</v>
      </c>
      <c r="F39" s="157">
        <f>ROUND((SUM(BI93:BI296)),  2)</f>
        <v>0</v>
      </c>
      <c r="G39" s="38"/>
      <c r="H39" s="38"/>
      <c r="I39" s="158">
        <v>0</v>
      </c>
      <c r="J39" s="157">
        <f>0</f>
        <v>0</v>
      </c>
      <c r="K39" s="38"/>
      <c r="L39" s="145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hidden="1" s="2" customFormat="1" ht="6.96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145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hidden="1" s="2" customFormat="1" ht="25.44" customHeight="1">
      <c r="A41" s="38"/>
      <c r="B41" s="44"/>
      <c r="C41" s="159"/>
      <c r="D41" s="160" t="s">
        <v>45</v>
      </c>
      <c r="E41" s="161"/>
      <c r="F41" s="161"/>
      <c r="G41" s="162" t="s">
        <v>46</v>
      </c>
      <c r="H41" s="163" t="s">
        <v>47</v>
      </c>
      <c r="I41" s="161"/>
      <c r="J41" s="164">
        <f>SUM(J32:J39)</f>
        <v>0</v>
      </c>
      <c r="K41" s="165"/>
      <c r="L41" s="145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hidden="1" s="2" customFormat="1" ht="14.4" customHeight="1">
      <c r="A42" s="38"/>
      <c r="B42" s="166"/>
      <c r="C42" s="167"/>
      <c r="D42" s="167"/>
      <c r="E42" s="167"/>
      <c r="F42" s="167"/>
      <c r="G42" s="167"/>
      <c r="H42" s="167"/>
      <c r="I42" s="167"/>
      <c r="J42" s="167"/>
      <c r="K42" s="167"/>
      <c r="L42" s="145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hidden="1"/>
    <row r="44" hidden="1"/>
    <row r="45" hidden="1"/>
    <row r="46" s="2" customFormat="1" ht="6.96" customHeight="1">
      <c r="A46" s="38"/>
      <c r="B46" s="168"/>
      <c r="C46" s="169"/>
      <c r="D46" s="169"/>
      <c r="E46" s="169"/>
      <c r="F46" s="169"/>
      <c r="G46" s="169"/>
      <c r="H46" s="169"/>
      <c r="I46" s="169"/>
      <c r="J46" s="169"/>
      <c r="K46" s="169"/>
      <c r="L46" s="145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s="2" customFormat="1" ht="24.96" customHeight="1">
      <c r="A47" s="38"/>
      <c r="B47" s="39"/>
      <c r="C47" s="23" t="s">
        <v>245</v>
      </c>
      <c r="D47" s="40"/>
      <c r="E47" s="40"/>
      <c r="F47" s="40"/>
      <c r="G47" s="40"/>
      <c r="H47" s="40"/>
      <c r="I47" s="40"/>
      <c r="J47" s="40"/>
      <c r="K47" s="40"/>
      <c r="L47" s="145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s="2" customFormat="1" ht="6.96" customHeight="1">
      <c r="A48" s="38"/>
      <c r="B48" s="39"/>
      <c r="C48" s="40"/>
      <c r="D48" s="40"/>
      <c r="E48" s="40"/>
      <c r="F48" s="40"/>
      <c r="G48" s="40"/>
      <c r="H48" s="40"/>
      <c r="I48" s="40"/>
      <c r="J48" s="40"/>
      <c r="K48" s="40"/>
      <c r="L48" s="145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s="2" customFormat="1" ht="12" customHeight="1">
      <c r="A49" s="38"/>
      <c r="B49" s="39"/>
      <c r="C49" s="32" t="s">
        <v>16</v>
      </c>
      <c r="D49" s="40"/>
      <c r="E49" s="40"/>
      <c r="F49" s="40"/>
      <c r="G49" s="40"/>
      <c r="H49" s="40"/>
      <c r="I49" s="40"/>
      <c r="J49" s="40"/>
      <c r="K49" s="40"/>
      <c r="L49" s="145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s="2" customFormat="1" ht="16.5" customHeight="1">
      <c r="A50" s="38"/>
      <c r="B50" s="39"/>
      <c r="C50" s="40"/>
      <c r="D50" s="40"/>
      <c r="E50" s="170" t="str">
        <f>E7</f>
        <v>3. STAVBA - FIALOVÁ - Vozovna Pisárky, etapa III. - vratná tramvajová smyčka</v>
      </c>
      <c r="F50" s="32"/>
      <c r="G50" s="32"/>
      <c r="H50" s="32"/>
      <c r="I50" s="40"/>
      <c r="J50" s="40"/>
      <c r="K50" s="40"/>
      <c r="L50" s="145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s="1" customFormat="1" ht="12" customHeight="1">
      <c r="B51" s="21"/>
      <c r="C51" s="32" t="s">
        <v>241</v>
      </c>
      <c r="D51" s="22"/>
      <c r="E51" s="22"/>
      <c r="F51" s="22"/>
      <c r="G51" s="22"/>
      <c r="H51" s="22"/>
      <c r="I51" s="22"/>
      <c r="J51" s="22"/>
      <c r="K51" s="22"/>
      <c r="L51" s="20"/>
    </row>
    <row r="52" s="2" customFormat="1" ht="16.5" customHeight="1">
      <c r="A52" s="38"/>
      <c r="B52" s="39"/>
      <c r="C52" s="40"/>
      <c r="D52" s="40"/>
      <c r="E52" s="170" t="s">
        <v>1884</v>
      </c>
      <c r="F52" s="40"/>
      <c r="G52" s="40"/>
      <c r="H52" s="40"/>
      <c r="I52" s="40"/>
      <c r="J52" s="40"/>
      <c r="K52" s="40"/>
      <c r="L52" s="145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s="2" customFormat="1" ht="12" customHeight="1">
      <c r="A53" s="38"/>
      <c r="B53" s="39"/>
      <c r="C53" s="32" t="s">
        <v>243</v>
      </c>
      <c r="D53" s="40"/>
      <c r="E53" s="40"/>
      <c r="F53" s="40"/>
      <c r="G53" s="40"/>
      <c r="H53" s="40"/>
      <c r="I53" s="40"/>
      <c r="J53" s="40"/>
      <c r="K53" s="40"/>
      <c r="L53" s="145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s="2" customFormat="1" ht="16.5" customHeight="1">
      <c r="A54" s="38"/>
      <c r="B54" s="39"/>
      <c r="C54" s="40"/>
      <c r="D54" s="40"/>
      <c r="E54" s="69" t="str">
        <f>E11</f>
        <v>SO 313 - Přípojka bahníku tramvajové trati</v>
      </c>
      <c r="F54" s="40"/>
      <c r="G54" s="40"/>
      <c r="H54" s="40"/>
      <c r="I54" s="40"/>
      <c r="J54" s="40"/>
      <c r="K54" s="40"/>
      <c r="L54" s="145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s="2" customFormat="1" ht="6.96" customHeight="1">
      <c r="A55" s="38"/>
      <c r="B55" s="39"/>
      <c r="C55" s="40"/>
      <c r="D55" s="40"/>
      <c r="E55" s="40"/>
      <c r="F55" s="40"/>
      <c r="G55" s="40"/>
      <c r="H55" s="40"/>
      <c r="I55" s="40"/>
      <c r="J55" s="40"/>
      <c r="K55" s="40"/>
      <c r="L55" s="145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s="2" customFormat="1" ht="12" customHeight="1">
      <c r="A56" s="38"/>
      <c r="B56" s="39"/>
      <c r="C56" s="32" t="s">
        <v>21</v>
      </c>
      <c r="D56" s="40"/>
      <c r="E56" s="40"/>
      <c r="F56" s="27" t="str">
        <f>F14</f>
        <v xml:space="preserve"> </v>
      </c>
      <c r="G56" s="40"/>
      <c r="H56" s="40"/>
      <c r="I56" s="32" t="s">
        <v>23</v>
      </c>
      <c r="J56" s="72" t="str">
        <f>IF(J14="","",J14)</f>
        <v>20. 12. 2021</v>
      </c>
      <c r="K56" s="40"/>
      <c r="L56" s="145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s="2" customFormat="1" ht="6.96" customHeight="1">
      <c r="A57" s="38"/>
      <c r="B57" s="39"/>
      <c r="C57" s="40"/>
      <c r="D57" s="40"/>
      <c r="E57" s="40"/>
      <c r="F57" s="40"/>
      <c r="G57" s="40"/>
      <c r="H57" s="40"/>
      <c r="I57" s="40"/>
      <c r="J57" s="40"/>
      <c r="K57" s="40"/>
      <c r="L57" s="145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s="2" customFormat="1" ht="15.15" customHeight="1">
      <c r="A58" s="38"/>
      <c r="B58" s="39"/>
      <c r="C58" s="32" t="s">
        <v>25</v>
      </c>
      <c r="D58" s="40"/>
      <c r="E58" s="40"/>
      <c r="F58" s="27" t="str">
        <f>E17</f>
        <v xml:space="preserve"> </v>
      </c>
      <c r="G58" s="40"/>
      <c r="H58" s="40"/>
      <c r="I58" s="32" t="s">
        <v>30</v>
      </c>
      <c r="J58" s="36" t="str">
        <f>E23</f>
        <v xml:space="preserve"> </v>
      </c>
      <c r="K58" s="40"/>
      <c r="L58" s="145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</row>
    <row r="59" s="2" customFormat="1" ht="15.15" customHeight="1">
      <c r="A59" s="38"/>
      <c r="B59" s="39"/>
      <c r="C59" s="32" t="s">
        <v>28</v>
      </c>
      <c r="D59" s="40"/>
      <c r="E59" s="40"/>
      <c r="F59" s="27" t="str">
        <f>IF(E20="","",E20)</f>
        <v>Vyplň údaj</v>
      </c>
      <c r="G59" s="40"/>
      <c r="H59" s="40"/>
      <c r="I59" s="32" t="s">
        <v>32</v>
      </c>
      <c r="J59" s="36" t="str">
        <f>E26</f>
        <v xml:space="preserve"> </v>
      </c>
      <c r="K59" s="40"/>
      <c r="L59" s="145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</row>
    <row r="60" s="2" customFormat="1" ht="10.32" customHeight="1">
      <c r="A60" s="38"/>
      <c r="B60" s="39"/>
      <c r="C60" s="40"/>
      <c r="D60" s="40"/>
      <c r="E60" s="40"/>
      <c r="F60" s="40"/>
      <c r="G60" s="40"/>
      <c r="H60" s="40"/>
      <c r="I60" s="40"/>
      <c r="J60" s="40"/>
      <c r="K60" s="40"/>
      <c r="L60" s="145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</row>
    <row r="61" s="2" customFormat="1" ht="29.28" customHeight="1">
      <c r="A61" s="38"/>
      <c r="B61" s="39"/>
      <c r="C61" s="171" t="s">
        <v>246</v>
      </c>
      <c r="D61" s="172"/>
      <c r="E61" s="172"/>
      <c r="F61" s="172"/>
      <c r="G61" s="172"/>
      <c r="H61" s="172"/>
      <c r="I61" s="172"/>
      <c r="J61" s="173" t="s">
        <v>247</v>
      </c>
      <c r="K61" s="172"/>
      <c r="L61" s="145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 s="2" customFormat="1" ht="10.32" customHeight="1">
      <c r="A62" s="38"/>
      <c r="B62" s="39"/>
      <c r="C62" s="40"/>
      <c r="D62" s="40"/>
      <c r="E62" s="40"/>
      <c r="F62" s="40"/>
      <c r="G62" s="40"/>
      <c r="H62" s="40"/>
      <c r="I62" s="40"/>
      <c r="J62" s="40"/>
      <c r="K62" s="40"/>
      <c r="L62" s="145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</row>
    <row r="63" s="2" customFormat="1" ht="22.8" customHeight="1">
      <c r="A63" s="38"/>
      <c r="B63" s="39"/>
      <c r="C63" s="174" t="s">
        <v>67</v>
      </c>
      <c r="D63" s="40"/>
      <c r="E63" s="40"/>
      <c r="F63" s="40"/>
      <c r="G63" s="40"/>
      <c r="H63" s="40"/>
      <c r="I63" s="40"/>
      <c r="J63" s="102">
        <f>J93</f>
        <v>0</v>
      </c>
      <c r="K63" s="40"/>
      <c r="L63" s="145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U63" s="17" t="s">
        <v>248</v>
      </c>
    </row>
    <row r="64" s="9" customFormat="1" ht="24.96" customHeight="1">
      <c r="A64" s="9"/>
      <c r="B64" s="175"/>
      <c r="C64" s="176"/>
      <c r="D64" s="177" t="s">
        <v>287</v>
      </c>
      <c r="E64" s="178"/>
      <c r="F64" s="178"/>
      <c r="G64" s="178"/>
      <c r="H64" s="178"/>
      <c r="I64" s="178"/>
      <c r="J64" s="179">
        <f>J94</f>
        <v>0</v>
      </c>
      <c r="K64" s="176"/>
      <c r="L64" s="180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9" customFormat="1" ht="24.96" customHeight="1">
      <c r="A65" s="9"/>
      <c r="B65" s="175"/>
      <c r="C65" s="176"/>
      <c r="D65" s="177" t="s">
        <v>509</v>
      </c>
      <c r="E65" s="178"/>
      <c r="F65" s="178"/>
      <c r="G65" s="178"/>
      <c r="H65" s="178"/>
      <c r="I65" s="178"/>
      <c r="J65" s="179">
        <f>J204</f>
        <v>0</v>
      </c>
      <c r="K65" s="176"/>
      <c r="L65" s="180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9" customFormat="1" ht="24.96" customHeight="1">
      <c r="A66" s="9"/>
      <c r="B66" s="175"/>
      <c r="C66" s="176"/>
      <c r="D66" s="177" t="s">
        <v>510</v>
      </c>
      <c r="E66" s="178"/>
      <c r="F66" s="178"/>
      <c r="G66" s="178"/>
      <c r="H66" s="178"/>
      <c r="I66" s="178"/>
      <c r="J66" s="179">
        <f>J208</f>
        <v>0</v>
      </c>
      <c r="K66" s="176"/>
      <c r="L66" s="180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9" customFormat="1" ht="24.96" customHeight="1">
      <c r="A67" s="9"/>
      <c r="B67" s="175"/>
      <c r="C67" s="176"/>
      <c r="D67" s="177" t="s">
        <v>387</v>
      </c>
      <c r="E67" s="178"/>
      <c r="F67" s="178"/>
      <c r="G67" s="178"/>
      <c r="H67" s="178"/>
      <c r="I67" s="178"/>
      <c r="J67" s="179">
        <f>J219</f>
        <v>0</v>
      </c>
      <c r="K67" s="176"/>
      <c r="L67" s="180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9" customFormat="1" ht="24.96" customHeight="1">
      <c r="A68" s="9"/>
      <c r="B68" s="175"/>
      <c r="C68" s="176"/>
      <c r="D68" s="177" t="s">
        <v>515</v>
      </c>
      <c r="E68" s="178"/>
      <c r="F68" s="178"/>
      <c r="G68" s="178"/>
      <c r="H68" s="178"/>
      <c r="I68" s="178"/>
      <c r="J68" s="179">
        <f>J246</f>
        <v>0</v>
      </c>
      <c r="K68" s="176"/>
      <c r="L68" s="180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9" customFormat="1" ht="24.96" customHeight="1">
      <c r="A69" s="9"/>
      <c r="B69" s="175"/>
      <c r="C69" s="176"/>
      <c r="D69" s="177" t="s">
        <v>288</v>
      </c>
      <c r="E69" s="178"/>
      <c r="F69" s="178"/>
      <c r="G69" s="178"/>
      <c r="H69" s="178"/>
      <c r="I69" s="178"/>
      <c r="J69" s="179">
        <f>J258</f>
        <v>0</v>
      </c>
      <c r="K69" s="176"/>
      <c r="L69" s="180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s="9" customFormat="1" ht="24.96" customHeight="1">
      <c r="A70" s="9"/>
      <c r="B70" s="175"/>
      <c r="C70" s="176"/>
      <c r="D70" s="177" t="s">
        <v>289</v>
      </c>
      <c r="E70" s="178"/>
      <c r="F70" s="178"/>
      <c r="G70" s="178"/>
      <c r="H70" s="178"/>
      <c r="I70" s="178"/>
      <c r="J70" s="179">
        <f>J278</f>
        <v>0</v>
      </c>
      <c r="K70" s="176"/>
      <c r="L70" s="180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s="9" customFormat="1" ht="24.96" customHeight="1">
      <c r="A71" s="9"/>
      <c r="B71" s="175"/>
      <c r="C71" s="176"/>
      <c r="D71" s="177" t="s">
        <v>516</v>
      </c>
      <c r="E71" s="178"/>
      <c r="F71" s="178"/>
      <c r="G71" s="178"/>
      <c r="H71" s="178"/>
      <c r="I71" s="178"/>
      <c r="J71" s="179">
        <f>J294</f>
        <v>0</v>
      </c>
      <c r="K71" s="176"/>
      <c r="L71" s="180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s="2" customFormat="1" ht="21.84" customHeight="1">
      <c r="A72" s="38"/>
      <c r="B72" s="39"/>
      <c r="C72" s="40"/>
      <c r="D72" s="40"/>
      <c r="E72" s="40"/>
      <c r="F72" s="40"/>
      <c r="G72" s="40"/>
      <c r="H72" s="40"/>
      <c r="I72" s="40"/>
      <c r="J72" s="40"/>
      <c r="K72" s="40"/>
      <c r="L72" s="145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</row>
    <row r="73" s="2" customFormat="1" ht="6.96" customHeight="1">
      <c r="A73" s="38"/>
      <c r="B73" s="59"/>
      <c r="C73" s="60"/>
      <c r="D73" s="60"/>
      <c r="E73" s="60"/>
      <c r="F73" s="60"/>
      <c r="G73" s="60"/>
      <c r="H73" s="60"/>
      <c r="I73" s="60"/>
      <c r="J73" s="60"/>
      <c r="K73" s="60"/>
      <c r="L73" s="145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</row>
    <row r="77" s="2" customFormat="1" ht="6.96" customHeight="1">
      <c r="A77" s="38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145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78" s="2" customFormat="1" ht="24.96" customHeight="1">
      <c r="A78" s="38"/>
      <c r="B78" s="39"/>
      <c r="C78" s="23" t="s">
        <v>250</v>
      </c>
      <c r="D78" s="40"/>
      <c r="E78" s="40"/>
      <c r="F78" s="40"/>
      <c r="G78" s="40"/>
      <c r="H78" s="40"/>
      <c r="I78" s="40"/>
      <c r="J78" s="40"/>
      <c r="K78" s="40"/>
      <c r="L78" s="145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</row>
    <row r="79" s="2" customFormat="1" ht="6.96" customHeight="1">
      <c r="A79" s="38"/>
      <c r="B79" s="39"/>
      <c r="C79" s="40"/>
      <c r="D79" s="40"/>
      <c r="E79" s="40"/>
      <c r="F79" s="40"/>
      <c r="G79" s="40"/>
      <c r="H79" s="40"/>
      <c r="I79" s="40"/>
      <c r="J79" s="40"/>
      <c r="K79" s="40"/>
      <c r="L79" s="145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</row>
    <row r="80" s="2" customFormat="1" ht="12" customHeight="1">
      <c r="A80" s="38"/>
      <c r="B80" s="39"/>
      <c r="C80" s="32" t="s">
        <v>16</v>
      </c>
      <c r="D80" s="40"/>
      <c r="E80" s="40"/>
      <c r="F80" s="40"/>
      <c r="G80" s="40"/>
      <c r="H80" s="40"/>
      <c r="I80" s="40"/>
      <c r="J80" s="40"/>
      <c r="K80" s="40"/>
      <c r="L80" s="145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16.5" customHeight="1">
      <c r="A81" s="38"/>
      <c r="B81" s="39"/>
      <c r="C81" s="40"/>
      <c r="D81" s="40"/>
      <c r="E81" s="170" t="str">
        <f>E7</f>
        <v>3. STAVBA - FIALOVÁ - Vozovna Pisárky, etapa III. - vratná tramvajová smyčka</v>
      </c>
      <c r="F81" s="32"/>
      <c r="G81" s="32"/>
      <c r="H81" s="32"/>
      <c r="I81" s="40"/>
      <c r="J81" s="40"/>
      <c r="K81" s="40"/>
      <c r="L81" s="145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1" customFormat="1" ht="12" customHeight="1">
      <c r="B82" s="21"/>
      <c r="C82" s="32" t="s">
        <v>241</v>
      </c>
      <c r="D82" s="22"/>
      <c r="E82" s="22"/>
      <c r="F82" s="22"/>
      <c r="G82" s="22"/>
      <c r="H82" s="22"/>
      <c r="I82" s="22"/>
      <c r="J82" s="22"/>
      <c r="K82" s="22"/>
      <c r="L82" s="20"/>
    </row>
    <row r="83" s="2" customFormat="1" ht="16.5" customHeight="1">
      <c r="A83" s="38"/>
      <c r="B83" s="39"/>
      <c r="C83" s="40"/>
      <c r="D83" s="40"/>
      <c r="E83" s="170" t="s">
        <v>1884</v>
      </c>
      <c r="F83" s="40"/>
      <c r="G83" s="40"/>
      <c r="H83" s="40"/>
      <c r="I83" s="40"/>
      <c r="J83" s="40"/>
      <c r="K83" s="40"/>
      <c r="L83" s="145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243</v>
      </c>
      <c r="D84" s="40"/>
      <c r="E84" s="40"/>
      <c r="F84" s="40"/>
      <c r="G84" s="40"/>
      <c r="H84" s="40"/>
      <c r="I84" s="40"/>
      <c r="J84" s="40"/>
      <c r="K84" s="40"/>
      <c r="L84" s="145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69" t="str">
        <f>E11</f>
        <v>SO 313 - Přípojka bahníku tramvajové trati</v>
      </c>
      <c r="F85" s="40"/>
      <c r="G85" s="40"/>
      <c r="H85" s="40"/>
      <c r="I85" s="40"/>
      <c r="J85" s="40"/>
      <c r="K85" s="40"/>
      <c r="L85" s="145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6.96" customHeight="1">
      <c r="A86" s="38"/>
      <c r="B86" s="39"/>
      <c r="C86" s="40"/>
      <c r="D86" s="40"/>
      <c r="E86" s="40"/>
      <c r="F86" s="40"/>
      <c r="G86" s="40"/>
      <c r="H86" s="40"/>
      <c r="I86" s="40"/>
      <c r="J86" s="40"/>
      <c r="K86" s="40"/>
      <c r="L86" s="145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2" customHeight="1">
      <c r="A87" s="38"/>
      <c r="B87" s="39"/>
      <c r="C87" s="32" t="s">
        <v>21</v>
      </c>
      <c r="D87" s="40"/>
      <c r="E87" s="40"/>
      <c r="F87" s="27" t="str">
        <f>F14</f>
        <v xml:space="preserve"> </v>
      </c>
      <c r="G87" s="40"/>
      <c r="H87" s="40"/>
      <c r="I87" s="32" t="s">
        <v>23</v>
      </c>
      <c r="J87" s="72" t="str">
        <f>IF(J14="","",J14)</f>
        <v>20. 12. 2021</v>
      </c>
      <c r="K87" s="40"/>
      <c r="L87" s="145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145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5.15" customHeight="1">
      <c r="A89" s="38"/>
      <c r="B89" s="39"/>
      <c r="C89" s="32" t="s">
        <v>25</v>
      </c>
      <c r="D89" s="40"/>
      <c r="E89" s="40"/>
      <c r="F89" s="27" t="str">
        <f>E17</f>
        <v xml:space="preserve"> </v>
      </c>
      <c r="G89" s="40"/>
      <c r="H89" s="40"/>
      <c r="I89" s="32" t="s">
        <v>30</v>
      </c>
      <c r="J89" s="36" t="str">
        <f>E23</f>
        <v xml:space="preserve"> </v>
      </c>
      <c r="K89" s="40"/>
      <c r="L89" s="145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15.15" customHeight="1">
      <c r="A90" s="38"/>
      <c r="B90" s="39"/>
      <c r="C90" s="32" t="s">
        <v>28</v>
      </c>
      <c r="D90" s="40"/>
      <c r="E90" s="40"/>
      <c r="F90" s="27" t="str">
        <f>IF(E20="","",E20)</f>
        <v>Vyplň údaj</v>
      </c>
      <c r="G90" s="40"/>
      <c r="H90" s="40"/>
      <c r="I90" s="32" t="s">
        <v>32</v>
      </c>
      <c r="J90" s="36" t="str">
        <f>E26</f>
        <v xml:space="preserve"> </v>
      </c>
      <c r="K90" s="40"/>
      <c r="L90" s="145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0.32" customHeight="1">
      <c r="A91" s="38"/>
      <c r="B91" s="39"/>
      <c r="C91" s="40"/>
      <c r="D91" s="40"/>
      <c r="E91" s="40"/>
      <c r="F91" s="40"/>
      <c r="G91" s="40"/>
      <c r="H91" s="40"/>
      <c r="I91" s="40"/>
      <c r="J91" s="40"/>
      <c r="K91" s="40"/>
      <c r="L91" s="145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10" customFormat="1" ht="29.28" customHeight="1">
      <c r="A92" s="181"/>
      <c r="B92" s="182"/>
      <c r="C92" s="183" t="s">
        <v>251</v>
      </c>
      <c r="D92" s="184" t="s">
        <v>54</v>
      </c>
      <c r="E92" s="184" t="s">
        <v>50</v>
      </c>
      <c r="F92" s="184" t="s">
        <v>51</v>
      </c>
      <c r="G92" s="184" t="s">
        <v>252</v>
      </c>
      <c r="H92" s="184" t="s">
        <v>253</v>
      </c>
      <c r="I92" s="184" t="s">
        <v>254</v>
      </c>
      <c r="J92" s="184" t="s">
        <v>247</v>
      </c>
      <c r="K92" s="185" t="s">
        <v>255</v>
      </c>
      <c r="L92" s="186"/>
      <c r="M92" s="92" t="s">
        <v>19</v>
      </c>
      <c r="N92" s="93" t="s">
        <v>39</v>
      </c>
      <c r="O92" s="93" t="s">
        <v>256</v>
      </c>
      <c r="P92" s="93" t="s">
        <v>257</v>
      </c>
      <c r="Q92" s="93" t="s">
        <v>258</v>
      </c>
      <c r="R92" s="93" t="s">
        <v>259</v>
      </c>
      <c r="S92" s="93" t="s">
        <v>260</v>
      </c>
      <c r="T92" s="94" t="s">
        <v>261</v>
      </c>
      <c r="U92" s="181"/>
      <c r="V92" s="181"/>
      <c r="W92" s="181"/>
      <c r="X92" s="181"/>
      <c r="Y92" s="181"/>
      <c r="Z92" s="181"/>
      <c r="AA92" s="181"/>
      <c r="AB92" s="181"/>
      <c r="AC92" s="181"/>
      <c r="AD92" s="181"/>
      <c r="AE92" s="181"/>
    </row>
    <row r="93" s="2" customFormat="1" ht="22.8" customHeight="1">
      <c r="A93" s="38"/>
      <c r="B93" s="39"/>
      <c r="C93" s="99" t="s">
        <v>262</v>
      </c>
      <c r="D93" s="40"/>
      <c r="E93" s="40"/>
      <c r="F93" s="40"/>
      <c r="G93" s="40"/>
      <c r="H93" s="40"/>
      <c r="I93" s="40"/>
      <c r="J93" s="187">
        <f>BK93</f>
        <v>0</v>
      </c>
      <c r="K93" s="40"/>
      <c r="L93" s="44"/>
      <c r="M93" s="95"/>
      <c r="N93" s="188"/>
      <c r="O93" s="96"/>
      <c r="P93" s="189">
        <f>P94+P204+P208+P219+P246+P258+P278+P294</f>
        <v>0</v>
      </c>
      <c r="Q93" s="96"/>
      <c r="R93" s="189">
        <f>R94+R204+R208+R219+R246+R258+R278+R294</f>
        <v>1.8518214999999998</v>
      </c>
      <c r="S93" s="96"/>
      <c r="T93" s="190">
        <f>T94+T204+T208+T219+T246+T258+T278+T294</f>
        <v>11.016826</v>
      </c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T93" s="17" t="s">
        <v>68</v>
      </c>
      <c r="AU93" s="17" t="s">
        <v>248</v>
      </c>
      <c r="BK93" s="191">
        <f>BK94+BK204+BK208+BK219+BK246+BK258+BK278+BK294</f>
        <v>0</v>
      </c>
    </row>
    <row r="94" s="11" customFormat="1" ht="25.92" customHeight="1">
      <c r="A94" s="11"/>
      <c r="B94" s="192"/>
      <c r="C94" s="193"/>
      <c r="D94" s="194" t="s">
        <v>68</v>
      </c>
      <c r="E94" s="195" t="s">
        <v>76</v>
      </c>
      <c r="F94" s="195" t="s">
        <v>290</v>
      </c>
      <c r="G94" s="193"/>
      <c r="H94" s="193"/>
      <c r="I94" s="196"/>
      <c r="J94" s="197">
        <f>BK94</f>
        <v>0</v>
      </c>
      <c r="K94" s="193"/>
      <c r="L94" s="198"/>
      <c r="M94" s="199"/>
      <c r="N94" s="200"/>
      <c r="O94" s="200"/>
      <c r="P94" s="201">
        <f>SUM(P95:P203)</f>
        <v>0</v>
      </c>
      <c r="Q94" s="200"/>
      <c r="R94" s="201">
        <f>SUM(R95:R203)</f>
        <v>0.16905150000000002</v>
      </c>
      <c r="S94" s="200"/>
      <c r="T94" s="202">
        <f>SUM(T95:T203)</f>
        <v>10.991826</v>
      </c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R94" s="203" t="s">
        <v>265</v>
      </c>
      <c r="AT94" s="204" t="s">
        <v>68</v>
      </c>
      <c r="AU94" s="204" t="s">
        <v>69</v>
      </c>
      <c r="AY94" s="203" t="s">
        <v>266</v>
      </c>
      <c r="BK94" s="205">
        <f>SUM(BK95:BK203)</f>
        <v>0</v>
      </c>
    </row>
    <row r="95" s="2" customFormat="1" ht="33" customHeight="1">
      <c r="A95" s="38"/>
      <c r="B95" s="39"/>
      <c r="C95" s="206" t="s">
        <v>76</v>
      </c>
      <c r="D95" s="206" t="s">
        <v>267</v>
      </c>
      <c r="E95" s="207" t="s">
        <v>2719</v>
      </c>
      <c r="F95" s="208" t="s">
        <v>2720</v>
      </c>
      <c r="G95" s="209" t="s">
        <v>391</v>
      </c>
      <c r="H95" s="210">
        <v>2.952</v>
      </c>
      <c r="I95" s="211"/>
      <c r="J95" s="212">
        <f>ROUND(I95*H95,2)</f>
        <v>0</v>
      </c>
      <c r="K95" s="208" t="s">
        <v>271</v>
      </c>
      <c r="L95" s="44"/>
      <c r="M95" s="213" t="s">
        <v>19</v>
      </c>
      <c r="N95" s="214" t="s">
        <v>40</v>
      </c>
      <c r="O95" s="84"/>
      <c r="P95" s="215">
        <f>O95*H95</f>
        <v>0</v>
      </c>
      <c r="Q95" s="215">
        <v>0</v>
      </c>
      <c r="R95" s="215">
        <f>Q95*H95</f>
        <v>0</v>
      </c>
      <c r="S95" s="215">
        <v>0.22</v>
      </c>
      <c r="T95" s="216">
        <f>S95*H95</f>
        <v>0.64944000000000002</v>
      </c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R95" s="217" t="s">
        <v>265</v>
      </c>
      <c r="AT95" s="217" t="s">
        <v>267</v>
      </c>
      <c r="AU95" s="217" t="s">
        <v>76</v>
      </c>
      <c r="AY95" s="17" t="s">
        <v>266</v>
      </c>
      <c r="BE95" s="218">
        <f>IF(N95="základní",J95,0)</f>
        <v>0</v>
      </c>
      <c r="BF95" s="218">
        <f>IF(N95="snížená",J95,0)</f>
        <v>0</v>
      </c>
      <c r="BG95" s="218">
        <f>IF(N95="zákl. přenesená",J95,0)</f>
        <v>0</v>
      </c>
      <c r="BH95" s="218">
        <f>IF(N95="sníž. přenesená",J95,0)</f>
        <v>0</v>
      </c>
      <c r="BI95" s="218">
        <f>IF(N95="nulová",J95,0)</f>
        <v>0</v>
      </c>
      <c r="BJ95" s="17" t="s">
        <v>76</v>
      </c>
      <c r="BK95" s="218">
        <f>ROUND(I95*H95,2)</f>
        <v>0</v>
      </c>
      <c r="BL95" s="17" t="s">
        <v>265</v>
      </c>
      <c r="BM95" s="217" t="s">
        <v>2721</v>
      </c>
    </row>
    <row r="96" s="2" customFormat="1">
      <c r="A96" s="38"/>
      <c r="B96" s="39"/>
      <c r="C96" s="40"/>
      <c r="D96" s="219" t="s">
        <v>273</v>
      </c>
      <c r="E96" s="40"/>
      <c r="F96" s="220" t="s">
        <v>2722</v>
      </c>
      <c r="G96" s="40"/>
      <c r="H96" s="40"/>
      <c r="I96" s="221"/>
      <c r="J96" s="40"/>
      <c r="K96" s="40"/>
      <c r="L96" s="44"/>
      <c r="M96" s="222"/>
      <c r="N96" s="223"/>
      <c r="O96" s="84"/>
      <c r="P96" s="84"/>
      <c r="Q96" s="84"/>
      <c r="R96" s="84"/>
      <c r="S96" s="84"/>
      <c r="T96" s="85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T96" s="17" t="s">
        <v>273</v>
      </c>
      <c r="AU96" s="17" t="s">
        <v>76</v>
      </c>
    </row>
    <row r="97" s="12" customFormat="1">
      <c r="A97" s="12"/>
      <c r="B97" s="224"/>
      <c r="C97" s="225"/>
      <c r="D97" s="226" t="s">
        <v>275</v>
      </c>
      <c r="E97" s="227" t="s">
        <v>239</v>
      </c>
      <c r="F97" s="228" t="s">
        <v>2723</v>
      </c>
      <c r="G97" s="225"/>
      <c r="H97" s="229">
        <v>2.952</v>
      </c>
      <c r="I97" s="230"/>
      <c r="J97" s="225"/>
      <c r="K97" s="225"/>
      <c r="L97" s="231"/>
      <c r="M97" s="236"/>
      <c r="N97" s="237"/>
      <c r="O97" s="237"/>
      <c r="P97" s="237"/>
      <c r="Q97" s="237"/>
      <c r="R97" s="237"/>
      <c r="S97" s="237"/>
      <c r="T97" s="238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T97" s="235" t="s">
        <v>275</v>
      </c>
      <c r="AU97" s="235" t="s">
        <v>76</v>
      </c>
      <c r="AV97" s="12" t="s">
        <v>78</v>
      </c>
      <c r="AW97" s="12" t="s">
        <v>31</v>
      </c>
      <c r="AX97" s="12" t="s">
        <v>76</v>
      </c>
      <c r="AY97" s="235" t="s">
        <v>266</v>
      </c>
    </row>
    <row r="98" s="2" customFormat="1" ht="33" customHeight="1">
      <c r="A98" s="38"/>
      <c r="B98" s="39"/>
      <c r="C98" s="206" t="s">
        <v>78</v>
      </c>
      <c r="D98" s="206" t="s">
        <v>267</v>
      </c>
      <c r="E98" s="207" t="s">
        <v>2724</v>
      </c>
      <c r="F98" s="208" t="s">
        <v>2725</v>
      </c>
      <c r="G98" s="209" t="s">
        <v>391</v>
      </c>
      <c r="H98" s="210">
        <v>9.1259999999999994</v>
      </c>
      <c r="I98" s="211"/>
      <c r="J98" s="212">
        <f>ROUND(I98*H98,2)</f>
        <v>0</v>
      </c>
      <c r="K98" s="208" t="s">
        <v>271</v>
      </c>
      <c r="L98" s="44"/>
      <c r="M98" s="213" t="s">
        <v>19</v>
      </c>
      <c r="N98" s="214" t="s">
        <v>40</v>
      </c>
      <c r="O98" s="84"/>
      <c r="P98" s="215">
        <f>O98*H98</f>
        <v>0</v>
      </c>
      <c r="Q98" s="215">
        <v>0</v>
      </c>
      <c r="R98" s="215">
        <f>Q98*H98</f>
        <v>0</v>
      </c>
      <c r="S98" s="215">
        <v>0.316</v>
      </c>
      <c r="T98" s="216">
        <f>S98*H98</f>
        <v>2.8838159999999999</v>
      </c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R98" s="217" t="s">
        <v>265</v>
      </c>
      <c r="AT98" s="217" t="s">
        <v>267</v>
      </c>
      <c r="AU98" s="217" t="s">
        <v>76</v>
      </c>
      <c r="AY98" s="17" t="s">
        <v>266</v>
      </c>
      <c r="BE98" s="218">
        <f>IF(N98="základní",J98,0)</f>
        <v>0</v>
      </c>
      <c r="BF98" s="218">
        <f>IF(N98="snížená",J98,0)</f>
        <v>0</v>
      </c>
      <c r="BG98" s="218">
        <f>IF(N98="zákl. přenesená",J98,0)</f>
        <v>0</v>
      </c>
      <c r="BH98" s="218">
        <f>IF(N98="sníž. přenesená",J98,0)</f>
        <v>0</v>
      </c>
      <c r="BI98" s="218">
        <f>IF(N98="nulová",J98,0)</f>
        <v>0</v>
      </c>
      <c r="BJ98" s="17" t="s">
        <v>76</v>
      </c>
      <c r="BK98" s="218">
        <f>ROUND(I98*H98,2)</f>
        <v>0</v>
      </c>
      <c r="BL98" s="17" t="s">
        <v>265</v>
      </c>
      <c r="BM98" s="217" t="s">
        <v>2726</v>
      </c>
    </row>
    <row r="99" s="2" customFormat="1">
      <c r="A99" s="38"/>
      <c r="B99" s="39"/>
      <c r="C99" s="40"/>
      <c r="D99" s="219" t="s">
        <v>273</v>
      </c>
      <c r="E99" s="40"/>
      <c r="F99" s="220" t="s">
        <v>2727</v>
      </c>
      <c r="G99" s="40"/>
      <c r="H99" s="40"/>
      <c r="I99" s="221"/>
      <c r="J99" s="40"/>
      <c r="K99" s="40"/>
      <c r="L99" s="44"/>
      <c r="M99" s="222"/>
      <c r="N99" s="223"/>
      <c r="O99" s="84"/>
      <c r="P99" s="84"/>
      <c r="Q99" s="84"/>
      <c r="R99" s="84"/>
      <c r="S99" s="84"/>
      <c r="T99" s="85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T99" s="17" t="s">
        <v>273</v>
      </c>
      <c r="AU99" s="17" t="s">
        <v>76</v>
      </c>
    </row>
    <row r="100" s="12" customFormat="1">
      <c r="A100" s="12"/>
      <c r="B100" s="224"/>
      <c r="C100" s="225"/>
      <c r="D100" s="226" t="s">
        <v>275</v>
      </c>
      <c r="E100" s="227" t="s">
        <v>306</v>
      </c>
      <c r="F100" s="228" t="s">
        <v>2728</v>
      </c>
      <c r="G100" s="225"/>
      <c r="H100" s="229">
        <v>9.1259999999999994</v>
      </c>
      <c r="I100" s="230"/>
      <c r="J100" s="225"/>
      <c r="K100" s="225"/>
      <c r="L100" s="231"/>
      <c r="M100" s="236"/>
      <c r="N100" s="237"/>
      <c r="O100" s="237"/>
      <c r="P100" s="237"/>
      <c r="Q100" s="237"/>
      <c r="R100" s="237"/>
      <c r="S100" s="237"/>
      <c r="T100" s="238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T100" s="235" t="s">
        <v>275</v>
      </c>
      <c r="AU100" s="235" t="s">
        <v>76</v>
      </c>
      <c r="AV100" s="12" t="s">
        <v>78</v>
      </c>
      <c r="AW100" s="12" t="s">
        <v>31</v>
      </c>
      <c r="AX100" s="12" t="s">
        <v>76</v>
      </c>
      <c r="AY100" s="235" t="s">
        <v>266</v>
      </c>
    </row>
    <row r="101" s="2" customFormat="1" ht="37.8" customHeight="1">
      <c r="A101" s="38"/>
      <c r="B101" s="39"/>
      <c r="C101" s="206" t="s">
        <v>312</v>
      </c>
      <c r="D101" s="206" t="s">
        <v>267</v>
      </c>
      <c r="E101" s="207" t="s">
        <v>2729</v>
      </c>
      <c r="F101" s="208" t="s">
        <v>2730</v>
      </c>
      <c r="G101" s="209" t="s">
        <v>391</v>
      </c>
      <c r="H101" s="210">
        <v>12.077999999999999</v>
      </c>
      <c r="I101" s="211"/>
      <c r="J101" s="212">
        <f>ROUND(I101*H101,2)</f>
        <v>0</v>
      </c>
      <c r="K101" s="208" t="s">
        <v>271</v>
      </c>
      <c r="L101" s="44"/>
      <c r="M101" s="213" t="s">
        <v>19</v>
      </c>
      <c r="N101" s="214" t="s">
        <v>40</v>
      </c>
      <c r="O101" s="84"/>
      <c r="P101" s="215">
        <f>O101*H101</f>
        <v>0</v>
      </c>
      <c r="Q101" s="215">
        <v>0</v>
      </c>
      <c r="R101" s="215">
        <f>Q101*H101</f>
        <v>0</v>
      </c>
      <c r="S101" s="215">
        <v>0.28999999999999998</v>
      </c>
      <c r="T101" s="216">
        <f>S101*H101</f>
        <v>3.5026199999999994</v>
      </c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R101" s="217" t="s">
        <v>265</v>
      </c>
      <c r="AT101" s="217" t="s">
        <v>267</v>
      </c>
      <c r="AU101" s="217" t="s">
        <v>76</v>
      </c>
      <c r="AY101" s="17" t="s">
        <v>266</v>
      </c>
      <c r="BE101" s="218">
        <f>IF(N101="základní",J101,0)</f>
        <v>0</v>
      </c>
      <c r="BF101" s="218">
        <f>IF(N101="snížená",J101,0)</f>
        <v>0</v>
      </c>
      <c r="BG101" s="218">
        <f>IF(N101="zákl. přenesená",J101,0)</f>
        <v>0</v>
      </c>
      <c r="BH101" s="218">
        <f>IF(N101="sníž. přenesená",J101,0)</f>
        <v>0</v>
      </c>
      <c r="BI101" s="218">
        <f>IF(N101="nulová",J101,0)</f>
        <v>0</v>
      </c>
      <c r="BJ101" s="17" t="s">
        <v>76</v>
      </c>
      <c r="BK101" s="218">
        <f>ROUND(I101*H101,2)</f>
        <v>0</v>
      </c>
      <c r="BL101" s="17" t="s">
        <v>265</v>
      </c>
      <c r="BM101" s="217" t="s">
        <v>2731</v>
      </c>
    </row>
    <row r="102" s="2" customFormat="1">
      <c r="A102" s="38"/>
      <c r="B102" s="39"/>
      <c r="C102" s="40"/>
      <c r="D102" s="219" t="s">
        <v>273</v>
      </c>
      <c r="E102" s="40"/>
      <c r="F102" s="220" t="s">
        <v>2732</v>
      </c>
      <c r="G102" s="40"/>
      <c r="H102" s="40"/>
      <c r="I102" s="221"/>
      <c r="J102" s="40"/>
      <c r="K102" s="40"/>
      <c r="L102" s="44"/>
      <c r="M102" s="222"/>
      <c r="N102" s="223"/>
      <c r="O102" s="84"/>
      <c r="P102" s="84"/>
      <c r="Q102" s="84"/>
      <c r="R102" s="84"/>
      <c r="S102" s="84"/>
      <c r="T102" s="85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T102" s="17" t="s">
        <v>273</v>
      </c>
      <c r="AU102" s="17" t="s">
        <v>76</v>
      </c>
    </row>
    <row r="103" s="12" customFormat="1">
      <c r="A103" s="12"/>
      <c r="B103" s="224"/>
      <c r="C103" s="225"/>
      <c r="D103" s="226" t="s">
        <v>275</v>
      </c>
      <c r="E103" s="227" t="s">
        <v>317</v>
      </c>
      <c r="F103" s="228" t="s">
        <v>2733</v>
      </c>
      <c r="G103" s="225"/>
      <c r="H103" s="229">
        <v>9.1259999999999994</v>
      </c>
      <c r="I103" s="230"/>
      <c r="J103" s="225"/>
      <c r="K103" s="225"/>
      <c r="L103" s="231"/>
      <c r="M103" s="236"/>
      <c r="N103" s="237"/>
      <c r="O103" s="237"/>
      <c r="P103" s="237"/>
      <c r="Q103" s="237"/>
      <c r="R103" s="237"/>
      <c r="S103" s="237"/>
      <c r="T103" s="238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T103" s="235" t="s">
        <v>275</v>
      </c>
      <c r="AU103" s="235" t="s">
        <v>76</v>
      </c>
      <c r="AV103" s="12" t="s">
        <v>78</v>
      </c>
      <c r="AW103" s="12" t="s">
        <v>31</v>
      </c>
      <c r="AX103" s="12" t="s">
        <v>69</v>
      </c>
      <c r="AY103" s="235" t="s">
        <v>266</v>
      </c>
    </row>
    <row r="104" s="12" customFormat="1">
      <c r="A104" s="12"/>
      <c r="B104" s="224"/>
      <c r="C104" s="225"/>
      <c r="D104" s="226" t="s">
        <v>275</v>
      </c>
      <c r="E104" s="227" t="s">
        <v>319</v>
      </c>
      <c r="F104" s="228" t="s">
        <v>2734</v>
      </c>
      <c r="G104" s="225"/>
      <c r="H104" s="229">
        <v>9.1259999999999994</v>
      </c>
      <c r="I104" s="230"/>
      <c r="J104" s="225"/>
      <c r="K104" s="225"/>
      <c r="L104" s="231"/>
      <c r="M104" s="236"/>
      <c r="N104" s="237"/>
      <c r="O104" s="237"/>
      <c r="P104" s="237"/>
      <c r="Q104" s="237"/>
      <c r="R104" s="237"/>
      <c r="S104" s="237"/>
      <c r="T104" s="238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T104" s="235" t="s">
        <v>275</v>
      </c>
      <c r="AU104" s="235" t="s">
        <v>76</v>
      </c>
      <c r="AV104" s="12" t="s">
        <v>78</v>
      </c>
      <c r="AW104" s="12" t="s">
        <v>31</v>
      </c>
      <c r="AX104" s="12" t="s">
        <v>69</v>
      </c>
      <c r="AY104" s="235" t="s">
        <v>266</v>
      </c>
    </row>
    <row r="105" s="12" customFormat="1">
      <c r="A105" s="12"/>
      <c r="B105" s="224"/>
      <c r="C105" s="225"/>
      <c r="D105" s="226" t="s">
        <v>275</v>
      </c>
      <c r="E105" s="227" t="s">
        <v>1907</v>
      </c>
      <c r="F105" s="228" t="s">
        <v>2735</v>
      </c>
      <c r="G105" s="225"/>
      <c r="H105" s="229">
        <v>2.952</v>
      </c>
      <c r="I105" s="230"/>
      <c r="J105" s="225"/>
      <c r="K105" s="225"/>
      <c r="L105" s="231"/>
      <c r="M105" s="236"/>
      <c r="N105" s="237"/>
      <c r="O105" s="237"/>
      <c r="P105" s="237"/>
      <c r="Q105" s="237"/>
      <c r="R105" s="237"/>
      <c r="S105" s="237"/>
      <c r="T105" s="238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T105" s="235" t="s">
        <v>275</v>
      </c>
      <c r="AU105" s="235" t="s">
        <v>76</v>
      </c>
      <c r="AV105" s="12" t="s">
        <v>78</v>
      </c>
      <c r="AW105" s="12" t="s">
        <v>31</v>
      </c>
      <c r="AX105" s="12" t="s">
        <v>69</v>
      </c>
      <c r="AY105" s="235" t="s">
        <v>266</v>
      </c>
    </row>
    <row r="106" s="12" customFormat="1">
      <c r="A106" s="12"/>
      <c r="B106" s="224"/>
      <c r="C106" s="225"/>
      <c r="D106" s="226" t="s">
        <v>275</v>
      </c>
      <c r="E106" s="227" t="s">
        <v>1909</v>
      </c>
      <c r="F106" s="228" t="s">
        <v>2736</v>
      </c>
      <c r="G106" s="225"/>
      <c r="H106" s="229">
        <v>12.077999999999999</v>
      </c>
      <c r="I106" s="230"/>
      <c r="J106" s="225"/>
      <c r="K106" s="225"/>
      <c r="L106" s="231"/>
      <c r="M106" s="236"/>
      <c r="N106" s="237"/>
      <c r="O106" s="237"/>
      <c r="P106" s="237"/>
      <c r="Q106" s="237"/>
      <c r="R106" s="237"/>
      <c r="S106" s="237"/>
      <c r="T106" s="238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T106" s="235" t="s">
        <v>275</v>
      </c>
      <c r="AU106" s="235" t="s">
        <v>76</v>
      </c>
      <c r="AV106" s="12" t="s">
        <v>78</v>
      </c>
      <c r="AW106" s="12" t="s">
        <v>31</v>
      </c>
      <c r="AX106" s="12" t="s">
        <v>76</v>
      </c>
      <c r="AY106" s="235" t="s">
        <v>266</v>
      </c>
    </row>
    <row r="107" s="2" customFormat="1" ht="33" customHeight="1">
      <c r="A107" s="38"/>
      <c r="B107" s="39"/>
      <c r="C107" s="206" t="s">
        <v>265</v>
      </c>
      <c r="D107" s="206" t="s">
        <v>267</v>
      </c>
      <c r="E107" s="207" t="s">
        <v>2737</v>
      </c>
      <c r="F107" s="208" t="s">
        <v>2738</v>
      </c>
      <c r="G107" s="209" t="s">
        <v>391</v>
      </c>
      <c r="H107" s="210">
        <v>9.1259999999999994</v>
      </c>
      <c r="I107" s="211"/>
      <c r="J107" s="212">
        <f>ROUND(I107*H107,2)</f>
        <v>0</v>
      </c>
      <c r="K107" s="208" t="s">
        <v>271</v>
      </c>
      <c r="L107" s="44"/>
      <c r="M107" s="213" t="s">
        <v>19</v>
      </c>
      <c r="N107" s="214" t="s">
        <v>40</v>
      </c>
      <c r="O107" s="84"/>
      <c r="P107" s="215">
        <f>O107*H107</f>
        <v>0</v>
      </c>
      <c r="Q107" s="215">
        <v>0</v>
      </c>
      <c r="R107" s="215">
        <f>Q107*H107</f>
        <v>0</v>
      </c>
      <c r="S107" s="215">
        <v>0.32500000000000001</v>
      </c>
      <c r="T107" s="216">
        <f>S107*H107</f>
        <v>2.9659499999999999</v>
      </c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R107" s="217" t="s">
        <v>265</v>
      </c>
      <c r="AT107" s="217" t="s">
        <v>267</v>
      </c>
      <c r="AU107" s="217" t="s">
        <v>76</v>
      </c>
      <c r="AY107" s="17" t="s">
        <v>266</v>
      </c>
      <c r="BE107" s="218">
        <f>IF(N107="základní",J107,0)</f>
        <v>0</v>
      </c>
      <c r="BF107" s="218">
        <f>IF(N107="snížená",J107,0)</f>
        <v>0</v>
      </c>
      <c r="BG107" s="218">
        <f>IF(N107="zákl. přenesená",J107,0)</f>
        <v>0</v>
      </c>
      <c r="BH107" s="218">
        <f>IF(N107="sníž. přenesená",J107,0)</f>
        <v>0</v>
      </c>
      <c r="BI107" s="218">
        <f>IF(N107="nulová",J107,0)</f>
        <v>0</v>
      </c>
      <c r="BJ107" s="17" t="s">
        <v>76</v>
      </c>
      <c r="BK107" s="218">
        <f>ROUND(I107*H107,2)</f>
        <v>0</v>
      </c>
      <c r="BL107" s="17" t="s">
        <v>265</v>
      </c>
      <c r="BM107" s="217" t="s">
        <v>2739</v>
      </c>
    </row>
    <row r="108" s="2" customFormat="1">
      <c r="A108" s="38"/>
      <c r="B108" s="39"/>
      <c r="C108" s="40"/>
      <c r="D108" s="219" t="s">
        <v>273</v>
      </c>
      <c r="E108" s="40"/>
      <c r="F108" s="220" t="s">
        <v>2740</v>
      </c>
      <c r="G108" s="40"/>
      <c r="H108" s="40"/>
      <c r="I108" s="221"/>
      <c r="J108" s="40"/>
      <c r="K108" s="40"/>
      <c r="L108" s="44"/>
      <c r="M108" s="222"/>
      <c r="N108" s="223"/>
      <c r="O108" s="84"/>
      <c r="P108" s="84"/>
      <c r="Q108" s="84"/>
      <c r="R108" s="84"/>
      <c r="S108" s="84"/>
      <c r="T108" s="85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T108" s="17" t="s">
        <v>273</v>
      </c>
      <c r="AU108" s="17" t="s">
        <v>76</v>
      </c>
    </row>
    <row r="109" s="12" customFormat="1">
      <c r="A109" s="12"/>
      <c r="B109" s="224"/>
      <c r="C109" s="225"/>
      <c r="D109" s="226" t="s">
        <v>275</v>
      </c>
      <c r="E109" s="227" t="s">
        <v>325</v>
      </c>
      <c r="F109" s="228" t="s">
        <v>2728</v>
      </c>
      <c r="G109" s="225"/>
      <c r="H109" s="229">
        <v>9.1259999999999994</v>
      </c>
      <c r="I109" s="230"/>
      <c r="J109" s="225"/>
      <c r="K109" s="225"/>
      <c r="L109" s="231"/>
      <c r="M109" s="236"/>
      <c r="N109" s="237"/>
      <c r="O109" s="237"/>
      <c r="P109" s="237"/>
      <c r="Q109" s="237"/>
      <c r="R109" s="237"/>
      <c r="S109" s="237"/>
      <c r="T109" s="238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T109" s="235" t="s">
        <v>275</v>
      </c>
      <c r="AU109" s="235" t="s">
        <v>76</v>
      </c>
      <c r="AV109" s="12" t="s">
        <v>78</v>
      </c>
      <c r="AW109" s="12" t="s">
        <v>31</v>
      </c>
      <c r="AX109" s="12" t="s">
        <v>76</v>
      </c>
      <c r="AY109" s="235" t="s">
        <v>266</v>
      </c>
    </row>
    <row r="110" s="2" customFormat="1" ht="24.15" customHeight="1">
      <c r="A110" s="38"/>
      <c r="B110" s="39"/>
      <c r="C110" s="206" t="s">
        <v>329</v>
      </c>
      <c r="D110" s="206" t="s">
        <v>267</v>
      </c>
      <c r="E110" s="207" t="s">
        <v>2741</v>
      </c>
      <c r="F110" s="208" t="s">
        <v>2742</v>
      </c>
      <c r="G110" s="209" t="s">
        <v>299</v>
      </c>
      <c r="H110" s="210">
        <v>2</v>
      </c>
      <c r="I110" s="211"/>
      <c r="J110" s="212">
        <f>ROUND(I110*H110,2)</f>
        <v>0</v>
      </c>
      <c r="K110" s="208" t="s">
        <v>271</v>
      </c>
      <c r="L110" s="44"/>
      <c r="M110" s="213" t="s">
        <v>19</v>
      </c>
      <c r="N110" s="214" t="s">
        <v>40</v>
      </c>
      <c r="O110" s="84"/>
      <c r="P110" s="215">
        <f>O110*H110</f>
        <v>0</v>
      </c>
      <c r="Q110" s="215">
        <v>0</v>
      </c>
      <c r="R110" s="215">
        <f>Q110*H110</f>
        <v>0</v>
      </c>
      <c r="S110" s="215">
        <v>0.28999999999999998</v>
      </c>
      <c r="T110" s="216">
        <f>S110*H110</f>
        <v>0.57999999999999996</v>
      </c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R110" s="217" t="s">
        <v>265</v>
      </c>
      <c r="AT110" s="217" t="s">
        <v>267</v>
      </c>
      <c r="AU110" s="217" t="s">
        <v>76</v>
      </c>
      <c r="AY110" s="17" t="s">
        <v>266</v>
      </c>
      <c r="BE110" s="218">
        <f>IF(N110="základní",J110,0)</f>
        <v>0</v>
      </c>
      <c r="BF110" s="218">
        <f>IF(N110="snížená",J110,0)</f>
        <v>0</v>
      </c>
      <c r="BG110" s="218">
        <f>IF(N110="zákl. přenesená",J110,0)</f>
        <v>0</v>
      </c>
      <c r="BH110" s="218">
        <f>IF(N110="sníž. přenesená",J110,0)</f>
        <v>0</v>
      </c>
      <c r="BI110" s="218">
        <f>IF(N110="nulová",J110,0)</f>
        <v>0</v>
      </c>
      <c r="BJ110" s="17" t="s">
        <v>76</v>
      </c>
      <c r="BK110" s="218">
        <f>ROUND(I110*H110,2)</f>
        <v>0</v>
      </c>
      <c r="BL110" s="17" t="s">
        <v>265</v>
      </c>
      <c r="BM110" s="217" t="s">
        <v>2743</v>
      </c>
    </row>
    <row r="111" s="2" customFormat="1">
      <c r="A111" s="38"/>
      <c r="B111" s="39"/>
      <c r="C111" s="40"/>
      <c r="D111" s="219" t="s">
        <v>273</v>
      </c>
      <c r="E111" s="40"/>
      <c r="F111" s="220" t="s">
        <v>2744</v>
      </c>
      <c r="G111" s="40"/>
      <c r="H111" s="40"/>
      <c r="I111" s="221"/>
      <c r="J111" s="40"/>
      <c r="K111" s="40"/>
      <c r="L111" s="44"/>
      <c r="M111" s="222"/>
      <c r="N111" s="223"/>
      <c r="O111" s="84"/>
      <c r="P111" s="84"/>
      <c r="Q111" s="84"/>
      <c r="R111" s="84"/>
      <c r="S111" s="84"/>
      <c r="T111" s="85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T111" s="17" t="s">
        <v>273</v>
      </c>
      <c r="AU111" s="17" t="s">
        <v>76</v>
      </c>
    </row>
    <row r="112" s="12" customFormat="1">
      <c r="A112" s="12"/>
      <c r="B112" s="224"/>
      <c r="C112" s="225"/>
      <c r="D112" s="226" t="s">
        <v>275</v>
      </c>
      <c r="E112" s="227" t="s">
        <v>334</v>
      </c>
      <c r="F112" s="228" t="s">
        <v>78</v>
      </c>
      <c r="G112" s="225"/>
      <c r="H112" s="229">
        <v>2</v>
      </c>
      <c r="I112" s="230"/>
      <c r="J112" s="225"/>
      <c r="K112" s="225"/>
      <c r="L112" s="231"/>
      <c r="M112" s="236"/>
      <c r="N112" s="237"/>
      <c r="O112" s="237"/>
      <c r="P112" s="237"/>
      <c r="Q112" s="237"/>
      <c r="R112" s="237"/>
      <c r="S112" s="237"/>
      <c r="T112" s="238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T112" s="235" t="s">
        <v>275</v>
      </c>
      <c r="AU112" s="235" t="s">
        <v>76</v>
      </c>
      <c r="AV112" s="12" t="s">
        <v>78</v>
      </c>
      <c r="AW112" s="12" t="s">
        <v>31</v>
      </c>
      <c r="AX112" s="12" t="s">
        <v>76</v>
      </c>
      <c r="AY112" s="235" t="s">
        <v>266</v>
      </c>
    </row>
    <row r="113" s="2" customFormat="1" ht="24.15" customHeight="1">
      <c r="A113" s="38"/>
      <c r="B113" s="39"/>
      <c r="C113" s="206" t="s">
        <v>338</v>
      </c>
      <c r="D113" s="206" t="s">
        <v>267</v>
      </c>
      <c r="E113" s="207" t="s">
        <v>2745</v>
      </c>
      <c r="F113" s="208" t="s">
        <v>2746</v>
      </c>
      <c r="G113" s="209" t="s">
        <v>299</v>
      </c>
      <c r="H113" s="210">
        <v>2</v>
      </c>
      <c r="I113" s="211"/>
      <c r="J113" s="212">
        <f>ROUND(I113*H113,2)</f>
        <v>0</v>
      </c>
      <c r="K113" s="208" t="s">
        <v>271</v>
      </c>
      <c r="L113" s="44"/>
      <c r="M113" s="213" t="s">
        <v>19</v>
      </c>
      <c r="N113" s="214" t="s">
        <v>40</v>
      </c>
      <c r="O113" s="84"/>
      <c r="P113" s="215">
        <f>O113*H113</f>
        <v>0</v>
      </c>
      <c r="Q113" s="215">
        <v>0</v>
      </c>
      <c r="R113" s="215">
        <f>Q113*H113</f>
        <v>0</v>
      </c>
      <c r="S113" s="215">
        <v>0.20499999999999999</v>
      </c>
      <c r="T113" s="216">
        <f>S113*H113</f>
        <v>0.40999999999999998</v>
      </c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R113" s="217" t="s">
        <v>265</v>
      </c>
      <c r="AT113" s="217" t="s">
        <v>267</v>
      </c>
      <c r="AU113" s="217" t="s">
        <v>76</v>
      </c>
      <c r="AY113" s="17" t="s">
        <v>266</v>
      </c>
      <c r="BE113" s="218">
        <f>IF(N113="základní",J113,0)</f>
        <v>0</v>
      </c>
      <c r="BF113" s="218">
        <f>IF(N113="snížená",J113,0)</f>
        <v>0</v>
      </c>
      <c r="BG113" s="218">
        <f>IF(N113="zákl. přenesená",J113,0)</f>
        <v>0</v>
      </c>
      <c r="BH113" s="218">
        <f>IF(N113="sníž. přenesená",J113,0)</f>
        <v>0</v>
      </c>
      <c r="BI113" s="218">
        <f>IF(N113="nulová",J113,0)</f>
        <v>0</v>
      </c>
      <c r="BJ113" s="17" t="s">
        <v>76</v>
      </c>
      <c r="BK113" s="218">
        <f>ROUND(I113*H113,2)</f>
        <v>0</v>
      </c>
      <c r="BL113" s="17" t="s">
        <v>265</v>
      </c>
      <c r="BM113" s="217" t="s">
        <v>2747</v>
      </c>
    </row>
    <row r="114" s="2" customFormat="1">
      <c r="A114" s="38"/>
      <c r="B114" s="39"/>
      <c r="C114" s="40"/>
      <c r="D114" s="219" t="s">
        <v>273</v>
      </c>
      <c r="E114" s="40"/>
      <c r="F114" s="220" t="s">
        <v>2748</v>
      </c>
      <c r="G114" s="40"/>
      <c r="H114" s="40"/>
      <c r="I114" s="221"/>
      <c r="J114" s="40"/>
      <c r="K114" s="40"/>
      <c r="L114" s="44"/>
      <c r="M114" s="222"/>
      <c r="N114" s="223"/>
      <c r="O114" s="84"/>
      <c r="P114" s="84"/>
      <c r="Q114" s="84"/>
      <c r="R114" s="84"/>
      <c r="S114" s="84"/>
      <c r="T114" s="85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T114" s="17" t="s">
        <v>273</v>
      </c>
      <c r="AU114" s="17" t="s">
        <v>76</v>
      </c>
    </row>
    <row r="115" s="12" customFormat="1">
      <c r="A115" s="12"/>
      <c r="B115" s="224"/>
      <c r="C115" s="225"/>
      <c r="D115" s="226" t="s">
        <v>275</v>
      </c>
      <c r="E115" s="227" t="s">
        <v>1689</v>
      </c>
      <c r="F115" s="228" t="s">
        <v>78</v>
      </c>
      <c r="G115" s="225"/>
      <c r="H115" s="229">
        <v>2</v>
      </c>
      <c r="I115" s="230"/>
      <c r="J115" s="225"/>
      <c r="K115" s="225"/>
      <c r="L115" s="231"/>
      <c r="M115" s="236"/>
      <c r="N115" s="237"/>
      <c r="O115" s="237"/>
      <c r="P115" s="237"/>
      <c r="Q115" s="237"/>
      <c r="R115" s="237"/>
      <c r="S115" s="237"/>
      <c r="T115" s="238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T115" s="235" t="s">
        <v>275</v>
      </c>
      <c r="AU115" s="235" t="s">
        <v>76</v>
      </c>
      <c r="AV115" s="12" t="s">
        <v>78</v>
      </c>
      <c r="AW115" s="12" t="s">
        <v>31</v>
      </c>
      <c r="AX115" s="12" t="s">
        <v>76</v>
      </c>
      <c r="AY115" s="235" t="s">
        <v>266</v>
      </c>
    </row>
    <row r="116" s="2" customFormat="1" ht="49.05" customHeight="1">
      <c r="A116" s="38"/>
      <c r="B116" s="39"/>
      <c r="C116" s="206" t="s">
        <v>345</v>
      </c>
      <c r="D116" s="206" t="s">
        <v>267</v>
      </c>
      <c r="E116" s="207" t="s">
        <v>2749</v>
      </c>
      <c r="F116" s="208" t="s">
        <v>2750</v>
      </c>
      <c r="G116" s="209" t="s">
        <v>299</v>
      </c>
      <c r="H116" s="210">
        <v>1.3500000000000001</v>
      </c>
      <c r="I116" s="211"/>
      <c r="J116" s="212">
        <f>ROUND(I116*H116,2)</f>
        <v>0</v>
      </c>
      <c r="K116" s="208" t="s">
        <v>271</v>
      </c>
      <c r="L116" s="44"/>
      <c r="M116" s="213" t="s">
        <v>19</v>
      </c>
      <c r="N116" s="214" t="s">
        <v>40</v>
      </c>
      <c r="O116" s="84"/>
      <c r="P116" s="215">
        <f>O116*H116</f>
        <v>0</v>
      </c>
      <c r="Q116" s="215">
        <v>0.01269</v>
      </c>
      <c r="R116" s="215">
        <f>Q116*H116</f>
        <v>0.017131500000000001</v>
      </c>
      <c r="S116" s="215">
        <v>0</v>
      </c>
      <c r="T116" s="216">
        <f>S116*H116</f>
        <v>0</v>
      </c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R116" s="217" t="s">
        <v>265</v>
      </c>
      <c r="AT116" s="217" t="s">
        <v>267</v>
      </c>
      <c r="AU116" s="217" t="s">
        <v>76</v>
      </c>
      <c r="AY116" s="17" t="s">
        <v>266</v>
      </c>
      <c r="BE116" s="218">
        <f>IF(N116="základní",J116,0)</f>
        <v>0</v>
      </c>
      <c r="BF116" s="218">
        <f>IF(N116="snížená",J116,0)</f>
        <v>0</v>
      </c>
      <c r="BG116" s="218">
        <f>IF(N116="zákl. přenesená",J116,0)</f>
        <v>0</v>
      </c>
      <c r="BH116" s="218">
        <f>IF(N116="sníž. přenesená",J116,0)</f>
        <v>0</v>
      </c>
      <c r="BI116" s="218">
        <f>IF(N116="nulová",J116,0)</f>
        <v>0</v>
      </c>
      <c r="BJ116" s="17" t="s">
        <v>76</v>
      </c>
      <c r="BK116" s="218">
        <f>ROUND(I116*H116,2)</f>
        <v>0</v>
      </c>
      <c r="BL116" s="17" t="s">
        <v>265</v>
      </c>
      <c r="BM116" s="217" t="s">
        <v>2751</v>
      </c>
    </row>
    <row r="117" s="2" customFormat="1">
      <c r="A117" s="38"/>
      <c r="B117" s="39"/>
      <c r="C117" s="40"/>
      <c r="D117" s="219" t="s">
        <v>273</v>
      </c>
      <c r="E117" s="40"/>
      <c r="F117" s="220" t="s">
        <v>2752</v>
      </c>
      <c r="G117" s="40"/>
      <c r="H117" s="40"/>
      <c r="I117" s="221"/>
      <c r="J117" s="40"/>
      <c r="K117" s="40"/>
      <c r="L117" s="44"/>
      <c r="M117" s="222"/>
      <c r="N117" s="223"/>
      <c r="O117" s="84"/>
      <c r="P117" s="84"/>
      <c r="Q117" s="84"/>
      <c r="R117" s="84"/>
      <c r="S117" s="84"/>
      <c r="T117" s="85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T117" s="17" t="s">
        <v>273</v>
      </c>
      <c r="AU117" s="17" t="s">
        <v>76</v>
      </c>
    </row>
    <row r="118" s="12" customFormat="1">
      <c r="A118" s="12"/>
      <c r="B118" s="224"/>
      <c r="C118" s="225"/>
      <c r="D118" s="226" t="s">
        <v>275</v>
      </c>
      <c r="E118" s="227" t="s">
        <v>550</v>
      </c>
      <c r="F118" s="228" t="s">
        <v>2753</v>
      </c>
      <c r="G118" s="225"/>
      <c r="H118" s="229">
        <v>1.3500000000000001</v>
      </c>
      <c r="I118" s="230"/>
      <c r="J118" s="225"/>
      <c r="K118" s="225"/>
      <c r="L118" s="231"/>
      <c r="M118" s="236"/>
      <c r="N118" s="237"/>
      <c r="O118" s="237"/>
      <c r="P118" s="237"/>
      <c r="Q118" s="237"/>
      <c r="R118" s="237"/>
      <c r="S118" s="237"/>
      <c r="T118" s="238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T118" s="235" t="s">
        <v>275</v>
      </c>
      <c r="AU118" s="235" t="s">
        <v>76</v>
      </c>
      <c r="AV118" s="12" t="s">
        <v>78</v>
      </c>
      <c r="AW118" s="12" t="s">
        <v>31</v>
      </c>
      <c r="AX118" s="12" t="s">
        <v>76</v>
      </c>
      <c r="AY118" s="235" t="s">
        <v>266</v>
      </c>
    </row>
    <row r="119" s="2" customFormat="1" ht="49.05" customHeight="1">
      <c r="A119" s="38"/>
      <c r="B119" s="39"/>
      <c r="C119" s="206" t="s">
        <v>303</v>
      </c>
      <c r="D119" s="206" t="s">
        <v>267</v>
      </c>
      <c r="E119" s="207" t="s">
        <v>2414</v>
      </c>
      <c r="F119" s="208" t="s">
        <v>2415</v>
      </c>
      <c r="G119" s="209" t="s">
        <v>299</v>
      </c>
      <c r="H119" s="210">
        <v>2.7000000000000002</v>
      </c>
      <c r="I119" s="211"/>
      <c r="J119" s="212">
        <f>ROUND(I119*H119,2)</f>
        <v>0</v>
      </c>
      <c r="K119" s="208" t="s">
        <v>271</v>
      </c>
      <c r="L119" s="44"/>
      <c r="M119" s="213" t="s">
        <v>19</v>
      </c>
      <c r="N119" s="214" t="s">
        <v>40</v>
      </c>
      <c r="O119" s="84"/>
      <c r="P119" s="215">
        <f>O119*H119</f>
        <v>0</v>
      </c>
      <c r="Q119" s="215">
        <v>0.036900000000000002</v>
      </c>
      <c r="R119" s="215">
        <f>Q119*H119</f>
        <v>0.09963000000000001</v>
      </c>
      <c r="S119" s="215">
        <v>0</v>
      </c>
      <c r="T119" s="216">
        <f>S119*H119</f>
        <v>0</v>
      </c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R119" s="217" t="s">
        <v>265</v>
      </c>
      <c r="AT119" s="217" t="s">
        <v>267</v>
      </c>
      <c r="AU119" s="217" t="s">
        <v>76</v>
      </c>
      <c r="AY119" s="17" t="s">
        <v>266</v>
      </c>
      <c r="BE119" s="218">
        <f>IF(N119="základní",J119,0)</f>
        <v>0</v>
      </c>
      <c r="BF119" s="218">
        <f>IF(N119="snížená",J119,0)</f>
        <v>0</v>
      </c>
      <c r="BG119" s="218">
        <f>IF(N119="zákl. přenesená",J119,0)</f>
        <v>0</v>
      </c>
      <c r="BH119" s="218">
        <f>IF(N119="sníž. přenesená",J119,0)</f>
        <v>0</v>
      </c>
      <c r="BI119" s="218">
        <f>IF(N119="nulová",J119,0)</f>
        <v>0</v>
      </c>
      <c r="BJ119" s="17" t="s">
        <v>76</v>
      </c>
      <c r="BK119" s="218">
        <f>ROUND(I119*H119,2)</f>
        <v>0</v>
      </c>
      <c r="BL119" s="17" t="s">
        <v>265</v>
      </c>
      <c r="BM119" s="217" t="s">
        <v>2754</v>
      </c>
    </row>
    <row r="120" s="2" customFormat="1">
      <c r="A120" s="38"/>
      <c r="B120" s="39"/>
      <c r="C120" s="40"/>
      <c r="D120" s="219" t="s">
        <v>273</v>
      </c>
      <c r="E120" s="40"/>
      <c r="F120" s="220" t="s">
        <v>2417</v>
      </c>
      <c r="G120" s="40"/>
      <c r="H120" s="40"/>
      <c r="I120" s="221"/>
      <c r="J120" s="40"/>
      <c r="K120" s="40"/>
      <c r="L120" s="44"/>
      <c r="M120" s="222"/>
      <c r="N120" s="223"/>
      <c r="O120" s="84"/>
      <c r="P120" s="84"/>
      <c r="Q120" s="84"/>
      <c r="R120" s="84"/>
      <c r="S120" s="84"/>
      <c r="T120" s="85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T120" s="17" t="s">
        <v>273</v>
      </c>
      <c r="AU120" s="17" t="s">
        <v>76</v>
      </c>
    </row>
    <row r="121" s="12" customFormat="1">
      <c r="A121" s="12"/>
      <c r="B121" s="224"/>
      <c r="C121" s="225"/>
      <c r="D121" s="226" t="s">
        <v>275</v>
      </c>
      <c r="E121" s="227" t="s">
        <v>1933</v>
      </c>
      <c r="F121" s="228" t="s">
        <v>2755</v>
      </c>
      <c r="G121" s="225"/>
      <c r="H121" s="229">
        <v>2.7000000000000002</v>
      </c>
      <c r="I121" s="230"/>
      <c r="J121" s="225"/>
      <c r="K121" s="225"/>
      <c r="L121" s="231"/>
      <c r="M121" s="236"/>
      <c r="N121" s="237"/>
      <c r="O121" s="237"/>
      <c r="P121" s="237"/>
      <c r="Q121" s="237"/>
      <c r="R121" s="237"/>
      <c r="S121" s="237"/>
      <c r="T121" s="238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T121" s="235" t="s">
        <v>275</v>
      </c>
      <c r="AU121" s="235" t="s">
        <v>76</v>
      </c>
      <c r="AV121" s="12" t="s">
        <v>78</v>
      </c>
      <c r="AW121" s="12" t="s">
        <v>31</v>
      </c>
      <c r="AX121" s="12" t="s">
        <v>76</v>
      </c>
      <c r="AY121" s="235" t="s">
        <v>266</v>
      </c>
    </row>
    <row r="122" s="2" customFormat="1" ht="16.5" customHeight="1">
      <c r="A122" s="38"/>
      <c r="B122" s="39"/>
      <c r="C122" s="206" t="s">
        <v>310</v>
      </c>
      <c r="D122" s="206" t="s">
        <v>267</v>
      </c>
      <c r="E122" s="207" t="s">
        <v>2756</v>
      </c>
      <c r="F122" s="208" t="s">
        <v>2757</v>
      </c>
      <c r="G122" s="209" t="s">
        <v>391</v>
      </c>
      <c r="H122" s="210">
        <v>6.71</v>
      </c>
      <c r="I122" s="211"/>
      <c r="J122" s="212">
        <f>ROUND(I122*H122,2)</f>
        <v>0</v>
      </c>
      <c r="K122" s="208" t="s">
        <v>271</v>
      </c>
      <c r="L122" s="44"/>
      <c r="M122" s="213" t="s">
        <v>19</v>
      </c>
      <c r="N122" s="214" t="s">
        <v>40</v>
      </c>
      <c r="O122" s="84"/>
      <c r="P122" s="215">
        <f>O122*H122</f>
        <v>0</v>
      </c>
      <c r="Q122" s="215">
        <v>0</v>
      </c>
      <c r="R122" s="215">
        <f>Q122*H122</f>
        <v>0</v>
      </c>
      <c r="S122" s="215">
        <v>0</v>
      </c>
      <c r="T122" s="216">
        <f>S122*H122</f>
        <v>0</v>
      </c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R122" s="217" t="s">
        <v>265</v>
      </c>
      <c r="AT122" s="217" t="s">
        <v>267</v>
      </c>
      <c r="AU122" s="217" t="s">
        <v>76</v>
      </c>
      <c r="AY122" s="17" t="s">
        <v>266</v>
      </c>
      <c r="BE122" s="218">
        <f>IF(N122="základní",J122,0)</f>
        <v>0</v>
      </c>
      <c r="BF122" s="218">
        <f>IF(N122="snížená",J122,0)</f>
        <v>0</v>
      </c>
      <c r="BG122" s="218">
        <f>IF(N122="zákl. přenesená",J122,0)</f>
        <v>0</v>
      </c>
      <c r="BH122" s="218">
        <f>IF(N122="sníž. přenesená",J122,0)</f>
        <v>0</v>
      </c>
      <c r="BI122" s="218">
        <f>IF(N122="nulová",J122,0)</f>
        <v>0</v>
      </c>
      <c r="BJ122" s="17" t="s">
        <v>76</v>
      </c>
      <c r="BK122" s="218">
        <f>ROUND(I122*H122,2)</f>
        <v>0</v>
      </c>
      <c r="BL122" s="17" t="s">
        <v>265</v>
      </c>
      <c r="BM122" s="217" t="s">
        <v>2758</v>
      </c>
    </row>
    <row r="123" s="2" customFormat="1">
      <c r="A123" s="38"/>
      <c r="B123" s="39"/>
      <c r="C123" s="40"/>
      <c r="D123" s="219" t="s">
        <v>273</v>
      </c>
      <c r="E123" s="40"/>
      <c r="F123" s="220" t="s">
        <v>2759</v>
      </c>
      <c r="G123" s="40"/>
      <c r="H123" s="40"/>
      <c r="I123" s="221"/>
      <c r="J123" s="40"/>
      <c r="K123" s="40"/>
      <c r="L123" s="44"/>
      <c r="M123" s="222"/>
      <c r="N123" s="223"/>
      <c r="O123" s="84"/>
      <c r="P123" s="84"/>
      <c r="Q123" s="84"/>
      <c r="R123" s="84"/>
      <c r="S123" s="84"/>
      <c r="T123" s="85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T123" s="17" t="s">
        <v>273</v>
      </c>
      <c r="AU123" s="17" t="s">
        <v>76</v>
      </c>
    </row>
    <row r="124" s="12" customFormat="1">
      <c r="A124" s="12"/>
      <c r="B124" s="224"/>
      <c r="C124" s="225"/>
      <c r="D124" s="226" t="s">
        <v>275</v>
      </c>
      <c r="E124" s="227" t="s">
        <v>358</v>
      </c>
      <c r="F124" s="228" t="s">
        <v>2760</v>
      </c>
      <c r="G124" s="225"/>
      <c r="H124" s="229">
        <v>6.71</v>
      </c>
      <c r="I124" s="230"/>
      <c r="J124" s="225"/>
      <c r="K124" s="225"/>
      <c r="L124" s="231"/>
      <c r="M124" s="236"/>
      <c r="N124" s="237"/>
      <c r="O124" s="237"/>
      <c r="P124" s="237"/>
      <c r="Q124" s="237"/>
      <c r="R124" s="237"/>
      <c r="S124" s="237"/>
      <c r="T124" s="238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T124" s="235" t="s">
        <v>275</v>
      </c>
      <c r="AU124" s="235" t="s">
        <v>76</v>
      </c>
      <c r="AV124" s="12" t="s">
        <v>78</v>
      </c>
      <c r="AW124" s="12" t="s">
        <v>31</v>
      </c>
      <c r="AX124" s="12" t="s">
        <v>76</v>
      </c>
      <c r="AY124" s="235" t="s">
        <v>266</v>
      </c>
    </row>
    <row r="125" s="2" customFormat="1" ht="24.15" customHeight="1">
      <c r="A125" s="38"/>
      <c r="B125" s="39"/>
      <c r="C125" s="206" t="s">
        <v>362</v>
      </c>
      <c r="D125" s="206" t="s">
        <v>267</v>
      </c>
      <c r="E125" s="207" t="s">
        <v>2269</v>
      </c>
      <c r="F125" s="208" t="s">
        <v>2270</v>
      </c>
      <c r="G125" s="209" t="s">
        <v>293</v>
      </c>
      <c r="H125" s="210">
        <v>29.905000000000001</v>
      </c>
      <c r="I125" s="211"/>
      <c r="J125" s="212">
        <f>ROUND(I125*H125,2)</f>
        <v>0</v>
      </c>
      <c r="K125" s="208" t="s">
        <v>271</v>
      </c>
      <c r="L125" s="44"/>
      <c r="M125" s="213" t="s">
        <v>19</v>
      </c>
      <c r="N125" s="214" t="s">
        <v>40</v>
      </c>
      <c r="O125" s="84"/>
      <c r="P125" s="215">
        <f>O125*H125</f>
        <v>0</v>
      </c>
      <c r="Q125" s="215">
        <v>0</v>
      </c>
      <c r="R125" s="215">
        <f>Q125*H125</f>
        <v>0</v>
      </c>
      <c r="S125" s="215">
        <v>0</v>
      </c>
      <c r="T125" s="216">
        <f>S125*H125</f>
        <v>0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R125" s="217" t="s">
        <v>265</v>
      </c>
      <c r="AT125" s="217" t="s">
        <v>267</v>
      </c>
      <c r="AU125" s="217" t="s">
        <v>76</v>
      </c>
      <c r="AY125" s="17" t="s">
        <v>266</v>
      </c>
      <c r="BE125" s="218">
        <f>IF(N125="základní",J125,0)</f>
        <v>0</v>
      </c>
      <c r="BF125" s="218">
        <f>IF(N125="snížená",J125,0)</f>
        <v>0</v>
      </c>
      <c r="BG125" s="218">
        <f>IF(N125="zákl. přenesená",J125,0)</f>
        <v>0</v>
      </c>
      <c r="BH125" s="218">
        <f>IF(N125="sníž. přenesená",J125,0)</f>
        <v>0</v>
      </c>
      <c r="BI125" s="218">
        <f>IF(N125="nulová",J125,0)</f>
        <v>0</v>
      </c>
      <c r="BJ125" s="17" t="s">
        <v>76</v>
      </c>
      <c r="BK125" s="218">
        <f>ROUND(I125*H125,2)</f>
        <v>0</v>
      </c>
      <c r="BL125" s="17" t="s">
        <v>265</v>
      </c>
      <c r="BM125" s="217" t="s">
        <v>2761</v>
      </c>
    </row>
    <row r="126" s="2" customFormat="1">
      <c r="A126" s="38"/>
      <c r="B126" s="39"/>
      <c r="C126" s="40"/>
      <c r="D126" s="219" t="s">
        <v>273</v>
      </c>
      <c r="E126" s="40"/>
      <c r="F126" s="220" t="s">
        <v>2272</v>
      </c>
      <c r="G126" s="40"/>
      <c r="H126" s="40"/>
      <c r="I126" s="221"/>
      <c r="J126" s="40"/>
      <c r="K126" s="40"/>
      <c r="L126" s="44"/>
      <c r="M126" s="222"/>
      <c r="N126" s="223"/>
      <c r="O126" s="84"/>
      <c r="P126" s="84"/>
      <c r="Q126" s="84"/>
      <c r="R126" s="84"/>
      <c r="S126" s="84"/>
      <c r="T126" s="85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T126" s="17" t="s">
        <v>273</v>
      </c>
      <c r="AU126" s="17" t="s">
        <v>76</v>
      </c>
    </row>
    <row r="127" s="12" customFormat="1">
      <c r="A127" s="12"/>
      <c r="B127" s="224"/>
      <c r="C127" s="225"/>
      <c r="D127" s="226" t="s">
        <v>275</v>
      </c>
      <c r="E127" s="227" t="s">
        <v>1574</v>
      </c>
      <c r="F127" s="228" t="s">
        <v>2762</v>
      </c>
      <c r="G127" s="225"/>
      <c r="H127" s="229">
        <v>59.316000000000002</v>
      </c>
      <c r="I127" s="230"/>
      <c r="J127" s="225"/>
      <c r="K127" s="225"/>
      <c r="L127" s="231"/>
      <c r="M127" s="236"/>
      <c r="N127" s="237"/>
      <c r="O127" s="237"/>
      <c r="P127" s="237"/>
      <c r="Q127" s="237"/>
      <c r="R127" s="237"/>
      <c r="S127" s="237"/>
      <c r="T127" s="238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T127" s="235" t="s">
        <v>275</v>
      </c>
      <c r="AU127" s="235" t="s">
        <v>76</v>
      </c>
      <c r="AV127" s="12" t="s">
        <v>78</v>
      </c>
      <c r="AW127" s="12" t="s">
        <v>31</v>
      </c>
      <c r="AX127" s="12" t="s">
        <v>69</v>
      </c>
      <c r="AY127" s="235" t="s">
        <v>266</v>
      </c>
    </row>
    <row r="128" s="13" customFormat="1">
      <c r="A128" s="13"/>
      <c r="B128" s="251"/>
      <c r="C128" s="252"/>
      <c r="D128" s="226" t="s">
        <v>275</v>
      </c>
      <c r="E128" s="253" t="s">
        <v>19</v>
      </c>
      <c r="F128" s="254" t="s">
        <v>2763</v>
      </c>
      <c r="G128" s="252"/>
      <c r="H128" s="253" t="s">
        <v>19</v>
      </c>
      <c r="I128" s="255"/>
      <c r="J128" s="252"/>
      <c r="K128" s="252"/>
      <c r="L128" s="256"/>
      <c r="M128" s="257"/>
      <c r="N128" s="258"/>
      <c r="O128" s="258"/>
      <c r="P128" s="258"/>
      <c r="Q128" s="258"/>
      <c r="R128" s="258"/>
      <c r="S128" s="258"/>
      <c r="T128" s="259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60" t="s">
        <v>275</v>
      </c>
      <c r="AU128" s="260" t="s">
        <v>76</v>
      </c>
      <c r="AV128" s="13" t="s">
        <v>76</v>
      </c>
      <c r="AW128" s="13" t="s">
        <v>31</v>
      </c>
      <c r="AX128" s="13" t="s">
        <v>69</v>
      </c>
      <c r="AY128" s="260" t="s">
        <v>266</v>
      </c>
    </row>
    <row r="129" s="12" customFormat="1">
      <c r="A129" s="12"/>
      <c r="B129" s="224"/>
      <c r="C129" s="225"/>
      <c r="D129" s="226" t="s">
        <v>275</v>
      </c>
      <c r="E129" s="227" t="s">
        <v>1614</v>
      </c>
      <c r="F129" s="228" t="s">
        <v>2764</v>
      </c>
      <c r="G129" s="225"/>
      <c r="H129" s="229">
        <v>-4.5629999999999997</v>
      </c>
      <c r="I129" s="230"/>
      <c r="J129" s="225"/>
      <c r="K129" s="225"/>
      <c r="L129" s="231"/>
      <c r="M129" s="236"/>
      <c r="N129" s="237"/>
      <c r="O129" s="237"/>
      <c r="P129" s="237"/>
      <c r="Q129" s="237"/>
      <c r="R129" s="237"/>
      <c r="S129" s="237"/>
      <c r="T129" s="238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T129" s="235" t="s">
        <v>275</v>
      </c>
      <c r="AU129" s="235" t="s">
        <v>76</v>
      </c>
      <c r="AV129" s="12" t="s">
        <v>78</v>
      </c>
      <c r="AW129" s="12" t="s">
        <v>31</v>
      </c>
      <c r="AX129" s="12" t="s">
        <v>69</v>
      </c>
      <c r="AY129" s="235" t="s">
        <v>266</v>
      </c>
    </row>
    <row r="130" s="12" customFormat="1">
      <c r="A130" s="12"/>
      <c r="B130" s="224"/>
      <c r="C130" s="225"/>
      <c r="D130" s="226" t="s">
        <v>275</v>
      </c>
      <c r="E130" s="227" t="s">
        <v>2765</v>
      </c>
      <c r="F130" s="228" t="s">
        <v>2766</v>
      </c>
      <c r="G130" s="225"/>
      <c r="H130" s="229">
        <v>-0.88600000000000001</v>
      </c>
      <c r="I130" s="230"/>
      <c r="J130" s="225"/>
      <c r="K130" s="225"/>
      <c r="L130" s="231"/>
      <c r="M130" s="236"/>
      <c r="N130" s="237"/>
      <c r="O130" s="237"/>
      <c r="P130" s="237"/>
      <c r="Q130" s="237"/>
      <c r="R130" s="237"/>
      <c r="S130" s="237"/>
      <c r="T130" s="238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T130" s="235" t="s">
        <v>275</v>
      </c>
      <c r="AU130" s="235" t="s">
        <v>76</v>
      </c>
      <c r="AV130" s="12" t="s">
        <v>78</v>
      </c>
      <c r="AW130" s="12" t="s">
        <v>31</v>
      </c>
      <c r="AX130" s="12" t="s">
        <v>69</v>
      </c>
      <c r="AY130" s="235" t="s">
        <v>266</v>
      </c>
    </row>
    <row r="131" s="12" customFormat="1">
      <c r="A131" s="12"/>
      <c r="B131" s="224"/>
      <c r="C131" s="225"/>
      <c r="D131" s="226" t="s">
        <v>275</v>
      </c>
      <c r="E131" s="227" t="s">
        <v>2767</v>
      </c>
      <c r="F131" s="228" t="s">
        <v>2768</v>
      </c>
      <c r="G131" s="225"/>
      <c r="H131" s="229">
        <v>-2.0129999999999999</v>
      </c>
      <c r="I131" s="230"/>
      <c r="J131" s="225"/>
      <c r="K131" s="225"/>
      <c r="L131" s="231"/>
      <c r="M131" s="236"/>
      <c r="N131" s="237"/>
      <c r="O131" s="237"/>
      <c r="P131" s="237"/>
      <c r="Q131" s="237"/>
      <c r="R131" s="237"/>
      <c r="S131" s="237"/>
      <c r="T131" s="238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T131" s="235" t="s">
        <v>275</v>
      </c>
      <c r="AU131" s="235" t="s">
        <v>76</v>
      </c>
      <c r="AV131" s="12" t="s">
        <v>78</v>
      </c>
      <c r="AW131" s="12" t="s">
        <v>31</v>
      </c>
      <c r="AX131" s="12" t="s">
        <v>69</v>
      </c>
      <c r="AY131" s="235" t="s">
        <v>266</v>
      </c>
    </row>
    <row r="132" s="12" customFormat="1">
      <c r="A132" s="12"/>
      <c r="B132" s="224"/>
      <c r="C132" s="225"/>
      <c r="D132" s="226" t="s">
        <v>275</v>
      </c>
      <c r="E132" s="227" t="s">
        <v>2769</v>
      </c>
      <c r="F132" s="228" t="s">
        <v>2770</v>
      </c>
      <c r="G132" s="225"/>
      <c r="H132" s="229">
        <v>-2.0129999999999999</v>
      </c>
      <c r="I132" s="230"/>
      <c r="J132" s="225"/>
      <c r="K132" s="225"/>
      <c r="L132" s="231"/>
      <c r="M132" s="236"/>
      <c r="N132" s="237"/>
      <c r="O132" s="237"/>
      <c r="P132" s="237"/>
      <c r="Q132" s="237"/>
      <c r="R132" s="237"/>
      <c r="S132" s="237"/>
      <c r="T132" s="238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T132" s="235" t="s">
        <v>275</v>
      </c>
      <c r="AU132" s="235" t="s">
        <v>76</v>
      </c>
      <c r="AV132" s="12" t="s">
        <v>78</v>
      </c>
      <c r="AW132" s="12" t="s">
        <v>31</v>
      </c>
      <c r="AX132" s="12" t="s">
        <v>69</v>
      </c>
      <c r="AY132" s="235" t="s">
        <v>266</v>
      </c>
    </row>
    <row r="133" s="12" customFormat="1">
      <c r="A133" s="12"/>
      <c r="B133" s="224"/>
      <c r="C133" s="225"/>
      <c r="D133" s="226" t="s">
        <v>275</v>
      </c>
      <c r="E133" s="227" t="s">
        <v>2771</v>
      </c>
      <c r="F133" s="228" t="s">
        <v>2772</v>
      </c>
      <c r="G133" s="225"/>
      <c r="H133" s="229">
        <v>49.841000000000001</v>
      </c>
      <c r="I133" s="230"/>
      <c r="J133" s="225"/>
      <c r="K133" s="225"/>
      <c r="L133" s="231"/>
      <c r="M133" s="236"/>
      <c r="N133" s="237"/>
      <c r="O133" s="237"/>
      <c r="P133" s="237"/>
      <c r="Q133" s="237"/>
      <c r="R133" s="237"/>
      <c r="S133" s="237"/>
      <c r="T133" s="238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T133" s="235" t="s">
        <v>275</v>
      </c>
      <c r="AU133" s="235" t="s">
        <v>76</v>
      </c>
      <c r="AV133" s="12" t="s">
        <v>78</v>
      </c>
      <c r="AW133" s="12" t="s">
        <v>31</v>
      </c>
      <c r="AX133" s="12" t="s">
        <v>69</v>
      </c>
      <c r="AY133" s="235" t="s">
        <v>266</v>
      </c>
    </row>
    <row r="134" s="12" customFormat="1">
      <c r="A134" s="12"/>
      <c r="B134" s="224"/>
      <c r="C134" s="225"/>
      <c r="D134" s="226" t="s">
        <v>275</v>
      </c>
      <c r="E134" s="227" t="s">
        <v>2773</v>
      </c>
      <c r="F134" s="228" t="s">
        <v>2774</v>
      </c>
      <c r="G134" s="225"/>
      <c r="H134" s="229">
        <v>29.905000000000001</v>
      </c>
      <c r="I134" s="230"/>
      <c r="J134" s="225"/>
      <c r="K134" s="225"/>
      <c r="L134" s="231"/>
      <c r="M134" s="236"/>
      <c r="N134" s="237"/>
      <c r="O134" s="237"/>
      <c r="P134" s="237"/>
      <c r="Q134" s="237"/>
      <c r="R134" s="237"/>
      <c r="S134" s="237"/>
      <c r="T134" s="238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T134" s="235" t="s">
        <v>275</v>
      </c>
      <c r="AU134" s="235" t="s">
        <v>76</v>
      </c>
      <c r="AV134" s="12" t="s">
        <v>78</v>
      </c>
      <c r="AW134" s="12" t="s">
        <v>31</v>
      </c>
      <c r="AX134" s="12" t="s">
        <v>76</v>
      </c>
      <c r="AY134" s="235" t="s">
        <v>266</v>
      </c>
    </row>
    <row r="135" s="2" customFormat="1" ht="24.15" customHeight="1">
      <c r="A135" s="38"/>
      <c r="B135" s="39"/>
      <c r="C135" s="206" t="s">
        <v>367</v>
      </c>
      <c r="D135" s="206" t="s">
        <v>267</v>
      </c>
      <c r="E135" s="207" t="s">
        <v>2775</v>
      </c>
      <c r="F135" s="208" t="s">
        <v>2776</v>
      </c>
      <c r="G135" s="209" t="s">
        <v>293</v>
      </c>
      <c r="H135" s="210">
        <v>19.936</v>
      </c>
      <c r="I135" s="211"/>
      <c r="J135" s="212">
        <f>ROUND(I135*H135,2)</f>
        <v>0</v>
      </c>
      <c r="K135" s="208" t="s">
        <v>271</v>
      </c>
      <c r="L135" s="44"/>
      <c r="M135" s="213" t="s">
        <v>19</v>
      </c>
      <c r="N135" s="214" t="s">
        <v>40</v>
      </c>
      <c r="O135" s="84"/>
      <c r="P135" s="215">
        <f>O135*H135</f>
        <v>0</v>
      </c>
      <c r="Q135" s="215">
        <v>0</v>
      </c>
      <c r="R135" s="215">
        <f>Q135*H135</f>
        <v>0</v>
      </c>
      <c r="S135" s="215">
        <v>0</v>
      </c>
      <c r="T135" s="216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217" t="s">
        <v>265</v>
      </c>
      <c r="AT135" s="217" t="s">
        <v>267</v>
      </c>
      <c r="AU135" s="217" t="s">
        <v>76</v>
      </c>
      <c r="AY135" s="17" t="s">
        <v>266</v>
      </c>
      <c r="BE135" s="218">
        <f>IF(N135="základní",J135,0)</f>
        <v>0</v>
      </c>
      <c r="BF135" s="218">
        <f>IF(N135="snížená",J135,0)</f>
        <v>0</v>
      </c>
      <c r="BG135" s="218">
        <f>IF(N135="zákl. přenesená",J135,0)</f>
        <v>0</v>
      </c>
      <c r="BH135" s="218">
        <f>IF(N135="sníž. přenesená",J135,0)</f>
        <v>0</v>
      </c>
      <c r="BI135" s="218">
        <f>IF(N135="nulová",J135,0)</f>
        <v>0</v>
      </c>
      <c r="BJ135" s="17" t="s">
        <v>76</v>
      </c>
      <c r="BK135" s="218">
        <f>ROUND(I135*H135,2)</f>
        <v>0</v>
      </c>
      <c r="BL135" s="17" t="s">
        <v>265</v>
      </c>
      <c r="BM135" s="217" t="s">
        <v>2777</v>
      </c>
    </row>
    <row r="136" s="2" customFormat="1">
      <c r="A136" s="38"/>
      <c r="B136" s="39"/>
      <c r="C136" s="40"/>
      <c r="D136" s="219" t="s">
        <v>273</v>
      </c>
      <c r="E136" s="40"/>
      <c r="F136" s="220" t="s">
        <v>2778</v>
      </c>
      <c r="G136" s="40"/>
      <c r="H136" s="40"/>
      <c r="I136" s="221"/>
      <c r="J136" s="40"/>
      <c r="K136" s="40"/>
      <c r="L136" s="44"/>
      <c r="M136" s="222"/>
      <c r="N136" s="223"/>
      <c r="O136" s="84"/>
      <c r="P136" s="84"/>
      <c r="Q136" s="84"/>
      <c r="R136" s="84"/>
      <c r="S136" s="84"/>
      <c r="T136" s="85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T136" s="17" t="s">
        <v>273</v>
      </c>
      <c r="AU136" s="17" t="s">
        <v>76</v>
      </c>
    </row>
    <row r="137" s="12" customFormat="1">
      <c r="A137" s="12"/>
      <c r="B137" s="224"/>
      <c r="C137" s="225"/>
      <c r="D137" s="226" t="s">
        <v>275</v>
      </c>
      <c r="E137" s="227" t="s">
        <v>372</v>
      </c>
      <c r="F137" s="228" t="s">
        <v>2779</v>
      </c>
      <c r="G137" s="225"/>
      <c r="H137" s="229">
        <v>19.936</v>
      </c>
      <c r="I137" s="230"/>
      <c r="J137" s="225"/>
      <c r="K137" s="225"/>
      <c r="L137" s="231"/>
      <c r="M137" s="236"/>
      <c r="N137" s="237"/>
      <c r="O137" s="237"/>
      <c r="P137" s="237"/>
      <c r="Q137" s="237"/>
      <c r="R137" s="237"/>
      <c r="S137" s="237"/>
      <c r="T137" s="238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T137" s="235" t="s">
        <v>275</v>
      </c>
      <c r="AU137" s="235" t="s">
        <v>76</v>
      </c>
      <c r="AV137" s="12" t="s">
        <v>78</v>
      </c>
      <c r="AW137" s="12" t="s">
        <v>31</v>
      </c>
      <c r="AX137" s="12" t="s">
        <v>76</v>
      </c>
      <c r="AY137" s="235" t="s">
        <v>266</v>
      </c>
    </row>
    <row r="138" s="2" customFormat="1" ht="24.15" customHeight="1">
      <c r="A138" s="38"/>
      <c r="B138" s="39"/>
      <c r="C138" s="206" t="s">
        <v>376</v>
      </c>
      <c r="D138" s="206" t="s">
        <v>267</v>
      </c>
      <c r="E138" s="207" t="s">
        <v>2441</v>
      </c>
      <c r="F138" s="208" t="s">
        <v>2442</v>
      </c>
      <c r="G138" s="209" t="s">
        <v>293</v>
      </c>
      <c r="H138" s="210">
        <v>6.0750000000000002</v>
      </c>
      <c r="I138" s="211"/>
      <c r="J138" s="212">
        <f>ROUND(I138*H138,2)</f>
        <v>0</v>
      </c>
      <c r="K138" s="208" t="s">
        <v>271</v>
      </c>
      <c r="L138" s="44"/>
      <c r="M138" s="213" t="s">
        <v>19</v>
      </c>
      <c r="N138" s="214" t="s">
        <v>40</v>
      </c>
      <c r="O138" s="84"/>
      <c r="P138" s="215">
        <f>O138*H138</f>
        <v>0</v>
      </c>
      <c r="Q138" s="215">
        <v>0</v>
      </c>
      <c r="R138" s="215">
        <f>Q138*H138</f>
        <v>0</v>
      </c>
      <c r="S138" s="215">
        <v>0</v>
      </c>
      <c r="T138" s="216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17" t="s">
        <v>265</v>
      </c>
      <c r="AT138" s="217" t="s">
        <v>267</v>
      </c>
      <c r="AU138" s="217" t="s">
        <v>76</v>
      </c>
      <c r="AY138" s="17" t="s">
        <v>266</v>
      </c>
      <c r="BE138" s="218">
        <f>IF(N138="základní",J138,0)</f>
        <v>0</v>
      </c>
      <c r="BF138" s="218">
        <f>IF(N138="snížená",J138,0)</f>
        <v>0</v>
      </c>
      <c r="BG138" s="218">
        <f>IF(N138="zákl. přenesená",J138,0)</f>
        <v>0</v>
      </c>
      <c r="BH138" s="218">
        <f>IF(N138="sníž. přenesená",J138,0)</f>
        <v>0</v>
      </c>
      <c r="BI138" s="218">
        <f>IF(N138="nulová",J138,0)</f>
        <v>0</v>
      </c>
      <c r="BJ138" s="17" t="s">
        <v>76</v>
      </c>
      <c r="BK138" s="218">
        <f>ROUND(I138*H138,2)</f>
        <v>0</v>
      </c>
      <c r="BL138" s="17" t="s">
        <v>265</v>
      </c>
      <c r="BM138" s="217" t="s">
        <v>2780</v>
      </c>
    </row>
    <row r="139" s="2" customFormat="1">
      <c r="A139" s="38"/>
      <c r="B139" s="39"/>
      <c r="C139" s="40"/>
      <c r="D139" s="219" t="s">
        <v>273</v>
      </c>
      <c r="E139" s="40"/>
      <c r="F139" s="220" t="s">
        <v>2444</v>
      </c>
      <c r="G139" s="40"/>
      <c r="H139" s="40"/>
      <c r="I139" s="221"/>
      <c r="J139" s="40"/>
      <c r="K139" s="40"/>
      <c r="L139" s="44"/>
      <c r="M139" s="222"/>
      <c r="N139" s="223"/>
      <c r="O139" s="84"/>
      <c r="P139" s="84"/>
      <c r="Q139" s="84"/>
      <c r="R139" s="84"/>
      <c r="S139" s="84"/>
      <c r="T139" s="85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T139" s="17" t="s">
        <v>273</v>
      </c>
      <c r="AU139" s="17" t="s">
        <v>76</v>
      </c>
    </row>
    <row r="140" s="12" customFormat="1">
      <c r="A140" s="12"/>
      <c r="B140" s="224"/>
      <c r="C140" s="225"/>
      <c r="D140" s="226" t="s">
        <v>275</v>
      </c>
      <c r="E140" s="227" t="s">
        <v>381</v>
      </c>
      <c r="F140" s="228" t="s">
        <v>2781</v>
      </c>
      <c r="G140" s="225"/>
      <c r="H140" s="229">
        <v>6.0750000000000002</v>
      </c>
      <c r="I140" s="230"/>
      <c r="J140" s="225"/>
      <c r="K140" s="225"/>
      <c r="L140" s="231"/>
      <c r="M140" s="236"/>
      <c r="N140" s="237"/>
      <c r="O140" s="237"/>
      <c r="P140" s="237"/>
      <c r="Q140" s="237"/>
      <c r="R140" s="237"/>
      <c r="S140" s="237"/>
      <c r="T140" s="238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T140" s="235" t="s">
        <v>275</v>
      </c>
      <c r="AU140" s="235" t="s">
        <v>76</v>
      </c>
      <c r="AV140" s="12" t="s">
        <v>78</v>
      </c>
      <c r="AW140" s="12" t="s">
        <v>31</v>
      </c>
      <c r="AX140" s="12" t="s">
        <v>76</v>
      </c>
      <c r="AY140" s="235" t="s">
        <v>266</v>
      </c>
    </row>
    <row r="141" s="2" customFormat="1" ht="24.15" customHeight="1">
      <c r="A141" s="38"/>
      <c r="B141" s="39"/>
      <c r="C141" s="206" t="s">
        <v>573</v>
      </c>
      <c r="D141" s="206" t="s">
        <v>267</v>
      </c>
      <c r="E141" s="207" t="s">
        <v>2446</v>
      </c>
      <c r="F141" s="208" t="s">
        <v>2447</v>
      </c>
      <c r="G141" s="209" t="s">
        <v>391</v>
      </c>
      <c r="H141" s="210">
        <v>88.400000000000006</v>
      </c>
      <c r="I141" s="211"/>
      <c r="J141" s="212">
        <f>ROUND(I141*H141,2)</f>
        <v>0</v>
      </c>
      <c r="K141" s="208" t="s">
        <v>271</v>
      </c>
      <c r="L141" s="44"/>
      <c r="M141" s="213" t="s">
        <v>19</v>
      </c>
      <c r="N141" s="214" t="s">
        <v>40</v>
      </c>
      <c r="O141" s="84"/>
      <c r="P141" s="215">
        <f>O141*H141</f>
        <v>0</v>
      </c>
      <c r="Q141" s="215">
        <v>0.00059000000000000003</v>
      </c>
      <c r="R141" s="215">
        <f>Q141*H141</f>
        <v>0.052156000000000008</v>
      </c>
      <c r="S141" s="215">
        <v>0</v>
      </c>
      <c r="T141" s="216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217" t="s">
        <v>265</v>
      </c>
      <c r="AT141" s="217" t="s">
        <v>267</v>
      </c>
      <c r="AU141" s="217" t="s">
        <v>76</v>
      </c>
      <c r="AY141" s="17" t="s">
        <v>266</v>
      </c>
      <c r="BE141" s="218">
        <f>IF(N141="základní",J141,0)</f>
        <v>0</v>
      </c>
      <c r="BF141" s="218">
        <f>IF(N141="snížená",J141,0)</f>
        <v>0</v>
      </c>
      <c r="BG141" s="218">
        <f>IF(N141="zákl. přenesená",J141,0)</f>
        <v>0</v>
      </c>
      <c r="BH141" s="218">
        <f>IF(N141="sníž. přenesená",J141,0)</f>
        <v>0</v>
      </c>
      <c r="BI141" s="218">
        <f>IF(N141="nulová",J141,0)</f>
        <v>0</v>
      </c>
      <c r="BJ141" s="17" t="s">
        <v>76</v>
      </c>
      <c r="BK141" s="218">
        <f>ROUND(I141*H141,2)</f>
        <v>0</v>
      </c>
      <c r="BL141" s="17" t="s">
        <v>265</v>
      </c>
      <c r="BM141" s="217" t="s">
        <v>2782</v>
      </c>
    </row>
    <row r="142" s="2" customFormat="1">
      <c r="A142" s="38"/>
      <c r="B142" s="39"/>
      <c r="C142" s="40"/>
      <c r="D142" s="219" t="s">
        <v>273</v>
      </c>
      <c r="E142" s="40"/>
      <c r="F142" s="220" t="s">
        <v>2449</v>
      </c>
      <c r="G142" s="40"/>
      <c r="H142" s="40"/>
      <c r="I142" s="221"/>
      <c r="J142" s="40"/>
      <c r="K142" s="40"/>
      <c r="L142" s="44"/>
      <c r="M142" s="222"/>
      <c r="N142" s="223"/>
      <c r="O142" s="84"/>
      <c r="P142" s="84"/>
      <c r="Q142" s="84"/>
      <c r="R142" s="84"/>
      <c r="S142" s="84"/>
      <c r="T142" s="85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T142" s="17" t="s">
        <v>273</v>
      </c>
      <c r="AU142" s="17" t="s">
        <v>76</v>
      </c>
    </row>
    <row r="143" s="12" customFormat="1">
      <c r="A143" s="12"/>
      <c r="B143" s="224"/>
      <c r="C143" s="225"/>
      <c r="D143" s="226" t="s">
        <v>275</v>
      </c>
      <c r="E143" s="227" t="s">
        <v>397</v>
      </c>
      <c r="F143" s="228" t="s">
        <v>2783</v>
      </c>
      <c r="G143" s="225"/>
      <c r="H143" s="229">
        <v>88.400000000000006</v>
      </c>
      <c r="I143" s="230"/>
      <c r="J143" s="225"/>
      <c r="K143" s="225"/>
      <c r="L143" s="231"/>
      <c r="M143" s="236"/>
      <c r="N143" s="237"/>
      <c r="O143" s="237"/>
      <c r="P143" s="237"/>
      <c r="Q143" s="237"/>
      <c r="R143" s="237"/>
      <c r="S143" s="237"/>
      <c r="T143" s="238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T143" s="235" t="s">
        <v>275</v>
      </c>
      <c r="AU143" s="235" t="s">
        <v>76</v>
      </c>
      <c r="AV143" s="12" t="s">
        <v>78</v>
      </c>
      <c r="AW143" s="12" t="s">
        <v>31</v>
      </c>
      <c r="AX143" s="12" t="s">
        <v>76</v>
      </c>
      <c r="AY143" s="235" t="s">
        <v>266</v>
      </c>
    </row>
    <row r="144" s="2" customFormat="1" ht="24.15" customHeight="1">
      <c r="A144" s="38"/>
      <c r="B144" s="39"/>
      <c r="C144" s="206" t="s">
        <v>579</v>
      </c>
      <c r="D144" s="206" t="s">
        <v>267</v>
      </c>
      <c r="E144" s="207" t="s">
        <v>2465</v>
      </c>
      <c r="F144" s="208" t="s">
        <v>2466</v>
      </c>
      <c r="G144" s="209" t="s">
        <v>391</v>
      </c>
      <c r="H144" s="210">
        <v>88.400000000000006</v>
      </c>
      <c r="I144" s="211"/>
      <c r="J144" s="212">
        <f>ROUND(I144*H144,2)</f>
        <v>0</v>
      </c>
      <c r="K144" s="208" t="s">
        <v>271</v>
      </c>
      <c r="L144" s="44"/>
      <c r="M144" s="213" t="s">
        <v>19</v>
      </c>
      <c r="N144" s="214" t="s">
        <v>40</v>
      </c>
      <c r="O144" s="84"/>
      <c r="P144" s="215">
        <f>O144*H144</f>
        <v>0</v>
      </c>
      <c r="Q144" s="215">
        <v>0</v>
      </c>
      <c r="R144" s="215">
        <f>Q144*H144</f>
        <v>0</v>
      </c>
      <c r="S144" s="215">
        <v>0</v>
      </c>
      <c r="T144" s="216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217" t="s">
        <v>265</v>
      </c>
      <c r="AT144" s="217" t="s">
        <v>267</v>
      </c>
      <c r="AU144" s="217" t="s">
        <v>76</v>
      </c>
      <c r="AY144" s="17" t="s">
        <v>266</v>
      </c>
      <c r="BE144" s="218">
        <f>IF(N144="základní",J144,0)</f>
        <v>0</v>
      </c>
      <c r="BF144" s="218">
        <f>IF(N144="snížená",J144,0)</f>
        <v>0</v>
      </c>
      <c r="BG144" s="218">
        <f>IF(N144="zákl. přenesená",J144,0)</f>
        <v>0</v>
      </c>
      <c r="BH144" s="218">
        <f>IF(N144="sníž. přenesená",J144,0)</f>
        <v>0</v>
      </c>
      <c r="BI144" s="218">
        <f>IF(N144="nulová",J144,0)</f>
        <v>0</v>
      </c>
      <c r="BJ144" s="17" t="s">
        <v>76</v>
      </c>
      <c r="BK144" s="218">
        <f>ROUND(I144*H144,2)</f>
        <v>0</v>
      </c>
      <c r="BL144" s="17" t="s">
        <v>265</v>
      </c>
      <c r="BM144" s="217" t="s">
        <v>2784</v>
      </c>
    </row>
    <row r="145" s="2" customFormat="1">
      <c r="A145" s="38"/>
      <c r="B145" s="39"/>
      <c r="C145" s="40"/>
      <c r="D145" s="219" t="s">
        <v>273</v>
      </c>
      <c r="E145" s="40"/>
      <c r="F145" s="220" t="s">
        <v>2468</v>
      </c>
      <c r="G145" s="40"/>
      <c r="H145" s="40"/>
      <c r="I145" s="221"/>
      <c r="J145" s="40"/>
      <c r="K145" s="40"/>
      <c r="L145" s="44"/>
      <c r="M145" s="222"/>
      <c r="N145" s="223"/>
      <c r="O145" s="84"/>
      <c r="P145" s="84"/>
      <c r="Q145" s="84"/>
      <c r="R145" s="84"/>
      <c r="S145" s="84"/>
      <c r="T145" s="85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T145" s="17" t="s">
        <v>273</v>
      </c>
      <c r="AU145" s="17" t="s">
        <v>76</v>
      </c>
    </row>
    <row r="146" s="2" customFormat="1" ht="37.8" customHeight="1">
      <c r="A146" s="38"/>
      <c r="B146" s="39"/>
      <c r="C146" s="206" t="s">
        <v>8</v>
      </c>
      <c r="D146" s="206" t="s">
        <v>267</v>
      </c>
      <c r="E146" s="207" t="s">
        <v>1953</v>
      </c>
      <c r="F146" s="208" t="s">
        <v>1954</v>
      </c>
      <c r="G146" s="209" t="s">
        <v>293</v>
      </c>
      <c r="H146" s="210">
        <v>52.348999999999997</v>
      </c>
      <c r="I146" s="211"/>
      <c r="J146" s="212">
        <f>ROUND(I146*H146,2)</f>
        <v>0</v>
      </c>
      <c r="K146" s="208" t="s">
        <v>271</v>
      </c>
      <c r="L146" s="44"/>
      <c r="M146" s="213" t="s">
        <v>19</v>
      </c>
      <c r="N146" s="214" t="s">
        <v>40</v>
      </c>
      <c r="O146" s="84"/>
      <c r="P146" s="215">
        <f>O146*H146</f>
        <v>0</v>
      </c>
      <c r="Q146" s="215">
        <v>0</v>
      </c>
      <c r="R146" s="215">
        <f>Q146*H146</f>
        <v>0</v>
      </c>
      <c r="S146" s="215">
        <v>0</v>
      </c>
      <c r="T146" s="216">
        <f>S146*H146</f>
        <v>0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217" t="s">
        <v>265</v>
      </c>
      <c r="AT146" s="217" t="s">
        <v>267</v>
      </c>
      <c r="AU146" s="217" t="s">
        <v>76</v>
      </c>
      <c r="AY146" s="17" t="s">
        <v>266</v>
      </c>
      <c r="BE146" s="218">
        <f>IF(N146="základní",J146,0)</f>
        <v>0</v>
      </c>
      <c r="BF146" s="218">
        <f>IF(N146="snížená",J146,0)</f>
        <v>0</v>
      </c>
      <c r="BG146" s="218">
        <f>IF(N146="zákl. přenesená",J146,0)</f>
        <v>0</v>
      </c>
      <c r="BH146" s="218">
        <f>IF(N146="sníž. přenesená",J146,0)</f>
        <v>0</v>
      </c>
      <c r="BI146" s="218">
        <f>IF(N146="nulová",J146,0)</f>
        <v>0</v>
      </c>
      <c r="BJ146" s="17" t="s">
        <v>76</v>
      </c>
      <c r="BK146" s="218">
        <f>ROUND(I146*H146,2)</f>
        <v>0</v>
      </c>
      <c r="BL146" s="17" t="s">
        <v>265</v>
      </c>
      <c r="BM146" s="217" t="s">
        <v>2785</v>
      </c>
    </row>
    <row r="147" s="2" customFormat="1">
      <c r="A147" s="38"/>
      <c r="B147" s="39"/>
      <c r="C147" s="40"/>
      <c r="D147" s="219" t="s">
        <v>273</v>
      </c>
      <c r="E147" s="40"/>
      <c r="F147" s="220" t="s">
        <v>1956</v>
      </c>
      <c r="G147" s="40"/>
      <c r="H147" s="40"/>
      <c r="I147" s="221"/>
      <c r="J147" s="40"/>
      <c r="K147" s="40"/>
      <c r="L147" s="44"/>
      <c r="M147" s="222"/>
      <c r="N147" s="223"/>
      <c r="O147" s="84"/>
      <c r="P147" s="84"/>
      <c r="Q147" s="84"/>
      <c r="R147" s="84"/>
      <c r="S147" s="84"/>
      <c r="T147" s="85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T147" s="17" t="s">
        <v>273</v>
      </c>
      <c r="AU147" s="17" t="s">
        <v>76</v>
      </c>
    </row>
    <row r="148" s="13" customFormat="1">
      <c r="A148" s="13"/>
      <c r="B148" s="251"/>
      <c r="C148" s="252"/>
      <c r="D148" s="226" t="s">
        <v>275</v>
      </c>
      <c r="E148" s="253" t="s">
        <v>19</v>
      </c>
      <c r="F148" s="254" t="s">
        <v>2786</v>
      </c>
      <c r="G148" s="252"/>
      <c r="H148" s="253" t="s">
        <v>19</v>
      </c>
      <c r="I148" s="255"/>
      <c r="J148" s="252"/>
      <c r="K148" s="252"/>
      <c r="L148" s="256"/>
      <c r="M148" s="257"/>
      <c r="N148" s="258"/>
      <c r="O148" s="258"/>
      <c r="P148" s="258"/>
      <c r="Q148" s="258"/>
      <c r="R148" s="258"/>
      <c r="S148" s="258"/>
      <c r="T148" s="259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60" t="s">
        <v>275</v>
      </c>
      <c r="AU148" s="260" t="s">
        <v>76</v>
      </c>
      <c r="AV148" s="13" t="s">
        <v>76</v>
      </c>
      <c r="AW148" s="13" t="s">
        <v>31</v>
      </c>
      <c r="AX148" s="13" t="s">
        <v>69</v>
      </c>
      <c r="AY148" s="260" t="s">
        <v>266</v>
      </c>
    </row>
    <row r="149" s="12" customFormat="1">
      <c r="A149" s="12"/>
      <c r="B149" s="224"/>
      <c r="C149" s="225"/>
      <c r="D149" s="226" t="s">
        <v>275</v>
      </c>
      <c r="E149" s="227" t="s">
        <v>589</v>
      </c>
      <c r="F149" s="228" t="s">
        <v>2787</v>
      </c>
      <c r="G149" s="225"/>
      <c r="H149" s="229">
        <v>39.893999999999998</v>
      </c>
      <c r="I149" s="230"/>
      <c r="J149" s="225"/>
      <c r="K149" s="225"/>
      <c r="L149" s="231"/>
      <c r="M149" s="236"/>
      <c r="N149" s="237"/>
      <c r="O149" s="237"/>
      <c r="P149" s="237"/>
      <c r="Q149" s="237"/>
      <c r="R149" s="237"/>
      <c r="S149" s="237"/>
      <c r="T149" s="238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T149" s="235" t="s">
        <v>275</v>
      </c>
      <c r="AU149" s="235" t="s">
        <v>76</v>
      </c>
      <c r="AV149" s="12" t="s">
        <v>78</v>
      </c>
      <c r="AW149" s="12" t="s">
        <v>31</v>
      </c>
      <c r="AX149" s="12" t="s">
        <v>69</v>
      </c>
      <c r="AY149" s="235" t="s">
        <v>266</v>
      </c>
    </row>
    <row r="150" s="13" customFormat="1">
      <c r="A150" s="13"/>
      <c r="B150" s="251"/>
      <c r="C150" s="252"/>
      <c r="D150" s="226" t="s">
        <v>275</v>
      </c>
      <c r="E150" s="253" t="s">
        <v>19</v>
      </c>
      <c r="F150" s="254" t="s">
        <v>2788</v>
      </c>
      <c r="G150" s="252"/>
      <c r="H150" s="253" t="s">
        <v>19</v>
      </c>
      <c r="I150" s="255"/>
      <c r="J150" s="252"/>
      <c r="K150" s="252"/>
      <c r="L150" s="256"/>
      <c r="M150" s="257"/>
      <c r="N150" s="258"/>
      <c r="O150" s="258"/>
      <c r="P150" s="258"/>
      <c r="Q150" s="258"/>
      <c r="R150" s="258"/>
      <c r="S150" s="258"/>
      <c r="T150" s="259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60" t="s">
        <v>275</v>
      </c>
      <c r="AU150" s="260" t="s">
        <v>76</v>
      </c>
      <c r="AV150" s="13" t="s">
        <v>76</v>
      </c>
      <c r="AW150" s="13" t="s">
        <v>31</v>
      </c>
      <c r="AX150" s="13" t="s">
        <v>69</v>
      </c>
      <c r="AY150" s="260" t="s">
        <v>266</v>
      </c>
    </row>
    <row r="151" s="12" customFormat="1">
      <c r="A151" s="12"/>
      <c r="B151" s="224"/>
      <c r="C151" s="225"/>
      <c r="D151" s="226" t="s">
        <v>275</v>
      </c>
      <c r="E151" s="227" t="s">
        <v>1960</v>
      </c>
      <c r="F151" s="228" t="s">
        <v>2789</v>
      </c>
      <c r="G151" s="225"/>
      <c r="H151" s="229">
        <v>12.455</v>
      </c>
      <c r="I151" s="230"/>
      <c r="J151" s="225"/>
      <c r="K151" s="225"/>
      <c r="L151" s="231"/>
      <c r="M151" s="236"/>
      <c r="N151" s="237"/>
      <c r="O151" s="237"/>
      <c r="P151" s="237"/>
      <c r="Q151" s="237"/>
      <c r="R151" s="237"/>
      <c r="S151" s="237"/>
      <c r="T151" s="238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T151" s="235" t="s">
        <v>275</v>
      </c>
      <c r="AU151" s="235" t="s">
        <v>76</v>
      </c>
      <c r="AV151" s="12" t="s">
        <v>78</v>
      </c>
      <c r="AW151" s="12" t="s">
        <v>31</v>
      </c>
      <c r="AX151" s="12" t="s">
        <v>69</v>
      </c>
      <c r="AY151" s="235" t="s">
        <v>266</v>
      </c>
    </row>
    <row r="152" s="12" customFormat="1">
      <c r="A152" s="12"/>
      <c r="B152" s="224"/>
      <c r="C152" s="225"/>
      <c r="D152" s="226" t="s">
        <v>275</v>
      </c>
      <c r="E152" s="227" t="s">
        <v>2790</v>
      </c>
      <c r="F152" s="228" t="s">
        <v>2791</v>
      </c>
      <c r="G152" s="225"/>
      <c r="H152" s="229">
        <v>52.348999999999997</v>
      </c>
      <c r="I152" s="230"/>
      <c r="J152" s="225"/>
      <c r="K152" s="225"/>
      <c r="L152" s="231"/>
      <c r="M152" s="236"/>
      <c r="N152" s="237"/>
      <c r="O152" s="237"/>
      <c r="P152" s="237"/>
      <c r="Q152" s="237"/>
      <c r="R152" s="237"/>
      <c r="S152" s="237"/>
      <c r="T152" s="238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T152" s="235" t="s">
        <v>275</v>
      </c>
      <c r="AU152" s="235" t="s">
        <v>76</v>
      </c>
      <c r="AV152" s="12" t="s">
        <v>78</v>
      </c>
      <c r="AW152" s="12" t="s">
        <v>31</v>
      </c>
      <c r="AX152" s="12" t="s">
        <v>76</v>
      </c>
      <c r="AY152" s="235" t="s">
        <v>266</v>
      </c>
    </row>
    <row r="153" s="2" customFormat="1" ht="37.8" customHeight="1">
      <c r="A153" s="38"/>
      <c r="B153" s="39"/>
      <c r="C153" s="206" t="s">
        <v>591</v>
      </c>
      <c r="D153" s="206" t="s">
        <v>267</v>
      </c>
      <c r="E153" s="207" t="s">
        <v>517</v>
      </c>
      <c r="F153" s="208" t="s">
        <v>518</v>
      </c>
      <c r="G153" s="209" t="s">
        <v>293</v>
      </c>
      <c r="H153" s="210">
        <v>17.449999999999999</v>
      </c>
      <c r="I153" s="211"/>
      <c r="J153" s="212">
        <f>ROUND(I153*H153,2)</f>
        <v>0</v>
      </c>
      <c r="K153" s="208" t="s">
        <v>271</v>
      </c>
      <c r="L153" s="44"/>
      <c r="M153" s="213" t="s">
        <v>19</v>
      </c>
      <c r="N153" s="214" t="s">
        <v>40</v>
      </c>
      <c r="O153" s="84"/>
      <c r="P153" s="215">
        <f>O153*H153</f>
        <v>0</v>
      </c>
      <c r="Q153" s="215">
        <v>0</v>
      </c>
      <c r="R153" s="215">
        <f>Q153*H153</f>
        <v>0</v>
      </c>
      <c r="S153" s="215">
        <v>0</v>
      </c>
      <c r="T153" s="216">
        <f>S153*H153</f>
        <v>0</v>
      </c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R153" s="217" t="s">
        <v>265</v>
      </c>
      <c r="AT153" s="217" t="s">
        <v>267</v>
      </c>
      <c r="AU153" s="217" t="s">
        <v>76</v>
      </c>
      <c r="AY153" s="17" t="s">
        <v>266</v>
      </c>
      <c r="BE153" s="218">
        <f>IF(N153="základní",J153,0)</f>
        <v>0</v>
      </c>
      <c r="BF153" s="218">
        <f>IF(N153="snížená",J153,0)</f>
        <v>0</v>
      </c>
      <c r="BG153" s="218">
        <f>IF(N153="zákl. přenesená",J153,0)</f>
        <v>0</v>
      </c>
      <c r="BH153" s="218">
        <f>IF(N153="sníž. přenesená",J153,0)</f>
        <v>0</v>
      </c>
      <c r="BI153" s="218">
        <f>IF(N153="nulová",J153,0)</f>
        <v>0</v>
      </c>
      <c r="BJ153" s="17" t="s">
        <v>76</v>
      </c>
      <c r="BK153" s="218">
        <f>ROUND(I153*H153,2)</f>
        <v>0</v>
      </c>
      <c r="BL153" s="17" t="s">
        <v>265</v>
      </c>
      <c r="BM153" s="217" t="s">
        <v>2792</v>
      </c>
    </row>
    <row r="154" s="2" customFormat="1">
      <c r="A154" s="38"/>
      <c r="B154" s="39"/>
      <c r="C154" s="40"/>
      <c r="D154" s="219" t="s">
        <v>273</v>
      </c>
      <c r="E154" s="40"/>
      <c r="F154" s="220" t="s">
        <v>520</v>
      </c>
      <c r="G154" s="40"/>
      <c r="H154" s="40"/>
      <c r="I154" s="221"/>
      <c r="J154" s="40"/>
      <c r="K154" s="40"/>
      <c r="L154" s="44"/>
      <c r="M154" s="222"/>
      <c r="N154" s="223"/>
      <c r="O154" s="84"/>
      <c r="P154" s="84"/>
      <c r="Q154" s="84"/>
      <c r="R154" s="84"/>
      <c r="S154" s="84"/>
      <c r="T154" s="85"/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T154" s="17" t="s">
        <v>273</v>
      </c>
      <c r="AU154" s="17" t="s">
        <v>76</v>
      </c>
    </row>
    <row r="155" s="12" customFormat="1">
      <c r="A155" s="12"/>
      <c r="B155" s="224"/>
      <c r="C155" s="225"/>
      <c r="D155" s="226" t="s">
        <v>275</v>
      </c>
      <c r="E155" s="227" t="s">
        <v>596</v>
      </c>
      <c r="F155" s="228" t="s">
        <v>2793</v>
      </c>
      <c r="G155" s="225"/>
      <c r="H155" s="229">
        <v>17.449999999999999</v>
      </c>
      <c r="I155" s="230"/>
      <c r="J155" s="225"/>
      <c r="K155" s="225"/>
      <c r="L155" s="231"/>
      <c r="M155" s="236"/>
      <c r="N155" s="237"/>
      <c r="O155" s="237"/>
      <c r="P155" s="237"/>
      <c r="Q155" s="237"/>
      <c r="R155" s="237"/>
      <c r="S155" s="237"/>
      <c r="T155" s="238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T155" s="235" t="s">
        <v>275</v>
      </c>
      <c r="AU155" s="235" t="s">
        <v>76</v>
      </c>
      <c r="AV155" s="12" t="s">
        <v>78</v>
      </c>
      <c r="AW155" s="12" t="s">
        <v>31</v>
      </c>
      <c r="AX155" s="12" t="s">
        <v>76</v>
      </c>
      <c r="AY155" s="235" t="s">
        <v>266</v>
      </c>
    </row>
    <row r="156" s="2" customFormat="1" ht="37.8" customHeight="1">
      <c r="A156" s="38"/>
      <c r="B156" s="39"/>
      <c r="C156" s="206" t="s">
        <v>598</v>
      </c>
      <c r="D156" s="206" t="s">
        <v>267</v>
      </c>
      <c r="E156" s="207" t="s">
        <v>1962</v>
      </c>
      <c r="F156" s="208" t="s">
        <v>1963</v>
      </c>
      <c r="G156" s="209" t="s">
        <v>293</v>
      </c>
      <c r="H156" s="210">
        <v>19.936</v>
      </c>
      <c r="I156" s="211"/>
      <c r="J156" s="212">
        <f>ROUND(I156*H156,2)</f>
        <v>0</v>
      </c>
      <c r="K156" s="208" t="s">
        <v>271</v>
      </c>
      <c r="L156" s="44"/>
      <c r="M156" s="213" t="s">
        <v>19</v>
      </c>
      <c r="N156" s="214" t="s">
        <v>40</v>
      </c>
      <c r="O156" s="84"/>
      <c r="P156" s="215">
        <f>O156*H156</f>
        <v>0</v>
      </c>
      <c r="Q156" s="215">
        <v>0</v>
      </c>
      <c r="R156" s="215">
        <f>Q156*H156</f>
        <v>0</v>
      </c>
      <c r="S156" s="215">
        <v>0</v>
      </c>
      <c r="T156" s="216">
        <f>S156*H156</f>
        <v>0</v>
      </c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R156" s="217" t="s">
        <v>265</v>
      </c>
      <c r="AT156" s="217" t="s">
        <v>267</v>
      </c>
      <c r="AU156" s="217" t="s">
        <v>76</v>
      </c>
      <c r="AY156" s="17" t="s">
        <v>266</v>
      </c>
      <c r="BE156" s="218">
        <f>IF(N156="základní",J156,0)</f>
        <v>0</v>
      </c>
      <c r="BF156" s="218">
        <f>IF(N156="snížená",J156,0)</f>
        <v>0</v>
      </c>
      <c r="BG156" s="218">
        <f>IF(N156="zákl. přenesená",J156,0)</f>
        <v>0</v>
      </c>
      <c r="BH156" s="218">
        <f>IF(N156="sníž. přenesená",J156,0)</f>
        <v>0</v>
      </c>
      <c r="BI156" s="218">
        <f>IF(N156="nulová",J156,0)</f>
        <v>0</v>
      </c>
      <c r="BJ156" s="17" t="s">
        <v>76</v>
      </c>
      <c r="BK156" s="218">
        <f>ROUND(I156*H156,2)</f>
        <v>0</v>
      </c>
      <c r="BL156" s="17" t="s">
        <v>265</v>
      </c>
      <c r="BM156" s="217" t="s">
        <v>2794</v>
      </c>
    </row>
    <row r="157" s="2" customFormat="1">
      <c r="A157" s="38"/>
      <c r="B157" s="39"/>
      <c r="C157" s="40"/>
      <c r="D157" s="219" t="s">
        <v>273</v>
      </c>
      <c r="E157" s="40"/>
      <c r="F157" s="220" t="s">
        <v>1965</v>
      </c>
      <c r="G157" s="40"/>
      <c r="H157" s="40"/>
      <c r="I157" s="221"/>
      <c r="J157" s="40"/>
      <c r="K157" s="40"/>
      <c r="L157" s="44"/>
      <c r="M157" s="222"/>
      <c r="N157" s="223"/>
      <c r="O157" s="84"/>
      <c r="P157" s="84"/>
      <c r="Q157" s="84"/>
      <c r="R157" s="84"/>
      <c r="S157" s="84"/>
      <c r="T157" s="85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T157" s="17" t="s">
        <v>273</v>
      </c>
      <c r="AU157" s="17" t="s">
        <v>76</v>
      </c>
    </row>
    <row r="158" s="12" customFormat="1">
      <c r="A158" s="12"/>
      <c r="B158" s="224"/>
      <c r="C158" s="225"/>
      <c r="D158" s="226" t="s">
        <v>275</v>
      </c>
      <c r="E158" s="227" t="s">
        <v>603</v>
      </c>
      <c r="F158" s="228" t="s">
        <v>2779</v>
      </c>
      <c r="G158" s="225"/>
      <c r="H158" s="229">
        <v>19.936</v>
      </c>
      <c r="I158" s="230"/>
      <c r="J158" s="225"/>
      <c r="K158" s="225"/>
      <c r="L158" s="231"/>
      <c r="M158" s="236"/>
      <c r="N158" s="237"/>
      <c r="O158" s="237"/>
      <c r="P158" s="237"/>
      <c r="Q158" s="237"/>
      <c r="R158" s="237"/>
      <c r="S158" s="237"/>
      <c r="T158" s="238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T158" s="235" t="s">
        <v>275</v>
      </c>
      <c r="AU158" s="235" t="s">
        <v>76</v>
      </c>
      <c r="AV158" s="12" t="s">
        <v>78</v>
      </c>
      <c r="AW158" s="12" t="s">
        <v>31</v>
      </c>
      <c r="AX158" s="12" t="s">
        <v>76</v>
      </c>
      <c r="AY158" s="235" t="s">
        <v>266</v>
      </c>
    </row>
    <row r="159" s="2" customFormat="1" ht="24.15" customHeight="1">
      <c r="A159" s="38"/>
      <c r="B159" s="39"/>
      <c r="C159" s="206" t="s">
        <v>605</v>
      </c>
      <c r="D159" s="206" t="s">
        <v>267</v>
      </c>
      <c r="E159" s="207" t="s">
        <v>2795</v>
      </c>
      <c r="F159" s="208" t="s">
        <v>2796</v>
      </c>
      <c r="G159" s="209" t="s">
        <v>293</v>
      </c>
      <c r="H159" s="210">
        <v>39.746000000000002</v>
      </c>
      <c r="I159" s="211"/>
      <c r="J159" s="212">
        <f>ROUND(I159*H159,2)</f>
        <v>0</v>
      </c>
      <c r="K159" s="208" t="s">
        <v>271</v>
      </c>
      <c r="L159" s="44"/>
      <c r="M159" s="213" t="s">
        <v>19</v>
      </c>
      <c r="N159" s="214" t="s">
        <v>40</v>
      </c>
      <c r="O159" s="84"/>
      <c r="P159" s="215">
        <f>O159*H159</f>
        <v>0</v>
      </c>
      <c r="Q159" s="215">
        <v>0</v>
      </c>
      <c r="R159" s="215">
        <f>Q159*H159</f>
        <v>0</v>
      </c>
      <c r="S159" s="215">
        <v>0</v>
      </c>
      <c r="T159" s="216">
        <f>S159*H159</f>
        <v>0</v>
      </c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R159" s="217" t="s">
        <v>265</v>
      </c>
      <c r="AT159" s="217" t="s">
        <v>267</v>
      </c>
      <c r="AU159" s="217" t="s">
        <v>76</v>
      </c>
      <c r="AY159" s="17" t="s">
        <v>266</v>
      </c>
      <c r="BE159" s="218">
        <f>IF(N159="základní",J159,0)</f>
        <v>0</v>
      </c>
      <c r="BF159" s="218">
        <f>IF(N159="snížená",J159,0)</f>
        <v>0</v>
      </c>
      <c r="BG159" s="218">
        <f>IF(N159="zákl. přenesená",J159,0)</f>
        <v>0</v>
      </c>
      <c r="BH159" s="218">
        <f>IF(N159="sníž. přenesená",J159,0)</f>
        <v>0</v>
      </c>
      <c r="BI159" s="218">
        <f>IF(N159="nulová",J159,0)</f>
        <v>0</v>
      </c>
      <c r="BJ159" s="17" t="s">
        <v>76</v>
      </c>
      <c r="BK159" s="218">
        <f>ROUND(I159*H159,2)</f>
        <v>0</v>
      </c>
      <c r="BL159" s="17" t="s">
        <v>265</v>
      </c>
      <c r="BM159" s="217" t="s">
        <v>2797</v>
      </c>
    </row>
    <row r="160" s="2" customFormat="1">
      <c r="A160" s="38"/>
      <c r="B160" s="39"/>
      <c r="C160" s="40"/>
      <c r="D160" s="219" t="s">
        <v>273</v>
      </c>
      <c r="E160" s="40"/>
      <c r="F160" s="220" t="s">
        <v>2798</v>
      </c>
      <c r="G160" s="40"/>
      <c r="H160" s="40"/>
      <c r="I160" s="221"/>
      <c r="J160" s="40"/>
      <c r="K160" s="40"/>
      <c r="L160" s="44"/>
      <c r="M160" s="222"/>
      <c r="N160" s="223"/>
      <c r="O160" s="84"/>
      <c r="P160" s="84"/>
      <c r="Q160" s="84"/>
      <c r="R160" s="84"/>
      <c r="S160" s="84"/>
      <c r="T160" s="85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T160" s="17" t="s">
        <v>273</v>
      </c>
      <c r="AU160" s="17" t="s">
        <v>76</v>
      </c>
    </row>
    <row r="161" s="13" customFormat="1">
      <c r="A161" s="13"/>
      <c r="B161" s="251"/>
      <c r="C161" s="252"/>
      <c r="D161" s="226" t="s">
        <v>275</v>
      </c>
      <c r="E161" s="253" t="s">
        <v>19</v>
      </c>
      <c r="F161" s="254" t="s">
        <v>2786</v>
      </c>
      <c r="G161" s="252"/>
      <c r="H161" s="253" t="s">
        <v>19</v>
      </c>
      <c r="I161" s="255"/>
      <c r="J161" s="252"/>
      <c r="K161" s="252"/>
      <c r="L161" s="256"/>
      <c r="M161" s="257"/>
      <c r="N161" s="258"/>
      <c r="O161" s="258"/>
      <c r="P161" s="258"/>
      <c r="Q161" s="258"/>
      <c r="R161" s="258"/>
      <c r="S161" s="258"/>
      <c r="T161" s="259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60" t="s">
        <v>275</v>
      </c>
      <c r="AU161" s="260" t="s">
        <v>76</v>
      </c>
      <c r="AV161" s="13" t="s">
        <v>76</v>
      </c>
      <c r="AW161" s="13" t="s">
        <v>31</v>
      </c>
      <c r="AX161" s="13" t="s">
        <v>69</v>
      </c>
      <c r="AY161" s="260" t="s">
        <v>266</v>
      </c>
    </row>
    <row r="162" s="12" customFormat="1">
      <c r="A162" s="12"/>
      <c r="B162" s="224"/>
      <c r="C162" s="225"/>
      <c r="D162" s="226" t="s">
        <v>275</v>
      </c>
      <c r="E162" s="227" t="s">
        <v>610</v>
      </c>
      <c r="F162" s="228" t="s">
        <v>2799</v>
      </c>
      <c r="G162" s="225"/>
      <c r="H162" s="229">
        <v>39.746000000000002</v>
      </c>
      <c r="I162" s="230"/>
      <c r="J162" s="225"/>
      <c r="K162" s="225"/>
      <c r="L162" s="231"/>
      <c r="M162" s="236"/>
      <c r="N162" s="237"/>
      <c r="O162" s="237"/>
      <c r="P162" s="237"/>
      <c r="Q162" s="237"/>
      <c r="R162" s="237"/>
      <c r="S162" s="237"/>
      <c r="T162" s="238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T162" s="235" t="s">
        <v>275</v>
      </c>
      <c r="AU162" s="235" t="s">
        <v>76</v>
      </c>
      <c r="AV162" s="12" t="s">
        <v>78</v>
      </c>
      <c r="AW162" s="12" t="s">
        <v>31</v>
      </c>
      <c r="AX162" s="12" t="s">
        <v>76</v>
      </c>
      <c r="AY162" s="235" t="s">
        <v>266</v>
      </c>
    </row>
    <row r="163" s="2" customFormat="1" ht="24.15" customHeight="1">
      <c r="A163" s="38"/>
      <c r="B163" s="39"/>
      <c r="C163" s="206" t="s">
        <v>615</v>
      </c>
      <c r="D163" s="206" t="s">
        <v>267</v>
      </c>
      <c r="E163" s="207" t="s">
        <v>533</v>
      </c>
      <c r="F163" s="208" t="s">
        <v>534</v>
      </c>
      <c r="G163" s="209" t="s">
        <v>302</v>
      </c>
      <c r="H163" s="210">
        <v>62.435000000000002</v>
      </c>
      <c r="I163" s="211"/>
      <c r="J163" s="212">
        <f>ROUND(I163*H163,2)</f>
        <v>0</v>
      </c>
      <c r="K163" s="208" t="s">
        <v>271</v>
      </c>
      <c r="L163" s="44"/>
      <c r="M163" s="213" t="s">
        <v>19</v>
      </c>
      <c r="N163" s="214" t="s">
        <v>40</v>
      </c>
      <c r="O163" s="84"/>
      <c r="P163" s="215">
        <f>O163*H163</f>
        <v>0</v>
      </c>
      <c r="Q163" s="215">
        <v>0</v>
      </c>
      <c r="R163" s="215">
        <f>Q163*H163</f>
        <v>0</v>
      </c>
      <c r="S163" s="215">
        <v>0</v>
      </c>
      <c r="T163" s="216">
        <f>S163*H163</f>
        <v>0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217" t="s">
        <v>265</v>
      </c>
      <c r="AT163" s="217" t="s">
        <v>267</v>
      </c>
      <c r="AU163" s="217" t="s">
        <v>76</v>
      </c>
      <c r="AY163" s="17" t="s">
        <v>266</v>
      </c>
      <c r="BE163" s="218">
        <f>IF(N163="základní",J163,0)</f>
        <v>0</v>
      </c>
      <c r="BF163" s="218">
        <f>IF(N163="snížená",J163,0)</f>
        <v>0</v>
      </c>
      <c r="BG163" s="218">
        <f>IF(N163="zákl. přenesená",J163,0)</f>
        <v>0</v>
      </c>
      <c r="BH163" s="218">
        <f>IF(N163="sníž. přenesená",J163,0)</f>
        <v>0</v>
      </c>
      <c r="BI163" s="218">
        <f>IF(N163="nulová",J163,0)</f>
        <v>0</v>
      </c>
      <c r="BJ163" s="17" t="s">
        <v>76</v>
      </c>
      <c r="BK163" s="218">
        <f>ROUND(I163*H163,2)</f>
        <v>0</v>
      </c>
      <c r="BL163" s="17" t="s">
        <v>265</v>
      </c>
      <c r="BM163" s="217" t="s">
        <v>2800</v>
      </c>
    </row>
    <row r="164" s="2" customFormat="1">
      <c r="A164" s="38"/>
      <c r="B164" s="39"/>
      <c r="C164" s="40"/>
      <c r="D164" s="219" t="s">
        <v>273</v>
      </c>
      <c r="E164" s="40"/>
      <c r="F164" s="220" t="s">
        <v>536</v>
      </c>
      <c r="G164" s="40"/>
      <c r="H164" s="40"/>
      <c r="I164" s="221"/>
      <c r="J164" s="40"/>
      <c r="K164" s="40"/>
      <c r="L164" s="44"/>
      <c r="M164" s="222"/>
      <c r="N164" s="223"/>
      <c r="O164" s="84"/>
      <c r="P164" s="84"/>
      <c r="Q164" s="84"/>
      <c r="R164" s="84"/>
      <c r="S164" s="84"/>
      <c r="T164" s="85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T164" s="17" t="s">
        <v>273</v>
      </c>
      <c r="AU164" s="17" t="s">
        <v>76</v>
      </c>
    </row>
    <row r="165" s="12" customFormat="1">
      <c r="A165" s="12"/>
      <c r="B165" s="224"/>
      <c r="C165" s="225"/>
      <c r="D165" s="226" t="s">
        <v>275</v>
      </c>
      <c r="E165" s="227" t="s">
        <v>620</v>
      </c>
      <c r="F165" s="228" t="s">
        <v>2801</v>
      </c>
      <c r="G165" s="225"/>
      <c r="H165" s="229">
        <v>62.435000000000002</v>
      </c>
      <c r="I165" s="230"/>
      <c r="J165" s="225"/>
      <c r="K165" s="225"/>
      <c r="L165" s="231"/>
      <c r="M165" s="236"/>
      <c r="N165" s="237"/>
      <c r="O165" s="237"/>
      <c r="P165" s="237"/>
      <c r="Q165" s="237"/>
      <c r="R165" s="237"/>
      <c r="S165" s="237"/>
      <c r="T165" s="238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T165" s="235" t="s">
        <v>275</v>
      </c>
      <c r="AU165" s="235" t="s">
        <v>76</v>
      </c>
      <c r="AV165" s="12" t="s">
        <v>78</v>
      </c>
      <c r="AW165" s="12" t="s">
        <v>31</v>
      </c>
      <c r="AX165" s="12" t="s">
        <v>76</v>
      </c>
      <c r="AY165" s="235" t="s">
        <v>266</v>
      </c>
    </row>
    <row r="166" s="2" customFormat="1" ht="24.15" customHeight="1">
      <c r="A166" s="38"/>
      <c r="B166" s="39"/>
      <c r="C166" s="206" t="s">
        <v>625</v>
      </c>
      <c r="D166" s="206" t="s">
        <v>267</v>
      </c>
      <c r="E166" s="207" t="s">
        <v>538</v>
      </c>
      <c r="F166" s="208" t="s">
        <v>539</v>
      </c>
      <c r="G166" s="209" t="s">
        <v>293</v>
      </c>
      <c r="H166" s="210">
        <v>12.455</v>
      </c>
      <c r="I166" s="211"/>
      <c r="J166" s="212">
        <f>ROUND(I166*H166,2)</f>
        <v>0</v>
      </c>
      <c r="K166" s="208" t="s">
        <v>271</v>
      </c>
      <c r="L166" s="44"/>
      <c r="M166" s="213" t="s">
        <v>19</v>
      </c>
      <c r="N166" s="214" t="s">
        <v>40</v>
      </c>
      <c r="O166" s="84"/>
      <c r="P166" s="215">
        <f>O166*H166</f>
        <v>0</v>
      </c>
      <c r="Q166" s="215">
        <v>0</v>
      </c>
      <c r="R166" s="215">
        <f>Q166*H166</f>
        <v>0</v>
      </c>
      <c r="S166" s="215">
        <v>0</v>
      </c>
      <c r="T166" s="216">
        <f>S166*H166</f>
        <v>0</v>
      </c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R166" s="217" t="s">
        <v>265</v>
      </c>
      <c r="AT166" s="217" t="s">
        <v>267</v>
      </c>
      <c r="AU166" s="217" t="s">
        <v>76</v>
      </c>
      <c r="AY166" s="17" t="s">
        <v>266</v>
      </c>
      <c r="BE166" s="218">
        <f>IF(N166="základní",J166,0)</f>
        <v>0</v>
      </c>
      <c r="BF166" s="218">
        <f>IF(N166="snížená",J166,0)</f>
        <v>0</v>
      </c>
      <c r="BG166" s="218">
        <f>IF(N166="zákl. přenesená",J166,0)</f>
        <v>0</v>
      </c>
      <c r="BH166" s="218">
        <f>IF(N166="sníž. přenesená",J166,0)</f>
        <v>0</v>
      </c>
      <c r="BI166" s="218">
        <f>IF(N166="nulová",J166,0)</f>
        <v>0</v>
      </c>
      <c r="BJ166" s="17" t="s">
        <v>76</v>
      </c>
      <c r="BK166" s="218">
        <f>ROUND(I166*H166,2)</f>
        <v>0</v>
      </c>
      <c r="BL166" s="17" t="s">
        <v>265</v>
      </c>
      <c r="BM166" s="217" t="s">
        <v>2802</v>
      </c>
    </row>
    <row r="167" s="2" customFormat="1">
      <c r="A167" s="38"/>
      <c r="B167" s="39"/>
      <c r="C167" s="40"/>
      <c r="D167" s="219" t="s">
        <v>273</v>
      </c>
      <c r="E167" s="40"/>
      <c r="F167" s="220" t="s">
        <v>541</v>
      </c>
      <c r="G167" s="40"/>
      <c r="H167" s="40"/>
      <c r="I167" s="221"/>
      <c r="J167" s="40"/>
      <c r="K167" s="40"/>
      <c r="L167" s="44"/>
      <c r="M167" s="222"/>
      <c r="N167" s="223"/>
      <c r="O167" s="84"/>
      <c r="P167" s="84"/>
      <c r="Q167" s="84"/>
      <c r="R167" s="84"/>
      <c r="S167" s="84"/>
      <c r="T167" s="85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T167" s="17" t="s">
        <v>273</v>
      </c>
      <c r="AU167" s="17" t="s">
        <v>76</v>
      </c>
    </row>
    <row r="168" s="13" customFormat="1">
      <c r="A168" s="13"/>
      <c r="B168" s="251"/>
      <c r="C168" s="252"/>
      <c r="D168" s="226" t="s">
        <v>275</v>
      </c>
      <c r="E168" s="253" t="s">
        <v>19</v>
      </c>
      <c r="F168" s="254" t="s">
        <v>2803</v>
      </c>
      <c r="G168" s="252"/>
      <c r="H168" s="253" t="s">
        <v>19</v>
      </c>
      <c r="I168" s="255"/>
      <c r="J168" s="252"/>
      <c r="K168" s="252"/>
      <c r="L168" s="256"/>
      <c r="M168" s="257"/>
      <c r="N168" s="258"/>
      <c r="O168" s="258"/>
      <c r="P168" s="258"/>
      <c r="Q168" s="258"/>
      <c r="R168" s="258"/>
      <c r="S168" s="258"/>
      <c r="T168" s="259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60" t="s">
        <v>275</v>
      </c>
      <c r="AU168" s="260" t="s">
        <v>76</v>
      </c>
      <c r="AV168" s="13" t="s">
        <v>76</v>
      </c>
      <c r="AW168" s="13" t="s">
        <v>31</v>
      </c>
      <c r="AX168" s="13" t="s">
        <v>69</v>
      </c>
      <c r="AY168" s="260" t="s">
        <v>266</v>
      </c>
    </row>
    <row r="169" s="12" customFormat="1">
      <c r="A169" s="12"/>
      <c r="B169" s="224"/>
      <c r="C169" s="225"/>
      <c r="D169" s="226" t="s">
        <v>275</v>
      </c>
      <c r="E169" s="227" t="s">
        <v>630</v>
      </c>
      <c r="F169" s="228" t="s">
        <v>2804</v>
      </c>
      <c r="G169" s="225"/>
      <c r="H169" s="229">
        <v>12.455</v>
      </c>
      <c r="I169" s="230"/>
      <c r="J169" s="225"/>
      <c r="K169" s="225"/>
      <c r="L169" s="231"/>
      <c r="M169" s="236"/>
      <c r="N169" s="237"/>
      <c r="O169" s="237"/>
      <c r="P169" s="237"/>
      <c r="Q169" s="237"/>
      <c r="R169" s="237"/>
      <c r="S169" s="237"/>
      <c r="T169" s="238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T169" s="235" t="s">
        <v>275</v>
      </c>
      <c r="AU169" s="235" t="s">
        <v>76</v>
      </c>
      <c r="AV169" s="12" t="s">
        <v>78</v>
      </c>
      <c r="AW169" s="12" t="s">
        <v>31</v>
      </c>
      <c r="AX169" s="12" t="s">
        <v>76</v>
      </c>
      <c r="AY169" s="235" t="s">
        <v>266</v>
      </c>
    </row>
    <row r="170" s="2" customFormat="1" ht="24.15" customHeight="1">
      <c r="A170" s="38"/>
      <c r="B170" s="39"/>
      <c r="C170" s="206" t="s">
        <v>7</v>
      </c>
      <c r="D170" s="206" t="s">
        <v>267</v>
      </c>
      <c r="E170" s="207" t="s">
        <v>291</v>
      </c>
      <c r="F170" s="208" t="s">
        <v>292</v>
      </c>
      <c r="G170" s="209" t="s">
        <v>293</v>
      </c>
      <c r="H170" s="210">
        <v>30.175000000000001</v>
      </c>
      <c r="I170" s="211"/>
      <c r="J170" s="212">
        <f>ROUND(I170*H170,2)</f>
        <v>0</v>
      </c>
      <c r="K170" s="208" t="s">
        <v>271</v>
      </c>
      <c r="L170" s="44"/>
      <c r="M170" s="213" t="s">
        <v>19</v>
      </c>
      <c r="N170" s="214" t="s">
        <v>40</v>
      </c>
      <c r="O170" s="84"/>
      <c r="P170" s="215">
        <f>O170*H170</f>
        <v>0</v>
      </c>
      <c r="Q170" s="215">
        <v>0</v>
      </c>
      <c r="R170" s="215">
        <f>Q170*H170</f>
        <v>0</v>
      </c>
      <c r="S170" s="215">
        <v>0</v>
      </c>
      <c r="T170" s="216">
        <f>S170*H170</f>
        <v>0</v>
      </c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R170" s="217" t="s">
        <v>265</v>
      </c>
      <c r="AT170" s="217" t="s">
        <v>267</v>
      </c>
      <c r="AU170" s="217" t="s">
        <v>76</v>
      </c>
      <c r="AY170" s="17" t="s">
        <v>266</v>
      </c>
      <c r="BE170" s="218">
        <f>IF(N170="základní",J170,0)</f>
        <v>0</v>
      </c>
      <c r="BF170" s="218">
        <f>IF(N170="snížená",J170,0)</f>
        <v>0</v>
      </c>
      <c r="BG170" s="218">
        <f>IF(N170="zákl. přenesená",J170,0)</f>
        <v>0</v>
      </c>
      <c r="BH170" s="218">
        <f>IF(N170="sníž. přenesená",J170,0)</f>
        <v>0</v>
      </c>
      <c r="BI170" s="218">
        <f>IF(N170="nulová",J170,0)</f>
        <v>0</v>
      </c>
      <c r="BJ170" s="17" t="s">
        <v>76</v>
      </c>
      <c r="BK170" s="218">
        <f>ROUND(I170*H170,2)</f>
        <v>0</v>
      </c>
      <c r="BL170" s="17" t="s">
        <v>265</v>
      </c>
      <c r="BM170" s="217" t="s">
        <v>2805</v>
      </c>
    </row>
    <row r="171" s="2" customFormat="1">
      <c r="A171" s="38"/>
      <c r="B171" s="39"/>
      <c r="C171" s="40"/>
      <c r="D171" s="219" t="s">
        <v>273</v>
      </c>
      <c r="E171" s="40"/>
      <c r="F171" s="220" t="s">
        <v>295</v>
      </c>
      <c r="G171" s="40"/>
      <c r="H171" s="40"/>
      <c r="I171" s="221"/>
      <c r="J171" s="40"/>
      <c r="K171" s="40"/>
      <c r="L171" s="44"/>
      <c r="M171" s="222"/>
      <c r="N171" s="223"/>
      <c r="O171" s="84"/>
      <c r="P171" s="84"/>
      <c r="Q171" s="84"/>
      <c r="R171" s="84"/>
      <c r="S171" s="84"/>
      <c r="T171" s="85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T171" s="17" t="s">
        <v>273</v>
      </c>
      <c r="AU171" s="17" t="s">
        <v>76</v>
      </c>
    </row>
    <row r="172" s="12" customFormat="1">
      <c r="A172" s="12"/>
      <c r="B172" s="224"/>
      <c r="C172" s="225"/>
      <c r="D172" s="226" t="s">
        <v>275</v>
      </c>
      <c r="E172" s="227" t="s">
        <v>637</v>
      </c>
      <c r="F172" s="228" t="s">
        <v>2806</v>
      </c>
      <c r="G172" s="225"/>
      <c r="H172" s="229">
        <v>49.841000000000001</v>
      </c>
      <c r="I172" s="230"/>
      <c r="J172" s="225"/>
      <c r="K172" s="225"/>
      <c r="L172" s="231"/>
      <c r="M172" s="236"/>
      <c r="N172" s="237"/>
      <c r="O172" s="237"/>
      <c r="P172" s="237"/>
      <c r="Q172" s="237"/>
      <c r="R172" s="237"/>
      <c r="S172" s="237"/>
      <c r="T172" s="238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T172" s="235" t="s">
        <v>275</v>
      </c>
      <c r="AU172" s="235" t="s">
        <v>76</v>
      </c>
      <c r="AV172" s="12" t="s">
        <v>78</v>
      </c>
      <c r="AW172" s="12" t="s">
        <v>31</v>
      </c>
      <c r="AX172" s="12" t="s">
        <v>69</v>
      </c>
      <c r="AY172" s="235" t="s">
        <v>266</v>
      </c>
    </row>
    <row r="173" s="12" customFormat="1">
      <c r="A173" s="12"/>
      <c r="B173" s="224"/>
      <c r="C173" s="225"/>
      <c r="D173" s="226" t="s">
        <v>275</v>
      </c>
      <c r="E173" s="227" t="s">
        <v>406</v>
      </c>
      <c r="F173" s="228" t="s">
        <v>2807</v>
      </c>
      <c r="G173" s="225"/>
      <c r="H173" s="229">
        <v>-19.666</v>
      </c>
      <c r="I173" s="230"/>
      <c r="J173" s="225"/>
      <c r="K173" s="225"/>
      <c r="L173" s="231"/>
      <c r="M173" s="236"/>
      <c r="N173" s="237"/>
      <c r="O173" s="237"/>
      <c r="P173" s="237"/>
      <c r="Q173" s="237"/>
      <c r="R173" s="237"/>
      <c r="S173" s="237"/>
      <c r="T173" s="238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T173" s="235" t="s">
        <v>275</v>
      </c>
      <c r="AU173" s="235" t="s">
        <v>76</v>
      </c>
      <c r="AV173" s="12" t="s">
        <v>78</v>
      </c>
      <c r="AW173" s="12" t="s">
        <v>31</v>
      </c>
      <c r="AX173" s="12" t="s">
        <v>69</v>
      </c>
      <c r="AY173" s="235" t="s">
        <v>266</v>
      </c>
    </row>
    <row r="174" s="12" customFormat="1">
      <c r="A174" s="12"/>
      <c r="B174" s="224"/>
      <c r="C174" s="225"/>
      <c r="D174" s="226" t="s">
        <v>275</v>
      </c>
      <c r="E174" s="227" t="s">
        <v>640</v>
      </c>
      <c r="F174" s="228" t="s">
        <v>2808</v>
      </c>
      <c r="G174" s="225"/>
      <c r="H174" s="229">
        <v>30.175000000000001</v>
      </c>
      <c r="I174" s="230"/>
      <c r="J174" s="225"/>
      <c r="K174" s="225"/>
      <c r="L174" s="231"/>
      <c r="M174" s="236"/>
      <c r="N174" s="237"/>
      <c r="O174" s="237"/>
      <c r="P174" s="237"/>
      <c r="Q174" s="237"/>
      <c r="R174" s="237"/>
      <c r="S174" s="237"/>
      <c r="T174" s="238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T174" s="235" t="s">
        <v>275</v>
      </c>
      <c r="AU174" s="235" t="s">
        <v>76</v>
      </c>
      <c r="AV174" s="12" t="s">
        <v>78</v>
      </c>
      <c r="AW174" s="12" t="s">
        <v>31</v>
      </c>
      <c r="AX174" s="12" t="s">
        <v>76</v>
      </c>
      <c r="AY174" s="235" t="s">
        <v>266</v>
      </c>
    </row>
    <row r="175" s="2" customFormat="1" ht="16.5" customHeight="1">
      <c r="A175" s="38"/>
      <c r="B175" s="39"/>
      <c r="C175" s="239" t="s">
        <v>642</v>
      </c>
      <c r="D175" s="239" t="s">
        <v>299</v>
      </c>
      <c r="E175" s="240" t="s">
        <v>1979</v>
      </c>
      <c r="F175" s="241" t="s">
        <v>1980</v>
      </c>
      <c r="G175" s="242" t="s">
        <v>302</v>
      </c>
      <c r="H175" s="243">
        <v>41.052</v>
      </c>
      <c r="I175" s="244"/>
      <c r="J175" s="245">
        <f>ROUND(I175*H175,2)</f>
        <v>0</v>
      </c>
      <c r="K175" s="241" t="s">
        <v>271</v>
      </c>
      <c r="L175" s="246"/>
      <c r="M175" s="247" t="s">
        <v>19</v>
      </c>
      <c r="N175" s="248" t="s">
        <v>40</v>
      </c>
      <c r="O175" s="84"/>
      <c r="P175" s="215">
        <f>O175*H175</f>
        <v>0</v>
      </c>
      <c r="Q175" s="215">
        <v>0</v>
      </c>
      <c r="R175" s="215">
        <f>Q175*H175</f>
        <v>0</v>
      </c>
      <c r="S175" s="215">
        <v>0</v>
      </c>
      <c r="T175" s="216">
        <f>S175*H175</f>
        <v>0</v>
      </c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R175" s="217" t="s">
        <v>303</v>
      </c>
      <c r="AT175" s="217" t="s">
        <v>299</v>
      </c>
      <c r="AU175" s="217" t="s">
        <v>76</v>
      </c>
      <c r="AY175" s="17" t="s">
        <v>266</v>
      </c>
      <c r="BE175" s="218">
        <f>IF(N175="základní",J175,0)</f>
        <v>0</v>
      </c>
      <c r="BF175" s="218">
        <f>IF(N175="snížená",J175,0)</f>
        <v>0</v>
      </c>
      <c r="BG175" s="218">
        <f>IF(N175="zákl. přenesená",J175,0)</f>
        <v>0</v>
      </c>
      <c r="BH175" s="218">
        <f>IF(N175="sníž. přenesená",J175,0)</f>
        <v>0</v>
      </c>
      <c r="BI175" s="218">
        <f>IF(N175="nulová",J175,0)</f>
        <v>0</v>
      </c>
      <c r="BJ175" s="17" t="s">
        <v>76</v>
      </c>
      <c r="BK175" s="218">
        <f>ROUND(I175*H175,2)</f>
        <v>0</v>
      </c>
      <c r="BL175" s="17" t="s">
        <v>265</v>
      </c>
      <c r="BM175" s="217" t="s">
        <v>2809</v>
      </c>
    </row>
    <row r="176" s="2" customFormat="1">
      <c r="A176" s="38"/>
      <c r="B176" s="39"/>
      <c r="C176" s="40"/>
      <c r="D176" s="219" t="s">
        <v>273</v>
      </c>
      <c r="E176" s="40"/>
      <c r="F176" s="220" t="s">
        <v>1982</v>
      </c>
      <c r="G176" s="40"/>
      <c r="H176" s="40"/>
      <c r="I176" s="221"/>
      <c r="J176" s="40"/>
      <c r="K176" s="40"/>
      <c r="L176" s="44"/>
      <c r="M176" s="222"/>
      <c r="N176" s="223"/>
      <c r="O176" s="84"/>
      <c r="P176" s="84"/>
      <c r="Q176" s="84"/>
      <c r="R176" s="84"/>
      <c r="S176" s="84"/>
      <c r="T176" s="85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T176" s="17" t="s">
        <v>273</v>
      </c>
      <c r="AU176" s="17" t="s">
        <v>76</v>
      </c>
    </row>
    <row r="177" s="12" customFormat="1">
      <c r="A177" s="12"/>
      <c r="B177" s="224"/>
      <c r="C177" s="225"/>
      <c r="D177" s="226" t="s">
        <v>275</v>
      </c>
      <c r="E177" s="227" t="s">
        <v>648</v>
      </c>
      <c r="F177" s="228" t="s">
        <v>2810</v>
      </c>
      <c r="G177" s="225"/>
      <c r="H177" s="229">
        <v>34.408000000000001</v>
      </c>
      <c r="I177" s="230"/>
      <c r="J177" s="225"/>
      <c r="K177" s="225"/>
      <c r="L177" s="231"/>
      <c r="M177" s="236"/>
      <c r="N177" s="237"/>
      <c r="O177" s="237"/>
      <c r="P177" s="237"/>
      <c r="Q177" s="237"/>
      <c r="R177" s="237"/>
      <c r="S177" s="237"/>
      <c r="T177" s="238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T177" s="235" t="s">
        <v>275</v>
      </c>
      <c r="AU177" s="235" t="s">
        <v>76</v>
      </c>
      <c r="AV177" s="12" t="s">
        <v>78</v>
      </c>
      <c r="AW177" s="12" t="s">
        <v>31</v>
      </c>
      <c r="AX177" s="12" t="s">
        <v>69</v>
      </c>
      <c r="AY177" s="235" t="s">
        <v>266</v>
      </c>
    </row>
    <row r="178" s="12" customFormat="1">
      <c r="A178" s="12"/>
      <c r="B178" s="224"/>
      <c r="C178" s="225"/>
      <c r="D178" s="226" t="s">
        <v>275</v>
      </c>
      <c r="E178" s="227" t="s">
        <v>650</v>
      </c>
      <c r="F178" s="228" t="s">
        <v>2811</v>
      </c>
      <c r="G178" s="225"/>
      <c r="H178" s="229">
        <v>-13.882</v>
      </c>
      <c r="I178" s="230"/>
      <c r="J178" s="225"/>
      <c r="K178" s="225"/>
      <c r="L178" s="231"/>
      <c r="M178" s="236"/>
      <c r="N178" s="237"/>
      <c r="O178" s="237"/>
      <c r="P178" s="237"/>
      <c r="Q178" s="237"/>
      <c r="R178" s="237"/>
      <c r="S178" s="237"/>
      <c r="T178" s="238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T178" s="235" t="s">
        <v>275</v>
      </c>
      <c r="AU178" s="235" t="s">
        <v>76</v>
      </c>
      <c r="AV178" s="12" t="s">
        <v>78</v>
      </c>
      <c r="AW178" s="12" t="s">
        <v>31</v>
      </c>
      <c r="AX178" s="12" t="s">
        <v>69</v>
      </c>
      <c r="AY178" s="235" t="s">
        <v>266</v>
      </c>
    </row>
    <row r="179" s="12" customFormat="1">
      <c r="A179" s="12"/>
      <c r="B179" s="224"/>
      <c r="C179" s="225"/>
      <c r="D179" s="226" t="s">
        <v>275</v>
      </c>
      <c r="E179" s="227" t="s">
        <v>2812</v>
      </c>
      <c r="F179" s="228" t="s">
        <v>2813</v>
      </c>
      <c r="G179" s="225"/>
      <c r="H179" s="229">
        <v>20.526</v>
      </c>
      <c r="I179" s="230"/>
      <c r="J179" s="225"/>
      <c r="K179" s="225"/>
      <c r="L179" s="231"/>
      <c r="M179" s="236"/>
      <c r="N179" s="237"/>
      <c r="O179" s="237"/>
      <c r="P179" s="237"/>
      <c r="Q179" s="237"/>
      <c r="R179" s="237"/>
      <c r="S179" s="237"/>
      <c r="T179" s="238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T179" s="235" t="s">
        <v>275</v>
      </c>
      <c r="AU179" s="235" t="s">
        <v>76</v>
      </c>
      <c r="AV179" s="12" t="s">
        <v>78</v>
      </c>
      <c r="AW179" s="12" t="s">
        <v>31</v>
      </c>
      <c r="AX179" s="12" t="s">
        <v>69</v>
      </c>
      <c r="AY179" s="235" t="s">
        <v>266</v>
      </c>
    </row>
    <row r="180" s="12" customFormat="1">
      <c r="A180" s="12"/>
      <c r="B180" s="224"/>
      <c r="C180" s="225"/>
      <c r="D180" s="226" t="s">
        <v>275</v>
      </c>
      <c r="E180" s="227" t="s">
        <v>2814</v>
      </c>
      <c r="F180" s="228" t="s">
        <v>2815</v>
      </c>
      <c r="G180" s="225"/>
      <c r="H180" s="229">
        <v>41.052</v>
      </c>
      <c r="I180" s="230"/>
      <c r="J180" s="225"/>
      <c r="K180" s="225"/>
      <c r="L180" s="231"/>
      <c r="M180" s="236"/>
      <c r="N180" s="237"/>
      <c r="O180" s="237"/>
      <c r="P180" s="237"/>
      <c r="Q180" s="237"/>
      <c r="R180" s="237"/>
      <c r="S180" s="237"/>
      <c r="T180" s="238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T180" s="235" t="s">
        <v>275</v>
      </c>
      <c r="AU180" s="235" t="s">
        <v>76</v>
      </c>
      <c r="AV180" s="12" t="s">
        <v>78</v>
      </c>
      <c r="AW180" s="12" t="s">
        <v>31</v>
      </c>
      <c r="AX180" s="12" t="s">
        <v>76</v>
      </c>
      <c r="AY180" s="235" t="s">
        <v>266</v>
      </c>
    </row>
    <row r="181" s="2" customFormat="1" ht="37.8" customHeight="1">
      <c r="A181" s="38"/>
      <c r="B181" s="39"/>
      <c r="C181" s="206" t="s">
        <v>652</v>
      </c>
      <c r="D181" s="206" t="s">
        <v>267</v>
      </c>
      <c r="E181" s="207" t="s">
        <v>546</v>
      </c>
      <c r="F181" s="208" t="s">
        <v>547</v>
      </c>
      <c r="G181" s="209" t="s">
        <v>293</v>
      </c>
      <c r="H181" s="210">
        <v>9.5709999999999997</v>
      </c>
      <c r="I181" s="211"/>
      <c r="J181" s="212">
        <f>ROUND(I181*H181,2)</f>
        <v>0</v>
      </c>
      <c r="K181" s="208" t="s">
        <v>271</v>
      </c>
      <c r="L181" s="44"/>
      <c r="M181" s="213" t="s">
        <v>19</v>
      </c>
      <c r="N181" s="214" t="s">
        <v>40</v>
      </c>
      <c r="O181" s="84"/>
      <c r="P181" s="215">
        <f>O181*H181</f>
        <v>0</v>
      </c>
      <c r="Q181" s="215">
        <v>0</v>
      </c>
      <c r="R181" s="215">
        <f>Q181*H181</f>
        <v>0</v>
      </c>
      <c r="S181" s="215">
        <v>0</v>
      </c>
      <c r="T181" s="216">
        <f>S181*H181</f>
        <v>0</v>
      </c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R181" s="217" t="s">
        <v>265</v>
      </c>
      <c r="AT181" s="217" t="s">
        <v>267</v>
      </c>
      <c r="AU181" s="217" t="s">
        <v>76</v>
      </c>
      <c r="AY181" s="17" t="s">
        <v>266</v>
      </c>
      <c r="BE181" s="218">
        <f>IF(N181="základní",J181,0)</f>
        <v>0</v>
      </c>
      <c r="BF181" s="218">
        <f>IF(N181="snížená",J181,0)</f>
        <v>0</v>
      </c>
      <c r="BG181" s="218">
        <f>IF(N181="zákl. přenesená",J181,0)</f>
        <v>0</v>
      </c>
      <c r="BH181" s="218">
        <f>IF(N181="sníž. přenesená",J181,0)</f>
        <v>0</v>
      </c>
      <c r="BI181" s="218">
        <f>IF(N181="nulová",J181,0)</f>
        <v>0</v>
      </c>
      <c r="BJ181" s="17" t="s">
        <v>76</v>
      </c>
      <c r="BK181" s="218">
        <f>ROUND(I181*H181,2)</f>
        <v>0</v>
      </c>
      <c r="BL181" s="17" t="s">
        <v>265</v>
      </c>
      <c r="BM181" s="217" t="s">
        <v>2816</v>
      </c>
    </row>
    <row r="182" s="2" customFormat="1">
      <c r="A182" s="38"/>
      <c r="B182" s="39"/>
      <c r="C182" s="40"/>
      <c r="D182" s="219" t="s">
        <v>273</v>
      </c>
      <c r="E182" s="40"/>
      <c r="F182" s="220" t="s">
        <v>549</v>
      </c>
      <c r="G182" s="40"/>
      <c r="H182" s="40"/>
      <c r="I182" s="221"/>
      <c r="J182" s="40"/>
      <c r="K182" s="40"/>
      <c r="L182" s="44"/>
      <c r="M182" s="222"/>
      <c r="N182" s="223"/>
      <c r="O182" s="84"/>
      <c r="P182" s="84"/>
      <c r="Q182" s="84"/>
      <c r="R182" s="84"/>
      <c r="S182" s="84"/>
      <c r="T182" s="85"/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T182" s="17" t="s">
        <v>273</v>
      </c>
      <c r="AU182" s="17" t="s">
        <v>76</v>
      </c>
    </row>
    <row r="183" s="12" customFormat="1">
      <c r="A183" s="12"/>
      <c r="B183" s="224"/>
      <c r="C183" s="225"/>
      <c r="D183" s="226" t="s">
        <v>275</v>
      </c>
      <c r="E183" s="227" t="s">
        <v>657</v>
      </c>
      <c r="F183" s="228" t="s">
        <v>2817</v>
      </c>
      <c r="G183" s="225"/>
      <c r="H183" s="229">
        <v>9.5709999999999997</v>
      </c>
      <c r="I183" s="230"/>
      <c r="J183" s="225"/>
      <c r="K183" s="225"/>
      <c r="L183" s="231"/>
      <c r="M183" s="236"/>
      <c r="N183" s="237"/>
      <c r="O183" s="237"/>
      <c r="P183" s="237"/>
      <c r="Q183" s="237"/>
      <c r="R183" s="237"/>
      <c r="S183" s="237"/>
      <c r="T183" s="238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T183" s="235" t="s">
        <v>275</v>
      </c>
      <c r="AU183" s="235" t="s">
        <v>76</v>
      </c>
      <c r="AV183" s="12" t="s">
        <v>78</v>
      </c>
      <c r="AW183" s="12" t="s">
        <v>31</v>
      </c>
      <c r="AX183" s="12" t="s">
        <v>76</v>
      </c>
      <c r="AY183" s="235" t="s">
        <v>266</v>
      </c>
    </row>
    <row r="184" s="2" customFormat="1" ht="16.5" customHeight="1">
      <c r="A184" s="38"/>
      <c r="B184" s="39"/>
      <c r="C184" s="239" t="s">
        <v>407</v>
      </c>
      <c r="D184" s="239" t="s">
        <v>299</v>
      </c>
      <c r="E184" s="240" t="s">
        <v>2506</v>
      </c>
      <c r="F184" s="241" t="s">
        <v>2507</v>
      </c>
      <c r="G184" s="242" t="s">
        <v>302</v>
      </c>
      <c r="H184" s="243">
        <v>13.512000000000001</v>
      </c>
      <c r="I184" s="244"/>
      <c r="J184" s="245">
        <f>ROUND(I184*H184,2)</f>
        <v>0</v>
      </c>
      <c r="K184" s="241" t="s">
        <v>271</v>
      </c>
      <c r="L184" s="246"/>
      <c r="M184" s="247" t="s">
        <v>19</v>
      </c>
      <c r="N184" s="248" t="s">
        <v>40</v>
      </c>
      <c r="O184" s="84"/>
      <c r="P184" s="215">
        <f>O184*H184</f>
        <v>0</v>
      </c>
      <c r="Q184" s="215">
        <v>0</v>
      </c>
      <c r="R184" s="215">
        <f>Q184*H184</f>
        <v>0</v>
      </c>
      <c r="S184" s="215">
        <v>0</v>
      </c>
      <c r="T184" s="216">
        <f>S184*H184</f>
        <v>0</v>
      </c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R184" s="217" t="s">
        <v>303</v>
      </c>
      <c r="AT184" s="217" t="s">
        <v>299</v>
      </c>
      <c r="AU184" s="217" t="s">
        <v>76</v>
      </c>
      <c r="AY184" s="17" t="s">
        <v>266</v>
      </c>
      <c r="BE184" s="218">
        <f>IF(N184="základní",J184,0)</f>
        <v>0</v>
      </c>
      <c r="BF184" s="218">
        <f>IF(N184="snížená",J184,0)</f>
        <v>0</v>
      </c>
      <c r="BG184" s="218">
        <f>IF(N184="zákl. přenesená",J184,0)</f>
        <v>0</v>
      </c>
      <c r="BH184" s="218">
        <f>IF(N184="sníž. přenesená",J184,0)</f>
        <v>0</v>
      </c>
      <c r="BI184" s="218">
        <f>IF(N184="nulová",J184,0)</f>
        <v>0</v>
      </c>
      <c r="BJ184" s="17" t="s">
        <v>76</v>
      </c>
      <c r="BK184" s="218">
        <f>ROUND(I184*H184,2)</f>
        <v>0</v>
      </c>
      <c r="BL184" s="17" t="s">
        <v>265</v>
      </c>
      <c r="BM184" s="217" t="s">
        <v>2818</v>
      </c>
    </row>
    <row r="185" s="2" customFormat="1">
      <c r="A185" s="38"/>
      <c r="B185" s="39"/>
      <c r="C185" s="40"/>
      <c r="D185" s="219" t="s">
        <v>273</v>
      </c>
      <c r="E185" s="40"/>
      <c r="F185" s="220" t="s">
        <v>2509</v>
      </c>
      <c r="G185" s="40"/>
      <c r="H185" s="40"/>
      <c r="I185" s="221"/>
      <c r="J185" s="40"/>
      <c r="K185" s="40"/>
      <c r="L185" s="44"/>
      <c r="M185" s="222"/>
      <c r="N185" s="223"/>
      <c r="O185" s="84"/>
      <c r="P185" s="84"/>
      <c r="Q185" s="84"/>
      <c r="R185" s="84"/>
      <c r="S185" s="84"/>
      <c r="T185" s="85"/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T185" s="17" t="s">
        <v>273</v>
      </c>
      <c r="AU185" s="17" t="s">
        <v>76</v>
      </c>
    </row>
    <row r="186" s="12" customFormat="1">
      <c r="A186" s="12"/>
      <c r="B186" s="224"/>
      <c r="C186" s="225"/>
      <c r="D186" s="226" t="s">
        <v>275</v>
      </c>
      <c r="E186" s="227" t="s">
        <v>663</v>
      </c>
      <c r="F186" s="228" t="s">
        <v>2819</v>
      </c>
      <c r="G186" s="225"/>
      <c r="H186" s="229">
        <v>6.7560000000000002</v>
      </c>
      <c r="I186" s="230"/>
      <c r="J186" s="225"/>
      <c r="K186" s="225"/>
      <c r="L186" s="231"/>
      <c r="M186" s="236"/>
      <c r="N186" s="237"/>
      <c r="O186" s="237"/>
      <c r="P186" s="237"/>
      <c r="Q186" s="237"/>
      <c r="R186" s="237"/>
      <c r="S186" s="237"/>
      <c r="T186" s="238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T186" s="235" t="s">
        <v>275</v>
      </c>
      <c r="AU186" s="235" t="s">
        <v>76</v>
      </c>
      <c r="AV186" s="12" t="s">
        <v>78</v>
      </c>
      <c r="AW186" s="12" t="s">
        <v>31</v>
      </c>
      <c r="AX186" s="12" t="s">
        <v>69</v>
      </c>
      <c r="AY186" s="235" t="s">
        <v>266</v>
      </c>
    </row>
    <row r="187" s="12" customFormat="1">
      <c r="A187" s="12"/>
      <c r="B187" s="224"/>
      <c r="C187" s="225"/>
      <c r="D187" s="226" t="s">
        <v>275</v>
      </c>
      <c r="E187" s="227" t="s">
        <v>1736</v>
      </c>
      <c r="F187" s="228" t="s">
        <v>2820</v>
      </c>
      <c r="G187" s="225"/>
      <c r="H187" s="229">
        <v>13.512000000000001</v>
      </c>
      <c r="I187" s="230"/>
      <c r="J187" s="225"/>
      <c r="K187" s="225"/>
      <c r="L187" s="231"/>
      <c r="M187" s="236"/>
      <c r="N187" s="237"/>
      <c r="O187" s="237"/>
      <c r="P187" s="237"/>
      <c r="Q187" s="237"/>
      <c r="R187" s="237"/>
      <c r="S187" s="237"/>
      <c r="T187" s="238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T187" s="235" t="s">
        <v>275</v>
      </c>
      <c r="AU187" s="235" t="s">
        <v>76</v>
      </c>
      <c r="AV187" s="12" t="s">
        <v>78</v>
      </c>
      <c r="AW187" s="12" t="s">
        <v>31</v>
      </c>
      <c r="AX187" s="12" t="s">
        <v>76</v>
      </c>
      <c r="AY187" s="235" t="s">
        <v>266</v>
      </c>
    </row>
    <row r="188" s="2" customFormat="1" ht="24.15" customHeight="1">
      <c r="A188" s="38"/>
      <c r="B188" s="39"/>
      <c r="C188" s="206" t="s">
        <v>665</v>
      </c>
      <c r="D188" s="206" t="s">
        <v>267</v>
      </c>
      <c r="E188" s="207" t="s">
        <v>2821</v>
      </c>
      <c r="F188" s="208" t="s">
        <v>2822</v>
      </c>
      <c r="G188" s="209" t="s">
        <v>391</v>
      </c>
      <c r="H188" s="210">
        <v>6.71</v>
      </c>
      <c r="I188" s="211"/>
      <c r="J188" s="212">
        <f>ROUND(I188*H188,2)</f>
        <v>0</v>
      </c>
      <c r="K188" s="208" t="s">
        <v>271</v>
      </c>
      <c r="L188" s="44"/>
      <c r="M188" s="213" t="s">
        <v>19</v>
      </c>
      <c r="N188" s="214" t="s">
        <v>40</v>
      </c>
      <c r="O188" s="84"/>
      <c r="P188" s="215">
        <f>O188*H188</f>
        <v>0</v>
      </c>
      <c r="Q188" s="215">
        <v>0</v>
      </c>
      <c r="R188" s="215">
        <f>Q188*H188</f>
        <v>0</v>
      </c>
      <c r="S188" s="215">
        <v>0</v>
      </c>
      <c r="T188" s="216">
        <f>S188*H188</f>
        <v>0</v>
      </c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R188" s="217" t="s">
        <v>265</v>
      </c>
      <c r="AT188" s="217" t="s">
        <v>267</v>
      </c>
      <c r="AU188" s="217" t="s">
        <v>76</v>
      </c>
      <c r="AY188" s="17" t="s">
        <v>266</v>
      </c>
      <c r="BE188" s="218">
        <f>IF(N188="základní",J188,0)</f>
        <v>0</v>
      </c>
      <c r="BF188" s="218">
        <f>IF(N188="snížená",J188,0)</f>
        <v>0</v>
      </c>
      <c r="BG188" s="218">
        <f>IF(N188="zákl. přenesená",J188,0)</f>
        <v>0</v>
      </c>
      <c r="BH188" s="218">
        <f>IF(N188="sníž. přenesená",J188,0)</f>
        <v>0</v>
      </c>
      <c r="BI188" s="218">
        <f>IF(N188="nulová",J188,0)</f>
        <v>0</v>
      </c>
      <c r="BJ188" s="17" t="s">
        <v>76</v>
      </c>
      <c r="BK188" s="218">
        <f>ROUND(I188*H188,2)</f>
        <v>0</v>
      </c>
      <c r="BL188" s="17" t="s">
        <v>265</v>
      </c>
      <c r="BM188" s="217" t="s">
        <v>2823</v>
      </c>
    </row>
    <row r="189" s="2" customFormat="1">
      <c r="A189" s="38"/>
      <c r="B189" s="39"/>
      <c r="C189" s="40"/>
      <c r="D189" s="219" t="s">
        <v>273</v>
      </c>
      <c r="E189" s="40"/>
      <c r="F189" s="220" t="s">
        <v>2824</v>
      </c>
      <c r="G189" s="40"/>
      <c r="H189" s="40"/>
      <c r="I189" s="221"/>
      <c r="J189" s="40"/>
      <c r="K189" s="40"/>
      <c r="L189" s="44"/>
      <c r="M189" s="222"/>
      <c r="N189" s="223"/>
      <c r="O189" s="84"/>
      <c r="P189" s="84"/>
      <c r="Q189" s="84"/>
      <c r="R189" s="84"/>
      <c r="S189" s="84"/>
      <c r="T189" s="85"/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T189" s="17" t="s">
        <v>273</v>
      </c>
      <c r="AU189" s="17" t="s">
        <v>76</v>
      </c>
    </row>
    <row r="190" s="12" customFormat="1">
      <c r="A190" s="12"/>
      <c r="B190" s="224"/>
      <c r="C190" s="225"/>
      <c r="D190" s="226" t="s">
        <v>275</v>
      </c>
      <c r="E190" s="227" t="s">
        <v>1641</v>
      </c>
      <c r="F190" s="228" t="s">
        <v>2825</v>
      </c>
      <c r="G190" s="225"/>
      <c r="H190" s="229">
        <v>6.71</v>
      </c>
      <c r="I190" s="230"/>
      <c r="J190" s="225"/>
      <c r="K190" s="225"/>
      <c r="L190" s="231"/>
      <c r="M190" s="236"/>
      <c r="N190" s="237"/>
      <c r="O190" s="237"/>
      <c r="P190" s="237"/>
      <c r="Q190" s="237"/>
      <c r="R190" s="237"/>
      <c r="S190" s="237"/>
      <c r="T190" s="238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T190" s="235" t="s">
        <v>275</v>
      </c>
      <c r="AU190" s="235" t="s">
        <v>76</v>
      </c>
      <c r="AV190" s="12" t="s">
        <v>78</v>
      </c>
      <c r="AW190" s="12" t="s">
        <v>31</v>
      </c>
      <c r="AX190" s="12" t="s">
        <v>76</v>
      </c>
      <c r="AY190" s="235" t="s">
        <v>266</v>
      </c>
    </row>
    <row r="191" s="2" customFormat="1" ht="24.15" customHeight="1">
      <c r="A191" s="38"/>
      <c r="B191" s="39"/>
      <c r="C191" s="206" t="s">
        <v>670</v>
      </c>
      <c r="D191" s="206" t="s">
        <v>267</v>
      </c>
      <c r="E191" s="207" t="s">
        <v>2309</v>
      </c>
      <c r="F191" s="208" t="s">
        <v>2310</v>
      </c>
      <c r="G191" s="209" t="s">
        <v>391</v>
      </c>
      <c r="H191" s="210">
        <v>6.71</v>
      </c>
      <c r="I191" s="211"/>
      <c r="J191" s="212">
        <f>ROUND(I191*H191,2)</f>
        <v>0</v>
      </c>
      <c r="K191" s="208" t="s">
        <v>271</v>
      </c>
      <c r="L191" s="44"/>
      <c r="M191" s="213" t="s">
        <v>19</v>
      </c>
      <c r="N191" s="214" t="s">
        <v>40</v>
      </c>
      <c r="O191" s="84"/>
      <c r="P191" s="215">
        <f>O191*H191</f>
        <v>0</v>
      </c>
      <c r="Q191" s="215">
        <v>0</v>
      </c>
      <c r="R191" s="215">
        <f>Q191*H191</f>
        <v>0</v>
      </c>
      <c r="S191" s="215">
        <v>0</v>
      </c>
      <c r="T191" s="216">
        <f>S191*H191</f>
        <v>0</v>
      </c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R191" s="217" t="s">
        <v>265</v>
      </c>
      <c r="AT191" s="217" t="s">
        <v>267</v>
      </c>
      <c r="AU191" s="217" t="s">
        <v>76</v>
      </c>
      <c r="AY191" s="17" t="s">
        <v>266</v>
      </c>
      <c r="BE191" s="218">
        <f>IF(N191="základní",J191,0)</f>
        <v>0</v>
      </c>
      <c r="BF191" s="218">
        <f>IF(N191="snížená",J191,0)</f>
        <v>0</v>
      </c>
      <c r="BG191" s="218">
        <f>IF(N191="zákl. přenesená",J191,0)</f>
        <v>0</v>
      </c>
      <c r="BH191" s="218">
        <f>IF(N191="sníž. přenesená",J191,0)</f>
        <v>0</v>
      </c>
      <c r="BI191" s="218">
        <f>IF(N191="nulová",J191,0)</f>
        <v>0</v>
      </c>
      <c r="BJ191" s="17" t="s">
        <v>76</v>
      </c>
      <c r="BK191" s="218">
        <f>ROUND(I191*H191,2)</f>
        <v>0</v>
      </c>
      <c r="BL191" s="17" t="s">
        <v>265</v>
      </c>
      <c r="BM191" s="217" t="s">
        <v>2826</v>
      </c>
    </row>
    <row r="192" s="2" customFormat="1">
      <c r="A192" s="38"/>
      <c r="B192" s="39"/>
      <c r="C192" s="40"/>
      <c r="D192" s="219" t="s">
        <v>273</v>
      </c>
      <c r="E192" s="40"/>
      <c r="F192" s="220" t="s">
        <v>2312</v>
      </c>
      <c r="G192" s="40"/>
      <c r="H192" s="40"/>
      <c r="I192" s="221"/>
      <c r="J192" s="40"/>
      <c r="K192" s="40"/>
      <c r="L192" s="44"/>
      <c r="M192" s="222"/>
      <c r="N192" s="223"/>
      <c r="O192" s="84"/>
      <c r="P192" s="84"/>
      <c r="Q192" s="84"/>
      <c r="R192" s="84"/>
      <c r="S192" s="84"/>
      <c r="T192" s="85"/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T192" s="17" t="s">
        <v>273</v>
      </c>
      <c r="AU192" s="17" t="s">
        <v>76</v>
      </c>
    </row>
    <row r="193" s="12" customFormat="1">
      <c r="A193" s="12"/>
      <c r="B193" s="224"/>
      <c r="C193" s="225"/>
      <c r="D193" s="226" t="s">
        <v>275</v>
      </c>
      <c r="E193" s="227" t="s">
        <v>675</v>
      </c>
      <c r="F193" s="228" t="s">
        <v>2825</v>
      </c>
      <c r="G193" s="225"/>
      <c r="H193" s="229">
        <v>6.71</v>
      </c>
      <c r="I193" s="230"/>
      <c r="J193" s="225"/>
      <c r="K193" s="225"/>
      <c r="L193" s="231"/>
      <c r="M193" s="236"/>
      <c r="N193" s="237"/>
      <c r="O193" s="237"/>
      <c r="P193" s="237"/>
      <c r="Q193" s="237"/>
      <c r="R193" s="237"/>
      <c r="S193" s="237"/>
      <c r="T193" s="238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T193" s="235" t="s">
        <v>275</v>
      </c>
      <c r="AU193" s="235" t="s">
        <v>76</v>
      </c>
      <c r="AV193" s="12" t="s">
        <v>78</v>
      </c>
      <c r="AW193" s="12" t="s">
        <v>31</v>
      </c>
      <c r="AX193" s="12" t="s">
        <v>76</v>
      </c>
      <c r="AY193" s="235" t="s">
        <v>266</v>
      </c>
    </row>
    <row r="194" s="2" customFormat="1" ht="16.5" customHeight="1">
      <c r="A194" s="38"/>
      <c r="B194" s="39"/>
      <c r="C194" s="239" t="s">
        <v>677</v>
      </c>
      <c r="D194" s="239" t="s">
        <v>299</v>
      </c>
      <c r="E194" s="240" t="s">
        <v>2313</v>
      </c>
      <c r="F194" s="241" t="s">
        <v>2314</v>
      </c>
      <c r="G194" s="242" t="s">
        <v>2315</v>
      </c>
      <c r="H194" s="243">
        <v>0.13400000000000001</v>
      </c>
      <c r="I194" s="244"/>
      <c r="J194" s="245">
        <f>ROUND(I194*H194,2)</f>
        <v>0</v>
      </c>
      <c r="K194" s="241" t="s">
        <v>271</v>
      </c>
      <c r="L194" s="246"/>
      <c r="M194" s="247" t="s">
        <v>19</v>
      </c>
      <c r="N194" s="248" t="s">
        <v>40</v>
      </c>
      <c r="O194" s="84"/>
      <c r="P194" s="215">
        <f>O194*H194</f>
        <v>0</v>
      </c>
      <c r="Q194" s="215">
        <v>0.001</v>
      </c>
      <c r="R194" s="215">
        <f>Q194*H194</f>
        <v>0.00013400000000000001</v>
      </c>
      <c r="S194" s="215">
        <v>0</v>
      </c>
      <c r="T194" s="216">
        <f>S194*H194</f>
        <v>0</v>
      </c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R194" s="217" t="s">
        <v>303</v>
      </c>
      <c r="AT194" s="217" t="s">
        <v>299</v>
      </c>
      <c r="AU194" s="217" t="s">
        <v>76</v>
      </c>
      <c r="AY194" s="17" t="s">
        <v>266</v>
      </c>
      <c r="BE194" s="218">
        <f>IF(N194="základní",J194,0)</f>
        <v>0</v>
      </c>
      <c r="BF194" s="218">
        <f>IF(N194="snížená",J194,0)</f>
        <v>0</v>
      </c>
      <c r="BG194" s="218">
        <f>IF(N194="zákl. přenesená",J194,0)</f>
        <v>0</v>
      </c>
      <c r="BH194" s="218">
        <f>IF(N194="sníž. přenesená",J194,0)</f>
        <v>0</v>
      </c>
      <c r="BI194" s="218">
        <f>IF(N194="nulová",J194,0)</f>
        <v>0</v>
      </c>
      <c r="BJ194" s="17" t="s">
        <v>76</v>
      </c>
      <c r="BK194" s="218">
        <f>ROUND(I194*H194,2)</f>
        <v>0</v>
      </c>
      <c r="BL194" s="17" t="s">
        <v>265</v>
      </c>
      <c r="BM194" s="217" t="s">
        <v>2827</v>
      </c>
    </row>
    <row r="195" s="2" customFormat="1">
      <c r="A195" s="38"/>
      <c r="B195" s="39"/>
      <c r="C195" s="40"/>
      <c r="D195" s="219" t="s">
        <v>273</v>
      </c>
      <c r="E195" s="40"/>
      <c r="F195" s="220" t="s">
        <v>2317</v>
      </c>
      <c r="G195" s="40"/>
      <c r="H195" s="40"/>
      <c r="I195" s="221"/>
      <c r="J195" s="40"/>
      <c r="K195" s="40"/>
      <c r="L195" s="44"/>
      <c r="M195" s="222"/>
      <c r="N195" s="223"/>
      <c r="O195" s="84"/>
      <c r="P195" s="84"/>
      <c r="Q195" s="84"/>
      <c r="R195" s="84"/>
      <c r="S195" s="84"/>
      <c r="T195" s="85"/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T195" s="17" t="s">
        <v>273</v>
      </c>
      <c r="AU195" s="17" t="s">
        <v>76</v>
      </c>
    </row>
    <row r="196" s="12" customFormat="1">
      <c r="A196" s="12"/>
      <c r="B196" s="224"/>
      <c r="C196" s="225"/>
      <c r="D196" s="226" t="s">
        <v>275</v>
      </c>
      <c r="E196" s="227" t="s">
        <v>408</v>
      </c>
      <c r="F196" s="228" t="s">
        <v>2825</v>
      </c>
      <c r="G196" s="225"/>
      <c r="H196" s="229">
        <v>6.71</v>
      </c>
      <c r="I196" s="230"/>
      <c r="J196" s="225"/>
      <c r="K196" s="225"/>
      <c r="L196" s="231"/>
      <c r="M196" s="236"/>
      <c r="N196" s="237"/>
      <c r="O196" s="237"/>
      <c r="P196" s="237"/>
      <c r="Q196" s="237"/>
      <c r="R196" s="237"/>
      <c r="S196" s="237"/>
      <c r="T196" s="238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T196" s="235" t="s">
        <v>275</v>
      </c>
      <c r="AU196" s="235" t="s">
        <v>76</v>
      </c>
      <c r="AV196" s="12" t="s">
        <v>78</v>
      </c>
      <c r="AW196" s="12" t="s">
        <v>31</v>
      </c>
      <c r="AX196" s="12" t="s">
        <v>69</v>
      </c>
      <c r="AY196" s="235" t="s">
        <v>266</v>
      </c>
    </row>
    <row r="197" s="12" customFormat="1">
      <c r="A197" s="12"/>
      <c r="B197" s="224"/>
      <c r="C197" s="225"/>
      <c r="D197" s="226" t="s">
        <v>275</v>
      </c>
      <c r="E197" s="227" t="s">
        <v>2607</v>
      </c>
      <c r="F197" s="228" t="s">
        <v>2828</v>
      </c>
      <c r="G197" s="225"/>
      <c r="H197" s="229">
        <v>0.13400000000000001</v>
      </c>
      <c r="I197" s="230"/>
      <c r="J197" s="225"/>
      <c r="K197" s="225"/>
      <c r="L197" s="231"/>
      <c r="M197" s="236"/>
      <c r="N197" s="237"/>
      <c r="O197" s="237"/>
      <c r="P197" s="237"/>
      <c r="Q197" s="237"/>
      <c r="R197" s="237"/>
      <c r="S197" s="237"/>
      <c r="T197" s="238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T197" s="235" t="s">
        <v>275</v>
      </c>
      <c r="AU197" s="235" t="s">
        <v>76</v>
      </c>
      <c r="AV197" s="12" t="s">
        <v>78</v>
      </c>
      <c r="AW197" s="12" t="s">
        <v>31</v>
      </c>
      <c r="AX197" s="12" t="s">
        <v>76</v>
      </c>
      <c r="AY197" s="235" t="s">
        <v>266</v>
      </c>
    </row>
    <row r="198" s="2" customFormat="1" ht="21.75" customHeight="1">
      <c r="A198" s="38"/>
      <c r="B198" s="39"/>
      <c r="C198" s="206" t="s">
        <v>683</v>
      </c>
      <c r="D198" s="206" t="s">
        <v>267</v>
      </c>
      <c r="E198" s="207" t="s">
        <v>2829</v>
      </c>
      <c r="F198" s="208" t="s">
        <v>2830</v>
      </c>
      <c r="G198" s="209" t="s">
        <v>391</v>
      </c>
      <c r="H198" s="210">
        <v>12.077999999999999</v>
      </c>
      <c r="I198" s="211"/>
      <c r="J198" s="212">
        <f>ROUND(I198*H198,2)</f>
        <v>0</v>
      </c>
      <c r="K198" s="208" t="s">
        <v>271</v>
      </c>
      <c r="L198" s="44"/>
      <c r="M198" s="213" t="s">
        <v>19</v>
      </c>
      <c r="N198" s="214" t="s">
        <v>40</v>
      </c>
      <c r="O198" s="84"/>
      <c r="P198" s="215">
        <f>O198*H198</f>
        <v>0</v>
      </c>
      <c r="Q198" s="215">
        <v>0</v>
      </c>
      <c r="R198" s="215">
        <f>Q198*H198</f>
        <v>0</v>
      </c>
      <c r="S198" s="215">
        <v>0</v>
      </c>
      <c r="T198" s="216">
        <f>S198*H198</f>
        <v>0</v>
      </c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R198" s="217" t="s">
        <v>265</v>
      </c>
      <c r="AT198" s="217" t="s">
        <v>267</v>
      </c>
      <c r="AU198" s="217" t="s">
        <v>76</v>
      </c>
      <c r="AY198" s="17" t="s">
        <v>266</v>
      </c>
      <c r="BE198" s="218">
        <f>IF(N198="základní",J198,0)</f>
        <v>0</v>
      </c>
      <c r="BF198" s="218">
        <f>IF(N198="snížená",J198,0)</f>
        <v>0</v>
      </c>
      <c r="BG198" s="218">
        <f>IF(N198="zákl. přenesená",J198,0)</f>
        <v>0</v>
      </c>
      <c r="BH198" s="218">
        <f>IF(N198="sníž. přenesená",J198,0)</f>
        <v>0</v>
      </c>
      <c r="BI198" s="218">
        <f>IF(N198="nulová",J198,0)</f>
        <v>0</v>
      </c>
      <c r="BJ198" s="17" t="s">
        <v>76</v>
      </c>
      <c r="BK198" s="218">
        <f>ROUND(I198*H198,2)</f>
        <v>0</v>
      </c>
      <c r="BL198" s="17" t="s">
        <v>265</v>
      </c>
      <c r="BM198" s="217" t="s">
        <v>2831</v>
      </c>
    </row>
    <row r="199" s="2" customFormat="1">
      <c r="A199" s="38"/>
      <c r="B199" s="39"/>
      <c r="C199" s="40"/>
      <c r="D199" s="219" t="s">
        <v>273</v>
      </c>
      <c r="E199" s="40"/>
      <c r="F199" s="220" t="s">
        <v>2832</v>
      </c>
      <c r="G199" s="40"/>
      <c r="H199" s="40"/>
      <c r="I199" s="221"/>
      <c r="J199" s="40"/>
      <c r="K199" s="40"/>
      <c r="L199" s="44"/>
      <c r="M199" s="222"/>
      <c r="N199" s="223"/>
      <c r="O199" s="84"/>
      <c r="P199" s="84"/>
      <c r="Q199" s="84"/>
      <c r="R199" s="84"/>
      <c r="S199" s="84"/>
      <c r="T199" s="85"/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T199" s="17" t="s">
        <v>273</v>
      </c>
      <c r="AU199" s="17" t="s">
        <v>76</v>
      </c>
    </row>
    <row r="200" s="12" customFormat="1">
      <c r="A200" s="12"/>
      <c r="B200" s="224"/>
      <c r="C200" s="225"/>
      <c r="D200" s="226" t="s">
        <v>275</v>
      </c>
      <c r="E200" s="227" t="s">
        <v>411</v>
      </c>
      <c r="F200" s="228" t="s">
        <v>2833</v>
      </c>
      <c r="G200" s="225"/>
      <c r="H200" s="229">
        <v>12.077999999999999</v>
      </c>
      <c r="I200" s="230"/>
      <c r="J200" s="225"/>
      <c r="K200" s="225"/>
      <c r="L200" s="231"/>
      <c r="M200" s="236"/>
      <c r="N200" s="237"/>
      <c r="O200" s="237"/>
      <c r="P200" s="237"/>
      <c r="Q200" s="237"/>
      <c r="R200" s="237"/>
      <c r="S200" s="237"/>
      <c r="T200" s="238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T200" s="235" t="s">
        <v>275</v>
      </c>
      <c r="AU200" s="235" t="s">
        <v>76</v>
      </c>
      <c r="AV200" s="12" t="s">
        <v>78</v>
      </c>
      <c r="AW200" s="12" t="s">
        <v>31</v>
      </c>
      <c r="AX200" s="12" t="s">
        <v>76</v>
      </c>
      <c r="AY200" s="235" t="s">
        <v>266</v>
      </c>
    </row>
    <row r="201" s="2" customFormat="1" ht="21.75" customHeight="1">
      <c r="A201" s="38"/>
      <c r="B201" s="39"/>
      <c r="C201" s="206" t="s">
        <v>692</v>
      </c>
      <c r="D201" s="206" t="s">
        <v>267</v>
      </c>
      <c r="E201" s="207" t="s">
        <v>2834</v>
      </c>
      <c r="F201" s="208" t="s">
        <v>2835</v>
      </c>
      <c r="G201" s="209" t="s">
        <v>391</v>
      </c>
      <c r="H201" s="210">
        <v>6.71</v>
      </c>
      <c r="I201" s="211"/>
      <c r="J201" s="212">
        <f>ROUND(I201*H201,2)</f>
        <v>0</v>
      </c>
      <c r="K201" s="208" t="s">
        <v>271</v>
      </c>
      <c r="L201" s="44"/>
      <c r="M201" s="213" t="s">
        <v>19</v>
      </c>
      <c r="N201" s="214" t="s">
        <v>40</v>
      </c>
      <c r="O201" s="84"/>
      <c r="P201" s="215">
        <f>O201*H201</f>
        <v>0</v>
      </c>
      <c r="Q201" s="215">
        <v>0</v>
      </c>
      <c r="R201" s="215">
        <f>Q201*H201</f>
        <v>0</v>
      </c>
      <c r="S201" s="215">
        <v>0</v>
      </c>
      <c r="T201" s="216">
        <f>S201*H201</f>
        <v>0</v>
      </c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R201" s="217" t="s">
        <v>265</v>
      </c>
      <c r="AT201" s="217" t="s">
        <v>267</v>
      </c>
      <c r="AU201" s="217" t="s">
        <v>76</v>
      </c>
      <c r="AY201" s="17" t="s">
        <v>266</v>
      </c>
      <c r="BE201" s="218">
        <f>IF(N201="základní",J201,0)</f>
        <v>0</v>
      </c>
      <c r="BF201" s="218">
        <f>IF(N201="snížená",J201,0)</f>
        <v>0</v>
      </c>
      <c r="BG201" s="218">
        <f>IF(N201="zákl. přenesená",J201,0)</f>
        <v>0</v>
      </c>
      <c r="BH201" s="218">
        <f>IF(N201="sníž. přenesená",J201,0)</f>
        <v>0</v>
      </c>
      <c r="BI201" s="218">
        <f>IF(N201="nulová",J201,0)</f>
        <v>0</v>
      </c>
      <c r="BJ201" s="17" t="s">
        <v>76</v>
      </c>
      <c r="BK201" s="218">
        <f>ROUND(I201*H201,2)</f>
        <v>0</v>
      </c>
      <c r="BL201" s="17" t="s">
        <v>265</v>
      </c>
      <c r="BM201" s="217" t="s">
        <v>2836</v>
      </c>
    </row>
    <row r="202" s="2" customFormat="1">
      <c r="A202" s="38"/>
      <c r="B202" s="39"/>
      <c r="C202" s="40"/>
      <c r="D202" s="219" t="s">
        <v>273</v>
      </c>
      <c r="E202" s="40"/>
      <c r="F202" s="220" t="s">
        <v>2837</v>
      </c>
      <c r="G202" s="40"/>
      <c r="H202" s="40"/>
      <c r="I202" s="221"/>
      <c r="J202" s="40"/>
      <c r="K202" s="40"/>
      <c r="L202" s="44"/>
      <c r="M202" s="222"/>
      <c r="N202" s="223"/>
      <c r="O202" s="84"/>
      <c r="P202" s="84"/>
      <c r="Q202" s="84"/>
      <c r="R202" s="84"/>
      <c r="S202" s="84"/>
      <c r="T202" s="85"/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T202" s="17" t="s">
        <v>273</v>
      </c>
      <c r="AU202" s="17" t="s">
        <v>76</v>
      </c>
    </row>
    <row r="203" s="12" customFormat="1">
      <c r="A203" s="12"/>
      <c r="B203" s="224"/>
      <c r="C203" s="225"/>
      <c r="D203" s="226" t="s">
        <v>275</v>
      </c>
      <c r="E203" s="227" t="s">
        <v>1749</v>
      </c>
      <c r="F203" s="228" t="s">
        <v>2825</v>
      </c>
      <c r="G203" s="225"/>
      <c r="H203" s="229">
        <v>6.71</v>
      </c>
      <c r="I203" s="230"/>
      <c r="J203" s="225"/>
      <c r="K203" s="225"/>
      <c r="L203" s="231"/>
      <c r="M203" s="236"/>
      <c r="N203" s="237"/>
      <c r="O203" s="237"/>
      <c r="P203" s="237"/>
      <c r="Q203" s="237"/>
      <c r="R203" s="237"/>
      <c r="S203" s="237"/>
      <c r="T203" s="238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T203" s="235" t="s">
        <v>275</v>
      </c>
      <c r="AU203" s="235" t="s">
        <v>76</v>
      </c>
      <c r="AV203" s="12" t="s">
        <v>78</v>
      </c>
      <c r="AW203" s="12" t="s">
        <v>31</v>
      </c>
      <c r="AX203" s="12" t="s">
        <v>76</v>
      </c>
      <c r="AY203" s="235" t="s">
        <v>266</v>
      </c>
    </row>
    <row r="204" s="11" customFormat="1" ht="25.92" customHeight="1">
      <c r="A204" s="11"/>
      <c r="B204" s="192"/>
      <c r="C204" s="193"/>
      <c r="D204" s="194" t="s">
        <v>68</v>
      </c>
      <c r="E204" s="195" t="s">
        <v>312</v>
      </c>
      <c r="F204" s="195" t="s">
        <v>735</v>
      </c>
      <c r="G204" s="193"/>
      <c r="H204" s="193"/>
      <c r="I204" s="196"/>
      <c r="J204" s="197">
        <f>BK204</f>
        <v>0</v>
      </c>
      <c r="K204" s="193"/>
      <c r="L204" s="198"/>
      <c r="M204" s="199"/>
      <c r="N204" s="200"/>
      <c r="O204" s="200"/>
      <c r="P204" s="201">
        <f>SUM(P205:P207)</f>
        <v>0</v>
      </c>
      <c r="Q204" s="200"/>
      <c r="R204" s="201">
        <f>SUM(R205:R207)</f>
        <v>0</v>
      </c>
      <c r="S204" s="200"/>
      <c r="T204" s="202">
        <f>SUM(T205:T207)</f>
        <v>0</v>
      </c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R204" s="203" t="s">
        <v>265</v>
      </c>
      <c r="AT204" s="204" t="s">
        <v>68</v>
      </c>
      <c r="AU204" s="204" t="s">
        <v>69</v>
      </c>
      <c r="AY204" s="203" t="s">
        <v>266</v>
      </c>
      <c r="BK204" s="205">
        <f>SUM(BK205:BK207)</f>
        <v>0</v>
      </c>
    </row>
    <row r="205" s="2" customFormat="1" ht="16.5" customHeight="1">
      <c r="A205" s="38"/>
      <c r="B205" s="39"/>
      <c r="C205" s="206" t="s">
        <v>697</v>
      </c>
      <c r="D205" s="206" t="s">
        <v>267</v>
      </c>
      <c r="E205" s="207" t="s">
        <v>2513</v>
      </c>
      <c r="F205" s="208" t="s">
        <v>2514</v>
      </c>
      <c r="G205" s="209" t="s">
        <v>299</v>
      </c>
      <c r="H205" s="210">
        <v>17</v>
      </c>
      <c r="I205" s="211"/>
      <c r="J205" s="212">
        <f>ROUND(I205*H205,2)</f>
        <v>0</v>
      </c>
      <c r="K205" s="208" t="s">
        <v>271</v>
      </c>
      <c r="L205" s="44"/>
      <c r="M205" s="213" t="s">
        <v>19</v>
      </c>
      <c r="N205" s="214" t="s">
        <v>40</v>
      </c>
      <c r="O205" s="84"/>
      <c r="P205" s="215">
        <f>O205*H205</f>
        <v>0</v>
      </c>
      <c r="Q205" s="215">
        <v>0</v>
      </c>
      <c r="R205" s="215">
        <f>Q205*H205</f>
        <v>0</v>
      </c>
      <c r="S205" s="215">
        <v>0</v>
      </c>
      <c r="T205" s="216">
        <f>S205*H205</f>
        <v>0</v>
      </c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R205" s="217" t="s">
        <v>265</v>
      </c>
      <c r="AT205" s="217" t="s">
        <v>267</v>
      </c>
      <c r="AU205" s="217" t="s">
        <v>76</v>
      </c>
      <c r="AY205" s="17" t="s">
        <v>266</v>
      </c>
      <c r="BE205" s="218">
        <f>IF(N205="základní",J205,0)</f>
        <v>0</v>
      </c>
      <c r="BF205" s="218">
        <f>IF(N205="snížená",J205,0)</f>
        <v>0</v>
      </c>
      <c r="BG205" s="218">
        <f>IF(N205="zákl. přenesená",J205,0)</f>
        <v>0</v>
      </c>
      <c r="BH205" s="218">
        <f>IF(N205="sníž. přenesená",J205,0)</f>
        <v>0</v>
      </c>
      <c r="BI205" s="218">
        <f>IF(N205="nulová",J205,0)</f>
        <v>0</v>
      </c>
      <c r="BJ205" s="17" t="s">
        <v>76</v>
      </c>
      <c r="BK205" s="218">
        <f>ROUND(I205*H205,2)</f>
        <v>0</v>
      </c>
      <c r="BL205" s="17" t="s">
        <v>265</v>
      </c>
      <c r="BM205" s="217" t="s">
        <v>2838</v>
      </c>
    </row>
    <row r="206" s="2" customFormat="1">
      <c r="A206" s="38"/>
      <c r="B206" s="39"/>
      <c r="C206" s="40"/>
      <c r="D206" s="219" t="s">
        <v>273</v>
      </c>
      <c r="E206" s="40"/>
      <c r="F206" s="220" t="s">
        <v>2516</v>
      </c>
      <c r="G206" s="40"/>
      <c r="H206" s="40"/>
      <c r="I206" s="221"/>
      <c r="J206" s="40"/>
      <c r="K206" s="40"/>
      <c r="L206" s="44"/>
      <c r="M206" s="222"/>
      <c r="N206" s="223"/>
      <c r="O206" s="84"/>
      <c r="P206" s="84"/>
      <c r="Q206" s="84"/>
      <c r="R206" s="84"/>
      <c r="S206" s="84"/>
      <c r="T206" s="85"/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T206" s="17" t="s">
        <v>273</v>
      </c>
      <c r="AU206" s="17" t="s">
        <v>76</v>
      </c>
    </row>
    <row r="207" s="12" customFormat="1">
      <c r="A207" s="12"/>
      <c r="B207" s="224"/>
      <c r="C207" s="225"/>
      <c r="D207" s="226" t="s">
        <v>275</v>
      </c>
      <c r="E207" s="227" t="s">
        <v>702</v>
      </c>
      <c r="F207" s="228" t="s">
        <v>598</v>
      </c>
      <c r="G207" s="225"/>
      <c r="H207" s="229">
        <v>17</v>
      </c>
      <c r="I207" s="230"/>
      <c r="J207" s="225"/>
      <c r="K207" s="225"/>
      <c r="L207" s="231"/>
      <c r="M207" s="236"/>
      <c r="N207" s="237"/>
      <c r="O207" s="237"/>
      <c r="P207" s="237"/>
      <c r="Q207" s="237"/>
      <c r="R207" s="237"/>
      <c r="S207" s="237"/>
      <c r="T207" s="238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T207" s="235" t="s">
        <v>275</v>
      </c>
      <c r="AU207" s="235" t="s">
        <v>76</v>
      </c>
      <c r="AV207" s="12" t="s">
        <v>78</v>
      </c>
      <c r="AW207" s="12" t="s">
        <v>31</v>
      </c>
      <c r="AX207" s="12" t="s">
        <v>76</v>
      </c>
      <c r="AY207" s="235" t="s">
        <v>266</v>
      </c>
    </row>
    <row r="208" s="11" customFormat="1" ht="25.92" customHeight="1">
      <c r="A208" s="11"/>
      <c r="B208" s="192"/>
      <c r="C208" s="193"/>
      <c r="D208" s="194" t="s">
        <v>68</v>
      </c>
      <c r="E208" s="195" t="s">
        <v>265</v>
      </c>
      <c r="F208" s="195" t="s">
        <v>845</v>
      </c>
      <c r="G208" s="193"/>
      <c r="H208" s="193"/>
      <c r="I208" s="196"/>
      <c r="J208" s="197">
        <f>BK208</f>
        <v>0</v>
      </c>
      <c r="K208" s="193"/>
      <c r="L208" s="198"/>
      <c r="M208" s="199"/>
      <c r="N208" s="200"/>
      <c r="O208" s="200"/>
      <c r="P208" s="201">
        <f>SUM(P209:P218)</f>
        <v>0</v>
      </c>
      <c r="Q208" s="200"/>
      <c r="R208" s="201">
        <f>SUM(R209:R218)</f>
        <v>0</v>
      </c>
      <c r="S208" s="200"/>
      <c r="T208" s="202">
        <f>SUM(T209:T218)</f>
        <v>0</v>
      </c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R208" s="203" t="s">
        <v>265</v>
      </c>
      <c r="AT208" s="204" t="s">
        <v>68</v>
      </c>
      <c r="AU208" s="204" t="s">
        <v>69</v>
      </c>
      <c r="AY208" s="203" t="s">
        <v>266</v>
      </c>
      <c r="BK208" s="205">
        <f>SUM(BK209:BK218)</f>
        <v>0</v>
      </c>
    </row>
    <row r="209" s="2" customFormat="1" ht="16.5" customHeight="1">
      <c r="A209" s="38"/>
      <c r="B209" s="39"/>
      <c r="C209" s="206" t="s">
        <v>704</v>
      </c>
      <c r="D209" s="206" t="s">
        <v>267</v>
      </c>
      <c r="E209" s="207" t="s">
        <v>2323</v>
      </c>
      <c r="F209" s="208" t="s">
        <v>2324</v>
      </c>
      <c r="G209" s="209" t="s">
        <v>293</v>
      </c>
      <c r="H209" s="210">
        <v>2.2810000000000001</v>
      </c>
      <c r="I209" s="211"/>
      <c r="J209" s="212">
        <f>ROUND(I209*H209,2)</f>
        <v>0</v>
      </c>
      <c r="K209" s="208" t="s">
        <v>271</v>
      </c>
      <c r="L209" s="44"/>
      <c r="M209" s="213" t="s">
        <v>19</v>
      </c>
      <c r="N209" s="214" t="s">
        <v>40</v>
      </c>
      <c r="O209" s="84"/>
      <c r="P209" s="215">
        <f>O209*H209</f>
        <v>0</v>
      </c>
      <c r="Q209" s="215">
        <v>0</v>
      </c>
      <c r="R209" s="215">
        <f>Q209*H209</f>
        <v>0</v>
      </c>
      <c r="S209" s="215">
        <v>0</v>
      </c>
      <c r="T209" s="216">
        <f>S209*H209</f>
        <v>0</v>
      </c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R209" s="217" t="s">
        <v>265</v>
      </c>
      <c r="AT209" s="217" t="s">
        <v>267</v>
      </c>
      <c r="AU209" s="217" t="s">
        <v>76</v>
      </c>
      <c r="AY209" s="17" t="s">
        <v>266</v>
      </c>
      <c r="BE209" s="218">
        <f>IF(N209="základní",J209,0)</f>
        <v>0</v>
      </c>
      <c r="BF209" s="218">
        <f>IF(N209="snížená",J209,0)</f>
        <v>0</v>
      </c>
      <c r="BG209" s="218">
        <f>IF(N209="zákl. přenesená",J209,0)</f>
        <v>0</v>
      </c>
      <c r="BH209" s="218">
        <f>IF(N209="sníž. přenesená",J209,0)</f>
        <v>0</v>
      </c>
      <c r="BI209" s="218">
        <f>IF(N209="nulová",J209,0)</f>
        <v>0</v>
      </c>
      <c r="BJ209" s="17" t="s">
        <v>76</v>
      </c>
      <c r="BK209" s="218">
        <f>ROUND(I209*H209,2)</f>
        <v>0</v>
      </c>
      <c r="BL209" s="17" t="s">
        <v>265</v>
      </c>
      <c r="BM209" s="217" t="s">
        <v>2839</v>
      </c>
    </row>
    <row r="210" s="2" customFormat="1">
      <c r="A210" s="38"/>
      <c r="B210" s="39"/>
      <c r="C210" s="40"/>
      <c r="D210" s="219" t="s">
        <v>273</v>
      </c>
      <c r="E210" s="40"/>
      <c r="F210" s="220" t="s">
        <v>2326</v>
      </c>
      <c r="G210" s="40"/>
      <c r="H210" s="40"/>
      <c r="I210" s="221"/>
      <c r="J210" s="40"/>
      <c r="K210" s="40"/>
      <c r="L210" s="44"/>
      <c r="M210" s="222"/>
      <c r="N210" s="223"/>
      <c r="O210" s="84"/>
      <c r="P210" s="84"/>
      <c r="Q210" s="84"/>
      <c r="R210" s="84"/>
      <c r="S210" s="84"/>
      <c r="T210" s="85"/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T210" s="17" t="s">
        <v>273</v>
      </c>
      <c r="AU210" s="17" t="s">
        <v>76</v>
      </c>
    </row>
    <row r="211" s="12" customFormat="1">
      <c r="A211" s="12"/>
      <c r="B211" s="224"/>
      <c r="C211" s="225"/>
      <c r="D211" s="226" t="s">
        <v>275</v>
      </c>
      <c r="E211" s="227" t="s">
        <v>709</v>
      </c>
      <c r="F211" s="228" t="s">
        <v>2840</v>
      </c>
      <c r="G211" s="225"/>
      <c r="H211" s="229">
        <v>2.2810000000000001</v>
      </c>
      <c r="I211" s="230"/>
      <c r="J211" s="225"/>
      <c r="K211" s="225"/>
      <c r="L211" s="231"/>
      <c r="M211" s="236"/>
      <c r="N211" s="237"/>
      <c r="O211" s="237"/>
      <c r="P211" s="237"/>
      <c r="Q211" s="237"/>
      <c r="R211" s="237"/>
      <c r="S211" s="237"/>
      <c r="T211" s="238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T211" s="235" t="s">
        <v>275</v>
      </c>
      <c r="AU211" s="235" t="s">
        <v>76</v>
      </c>
      <c r="AV211" s="12" t="s">
        <v>78</v>
      </c>
      <c r="AW211" s="12" t="s">
        <v>31</v>
      </c>
      <c r="AX211" s="12" t="s">
        <v>76</v>
      </c>
      <c r="AY211" s="235" t="s">
        <v>266</v>
      </c>
    </row>
    <row r="212" s="2" customFormat="1" ht="21.75" customHeight="1">
      <c r="A212" s="38"/>
      <c r="B212" s="39"/>
      <c r="C212" s="206" t="s">
        <v>711</v>
      </c>
      <c r="D212" s="206" t="s">
        <v>267</v>
      </c>
      <c r="E212" s="207" t="s">
        <v>2534</v>
      </c>
      <c r="F212" s="208" t="s">
        <v>2535</v>
      </c>
      <c r="G212" s="209" t="s">
        <v>341</v>
      </c>
      <c r="H212" s="210">
        <v>14</v>
      </c>
      <c r="I212" s="211"/>
      <c r="J212" s="212">
        <f>ROUND(I212*H212,2)</f>
        <v>0</v>
      </c>
      <c r="K212" s="208" t="s">
        <v>19</v>
      </c>
      <c r="L212" s="44"/>
      <c r="M212" s="213" t="s">
        <v>19</v>
      </c>
      <c r="N212" s="214" t="s">
        <v>40</v>
      </c>
      <c r="O212" s="84"/>
      <c r="P212" s="215">
        <f>O212*H212</f>
        <v>0</v>
      </c>
      <c r="Q212" s="215">
        <v>0</v>
      </c>
      <c r="R212" s="215">
        <f>Q212*H212</f>
        <v>0</v>
      </c>
      <c r="S212" s="215">
        <v>0</v>
      </c>
      <c r="T212" s="216">
        <f>S212*H212</f>
        <v>0</v>
      </c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R212" s="217" t="s">
        <v>265</v>
      </c>
      <c r="AT212" s="217" t="s">
        <v>267</v>
      </c>
      <c r="AU212" s="217" t="s">
        <v>76</v>
      </c>
      <c r="AY212" s="17" t="s">
        <v>266</v>
      </c>
      <c r="BE212" s="218">
        <f>IF(N212="základní",J212,0)</f>
        <v>0</v>
      </c>
      <c r="BF212" s="218">
        <f>IF(N212="snížená",J212,0)</f>
        <v>0</v>
      </c>
      <c r="BG212" s="218">
        <f>IF(N212="zákl. přenesená",J212,0)</f>
        <v>0</v>
      </c>
      <c r="BH212" s="218">
        <f>IF(N212="sníž. přenesená",J212,0)</f>
        <v>0</v>
      </c>
      <c r="BI212" s="218">
        <f>IF(N212="nulová",J212,0)</f>
        <v>0</v>
      </c>
      <c r="BJ212" s="17" t="s">
        <v>76</v>
      </c>
      <c r="BK212" s="218">
        <f>ROUND(I212*H212,2)</f>
        <v>0</v>
      </c>
      <c r="BL212" s="17" t="s">
        <v>265</v>
      </c>
      <c r="BM212" s="217" t="s">
        <v>2841</v>
      </c>
    </row>
    <row r="213" s="2" customFormat="1" ht="16.5" customHeight="1">
      <c r="A213" s="38"/>
      <c r="B213" s="39"/>
      <c r="C213" s="239" t="s">
        <v>718</v>
      </c>
      <c r="D213" s="239" t="s">
        <v>299</v>
      </c>
      <c r="E213" s="240" t="s">
        <v>2842</v>
      </c>
      <c r="F213" s="241" t="s">
        <v>2843</v>
      </c>
      <c r="G213" s="242" t="s">
        <v>341</v>
      </c>
      <c r="H213" s="243">
        <v>14</v>
      </c>
      <c r="I213" s="244"/>
      <c r="J213" s="245">
        <f>ROUND(I213*H213,2)</f>
        <v>0</v>
      </c>
      <c r="K213" s="241" t="s">
        <v>19</v>
      </c>
      <c r="L213" s="246"/>
      <c r="M213" s="247" t="s">
        <v>19</v>
      </c>
      <c r="N213" s="248" t="s">
        <v>40</v>
      </c>
      <c r="O213" s="84"/>
      <c r="P213" s="215">
        <f>O213*H213</f>
        <v>0</v>
      </c>
      <c r="Q213" s="215">
        <v>0</v>
      </c>
      <c r="R213" s="215">
        <f>Q213*H213</f>
        <v>0</v>
      </c>
      <c r="S213" s="215">
        <v>0</v>
      </c>
      <c r="T213" s="216">
        <f>S213*H213</f>
        <v>0</v>
      </c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R213" s="217" t="s">
        <v>303</v>
      </c>
      <c r="AT213" s="217" t="s">
        <v>299</v>
      </c>
      <c r="AU213" s="217" t="s">
        <v>76</v>
      </c>
      <c r="AY213" s="17" t="s">
        <v>266</v>
      </c>
      <c r="BE213" s="218">
        <f>IF(N213="základní",J213,0)</f>
        <v>0</v>
      </c>
      <c r="BF213" s="218">
        <f>IF(N213="snížená",J213,0)</f>
        <v>0</v>
      </c>
      <c r="BG213" s="218">
        <f>IF(N213="zákl. přenesená",J213,0)</f>
        <v>0</v>
      </c>
      <c r="BH213" s="218">
        <f>IF(N213="sníž. přenesená",J213,0)</f>
        <v>0</v>
      </c>
      <c r="BI213" s="218">
        <f>IF(N213="nulová",J213,0)</f>
        <v>0</v>
      </c>
      <c r="BJ213" s="17" t="s">
        <v>76</v>
      </c>
      <c r="BK213" s="218">
        <f>ROUND(I213*H213,2)</f>
        <v>0</v>
      </c>
      <c r="BL213" s="17" t="s">
        <v>265</v>
      </c>
      <c r="BM213" s="217" t="s">
        <v>2844</v>
      </c>
    </row>
    <row r="214" s="12" customFormat="1">
      <c r="A214" s="12"/>
      <c r="B214" s="224"/>
      <c r="C214" s="225"/>
      <c r="D214" s="226" t="s">
        <v>275</v>
      </c>
      <c r="E214" s="227" t="s">
        <v>1644</v>
      </c>
      <c r="F214" s="228" t="s">
        <v>2845</v>
      </c>
      <c r="G214" s="225"/>
      <c r="H214" s="229">
        <v>13.6</v>
      </c>
      <c r="I214" s="230"/>
      <c r="J214" s="225"/>
      <c r="K214" s="225"/>
      <c r="L214" s="231"/>
      <c r="M214" s="236"/>
      <c r="N214" s="237"/>
      <c r="O214" s="237"/>
      <c r="P214" s="237"/>
      <c r="Q214" s="237"/>
      <c r="R214" s="237"/>
      <c r="S214" s="237"/>
      <c r="T214" s="238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T214" s="235" t="s">
        <v>275</v>
      </c>
      <c r="AU214" s="235" t="s">
        <v>76</v>
      </c>
      <c r="AV214" s="12" t="s">
        <v>78</v>
      </c>
      <c r="AW214" s="12" t="s">
        <v>31</v>
      </c>
      <c r="AX214" s="12" t="s">
        <v>69</v>
      </c>
      <c r="AY214" s="235" t="s">
        <v>266</v>
      </c>
    </row>
    <row r="215" s="12" customFormat="1">
      <c r="A215" s="12"/>
      <c r="B215" s="224"/>
      <c r="C215" s="225"/>
      <c r="D215" s="226" t="s">
        <v>275</v>
      </c>
      <c r="E215" s="227" t="s">
        <v>2846</v>
      </c>
      <c r="F215" s="228" t="s">
        <v>579</v>
      </c>
      <c r="G215" s="225"/>
      <c r="H215" s="229">
        <v>14</v>
      </c>
      <c r="I215" s="230"/>
      <c r="J215" s="225"/>
      <c r="K215" s="225"/>
      <c r="L215" s="231"/>
      <c r="M215" s="236"/>
      <c r="N215" s="237"/>
      <c r="O215" s="237"/>
      <c r="P215" s="237"/>
      <c r="Q215" s="237"/>
      <c r="R215" s="237"/>
      <c r="S215" s="237"/>
      <c r="T215" s="238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T215" s="235" t="s">
        <v>275</v>
      </c>
      <c r="AU215" s="235" t="s">
        <v>76</v>
      </c>
      <c r="AV215" s="12" t="s">
        <v>78</v>
      </c>
      <c r="AW215" s="12" t="s">
        <v>31</v>
      </c>
      <c r="AX215" s="12" t="s">
        <v>76</v>
      </c>
      <c r="AY215" s="235" t="s">
        <v>266</v>
      </c>
    </row>
    <row r="216" s="2" customFormat="1" ht="24.15" customHeight="1">
      <c r="A216" s="38"/>
      <c r="B216" s="39"/>
      <c r="C216" s="206" t="s">
        <v>723</v>
      </c>
      <c r="D216" s="206" t="s">
        <v>267</v>
      </c>
      <c r="E216" s="207" t="s">
        <v>2016</v>
      </c>
      <c r="F216" s="208" t="s">
        <v>2017</v>
      </c>
      <c r="G216" s="209" t="s">
        <v>293</v>
      </c>
      <c r="H216" s="210">
        <v>2.2810000000000001</v>
      </c>
      <c r="I216" s="211"/>
      <c r="J216" s="212">
        <f>ROUND(I216*H216,2)</f>
        <v>0</v>
      </c>
      <c r="K216" s="208" t="s">
        <v>271</v>
      </c>
      <c r="L216" s="44"/>
      <c r="M216" s="213" t="s">
        <v>19</v>
      </c>
      <c r="N216" s="214" t="s">
        <v>40</v>
      </c>
      <c r="O216" s="84"/>
      <c r="P216" s="215">
        <f>O216*H216</f>
        <v>0</v>
      </c>
      <c r="Q216" s="215">
        <v>0</v>
      </c>
      <c r="R216" s="215">
        <f>Q216*H216</f>
        <v>0</v>
      </c>
      <c r="S216" s="215">
        <v>0</v>
      </c>
      <c r="T216" s="216">
        <f>S216*H216</f>
        <v>0</v>
      </c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R216" s="217" t="s">
        <v>265</v>
      </c>
      <c r="AT216" s="217" t="s">
        <v>267</v>
      </c>
      <c r="AU216" s="217" t="s">
        <v>76</v>
      </c>
      <c r="AY216" s="17" t="s">
        <v>266</v>
      </c>
      <c r="BE216" s="218">
        <f>IF(N216="základní",J216,0)</f>
        <v>0</v>
      </c>
      <c r="BF216" s="218">
        <f>IF(N216="snížená",J216,0)</f>
        <v>0</v>
      </c>
      <c r="BG216" s="218">
        <f>IF(N216="zákl. přenesená",J216,0)</f>
        <v>0</v>
      </c>
      <c r="BH216" s="218">
        <f>IF(N216="sníž. přenesená",J216,0)</f>
        <v>0</v>
      </c>
      <c r="BI216" s="218">
        <f>IF(N216="nulová",J216,0)</f>
        <v>0</v>
      </c>
      <c r="BJ216" s="17" t="s">
        <v>76</v>
      </c>
      <c r="BK216" s="218">
        <f>ROUND(I216*H216,2)</f>
        <v>0</v>
      </c>
      <c r="BL216" s="17" t="s">
        <v>265</v>
      </c>
      <c r="BM216" s="217" t="s">
        <v>2847</v>
      </c>
    </row>
    <row r="217" s="2" customFormat="1">
      <c r="A217" s="38"/>
      <c r="B217" s="39"/>
      <c r="C217" s="40"/>
      <c r="D217" s="219" t="s">
        <v>273</v>
      </c>
      <c r="E217" s="40"/>
      <c r="F217" s="220" t="s">
        <v>2019</v>
      </c>
      <c r="G217" s="40"/>
      <c r="H217" s="40"/>
      <c r="I217" s="221"/>
      <c r="J217" s="40"/>
      <c r="K217" s="40"/>
      <c r="L217" s="44"/>
      <c r="M217" s="222"/>
      <c r="N217" s="223"/>
      <c r="O217" s="84"/>
      <c r="P217" s="84"/>
      <c r="Q217" s="84"/>
      <c r="R217" s="84"/>
      <c r="S217" s="84"/>
      <c r="T217" s="85"/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T217" s="17" t="s">
        <v>273</v>
      </c>
      <c r="AU217" s="17" t="s">
        <v>76</v>
      </c>
    </row>
    <row r="218" s="12" customFormat="1">
      <c r="A218" s="12"/>
      <c r="B218" s="224"/>
      <c r="C218" s="225"/>
      <c r="D218" s="226" t="s">
        <v>275</v>
      </c>
      <c r="E218" s="227" t="s">
        <v>728</v>
      </c>
      <c r="F218" s="228" t="s">
        <v>2840</v>
      </c>
      <c r="G218" s="225"/>
      <c r="H218" s="229">
        <v>2.2810000000000001</v>
      </c>
      <c r="I218" s="230"/>
      <c r="J218" s="225"/>
      <c r="K218" s="225"/>
      <c r="L218" s="231"/>
      <c r="M218" s="236"/>
      <c r="N218" s="237"/>
      <c r="O218" s="237"/>
      <c r="P218" s="237"/>
      <c r="Q218" s="237"/>
      <c r="R218" s="237"/>
      <c r="S218" s="237"/>
      <c r="T218" s="238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T218" s="235" t="s">
        <v>275</v>
      </c>
      <c r="AU218" s="235" t="s">
        <v>76</v>
      </c>
      <c r="AV218" s="12" t="s">
        <v>78</v>
      </c>
      <c r="AW218" s="12" t="s">
        <v>31</v>
      </c>
      <c r="AX218" s="12" t="s">
        <v>76</v>
      </c>
      <c r="AY218" s="235" t="s">
        <v>266</v>
      </c>
    </row>
    <row r="219" s="11" customFormat="1" ht="25.92" customHeight="1">
      <c r="A219" s="11"/>
      <c r="B219" s="192"/>
      <c r="C219" s="193"/>
      <c r="D219" s="194" t="s">
        <v>68</v>
      </c>
      <c r="E219" s="195" t="s">
        <v>329</v>
      </c>
      <c r="F219" s="195" t="s">
        <v>388</v>
      </c>
      <c r="G219" s="193"/>
      <c r="H219" s="193"/>
      <c r="I219" s="196"/>
      <c r="J219" s="197">
        <f>BK219</f>
        <v>0</v>
      </c>
      <c r="K219" s="193"/>
      <c r="L219" s="198"/>
      <c r="M219" s="199"/>
      <c r="N219" s="200"/>
      <c r="O219" s="200"/>
      <c r="P219" s="201">
        <f>SUM(P220:P245)</f>
        <v>0</v>
      </c>
      <c r="Q219" s="200"/>
      <c r="R219" s="201">
        <f>SUM(R220:R245)</f>
        <v>0</v>
      </c>
      <c r="S219" s="200"/>
      <c r="T219" s="202">
        <f>SUM(T220:T245)</f>
        <v>0</v>
      </c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R219" s="203" t="s">
        <v>265</v>
      </c>
      <c r="AT219" s="204" t="s">
        <v>68</v>
      </c>
      <c r="AU219" s="204" t="s">
        <v>69</v>
      </c>
      <c r="AY219" s="203" t="s">
        <v>266</v>
      </c>
      <c r="BK219" s="205">
        <f>SUM(BK220:BK245)</f>
        <v>0</v>
      </c>
    </row>
    <row r="220" s="2" customFormat="1" ht="16.5" customHeight="1">
      <c r="A220" s="38"/>
      <c r="B220" s="39"/>
      <c r="C220" s="206" t="s">
        <v>736</v>
      </c>
      <c r="D220" s="206" t="s">
        <v>267</v>
      </c>
      <c r="E220" s="207" t="s">
        <v>2848</v>
      </c>
      <c r="F220" s="208" t="s">
        <v>2849</v>
      </c>
      <c r="G220" s="209" t="s">
        <v>391</v>
      </c>
      <c r="H220" s="210">
        <v>12.077999999999999</v>
      </c>
      <c r="I220" s="211"/>
      <c r="J220" s="212">
        <f>ROUND(I220*H220,2)</f>
        <v>0</v>
      </c>
      <c r="K220" s="208" t="s">
        <v>271</v>
      </c>
      <c r="L220" s="44"/>
      <c r="M220" s="213" t="s">
        <v>19</v>
      </c>
      <c r="N220" s="214" t="s">
        <v>40</v>
      </c>
      <c r="O220" s="84"/>
      <c r="P220" s="215">
        <f>O220*H220</f>
        <v>0</v>
      </c>
      <c r="Q220" s="215">
        <v>0</v>
      </c>
      <c r="R220" s="215">
        <f>Q220*H220</f>
        <v>0</v>
      </c>
      <c r="S220" s="215">
        <v>0</v>
      </c>
      <c r="T220" s="216">
        <f>S220*H220</f>
        <v>0</v>
      </c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R220" s="217" t="s">
        <v>265</v>
      </c>
      <c r="AT220" s="217" t="s">
        <v>267</v>
      </c>
      <c r="AU220" s="217" t="s">
        <v>76</v>
      </c>
      <c r="AY220" s="17" t="s">
        <v>266</v>
      </c>
      <c r="BE220" s="218">
        <f>IF(N220="základní",J220,0)</f>
        <v>0</v>
      </c>
      <c r="BF220" s="218">
        <f>IF(N220="snížená",J220,0)</f>
        <v>0</v>
      </c>
      <c r="BG220" s="218">
        <f>IF(N220="zákl. přenesená",J220,0)</f>
        <v>0</v>
      </c>
      <c r="BH220" s="218">
        <f>IF(N220="sníž. přenesená",J220,0)</f>
        <v>0</v>
      </c>
      <c r="BI220" s="218">
        <f>IF(N220="nulová",J220,0)</f>
        <v>0</v>
      </c>
      <c r="BJ220" s="17" t="s">
        <v>76</v>
      </c>
      <c r="BK220" s="218">
        <f>ROUND(I220*H220,2)</f>
        <v>0</v>
      </c>
      <c r="BL220" s="17" t="s">
        <v>265</v>
      </c>
      <c r="BM220" s="217" t="s">
        <v>2850</v>
      </c>
    </row>
    <row r="221" s="2" customFormat="1">
      <c r="A221" s="38"/>
      <c r="B221" s="39"/>
      <c r="C221" s="40"/>
      <c r="D221" s="219" t="s">
        <v>273</v>
      </c>
      <c r="E221" s="40"/>
      <c r="F221" s="220" t="s">
        <v>2851</v>
      </c>
      <c r="G221" s="40"/>
      <c r="H221" s="40"/>
      <c r="I221" s="221"/>
      <c r="J221" s="40"/>
      <c r="K221" s="40"/>
      <c r="L221" s="44"/>
      <c r="M221" s="222"/>
      <c r="N221" s="223"/>
      <c r="O221" s="84"/>
      <c r="P221" s="84"/>
      <c r="Q221" s="84"/>
      <c r="R221" s="84"/>
      <c r="S221" s="84"/>
      <c r="T221" s="85"/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T221" s="17" t="s">
        <v>273</v>
      </c>
      <c r="AU221" s="17" t="s">
        <v>76</v>
      </c>
    </row>
    <row r="222" s="12" customFormat="1">
      <c r="A222" s="12"/>
      <c r="B222" s="224"/>
      <c r="C222" s="225"/>
      <c r="D222" s="226" t="s">
        <v>275</v>
      </c>
      <c r="E222" s="227" t="s">
        <v>1779</v>
      </c>
      <c r="F222" s="228" t="s">
        <v>2833</v>
      </c>
      <c r="G222" s="225"/>
      <c r="H222" s="229">
        <v>12.077999999999999</v>
      </c>
      <c r="I222" s="230"/>
      <c r="J222" s="225"/>
      <c r="K222" s="225"/>
      <c r="L222" s="231"/>
      <c r="M222" s="236"/>
      <c r="N222" s="237"/>
      <c r="O222" s="237"/>
      <c r="P222" s="237"/>
      <c r="Q222" s="237"/>
      <c r="R222" s="237"/>
      <c r="S222" s="237"/>
      <c r="T222" s="238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T222" s="235" t="s">
        <v>275</v>
      </c>
      <c r="AU222" s="235" t="s">
        <v>76</v>
      </c>
      <c r="AV222" s="12" t="s">
        <v>78</v>
      </c>
      <c r="AW222" s="12" t="s">
        <v>31</v>
      </c>
      <c r="AX222" s="12" t="s">
        <v>76</v>
      </c>
      <c r="AY222" s="235" t="s">
        <v>266</v>
      </c>
    </row>
    <row r="223" s="2" customFormat="1" ht="16.5" customHeight="1">
      <c r="A223" s="38"/>
      <c r="B223" s="39"/>
      <c r="C223" s="206" t="s">
        <v>741</v>
      </c>
      <c r="D223" s="206" t="s">
        <v>267</v>
      </c>
      <c r="E223" s="207" t="s">
        <v>2852</v>
      </c>
      <c r="F223" s="208" t="s">
        <v>2853</v>
      </c>
      <c r="G223" s="209" t="s">
        <v>391</v>
      </c>
      <c r="H223" s="210">
        <v>2.952</v>
      </c>
      <c r="I223" s="211"/>
      <c r="J223" s="212">
        <f>ROUND(I223*H223,2)</f>
        <v>0</v>
      </c>
      <c r="K223" s="208" t="s">
        <v>271</v>
      </c>
      <c r="L223" s="44"/>
      <c r="M223" s="213" t="s">
        <v>19</v>
      </c>
      <c r="N223" s="214" t="s">
        <v>40</v>
      </c>
      <c r="O223" s="84"/>
      <c r="P223" s="215">
        <f>O223*H223</f>
        <v>0</v>
      </c>
      <c r="Q223" s="215">
        <v>0</v>
      </c>
      <c r="R223" s="215">
        <f>Q223*H223</f>
        <v>0</v>
      </c>
      <c r="S223" s="215">
        <v>0</v>
      </c>
      <c r="T223" s="216">
        <f>S223*H223</f>
        <v>0</v>
      </c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R223" s="217" t="s">
        <v>265</v>
      </c>
      <c r="AT223" s="217" t="s">
        <v>267</v>
      </c>
      <c r="AU223" s="217" t="s">
        <v>76</v>
      </c>
      <c r="AY223" s="17" t="s">
        <v>266</v>
      </c>
      <c r="BE223" s="218">
        <f>IF(N223="základní",J223,0)</f>
        <v>0</v>
      </c>
      <c r="BF223" s="218">
        <f>IF(N223="snížená",J223,0)</f>
        <v>0</v>
      </c>
      <c r="BG223" s="218">
        <f>IF(N223="zákl. přenesená",J223,0)</f>
        <v>0</v>
      </c>
      <c r="BH223" s="218">
        <f>IF(N223="sníž. přenesená",J223,0)</f>
        <v>0</v>
      </c>
      <c r="BI223" s="218">
        <f>IF(N223="nulová",J223,0)</f>
        <v>0</v>
      </c>
      <c r="BJ223" s="17" t="s">
        <v>76</v>
      </c>
      <c r="BK223" s="218">
        <f>ROUND(I223*H223,2)</f>
        <v>0</v>
      </c>
      <c r="BL223" s="17" t="s">
        <v>265</v>
      </c>
      <c r="BM223" s="217" t="s">
        <v>2854</v>
      </c>
    </row>
    <row r="224" s="2" customFormat="1">
      <c r="A224" s="38"/>
      <c r="B224" s="39"/>
      <c r="C224" s="40"/>
      <c r="D224" s="219" t="s">
        <v>273</v>
      </c>
      <c r="E224" s="40"/>
      <c r="F224" s="220" t="s">
        <v>2855</v>
      </c>
      <c r="G224" s="40"/>
      <c r="H224" s="40"/>
      <c r="I224" s="221"/>
      <c r="J224" s="40"/>
      <c r="K224" s="40"/>
      <c r="L224" s="44"/>
      <c r="M224" s="222"/>
      <c r="N224" s="223"/>
      <c r="O224" s="84"/>
      <c r="P224" s="84"/>
      <c r="Q224" s="84"/>
      <c r="R224" s="84"/>
      <c r="S224" s="84"/>
      <c r="T224" s="85"/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T224" s="17" t="s">
        <v>273</v>
      </c>
      <c r="AU224" s="17" t="s">
        <v>76</v>
      </c>
    </row>
    <row r="225" s="12" customFormat="1">
      <c r="A225" s="12"/>
      <c r="B225" s="224"/>
      <c r="C225" s="225"/>
      <c r="D225" s="226" t="s">
        <v>275</v>
      </c>
      <c r="E225" s="227" t="s">
        <v>1646</v>
      </c>
      <c r="F225" s="228" t="s">
        <v>2723</v>
      </c>
      <c r="G225" s="225"/>
      <c r="H225" s="229">
        <v>2.952</v>
      </c>
      <c r="I225" s="230"/>
      <c r="J225" s="225"/>
      <c r="K225" s="225"/>
      <c r="L225" s="231"/>
      <c r="M225" s="236"/>
      <c r="N225" s="237"/>
      <c r="O225" s="237"/>
      <c r="P225" s="237"/>
      <c r="Q225" s="237"/>
      <c r="R225" s="237"/>
      <c r="S225" s="237"/>
      <c r="T225" s="238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T225" s="235" t="s">
        <v>275</v>
      </c>
      <c r="AU225" s="235" t="s">
        <v>76</v>
      </c>
      <c r="AV225" s="12" t="s">
        <v>78</v>
      </c>
      <c r="AW225" s="12" t="s">
        <v>31</v>
      </c>
      <c r="AX225" s="12" t="s">
        <v>76</v>
      </c>
      <c r="AY225" s="235" t="s">
        <v>266</v>
      </c>
    </row>
    <row r="226" s="2" customFormat="1" ht="24.15" customHeight="1">
      <c r="A226" s="38"/>
      <c r="B226" s="39"/>
      <c r="C226" s="206" t="s">
        <v>746</v>
      </c>
      <c r="D226" s="206" t="s">
        <v>267</v>
      </c>
      <c r="E226" s="207" t="s">
        <v>2856</v>
      </c>
      <c r="F226" s="208" t="s">
        <v>2857</v>
      </c>
      <c r="G226" s="209" t="s">
        <v>391</v>
      </c>
      <c r="H226" s="210">
        <v>9.1259999999999994</v>
      </c>
      <c r="I226" s="211"/>
      <c r="J226" s="212">
        <f>ROUND(I226*H226,2)</f>
        <v>0</v>
      </c>
      <c r="K226" s="208" t="s">
        <v>271</v>
      </c>
      <c r="L226" s="44"/>
      <c r="M226" s="213" t="s">
        <v>19</v>
      </c>
      <c r="N226" s="214" t="s">
        <v>40</v>
      </c>
      <c r="O226" s="84"/>
      <c r="P226" s="215">
        <f>O226*H226</f>
        <v>0</v>
      </c>
      <c r="Q226" s="215">
        <v>0</v>
      </c>
      <c r="R226" s="215">
        <f>Q226*H226</f>
        <v>0</v>
      </c>
      <c r="S226" s="215">
        <v>0</v>
      </c>
      <c r="T226" s="216">
        <f>S226*H226</f>
        <v>0</v>
      </c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R226" s="217" t="s">
        <v>265</v>
      </c>
      <c r="AT226" s="217" t="s">
        <v>267</v>
      </c>
      <c r="AU226" s="217" t="s">
        <v>76</v>
      </c>
      <c r="AY226" s="17" t="s">
        <v>266</v>
      </c>
      <c r="BE226" s="218">
        <f>IF(N226="základní",J226,0)</f>
        <v>0</v>
      </c>
      <c r="BF226" s="218">
        <f>IF(N226="snížená",J226,0)</f>
        <v>0</v>
      </c>
      <c r="BG226" s="218">
        <f>IF(N226="zákl. přenesená",J226,0)</f>
        <v>0</v>
      </c>
      <c r="BH226" s="218">
        <f>IF(N226="sníž. přenesená",J226,0)</f>
        <v>0</v>
      </c>
      <c r="BI226" s="218">
        <f>IF(N226="nulová",J226,0)</f>
        <v>0</v>
      </c>
      <c r="BJ226" s="17" t="s">
        <v>76</v>
      </c>
      <c r="BK226" s="218">
        <f>ROUND(I226*H226,2)</f>
        <v>0</v>
      </c>
      <c r="BL226" s="17" t="s">
        <v>265</v>
      </c>
      <c r="BM226" s="217" t="s">
        <v>2858</v>
      </c>
    </row>
    <row r="227" s="2" customFormat="1">
      <c r="A227" s="38"/>
      <c r="B227" s="39"/>
      <c r="C227" s="40"/>
      <c r="D227" s="219" t="s">
        <v>273</v>
      </c>
      <c r="E227" s="40"/>
      <c r="F227" s="220" t="s">
        <v>2859</v>
      </c>
      <c r="G227" s="40"/>
      <c r="H227" s="40"/>
      <c r="I227" s="221"/>
      <c r="J227" s="40"/>
      <c r="K227" s="40"/>
      <c r="L227" s="44"/>
      <c r="M227" s="222"/>
      <c r="N227" s="223"/>
      <c r="O227" s="84"/>
      <c r="P227" s="84"/>
      <c r="Q227" s="84"/>
      <c r="R227" s="84"/>
      <c r="S227" s="84"/>
      <c r="T227" s="85"/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T227" s="17" t="s">
        <v>273</v>
      </c>
      <c r="AU227" s="17" t="s">
        <v>76</v>
      </c>
    </row>
    <row r="228" s="12" customFormat="1">
      <c r="A228" s="12"/>
      <c r="B228" s="224"/>
      <c r="C228" s="225"/>
      <c r="D228" s="226" t="s">
        <v>275</v>
      </c>
      <c r="E228" s="227" t="s">
        <v>751</v>
      </c>
      <c r="F228" s="228" t="s">
        <v>2728</v>
      </c>
      <c r="G228" s="225"/>
      <c r="H228" s="229">
        <v>9.1259999999999994</v>
      </c>
      <c r="I228" s="230"/>
      <c r="J228" s="225"/>
      <c r="K228" s="225"/>
      <c r="L228" s="231"/>
      <c r="M228" s="236"/>
      <c r="N228" s="237"/>
      <c r="O228" s="237"/>
      <c r="P228" s="237"/>
      <c r="Q228" s="237"/>
      <c r="R228" s="237"/>
      <c r="S228" s="237"/>
      <c r="T228" s="238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T228" s="235" t="s">
        <v>275</v>
      </c>
      <c r="AU228" s="235" t="s">
        <v>76</v>
      </c>
      <c r="AV228" s="12" t="s">
        <v>78</v>
      </c>
      <c r="AW228" s="12" t="s">
        <v>31</v>
      </c>
      <c r="AX228" s="12" t="s">
        <v>76</v>
      </c>
      <c r="AY228" s="235" t="s">
        <v>266</v>
      </c>
    </row>
    <row r="229" s="2" customFormat="1" ht="24.15" customHeight="1">
      <c r="A229" s="38"/>
      <c r="B229" s="39"/>
      <c r="C229" s="206" t="s">
        <v>756</v>
      </c>
      <c r="D229" s="206" t="s">
        <v>267</v>
      </c>
      <c r="E229" s="207" t="s">
        <v>2860</v>
      </c>
      <c r="F229" s="208" t="s">
        <v>2861</v>
      </c>
      <c r="G229" s="209" t="s">
        <v>391</v>
      </c>
      <c r="H229" s="210">
        <v>9.1259999999999994</v>
      </c>
      <c r="I229" s="211"/>
      <c r="J229" s="212">
        <f>ROUND(I229*H229,2)</f>
        <v>0</v>
      </c>
      <c r="K229" s="208" t="s">
        <v>271</v>
      </c>
      <c r="L229" s="44"/>
      <c r="M229" s="213" t="s">
        <v>19</v>
      </c>
      <c r="N229" s="214" t="s">
        <v>40</v>
      </c>
      <c r="O229" s="84"/>
      <c r="P229" s="215">
        <f>O229*H229</f>
        <v>0</v>
      </c>
      <c r="Q229" s="215">
        <v>0</v>
      </c>
      <c r="R229" s="215">
        <f>Q229*H229</f>
        <v>0</v>
      </c>
      <c r="S229" s="215">
        <v>0</v>
      </c>
      <c r="T229" s="216">
        <f>S229*H229</f>
        <v>0</v>
      </c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R229" s="217" t="s">
        <v>265</v>
      </c>
      <c r="AT229" s="217" t="s">
        <v>267</v>
      </c>
      <c r="AU229" s="217" t="s">
        <v>76</v>
      </c>
      <c r="AY229" s="17" t="s">
        <v>266</v>
      </c>
      <c r="BE229" s="218">
        <f>IF(N229="základní",J229,0)</f>
        <v>0</v>
      </c>
      <c r="BF229" s="218">
        <f>IF(N229="snížená",J229,0)</f>
        <v>0</v>
      </c>
      <c r="BG229" s="218">
        <f>IF(N229="zákl. přenesená",J229,0)</f>
        <v>0</v>
      </c>
      <c r="BH229" s="218">
        <f>IF(N229="sníž. přenesená",J229,0)</f>
        <v>0</v>
      </c>
      <c r="BI229" s="218">
        <f>IF(N229="nulová",J229,0)</f>
        <v>0</v>
      </c>
      <c r="BJ229" s="17" t="s">
        <v>76</v>
      </c>
      <c r="BK229" s="218">
        <f>ROUND(I229*H229,2)</f>
        <v>0</v>
      </c>
      <c r="BL229" s="17" t="s">
        <v>265</v>
      </c>
      <c r="BM229" s="217" t="s">
        <v>2862</v>
      </c>
    </row>
    <row r="230" s="2" customFormat="1">
      <c r="A230" s="38"/>
      <c r="B230" s="39"/>
      <c r="C230" s="40"/>
      <c r="D230" s="219" t="s">
        <v>273</v>
      </c>
      <c r="E230" s="40"/>
      <c r="F230" s="220" t="s">
        <v>2863</v>
      </c>
      <c r="G230" s="40"/>
      <c r="H230" s="40"/>
      <c r="I230" s="221"/>
      <c r="J230" s="40"/>
      <c r="K230" s="40"/>
      <c r="L230" s="44"/>
      <c r="M230" s="222"/>
      <c r="N230" s="223"/>
      <c r="O230" s="84"/>
      <c r="P230" s="84"/>
      <c r="Q230" s="84"/>
      <c r="R230" s="84"/>
      <c r="S230" s="84"/>
      <c r="T230" s="85"/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T230" s="17" t="s">
        <v>273</v>
      </c>
      <c r="AU230" s="17" t="s">
        <v>76</v>
      </c>
    </row>
    <row r="231" s="12" customFormat="1">
      <c r="A231" s="12"/>
      <c r="B231" s="224"/>
      <c r="C231" s="225"/>
      <c r="D231" s="226" t="s">
        <v>275</v>
      </c>
      <c r="E231" s="227" t="s">
        <v>761</v>
      </c>
      <c r="F231" s="228" t="s">
        <v>2728</v>
      </c>
      <c r="G231" s="225"/>
      <c r="H231" s="229">
        <v>9.1259999999999994</v>
      </c>
      <c r="I231" s="230"/>
      <c r="J231" s="225"/>
      <c r="K231" s="225"/>
      <c r="L231" s="231"/>
      <c r="M231" s="236"/>
      <c r="N231" s="237"/>
      <c r="O231" s="237"/>
      <c r="P231" s="237"/>
      <c r="Q231" s="237"/>
      <c r="R231" s="237"/>
      <c r="S231" s="237"/>
      <c r="T231" s="238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T231" s="235" t="s">
        <v>275</v>
      </c>
      <c r="AU231" s="235" t="s">
        <v>76</v>
      </c>
      <c r="AV231" s="12" t="s">
        <v>78</v>
      </c>
      <c r="AW231" s="12" t="s">
        <v>31</v>
      </c>
      <c r="AX231" s="12" t="s">
        <v>76</v>
      </c>
      <c r="AY231" s="235" t="s">
        <v>266</v>
      </c>
    </row>
    <row r="232" s="2" customFormat="1" ht="16.5" customHeight="1">
      <c r="A232" s="38"/>
      <c r="B232" s="39"/>
      <c r="C232" s="206" t="s">
        <v>763</v>
      </c>
      <c r="D232" s="206" t="s">
        <v>267</v>
      </c>
      <c r="E232" s="207" t="s">
        <v>2864</v>
      </c>
      <c r="F232" s="208" t="s">
        <v>2865</v>
      </c>
      <c r="G232" s="209" t="s">
        <v>391</v>
      </c>
      <c r="H232" s="210">
        <v>9.1259999999999994</v>
      </c>
      <c r="I232" s="211"/>
      <c r="J232" s="212">
        <f>ROUND(I232*H232,2)</f>
        <v>0</v>
      </c>
      <c r="K232" s="208" t="s">
        <v>271</v>
      </c>
      <c r="L232" s="44"/>
      <c r="M232" s="213" t="s">
        <v>19</v>
      </c>
      <c r="N232" s="214" t="s">
        <v>40</v>
      </c>
      <c r="O232" s="84"/>
      <c r="P232" s="215">
        <f>O232*H232</f>
        <v>0</v>
      </c>
      <c r="Q232" s="215">
        <v>0</v>
      </c>
      <c r="R232" s="215">
        <f>Q232*H232</f>
        <v>0</v>
      </c>
      <c r="S232" s="215">
        <v>0</v>
      </c>
      <c r="T232" s="216">
        <f>S232*H232</f>
        <v>0</v>
      </c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R232" s="217" t="s">
        <v>265</v>
      </c>
      <c r="AT232" s="217" t="s">
        <v>267</v>
      </c>
      <c r="AU232" s="217" t="s">
        <v>76</v>
      </c>
      <c r="AY232" s="17" t="s">
        <v>266</v>
      </c>
      <c r="BE232" s="218">
        <f>IF(N232="základní",J232,0)</f>
        <v>0</v>
      </c>
      <c r="BF232" s="218">
        <f>IF(N232="snížená",J232,0)</f>
        <v>0</v>
      </c>
      <c r="BG232" s="218">
        <f>IF(N232="zákl. přenesená",J232,0)</f>
        <v>0</v>
      </c>
      <c r="BH232" s="218">
        <f>IF(N232="sníž. přenesená",J232,0)</f>
        <v>0</v>
      </c>
      <c r="BI232" s="218">
        <f>IF(N232="nulová",J232,0)</f>
        <v>0</v>
      </c>
      <c r="BJ232" s="17" t="s">
        <v>76</v>
      </c>
      <c r="BK232" s="218">
        <f>ROUND(I232*H232,2)</f>
        <v>0</v>
      </c>
      <c r="BL232" s="17" t="s">
        <v>265</v>
      </c>
      <c r="BM232" s="217" t="s">
        <v>2866</v>
      </c>
    </row>
    <row r="233" s="2" customFormat="1">
      <c r="A233" s="38"/>
      <c r="B233" s="39"/>
      <c r="C233" s="40"/>
      <c r="D233" s="219" t="s">
        <v>273</v>
      </c>
      <c r="E233" s="40"/>
      <c r="F233" s="220" t="s">
        <v>2867</v>
      </c>
      <c r="G233" s="40"/>
      <c r="H233" s="40"/>
      <c r="I233" s="221"/>
      <c r="J233" s="40"/>
      <c r="K233" s="40"/>
      <c r="L233" s="44"/>
      <c r="M233" s="222"/>
      <c r="N233" s="223"/>
      <c r="O233" s="84"/>
      <c r="P233" s="84"/>
      <c r="Q233" s="84"/>
      <c r="R233" s="84"/>
      <c r="S233" s="84"/>
      <c r="T233" s="85"/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T233" s="17" t="s">
        <v>273</v>
      </c>
      <c r="AU233" s="17" t="s">
        <v>76</v>
      </c>
    </row>
    <row r="234" s="12" customFormat="1">
      <c r="A234" s="12"/>
      <c r="B234" s="224"/>
      <c r="C234" s="225"/>
      <c r="D234" s="226" t="s">
        <v>275</v>
      </c>
      <c r="E234" s="227" t="s">
        <v>2071</v>
      </c>
      <c r="F234" s="228" t="s">
        <v>2728</v>
      </c>
      <c r="G234" s="225"/>
      <c r="H234" s="229">
        <v>9.1259999999999994</v>
      </c>
      <c r="I234" s="230"/>
      <c r="J234" s="225"/>
      <c r="K234" s="225"/>
      <c r="L234" s="231"/>
      <c r="M234" s="236"/>
      <c r="N234" s="237"/>
      <c r="O234" s="237"/>
      <c r="P234" s="237"/>
      <c r="Q234" s="237"/>
      <c r="R234" s="237"/>
      <c r="S234" s="237"/>
      <c r="T234" s="238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T234" s="235" t="s">
        <v>275</v>
      </c>
      <c r="AU234" s="235" t="s">
        <v>76</v>
      </c>
      <c r="AV234" s="12" t="s">
        <v>78</v>
      </c>
      <c r="AW234" s="12" t="s">
        <v>31</v>
      </c>
      <c r="AX234" s="12" t="s">
        <v>76</v>
      </c>
      <c r="AY234" s="235" t="s">
        <v>266</v>
      </c>
    </row>
    <row r="235" s="2" customFormat="1" ht="16.5" customHeight="1">
      <c r="A235" s="38"/>
      <c r="B235" s="39"/>
      <c r="C235" s="206" t="s">
        <v>768</v>
      </c>
      <c r="D235" s="206" t="s">
        <v>267</v>
      </c>
      <c r="E235" s="207" t="s">
        <v>2868</v>
      </c>
      <c r="F235" s="208" t="s">
        <v>2869</v>
      </c>
      <c r="G235" s="209" t="s">
        <v>391</v>
      </c>
      <c r="H235" s="210">
        <v>18.251999999999999</v>
      </c>
      <c r="I235" s="211"/>
      <c r="J235" s="212">
        <f>ROUND(I235*H235,2)</f>
        <v>0</v>
      </c>
      <c r="K235" s="208" t="s">
        <v>271</v>
      </c>
      <c r="L235" s="44"/>
      <c r="M235" s="213" t="s">
        <v>19</v>
      </c>
      <c r="N235" s="214" t="s">
        <v>40</v>
      </c>
      <c r="O235" s="84"/>
      <c r="P235" s="215">
        <f>O235*H235</f>
        <v>0</v>
      </c>
      <c r="Q235" s="215">
        <v>0</v>
      </c>
      <c r="R235" s="215">
        <f>Q235*H235</f>
        <v>0</v>
      </c>
      <c r="S235" s="215">
        <v>0</v>
      </c>
      <c r="T235" s="216">
        <f>S235*H235</f>
        <v>0</v>
      </c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R235" s="217" t="s">
        <v>265</v>
      </c>
      <c r="AT235" s="217" t="s">
        <v>267</v>
      </c>
      <c r="AU235" s="217" t="s">
        <v>76</v>
      </c>
      <c r="AY235" s="17" t="s">
        <v>266</v>
      </c>
      <c r="BE235" s="218">
        <f>IF(N235="základní",J235,0)</f>
        <v>0</v>
      </c>
      <c r="BF235" s="218">
        <f>IF(N235="snížená",J235,0)</f>
        <v>0</v>
      </c>
      <c r="BG235" s="218">
        <f>IF(N235="zákl. přenesená",J235,0)</f>
        <v>0</v>
      </c>
      <c r="BH235" s="218">
        <f>IF(N235="sníž. přenesená",J235,0)</f>
        <v>0</v>
      </c>
      <c r="BI235" s="218">
        <f>IF(N235="nulová",J235,0)</f>
        <v>0</v>
      </c>
      <c r="BJ235" s="17" t="s">
        <v>76</v>
      </c>
      <c r="BK235" s="218">
        <f>ROUND(I235*H235,2)</f>
        <v>0</v>
      </c>
      <c r="BL235" s="17" t="s">
        <v>265</v>
      </c>
      <c r="BM235" s="217" t="s">
        <v>2870</v>
      </c>
    </row>
    <row r="236" s="2" customFormat="1">
      <c r="A236" s="38"/>
      <c r="B236" s="39"/>
      <c r="C236" s="40"/>
      <c r="D236" s="219" t="s">
        <v>273</v>
      </c>
      <c r="E236" s="40"/>
      <c r="F236" s="220" t="s">
        <v>2871</v>
      </c>
      <c r="G236" s="40"/>
      <c r="H236" s="40"/>
      <c r="I236" s="221"/>
      <c r="J236" s="40"/>
      <c r="K236" s="40"/>
      <c r="L236" s="44"/>
      <c r="M236" s="222"/>
      <c r="N236" s="223"/>
      <c r="O236" s="84"/>
      <c r="P236" s="84"/>
      <c r="Q236" s="84"/>
      <c r="R236" s="84"/>
      <c r="S236" s="84"/>
      <c r="T236" s="85"/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T236" s="17" t="s">
        <v>273</v>
      </c>
      <c r="AU236" s="17" t="s">
        <v>76</v>
      </c>
    </row>
    <row r="237" s="12" customFormat="1">
      <c r="A237" s="12"/>
      <c r="B237" s="224"/>
      <c r="C237" s="225"/>
      <c r="D237" s="226" t="s">
        <v>275</v>
      </c>
      <c r="E237" s="227" t="s">
        <v>773</v>
      </c>
      <c r="F237" s="228" t="s">
        <v>2872</v>
      </c>
      <c r="G237" s="225"/>
      <c r="H237" s="229">
        <v>18.251999999999999</v>
      </c>
      <c r="I237" s="230"/>
      <c r="J237" s="225"/>
      <c r="K237" s="225"/>
      <c r="L237" s="231"/>
      <c r="M237" s="236"/>
      <c r="N237" s="237"/>
      <c r="O237" s="237"/>
      <c r="P237" s="237"/>
      <c r="Q237" s="237"/>
      <c r="R237" s="237"/>
      <c r="S237" s="237"/>
      <c r="T237" s="238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T237" s="235" t="s">
        <v>275</v>
      </c>
      <c r="AU237" s="235" t="s">
        <v>76</v>
      </c>
      <c r="AV237" s="12" t="s">
        <v>78</v>
      </c>
      <c r="AW237" s="12" t="s">
        <v>31</v>
      </c>
      <c r="AX237" s="12" t="s">
        <v>76</v>
      </c>
      <c r="AY237" s="235" t="s">
        <v>266</v>
      </c>
    </row>
    <row r="238" s="2" customFormat="1" ht="24.15" customHeight="1">
      <c r="A238" s="38"/>
      <c r="B238" s="39"/>
      <c r="C238" s="206" t="s">
        <v>775</v>
      </c>
      <c r="D238" s="206" t="s">
        <v>267</v>
      </c>
      <c r="E238" s="207" t="s">
        <v>2873</v>
      </c>
      <c r="F238" s="208" t="s">
        <v>2874</v>
      </c>
      <c r="G238" s="209" t="s">
        <v>391</v>
      </c>
      <c r="H238" s="210">
        <v>9.1259999999999994</v>
      </c>
      <c r="I238" s="211"/>
      <c r="J238" s="212">
        <f>ROUND(I238*H238,2)</f>
        <v>0</v>
      </c>
      <c r="K238" s="208" t="s">
        <v>19</v>
      </c>
      <c r="L238" s="44"/>
      <c r="M238" s="213" t="s">
        <v>19</v>
      </c>
      <c r="N238" s="214" t="s">
        <v>40</v>
      </c>
      <c r="O238" s="84"/>
      <c r="P238" s="215">
        <f>O238*H238</f>
        <v>0</v>
      </c>
      <c r="Q238" s="215">
        <v>0</v>
      </c>
      <c r="R238" s="215">
        <f>Q238*H238</f>
        <v>0</v>
      </c>
      <c r="S238" s="215">
        <v>0</v>
      </c>
      <c r="T238" s="216">
        <f>S238*H238</f>
        <v>0</v>
      </c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R238" s="217" t="s">
        <v>265</v>
      </c>
      <c r="AT238" s="217" t="s">
        <v>267</v>
      </c>
      <c r="AU238" s="217" t="s">
        <v>76</v>
      </c>
      <c r="AY238" s="17" t="s">
        <v>266</v>
      </c>
      <c r="BE238" s="218">
        <f>IF(N238="základní",J238,0)</f>
        <v>0</v>
      </c>
      <c r="BF238" s="218">
        <f>IF(N238="snížená",J238,0)</f>
        <v>0</v>
      </c>
      <c r="BG238" s="218">
        <f>IF(N238="zákl. přenesená",J238,0)</f>
        <v>0</v>
      </c>
      <c r="BH238" s="218">
        <f>IF(N238="sníž. přenesená",J238,0)</f>
        <v>0</v>
      </c>
      <c r="BI238" s="218">
        <f>IF(N238="nulová",J238,0)</f>
        <v>0</v>
      </c>
      <c r="BJ238" s="17" t="s">
        <v>76</v>
      </c>
      <c r="BK238" s="218">
        <f>ROUND(I238*H238,2)</f>
        <v>0</v>
      </c>
      <c r="BL238" s="17" t="s">
        <v>265</v>
      </c>
      <c r="BM238" s="217" t="s">
        <v>2875</v>
      </c>
    </row>
    <row r="239" s="12" customFormat="1">
      <c r="A239" s="12"/>
      <c r="B239" s="224"/>
      <c r="C239" s="225"/>
      <c r="D239" s="226" t="s">
        <v>275</v>
      </c>
      <c r="E239" s="227" t="s">
        <v>780</v>
      </c>
      <c r="F239" s="228" t="s">
        <v>2728</v>
      </c>
      <c r="G239" s="225"/>
      <c r="H239" s="229">
        <v>9.1259999999999994</v>
      </c>
      <c r="I239" s="230"/>
      <c r="J239" s="225"/>
      <c r="K239" s="225"/>
      <c r="L239" s="231"/>
      <c r="M239" s="236"/>
      <c r="N239" s="237"/>
      <c r="O239" s="237"/>
      <c r="P239" s="237"/>
      <c r="Q239" s="237"/>
      <c r="R239" s="237"/>
      <c r="S239" s="237"/>
      <c r="T239" s="238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T239" s="235" t="s">
        <v>275</v>
      </c>
      <c r="AU239" s="235" t="s">
        <v>76</v>
      </c>
      <c r="AV239" s="12" t="s">
        <v>78</v>
      </c>
      <c r="AW239" s="12" t="s">
        <v>31</v>
      </c>
      <c r="AX239" s="12" t="s">
        <v>76</v>
      </c>
      <c r="AY239" s="235" t="s">
        <v>266</v>
      </c>
    </row>
    <row r="240" s="2" customFormat="1" ht="24.15" customHeight="1">
      <c r="A240" s="38"/>
      <c r="B240" s="39"/>
      <c r="C240" s="206" t="s">
        <v>782</v>
      </c>
      <c r="D240" s="206" t="s">
        <v>267</v>
      </c>
      <c r="E240" s="207" t="s">
        <v>2876</v>
      </c>
      <c r="F240" s="208" t="s">
        <v>2877</v>
      </c>
      <c r="G240" s="209" t="s">
        <v>391</v>
      </c>
      <c r="H240" s="210">
        <v>2.952</v>
      </c>
      <c r="I240" s="211"/>
      <c r="J240" s="212">
        <f>ROUND(I240*H240,2)</f>
        <v>0</v>
      </c>
      <c r="K240" s="208" t="s">
        <v>271</v>
      </c>
      <c r="L240" s="44"/>
      <c r="M240" s="213" t="s">
        <v>19</v>
      </c>
      <c r="N240" s="214" t="s">
        <v>40</v>
      </c>
      <c r="O240" s="84"/>
      <c r="P240" s="215">
        <f>O240*H240</f>
        <v>0</v>
      </c>
      <c r="Q240" s="215">
        <v>0</v>
      </c>
      <c r="R240" s="215">
        <f>Q240*H240</f>
        <v>0</v>
      </c>
      <c r="S240" s="215">
        <v>0</v>
      </c>
      <c r="T240" s="216">
        <f>S240*H240</f>
        <v>0</v>
      </c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R240" s="217" t="s">
        <v>265</v>
      </c>
      <c r="AT240" s="217" t="s">
        <v>267</v>
      </c>
      <c r="AU240" s="217" t="s">
        <v>76</v>
      </c>
      <c r="AY240" s="17" t="s">
        <v>266</v>
      </c>
      <c r="BE240" s="218">
        <f>IF(N240="základní",J240,0)</f>
        <v>0</v>
      </c>
      <c r="BF240" s="218">
        <f>IF(N240="snížená",J240,0)</f>
        <v>0</v>
      </c>
      <c r="BG240" s="218">
        <f>IF(N240="zákl. přenesená",J240,0)</f>
        <v>0</v>
      </c>
      <c r="BH240" s="218">
        <f>IF(N240="sníž. přenesená",J240,0)</f>
        <v>0</v>
      </c>
      <c r="BI240" s="218">
        <f>IF(N240="nulová",J240,0)</f>
        <v>0</v>
      </c>
      <c r="BJ240" s="17" t="s">
        <v>76</v>
      </c>
      <c r="BK240" s="218">
        <f>ROUND(I240*H240,2)</f>
        <v>0</v>
      </c>
      <c r="BL240" s="17" t="s">
        <v>265</v>
      </c>
      <c r="BM240" s="217" t="s">
        <v>2878</v>
      </c>
    </row>
    <row r="241" s="2" customFormat="1">
      <c r="A241" s="38"/>
      <c r="B241" s="39"/>
      <c r="C241" s="40"/>
      <c r="D241" s="219" t="s">
        <v>273</v>
      </c>
      <c r="E241" s="40"/>
      <c r="F241" s="220" t="s">
        <v>2879</v>
      </c>
      <c r="G241" s="40"/>
      <c r="H241" s="40"/>
      <c r="I241" s="221"/>
      <c r="J241" s="40"/>
      <c r="K241" s="40"/>
      <c r="L241" s="44"/>
      <c r="M241" s="222"/>
      <c r="N241" s="223"/>
      <c r="O241" s="84"/>
      <c r="P241" s="84"/>
      <c r="Q241" s="84"/>
      <c r="R241" s="84"/>
      <c r="S241" s="84"/>
      <c r="T241" s="85"/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T241" s="17" t="s">
        <v>273</v>
      </c>
      <c r="AU241" s="17" t="s">
        <v>76</v>
      </c>
    </row>
    <row r="242" s="12" customFormat="1">
      <c r="A242" s="12"/>
      <c r="B242" s="224"/>
      <c r="C242" s="225"/>
      <c r="D242" s="226" t="s">
        <v>275</v>
      </c>
      <c r="E242" s="227" t="s">
        <v>788</v>
      </c>
      <c r="F242" s="228" t="s">
        <v>2723</v>
      </c>
      <c r="G242" s="225"/>
      <c r="H242" s="229">
        <v>2.952</v>
      </c>
      <c r="I242" s="230"/>
      <c r="J242" s="225"/>
      <c r="K242" s="225"/>
      <c r="L242" s="231"/>
      <c r="M242" s="236"/>
      <c r="N242" s="237"/>
      <c r="O242" s="237"/>
      <c r="P242" s="237"/>
      <c r="Q242" s="237"/>
      <c r="R242" s="237"/>
      <c r="S242" s="237"/>
      <c r="T242" s="238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T242" s="235" t="s">
        <v>275</v>
      </c>
      <c r="AU242" s="235" t="s">
        <v>76</v>
      </c>
      <c r="AV242" s="12" t="s">
        <v>78</v>
      </c>
      <c r="AW242" s="12" t="s">
        <v>31</v>
      </c>
      <c r="AX242" s="12" t="s">
        <v>76</v>
      </c>
      <c r="AY242" s="235" t="s">
        <v>266</v>
      </c>
    </row>
    <row r="243" s="2" customFormat="1" ht="24.15" customHeight="1">
      <c r="A243" s="38"/>
      <c r="B243" s="39"/>
      <c r="C243" s="206" t="s">
        <v>794</v>
      </c>
      <c r="D243" s="206" t="s">
        <v>267</v>
      </c>
      <c r="E243" s="207" t="s">
        <v>2880</v>
      </c>
      <c r="F243" s="208" t="s">
        <v>2881</v>
      </c>
      <c r="G243" s="209" t="s">
        <v>391</v>
      </c>
      <c r="H243" s="210">
        <v>9.1259999999999994</v>
      </c>
      <c r="I243" s="211"/>
      <c r="J243" s="212">
        <f>ROUND(I243*H243,2)</f>
        <v>0</v>
      </c>
      <c r="K243" s="208" t="s">
        <v>271</v>
      </c>
      <c r="L243" s="44"/>
      <c r="M243" s="213" t="s">
        <v>19</v>
      </c>
      <c r="N243" s="214" t="s">
        <v>40</v>
      </c>
      <c r="O243" s="84"/>
      <c r="P243" s="215">
        <f>O243*H243</f>
        <v>0</v>
      </c>
      <c r="Q243" s="215">
        <v>0</v>
      </c>
      <c r="R243" s="215">
        <f>Q243*H243</f>
        <v>0</v>
      </c>
      <c r="S243" s="215">
        <v>0</v>
      </c>
      <c r="T243" s="216">
        <f>S243*H243</f>
        <v>0</v>
      </c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R243" s="217" t="s">
        <v>265</v>
      </c>
      <c r="AT243" s="217" t="s">
        <v>267</v>
      </c>
      <c r="AU243" s="217" t="s">
        <v>76</v>
      </c>
      <c r="AY243" s="17" t="s">
        <v>266</v>
      </c>
      <c r="BE243" s="218">
        <f>IF(N243="základní",J243,0)</f>
        <v>0</v>
      </c>
      <c r="BF243" s="218">
        <f>IF(N243="snížená",J243,0)</f>
        <v>0</v>
      </c>
      <c r="BG243" s="218">
        <f>IF(N243="zákl. přenesená",J243,0)</f>
        <v>0</v>
      </c>
      <c r="BH243" s="218">
        <f>IF(N243="sníž. přenesená",J243,0)</f>
        <v>0</v>
      </c>
      <c r="BI243" s="218">
        <f>IF(N243="nulová",J243,0)</f>
        <v>0</v>
      </c>
      <c r="BJ243" s="17" t="s">
        <v>76</v>
      </c>
      <c r="BK243" s="218">
        <f>ROUND(I243*H243,2)</f>
        <v>0</v>
      </c>
      <c r="BL243" s="17" t="s">
        <v>265</v>
      </c>
      <c r="BM243" s="217" t="s">
        <v>2882</v>
      </c>
    </row>
    <row r="244" s="2" customFormat="1">
      <c r="A244" s="38"/>
      <c r="B244" s="39"/>
      <c r="C244" s="40"/>
      <c r="D244" s="219" t="s">
        <v>273</v>
      </c>
      <c r="E244" s="40"/>
      <c r="F244" s="220" t="s">
        <v>2883</v>
      </c>
      <c r="G244" s="40"/>
      <c r="H244" s="40"/>
      <c r="I244" s="221"/>
      <c r="J244" s="40"/>
      <c r="K244" s="40"/>
      <c r="L244" s="44"/>
      <c r="M244" s="222"/>
      <c r="N244" s="223"/>
      <c r="O244" s="84"/>
      <c r="P244" s="84"/>
      <c r="Q244" s="84"/>
      <c r="R244" s="84"/>
      <c r="S244" s="84"/>
      <c r="T244" s="85"/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T244" s="17" t="s">
        <v>273</v>
      </c>
      <c r="AU244" s="17" t="s">
        <v>76</v>
      </c>
    </row>
    <row r="245" s="12" customFormat="1">
      <c r="A245" s="12"/>
      <c r="B245" s="224"/>
      <c r="C245" s="225"/>
      <c r="D245" s="226" t="s">
        <v>275</v>
      </c>
      <c r="E245" s="227" t="s">
        <v>799</v>
      </c>
      <c r="F245" s="228" t="s">
        <v>2728</v>
      </c>
      <c r="G245" s="225"/>
      <c r="H245" s="229">
        <v>9.1259999999999994</v>
      </c>
      <c r="I245" s="230"/>
      <c r="J245" s="225"/>
      <c r="K245" s="225"/>
      <c r="L245" s="231"/>
      <c r="M245" s="236"/>
      <c r="N245" s="237"/>
      <c r="O245" s="237"/>
      <c r="P245" s="237"/>
      <c r="Q245" s="237"/>
      <c r="R245" s="237"/>
      <c r="S245" s="237"/>
      <c r="T245" s="238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T245" s="235" t="s">
        <v>275</v>
      </c>
      <c r="AU245" s="235" t="s">
        <v>76</v>
      </c>
      <c r="AV245" s="12" t="s">
        <v>78</v>
      </c>
      <c r="AW245" s="12" t="s">
        <v>31</v>
      </c>
      <c r="AX245" s="12" t="s">
        <v>76</v>
      </c>
      <c r="AY245" s="235" t="s">
        <v>266</v>
      </c>
    </row>
    <row r="246" s="11" customFormat="1" ht="25.92" customHeight="1">
      <c r="A246" s="11"/>
      <c r="B246" s="192"/>
      <c r="C246" s="193"/>
      <c r="D246" s="194" t="s">
        <v>68</v>
      </c>
      <c r="E246" s="195" t="s">
        <v>303</v>
      </c>
      <c r="F246" s="195" t="s">
        <v>1293</v>
      </c>
      <c r="G246" s="193"/>
      <c r="H246" s="193"/>
      <c r="I246" s="196"/>
      <c r="J246" s="197">
        <f>BK246</f>
        <v>0</v>
      </c>
      <c r="K246" s="193"/>
      <c r="L246" s="198"/>
      <c r="M246" s="199"/>
      <c r="N246" s="200"/>
      <c r="O246" s="200"/>
      <c r="P246" s="201">
        <f>SUM(P247:P257)</f>
        <v>0</v>
      </c>
      <c r="Q246" s="200"/>
      <c r="R246" s="201">
        <f>SUM(R247:R257)</f>
        <v>0.74264499999999989</v>
      </c>
      <c r="S246" s="200"/>
      <c r="T246" s="202">
        <f>SUM(T247:T257)</f>
        <v>0</v>
      </c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R246" s="203" t="s">
        <v>265</v>
      </c>
      <c r="AT246" s="204" t="s">
        <v>68</v>
      </c>
      <c r="AU246" s="204" t="s">
        <v>69</v>
      </c>
      <c r="AY246" s="203" t="s">
        <v>266</v>
      </c>
      <c r="BK246" s="205">
        <f>SUM(BK247:BK257)</f>
        <v>0</v>
      </c>
    </row>
    <row r="247" s="2" customFormat="1" ht="24.15" customHeight="1">
      <c r="A247" s="38"/>
      <c r="B247" s="39"/>
      <c r="C247" s="206" t="s">
        <v>801</v>
      </c>
      <c r="D247" s="206" t="s">
        <v>267</v>
      </c>
      <c r="E247" s="207" t="s">
        <v>2568</v>
      </c>
      <c r="F247" s="208" t="s">
        <v>2569</v>
      </c>
      <c r="G247" s="209" t="s">
        <v>299</v>
      </c>
      <c r="H247" s="210">
        <v>17</v>
      </c>
      <c r="I247" s="211"/>
      <c r="J247" s="212">
        <f>ROUND(I247*H247,2)</f>
        <v>0</v>
      </c>
      <c r="K247" s="208" t="s">
        <v>271</v>
      </c>
      <c r="L247" s="44"/>
      <c r="M247" s="213" t="s">
        <v>19</v>
      </c>
      <c r="N247" s="214" t="s">
        <v>40</v>
      </c>
      <c r="O247" s="84"/>
      <c r="P247" s="215">
        <f>O247*H247</f>
        <v>0</v>
      </c>
      <c r="Q247" s="215">
        <v>4.0000000000000003E-05</v>
      </c>
      <c r="R247" s="215">
        <f>Q247*H247</f>
        <v>0.00068000000000000005</v>
      </c>
      <c r="S247" s="215">
        <v>0</v>
      </c>
      <c r="T247" s="216">
        <f>S247*H247</f>
        <v>0</v>
      </c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R247" s="217" t="s">
        <v>265</v>
      </c>
      <c r="AT247" s="217" t="s">
        <v>267</v>
      </c>
      <c r="AU247" s="217" t="s">
        <v>76</v>
      </c>
      <c r="AY247" s="17" t="s">
        <v>266</v>
      </c>
      <c r="BE247" s="218">
        <f>IF(N247="základní",J247,0)</f>
        <v>0</v>
      </c>
      <c r="BF247" s="218">
        <f>IF(N247="snížená",J247,0)</f>
        <v>0</v>
      </c>
      <c r="BG247" s="218">
        <f>IF(N247="zákl. přenesená",J247,0)</f>
        <v>0</v>
      </c>
      <c r="BH247" s="218">
        <f>IF(N247="sníž. přenesená",J247,0)</f>
        <v>0</v>
      </c>
      <c r="BI247" s="218">
        <f>IF(N247="nulová",J247,0)</f>
        <v>0</v>
      </c>
      <c r="BJ247" s="17" t="s">
        <v>76</v>
      </c>
      <c r="BK247" s="218">
        <f>ROUND(I247*H247,2)</f>
        <v>0</v>
      </c>
      <c r="BL247" s="17" t="s">
        <v>265</v>
      </c>
      <c r="BM247" s="217" t="s">
        <v>2884</v>
      </c>
    </row>
    <row r="248" s="2" customFormat="1">
      <c r="A248" s="38"/>
      <c r="B248" s="39"/>
      <c r="C248" s="40"/>
      <c r="D248" s="219" t="s">
        <v>273</v>
      </c>
      <c r="E248" s="40"/>
      <c r="F248" s="220" t="s">
        <v>2571</v>
      </c>
      <c r="G248" s="40"/>
      <c r="H248" s="40"/>
      <c r="I248" s="221"/>
      <c r="J248" s="40"/>
      <c r="K248" s="40"/>
      <c r="L248" s="44"/>
      <c r="M248" s="222"/>
      <c r="N248" s="223"/>
      <c r="O248" s="84"/>
      <c r="P248" s="84"/>
      <c r="Q248" s="84"/>
      <c r="R248" s="84"/>
      <c r="S248" s="84"/>
      <c r="T248" s="85"/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T248" s="17" t="s">
        <v>273</v>
      </c>
      <c r="AU248" s="17" t="s">
        <v>76</v>
      </c>
    </row>
    <row r="249" s="2" customFormat="1" ht="16.5" customHeight="1">
      <c r="A249" s="38"/>
      <c r="B249" s="39"/>
      <c r="C249" s="239" t="s">
        <v>815</v>
      </c>
      <c r="D249" s="239" t="s">
        <v>299</v>
      </c>
      <c r="E249" s="240" t="s">
        <v>2572</v>
      </c>
      <c r="F249" s="241" t="s">
        <v>2573</v>
      </c>
      <c r="G249" s="242" t="s">
        <v>299</v>
      </c>
      <c r="H249" s="243">
        <v>17.254999999999999</v>
      </c>
      <c r="I249" s="244"/>
      <c r="J249" s="245">
        <f>ROUND(I249*H249,2)</f>
        <v>0</v>
      </c>
      <c r="K249" s="241" t="s">
        <v>271</v>
      </c>
      <c r="L249" s="246"/>
      <c r="M249" s="247" t="s">
        <v>19</v>
      </c>
      <c r="N249" s="248" t="s">
        <v>40</v>
      </c>
      <c r="O249" s="84"/>
      <c r="P249" s="215">
        <f>O249*H249</f>
        <v>0</v>
      </c>
      <c r="Q249" s="215">
        <v>0.042999999999999997</v>
      </c>
      <c r="R249" s="215">
        <f>Q249*H249</f>
        <v>0.74196499999999987</v>
      </c>
      <c r="S249" s="215">
        <v>0</v>
      </c>
      <c r="T249" s="216">
        <f>S249*H249</f>
        <v>0</v>
      </c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R249" s="217" t="s">
        <v>303</v>
      </c>
      <c r="AT249" s="217" t="s">
        <v>299</v>
      </c>
      <c r="AU249" s="217" t="s">
        <v>76</v>
      </c>
      <c r="AY249" s="17" t="s">
        <v>266</v>
      </c>
      <c r="BE249" s="218">
        <f>IF(N249="základní",J249,0)</f>
        <v>0</v>
      </c>
      <c r="BF249" s="218">
        <f>IF(N249="snížená",J249,0)</f>
        <v>0</v>
      </c>
      <c r="BG249" s="218">
        <f>IF(N249="zákl. přenesená",J249,0)</f>
        <v>0</v>
      </c>
      <c r="BH249" s="218">
        <f>IF(N249="sníž. přenesená",J249,0)</f>
        <v>0</v>
      </c>
      <c r="BI249" s="218">
        <f>IF(N249="nulová",J249,0)</f>
        <v>0</v>
      </c>
      <c r="BJ249" s="17" t="s">
        <v>76</v>
      </c>
      <c r="BK249" s="218">
        <f>ROUND(I249*H249,2)</f>
        <v>0</v>
      </c>
      <c r="BL249" s="17" t="s">
        <v>265</v>
      </c>
      <c r="BM249" s="217" t="s">
        <v>2885</v>
      </c>
    </row>
    <row r="250" s="2" customFormat="1">
      <c r="A250" s="38"/>
      <c r="B250" s="39"/>
      <c r="C250" s="40"/>
      <c r="D250" s="219" t="s">
        <v>273</v>
      </c>
      <c r="E250" s="40"/>
      <c r="F250" s="220" t="s">
        <v>2575</v>
      </c>
      <c r="G250" s="40"/>
      <c r="H250" s="40"/>
      <c r="I250" s="221"/>
      <c r="J250" s="40"/>
      <c r="K250" s="40"/>
      <c r="L250" s="44"/>
      <c r="M250" s="222"/>
      <c r="N250" s="223"/>
      <c r="O250" s="84"/>
      <c r="P250" s="84"/>
      <c r="Q250" s="84"/>
      <c r="R250" s="84"/>
      <c r="S250" s="84"/>
      <c r="T250" s="85"/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T250" s="17" t="s">
        <v>273</v>
      </c>
      <c r="AU250" s="17" t="s">
        <v>76</v>
      </c>
    </row>
    <row r="251" s="12" customFormat="1">
      <c r="A251" s="12"/>
      <c r="B251" s="224"/>
      <c r="C251" s="225"/>
      <c r="D251" s="226" t="s">
        <v>275</v>
      </c>
      <c r="E251" s="227" t="s">
        <v>1845</v>
      </c>
      <c r="F251" s="228" t="s">
        <v>598</v>
      </c>
      <c r="G251" s="225"/>
      <c r="H251" s="229">
        <v>17</v>
      </c>
      <c r="I251" s="230"/>
      <c r="J251" s="225"/>
      <c r="K251" s="225"/>
      <c r="L251" s="231"/>
      <c r="M251" s="236"/>
      <c r="N251" s="237"/>
      <c r="O251" s="237"/>
      <c r="P251" s="237"/>
      <c r="Q251" s="237"/>
      <c r="R251" s="237"/>
      <c r="S251" s="237"/>
      <c r="T251" s="238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T251" s="235" t="s">
        <v>275</v>
      </c>
      <c r="AU251" s="235" t="s">
        <v>76</v>
      </c>
      <c r="AV251" s="12" t="s">
        <v>78</v>
      </c>
      <c r="AW251" s="12" t="s">
        <v>31</v>
      </c>
      <c r="AX251" s="12" t="s">
        <v>69</v>
      </c>
      <c r="AY251" s="235" t="s">
        <v>266</v>
      </c>
    </row>
    <row r="252" s="12" customFormat="1">
      <c r="A252" s="12"/>
      <c r="B252" s="224"/>
      <c r="C252" s="225"/>
      <c r="D252" s="226" t="s">
        <v>275</v>
      </c>
      <c r="E252" s="227" t="s">
        <v>1648</v>
      </c>
      <c r="F252" s="228" t="s">
        <v>2886</v>
      </c>
      <c r="G252" s="225"/>
      <c r="H252" s="229">
        <v>17.254999999999999</v>
      </c>
      <c r="I252" s="230"/>
      <c r="J252" s="225"/>
      <c r="K252" s="225"/>
      <c r="L252" s="231"/>
      <c r="M252" s="236"/>
      <c r="N252" s="237"/>
      <c r="O252" s="237"/>
      <c r="P252" s="237"/>
      <c r="Q252" s="237"/>
      <c r="R252" s="237"/>
      <c r="S252" s="237"/>
      <c r="T252" s="238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T252" s="235" t="s">
        <v>275</v>
      </c>
      <c r="AU252" s="235" t="s">
        <v>76</v>
      </c>
      <c r="AV252" s="12" t="s">
        <v>78</v>
      </c>
      <c r="AW252" s="12" t="s">
        <v>31</v>
      </c>
      <c r="AX252" s="12" t="s">
        <v>76</v>
      </c>
      <c r="AY252" s="235" t="s">
        <v>266</v>
      </c>
    </row>
    <row r="253" s="2" customFormat="1" ht="16.5" customHeight="1">
      <c r="A253" s="38"/>
      <c r="B253" s="39"/>
      <c r="C253" s="206" t="s">
        <v>820</v>
      </c>
      <c r="D253" s="206" t="s">
        <v>267</v>
      </c>
      <c r="E253" s="207" t="s">
        <v>2638</v>
      </c>
      <c r="F253" s="208" t="s">
        <v>2639</v>
      </c>
      <c r="G253" s="209" t="s">
        <v>299</v>
      </c>
      <c r="H253" s="210">
        <v>17</v>
      </c>
      <c r="I253" s="211"/>
      <c r="J253" s="212">
        <f>ROUND(I253*H253,2)</f>
        <v>0</v>
      </c>
      <c r="K253" s="208" t="s">
        <v>19</v>
      </c>
      <c r="L253" s="44"/>
      <c r="M253" s="213" t="s">
        <v>19</v>
      </c>
      <c r="N253" s="214" t="s">
        <v>40</v>
      </c>
      <c r="O253" s="84"/>
      <c r="P253" s="215">
        <f>O253*H253</f>
        <v>0</v>
      </c>
      <c r="Q253" s="215">
        <v>0</v>
      </c>
      <c r="R253" s="215">
        <f>Q253*H253</f>
        <v>0</v>
      </c>
      <c r="S253" s="215">
        <v>0</v>
      </c>
      <c r="T253" s="216">
        <f>S253*H253</f>
        <v>0</v>
      </c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  <c r="AR253" s="217" t="s">
        <v>265</v>
      </c>
      <c r="AT253" s="217" t="s">
        <v>267</v>
      </c>
      <c r="AU253" s="217" t="s">
        <v>76</v>
      </c>
      <c r="AY253" s="17" t="s">
        <v>266</v>
      </c>
      <c r="BE253" s="218">
        <f>IF(N253="základní",J253,0)</f>
        <v>0</v>
      </c>
      <c r="BF253" s="218">
        <f>IF(N253="snížená",J253,0)</f>
        <v>0</v>
      </c>
      <c r="BG253" s="218">
        <f>IF(N253="zákl. přenesená",J253,0)</f>
        <v>0</v>
      </c>
      <c r="BH253" s="218">
        <f>IF(N253="sníž. přenesená",J253,0)</f>
        <v>0</v>
      </c>
      <c r="BI253" s="218">
        <f>IF(N253="nulová",J253,0)</f>
        <v>0</v>
      </c>
      <c r="BJ253" s="17" t="s">
        <v>76</v>
      </c>
      <c r="BK253" s="218">
        <f>ROUND(I253*H253,2)</f>
        <v>0</v>
      </c>
      <c r="BL253" s="17" t="s">
        <v>265</v>
      </c>
      <c r="BM253" s="217" t="s">
        <v>2887</v>
      </c>
    </row>
    <row r="254" s="12" customFormat="1">
      <c r="A254" s="12"/>
      <c r="B254" s="224"/>
      <c r="C254" s="225"/>
      <c r="D254" s="226" t="s">
        <v>275</v>
      </c>
      <c r="E254" s="227" t="s">
        <v>825</v>
      </c>
      <c r="F254" s="228" t="s">
        <v>598</v>
      </c>
      <c r="G254" s="225"/>
      <c r="H254" s="229">
        <v>17</v>
      </c>
      <c r="I254" s="230"/>
      <c r="J254" s="225"/>
      <c r="K254" s="225"/>
      <c r="L254" s="231"/>
      <c r="M254" s="236"/>
      <c r="N254" s="237"/>
      <c r="O254" s="237"/>
      <c r="P254" s="237"/>
      <c r="Q254" s="237"/>
      <c r="R254" s="237"/>
      <c r="S254" s="237"/>
      <c r="T254" s="238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T254" s="235" t="s">
        <v>275</v>
      </c>
      <c r="AU254" s="235" t="s">
        <v>76</v>
      </c>
      <c r="AV254" s="12" t="s">
        <v>78</v>
      </c>
      <c r="AW254" s="12" t="s">
        <v>31</v>
      </c>
      <c r="AX254" s="12" t="s">
        <v>76</v>
      </c>
      <c r="AY254" s="235" t="s">
        <v>266</v>
      </c>
    </row>
    <row r="255" s="2" customFormat="1" ht="16.5" customHeight="1">
      <c r="A255" s="38"/>
      <c r="B255" s="39"/>
      <c r="C255" s="206" t="s">
        <v>827</v>
      </c>
      <c r="D255" s="206" t="s">
        <v>267</v>
      </c>
      <c r="E255" s="207" t="s">
        <v>2691</v>
      </c>
      <c r="F255" s="208" t="s">
        <v>2692</v>
      </c>
      <c r="G255" s="209" t="s">
        <v>293</v>
      </c>
      <c r="H255" s="210">
        <v>7.0380000000000003</v>
      </c>
      <c r="I255" s="211"/>
      <c r="J255" s="212">
        <f>ROUND(I255*H255,2)</f>
        <v>0</v>
      </c>
      <c r="K255" s="208" t="s">
        <v>271</v>
      </c>
      <c r="L255" s="44"/>
      <c r="M255" s="213" t="s">
        <v>19</v>
      </c>
      <c r="N255" s="214" t="s">
        <v>40</v>
      </c>
      <c r="O255" s="84"/>
      <c r="P255" s="215">
        <f>O255*H255</f>
        <v>0</v>
      </c>
      <c r="Q255" s="215">
        <v>0</v>
      </c>
      <c r="R255" s="215">
        <f>Q255*H255</f>
        <v>0</v>
      </c>
      <c r="S255" s="215">
        <v>0</v>
      </c>
      <c r="T255" s="216">
        <f>S255*H255</f>
        <v>0</v>
      </c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R255" s="217" t="s">
        <v>265</v>
      </c>
      <c r="AT255" s="217" t="s">
        <v>267</v>
      </c>
      <c r="AU255" s="217" t="s">
        <v>76</v>
      </c>
      <c r="AY255" s="17" t="s">
        <v>266</v>
      </c>
      <c r="BE255" s="218">
        <f>IF(N255="základní",J255,0)</f>
        <v>0</v>
      </c>
      <c r="BF255" s="218">
        <f>IF(N255="snížená",J255,0)</f>
        <v>0</v>
      </c>
      <c r="BG255" s="218">
        <f>IF(N255="zákl. přenesená",J255,0)</f>
        <v>0</v>
      </c>
      <c r="BH255" s="218">
        <f>IF(N255="sníž. přenesená",J255,0)</f>
        <v>0</v>
      </c>
      <c r="BI255" s="218">
        <f>IF(N255="nulová",J255,0)</f>
        <v>0</v>
      </c>
      <c r="BJ255" s="17" t="s">
        <v>76</v>
      </c>
      <c r="BK255" s="218">
        <f>ROUND(I255*H255,2)</f>
        <v>0</v>
      </c>
      <c r="BL255" s="17" t="s">
        <v>265</v>
      </c>
      <c r="BM255" s="217" t="s">
        <v>2888</v>
      </c>
    </row>
    <row r="256" s="2" customFormat="1">
      <c r="A256" s="38"/>
      <c r="B256" s="39"/>
      <c r="C256" s="40"/>
      <c r="D256" s="219" t="s">
        <v>273</v>
      </c>
      <c r="E256" s="40"/>
      <c r="F256" s="220" t="s">
        <v>2889</v>
      </c>
      <c r="G256" s="40"/>
      <c r="H256" s="40"/>
      <c r="I256" s="221"/>
      <c r="J256" s="40"/>
      <c r="K256" s="40"/>
      <c r="L256" s="44"/>
      <c r="M256" s="222"/>
      <c r="N256" s="223"/>
      <c r="O256" s="84"/>
      <c r="P256" s="84"/>
      <c r="Q256" s="84"/>
      <c r="R256" s="84"/>
      <c r="S256" s="84"/>
      <c r="T256" s="85"/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T256" s="17" t="s">
        <v>273</v>
      </c>
      <c r="AU256" s="17" t="s">
        <v>76</v>
      </c>
    </row>
    <row r="257" s="12" customFormat="1">
      <c r="A257" s="12"/>
      <c r="B257" s="224"/>
      <c r="C257" s="225"/>
      <c r="D257" s="226" t="s">
        <v>275</v>
      </c>
      <c r="E257" s="227" t="s">
        <v>1863</v>
      </c>
      <c r="F257" s="228" t="s">
        <v>2890</v>
      </c>
      <c r="G257" s="225"/>
      <c r="H257" s="229">
        <v>7.0380000000000003</v>
      </c>
      <c r="I257" s="230"/>
      <c r="J257" s="225"/>
      <c r="K257" s="225"/>
      <c r="L257" s="231"/>
      <c r="M257" s="236"/>
      <c r="N257" s="237"/>
      <c r="O257" s="237"/>
      <c r="P257" s="237"/>
      <c r="Q257" s="237"/>
      <c r="R257" s="237"/>
      <c r="S257" s="237"/>
      <c r="T257" s="238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T257" s="235" t="s">
        <v>275</v>
      </c>
      <c r="AU257" s="235" t="s">
        <v>76</v>
      </c>
      <c r="AV257" s="12" t="s">
        <v>78</v>
      </c>
      <c r="AW257" s="12" t="s">
        <v>31</v>
      </c>
      <c r="AX257" s="12" t="s">
        <v>76</v>
      </c>
      <c r="AY257" s="235" t="s">
        <v>266</v>
      </c>
    </row>
    <row r="258" s="11" customFormat="1" ht="25.92" customHeight="1">
      <c r="A258" s="11"/>
      <c r="B258" s="192"/>
      <c r="C258" s="193"/>
      <c r="D258" s="194" t="s">
        <v>68</v>
      </c>
      <c r="E258" s="195" t="s">
        <v>310</v>
      </c>
      <c r="F258" s="195" t="s">
        <v>311</v>
      </c>
      <c r="G258" s="193"/>
      <c r="H258" s="193"/>
      <c r="I258" s="196"/>
      <c r="J258" s="197">
        <f>BK258</f>
        <v>0</v>
      </c>
      <c r="K258" s="193"/>
      <c r="L258" s="198"/>
      <c r="M258" s="199"/>
      <c r="N258" s="200"/>
      <c r="O258" s="200"/>
      <c r="P258" s="201">
        <f>SUM(P259:P277)</f>
        <v>0</v>
      </c>
      <c r="Q258" s="200"/>
      <c r="R258" s="201">
        <f>SUM(R259:R277)</f>
        <v>0.94012499999999988</v>
      </c>
      <c r="S258" s="200"/>
      <c r="T258" s="202">
        <f>SUM(T259:T277)</f>
        <v>0.025000000000000001</v>
      </c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R258" s="203" t="s">
        <v>265</v>
      </c>
      <c r="AT258" s="204" t="s">
        <v>68</v>
      </c>
      <c r="AU258" s="204" t="s">
        <v>69</v>
      </c>
      <c r="AY258" s="203" t="s">
        <v>266</v>
      </c>
      <c r="BK258" s="205">
        <f>SUM(BK259:BK277)</f>
        <v>0</v>
      </c>
    </row>
    <row r="259" s="2" customFormat="1" ht="24.15" customHeight="1">
      <c r="A259" s="38"/>
      <c r="B259" s="39"/>
      <c r="C259" s="206" t="s">
        <v>832</v>
      </c>
      <c r="D259" s="206" t="s">
        <v>267</v>
      </c>
      <c r="E259" s="207" t="s">
        <v>2891</v>
      </c>
      <c r="F259" s="208" t="s">
        <v>2892</v>
      </c>
      <c r="G259" s="209" t="s">
        <v>299</v>
      </c>
      <c r="H259" s="210">
        <v>2</v>
      </c>
      <c r="I259" s="211"/>
      <c r="J259" s="212">
        <f>ROUND(I259*H259,2)</f>
        <v>0</v>
      </c>
      <c r="K259" s="208" t="s">
        <v>271</v>
      </c>
      <c r="L259" s="44"/>
      <c r="M259" s="213" t="s">
        <v>19</v>
      </c>
      <c r="N259" s="214" t="s">
        <v>40</v>
      </c>
      <c r="O259" s="84"/>
      <c r="P259" s="215">
        <f>O259*H259</f>
        <v>0</v>
      </c>
      <c r="Q259" s="215">
        <v>0.14321</v>
      </c>
      <c r="R259" s="215">
        <f>Q259*H259</f>
        <v>0.28642000000000001</v>
      </c>
      <c r="S259" s="215">
        <v>0</v>
      </c>
      <c r="T259" s="216">
        <f>S259*H259</f>
        <v>0</v>
      </c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R259" s="217" t="s">
        <v>265</v>
      </c>
      <c r="AT259" s="217" t="s">
        <v>267</v>
      </c>
      <c r="AU259" s="217" t="s">
        <v>76</v>
      </c>
      <c r="AY259" s="17" t="s">
        <v>266</v>
      </c>
      <c r="BE259" s="218">
        <f>IF(N259="základní",J259,0)</f>
        <v>0</v>
      </c>
      <c r="BF259" s="218">
        <f>IF(N259="snížená",J259,0)</f>
        <v>0</v>
      </c>
      <c r="BG259" s="218">
        <f>IF(N259="zákl. přenesená",J259,0)</f>
        <v>0</v>
      </c>
      <c r="BH259" s="218">
        <f>IF(N259="sníž. přenesená",J259,0)</f>
        <v>0</v>
      </c>
      <c r="BI259" s="218">
        <f>IF(N259="nulová",J259,0)</f>
        <v>0</v>
      </c>
      <c r="BJ259" s="17" t="s">
        <v>76</v>
      </c>
      <c r="BK259" s="218">
        <f>ROUND(I259*H259,2)</f>
        <v>0</v>
      </c>
      <c r="BL259" s="17" t="s">
        <v>265</v>
      </c>
      <c r="BM259" s="217" t="s">
        <v>2893</v>
      </c>
    </row>
    <row r="260" s="2" customFormat="1">
      <c r="A260" s="38"/>
      <c r="B260" s="39"/>
      <c r="C260" s="40"/>
      <c r="D260" s="219" t="s">
        <v>273</v>
      </c>
      <c r="E260" s="40"/>
      <c r="F260" s="220" t="s">
        <v>2894</v>
      </c>
      <c r="G260" s="40"/>
      <c r="H260" s="40"/>
      <c r="I260" s="221"/>
      <c r="J260" s="40"/>
      <c r="K260" s="40"/>
      <c r="L260" s="44"/>
      <c r="M260" s="222"/>
      <c r="N260" s="223"/>
      <c r="O260" s="84"/>
      <c r="P260" s="84"/>
      <c r="Q260" s="84"/>
      <c r="R260" s="84"/>
      <c r="S260" s="84"/>
      <c r="T260" s="85"/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8"/>
      <c r="AT260" s="17" t="s">
        <v>273</v>
      </c>
      <c r="AU260" s="17" t="s">
        <v>76</v>
      </c>
    </row>
    <row r="261" s="2" customFormat="1" ht="33" customHeight="1">
      <c r="A261" s="38"/>
      <c r="B261" s="39"/>
      <c r="C261" s="206" t="s">
        <v>838</v>
      </c>
      <c r="D261" s="206" t="s">
        <v>267</v>
      </c>
      <c r="E261" s="207" t="s">
        <v>2895</v>
      </c>
      <c r="F261" s="208" t="s">
        <v>2896</v>
      </c>
      <c r="G261" s="209" t="s">
        <v>299</v>
      </c>
      <c r="H261" s="210">
        <v>2</v>
      </c>
      <c r="I261" s="211"/>
      <c r="J261" s="212">
        <f>ROUND(I261*H261,2)</f>
        <v>0</v>
      </c>
      <c r="K261" s="208" t="s">
        <v>271</v>
      </c>
      <c r="L261" s="44"/>
      <c r="M261" s="213" t="s">
        <v>19</v>
      </c>
      <c r="N261" s="214" t="s">
        <v>40</v>
      </c>
      <c r="O261" s="84"/>
      <c r="P261" s="215">
        <f>O261*H261</f>
        <v>0</v>
      </c>
      <c r="Q261" s="215">
        <v>0.31935999999999998</v>
      </c>
      <c r="R261" s="215">
        <f>Q261*H261</f>
        <v>0.63871999999999995</v>
      </c>
      <c r="S261" s="215">
        <v>0</v>
      </c>
      <c r="T261" s="216">
        <f>S261*H261</f>
        <v>0</v>
      </c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R261" s="217" t="s">
        <v>265</v>
      </c>
      <c r="AT261" s="217" t="s">
        <v>267</v>
      </c>
      <c r="AU261" s="217" t="s">
        <v>76</v>
      </c>
      <c r="AY261" s="17" t="s">
        <v>266</v>
      </c>
      <c r="BE261" s="218">
        <f>IF(N261="základní",J261,0)</f>
        <v>0</v>
      </c>
      <c r="BF261" s="218">
        <f>IF(N261="snížená",J261,0)</f>
        <v>0</v>
      </c>
      <c r="BG261" s="218">
        <f>IF(N261="zákl. přenesená",J261,0)</f>
        <v>0</v>
      </c>
      <c r="BH261" s="218">
        <f>IF(N261="sníž. přenesená",J261,0)</f>
        <v>0</v>
      </c>
      <c r="BI261" s="218">
        <f>IF(N261="nulová",J261,0)</f>
        <v>0</v>
      </c>
      <c r="BJ261" s="17" t="s">
        <v>76</v>
      </c>
      <c r="BK261" s="218">
        <f>ROUND(I261*H261,2)</f>
        <v>0</v>
      </c>
      <c r="BL261" s="17" t="s">
        <v>265</v>
      </c>
      <c r="BM261" s="217" t="s">
        <v>2897</v>
      </c>
    </row>
    <row r="262" s="2" customFormat="1">
      <c r="A262" s="38"/>
      <c r="B262" s="39"/>
      <c r="C262" s="40"/>
      <c r="D262" s="219" t="s">
        <v>273</v>
      </c>
      <c r="E262" s="40"/>
      <c r="F262" s="220" t="s">
        <v>2898</v>
      </c>
      <c r="G262" s="40"/>
      <c r="H262" s="40"/>
      <c r="I262" s="221"/>
      <c r="J262" s="40"/>
      <c r="K262" s="40"/>
      <c r="L262" s="44"/>
      <c r="M262" s="222"/>
      <c r="N262" s="223"/>
      <c r="O262" s="84"/>
      <c r="P262" s="84"/>
      <c r="Q262" s="84"/>
      <c r="R262" s="84"/>
      <c r="S262" s="84"/>
      <c r="T262" s="85"/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T262" s="17" t="s">
        <v>273</v>
      </c>
      <c r="AU262" s="17" t="s">
        <v>76</v>
      </c>
    </row>
    <row r="263" s="2" customFormat="1" ht="33" customHeight="1">
      <c r="A263" s="38"/>
      <c r="B263" s="39"/>
      <c r="C263" s="206" t="s">
        <v>846</v>
      </c>
      <c r="D263" s="206" t="s">
        <v>267</v>
      </c>
      <c r="E263" s="207" t="s">
        <v>2899</v>
      </c>
      <c r="F263" s="208" t="s">
        <v>2900</v>
      </c>
      <c r="G263" s="209" t="s">
        <v>299</v>
      </c>
      <c r="H263" s="210">
        <v>19.5</v>
      </c>
      <c r="I263" s="211"/>
      <c r="J263" s="212">
        <f>ROUND(I263*H263,2)</f>
        <v>0</v>
      </c>
      <c r="K263" s="208" t="s">
        <v>271</v>
      </c>
      <c r="L263" s="44"/>
      <c r="M263" s="213" t="s">
        <v>19</v>
      </c>
      <c r="N263" s="214" t="s">
        <v>40</v>
      </c>
      <c r="O263" s="84"/>
      <c r="P263" s="215">
        <f>O263*H263</f>
        <v>0</v>
      </c>
      <c r="Q263" s="215">
        <v>0.00060999999999999997</v>
      </c>
      <c r="R263" s="215">
        <f>Q263*H263</f>
        <v>0.011894999999999999</v>
      </c>
      <c r="S263" s="215">
        <v>0</v>
      </c>
      <c r="T263" s="216">
        <f>S263*H263</f>
        <v>0</v>
      </c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R263" s="217" t="s">
        <v>265</v>
      </c>
      <c r="AT263" s="217" t="s">
        <v>267</v>
      </c>
      <c r="AU263" s="217" t="s">
        <v>76</v>
      </c>
      <c r="AY263" s="17" t="s">
        <v>266</v>
      </c>
      <c r="BE263" s="218">
        <f>IF(N263="základní",J263,0)</f>
        <v>0</v>
      </c>
      <c r="BF263" s="218">
        <f>IF(N263="snížená",J263,0)</f>
        <v>0</v>
      </c>
      <c r="BG263" s="218">
        <f>IF(N263="zákl. přenesená",J263,0)</f>
        <v>0</v>
      </c>
      <c r="BH263" s="218">
        <f>IF(N263="sníž. přenesená",J263,0)</f>
        <v>0</v>
      </c>
      <c r="BI263" s="218">
        <f>IF(N263="nulová",J263,0)</f>
        <v>0</v>
      </c>
      <c r="BJ263" s="17" t="s">
        <v>76</v>
      </c>
      <c r="BK263" s="218">
        <f>ROUND(I263*H263,2)</f>
        <v>0</v>
      </c>
      <c r="BL263" s="17" t="s">
        <v>265</v>
      </c>
      <c r="BM263" s="217" t="s">
        <v>2901</v>
      </c>
    </row>
    <row r="264" s="2" customFormat="1">
      <c r="A264" s="38"/>
      <c r="B264" s="39"/>
      <c r="C264" s="40"/>
      <c r="D264" s="219" t="s">
        <v>273</v>
      </c>
      <c r="E264" s="40"/>
      <c r="F264" s="220" t="s">
        <v>2902</v>
      </c>
      <c r="G264" s="40"/>
      <c r="H264" s="40"/>
      <c r="I264" s="221"/>
      <c r="J264" s="40"/>
      <c r="K264" s="40"/>
      <c r="L264" s="44"/>
      <c r="M264" s="222"/>
      <c r="N264" s="223"/>
      <c r="O264" s="84"/>
      <c r="P264" s="84"/>
      <c r="Q264" s="84"/>
      <c r="R264" s="84"/>
      <c r="S264" s="84"/>
      <c r="T264" s="85"/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T264" s="17" t="s">
        <v>273</v>
      </c>
      <c r="AU264" s="17" t="s">
        <v>76</v>
      </c>
    </row>
    <row r="265" s="12" customFormat="1">
      <c r="A265" s="12"/>
      <c r="B265" s="224"/>
      <c r="C265" s="225"/>
      <c r="D265" s="226" t="s">
        <v>275</v>
      </c>
      <c r="E265" s="227" t="s">
        <v>851</v>
      </c>
      <c r="F265" s="228" t="s">
        <v>2903</v>
      </c>
      <c r="G265" s="225"/>
      <c r="H265" s="229">
        <v>19.5</v>
      </c>
      <c r="I265" s="230"/>
      <c r="J265" s="225"/>
      <c r="K265" s="225"/>
      <c r="L265" s="231"/>
      <c r="M265" s="236"/>
      <c r="N265" s="237"/>
      <c r="O265" s="237"/>
      <c r="P265" s="237"/>
      <c r="Q265" s="237"/>
      <c r="R265" s="237"/>
      <c r="S265" s="237"/>
      <c r="T265" s="238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T265" s="235" t="s">
        <v>275</v>
      </c>
      <c r="AU265" s="235" t="s">
        <v>76</v>
      </c>
      <c r="AV265" s="12" t="s">
        <v>78</v>
      </c>
      <c r="AW265" s="12" t="s">
        <v>31</v>
      </c>
      <c r="AX265" s="12" t="s">
        <v>76</v>
      </c>
      <c r="AY265" s="235" t="s">
        <v>266</v>
      </c>
    </row>
    <row r="266" s="2" customFormat="1" ht="16.5" customHeight="1">
      <c r="A266" s="38"/>
      <c r="B266" s="39"/>
      <c r="C266" s="206" t="s">
        <v>853</v>
      </c>
      <c r="D266" s="206" t="s">
        <v>267</v>
      </c>
      <c r="E266" s="207" t="s">
        <v>2904</v>
      </c>
      <c r="F266" s="208" t="s">
        <v>2905</v>
      </c>
      <c r="G266" s="209" t="s">
        <v>299</v>
      </c>
      <c r="H266" s="210">
        <v>4.4000000000000004</v>
      </c>
      <c r="I266" s="211"/>
      <c r="J266" s="212">
        <f>ROUND(I266*H266,2)</f>
        <v>0</v>
      </c>
      <c r="K266" s="208" t="s">
        <v>271</v>
      </c>
      <c r="L266" s="44"/>
      <c r="M266" s="213" t="s">
        <v>19</v>
      </c>
      <c r="N266" s="214" t="s">
        <v>40</v>
      </c>
      <c r="O266" s="84"/>
      <c r="P266" s="215">
        <f>O266*H266</f>
        <v>0</v>
      </c>
      <c r="Q266" s="215">
        <v>0</v>
      </c>
      <c r="R266" s="215">
        <f>Q266*H266</f>
        <v>0</v>
      </c>
      <c r="S266" s="215">
        <v>0</v>
      </c>
      <c r="T266" s="216">
        <f>S266*H266</f>
        <v>0</v>
      </c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R266" s="217" t="s">
        <v>265</v>
      </c>
      <c r="AT266" s="217" t="s">
        <v>267</v>
      </c>
      <c r="AU266" s="217" t="s">
        <v>76</v>
      </c>
      <c r="AY266" s="17" t="s">
        <v>266</v>
      </c>
      <c r="BE266" s="218">
        <f>IF(N266="základní",J266,0)</f>
        <v>0</v>
      </c>
      <c r="BF266" s="218">
        <f>IF(N266="snížená",J266,0)</f>
        <v>0</v>
      </c>
      <c r="BG266" s="218">
        <f>IF(N266="zákl. přenesená",J266,0)</f>
        <v>0</v>
      </c>
      <c r="BH266" s="218">
        <f>IF(N266="sníž. přenesená",J266,0)</f>
        <v>0</v>
      </c>
      <c r="BI266" s="218">
        <f>IF(N266="nulová",J266,0)</f>
        <v>0</v>
      </c>
      <c r="BJ266" s="17" t="s">
        <v>76</v>
      </c>
      <c r="BK266" s="218">
        <f>ROUND(I266*H266,2)</f>
        <v>0</v>
      </c>
      <c r="BL266" s="17" t="s">
        <v>265</v>
      </c>
      <c r="BM266" s="217" t="s">
        <v>2906</v>
      </c>
    </row>
    <row r="267" s="2" customFormat="1">
      <c r="A267" s="38"/>
      <c r="B267" s="39"/>
      <c r="C267" s="40"/>
      <c r="D267" s="219" t="s">
        <v>273</v>
      </c>
      <c r="E267" s="40"/>
      <c r="F267" s="220" t="s">
        <v>2907</v>
      </c>
      <c r="G267" s="40"/>
      <c r="H267" s="40"/>
      <c r="I267" s="221"/>
      <c r="J267" s="40"/>
      <c r="K267" s="40"/>
      <c r="L267" s="44"/>
      <c r="M267" s="222"/>
      <c r="N267" s="223"/>
      <c r="O267" s="84"/>
      <c r="P267" s="84"/>
      <c r="Q267" s="84"/>
      <c r="R267" s="84"/>
      <c r="S267" s="84"/>
      <c r="T267" s="85"/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T267" s="17" t="s">
        <v>273</v>
      </c>
      <c r="AU267" s="17" t="s">
        <v>76</v>
      </c>
    </row>
    <row r="268" s="12" customFormat="1">
      <c r="A268" s="12"/>
      <c r="B268" s="224"/>
      <c r="C268" s="225"/>
      <c r="D268" s="226" t="s">
        <v>275</v>
      </c>
      <c r="E268" s="227" t="s">
        <v>858</v>
      </c>
      <c r="F268" s="228" t="s">
        <v>2908</v>
      </c>
      <c r="G268" s="225"/>
      <c r="H268" s="229">
        <v>4.4000000000000004</v>
      </c>
      <c r="I268" s="230"/>
      <c r="J268" s="225"/>
      <c r="K268" s="225"/>
      <c r="L268" s="231"/>
      <c r="M268" s="236"/>
      <c r="N268" s="237"/>
      <c r="O268" s="237"/>
      <c r="P268" s="237"/>
      <c r="Q268" s="237"/>
      <c r="R268" s="237"/>
      <c r="S268" s="237"/>
      <c r="T268" s="238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T268" s="235" t="s">
        <v>275</v>
      </c>
      <c r="AU268" s="235" t="s">
        <v>76</v>
      </c>
      <c r="AV268" s="12" t="s">
        <v>78</v>
      </c>
      <c r="AW268" s="12" t="s">
        <v>31</v>
      </c>
      <c r="AX268" s="12" t="s">
        <v>76</v>
      </c>
      <c r="AY268" s="235" t="s">
        <v>266</v>
      </c>
    </row>
    <row r="269" s="2" customFormat="1" ht="16.5" customHeight="1">
      <c r="A269" s="38"/>
      <c r="B269" s="39"/>
      <c r="C269" s="206" t="s">
        <v>860</v>
      </c>
      <c r="D269" s="206" t="s">
        <v>267</v>
      </c>
      <c r="E269" s="207" t="s">
        <v>2909</v>
      </c>
      <c r="F269" s="208" t="s">
        <v>2910</v>
      </c>
      <c r="G269" s="209" t="s">
        <v>299</v>
      </c>
      <c r="H269" s="210">
        <v>15.1</v>
      </c>
      <c r="I269" s="211"/>
      <c r="J269" s="212">
        <f>ROUND(I269*H269,2)</f>
        <v>0</v>
      </c>
      <c r="K269" s="208" t="s">
        <v>271</v>
      </c>
      <c r="L269" s="44"/>
      <c r="M269" s="213" t="s">
        <v>19</v>
      </c>
      <c r="N269" s="214" t="s">
        <v>40</v>
      </c>
      <c r="O269" s="84"/>
      <c r="P269" s="215">
        <f>O269*H269</f>
        <v>0</v>
      </c>
      <c r="Q269" s="215">
        <v>0</v>
      </c>
      <c r="R269" s="215">
        <f>Q269*H269</f>
        <v>0</v>
      </c>
      <c r="S269" s="215">
        <v>0</v>
      </c>
      <c r="T269" s="216">
        <f>S269*H269</f>
        <v>0</v>
      </c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  <c r="AE269" s="38"/>
      <c r="AR269" s="217" t="s">
        <v>265</v>
      </c>
      <c r="AT269" s="217" t="s">
        <v>267</v>
      </c>
      <c r="AU269" s="217" t="s">
        <v>76</v>
      </c>
      <c r="AY269" s="17" t="s">
        <v>266</v>
      </c>
      <c r="BE269" s="218">
        <f>IF(N269="základní",J269,0)</f>
        <v>0</v>
      </c>
      <c r="BF269" s="218">
        <f>IF(N269="snížená",J269,0)</f>
        <v>0</v>
      </c>
      <c r="BG269" s="218">
        <f>IF(N269="zákl. přenesená",J269,0)</f>
        <v>0</v>
      </c>
      <c r="BH269" s="218">
        <f>IF(N269="sníž. přenesená",J269,0)</f>
        <v>0</v>
      </c>
      <c r="BI269" s="218">
        <f>IF(N269="nulová",J269,0)</f>
        <v>0</v>
      </c>
      <c r="BJ269" s="17" t="s">
        <v>76</v>
      </c>
      <c r="BK269" s="218">
        <f>ROUND(I269*H269,2)</f>
        <v>0</v>
      </c>
      <c r="BL269" s="17" t="s">
        <v>265</v>
      </c>
      <c r="BM269" s="217" t="s">
        <v>2911</v>
      </c>
    </row>
    <row r="270" s="2" customFormat="1">
      <c r="A270" s="38"/>
      <c r="B270" s="39"/>
      <c r="C270" s="40"/>
      <c r="D270" s="219" t="s">
        <v>273</v>
      </c>
      <c r="E270" s="40"/>
      <c r="F270" s="220" t="s">
        <v>2912</v>
      </c>
      <c r="G270" s="40"/>
      <c r="H270" s="40"/>
      <c r="I270" s="221"/>
      <c r="J270" s="40"/>
      <c r="K270" s="40"/>
      <c r="L270" s="44"/>
      <c r="M270" s="222"/>
      <c r="N270" s="223"/>
      <c r="O270" s="84"/>
      <c r="P270" s="84"/>
      <c r="Q270" s="84"/>
      <c r="R270" s="84"/>
      <c r="S270" s="84"/>
      <c r="T270" s="85"/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T270" s="17" t="s">
        <v>273</v>
      </c>
      <c r="AU270" s="17" t="s">
        <v>76</v>
      </c>
    </row>
    <row r="271" s="12" customFormat="1">
      <c r="A271" s="12"/>
      <c r="B271" s="224"/>
      <c r="C271" s="225"/>
      <c r="D271" s="226" t="s">
        <v>275</v>
      </c>
      <c r="E271" s="227" t="s">
        <v>2913</v>
      </c>
      <c r="F271" s="228" t="s">
        <v>2914</v>
      </c>
      <c r="G271" s="225"/>
      <c r="H271" s="229">
        <v>15.1</v>
      </c>
      <c r="I271" s="230"/>
      <c r="J271" s="225"/>
      <c r="K271" s="225"/>
      <c r="L271" s="231"/>
      <c r="M271" s="236"/>
      <c r="N271" s="237"/>
      <c r="O271" s="237"/>
      <c r="P271" s="237"/>
      <c r="Q271" s="237"/>
      <c r="R271" s="237"/>
      <c r="S271" s="237"/>
      <c r="T271" s="238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T271" s="235" t="s">
        <v>275</v>
      </c>
      <c r="AU271" s="235" t="s">
        <v>76</v>
      </c>
      <c r="AV271" s="12" t="s">
        <v>78</v>
      </c>
      <c r="AW271" s="12" t="s">
        <v>31</v>
      </c>
      <c r="AX271" s="12" t="s">
        <v>76</v>
      </c>
      <c r="AY271" s="235" t="s">
        <v>266</v>
      </c>
    </row>
    <row r="272" s="2" customFormat="1" ht="16.5" customHeight="1">
      <c r="A272" s="38"/>
      <c r="B272" s="39"/>
      <c r="C272" s="206" t="s">
        <v>864</v>
      </c>
      <c r="D272" s="206" t="s">
        <v>267</v>
      </c>
      <c r="E272" s="207" t="s">
        <v>2708</v>
      </c>
      <c r="F272" s="208" t="s">
        <v>2709</v>
      </c>
      <c r="G272" s="209" t="s">
        <v>341</v>
      </c>
      <c r="H272" s="210">
        <v>1</v>
      </c>
      <c r="I272" s="211"/>
      <c r="J272" s="212">
        <f>ROUND(I272*H272,2)</f>
        <v>0</v>
      </c>
      <c r="K272" s="208" t="s">
        <v>19</v>
      </c>
      <c r="L272" s="44"/>
      <c r="M272" s="213" t="s">
        <v>19</v>
      </c>
      <c r="N272" s="214" t="s">
        <v>40</v>
      </c>
      <c r="O272" s="84"/>
      <c r="P272" s="215">
        <f>O272*H272</f>
        <v>0</v>
      </c>
      <c r="Q272" s="215">
        <v>0.0030899999999999999</v>
      </c>
      <c r="R272" s="215">
        <f>Q272*H272</f>
        <v>0.0030899999999999999</v>
      </c>
      <c r="S272" s="215">
        <v>0.025000000000000001</v>
      </c>
      <c r="T272" s="216">
        <f>S272*H272</f>
        <v>0.025000000000000001</v>
      </c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R272" s="217" t="s">
        <v>265</v>
      </c>
      <c r="AT272" s="217" t="s">
        <v>267</v>
      </c>
      <c r="AU272" s="217" t="s">
        <v>76</v>
      </c>
      <c r="AY272" s="17" t="s">
        <v>266</v>
      </c>
      <c r="BE272" s="218">
        <f>IF(N272="základní",J272,0)</f>
        <v>0</v>
      </c>
      <c r="BF272" s="218">
        <f>IF(N272="snížená",J272,0)</f>
        <v>0</v>
      </c>
      <c r="BG272" s="218">
        <f>IF(N272="zákl. přenesená",J272,0)</f>
        <v>0</v>
      </c>
      <c r="BH272" s="218">
        <f>IF(N272="sníž. přenesená",J272,0)</f>
        <v>0</v>
      </c>
      <c r="BI272" s="218">
        <f>IF(N272="nulová",J272,0)</f>
        <v>0</v>
      </c>
      <c r="BJ272" s="17" t="s">
        <v>76</v>
      </c>
      <c r="BK272" s="218">
        <f>ROUND(I272*H272,2)</f>
        <v>0</v>
      </c>
      <c r="BL272" s="17" t="s">
        <v>265</v>
      </c>
      <c r="BM272" s="217" t="s">
        <v>2915</v>
      </c>
    </row>
    <row r="273" s="12" customFormat="1">
      <c r="A273" s="12"/>
      <c r="B273" s="224"/>
      <c r="C273" s="225"/>
      <c r="D273" s="226" t="s">
        <v>275</v>
      </c>
      <c r="E273" s="227" t="s">
        <v>869</v>
      </c>
      <c r="F273" s="228" t="s">
        <v>2916</v>
      </c>
      <c r="G273" s="225"/>
      <c r="H273" s="229">
        <v>1</v>
      </c>
      <c r="I273" s="230"/>
      <c r="J273" s="225"/>
      <c r="K273" s="225"/>
      <c r="L273" s="231"/>
      <c r="M273" s="236"/>
      <c r="N273" s="237"/>
      <c r="O273" s="237"/>
      <c r="P273" s="237"/>
      <c r="Q273" s="237"/>
      <c r="R273" s="237"/>
      <c r="S273" s="237"/>
      <c r="T273" s="238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T273" s="235" t="s">
        <v>275</v>
      </c>
      <c r="AU273" s="235" t="s">
        <v>76</v>
      </c>
      <c r="AV273" s="12" t="s">
        <v>78</v>
      </c>
      <c r="AW273" s="12" t="s">
        <v>31</v>
      </c>
      <c r="AX273" s="12" t="s">
        <v>76</v>
      </c>
      <c r="AY273" s="235" t="s">
        <v>266</v>
      </c>
    </row>
    <row r="274" s="2" customFormat="1" ht="37.8" customHeight="1">
      <c r="A274" s="38"/>
      <c r="B274" s="39"/>
      <c r="C274" s="206" t="s">
        <v>871</v>
      </c>
      <c r="D274" s="206" t="s">
        <v>267</v>
      </c>
      <c r="E274" s="207" t="s">
        <v>2917</v>
      </c>
      <c r="F274" s="208" t="s">
        <v>2918</v>
      </c>
      <c r="G274" s="209" t="s">
        <v>299</v>
      </c>
      <c r="H274" s="210">
        <v>2</v>
      </c>
      <c r="I274" s="211"/>
      <c r="J274" s="212">
        <f>ROUND(I274*H274,2)</f>
        <v>0</v>
      </c>
      <c r="K274" s="208" t="s">
        <v>271</v>
      </c>
      <c r="L274" s="44"/>
      <c r="M274" s="213" t="s">
        <v>19</v>
      </c>
      <c r="N274" s="214" t="s">
        <v>40</v>
      </c>
      <c r="O274" s="84"/>
      <c r="P274" s="215">
        <f>O274*H274</f>
        <v>0</v>
      </c>
      <c r="Q274" s="215">
        <v>0</v>
      </c>
      <c r="R274" s="215">
        <f>Q274*H274</f>
        <v>0</v>
      </c>
      <c r="S274" s="215">
        <v>0</v>
      </c>
      <c r="T274" s="216">
        <f>S274*H274</f>
        <v>0</v>
      </c>
      <c r="U274" s="38"/>
      <c r="V274" s="38"/>
      <c r="W274" s="38"/>
      <c r="X274" s="38"/>
      <c r="Y274" s="38"/>
      <c r="Z274" s="38"/>
      <c r="AA274" s="38"/>
      <c r="AB274" s="38"/>
      <c r="AC274" s="38"/>
      <c r="AD274" s="38"/>
      <c r="AE274" s="38"/>
      <c r="AR274" s="217" t="s">
        <v>265</v>
      </c>
      <c r="AT274" s="217" t="s">
        <v>267</v>
      </c>
      <c r="AU274" s="217" t="s">
        <v>76</v>
      </c>
      <c r="AY274" s="17" t="s">
        <v>266</v>
      </c>
      <c r="BE274" s="218">
        <f>IF(N274="základní",J274,0)</f>
        <v>0</v>
      </c>
      <c r="BF274" s="218">
        <f>IF(N274="snížená",J274,0)</f>
        <v>0</v>
      </c>
      <c r="BG274" s="218">
        <f>IF(N274="zákl. přenesená",J274,0)</f>
        <v>0</v>
      </c>
      <c r="BH274" s="218">
        <f>IF(N274="sníž. přenesená",J274,0)</f>
        <v>0</v>
      </c>
      <c r="BI274" s="218">
        <f>IF(N274="nulová",J274,0)</f>
        <v>0</v>
      </c>
      <c r="BJ274" s="17" t="s">
        <v>76</v>
      </c>
      <c r="BK274" s="218">
        <f>ROUND(I274*H274,2)</f>
        <v>0</v>
      </c>
      <c r="BL274" s="17" t="s">
        <v>265</v>
      </c>
      <c r="BM274" s="217" t="s">
        <v>2919</v>
      </c>
    </row>
    <row r="275" s="2" customFormat="1">
      <c r="A275" s="38"/>
      <c r="B275" s="39"/>
      <c r="C275" s="40"/>
      <c r="D275" s="219" t="s">
        <v>273</v>
      </c>
      <c r="E275" s="40"/>
      <c r="F275" s="220" t="s">
        <v>2920</v>
      </c>
      <c r="G275" s="40"/>
      <c r="H275" s="40"/>
      <c r="I275" s="221"/>
      <c r="J275" s="40"/>
      <c r="K275" s="40"/>
      <c r="L275" s="44"/>
      <c r="M275" s="222"/>
      <c r="N275" s="223"/>
      <c r="O275" s="84"/>
      <c r="P275" s="84"/>
      <c r="Q275" s="84"/>
      <c r="R275" s="84"/>
      <c r="S275" s="84"/>
      <c r="T275" s="85"/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T275" s="17" t="s">
        <v>273</v>
      </c>
      <c r="AU275" s="17" t="s">
        <v>76</v>
      </c>
    </row>
    <row r="276" s="2" customFormat="1" ht="37.8" customHeight="1">
      <c r="A276" s="38"/>
      <c r="B276" s="39"/>
      <c r="C276" s="206" t="s">
        <v>878</v>
      </c>
      <c r="D276" s="206" t="s">
        <v>267</v>
      </c>
      <c r="E276" s="207" t="s">
        <v>2921</v>
      </c>
      <c r="F276" s="208" t="s">
        <v>2922</v>
      </c>
      <c r="G276" s="209" t="s">
        <v>299</v>
      </c>
      <c r="H276" s="210">
        <v>2</v>
      </c>
      <c r="I276" s="211"/>
      <c r="J276" s="212">
        <f>ROUND(I276*H276,2)</f>
        <v>0</v>
      </c>
      <c r="K276" s="208" t="s">
        <v>271</v>
      </c>
      <c r="L276" s="44"/>
      <c r="M276" s="213" t="s">
        <v>19</v>
      </c>
      <c r="N276" s="214" t="s">
        <v>40</v>
      </c>
      <c r="O276" s="84"/>
      <c r="P276" s="215">
        <f>O276*H276</f>
        <v>0</v>
      </c>
      <c r="Q276" s="215">
        <v>0</v>
      </c>
      <c r="R276" s="215">
        <f>Q276*H276</f>
        <v>0</v>
      </c>
      <c r="S276" s="215">
        <v>0</v>
      </c>
      <c r="T276" s="216">
        <f>S276*H276</f>
        <v>0</v>
      </c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  <c r="AR276" s="217" t="s">
        <v>265</v>
      </c>
      <c r="AT276" s="217" t="s">
        <v>267</v>
      </c>
      <c r="AU276" s="217" t="s">
        <v>76</v>
      </c>
      <c r="AY276" s="17" t="s">
        <v>266</v>
      </c>
      <c r="BE276" s="218">
        <f>IF(N276="základní",J276,0)</f>
        <v>0</v>
      </c>
      <c r="BF276" s="218">
        <f>IF(N276="snížená",J276,0)</f>
        <v>0</v>
      </c>
      <c r="BG276" s="218">
        <f>IF(N276="zákl. přenesená",J276,0)</f>
        <v>0</v>
      </c>
      <c r="BH276" s="218">
        <f>IF(N276="sníž. přenesená",J276,0)</f>
        <v>0</v>
      </c>
      <c r="BI276" s="218">
        <f>IF(N276="nulová",J276,0)</f>
        <v>0</v>
      </c>
      <c r="BJ276" s="17" t="s">
        <v>76</v>
      </c>
      <c r="BK276" s="218">
        <f>ROUND(I276*H276,2)</f>
        <v>0</v>
      </c>
      <c r="BL276" s="17" t="s">
        <v>265</v>
      </c>
      <c r="BM276" s="217" t="s">
        <v>2923</v>
      </c>
    </row>
    <row r="277" s="2" customFormat="1">
      <c r="A277" s="38"/>
      <c r="B277" s="39"/>
      <c r="C277" s="40"/>
      <c r="D277" s="219" t="s">
        <v>273</v>
      </c>
      <c r="E277" s="40"/>
      <c r="F277" s="220" t="s">
        <v>2924</v>
      </c>
      <c r="G277" s="40"/>
      <c r="H277" s="40"/>
      <c r="I277" s="221"/>
      <c r="J277" s="40"/>
      <c r="K277" s="40"/>
      <c r="L277" s="44"/>
      <c r="M277" s="222"/>
      <c r="N277" s="223"/>
      <c r="O277" s="84"/>
      <c r="P277" s="84"/>
      <c r="Q277" s="84"/>
      <c r="R277" s="84"/>
      <c r="S277" s="84"/>
      <c r="T277" s="85"/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T277" s="17" t="s">
        <v>273</v>
      </c>
      <c r="AU277" s="17" t="s">
        <v>76</v>
      </c>
    </row>
    <row r="278" s="11" customFormat="1" ht="25.92" customHeight="1">
      <c r="A278" s="11"/>
      <c r="B278" s="192"/>
      <c r="C278" s="193"/>
      <c r="D278" s="194" t="s">
        <v>68</v>
      </c>
      <c r="E278" s="195" t="s">
        <v>343</v>
      </c>
      <c r="F278" s="195" t="s">
        <v>344</v>
      </c>
      <c r="G278" s="193"/>
      <c r="H278" s="193"/>
      <c r="I278" s="196"/>
      <c r="J278" s="197">
        <f>BK278</f>
        <v>0</v>
      </c>
      <c r="K278" s="193"/>
      <c r="L278" s="198"/>
      <c r="M278" s="199"/>
      <c r="N278" s="200"/>
      <c r="O278" s="200"/>
      <c r="P278" s="201">
        <f>SUM(P279:P293)</f>
        <v>0</v>
      </c>
      <c r="Q278" s="200"/>
      <c r="R278" s="201">
        <f>SUM(R279:R293)</f>
        <v>0</v>
      </c>
      <c r="S278" s="200"/>
      <c r="T278" s="202">
        <f>SUM(T279:T293)</f>
        <v>0</v>
      </c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R278" s="203" t="s">
        <v>265</v>
      </c>
      <c r="AT278" s="204" t="s">
        <v>68</v>
      </c>
      <c r="AU278" s="204" t="s">
        <v>69</v>
      </c>
      <c r="AY278" s="203" t="s">
        <v>266</v>
      </c>
      <c r="BK278" s="205">
        <f>SUM(BK279:BK293)</f>
        <v>0</v>
      </c>
    </row>
    <row r="279" s="2" customFormat="1" ht="24.15" customHeight="1">
      <c r="A279" s="38"/>
      <c r="B279" s="39"/>
      <c r="C279" s="206" t="s">
        <v>886</v>
      </c>
      <c r="D279" s="206" t="s">
        <v>267</v>
      </c>
      <c r="E279" s="207" t="s">
        <v>1841</v>
      </c>
      <c r="F279" s="208" t="s">
        <v>1842</v>
      </c>
      <c r="G279" s="209" t="s">
        <v>302</v>
      </c>
      <c r="H279" s="210">
        <v>10.002000000000001</v>
      </c>
      <c r="I279" s="211"/>
      <c r="J279" s="212">
        <f>ROUND(I279*H279,2)</f>
        <v>0</v>
      </c>
      <c r="K279" s="208" t="s">
        <v>271</v>
      </c>
      <c r="L279" s="44"/>
      <c r="M279" s="213" t="s">
        <v>19</v>
      </c>
      <c r="N279" s="214" t="s">
        <v>40</v>
      </c>
      <c r="O279" s="84"/>
      <c r="P279" s="215">
        <f>O279*H279</f>
        <v>0</v>
      </c>
      <c r="Q279" s="215">
        <v>0</v>
      </c>
      <c r="R279" s="215">
        <f>Q279*H279</f>
        <v>0</v>
      </c>
      <c r="S279" s="215">
        <v>0</v>
      </c>
      <c r="T279" s="216">
        <f>S279*H279</f>
        <v>0</v>
      </c>
      <c r="U279" s="38"/>
      <c r="V279" s="38"/>
      <c r="W279" s="38"/>
      <c r="X279" s="38"/>
      <c r="Y279" s="38"/>
      <c r="Z279" s="38"/>
      <c r="AA279" s="38"/>
      <c r="AB279" s="38"/>
      <c r="AC279" s="38"/>
      <c r="AD279" s="38"/>
      <c r="AE279" s="38"/>
      <c r="AR279" s="217" t="s">
        <v>265</v>
      </c>
      <c r="AT279" s="217" t="s">
        <v>267</v>
      </c>
      <c r="AU279" s="217" t="s">
        <v>76</v>
      </c>
      <c r="AY279" s="17" t="s">
        <v>266</v>
      </c>
      <c r="BE279" s="218">
        <f>IF(N279="základní",J279,0)</f>
        <v>0</v>
      </c>
      <c r="BF279" s="218">
        <f>IF(N279="snížená",J279,0)</f>
        <v>0</v>
      </c>
      <c r="BG279" s="218">
        <f>IF(N279="zákl. přenesená",J279,0)</f>
        <v>0</v>
      </c>
      <c r="BH279" s="218">
        <f>IF(N279="sníž. přenesená",J279,0)</f>
        <v>0</v>
      </c>
      <c r="BI279" s="218">
        <f>IF(N279="nulová",J279,0)</f>
        <v>0</v>
      </c>
      <c r="BJ279" s="17" t="s">
        <v>76</v>
      </c>
      <c r="BK279" s="218">
        <f>ROUND(I279*H279,2)</f>
        <v>0</v>
      </c>
      <c r="BL279" s="17" t="s">
        <v>265</v>
      </c>
      <c r="BM279" s="217" t="s">
        <v>2925</v>
      </c>
    </row>
    <row r="280" s="2" customFormat="1">
      <c r="A280" s="38"/>
      <c r="B280" s="39"/>
      <c r="C280" s="40"/>
      <c r="D280" s="219" t="s">
        <v>273</v>
      </c>
      <c r="E280" s="40"/>
      <c r="F280" s="220" t="s">
        <v>1844</v>
      </c>
      <c r="G280" s="40"/>
      <c r="H280" s="40"/>
      <c r="I280" s="221"/>
      <c r="J280" s="40"/>
      <c r="K280" s="40"/>
      <c r="L280" s="44"/>
      <c r="M280" s="222"/>
      <c r="N280" s="223"/>
      <c r="O280" s="84"/>
      <c r="P280" s="84"/>
      <c r="Q280" s="84"/>
      <c r="R280" s="84"/>
      <c r="S280" s="84"/>
      <c r="T280" s="85"/>
      <c r="U280" s="38"/>
      <c r="V280" s="38"/>
      <c r="W280" s="38"/>
      <c r="X280" s="38"/>
      <c r="Y280" s="38"/>
      <c r="Z280" s="38"/>
      <c r="AA280" s="38"/>
      <c r="AB280" s="38"/>
      <c r="AC280" s="38"/>
      <c r="AD280" s="38"/>
      <c r="AE280" s="38"/>
      <c r="AT280" s="17" t="s">
        <v>273</v>
      </c>
      <c r="AU280" s="17" t="s">
        <v>76</v>
      </c>
    </row>
    <row r="281" s="12" customFormat="1">
      <c r="A281" s="12"/>
      <c r="B281" s="224"/>
      <c r="C281" s="225"/>
      <c r="D281" s="226" t="s">
        <v>275</v>
      </c>
      <c r="E281" s="227" t="s">
        <v>891</v>
      </c>
      <c r="F281" s="228" t="s">
        <v>2926</v>
      </c>
      <c r="G281" s="225"/>
      <c r="H281" s="229">
        <v>10.002000000000001</v>
      </c>
      <c r="I281" s="230"/>
      <c r="J281" s="225"/>
      <c r="K281" s="225"/>
      <c r="L281" s="231"/>
      <c r="M281" s="236"/>
      <c r="N281" s="237"/>
      <c r="O281" s="237"/>
      <c r="P281" s="237"/>
      <c r="Q281" s="237"/>
      <c r="R281" s="237"/>
      <c r="S281" s="237"/>
      <c r="T281" s="238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T281" s="235" t="s">
        <v>275</v>
      </c>
      <c r="AU281" s="235" t="s">
        <v>76</v>
      </c>
      <c r="AV281" s="12" t="s">
        <v>78</v>
      </c>
      <c r="AW281" s="12" t="s">
        <v>31</v>
      </c>
      <c r="AX281" s="12" t="s">
        <v>76</v>
      </c>
      <c r="AY281" s="235" t="s">
        <v>266</v>
      </c>
    </row>
    <row r="282" s="2" customFormat="1" ht="24.15" customHeight="1">
      <c r="A282" s="38"/>
      <c r="B282" s="39"/>
      <c r="C282" s="206" t="s">
        <v>893</v>
      </c>
      <c r="D282" s="206" t="s">
        <v>267</v>
      </c>
      <c r="E282" s="207" t="s">
        <v>1852</v>
      </c>
      <c r="F282" s="208" t="s">
        <v>1853</v>
      </c>
      <c r="G282" s="209" t="s">
        <v>302</v>
      </c>
      <c r="H282" s="210">
        <v>90.018000000000001</v>
      </c>
      <c r="I282" s="211"/>
      <c r="J282" s="212">
        <f>ROUND(I282*H282,2)</f>
        <v>0</v>
      </c>
      <c r="K282" s="208" t="s">
        <v>271</v>
      </c>
      <c r="L282" s="44"/>
      <c r="M282" s="213" t="s">
        <v>19</v>
      </c>
      <c r="N282" s="214" t="s">
        <v>40</v>
      </c>
      <c r="O282" s="84"/>
      <c r="P282" s="215">
        <f>O282*H282</f>
        <v>0</v>
      </c>
      <c r="Q282" s="215">
        <v>0</v>
      </c>
      <c r="R282" s="215">
        <f>Q282*H282</f>
        <v>0</v>
      </c>
      <c r="S282" s="215">
        <v>0</v>
      </c>
      <c r="T282" s="216">
        <f>S282*H282</f>
        <v>0</v>
      </c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  <c r="AR282" s="217" t="s">
        <v>265</v>
      </c>
      <c r="AT282" s="217" t="s">
        <v>267</v>
      </c>
      <c r="AU282" s="217" t="s">
        <v>76</v>
      </c>
      <c r="AY282" s="17" t="s">
        <v>266</v>
      </c>
      <c r="BE282" s="218">
        <f>IF(N282="základní",J282,0)</f>
        <v>0</v>
      </c>
      <c r="BF282" s="218">
        <f>IF(N282="snížená",J282,0)</f>
        <v>0</v>
      </c>
      <c r="BG282" s="218">
        <f>IF(N282="zákl. přenesená",J282,0)</f>
        <v>0</v>
      </c>
      <c r="BH282" s="218">
        <f>IF(N282="sníž. přenesená",J282,0)</f>
        <v>0</v>
      </c>
      <c r="BI282" s="218">
        <f>IF(N282="nulová",J282,0)</f>
        <v>0</v>
      </c>
      <c r="BJ282" s="17" t="s">
        <v>76</v>
      </c>
      <c r="BK282" s="218">
        <f>ROUND(I282*H282,2)</f>
        <v>0</v>
      </c>
      <c r="BL282" s="17" t="s">
        <v>265</v>
      </c>
      <c r="BM282" s="217" t="s">
        <v>2927</v>
      </c>
    </row>
    <row r="283" s="2" customFormat="1">
      <c r="A283" s="38"/>
      <c r="B283" s="39"/>
      <c r="C283" s="40"/>
      <c r="D283" s="219" t="s">
        <v>273</v>
      </c>
      <c r="E283" s="40"/>
      <c r="F283" s="220" t="s">
        <v>1855</v>
      </c>
      <c r="G283" s="40"/>
      <c r="H283" s="40"/>
      <c r="I283" s="221"/>
      <c r="J283" s="40"/>
      <c r="K283" s="40"/>
      <c r="L283" s="44"/>
      <c r="M283" s="222"/>
      <c r="N283" s="223"/>
      <c r="O283" s="84"/>
      <c r="P283" s="84"/>
      <c r="Q283" s="84"/>
      <c r="R283" s="84"/>
      <c r="S283" s="84"/>
      <c r="T283" s="85"/>
      <c r="U283" s="38"/>
      <c r="V283" s="38"/>
      <c r="W283" s="38"/>
      <c r="X283" s="38"/>
      <c r="Y283" s="38"/>
      <c r="Z283" s="38"/>
      <c r="AA283" s="38"/>
      <c r="AB283" s="38"/>
      <c r="AC283" s="38"/>
      <c r="AD283" s="38"/>
      <c r="AE283" s="38"/>
      <c r="AT283" s="17" t="s">
        <v>273</v>
      </c>
      <c r="AU283" s="17" t="s">
        <v>76</v>
      </c>
    </row>
    <row r="284" s="12" customFormat="1">
      <c r="A284" s="12"/>
      <c r="B284" s="224"/>
      <c r="C284" s="225"/>
      <c r="D284" s="226" t="s">
        <v>275</v>
      </c>
      <c r="E284" s="227" t="s">
        <v>899</v>
      </c>
      <c r="F284" s="228" t="s">
        <v>2928</v>
      </c>
      <c r="G284" s="225"/>
      <c r="H284" s="229">
        <v>90.018000000000001</v>
      </c>
      <c r="I284" s="230"/>
      <c r="J284" s="225"/>
      <c r="K284" s="225"/>
      <c r="L284" s="231"/>
      <c r="M284" s="236"/>
      <c r="N284" s="237"/>
      <c r="O284" s="237"/>
      <c r="P284" s="237"/>
      <c r="Q284" s="237"/>
      <c r="R284" s="237"/>
      <c r="S284" s="237"/>
      <c r="T284" s="238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T284" s="235" t="s">
        <v>275</v>
      </c>
      <c r="AU284" s="235" t="s">
        <v>76</v>
      </c>
      <c r="AV284" s="12" t="s">
        <v>78</v>
      </c>
      <c r="AW284" s="12" t="s">
        <v>31</v>
      </c>
      <c r="AX284" s="12" t="s">
        <v>76</v>
      </c>
      <c r="AY284" s="235" t="s">
        <v>266</v>
      </c>
    </row>
    <row r="285" s="2" customFormat="1" ht="24.15" customHeight="1">
      <c r="A285" s="38"/>
      <c r="B285" s="39"/>
      <c r="C285" s="206" t="s">
        <v>901</v>
      </c>
      <c r="D285" s="206" t="s">
        <v>267</v>
      </c>
      <c r="E285" s="207" t="s">
        <v>1550</v>
      </c>
      <c r="F285" s="208" t="s">
        <v>1551</v>
      </c>
      <c r="G285" s="209" t="s">
        <v>302</v>
      </c>
      <c r="H285" s="210">
        <v>2.9660000000000002</v>
      </c>
      <c r="I285" s="211"/>
      <c r="J285" s="212">
        <f>ROUND(I285*H285,2)</f>
        <v>0</v>
      </c>
      <c r="K285" s="208" t="s">
        <v>271</v>
      </c>
      <c r="L285" s="44"/>
      <c r="M285" s="213" t="s">
        <v>19</v>
      </c>
      <c r="N285" s="214" t="s">
        <v>40</v>
      </c>
      <c r="O285" s="84"/>
      <c r="P285" s="215">
        <f>O285*H285</f>
        <v>0</v>
      </c>
      <c r="Q285" s="215">
        <v>0</v>
      </c>
      <c r="R285" s="215">
        <f>Q285*H285</f>
        <v>0</v>
      </c>
      <c r="S285" s="215">
        <v>0</v>
      </c>
      <c r="T285" s="216">
        <f>S285*H285</f>
        <v>0</v>
      </c>
      <c r="U285" s="38"/>
      <c r="V285" s="38"/>
      <c r="W285" s="38"/>
      <c r="X285" s="38"/>
      <c r="Y285" s="38"/>
      <c r="Z285" s="38"/>
      <c r="AA285" s="38"/>
      <c r="AB285" s="38"/>
      <c r="AC285" s="38"/>
      <c r="AD285" s="38"/>
      <c r="AE285" s="38"/>
      <c r="AR285" s="217" t="s">
        <v>265</v>
      </c>
      <c r="AT285" s="217" t="s">
        <v>267</v>
      </c>
      <c r="AU285" s="217" t="s">
        <v>76</v>
      </c>
      <c r="AY285" s="17" t="s">
        <v>266</v>
      </c>
      <c r="BE285" s="218">
        <f>IF(N285="základní",J285,0)</f>
        <v>0</v>
      </c>
      <c r="BF285" s="218">
        <f>IF(N285="snížená",J285,0)</f>
        <v>0</v>
      </c>
      <c r="BG285" s="218">
        <f>IF(N285="zákl. přenesená",J285,0)</f>
        <v>0</v>
      </c>
      <c r="BH285" s="218">
        <f>IF(N285="sníž. přenesená",J285,0)</f>
        <v>0</v>
      </c>
      <c r="BI285" s="218">
        <f>IF(N285="nulová",J285,0)</f>
        <v>0</v>
      </c>
      <c r="BJ285" s="17" t="s">
        <v>76</v>
      </c>
      <c r="BK285" s="218">
        <f>ROUND(I285*H285,2)</f>
        <v>0</v>
      </c>
      <c r="BL285" s="17" t="s">
        <v>265</v>
      </c>
      <c r="BM285" s="217" t="s">
        <v>2929</v>
      </c>
    </row>
    <row r="286" s="2" customFormat="1">
      <c r="A286" s="38"/>
      <c r="B286" s="39"/>
      <c r="C286" s="40"/>
      <c r="D286" s="219" t="s">
        <v>273</v>
      </c>
      <c r="E286" s="40"/>
      <c r="F286" s="220" t="s">
        <v>1553</v>
      </c>
      <c r="G286" s="40"/>
      <c r="H286" s="40"/>
      <c r="I286" s="221"/>
      <c r="J286" s="40"/>
      <c r="K286" s="40"/>
      <c r="L286" s="44"/>
      <c r="M286" s="222"/>
      <c r="N286" s="223"/>
      <c r="O286" s="84"/>
      <c r="P286" s="84"/>
      <c r="Q286" s="84"/>
      <c r="R286" s="84"/>
      <c r="S286" s="84"/>
      <c r="T286" s="85"/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T286" s="17" t="s">
        <v>273</v>
      </c>
      <c r="AU286" s="17" t="s">
        <v>76</v>
      </c>
    </row>
    <row r="287" s="12" customFormat="1">
      <c r="A287" s="12"/>
      <c r="B287" s="224"/>
      <c r="C287" s="225"/>
      <c r="D287" s="226" t="s">
        <v>275</v>
      </c>
      <c r="E287" s="227" t="s">
        <v>2173</v>
      </c>
      <c r="F287" s="228" t="s">
        <v>2930</v>
      </c>
      <c r="G287" s="225"/>
      <c r="H287" s="229">
        <v>2.9660000000000002</v>
      </c>
      <c r="I287" s="230"/>
      <c r="J287" s="225"/>
      <c r="K287" s="225"/>
      <c r="L287" s="231"/>
      <c r="M287" s="236"/>
      <c r="N287" s="237"/>
      <c r="O287" s="237"/>
      <c r="P287" s="237"/>
      <c r="Q287" s="237"/>
      <c r="R287" s="237"/>
      <c r="S287" s="237"/>
      <c r="T287" s="238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T287" s="235" t="s">
        <v>275</v>
      </c>
      <c r="AU287" s="235" t="s">
        <v>76</v>
      </c>
      <c r="AV287" s="12" t="s">
        <v>78</v>
      </c>
      <c r="AW287" s="12" t="s">
        <v>31</v>
      </c>
      <c r="AX287" s="12" t="s">
        <v>76</v>
      </c>
      <c r="AY287" s="235" t="s">
        <v>266</v>
      </c>
    </row>
    <row r="288" s="2" customFormat="1" ht="24.15" customHeight="1">
      <c r="A288" s="38"/>
      <c r="B288" s="39"/>
      <c r="C288" s="206" t="s">
        <v>906</v>
      </c>
      <c r="D288" s="206" t="s">
        <v>267</v>
      </c>
      <c r="E288" s="207" t="s">
        <v>1558</v>
      </c>
      <c r="F288" s="208" t="s">
        <v>534</v>
      </c>
      <c r="G288" s="209" t="s">
        <v>302</v>
      </c>
      <c r="H288" s="210">
        <v>3.5030000000000001</v>
      </c>
      <c r="I288" s="211"/>
      <c r="J288" s="212">
        <f>ROUND(I288*H288,2)</f>
        <v>0</v>
      </c>
      <c r="K288" s="208" t="s">
        <v>271</v>
      </c>
      <c r="L288" s="44"/>
      <c r="M288" s="213" t="s">
        <v>19</v>
      </c>
      <c r="N288" s="214" t="s">
        <v>40</v>
      </c>
      <c r="O288" s="84"/>
      <c r="P288" s="215">
        <f>O288*H288</f>
        <v>0</v>
      </c>
      <c r="Q288" s="215">
        <v>0</v>
      </c>
      <c r="R288" s="215">
        <f>Q288*H288</f>
        <v>0</v>
      </c>
      <c r="S288" s="215">
        <v>0</v>
      </c>
      <c r="T288" s="216">
        <f>S288*H288</f>
        <v>0</v>
      </c>
      <c r="U288" s="38"/>
      <c r="V288" s="38"/>
      <c r="W288" s="38"/>
      <c r="X288" s="38"/>
      <c r="Y288" s="38"/>
      <c r="Z288" s="38"/>
      <c r="AA288" s="38"/>
      <c r="AB288" s="38"/>
      <c r="AC288" s="38"/>
      <c r="AD288" s="38"/>
      <c r="AE288" s="38"/>
      <c r="AR288" s="217" t="s">
        <v>265</v>
      </c>
      <c r="AT288" s="217" t="s">
        <v>267</v>
      </c>
      <c r="AU288" s="217" t="s">
        <v>76</v>
      </c>
      <c r="AY288" s="17" t="s">
        <v>266</v>
      </c>
      <c r="BE288" s="218">
        <f>IF(N288="základní",J288,0)</f>
        <v>0</v>
      </c>
      <c r="BF288" s="218">
        <f>IF(N288="snížená",J288,0)</f>
        <v>0</v>
      </c>
      <c r="BG288" s="218">
        <f>IF(N288="zákl. přenesená",J288,0)</f>
        <v>0</v>
      </c>
      <c r="BH288" s="218">
        <f>IF(N288="sníž. přenesená",J288,0)</f>
        <v>0</v>
      </c>
      <c r="BI288" s="218">
        <f>IF(N288="nulová",J288,0)</f>
        <v>0</v>
      </c>
      <c r="BJ288" s="17" t="s">
        <v>76</v>
      </c>
      <c r="BK288" s="218">
        <f>ROUND(I288*H288,2)</f>
        <v>0</v>
      </c>
      <c r="BL288" s="17" t="s">
        <v>265</v>
      </c>
      <c r="BM288" s="217" t="s">
        <v>2931</v>
      </c>
    </row>
    <row r="289" s="2" customFormat="1">
      <c r="A289" s="38"/>
      <c r="B289" s="39"/>
      <c r="C289" s="40"/>
      <c r="D289" s="219" t="s">
        <v>273</v>
      </c>
      <c r="E289" s="40"/>
      <c r="F289" s="220" t="s">
        <v>1560</v>
      </c>
      <c r="G289" s="40"/>
      <c r="H289" s="40"/>
      <c r="I289" s="221"/>
      <c r="J289" s="40"/>
      <c r="K289" s="40"/>
      <c r="L289" s="44"/>
      <c r="M289" s="222"/>
      <c r="N289" s="223"/>
      <c r="O289" s="84"/>
      <c r="P289" s="84"/>
      <c r="Q289" s="84"/>
      <c r="R289" s="84"/>
      <c r="S289" s="84"/>
      <c r="T289" s="85"/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T289" s="17" t="s">
        <v>273</v>
      </c>
      <c r="AU289" s="17" t="s">
        <v>76</v>
      </c>
    </row>
    <row r="290" s="12" customFormat="1">
      <c r="A290" s="12"/>
      <c r="B290" s="224"/>
      <c r="C290" s="225"/>
      <c r="D290" s="226" t="s">
        <v>275</v>
      </c>
      <c r="E290" s="227" t="s">
        <v>1827</v>
      </c>
      <c r="F290" s="228" t="s">
        <v>2932</v>
      </c>
      <c r="G290" s="225"/>
      <c r="H290" s="229">
        <v>3.5030000000000001</v>
      </c>
      <c r="I290" s="230"/>
      <c r="J290" s="225"/>
      <c r="K290" s="225"/>
      <c r="L290" s="231"/>
      <c r="M290" s="236"/>
      <c r="N290" s="237"/>
      <c r="O290" s="237"/>
      <c r="P290" s="237"/>
      <c r="Q290" s="237"/>
      <c r="R290" s="237"/>
      <c r="S290" s="237"/>
      <c r="T290" s="238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T290" s="235" t="s">
        <v>275</v>
      </c>
      <c r="AU290" s="235" t="s">
        <v>76</v>
      </c>
      <c r="AV290" s="12" t="s">
        <v>78</v>
      </c>
      <c r="AW290" s="12" t="s">
        <v>31</v>
      </c>
      <c r="AX290" s="12" t="s">
        <v>76</v>
      </c>
      <c r="AY290" s="235" t="s">
        <v>266</v>
      </c>
    </row>
    <row r="291" s="2" customFormat="1" ht="24.15" customHeight="1">
      <c r="A291" s="38"/>
      <c r="B291" s="39"/>
      <c r="C291" s="206" t="s">
        <v>911</v>
      </c>
      <c r="D291" s="206" t="s">
        <v>267</v>
      </c>
      <c r="E291" s="207" t="s">
        <v>1867</v>
      </c>
      <c r="F291" s="208" t="s">
        <v>1868</v>
      </c>
      <c r="G291" s="209" t="s">
        <v>302</v>
      </c>
      <c r="H291" s="210">
        <v>3.5329999999999999</v>
      </c>
      <c r="I291" s="211"/>
      <c r="J291" s="212">
        <f>ROUND(I291*H291,2)</f>
        <v>0</v>
      </c>
      <c r="K291" s="208" t="s">
        <v>271</v>
      </c>
      <c r="L291" s="44"/>
      <c r="M291" s="213" t="s">
        <v>19</v>
      </c>
      <c r="N291" s="214" t="s">
        <v>40</v>
      </c>
      <c r="O291" s="84"/>
      <c r="P291" s="215">
        <f>O291*H291</f>
        <v>0</v>
      </c>
      <c r="Q291" s="215">
        <v>0</v>
      </c>
      <c r="R291" s="215">
        <f>Q291*H291</f>
        <v>0</v>
      </c>
      <c r="S291" s="215">
        <v>0</v>
      </c>
      <c r="T291" s="216">
        <f>S291*H291</f>
        <v>0</v>
      </c>
      <c r="U291" s="38"/>
      <c r="V291" s="38"/>
      <c r="W291" s="38"/>
      <c r="X291" s="38"/>
      <c r="Y291" s="38"/>
      <c r="Z291" s="38"/>
      <c r="AA291" s="38"/>
      <c r="AB291" s="38"/>
      <c r="AC291" s="38"/>
      <c r="AD291" s="38"/>
      <c r="AE291" s="38"/>
      <c r="AR291" s="217" t="s">
        <v>265</v>
      </c>
      <c r="AT291" s="217" t="s">
        <v>267</v>
      </c>
      <c r="AU291" s="217" t="s">
        <v>76</v>
      </c>
      <c r="AY291" s="17" t="s">
        <v>266</v>
      </c>
      <c r="BE291" s="218">
        <f>IF(N291="základní",J291,0)</f>
        <v>0</v>
      </c>
      <c r="BF291" s="218">
        <f>IF(N291="snížená",J291,0)</f>
        <v>0</v>
      </c>
      <c r="BG291" s="218">
        <f>IF(N291="zákl. přenesená",J291,0)</f>
        <v>0</v>
      </c>
      <c r="BH291" s="218">
        <f>IF(N291="sníž. přenesená",J291,0)</f>
        <v>0</v>
      </c>
      <c r="BI291" s="218">
        <f>IF(N291="nulová",J291,0)</f>
        <v>0</v>
      </c>
      <c r="BJ291" s="17" t="s">
        <v>76</v>
      </c>
      <c r="BK291" s="218">
        <f>ROUND(I291*H291,2)</f>
        <v>0</v>
      </c>
      <c r="BL291" s="17" t="s">
        <v>265</v>
      </c>
      <c r="BM291" s="217" t="s">
        <v>2933</v>
      </c>
    </row>
    <row r="292" s="2" customFormat="1">
      <c r="A292" s="38"/>
      <c r="B292" s="39"/>
      <c r="C292" s="40"/>
      <c r="D292" s="219" t="s">
        <v>273</v>
      </c>
      <c r="E292" s="40"/>
      <c r="F292" s="220" t="s">
        <v>1870</v>
      </c>
      <c r="G292" s="40"/>
      <c r="H292" s="40"/>
      <c r="I292" s="221"/>
      <c r="J292" s="40"/>
      <c r="K292" s="40"/>
      <c r="L292" s="44"/>
      <c r="M292" s="222"/>
      <c r="N292" s="223"/>
      <c r="O292" s="84"/>
      <c r="P292" s="84"/>
      <c r="Q292" s="84"/>
      <c r="R292" s="84"/>
      <c r="S292" s="84"/>
      <c r="T292" s="85"/>
      <c r="U292" s="38"/>
      <c r="V292" s="38"/>
      <c r="W292" s="38"/>
      <c r="X292" s="38"/>
      <c r="Y292" s="38"/>
      <c r="Z292" s="38"/>
      <c r="AA292" s="38"/>
      <c r="AB292" s="38"/>
      <c r="AC292" s="38"/>
      <c r="AD292" s="38"/>
      <c r="AE292" s="38"/>
      <c r="AT292" s="17" t="s">
        <v>273</v>
      </c>
      <c r="AU292" s="17" t="s">
        <v>76</v>
      </c>
    </row>
    <row r="293" s="12" customFormat="1">
      <c r="A293" s="12"/>
      <c r="B293" s="224"/>
      <c r="C293" s="225"/>
      <c r="D293" s="226" t="s">
        <v>275</v>
      </c>
      <c r="E293" s="227" t="s">
        <v>916</v>
      </c>
      <c r="F293" s="228" t="s">
        <v>2934</v>
      </c>
      <c r="G293" s="225"/>
      <c r="H293" s="229">
        <v>3.5329999999999999</v>
      </c>
      <c r="I293" s="230"/>
      <c r="J293" s="225"/>
      <c r="K293" s="225"/>
      <c r="L293" s="231"/>
      <c r="M293" s="236"/>
      <c r="N293" s="237"/>
      <c r="O293" s="237"/>
      <c r="P293" s="237"/>
      <c r="Q293" s="237"/>
      <c r="R293" s="237"/>
      <c r="S293" s="237"/>
      <c r="T293" s="238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T293" s="235" t="s">
        <v>275</v>
      </c>
      <c r="AU293" s="235" t="s">
        <v>76</v>
      </c>
      <c r="AV293" s="12" t="s">
        <v>78</v>
      </c>
      <c r="AW293" s="12" t="s">
        <v>31</v>
      </c>
      <c r="AX293" s="12" t="s">
        <v>76</v>
      </c>
      <c r="AY293" s="235" t="s">
        <v>266</v>
      </c>
    </row>
    <row r="294" s="11" customFormat="1" ht="25.92" customHeight="1">
      <c r="A294" s="11"/>
      <c r="B294" s="192"/>
      <c r="C294" s="193"/>
      <c r="D294" s="194" t="s">
        <v>68</v>
      </c>
      <c r="E294" s="195" t="s">
        <v>1564</v>
      </c>
      <c r="F294" s="195" t="s">
        <v>1565</v>
      </c>
      <c r="G294" s="193"/>
      <c r="H294" s="193"/>
      <c r="I294" s="196"/>
      <c r="J294" s="197">
        <f>BK294</f>
        <v>0</v>
      </c>
      <c r="K294" s="193"/>
      <c r="L294" s="198"/>
      <c r="M294" s="199"/>
      <c r="N294" s="200"/>
      <c r="O294" s="200"/>
      <c r="P294" s="201">
        <f>SUM(P295:P296)</f>
        <v>0</v>
      </c>
      <c r="Q294" s="200"/>
      <c r="R294" s="201">
        <f>SUM(R295:R296)</f>
        <v>0</v>
      </c>
      <c r="S294" s="200"/>
      <c r="T294" s="202">
        <f>SUM(T295:T296)</f>
        <v>0</v>
      </c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R294" s="203" t="s">
        <v>265</v>
      </c>
      <c r="AT294" s="204" t="s">
        <v>68</v>
      </c>
      <c r="AU294" s="204" t="s">
        <v>69</v>
      </c>
      <c r="AY294" s="203" t="s">
        <v>266</v>
      </c>
      <c r="BK294" s="205">
        <f>SUM(BK295:BK296)</f>
        <v>0</v>
      </c>
    </row>
    <row r="295" s="2" customFormat="1" ht="24.15" customHeight="1">
      <c r="A295" s="38"/>
      <c r="B295" s="39"/>
      <c r="C295" s="206" t="s">
        <v>918</v>
      </c>
      <c r="D295" s="206" t="s">
        <v>267</v>
      </c>
      <c r="E295" s="207" t="s">
        <v>2714</v>
      </c>
      <c r="F295" s="208" t="s">
        <v>2715</v>
      </c>
      <c r="G295" s="209" t="s">
        <v>302</v>
      </c>
      <c r="H295" s="210">
        <v>1.8520000000000001</v>
      </c>
      <c r="I295" s="211"/>
      <c r="J295" s="212">
        <f>ROUND(I295*H295,2)</f>
        <v>0</v>
      </c>
      <c r="K295" s="208" t="s">
        <v>271</v>
      </c>
      <c r="L295" s="44"/>
      <c r="M295" s="213" t="s">
        <v>19</v>
      </c>
      <c r="N295" s="214" t="s">
        <v>40</v>
      </c>
      <c r="O295" s="84"/>
      <c r="P295" s="215">
        <f>O295*H295</f>
        <v>0</v>
      </c>
      <c r="Q295" s="215">
        <v>0</v>
      </c>
      <c r="R295" s="215">
        <f>Q295*H295</f>
        <v>0</v>
      </c>
      <c r="S295" s="215">
        <v>0</v>
      </c>
      <c r="T295" s="216">
        <f>S295*H295</f>
        <v>0</v>
      </c>
      <c r="U295" s="38"/>
      <c r="V295" s="38"/>
      <c r="W295" s="38"/>
      <c r="X295" s="38"/>
      <c r="Y295" s="38"/>
      <c r="Z295" s="38"/>
      <c r="AA295" s="38"/>
      <c r="AB295" s="38"/>
      <c r="AC295" s="38"/>
      <c r="AD295" s="38"/>
      <c r="AE295" s="38"/>
      <c r="AR295" s="217" t="s">
        <v>265</v>
      </c>
      <c r="AT295" s="217" t="s">
        <v>267</v>
      </c>
      <c r="AU295" s="217" t="s">
        <v>76</v>
      </c>
      <c r="AY295" s="17" t="s">
        <v>266</v>
      </c>
      <c r="BE295" s="218">
        <f>IF(N295="základní",J295,0)</f>
        <v>0</v>
      </c>
      <c r="BF295" s="218">
        <f>IF(N295="snížená",J295,0)</f>
        <v>0</v>
      </c>
      <c r="BG295" s="218">
        <f>IF(N295="zákl. přenesená",J295,0)</f>
        <v>0</v>
      </c>
      <c r="BH295" s="218">
        <f>IF(N295="sníž. přenesená",J295,0)</f>
        <v>0</v>
      </c>
      <c r="BI295" s="218">
        <f>IF(N295="nulová",J295,0)</f>
        <v>0</v>
      </c>
      <c r="BJ295" s="17" t="s">
        <v>76</v>
      </c>
      <c r="BK295" s="218">
        <f>ROUND(I295*H295,2)</f>
        <v>0</v>
      </c>
      <c r="BL295" s="17" t="s">
        <v>265</v>
      </c>
      <c r="BM295" s="217" t="s">
        <v>2935</v>
      </c>
    </row>
    <row r="296" s="2" customFormat="1">
      <c r="A296" s="38"/>
      <c r="B296" s="39"/>
      <c r="C296" s="40"/>
      <c r="D296" s="219" t="s">
        <v>273</v>
      </c>
      <c r="E296" s="40"/>
      <c r="F296" s="220" t="s">
        <v>2717</v>
      </c>
      <c r="G296" s="40"/>
      <c r="H296" s="40"/>
      <c r="I296" s="221"/>
      <c r="J296" s="40"/>
      <c r="K296" s="40"/>
      <c r="L296" s="44"/>
      <c r="M296" s="261"/>
      <c r="N296" s="262"/>
      <c r="O296" s="263"/>
      <c r="P296" s="263"/>
      <c r="Q296" s="263"/>
      <c r="R296" s="263"/>
      <c r="S296" s="263"/>
      <c r="T296" s="264"/>
      <c r="U296" s="38"/>
      <c r="V296" s="38"/>
      <c r="W296" s="38"/>
      <c r="X296" s="38"/>
      <c r="Y296" s="38"/>
      <c r="Z296" s="38"/>
      <c r="AA296" s="38"/>
      <c r="AB296" s="38"/>
      <c r="AC296" s="38"/>
      <c r="AD296" s="38"/>
      <c r="AE296" s="38"/>
      <c r="AT296" s="17" t="s">
        <v>273</v>
      </c>
      <c r="AU296" s="17" t="s">
        <v>76</v>
      </c>
    </row>
    <row r="297" s="2" customFormat="1" ht="6.96" customHeight="1">
      <c r="A297" s="38"/>
      <c r="B297" s="59"/>
      <c r="C297" s="60"/>
      <c r="D297" s="60"/>
      <c r="E297" s="60"/>
      <c r="F297" s="60"/>
      <c r="G297" s="60"/>
      <c r="H297" s="60"/>
      <c r="I297" s="60"/>
      <c r="J297" s="60"/>
      <c r="K297" s="60"/>
      <c r="L297" s="44"/>
      <c r="M297" s="38"/>
      <c r="O297" s="38"/>
      <c r="P297" s="38"/>
      <c r="Q297" s="38"/>
      <c r="R297" s="38"/>
      <c r="S297" s="38"/>
      <c r="T297" s="38"/>
      <c r="U297" s="38"/>
      <c r="V297" s="38"/>
      <c r="W297" s="38"/>
      <c r="X297" s="38"/>
      <c r="Y297" s="38"/>
      <c r="Z297" s="38"/>
      <c r="AA297" s="38"/>
      <c r="AB297" s="38"/>
      <c r="AC297" s="38"/>
      <c r="AD297" s="38"/>
      <c r="AE297" s="38"/>
    </row>
  </sheetData>
  <sheetProtection sheet="1" autoFilter="0" formatColumns="0" formatRows="0" objects="1" scenarios="1" spinCount="100000" saltValue="Fnf1rby0hZeayig00WAR7OlmuZtKLtlQPJ5+/XcN70zbNIrQMELI5QnFIs3zrcLucQg1n5H4Sg3n3Lmhs/+eZQ==" hashValue="Tj9ri/oX3yGhFt8EGdhKQ8GsqY9VsKjws72piD9GUv1d0dRAm1v0v1fg/0btyyyeJvmvQzTLPGgQEb7Wee+4og==" algorithmName="SHA-512" password="CC35"/>
  <autoFilter ref="C92:K296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1:H81"/>
    <mergeCell ref="E83:H83"/>
    <mergeCell ref="E85:H85"/>
    <mergeCell ref="L2:V2"/>
  </mergeCells>
  <hyperlinks>
    <hyperlink ref="F96" r:id="rId1" display="https://podminky.urs.cz/item/CS_URS_2021_02/113107342"/>
    <hyperlink ref="F99" r:id="rId2" display="https://podminky.urs.cz/item/CS_URS_2021_02/113107343"/>
    <hyperlink ref="F102" r:id="rId3" display="https://podminky.urs.cz/item/CS_URS_2021_02/113107322"/>
    <hyperlink ref="F108" r:id="rId4" display="https://podminky.urs.cz/item/CS_URS_2021_02/113107331"/>
    <hyperlink ref="F111" r:id="rId5" display="https://podminky.urs.cz/item/CS_URS_2021_02/113201112"/>
    <hyperlink ref="F114" r:id="rId6" display="https://podminky.urs.cz/item/CS_URS_2021_02/113202111"/>
    <hyperlink ref="F117" r:id="rId7" display="https://podminky.urs.cz/item/CS_URS_2021_02/119001402"/>
    <hyperlink ref="F120" r:id="rId8" display="https://podminky.urs.cz/item/CS_URS_2021_02/119001421"/>
    <hyperlink ref="F123" r:id="rId9" display="https://podminky.urs.cz/item/CS_URS_2021_02/121151105"/>
    <hyperlink ref="F126" r:id="rId10" display="https://podminky.urs.cz/item/CS_URS_2021_02/132254202"/>
    <hyperlink ref="F136" r:id="rId11" display="https://podminky.urs.cz/item/CS_URS_2021_02/132354202"/>
    <hyperlink ref="F139" r:id="rId12" display="https://podminky.urs.cz/item/CS_URS_2021_02/139001101"/>
    <hyperlink ref="F142" r:id="rId13" display="https://podminky.urs.cz/item/CS_URS_2021_02/151811132"/>
    <hyperlink ref="F145" r:id="rId14" display="https://podminky.urs.cz/item/CS_URS_2021_02/151811232"/>
    <hyperlink ref="F147" r:id="rId15" display="https://podminky.urs.cz/item/CS_URS_2021_02/162351103"/>
    <hyperlink ref="F154" r:id="rId16" display="https://podminky.urs.cz/item/CS_URS_2021_02/162751117"/>
    <hyperlink ref="F157" r:id="rId17" display="https://podminky.urs.cz/item/CS_URS_2021_02/162751137"/>
    <hyperlink ref="F160" r:id="rId18" display="https://podminky.urs.cz/item/CS_URS_2021_02/167151101"/>
    <hyperlink ref="F164" r:id="rId19" display="https://podminky.urs.cz/item/CS_URS_2021_02/171201231"/>
    <hyperlink ref="F167" r:id="rId20" display="https://podminky.urs.cz/item/CS_URS_2021_02/171251201"/>
    <hyperlink ref="F171" r:id="rId21" display="https://podminky.urs.cz/item/CS_URS_2021_02/174151101"/>
    <hyperlink ref="F176" r:id="rId22" display="https://podminky.urs.cz/item/CS_URS_2021_02/58981108"/>
    <hyperlink ref="F182" r:id="rId23" display="https://podminky.urs.cz/item/CS_URS_2021_02/175151101"/>
    <hyperlink ref="F185" r:id="rId24" display="https://podminky.urs.cz/item/CS_URS_2021_02/58981100"/>
    <hyperlink ref="F189" r:id="rId25" display="https://podminky.urs.cz/item/CS_URS_2021_02/181351005"/>
    <hyperlink ref="F192" r:id="rId26" display="https://podminky.urs.cz/item/CS_URS_2021_02/181411131"/>
    <hyperlink ref="F195" r:id="rId27" display="https://podminky.urs.cz/item/CS_URS_2021_02/00572410"/>
    <hyperlink ref="F199" r:id="rId28" display="https://podminky.urs.cz/item/CS_URS_2021_02/181951111"/>
    <hyperlink ref="F202" r:id="rId29" display="https://podminky.urs.cz/item/CS_URS_2021_02/181951112"/>
    <hyperlink ref="F206" r:id="rId30" display="https://podminky.urs.cz/item/CS_URS_2021_02/359901211"/>
    <hyperlink ref="F210" r:id="rId31" display="https://podminky.urs.cz/item/CS_URS_2021_02/451573111"/>
    <hyperlink ref="F217" r:id="rId32" display="https://podminky.urs.cz/item/CS_URS_2021_02/452311131"/>
    <hyperlink ref="F221" r:id="rId33" display="https://podminky.urs.cz/item/CS_URS_2021_02/564861111"/>
    <hyperlink ref="F224" r:id="rId34" display="https://podminky.urs.cz/item/CS_URS_2021_02/564911511"/>
    <hyperlink ref="F227" r:id="rId35" display="https://podminky.urs.cz/item/CS_URS_2021_02/565135101"/>
    <hyperlink ref="F230" r:id="rId36" display="https://podminky.urs.cz/item/CS_URS_2021_02/567121114"/>
    <hyperlink ref="F233" r:id="rId37" display="https://podminky.urs.cz/item/CS_URS_2021_02/573191111"/>
    <hyperlink ref="F236" r:id="rId38" display="https://podminky.urs.cz/item/CS_URS_2021_02/573231106"/>
    <hyperlink ref="F241" r:id="rId39" display="https://podminky.urs.cz/item/CS_URS_2021_02/577144211"/>
    <hyperlink ref="F244" r:id="rId40" display="https://podminky.urs.cz/item/CS_URS_2021_02/577155122"/>
    <hyperlink ref="F248" r:id="rId41" display="https://podminky.urs.cz/item/CS_URS_2021_02/831352121"/>
    <hyperlink ref="F250" r:id="rId42" display="https://podminky.urs.cz/item/CS_URS_2021_02/59710704"/>
    <hyperlink ref="F256" r:id="rId43" display="https://podminky.urs.cz/item/CS_URS_2021_02/899623141"/>
    <hyperlink ref="F260" r:id="rId44" display="https://podminky.urs.cz/item/CS_URS_2021_02/916131112"/>
    <hyperlink ref="F262" r:id="rId45" display="https://podminky.urs.cz/item/CS_URS_2021_02/916133112"/>
    <hyperlink ref="F264" r:id="rId46" display="https://podminky.urs.cz/item/CS_URS_2021_02/919732211"/>
    <hyperlink ref="F267" r:id="rId47" display="https://podminky.urs.cz/item/CS_URS_2021_02/919735112"/>
    <hyperlink ref="F270" r:id="rId48" display="https://podminky.urs.cz/item/CS_URS_2021_02/919735113"/>
    <hyperlink ref="F275" r:id="rId49" display="https://podminky.urs.cz/item/CS_URS_2021_02/979024442"/>
    <hyperlink ref="F277" r:id="rId50" display="https://podminky.urs.cz/item/CS_URS_2021_02/979024443"/>
    <hyperlink ref="F280" r:id="rId51" display="https://podminky.urs.cz/item/CS_URS_2021_02/997221551"/>
    <hyperlink ref="F283" r:id="rId52" display="https://podminky.urs.cz/item/CS_URS_2021_02/997221559"/>
    <hyperlink ref="F286" r:id="rId53" display="https://podminky.urs.cz/item/CS_URS_2021_02/997221861"/>
    <hyperlink ref="F289" r:id="rId54" display="https://podminky.urs.cz/item/CS_URS_2021_02/997221873"/>
    <hyperlink ref="F292" r:id="rId55" display="https://podminky.urs.cz/item/CS_URS_2021_02/997221875"/>
    <hyperlink ref="F296" r:id="rId56" display="https://podminky.urs.cz/item/CS_URS_2021_02/9982751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57"/>
</worksheet>
</file>

<file path=xl/worksheets/sheet1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130</v>
      </c>
    </row>
    <row r="3" hidden="1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20"/>
      <c r="AT3" s="17" t="s">
        <v>78</v>
      </c>
    </row>
    <row r="4" hidden="1" s="1" customFormat="1" ht="24.96" customHeight="1">
      <c r="B4" s="20"/>
      <c r="D4" s="141" t="s">
        <v>240</v>
      </c>
      <c r="L4" s="20"/>
      <c r="M4" s="142" t="s">
        <v>10</v>
      </c>
      <c r="AT4" s="17" t="s">
        <v>4</v>
      </c>
    </row>
    <row r="5" hidden="1" s="1" customFormat="1" ht="6.96" customHeight="1">
      <c r="B5" s="20"/>
      <c r="L5" s="20"/>
    </row>
    <row r="6" hidden="1" s="1" customFormat="1" ht="12" customHeight="1">
      <c r="B6" s="20"/>
      <c r="D6" s="143" t="s">
        <v>16</v>
      </c>
      <c r="L6" s="20"/>
    </row>
    <row r="7" hidden="1" s="1" customFormat="1" ht="16.5" customHeight="1">
      <c r="B7" s="20"/>
      <c r="E7" s="144" t="str">
        <f>'Rekapitulace stavby'!K6</f>
        <v>3. STAVBA - FIALOVÁ - Vozovna Pisárky, etapa III. - vratná tramvajová smyčka</v>
      </c>
      <c r="F7" s="143"/>
      <c r="G7" s="143"/>
      <c r="H7" s="143"/>
      <c r="L7" s="20"/>
    </row>
    <row r="8" hidden="1" s="1" customFormat="1" ht="12" customHeight="1">
      <c r="B8" s="20"/>
      <c r="D8" s="143" t="s">
        <v>241</v>
      </c>
      <c r="L8" s="20"/>
    </row>
    <row r="9" hidden="1" s="2" customFormat="1" ht="16.5" customHeight="1">
      <c r="A9" s="38"/>
      <c r="B9" s="44"/>
      <c r="C9" s="38"/>
      <c r="D9" s="38"/>
      <c r="E9" s="144" t="s">
        <v>1884</v>
      </c>
      <c r="F9" s="38"/>
      <c r="G9" s="38"/>
      <c r="H9" s="38"/>
      <c r="I9" s="38"/>
      <c r="J9" s="38"/>
      <c r="K9" s="38"/>
      <c r="L9" s="145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hidden="1" s="2" customFormat="1" ht="12" customHeight="1">
      <c r="A10" s="38"/>
      <c r="B10" s="44"/>
      <c r="C10" s="38"/>
      <c r="D10" s="143" t="s">
        <v>243</v>
      </c>
      <c r="E10" s="38"/>
      <c r="F10" s="38"/>
      <c r="G10" s="38"/>
      <c r="H10" s="38"/>
      <c r="I10" s="38"/>
      <c r="J10" s="38"/>
      <c r="K10" s="38"/>
      <c r="L10" s="145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hidden="1" s="2" customFormat="1" ht="16.5" customHeight="1">
      <c r="A11" s="38"/>
      <c r="B11" s="44"/>
      <c r="C11" s="38"/>
      <c r="D11" s="38"/>
      <c r="E11" s="146" t="s">
        <v>2936</v>
      </c>
      <c r="F11" s="38"/>
      <c r="G11" s="38"/>
      <c r="H11" s="38"/>
      <c r="I11" s="38"/>
      <c r="J11" s="38"/>
      <c r="K11" s="38"/>
      <c r="L11" s="145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hidden="1" s="2" customFormat="1">
      <c r="A12" s="38"/>
      <c r="B12" s="44"/>
      <c r="C12" s="38"/>
      <c r="D12" s="38"/>
      <c r="E12" s="38"/>
      <c r="F12" s="38"/>
      <c r="G12" s="38"/>
      <c r="H12" s="38"/>
      <c r="I12" s="38"/>
      <c r="J12" s="38"/>
      <c r="K12" s="38"/>
      <c r="L12" s="145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hidden="1" s="2" customFormat="1" ht="12" customHeight="1">
      <c r="A13" s="38"/>
      <c r="B13" s="44"/>
      <c r="C13" s="38"/>
      <c r="D13" s="143" t="s">
        <v>18</v>
      </c>
      <c r="E13" s="38"/>
      <c r="F13" s="133" t="s">
        <v>19</v>
      </c>
      <c r="G13" s="38"/>
      <c r="H13" s="38"/>
      <c r="I13" s="143" t="s">
        <v>20</v>
      </c>
      <c r="J13" s="133" t="s">
        <v>19</v>
      </c>
      <c r="K13" s="38"/>
      <c r="L13" s="145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hidden="1" s="2" customFormat="1" ht="12" customHeight="1">
      <c r="A14" s="38"/>
      <c r="B14" s="44"/>
      <c r="C14" s="38"/>
      <c r="D14" s="143" t="s">
        <v>21</v>
      </c>
      <c r="E14" s="38"/>
      <c r="F14" s="133" t="s">
        <v>22</v>
      </c>
      <c r="G14" s="38"/>
      <c r="H14" s="38"/>
      <c r="I14" s="143" t="s">
        <v>23</v>
      </c>
      <c r="J14" s="147" t="str">
        <f>'Rekapitulace stavby'!AN8</f>
        <v>20. 12. 2021</v>
      </c>
      <c r="K14" s="38"/>
      <c r="L14" s="145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hidden="1" s="2" customFormat="1" ht="10.8" customHeight="1">
      <c r="A15" s="38"/>
      <c r="B15" s="44"/>
      <c r="C15" s="38"/>
      <c r="D15" s="38"/>
      <c r="E15" s="38"/>
      <c r="F15" s="38"/>
      <c r="G15" s="38"/>
      <c r="H15" s="38"/>
      <c r="I15" s="38"/>
      <c r="J15" s="38"/>
      <c r="K15" s="38"/>
      <c r="L15" s="145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hidden="1" s="2" customFormat="1" ht="12" customHeight="1">
      <c r="A16" s="38"/>
      <c r="B16" s="44"/>
      <c r="C16" s="38"/>
      <c r="D16" s="143" t="s">
        <v>25</v>
      </c>
      <c r="E16" s="38"/>
      <c r="F16" s="38"/>
      <c r="G16" s="38"/>
      <c r="H16" s="38"/>
      <c r="I16" s="143" t="s">
        <v>26</v>
      </c>
      <c r="J16" s="133" t="str">
        <f>IF('Rekapitulace stavby'!AN10="","",'Rekapitulace stavby'!AN10)</f>
        <v/>
      </c>
      <c r="K16" s="38"/>
      <c r="L16" s="145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hidden="1" s="2" customFormat="1" ht="18" customHeight="1">
      <c r="A17" s="38"/>
      <c r="B17" s="44"/>
      <c r="C17" s="38"/>
      <c r="D17" s="38"/>
      <c r="E17" s="133" t="str">
        <f>IF('Rekapitulace stavby'!E11="","",'Rekapitulace stavby'!E11)</f>
        <v xml:space="preserve"> </v>
      </c>
      <c r="F17" s="38"/>
      <c r="G17" s="38"/>
      <c r="H17" s="38"/>
      <c r="I17" s="143" t="s">
        <v>27</v>
      </c>
      <c r="J17" s="133" t="str">
        <f>IF('Rekapitulace stavby'!AN11="","",'Rekapitulace stavby'!AN11)</f>
        <v/>
      </c>
      <c r="K17" s="38"/>
      <c r="L17" s="145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hidden="1" s="2" customFormat="1" ht="6.96" customHeight="1">
      <c r="A18" s="38"/>
      <c r="B18" s="44"/>
      <c r="C18" s="38"/>
      <c r="D18" s="38"/>
      <c r="E18" s="38"/>
      <c r="F18" s="38"/>
      <c r="G18" s="38"/>
      <c r="H18" s="38"/>
      <c r="I18" s="38"/>
      <c r="J18" s="38"/>
      <c r="K18" s="38"/>
      <c r="L18" s="145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hidden="1" s="2" customFormat="1" ht="12" customHeight="1">
      <c r="A19" s="38"/>
      <c r="B19" s="44"/>
      <c r="C19" s="38"/>
      <c r="D19" s="143" t="s">
        <v>28</v>
      </c>
      <c r="E19" s="38"/>
      <c r="F19" s="38"/>
      <c r="G19" s="38"/>
      <c r="H19" s="38"/>
      <c r="I19" s="143" t="s">
        <v>26</v>
      </c>
      <c r="J19" s="33" t="str">
        <f>'Rekapitulace stavby'!AN13</f>
        <v>Vyplň údaj</v>
      </c>
      <c r="K19" s="38"/>
      <c r="L19" s="145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hidden="1" s="2" customFormat="1" ht="18" customHeight="1">
      <c r="A20" s="38"/>
      <c r="B20" s="44"/>
      <c r="C20" s="38"/>
      <c r="D20" s="38"/>
      <c r="E20" s="33" t="str">
        <f>'Rekapitulace stavby'!E14</f>
        <v>Vyplň údaj</v>
      </c>
      <c r="F20" s="133"/>
      <c r="G20" s="133"/>
      <c r="H20" s="133"/>
      <c r="I20" s="143" t="s">
        <v>27</v>
      </c>
      <c r="J20" s="33" t="str">
        <f>'Rekapitulace stavby'!AN14</f>
        <v>Vyplň údaj</v>
      </c>
      <c r="K20" s="38"/>
      <c r="L20" s="145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hidden="1" s="2" customFormat="1" ht="6.96" customHeight="1">
      <c r="A21" s="38"/>
      <c r="B21" s="44"/>
      <c r="C21" s="38"/>
      <c r="D21" s="38"/>
      <c r="E21" s="38"/>
      <c r="F21" s="38"/>
      <c r="G21" s="38"/>
      <c r="H21" s="38"/>
      <c r="I21" s="38"/>
      <c r="J21" s="38"/>
      <c r="K21" s="38"/>
      <c r="L21" s="145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hidden="1" s="2" customFormat="1" ht="12" customHeight="1">
      <c r="A22" s="38"/>
      <c r="B22" s="44"/>
      <c r="C22" s="38"/>
      <c r="D22" s="143" t="s">
        <v>30</v>
      </c>
      <c r="E22" s="38"/>
      <c r="F22" s="38"/>
      <c r="G22" s="38"/>
      <c r="H22" s="38"/>
      <c r="I22" s="143" t="s">
        <v>26</v>
      </c>
      <c r="J22" s="133" t="str">
        <f>IF('Rekapitulace stavby'!AN16="","",'Rekapitulace stavby'!AN16)</f>
        <v/>
      </c>
      <c r="K22" s="38"/>
      <c r="L22" s="145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hidden="1" s="2" customFormat="1" ht="18" customHeight="1">
      <c r="A23" s="38"/>
      <c r="B23" s="44"/>
      <c r="C23" s="38"/>
      <c r="D23" s="38"/>
      <c r="E23" s="133" t="str">
        <f>IF('Rekapitulace stavby'!E17="","",'Rekapitulace stavby'!E17)</f>
        <v xml:space="preserve"> </v>
      </c>
      <c r="F23" s="38"/>
      <c r="G23" s="38"/>
      <c r="H23" s="38"/>
      <c r="I23" s="143" t="s">
        <v>27</v>
      </c>
      <c r="J23" s="133" t="str">
        <f>IF('Rekapitulace stavby'!AN17="","",'Rekapitulace stavby'!AN17)</f>
        <v/>
      </c>
      <c r="K23" s="38"/>
      <c r="L23" s="145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hidden="1" s="2" customFormat="1" ht="6.96" customHeight="1">
      <c r="A24" s="38"/>
      <c r="B24" s="44"/>
      <c r="C24" s="38"/>
      <c r="D24" s="38"/>
      <c r="E24" s="38"/>
      <c r="F24" s="38"/>
      <c r="G24" s="38"/>
      <c r="H24" s="38"/>
      <c r="I24" s="38"/>
      <c r="J24" s="38"/>
      <c r="K24" s="38"/>
      <c r="L24" s="145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hidden="1" s="2" customFormat="1" ht="12" customHeight="1">
      <c r="A25" s="38"/>
      <c r="B25" s="44"/>
      <c r="C25" s="38"/>
      <c r="D25" s="143" t="s">
        <v>32</v>
      </c>
      <c r="E25" s="38"/>
      <c r="F25" s="38"/>
      <c r="G25" s="38"/>
      <c r="H25" s="38"/>
      <c r="I25" s="143" t="s">
        <v>26</v>
      </c>
      <c r="J25" s="133" t="str">
        <f>IF('Rekapitulace stavby'!AN19="","",'Rekapitulace stavby'!AN19)</f>
        <v/>
      </c>
      <c r="K25" s="38"/>
      <c r="L25" s="145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hidden="1" s="2" customFormat="1" ht="18" customHeight="1">
      <c r="A26" s="38"/>
      <c r="B26" s="44"/>
      <c r="C26" s="38"/>
      <c r="D26" s="38"/>
      <c r="E26" s="133" t="str">
        <f>IF('Rekapitulace stavby'!E20="","",'Rekapitulace stavby'!E20)</f>
        <v xml:space="preserve"> </v>
      </c>
      <c r="F26" s="38"/>
      <c r="G26" s="38"/>
      <c r="H26" s="38"/>
      <c r="I26" s="143" t="s">
        <v>27</v>
      </c>
      <c r="J26" s="133" t="str">
        <f>IF('Rekapitulace stavby'!AN20="","",'Rekapitulace stavby'!AN20)</f>
        <v/>
      </c>
      <c r="K26" s="38"/>
      <c r="L26" s="145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hidden="1" s="2" customFormat="1" ht="6.96" customHeight="1">
      <c r="A27" s="38"/>
      <c r="B27" s="44"/>
      <c r="C27" s="38"/>
      <c r="D27" s="38"/>
      <c r="E27" s="38"/>
      <c r="F27" s="38"/>
      <c r="G27" s="38"/>
      <c r="H27" s="38"/>
      <c r="I27" s="38"/>
      <c r="J27" s="38"/>
      <c r="K27" s="38"/>
      <c r="L27" s="145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hidden="1" s="2" customFormat="1" ht="12" customHeight="1">
      <c r="A28" s="38"/>
      <c r="B28" s="44"/>
      <c r="C28" s="38"/>
      <c r="D28" s="143" t="s">
        <v>33</v>
      </c>
      <c r="E28" s="38"/>
      <c r="F28" s="38"/>
      <c r="G28" s="38"/>
      <c r="H28" s="38"/>
      <c r="I28" s="38"/>
      <c r="J28" s="38"/>
      <c r="K28" s="38"/>
      <c r="L28" s="145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hidden="1" s="8" customFormat="1" ht="16.5" customHeight="1">
      <c r="A29" s="148"/>
      <c r="B29" s="149"/>
      <c r="C29" s="148"/>
      <c r="D29" s="148"/>
      <c r="E29" s="150" t="s">
        <v>19</v>
      </c>
      <c r="F29" s="150"/>
      <c r="G29" s="150"/>
      <c r="H29" s="150"/>
      <c r="I29" s="148"/>
      <c r="J29" s="148"/>
      <c r="K29" s="148"/>
      <c r="L29" s="151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</row>
    <row r="30" hidden="1" s="2" customFormat="1" ht="6.96" customHeight="1">
      <c r="A30" s="38"/>
      <c r="B30" s="44"/>
      <c r="C30" s="38"/>
      <c r="D30" s="38"/>
      <c r="E30" s="38"/>
      <c r="F30" s="38"/>
      <c r="G30" s="38"/>
      <c r="H30" s="38"/>
      <c r="I30" s="38"/>
      <c r="J30" s="38"/>
      <c r="K30" s="38"/>
      <c r="L30" s="145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hidden="1" s="2" customFormat="1" ht="6.96" customHeight="1">
      <c r="A31" s="38"/>
      <c r="B31" s="44"/>
      <c r="C31" s="38"/>
      <c r="D31" s="152"/>
      <c r="E31" s="152"/>
      <c r="F31" s="152"/>
      <c r="G31" s="152"/>
      <c r="H31" s="152"/>
      <c r="I31" s="152"/>
      <c r="J31" s="152"/>
      <c r="K31" s="152"/>
      <c r="L31" s="145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hidden="1" s="2" customFormat="1" ht="25.44" customHeight="1">
      <c r="A32" s="38"/>
      <c r="B32" s="44"/>
      <c r="C32" s="38"/>
      <c r="D32" s="153" t="s">
        <v>35</v>
      </c>
      <c r="E32" s="38"/>
      <c r="F32" s="38"/>
      <c r="G32" s="38"/>
      <c r="H32" s="38"/>
      <c r="I32" s="38"/>
      <c r="J32" s="154">
        <f>ROUND(J91, 2)</f>
        <v>0</v>
      </c>
      <c r="K32" s="38"/>
      <c r="L32" s="145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hidden="1" s="2" customFormat="1" ht="6.96" customHeight="1">
      <c r="A33" s="38"/>
      <c r="B33" s="44"/>
      <c r="C33" s="38"/>
      <c r="D33" s="152"/>
      <c r="E33" s="152"/>
      <c r="F33" s="152"/>
      <c r="G33" s="152"/>
      <c r="H33" s="152"/>
      <c r="I33" s="152"/>
      <c r="J33" s="152"/>
      <c r="K33" s="152"/>
      <c r="L33" s="145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hidden="1" s="2" customFormat="1" ht="14.4" customHeight="1">
      <c r="A34" s="38"/>
      <c r="B34" s="44"/>
      <c r="C34" s="38"/>
      <c r="D34" s="38"/>
      <c r="E34" s="38"/>
      <c r="F34" s="155" t="s">
        <v>37</v>
      </c>
      <c r="G34" s="38"/>
      <c r="H34" s="38"/>
      <c r="I34" s="155" t="s">
        <v>36</v>
      </c>
      <c r="J34" s="155" t="s">
        <v>38</v>
      </c>
      <c r="K34" s="38"/>
      <c r="L34" s="145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156" t="s">
        <v>39</v>
      </c>
      <c r="E35" s="143" t="s">
        <v>40</v>
      </c>
      <c r="F35" s="157">
        <f>ROUND((SUM(BE91:BE205)),  2)</f>
        <v>0</v>
      </c>
      <c r="G35" s="38"/>
      <c r="H35" s="38"/>
      <c r="I35" s="158">
        <v>0.20999999999999999</v>
      </c>
      <c r="J35" s="157">
        <f>ROUND(((SUM(BE91:BE205))*I35),  2)</f>
        <v>0</v>
      </c>
      <c r="K35" s="38"/>
      <c r="L35" s="145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3" t="s">
        <v>41</v>
      </c>
      <c r="F36" s="157">
        <f>ROUND((SUM(BF91:BF205)),  2)</f>
        <v>0</v>
      </c>
      <c r="G36" s="38"/>
      <c r="H36" s="38"/>
      <c r="I36" s="158">
        <v>0.14999999999999999</v>
      </c>
      <c r="J36" s="157">
        <f>ROUND(((SUM(BF91:BF205))*I36),  2)</f>
        <v>0</v>
      </c>
      <c r="K36" s="38"/>
      <c r="L36" s="145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3" t="s">
        <v>42</v>
      </c>
      <c r="F37" s="157">
        <f>ROUND((SUM(BG91:BG205)),  2)</f>
        <v>0</v>
      </c>
      <c r="G37" s="38"/>
      <c r="H37" s="38"/>
      <c r="I37" s="158">
        <v>0.20999999999999999</v>
      </c>
      <c r="J37" s="157">
        <f>0</f>
        <v>0</v>
      </c>
      <c r="K37" s="38"/>
      <c r="L37" s="145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44"/>
      <c r="C38" s="38"/>
      <c r="D38" s="38"/>
      <c r="E38" s="143" t="s">
        <v>43</v>
      </c>
      <c r="F38" s="157">
        <f>ROUND((SUM(BH91:BH205)),  2)</f>
        <v>0</v>
      </c>
      <c r="G38" s="38"/>
      <c r="H38" s="38"/>
      <c r="I38" s="158">
        <v>0.14999999999999999</v>
      </c>
      <c r="J38" s="157">
        <f>0</f>
        <v>0</v>
      </c>
      <c r="K38" s="38"/>
      <c r="L38" s="145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44"/>
      <c r="C39" s="38"/>
      <c r="D39" s="38"/>
      <c r="E39" s="143" t="s">
        <v>44</v>
      </c>
      <c r="F39" s="157">
        <f>ROUND((SUM(BI91:BI205)),  2)</f>
        <v>0</v>
      </c>
      <c r="G39" s="38"/>
      <c r="H39" s="38"/>
      <c r="I39" s="158">
        <v>0</v>
      </c>
      <c r="J39" s="157">
        <f>0</f>
        <v>0</v>
      </c>
      <c r="K39" s="38"/>
      <c r="L39" s="145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hidden="1" s="2" customFormat="1" ht="6.96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145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hidden="1" s="2" customFormat="1" ht="25.44" customHeight="1">
      <c r="A41" s="38"/>
      <c r="B41" s="44"/>
      <c r="C41" s="159"/>
      <c r="D41" s="160" t="s">
        <v>45</v>
      </c>
      <c r="E41" s="161"/>
      <c r="F41" s="161"/>
      <c r="G41" s="162" t="s">
        <v>46</v>
      </c>
      <c r="H41" s="163" t="s">
        <v>47</v>
      </c>
      <c r="I41" s="161"/>
      <c r="J41" s="164">
        <f>SUM(J32:J39)</f>
        <v>0</v>
      </c>
      <c r="K41" s="165"/>
      <c r="L41" s="145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hidden="1" s="2" customFormat="1" ht="14.4" customHeight="1">
      <c r="A42" s="38"/>
      <c r="B42" s="166"/>
      <c r="C42" s="167"/>
      <c r="D42" s="167"/>
      <c r="E42" s="167"/>
      <c r="F42" s="167"/>
      <c r="G42" s="167"/>
      <c r="H42" s="167"/>
      <c r="I42" s="167"/>
      <c r="J42" s="167"/>
      <c r="K42" s="167"/>
      <c r="L42" s="145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hidden="1"/>
    <row r="44" hidden="1"/>
    <row r="45" hidden="1"/>
    <row r="46" s="2" customFormat="1" ht="6.96" customHeight="1">
      <c r="A46" s="38"/>
      <c r="B46" s="168"/>
      <c r="C46" s="169"/>
      <c r="D46" s="169"/>
      <c r="E46" s="169"/>
      <c r="F46" s="169"/>
      <c r="G46" s="169"/>
      <c r="H46" s="169"/>
      <c r="I46" s="169"/>
      <c r="J46" s="169"/>
      <c r="K46" s="169"/>
      <c r="L46" s="145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s="2" customFormat="1" ht="24.96" customHeight="1">
      <c r="A47" s="38"/>
      <c r="B47" s="39"/>
      <c r="C47" s="23" t="s">
        <v>245</v>
      </c>
      <c r="D47" s="40"/>
      <c r="E47" s="40"/>
      <c r="F47" s="40"/>
      <c r="G47" s="40"/>
      <c r="H47" s="40"/>
      <c r="I47" s="40"/>
      <c r="J47" s="40"/>
      <c r="K47" s="40"/>
      <c r="L47" s="145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s="2" customFormat="1" ht="6.96" customHeight="1">
      <c r="A48" s="38"/>
      <c r="B48" s="39"/>
      <c r="C48" s="40"/>
      <c r="D48" s="40"/>
      <c r="E48" s="40"/>
      <c r="F48" s="40"/>
      <c r="G48" s="40"/>
      <c r="H48" s="40"/>
      <c r="I48" s="40"/>
      <c r="J48" s="40"/>
      <c r="K48" s="40"/>
      <c r="L48" s="145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s="2" customFormat="1" ht="12" customHeight="1">
      <c r="A49" s="38"/>
      <c r="B49" s="39"/>
      <c r="C49" s="32" t="s">
        <v>16</v>
      </c>
      <c r="D49" s="40"/>
      <c r="E49" s="40"/>
      <c r="F49" s="40"/>
      <c r="G49" s="40"/>
      <c r="H49" s="40"/>
      <c r="I49" s="40"/>
      <c r="J49" s="40"/>
      <c r="K49" s="40"/>
      <c r="L49" s="145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s="2" customFormat="1" ht="16.5" customHeight="1">
      <c r="A50" s="38"/>
      <c r="B50" s="39"/>
      <c r="C50" s="40"/>
      <c r="D50" s="40"/>
      <c r="E50" s="170" t="str">
        <f>E7</f>
        <v>3. STAVBA - FIALOVÁ - Vozovna Pisárky, etapa III. - vratná tramvajová smyčka</v>
      </c>
      <c r="F50" s="32"/>
      <c r="G50" s="32"/>
      <c r="H50" s="32"/>
      <c r="I50" s="40"/>
      <c r="J50" s="40"/>
      <c r="K50" s="40"/>
      <c r="L50" s="145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s="1" customFormat="1" ht="12" customHeight="1">
      <c r="B51" s="21"/>
      <c r="C51" s="32" t="s">
        <v>241</v>
      </c>
      <c r="D51" s="22"/>
      <c r="E51" s="22"/>
      <c r="F51" s="22"/>
      <c r="G51" s="22"/>
      <c r="H51" s="22"/>
      <c r="I51" s="22"/>
      <c r="J51" s="22"/>
      <c r="K51" s="22"/>
      <c r="L51" s="20"/>
    </row>
    <row r="52" s="2" customFormat="1" ht="16.5" customHeight="1">
      <c r="A52" s="38"/>
      <c r="B52" s="39"/>
      <c r="C52" s="40"/>
      <c r="D52" s="40"/>
      <c r="E52" s="170" t="s">
        <v>1884</v>
      </c>
      <c r="F52" s="40"/>
      <c r="G52" s="40"/>
      <c r="H52" s="40"/>
      <c r="I52" s="40"/>
      <c r="J52" s="40"/>
      <c r="K52" s="40"/>
      <c r="L52" s="145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s="2" customFormat="1" ht="12" customHeight="1">
      <c r="A53" s="38"/>
      <c r="B53" s="39"/>
      <c r="C53" s="32" t="s">
        <v>243</v>
      </c>
      <c r="D53" s="40"/>
      <c r="E53" s="40"/>
      <c r="F53" s="40"/>
      <c r="G53" s="40"/>
      <c r="H53" s="40"/>
      <c r="I53" s="40"/>
      <c r="J53" s="40"/>
      <c r="K53" s="40"/>
      <c r="L53" s="145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s="2" customFormat="1" ht="16.5" customHeight="1">
      <c r="A54" s="38"/>
      <c r="B54" s="39"/>
      <c r="C54" s="40"/>
      <c r="D54" s="40"/>
      <c r="E54" s="69" t="str">
        <f>E11</f>
        <v>IO 329 - Dešťová kanalizace - přípojka areál DPMB</v>
      </c>
      <c r="F54" s="40"/>
      <c r="G54" s="40"/>
      <c r="H54" s="40"/>
      <c r="I54" s="40"/>
      <c r="J54" s="40"/>
      <c r="K54" s="40"/>
      <c r="L54" s="145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s="2" customFormat="1" ht="6.96" customHeight="1">
      <c r="A55" s="38"/>
      <c r="B55" s="39"/>
      <c r="C55" s="40"/>
      <c r="D55" s="40"/>
      <c r="E55" s="40"/>
      <c r="F55" s="40"/>
      <c r="G55" s="40"/>
      <c r="H55" s="40"/>
      <c r="I55" s="40"/>
      <c r="J55" s="40"/>
      <c r="K55" s="40"/>
      <c r="L55" s="145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s="2" customFormat="1" ht="12" customHeight="1">
      <c r="A56" s="38"/>
      <c r="B56" s="39"/>
      <c r="C56" s="32" t="s">
        <v>21</v>
      </c>
      <c r="D56" s="40"/>
      <c r="E56" s="40"/>
      <c r="F56" s="27" t="str">
        <f>F14</f>
        <v xml:space="preserve"> </v>
      </c>
      <c r="G56" s="40"/>
      <c r="H56" s="40"/>
      <c r="I56" s="32" t="s">
        <v>23</v>
      </c>
      <c r="J56" s="72" t="str">
        <f>IF(J14="","",J14)</f>
        <v>20. 12. 2021</v>
      </c>
      <c r="K56" s="40"/>
      <c r="L56" s="145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s="2" customFormat="1" ht="6.96" customHeight="1">
      <c r="A57" s="38"/>
      <c r="B57" s="39"/>
      <c r="C57" s="40"/>
      <c r="D57" s="40"/>
      <c r="E57" s="40"/>
      <c r="F57" s="40"/>
      <c r="G57" s="40"/>
      <c r="H57" s="40"/>
      <c r="I57" s="40"/>
      <c r="J57" s="40"/>
      <c r="K57" s="40"/>
      <c r="L57" s="145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s="2" customFormat="1" ht="15.15" customHeight="1">
      <c r="A58" s="38"/>
      <c r="B58" s="39"/>
      <c r="C58" s="32" t="s">
        <v>25</v>
      </c>
      <c r="D58" s="40"/>
      <c r="E58" s="40"/>
      <c r="F58" s="27" t="str">
        <f>E17</f>
        <v xml:space="preserve"> </v>
      </c>
      <c r="G58" s="40"/>
      <c r="H58" s="40"/>
      <c r="I58" s="32" t="s">
        <v>30</v>
      </c>
      <c r="J58" s="36" t="str">
        <f>E23</f>
        <v xml:space="preserve"> </v>
      </c>
      <c r="K58" s="40"/>
      <c r="L58" s="145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</row>
    <row r="59" s="2" customFormat="1" ht="15.15" customHeight="1">
      <c r="A59" s="38"/>
      <c r="B59" s="39"/>
      <c r="C59" s="32" t="s">
        <v>28</v>
      </c>
      <c r="D59" s="40"/>
      <c r="E59" s="40"/>
      <c r="F59" s="27" t="str">
        <f>IF(E20="","",E20)</f>
        <v>Vyplň údaj</v>
      </c>
      <c r="G59" s="40"/>
      <c r="H59" s="40"/>
      <c r="I59" s="32" t="s">
        <v>32</v>
      </c>
      <c r="J59" s="36" t="str">
        <f>E26</f>
        <v xml:space="preserve"> </v>
      </c>
      <c r="K59" s="40"/>
      <c r="L59" s="145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</row>
    <row r="60" s="2" customFormat="1" ht="10.32" customHeight="1">
      <c r="A60" s="38"/>
      <c r="B60" s="39"/>
      <c r="C60" s="40"/>
      <c r="D60" s="40"/>
      <c r="E60" s="40"/>
      <c r="F60" s="40"/>
      <c r="G60" s="40"/>
      <c r="H60" s="40"/>
      <c r="I60" s="40"/>
      <c r="J60" s="40"/>
      <c r="K60" s="40"/>
      <c r="L60" s="145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</row>
    <row r="61" s="2" customFormat="1" ht="29.28" customHeight="1">
      <c r="A61" s="38"/>
      <c r="B61" s="39"/>
      <c r="C61" s="171" t="s">
        <v>246</v>
      </c>
      <c r="D61" s="172"/>
      <c r="E61" s="172"/>
      <c r="F61" s="172"/>
      <c r="G61" s="172"/>
      <c r="H61" s="172"/>
      <c r="I61" s="172"/>
      <c r="J61" s="173" t="s">
        <v>247</v>
      </c>
      <c r="K61" s="172"/>
      <c r="L61" s="145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 s="2" customFormat="1" ht="10.32" customHeight="1">
      <c r="A62" s="38"/>
      <c r="B62" s="39"/>
      <c r="C62" s="40"/>
      <c r="D62" s="40"/>
      <c r="E62" s="40"/>
      <c r="F62" s="40"/>
      <c r="G62" s="40"/>
      <c r="H62" s="40"/>
      <c r="I62" s="40"/>
      <c r="J62" s="40"/>
      <c r="K62" s="40"/>
      <c r="L62" s="145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</row>
    <row r="63" s="2" customFormat="1" ht="22.8" customHeight="1">
      <c r="A63" s="38"/>
      <c r="B63" s="39"/>
      <c r="C63" s="174" t="s">
        <v>67</v>
      </c>
      <c r="D63" s="40"/>
      <c r="E63" s="40"/>
      <c r="F63" s="40"/>
      <c r="G63" s="40"/>
      <c r="H63" s="40"/>
      <c r="I63" s="40"/>
      <c r="J63" s="102">
        <f>J91</f>
        <v>0</v>
      </c>
      <c r="K63" s="40"/>
      <c r="L63" s="145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U63" s="17" t="s">
        <v>248</v>
      </c>
    </row>
    <row r="64" s="9" customFormat="1" ht="24.96" customHeight="1">
      <c r="A64" s="9"/>
      <c r="B64" s="175"/>
      <c r="C64" s="176"/>
      <c r="D64" s="177" t="s">
        <v>287</v>
      </c>
      <c r="E64" s="178"/>
      <c r="F64" s="178"/>
      <c r="G64" s="178"/>
      <c r="H64" s="178"/>
      <c r="I64" s="178"/>
      <c r="J64" s="179">
        <f>J92</f>
        <v>0</v>
      </c>
      <c r="K64" s="176"/>
      <c r="L64" s="180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9" customFormat="1" ht="24.96" customHeight="1">
      <c r="A65" s="9"/>
      <c r="B65" s="175"/>
      <c r="C65" s="176"/>
      <c r="D65" s="177" t="s">
        <v>507</v>
      </c>
      <c r="E65" s="178"/>
      <c r="F65" s="178"/>
      <c r="G65" s="178"/>
      <c r="H65" s="178"/>
      <c r="I65" s="178"/>
      <c r="J65" s="179">
        <f>J143</f>
        <v>0</v>
      </c>
      <c r="K65" s="176"/>
      <c r="L65" s="180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9" customFormat="1" ht="24.96" customHeight="1">
      <c r="A66" s="9"/>
      <c r="B66" s="175"/>
      <c r="C66" s="176"/>
      <c r="D66" s="177" t="s">
        <v>509</v>
      </c>
      <c r="E66" s="178"/>
      <c r="F66" s="178"/>
      <c r="G66" s="178"/>
      <c r="H66" s="178"/>
      <c r="I66" s="178"/>
      <c r="J66" s="179">
        <f>J147</f>
        <v>0</v>
      </c>
      <c r="K66" s="176"/>
      <c r="L66" s="180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9" customFormat="1" ht="24.96" customHeight="1">
      <c r="A67" s="9"/>
      <c r="B67" s="175"/>
      <c r="C67" s="176"/>
      <c r="D67" s="177" t="s">
        <v>510</v>
      </c>
      <c r="E67" s="178"/>
      <c r="F67" s="178"/>
      <c r="G67" s="178"/>
      <c r="H67" s="178"/>
      <c r="I67" s="178"/>
      <c r="J67" s="179">
        <f>J150</f>
        <v>0</v>
      </c>
      <c r="K67" s="176"/>
      <c r="L67" s="180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9" customFormat="1" ht="24.96" customHeight="1">
      <c r="A68" s="9"/>
      <c r="B68" s="175"/>
      <c r="C68" s="176"/>
      <c r="D68" s="177" t="s">
        <v>515</v>
      </c>
      <c r="E68" s="178"/>
      <c r="F68" s="178"/>
      <c r="G68" s="178"/>
      <c r="H68" s="178"/>
      <c r="I68" s="178"/>
      <c r="J68" s="179">
        <f>J160</f>
        <v>0</v>
      </c>
      <c r="K68" s="176"/>
      <c r="L68" s="180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9" customFormat="1" ht="24.96" customHeight="1">
      <c r="A69" s="9"/>
      <c r="B69" s="175"/>
      <c r="C69" s="176"/>
      <c r="D69" s="177" t="s">
        <v>516</v>
      </c>
      <c r="E69" s="178"/>
      <c r="F69" s="178"/>
      <c r="G69" s="178"/>
      <c r="H69" s="178"/>
      <c r="I69" s="178"/>
      <c r="J69" s="179">
        <f>J203</f>
        <v>0</v>
      </c>
      <c r="K69" s="176"/>
      <c r="L69" s="180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s="2" customFormat="1" ht="21.84" customHeight="1">
      <c r="A70" s="38"/>
      <c r="B70" s="39"/>
      <c r="C70" s="40"/>
      <c r="D70" s="40"/>
      <c r="E70" s="40"/>
      <c r="F70" s="40"/>
      <c r="G70" s="40"/>
      <c r="H70" s="40"/>
      <c r="I70" s="40"/>
      <c r="J70" s="40"/>
      <c r="K70" s="40"/>
      <c r="L70" s="145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</row>
    <row r="71" s="2" customFormat="1" ht="6.96" customHeight="1">
      <c r="A71" s="38"/>
      <c r="B71" s="59"/>
      <c r="C71" s="60"/>
      <c r="D71" s="60"/>
      <c r="E71" s="60"/>
      <c r="F71" s="60"/>
      <c r="G71" s="60"/>
      <c r="H71" s="60"/>
      <c r="I71" s="60"/>
      <c r="J71" s="60"/>
      <c r="K71" s="60"/>
      <c r="L71" s="145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</row>
    <row r="75" s="2" customFormat="1" ht="6.96" customHeight="1">
      <c r="A75" s="38"/>
      <c r="B75" s="61"/>
      <c r="C75" s="62"/>
      <c r="D75" s="62"/>
      <c r="E75" s="62"/>
      <c r="F75" s="62"/>
      <c r="G75" s="62"/>
      <c r="H75" s="62"/>
      <c r="I75" s="62"/>
      <c r="J75" s="62"/>
      <c r="K75" s="62"/>
      <c r="L75" s="145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6" s="2" customFormat="1" ht="24.96" customHeight="1">
      <c r="A76" s="38"/>
      <c r="B76" s="39"/>
      <c r="C76" s="23" t="s">
        <v>250</v>
      </c>
      <c r="D76" s="40"/>
      <c r="E76" s="40"/>
      <c r="F76" s="40"/>
      <c r="G76" s="40"/>
      <c r="H76" s="40"/>
      <c r="I76" s="40"/>
      <c r="J76" s="40"/>
      <c r="K76" s="40"/>
      <c r="L76" s="145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6.96" customHeight="1">
      <c r="A77" s="38"/>
      <c r="B77" s="39"/>
      <c r="C77" s="40"/>
      <c r="D77" s="40"/>
      <c r="E77" s="40"/>
      <c r="F77" s="40"/>
      <c r="G77" s="40"/>
      <c r="H77" s="40"/>
      <c r="I77" s="40"/>
      <c r="J77" s="40"/>
      <c r="K77" s="40"/>
      <c r="L77" s="145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78" s="2" customFormat="1" ht="12" customHeight="1">
      <c r="A78" s="38"/>
      <c r="B78" s="39"/>
      <c r="C78" s="32" t="s">
        <v>16</v>
      </c>
      <c r="D78" s="40"/>
      <c r="E78" s="40"/>
      <c r="F78" s="40"/>
      <c r="G78" s="40"/>
      <c r="H78" s="40"/>
      <c r="I78" s="40"/>
      <c r="J78" s="40"/>
      <c r="K78" s="40"/>
      <c r="L78" s="145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</row>
    <row r="79" s="2" customFormat="1" ht="16.5" customHeight="1">
      <c r="A79" s="38"/>
      <c r="B79" s="39"/>
      <c r="C79" s="40"/>
      <c r="D79" s="40"/>
      <c r="E79" s="170" t="str">
        <f>E7</f>
        <v>3. STAVBA - FIALOVÁ - Vozovna Pisárky, etapa III. - vratná tramvajová smyčka</v>
      </c>
      <c r="F79" s="32"/>
      <c r="G79" s="32"/>
      <c r="H79" s="32"/>
      <c r="I79" s="40"/>
      <c r="J79" s="40"/>
      <c r="K79" s="40"/>
      <c r="L79" s="145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</row>
    <row r="80" s="1" customFormat="1" ht="12" customHeight="1">
      <c r="B80" s="21"/>
      <c r="C80" s="32" t="s">
        <v>241</v>
      </c>
      <c r="D80" s="22"/>
      <c r="E80" s="22"/>
      <c r="F80" s="22"/>
      <c r="G80" s="22"/>
      <c r="H80" s="22"/>
      <c r="I80" s="22"/>
      <c r="J80" s="22"/>
      <c r="K80" s="22"/>
      <c r="L80" s="20"/>
    </row>
    <row r="81" s="2" customFormat="1" ht="16.5" customHeight="1">
      <c r="A81" s="38"/>
      <c r="B81" s="39"/>
      <c r="C81" s="40"/>
      <c r="D81" s="40"/>
      <c r="E81" s="170" t="s">
        <v>1884</v>
      </c>
      <c r="F81" s="40"/>
      <c r="G81" s="40"/>
      <c r="H81" s="40"/>
      <c r="I81" s="40"/>
      <c r="J81" s="40"/>
      <c r="K81" s="40"/>
      <c r="L81" s="145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12" customHeight="1">
      <c r="A82" s="38"/>
      <c r="B82" s="39"/>
      <c r="C82" s="32" t="s">
        <v>243</v>
      </c>
      <c r="D82" s="40"/>
      <c r="E82" s="40"/>
      <c r="F82" s="40"/>
      <c r="G82" s="40"/>
      <c r="H82" s="40"/>
      <c r="I82" s="40"/>
      <c r="J82" s="40"/>
      <c r="K82" s="40"/>
      <c r="L82" s="145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16.5" customHeight="1">
      <c r="A83" s="38"/>
      <c r="B83" s="39"/>
      <c r="C83" s="40"/>
      <c r="D83" s="40"/>
      <c r="E83" s="69" t="str">
        <f>E11</f>
        <v>IO 329 - Dešťová kanalizace - přípojka areál DPMB</v>
      </c>
      <c r="F83" s="40"/>
      <c r="G83" s="40"/>
      <c r="H83" s="40"/>
      <c r="I83" s="40"/>
      <c r="J83" s="40"/>
      <c r="K83" s="40"/>
      <c r="L83" s="145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6.96" customHeight="1">
      <c r="A84" s="38"/>
      <c r="B84" s="39"/>
      <c r="C84" s="40"/>
      <c r="D84" s="40"/>
      <c r="E84" s="40"/>
      <c r="F84" s="40"/>
      <c r="G84" s="40"/>
      <c r="H84" s="40"/>
      <c r="I84" s="40"/>
      <c r="J84" s="40"/>
      <c r="K84" s="40"/>
      <c r="L84" s="145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2" customHeight="1">
      <c r="A85" s="38"/>
      <c r="B85" s="39"/>
      <c r="C85" s="32" t="s">
        <v>21</v>
      </c>
      <c r="D85" s="40"/>
      <c r="E85" s="40"/>
      <c r="F85" s="27" t="str">
        <f>F14</f>
        <v xml:space="preserve"> </v>
      </c>
      <c r="G85" s="40"/>
      <c r="H85" s="40"/>
      <c r="I85" s="32" t="s">
        <v>23</v>
      </c>
      <c r="J85" s="72" t="str">
        <f>IF(J14="","",J14)</f>
        <v>20. 12. 2021</v>
      </c>
      <c r="K85" s="40"/>
      <c r="L85" s="145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6.96" customHeight="1">
      <c r="A86" s="38"/>
      <c r="B86" s="39"/>
      <c r="C86" s="40"/>
      <c r="D86" s="40"/>
      <c r="E86" s="40"/>
      <c r="F86" s="40"/>
      <c r="G86" s="40"/>
      <c r="H86" s="40"/>
      <c r="I86" s="40"/>
      <c r="J86" s="40"/>
      <c r="K86" s="40"/>
      <c r="L86" s="145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5.15" customHeight="1">
      <c r="A87" s="38"/>
      <c r="B87" s="39"/>
      <c r="C87" s="32" t="s">
        <v>25</v>
      </c>
      <c r="D87" s="40"/>
      <c r="E87" s="40"/>
      <c r="F87" s="27" t="str">
        <f>E17</f>
        <v xml:space="preserve"> </v>
      </c>
      <c r="G87" s="40"/>
      <c r="H87" s="40"/>
      <c r="I87" s="32" t="s">
        <v>30</v>
      </c>
      <c r="J87" s="36" t="str">
        <f>E23</f>
        <v xml:space="preserve"> </v>
      </c>
      <c r="K87" s="40"/>
      <c r="L87" s="145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15.15" customHeight="1">
      <c r="A88" s="38"/>
      <c r="B88" s="39"/>
      <c r="C88" s="32" t="s">
        <v>28</v>
      </c>
      <c r="D88" s="40"/>
      <c r="E88" s="40"/>
      <c r="F88" s="27" t="str">
        <f>IF(E20="","",E20)</f>
        <v>Vyplň údaj</v>
      </c>
      <c r="G88" s="40"/>
      <c r="H88" s="40"/>
      <c r="I88" s="32" t="s">
        <v>32</v>
      </c>
      <c r="J88" s="36" t="str">
        <f>E26</f>
        <v xml:space="preserve"> </v>
      </c>
      <c r="K88" s="40"/>
      <c r="L88" s="145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0.32" customHeight="1">
      <c r="A89" s="38"/>
      <c r="B89" s="39"/>
      <c r="C89" s="40"/>
      <c r="D89" s="40"/>
      <c r="E89" s="40"/>
      <c r="F89" s="40"/>
      <c r="G89" s="40"/>
      <c r="H89" s="40"/>
      <c r="I89" s="40"/>
      <c r="J89" s="40"/>
      <c r="K89" s="40"/>
      <c r="L89" s="145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10" customFormat="1" ht="29.28" customHeight="1">
      <c r="A90" s="181"/>
      <c r="B90" s="182"/>
      <c r="C90" s="183" t="s">
        <v>251</v>
      </c>
      <c r="D90" s="184" t="s">
        <v>54</v>
      </c>
      <c r="E90" s="184" t="s">
        <v>50</v>
      </c>
      <c r="F90" s="184" t="s">
        <v>51</v>
      </c>
      <c r="G90" s="184" t="s">
        <v>252</v>
      </c>
      <c r="H90" s="184" t="s">
        <v>253</v>
      </c>
      <c r="I90" s="184" t="s">
        <v>254</v>
      </c>
      <c r="J90" s="184" t="s">
        <v>247</v>
      </c>
      <c r="K90" s="185" t="s">
        <v>255</v>
      </c>
      <c r="L90" s="186"/>
      <c r="M90" s="92" t="s">
        <v>19</v>
      </c>
      <c r="N90" s="93" t="s">
        <v>39</v>
      </c>
      <c r="O90" s="93" t="s">
        <v>256</v>
      </c>
      <c r="P90" s="93" t="s">
        <v>257</v>
      </c>
      <c r="Q90" s="93" t="s">
        <v>258</v>
      </c>
      <c r="R90" s="93" t="s">
        <v>259</v>
      </c>
      <c r="S90" s="93" t="s">
        <v>260</v>
      </c>
      <c r="T90" s="94" t="s">
        <v>261</v>
      </c>
      <c r="U90" s="181"/>
      <c r="V90" s="181"/>
      <c r="W90" s="181"/>
      <c r="X90" s="181"/>
      <c r="Y90" s="181"/>
      <c r="Z90" s="181"/>
      <c r="AA90" s="181"/>
      <c r="AB90" s="181"/>
      <c r="AC90" s="181"/>
      <c r="AD90" s="181"/>
      <c r="AE90" s="181"/>
    </row>
    <row r="91" s="2" customFormat="1" ht="22.8" customHeight="1">
      <c r="A91" s="38"/>
      <c r="B91" s="39"/>
      <c r="C91" s="99" t="s">
        <v>262</v>
      </c>
      <c r="D91" s="40"/>
      <c r="E91" s="40"/>
      <c r="F91" s="40"/>
      <c r="G91" s="40"/>
      <c r="H91" s="40"/>
      <c r="I91" s="40"/>
      <c r="J91" s="187">
        <f>BK91</f>
        <v>0</v>
      </c>
      <c r="K91" s="40"/>
      <c r="L91" s="44"/>
      <c r="M91" s="95"/>
      <c r="N91" s="188"/>
      <c r="O91" s="96"/>
      <c r="P91" s="189">
        <f>P92+P143+P147+P150+P160+P203</f>
        <v>0</v>
      </c>
      <c r="Q91" s="96"/>
      <c r="R91" s="189">
        <f>R92+R143+R147+R150+R160+R203</f>
        <v>15.10961008</v>
      </c>
      <c r="S91" s="96"/>
      <c r="T91" s="190">
        <f>T92+T143+T147+T150+T160+T203</f>
        <v>0</v>
      </c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T91" s="17" t="s">
        <v>68</v>
      </c>
      <c r="AU91" s="17" t="s">
        <v>248</v>
      </c>
      <c r="BK91" s="191">
        <f>BK92+BK143+BK147+BK150+BK160+BK203</f>
        <v>0</v>
      </c>
    </row>
    <row r="92" s="11" customFormat="1" ht="25.92" customHeight="1">
      <c r="A92" s="11"/>
      <c r="B92" s="192"/>
      <c r="C92" s="193"/>
      <c r="D92" s="194" t="s">
        <v>68</v>
      </c>
      <c r="E92" s="195" t="s">
        <v>76</v>
      </c>
      <c r="F92" s="195" t="s">
        <v>290</v>
      </c>
      <c r="G92" s="193"/>
      <c r="H92" s="193"/>
      <c r="I92" s="196"/>
      <c r="J92" s="197">
        <f>BK92</f>
        <v>0</v>
      </c>
      <c r="K92" s="193"/>
      <c r="L92" s="198"/>
      <c r="M92" s="199"/>
      <c r="N92" s="200"/>
      <c r="O92" s="200"/>
      <c r="P92" s="201">
        <f>SUM(P93:P142)</f>
        <v>0</v>
      </c>
      <c r="Q92" s="200"/>
      <c r="R92" s="201">
        <f>SUM(R93:R142)</f>
        <v>0.14603868</v>
      </c>
      <c r="S92" s="200"/>
      <c r="T92" s="202">
        <f>SUM(T93:T142)</f>
        <v>0</v>
      </c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R92" s="203" t="s">
        <v>265</v>
      </c>
      <c r="AT92" s="204" t="s">
        <v>68</v>
      </c>
      <c r="AU92" s="204" t="s">
        <v>69</v>
      </c>
      <c r="AY92" s="203" t="s">
        <v>266</v>
      </c>
      <c r="BK92" s="205">
        <f>SUM(BK93:BK142)</f>
        <v>0</v>
      </c>
    </row>
    <row r="93" s="2" customFormat="1" ht="16.5" customHeight="1">
      <c r="A93" s="38"/>
      <c r="B93" s="39"/>
      <c r="C93" s="206" t="s">
        <v>76</v>
      </c>
      <c r="D93" s="206" t="s">
        <v>267</v>
      </c>
      <c r="E93" s="207" t="s">
        <v>1886</v>
      </c>
      <c r="F93" s="208" t="s">
        <v>1887</v>
      </c>
      <c r="G93" s="209" t="s">
        <v>1888</v>
      </c>
      <c r="H93" s="210">
        <v>20</v>
      </c>
      <c r="I93" s="211"/>
      <c r="J93" s="212">
        <f>ROUND(I93*H93,2)</f>
        <v>0</v>
      </c>
      <c r="K93" s="208" t="s">
        <v>19</v>
      </c>
      <c r="L93" s="44"/>
      <c r="M93" s="213" t="s">
        <v>19</v>
      </c>
      <c r="N93" s="214" t="s">
        <v>40</v>
      </c>
      <c r="O93" s="84"/>
      <c r="P93" s="215">
        <f>O93*H93</f>
        <v>0</v>
      </c>
      <c r="Q93" s="215">
        <v>3.0000000000000001E-05</v>
      </c>
      <c r="R93" s="215">
        <f>Q93*H93</f>
        <v>0.00060000000000000006</v>
      </c>
      <c r="S93" s="215">
        <v>0</v>
      </c>
      <c r="T93" s="216">
        <f>S93*H93</f>
        <v>0</v>
      </c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R93" s="217" t="s">
        <v>265</v>
      </c>
      <c r="AT93" s="217" t="s">
        <v>267</v>
      </c>
      <c r="AU93" s="217" t="s">
        <v>76</v>
      </c>
      <c r="AY93" s="17" t="s">
        <v>266</v>
      </c>
      <c r="BE93" s="218">
        <f>IF(N93="základní",J93,0)</f>
        <v>0</v>
      </c>
      <c r="BF93" s="218">
        <f>IF(N93="snížená",J93,0)</f>
        <v>0</v>
      </c>
      <c r="BG93" s="218">
        <f>IF(N93="zákl. přenesená",J93,0)</f>
        <v>0</v>
      </c>
      <c r="BH93" s="218">
        <f>IF(N93="sníž. přenesená",J93,0)</f>
        <v>0</v>
      </c>
      <c r="BI93" s="218">
        <f>IF(N93="nulová",J93,0)</f>
        <v>0</v>
      </c>
      <c r="BJ93" s="17" t="s">
        <v>76</v>
      </c>
      <c r="BK93" s="218">
        <f>ROUND(I93*H93,2)</f>
        <v>0</v>
      </c>
      <c r="BL93" s="17" t="s">
        <v>265</v>
      </c>
      <c r="BM93" s="217" t="s">
        <v>2937</v>
      </c>
    </row>
    <row r="94" s="13" customFormat="1">
      <c r="A94" s="13"/>
      <c r="B94" s="251"/>
      <c r="C94" s="252"/>
      <c r="D94" s="226" t="s">
        <v>275</v>
      </c>
      <c r="E94" s="253" t="s">
        <v>19</v>
      </c>
      <c r="F94" s="254" t="s">
        <v>1904</v>
      </c>
      <c r="G94" s="252"/>
      <c r="H94" s="253" t="s">
        <v>19</v>
      </c>
      <c r="I94" s="255"/>
      <c r="J94" s="252"/>
      <c r="K94" s="252"/>
      <c r="L94" s="256"/>
      <c r="M94" s="257"/>
      <c r="N94" s="258"/>
      <c r="O94" s="258"/>
      <c r="P94" s="258"/>
      <c r="Q94" s="258"/>
      <c r="R94" s="258"/>
      <c r="S94" s="258"/>
      <c r="T94" s="259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T94" s="260" t="s">
        <v>275</v>
      </c>
      <c r="AU94" s="260" t="s">
        <v>76</v>
      </c>
      <c r="AV94" s="13" t="s">
        <v>76</v>
      </c>
      <c r="AW94" s="13" t="s">
        <v>31</v>
      </c>
      <c r="AX94" s="13" t="s">
        <v>69</v>
      </c>
      <c r="AY94" s="260" t="s">
        <v>266</v>
      </c>
    </row>
    <row r="95" s="12" customFormat="1">
      <c r="A95" s="12"/>
      <c r="B95" s="224"/>
      <c r="C95" s="225"/>
      <c r="D95" s="226" t="s">
        <v>275</v>
      </c>
      <c r="E95" s="227" t="s">
        <v>239</v>
      </c>
      <c r="F95" s="228" t="s">
        <v>2938</v>
      </c>
      <c r="G95" s="225"/>
      <c r="H95" s="229">
        <v>20</v>
      </c>
      <c r="I95" s="230"/>
      <c r="J95" s="225"/>
      <c r="K95" s="225"/>
      <c r="L95" s="231"/>
      <c r="M95" s="236"/>
      <c r="N95" s="237"/>
      <c r="O95" s="237"/>
      <c r="P95" s="237"/>
      <c r="Q95" s="237"/>
      <c r="R95" s="237"/>
      <c r="S95" s="237"/>
      <c r="T95" s="238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T95" s="235" t="s">
        <v>275</v>
      </c>
      <c r="AU95" s="235" t="s">
        <v>76</v>
      </c>
      <c r="AV95" s="12" t="s">
        <v>78</v>
      </c>
      <c r="AW95" s="12" t="s">
        <v>31</v>
      </c>
      <c r="AX95" s="12" t="s">
        <v>76</v>
      </c>
      <c r="AY95" s="235" t="s">
        <v>266</v>
      </c>
    </row>
    <row r="96" s="2" customFormat="1" ht="49.05" customHeight="1">
      <c r="A96" s="38"/>
      <c r="B96" s="39"/>
      <c r="C96" s="206" t="s">
        <v>78</v>
      </c>
      <c r="D96" s="206" t="s">
        <v>267</v>
      </c>
      <c r="E96" s="207" t="s">
        <v>2939</v>
      </c>
      <c r="F96" s="208" t="s">
        <v>2940</v>
      </c>
      <c r="G96" s="209" t="s">
        <v>299</v>
      </c>
      <c r="H96" s="210">
        <v>1.2</v>
      </c>
      <c r="I96" s="211"/>
      <c r="J96" s="212">
        <f>ROUND(I96*H96,2)</f>
        <v>0</v>
      </c>
      <c r="K96" s="208" t="s">
        <v>271</v>
      </c>
      <c r="L96" s="44"/>
      <c r="M96" s="213" t="s">
        <v>19</v>
      </c>
      <c r="N96" s="214" t="s">
        <v>40</v>
      </c>
      <c r="O96" s="84"/>
      <c r="P96" s="215">
        <f>O96*H96</f>
        <v>0</v>
      </c>
      <c r="Q96" s="215">
        <v>0.0086800000000000002</v>
      </c>
      <c r="R96" s="215">
        <f>Q96*H96</f>
        <v>0.010416</v>
      </c>
      <c r="S96" s="215">
        <v>0</v>
      </c>
      <c r="T96" s="216">
        <f>S96*H96</f>
        <v>0</v>
      </c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R96" s="217" t="s">
        <v>265</v>
      </c>
      <c r="AT96" s="217" t="s">
        <v>267</v>
      </c>
      <c r="AU96" s="217" t="s">
        <v>76</v>
      </c>
      <c r="AY96" s="17" t="s">
        <v>266</v>
      </c>
      <c r="BE96" s="218">
        <f>IF(N96="základní",J96,0)</f>
        <v>0</v>
      </c>
      <c r="BF96" s="218">
        <f>IF(N96="snížená",J96,0)</f>
        <v>0</v>
      </c>
      <c r="BG96" s="218">
        <f>IF(N96="zákl. přenesená",J96,0)</f>
        <v>0</v>
      </c>
      <c r="BH96" s="218">
        <f>IF(N96="sníž. přenesená",J96,0)</f>
        <v>0</v>
      </c>
      <c r="BI96" s="218">
        <f>IF(N96="nulová",J96,0)</f>
        <v>0</v>
      </c>
      <c r="BJ96" s="17" t="s">
        <v>76</v>
      </c>
      <c r="BK96" s="218">
        <f>ROUND(I96*H96,2)</f>
        <v>0</v>
      </c>
      <c r="BL96" s="17" t="s">
        <v>265</v>
      </c>
      <c r="BM96" s="217" t="s">
        <v>2941</v>
      </c>
    </row>
    <row r="97" s="2" customFormat="1">
      <c r="A97" s="38"/>
      <c r="B97" s="39"/>
      <c r="C97" s="40"/>
      <c r="D97" s="219" t="s">
        <v>273</v>
      </c>
      <c r="E97" s="40"/>
      <c r="F97" s="220" t="s">
        <v>2942</v>
      </c>
      <c r="G97" s="40"/>
      <c r="H97" s="40"/>
      <c r="I97" s="221"/>
      <c r="J97" s="40"/>
      <c r="K97" s="40"/>
      <c r="L97" s="44"/>
      <c r="M97" s="222"/>
      <c r="N97" s="223"/>
      <c r="O97" s="84"/>
      <c r="P97" s="84"/>
      <c r="Q97" s="84"/>
      <c r="R97" s="84"/>
      <c r="S97" s="84"/>
      <c r="T97" s="85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T97" s="17" t="s">
        <v>273</v>
      </c>
      <c r="AU97" s="17" t="s">
        <v>76</v>
      </c>
    </row>
    <row r="98" s="12" customFormat="1">
      <c r="A98" s="12"/>
      <c r="B98" s="224"/>
      <c r="C98" s="225"/>
      <c r="D98" s="226" t="s">
        <v>275</v>
      </c>
      <c r="E98" s="227" t="s">
        <v>306</v>
      </c>
      <c r="F98" s="228" t="s">
        <v>2943</v>
      </c>
      <c r="G98" s="225"/>
      <c r="H98" s="229">
        <v>1.2</v>
      </c>
      <c r="I98" s="230"/>
      <c r="J98" s="225"/>
      <c r="K98" s="225"/>
      <c r="L98" s="231"/>
      <c r="M98" s="236"/>
      <c r="N98" s="237"/>
      <c r="O98" s="237"/>
      <c r="P98" s="237"/>
      <c r="Q98" s="237"/>
      <c r="R98" s="237"/>
      <c r="S98" s="237"/>
      <c r="T98" s="238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T98" s="235" t="s">
        <v>275</v>
      </c>
      <c r="AU98" s="235" t="s">
        <v>76</v>
      </c>
      <c r="AV98" s="12" t="s">
        <v>78</v>
      </c>
      <c r="AW98" s="12" t="s">
        <v>31</v>
      </c>
      <c r="AX98" s="12" t="s">
        <v>76</v>
      </c>
      <c r="AY98" s="235" t="s">
        <v>266</v>
      </c>
    </row>
    <row r="99" s="2" customFormat="1" ht="24.15" customHeight="1">
      <c r="A99" s="38"/>
      <c r="B99" s="39"/>
      <c r="C99" s="206" t="s">
        <v>312</v>
      </c>
      <c r="D99" s="206" t="s">
        <v>267</v>
      </c>
      <c r="E99" s="207" t="s">
        <v>2419</v>
      </c>
      <c r="F99" s="208" t="s">
        <v>2420</v>
      </c>
      <c r="G99" s="209" t="s">
        <v>293</v>
      </c>
      <c r="H99" s="210">
        <v>161.02500000000001</v>
      </c>
      <c r="I99" s="211"/>
      <c r="J99" s="212">
        <f>ROUND(I99*H99,2)</f>
        <v>0</v>
      </c>
      <c r="K99" s="208" t="s">
        <v>271</v>
      </c>
      <c r="L99" s="44"/>
      <c r="M99" s="213" t="s">
        <v>19</v>
      </c>
      <c r="N99" s="214" t="s">
        <v>40</v>
      </c>
      <c r="O99" s="84"/>
      <c r="P99" s="215">
        <f>O99*H99</f>
        <v>0</v>
      </c>
      <c r="Q99" s="215">
        <v>0</v>
      </c>
      <c r="R99" s="215">
        <f>Q99*H99</f>
        <v>0</v>
      </c>
      <c r="S99" s="215">
        <v>0</v>
      </c>
      <c r="T99" s="216">
        <f>S99*H99</f>
        <v>0</v>
      </c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R99" s="217" t="s">
        <v>265</v>
      </c>
      <c r="AT99" s="217" t="s">
        <v>267</v>
      </c>
      <c r="AU99" s="217" t="s">
        <v>76</v>
      </c>
      <c r="AY99" s="17" t="s">
        <v>266</v>
      </c>
      <c r="BE99" s="218">
        <f>IF(N99="základní",J99,0)</f>
        <v>0</v>
      </c>
      <c r="BF99" s="218">
        <f>IF(N99="snížená",J99,0)</f>
        <v>0</v>
      </c>
      <c r="BG99" s="218">
        <f>IF(N99="zákl. přenesená",J99,0)</f>
        <v>0</v>
      </c>
      <c r="BH99" s="218">
        <f>IF(N99="sníž. přenesená",J99,0)</f>
        <v>0</v>
      </c>
      <c r="BI99" s="218">
        <f>IF(N99="nulová",J99,0)</f>
        <v>0</v>
      </c>
      <c r="BJ99" s="17" t="s">
        <v>76</v>
      </c>
      <c r="BK99" s="218">
        <f>ROUND(I99*H99,2)</f>
        <v>0</v>
      </c>
      <c r="BL99" s="17" t="s">
        <v>265</v>
      </c>
      <c r="BM99" s="217" t="s">
        <v>2944</v>
      </c>
    </row>
    <row r="100" s="2" customFormat="1">
      <c r="A100" s="38"/>
      <c r="B100" s="39"/>
      <c r="C100" s="40"/>
      <c r="D100" s="219" t="s">
        <v>273</v>
      </c>
      <c r="E100" s="40"/>
      <c r="F100" s="220" t="s">
        <v>2422</v>
      </c>
      <c r="G100" s="40"/>
      <c r="H100" s="40"/>
      <c r="I100" s="221"/>
      <c r="J100" s="40"/>
      <c r="K100" s="40"/>
      <c r="L100" s="44"/>
      <c r="M100" s="222"/>
      <c r="N100" s="223"/>
      <c r="O100" s="84"/>
      <c r="P100" s="84"/>
      <c r="Q100" s="84"/>
      <c r="R100" s="84"/>
      <c r="S100" s="84"/>
      <c r="T100" s="85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T100" s="17" t="s">
        <v>273</v>
      </c>
      <c r="AU100" s="17" t="s">
        <v>76</v>
      </c>
    </row>
    <row r="101" s="13" customFormat="1">
      <c r="A101" s="13"/>
      <c r="B101" s="251"/>
      <c r="C101" s="252"/>
      <c r="D101" s="226" t="s">
        <v>275</v>
      </c>
      <c r="E101" s="253" t="s">
        <v>19</v>
      </c>
      <c r="F101" s="254" t="s">
        <v>1972</v>
      </c>
      <c r="G101" s="252"/>
      <c r="H101" s="253" t="s">
        <v>19</v>
      </c>
      <c r="I101" s="255"/>
      <c r="J101" s="252"/>
      <c r="K101" s="252"/>
      <c r="L101" s="256"/>
      <c r="M101" s="257"/>
      <c r="N101" s="258"/>
      <c r="O101" s="258"/>
      <c r="P101" s="258"/>
      <c r="Q101" s="258"/>
      <c r="R101" s="258"/>
      <c r="S101" s="258"/>
      <c r="T101" s="259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60" t="s">
        <v>275</v>
      </c>
      <c r="AU101" s="260" t="s">
        <v>76</v>
      </c>
      <c r="AV101" s="13" t="s">
        <v>76</v>
      </c>
      <c r="AW101" s="13" t="s">
        <v>31</v>
      </c>
      <c r="AX101" s="13" t="s">
        <v>69</v>
      </c>
      <c r="AY101" s="260" t="s">
        <v>266</v>
      </c>
    </row>
    <row r="102" s="12" customFormat="1">
      <c r="A102" s="12"/>
      <c r="B102" s="224"/>
      <c r="C102" s="225"/>
      <c r="D102" s="226" t="s">
        <v>275</v>
      </c>
      <c r="E102" s="227" t="s">
        <v>317</v>
      </c>
      <c r="F102" s="228" t="s">
        <v>2945</v>
      </c>
      <c r="G102" s="225"/>
      <c r="H102" s="229">
        <v>37.875999999999998</v>
      </c>
      <c r="I102" s="230"/>
      <c r="J102" s="225"/>
      <c r="K102" s="225"/>
      <c r="L102" s="231"/>
      <c r="M102" s="236"/>
      <c r="N102" s="237"/>
      <c r="O102" s="237"/>
      <c r="P102" s="237"/>
      <c r="Q102" s="237"/>
      <c r="R102" s="237"/>
      <c r="S102" s="237"/>
      <c r="T102" s="238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T102" s="235" t="s">
        <v>275</v>
      </c>
      <c r="AU102" s="235" t="s">
        <v>76</v>
      </c>
      <c r="AV102" s="12" t="s">
        <v>78</v>
      </c>
      <c r="AW102" s="12" t="s">
        <v>31</v>
      </c>
      <c r="AX102" s="12" t="s">
        <v>69</v>
      </c>
      <c r="AY102" s="235" t="s">
        <v>266</v>
      </c>
    </row>
    <row r="103" s="12" customFormat="1">
      <c r="A103" s="12"/>
      <c r="B103" s="224"/>
      <c r="C103" s="225"/>
      <c r="D103" s="226" t="s">
        <v>275</v>
      </c>
      <c r="E103" s="227" t="s">
        <v>319</v>
      </c>
      <c r="F103" s="228" t="s">
        <v>2946</v>
      </c>
      <c r="G103" s="225"/>
      <c r="H103" s="229">
        <v>83.903000000000006</v>
      </c>
      <c r="I103" s="230"/>
      <c r="J103" s="225"/>
      <c r="K103" s="225"/>
      <c r="L103" s="231"/>
      <c r="M103" s="236"/>
      <c r="N103" s="237"/>
      <c r="O103" s="237"/>
      <c r="P103" s="237"/>
      <c r="Q103" s="237"/>
      <c r="R103" s="237"/>
      <c r="S103" s="237"/>
      <c r="T103" s="238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T103" s="235" t="s">
        <v>275</v>
      </c>
      <c r="AU103" s="235" t="s">
        <v>76</v>
      </c>
      <c r="AV103" s="12" t="s">
        <v>78</v>
      </c>
      <c r="AW103" s="12" t="s">
        <v>31</v>
      </c>
      <c r="AX103" s="12" t="s">
        <v>69</v>
      </c>
      <c r="AY103" s="235" t="s">
        <v>266</v>
      </c>
    </row>
    <row r="104" s="13" customFormat="1">
      <c r="A104" s="13"/>
      <c r="B104" s="251"/>
      <c r="C104" s="252"/>
      <c r="D104" s="226" t="s">
        <v>275</v>
      </c>
      <c r="E104" s="253" t="s">
        <v>19</v>
      </c>
      <c r="F104" s="254" t="s">
        <v>1904</v>
      </c>
      <c r="G104" s="252"/>
      <c r="H104" s="253" t="s">
        <v>19</v>
      </c>
      <c r="I104" s="255"/>
      <c r="J104" s="252"/>
      <c r="K104" s="252"/>
      <c r="L104" s="256"/>
      <c r="M104" s="257"/>
      <c r="N104" s="258"/>
      <c r="O104" s="258"/>
      <c r="P104" s="258"/>
      <c r="Q104" s="258"/>
      <c r="R104" s="258"/>
      <c r="S104" s="258"/>
      <c r="T104" s="259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60" t="s">
        <v>275</v>
      </c>
      <c r="AU104" s="260" t="s">
        <v>76</v>
      </c>
      <c r="AV104" s="13" t="s">
        <v>76</v>
      </c>
      <c r="AW104" s="13" t="s">
        <v>31</v>
      </c>
      <c r="AX104" s="13" t="s">
        <v>69</v>
      </c>
      <c r="AY104" s="260" t="s">
        <v>266</v>
      </c>
    </row>
    <row r="105" s="12" customFormat="1">
      <c r="A105" s="12"/>
      <c r="B105" s="224"/>
      <c r="C105" s="225"/>
      <c r="D105" s="226" t="s">
        <v>275</v>
      </c>
      <c r="E105" s="227" t="s">
        <v>1907</v>
      </c>
      <c r="F105" s="228" t="s">
        <v>2947</v>
      </c>
      <c r="G105" s="225"/>
      <c r="H105" s="229">
        <v>38.680999999999997</v>
      </c>
      <c r="I105" s="230"/>
      <c r="J105" s="225"/>
      <c r="K105" s="225"/>
      <c r="L105" s="231"/>
      <c r="M105" s="236"/>
      <c r="N105" s="237"/>
      <c r="O105" s="237"/>
      <c r="P105" s="237"/>
      <c r="Q105" s="237"/>
      <c r="R105" s="237"/>
      <c r="S105" s="237"/>
      <c r="T105" s="238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T105" s="235" t="s">
        <v>275</v>
      </c>
      <c r="AU105" s="235" t="s">
        <v>76</v>
      </c>
      <c r="AV105" s="12" t="s">
        <v>78</v>
      </c>
      <c r="AW105" s="12" t="s">
        <v>31</v>
      </c>
      <c r="AX105" s="12" t="s">
        <v>69</v>
      </c>
      <c r="AY105" s="235" t="s">
        <v>266</v>
      </c>
    </row>
    <row r="106" s="12" customFormat="1">
      <c r="A106" s="12"/>
      <c r="B106" s="224"/>
      <c r="C106" s="225"/>
      <c r="D106" s="226" t="s">
        <v>275</v>
      </c>
      <c r="E106" s="227" t="s">
        <v>1909</v>
      </c>
      <c r="F106" s="228" t="s">
        <v>2948</v>
      </c>
      <c r="G106" s="225"/>
      <c r="H106" s="229">
        <v>0.56499999999999995</v>
      </c>
      <c r="I106" s="230"/>
      <c r="J106" s="225"/>
      <c r="K106" s="225"/>
      <c r="L106" s="231"/>
      <c r="M106" s="236"/>
      <c r="N106" s="237"/>
      <c r="O106" s="237"/>
      <c r="P106" s="237"/>
      <c r="Q106" s="237"/>
      <c r="R106" s="237"/>
      <c r="S106" s="237"/>
      <c r="T106" s="238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T106" s="235" t="s">
        <v>275</v>
      </c>
      <c r="AU106" s="235" t="s">
        <v>76</v>
      </c>
      <c r="AV106" s="12" t="s">
        <v>78</v>
      </c>
      <c r="AW106" s="12" t="s">
        <v>31</v>
      </c>
      <c r="AX106" s="12" t="s">
        <v>69</v>
      </c>
      <c r="AY106" s="235" t="s">
        <v>266</v>
      </c>
    </row>
    <row r="107" s="12" customFormat="1">
      <c r="A107" s="12"/>
      <c r="B107" s="224"/>
      <c r="C107" s="225"/>
      <c r="D107" s="226" t="s">
        <v>275</v>
      </c>
      <c r="E107" s="227" t="s">
        <v>1911</v>
      </c>
      <c r="F107" s="228" t="s">
        <v>2949</v>
      </c>
      <c r="G107" s="225"/>
      <c r="H107" s="229">
        <v>161.02500000000001</v>
      </c>
      <c r="I107" s="230"/>
      <c r="J107" s="225"/>
      <c r="K107" s="225"/>
      <c r="L107" s="231"/>
      <c r="M107" s="236"/>
      <c r="N107" s="237"/>
      <c r="O107" s="237"/>
      <c r="P107" s="237"/>
      <c r="Q107" s="237"/>
      <c r="R107" s="237"/>
      <c r="S107" s="237"/>
      <c r="T107" s="238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T107" s="235" t="s">
        <v>275</v>
      </c>
      <c r="AU107" s="235" t="s">
        <v>76</v>
      </c>
      <c r="AV107" s="12" t="s">
        <v>78</v>
      </c>
      <c r="AW107" s="12" t="s">
        <v>31</v>
      </c>
      <c r="AX107" s="12" t="s">
        <v>76</v>
      </c>
      <c r="AY107" s="235" t="s">
        <v>266</v>
      </c>
    </row>
    <row r="108" s="2" customFormat="1" ht="24.15" customHeight="1">
      <c r="A108" s="38"/>
      <c r="B108" s="39"/>
      <c r="C108" s="206" t="s">
        <v>265</v>
      </c>
      <c r="D108" s="206" t="s">
        <v>267</v>
      </c>
      <c r="E108" s="207" t="s">
        <v>2441</v>
      </c>
      <c r="F108" s="208" t="s">
        <v>2442</v>
      </c>
      <c r="G108" s="209" t="s">
        <v>293</v>
      </c>
      <c r="H108" s="210">
        <v>2.7000000000000002</v>
      </c>
      <c r="I108" s="211"/>
      <c r="J108" s="212">
        <f>ROUND(I108*H108,2)</f>
        <v>0</v>
      </c>
      <c r="K108" s="208" t="s">
        <v>19</v>
      </c>
      <c r="L108" s="44"/>
      <c r="M108" s="213" t="s">
        <v>19</v>
      </c>
      <c r="N108" s="214" t="s">
        <v>40</v>
      </c>
      <c r="O108" s="84"/>
      <c r="P108" s="215">
        <f>O108*H108</f>
        <v>0</v>
      </c>
      <c r="Q108" s="215">
        <v>0</v>
      </c>
      <c r="R108" s="215">
        <f>Q108*H108</f>
        <v>0</v>
      </c>
      <c r="S108" s="215">
        <v>0</v>
      </c>
      <c r="T108" s="216">
        <f>S108*H108</f>
        <v>0</v>
      </c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R108" s="217" t="s">
        <v>265</v>
      </c>
      <c r="AT108" s="217" t="s">
        <v>267</v>
      </c>
      <c r="AU108" s="217" t="s">
        <v>76</v>
      </c>
      <c r="AY108" s="17" t="s">
        <v>266</v>
      </c>
      <c r="BE108" s="218">
        <f>IF(N108="základní",J108,0)</f>
        <v>0</v>
      </c>
      <c r="BF108" s="218">
        <f>IF(N108="snížená",J108,0)</f>
        <v>0</v>
      </c>
      <c r="BG108" s="218">
        <f>IF(N108="zákl. přenesená",J108,0)</f>
        <v>0</v>
      </c>
      <c r="BH108" s="218">
        <f>IF(N108="sníž. přenesená",J108,0)</f>
        <v>0</v>
      </c>
      <c r="BI108" s="218">
        <f>IF(N108="nulová",J108,0)</f>
        <v>0</v>
      </c>
      <c r="BJ108" s="17" t="s">
        <v>76</v>
      </c>
      <c r="BK108" s="218">
        <f>ROUND(I108*H108,2)</f>
        <v>0</v>
      </c>
      <c r="BL108" s="17" t="s">
        <v>265</v>
      </c>
      <c r="BM108" s="217" t="s">
        <v>2950</v>
      </c>
    </row>
    <row r="109" s="12" customFormat="1">
      <c r="A109" s="12"/>
      <c r="B109" s="224"/>
      <c r="C109" s="225"/>
      <c r="D109" s="226" t="s">
        <v>275</v>
      </c>
      <c r="E109" s="227" t="s">
        <v>325</v>
      </c>
      <c r="F109" s="228" t="s">
        <v>2951</v>
      </c>
      <c r="G109" s="225"/>
      <c r="H109" s="229">
        <v>2.7000000000000002</v>
      </c>
      <c r="I109" s="230"/>
      <c r="J109" s="225"/>
      <c r="K109" s="225"/>
      <c r="L109" s="231"/>
      <c r="M109" s="236"/>
      <c r="N109" s="237"/>
      <c r="O109" s="237"/>
      <c r="P109" s="237"/>
      <c r="Q109" s="237"/>
      <c r="R109" s="237"/>
      <c r="S109" s="237"/>
      <c r="T109" s="238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T109" s="235" t="s">
        <v>275</v>
      </c>
      <c r="AU109" s="235" t="s">
        <v>76</v>
      </c>
      <c r="AV109" s="12" t="s">
        <v>78</v>
      </c>
      <c r="AW109" s="12" t="s">
        <v>31</v>
      </c>
      <c r="AX109" s="12" t="s">
        <v>76</v>
      </c>
      <c r="AY109" s="235" t="s">
        <v>266</v>
      </c>
    </row>
    <row r="110" s="2" customFormat="1" ht="24.15" customHeight="1">
      <c r="A110" s="38"/>
      <c r="B110" s="39"/>
      <c r="C110" s="206" t="s">
        <v>329</v>
      </c>
      <c r="D110" s="206" t="s">
        <v>267</v>
      </c>
      <c r="E110" s="207" t="s">
        <v>2446</v>
      </c>
      <c r="F110" s="208" t="s">
        <v>2447</v>
      </c>
      <c r="G110" s="209" t="s">
        <v>391</v>
      </c>
      <c r="H110" s="210">
        <v>228.852</v>
      </c>
      <c r="I110" s="211"/>
      <c r="J110" s="212">
        <f>ROUND(I110*H110,2)</f>
        <v>0</v>
      </c>
      <c r="K110" s="208" t="s">
        <v>19</v>
      </c>
      <c r="L110" s="44"/>
      <c r="M110" s="213" t="s">
        <v>19</v>
      </c>
      <c r="N110" s="214" t="s">
        <v>40</v>
      </c>
      <c r="O110" s="84"/>
      <c r="P110" s="215">
        <f>O110*H110</f>
        <v>0</v>
      </c>
      <c r="Q110" s="215">
        <v>0.00059000000000000003</v>
      </c>
      <c r="R110" s="215">
        <f>Q110*H110</f>
        <v>0.13502268000000001</v>
      </c>
      <c r="S110" s="215">
        <v>0</v>
      </c>
      <c r="T110" s="216">
        <f>S110*H110</f>
        <v>0</v>
      </c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R110" s="217" t="s">
        <v>265</v>
      </c>
      <c r="AT110" s="217" t="s">
        <v>267</v>
      </c>
      <c r="AU110" s="217" t="s">
        <v>76</v>
      </c>
      <c r="AY110" s="17" t="s">
        <v>266</v>
      </c>
      <c r="BE110" s="218">
        <f>IF(N110="základní",J110,0)</f>
        <v>0</v>
      </c>
      <c r="BF110" s="218">
        <f>IF(N110="snížená",J110,0)</f>
        <v>0</v>
      </c>
      <c r="BG110" s="218">
        <f>IF(N110="zákl. přenesená",J110,0)</f>
        <v>0</v>
      </c>
      <c r="BH110" s="218">
        <f>IF(N110="sníž. přenesená",J110,0)</f>
        <v>0</v>
      </c>
      <c r="BI110" s="218">
        <f>IF(N110="nulová",J110,0)</f>
        <v>0</v>
      </c>
      <c r="BJ110" s="17" t="s">
        <v>76</v>
      </c>
      <c r="BK110" s="218">
        <f>ROUND(I110*H110,2)</f>
        <v>0</v>
      </c>
      <c r="BL110" s="17" t="s">
        <v>265</v>
      </c>
      <c r="BM110" s="217" t="s">
        <v>2952</v>
      </c>
    </row>
    <row r="111" s="13" customFormat="1">
      <c r="A111" s="13"/>
      <c r="B111" s="251"/>
      <c r="C111" s="252"/>
      <c r="D111" s="226" t="s">
        <v>275</v>
      </c>
      <c r="E111" s="253" t="s">
        <v>19</v>
      </c>
      <c r="F111" s="254" t="s">
        <v>1972</v>
      </c>
      <c r="G111" s="252"/>
      <c r="H111" s="253" t="s">
        <v>19</v>
      </c>
      <c r="I111" s="255"/>
      <c r="J111" s="252"/>
      <c r="K111" s="252"/>
      <c r="L111" s="256"/>
      <c r="M111" s="257"/>
      <c r="N111" s="258"/>
      <c r="O111" s="258"/>
      <c r="P111" s="258"/>
      <c r="Q111" s="258"/>
      <c r="R111" s="258"/>
      <c r="S111" s="258"/>
      <c r="T111" s="259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60" t="s">
        <v>275</v>
      </c>
      <c r="AU111" s="260" t="s">
        <v>76</v>
      </c>
      <c r="AV111" s="13" t="s">
        <v>76</v>
      </c>
      <c r="AW111" s="13" t="s">
        <v>31</v>
      </c>
      <c r="AX111" s="13" t="s">
        <v>69</v>
      </c>
      <c r="AY111" s="260" t="s">
        <v>266</v>
      </c>
    </row>
    <row r="112" s="12" customFormat="1">
      <c r="A112" s="12"/>
      <c r="B112" s="224"/>
      <c r="C112" s="225"/>
      <c r="D112" s="226" t="s">
        <v>275</v>
      </c>
      <c r="E112" s="227" t="s">
        <v>334</v>
      </c>
      <c r="F112" s="228" t="s">
        <v>2953</v>
      </c>
      <c r="G112" s="225"/>
      <c r="H112" s="229">
        <v>65.304000000000002</v>
      </c>
      <c r="I112" s="230"/>
      <c r="J112" s="225"/>
      <c r="K112" s="225"/>
      <c r="L112" s="231"/>
      <c r="M112" s="236"/>
      <c r="N112" s="237"/>
      <c r="O112" s="237"/>
      <c r="P112" s="237"/>
      <c r="Q112" s="237"/>
      <c r="R112" s="237"/>
      <c r="S112" s="237"/>
      <c r="T112" s="238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T112" s="235" t="s">
        <v>275</v>
      </c>
      <c r="AU112" s="235" t="s">
        <v>76</v>
      </c>
      <c r="AV112" s="12" t="s">
        <v>78</v>
      </c>
      <c r="AW112" s="12" t="s">
        <v>31</v>
      </c>
      <c r="AX112" s="12" t="s">
        <v>69</v>
      </c>
      <c r="AY112" s="235" t="s">
        <v>266</v>
      </c>
    </row>
    <row r="113" s="12" customFormat="1">
      <c r="A113" s="12"/>
      <c r="B113" s="224"/>
      <c r="C113" s="225"/>
      <c r="D113" s="226" t="s">
        <v>275</v>
      </c>
      <c r="E113" s="227" t="s">
        <v>336</v>
      </c>
      <c r="F113" s="228" t="s">
        <v>2954</v>
      </c>
      <c r="G113" s="225"/>
      <c r="H113" s="229">
        <v>134.244</v>
      </c>
      <c r="I113" s="230"/>
      <c r="J113" s="225"/>
      <c r="K113" s="225"/>
      <c r="L113" s="231"/>
      <c r="M113" s="236"/>
      <c r="N113" s="237"/>
      <c r="O113" s="237"/>
      <c r="P113" s="237"/>
      <c r="Q113" s="237"/>
      <c r="R113" s="237"/>
      <c r="S113" s="237"/>
      <c r="T113" s="238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T113" s="235" t="s">
        <v>275</v>
      </c>
      <c r="AU113" s="235" t="s">
        <v>76</v>
      </c>
      <c r="AV113" s="12" t="s">
        <v>78</v>
      </c>
      <c r="AW113" s="12" t="s">
        <v>31</v>
      </c>
      <c r="AX113" s="12" t="s">
        <v>69</v>
      </c>
      <c r="AY113" s="235" t="s">
        <v>266</v>
      </c>
    </row>
    <row r="114" s="13" customFormat="1">
      <c r="A114" s="13"/>
      <c r="B114" s="251"/>
      <c r="C114" s="252"/>
      <c r="D114" s="226" t="s">
        <v>275</v>
      </c>
      <c r="E114" s="253" t="s">
        <v>19</v>
      </c>
      <c r="F114" s="254" t="s">
        <v>1904</v>
      </c>
      <c r="G114" s="252"/>
      <c r="H114" s="253" t="s">
        <v>19</v>
      </c>
      <c r="I114" s="255"/>
      <c r="J114" s="252"/>
      <c r="K114" s="252"/>
      <c r="L114" s="256"/>
      <c r="M114" s="257"/>
      <c r="N114" s="258"/>
      <c r="O114" s="258"/>
      <c r="P114" s="258"/>
      <c r="Q114" s="258"/>
      <c r="R114" s="258"/>
      <c r="S114" s="258"/>
      <c r="T114" s="259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60" t="s">
        <v>275</v>
      </c>
      <c r="AU114" s="260" t="s">
        <v>76</v>
      </c>
      <c r="AV114" s="13" t="s">
        <v>76</v>
      </c>
      <c r="AW114" s="13" t="s">
        <v>31</v>
      </c>
      <c r="AX114" s="13" t="s">
        <v>69</v>
      </c>
      <c r="AY114" s="260" t="s">
        <v>266</v>
      </c>
    </row>
    <row r="115" s="12" customFormat="1">
      <c r="A115" s="12"/>
      <c r="B115" s="224"/>
      <c r="C115" s="225"/>
      <c r="D115" s="226" t="s">
        <v>275</v>
      </c>
      <c r="E115" s="227" t="s">
        <v>2955</v>
      </c>
      <c r="F115" s="228" t="s">
        <v>2956</v>
      </c>
      <c r="G115" s="225"/>
      <c r="H115" s="229">
        <v>29.303999999999998</v>
      </c>
      <c r="I115" s="230"/>
      <c r="J115" s="225"/>
      <c r="K115" s="225"/>
      <c r="L115" s="231"/>
      <c r="M115" s="236"/>
      <c r="N115" s="237"/>
      <c r="O115" s="237"/>
      <c r="P115" s="237"/>
      <c r="Q115" s="237"/>
      <c r="R115" s="237"/>
      <c r="S115" s="237"/>
      <c r="T115" s="238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T115" s="235" t="s">
        <v>275</v>
      </c>
      <c r="AU115" s="235" t="s">
        <v>76</v>
      </c>
      <c r="AV115" s="12" t="s">
        <v>78</v>
      </c>
      <c r="AW115" s="12" t="s">
        <v>31</v>
      </c>
      <c r="AX115" s="12" t="s">
        <v>69</v>
      </c>
      <c r="AY115" s="235" t="s">
        <v>266</v>
      </c>
    </row>
    <row r="116" s="12" customFormat="1">
      <c r="A116" s="12"/>
      <c r="B116" s="224"/>
      <c r="C116" s="225"/>
      <c r="D116" s="226" t="s">
        <v>275</v>
      </c>
      <c r="E116" s="227" t="s">
        <v>2957</v>
      </c>
      <c r="F116" s="228" t="s">
        <v>2958</v>
      </c>
      <c r="G116" s="225"/>
      <c r="H116" s="229">
        <v>228.852</v>
      </c>
      <c r="I116" s="230"/>
      <c r="J116" s="225"/>
      <c r="K116" s="225"/>
      <c r="L116" s="231"/>
      <c r="M116" s="236"/>
      <c r="N116" s="237"/>
      <c r="O116" s="237"/>
      <c r="P116" s="237"/>
      <c r="Q116" s="237"/>
      <c r="R116" s="237"/>
      <c r="S116" s="237"/>
      <c r="T116" s="238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T116" s="235" t="s">
        <v>275</v>
      </c>
      <c r="AU116" s="235" t="s">
        <v>76</v>
      </c>
      <c r="AV116" s="12" t="s">
        <v>78</v>
      </c>
      <c r="AW116" s="12" t="s">
        <v>31</v>
      </c>
      <c r="AX116" s="12" t="s">
        <v>76</v>
      </c>
      <c r="AY116" s="235" t="s">
        <v>266</v>
      </c>
    </row>
    <row r="117" s="2" customFormat="1" ht="24.15" customHeight="1">
      <c r="A117" s="38"/>
      <c r="B117" s="39"/>
      <c r="C117" s="206" t="s">
        <v>338</v>
      </c>
      <c r="D117" s="206" t="s">
        <v>267</v>
      </c>
      <c r="E117" s="207" t="s">
        <v>2465</v>
      </c>
      <c r="F117" s="208" t="s">
        <v>2466</v>
      </c>
      <c r="G117" s="209" t="s">
        <v>391</v>
      </c>
      <c r="H117" s="210">
        <v>228.852</v>
      </c>
      <c r="I117" s="211"/>
      <c r="J117" s="212">
        <f>ROUND(I117*H117,2)</f>
        <v>0</v>
      </c>
      <c r="K117" s="208" t="s">
        <v>19</v>
      </c>
      <c r="L117" s="44"/>
      <c r="M117" s="213" t="s">
        <v>19</v>
      </c>
      <c r="N117" s="214" t="s">
        <v>40</v>
      </c>
      <c r="O117" s="84"/>
      <c r="P117" s="215">
        <f>O117*H117</f>
        <v>0</v>
      </c>
      <c r="Q117" s="215">
        <v>0</v>
      </c>
      <c r="R117" s="215">
        <f>Q117*H117</f>
        <v>0</v>
      </c>
      <c r="S117" s="215">
        <v>0</v>
      </c>
      <c r="T117" s="216">
        <f>S117*H117</f>
        <v>0</v>
      </c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R117" s="217" t="s">
        <v>265</v>
      </c>
      <c r="AT117" s="217" t="s">
        <v>267</v>
      </c>
      <c r="AU117" s="217" t="s">
        <v>76</v>
      </c>
      <c r="AY117" s="17" t="s">
        <v>266</v>
      </c>
      <c r="BE117" s="218">
        <f>IF(N117="základní",J117,0)</f>
        <v>0</v>
      </c>
      <c r="BF117" s="218">
        <f>IF(N117="snížená",J117,0)</f>
        <v>0</v>
      </c>
      <c r="BG117" s="218">
        <f>IF(N117="zákl. přenesená",J117,0)</f>
        <v>0</v>
      </c>
      <c r="BH117" s="218">
        <f>IF(N117="sníž. přenesená",J117,0)</f>
        <v>0</v>
      </c>
      <c r="BI117" s="218">
        <f>IF(N117="nulová",J117,0)</f>
        <v>0</v>
      </c>
      <c r="BJ117" s="17" t="s">
        <v>76</v>
      </c>
      <c r="BK117" s="218">
        <f>ROUND(I117*H117,2)</f>
        <v>0</v>
      </c>
      <c r="BL117" s="17" t="s">
        <v>265</v>
      </c>
      <c r="BM117" s="217" t="s">
        <v>2959</v>
      </c>
    </row>
    <row r="118" s="2" customFormat="1" ht="37.8" customHeight="1">
      <c r="A118" s="38"/>
      <c r="B118" s="39"/>
      <c r="C118" s="206" t="s">
        <v>345</v>
      </c>
      <c r="D118" s="206" t="s">
        <v>267</v>
      </c>
      <c r="E118" s="207" t="s">
        <v>1953</v>
      </c>
      <c r="F118" s="208" t="s">
        <v>1954</v>
      </c>
      <c r="G118" s="209" t="s">
        <v>293</v>
      </c>
      <c r="H118" s="210">
        <v>143.209</v>
      </c>
      <c r="I118" s="211"/>
      <c r="J118" s="212">
        <f>ROUND(I118*H118,2)</f>
        <v>0</v>
      </c>
      <c r="K118" s="208" t="s">
        <v>19</v>
      </c>
      <c r="L118" s="44"/>
      <c r="M118" s="213" t="s">
        <v>19</v>
      </c>
      <c r="N118" s="214" t="s">
        <v>40</v>
      </c>
      <c r="O118" s="84"/>
      <c r="P118" s="215">
        <f>O118*H118</f>
        <v>0</v>
      </c>
      <c r="Q118" s="215">
        <v>0</v>
      </c>
      <c r="R118" s="215">
        <f>Q118*H118</f>
        <v>0</v>
      </c>
      <c r="S118" s="215">
        <v>0</v>
      </c>
      <c r="T118" s="216">
        <f>S118*H118</f>
        <v>0</v>
      </c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R118" s="217" t="s">
        <v>265</v>
      </c>
      <c r="AT118" s="217" t="s">
        <v>267</v>
      </c>
      <c r="AU118" s="217" t="s">
        <v>76</v>
      </c>
      <c r="AY118" s="17" t="s">
        <v>266</v>
      </c>
      <c r="BE118" s="218">
        <f>IF(N118="základní",J118,0)</f>
        <v>0</v>
      </c>
      <c r="BF118" s="218">
        <f>IF(N118="snížená",J118,0)</f>
        <v>0</v>
      </c>
      <c r="BG118" s="218">
        <f>IF(N118="zákl. přenesená",J118,0)</f>
        <v>0</v>
      </c>
      <c r="BH118" s="218">
        <f>IF(N118="sníž. přenesená",J118,0)</f>
        <v>0</v>
      </c>
      <c r="BI118" s="218">
        <f>IF(N118="nulová",J118,0)</f>
        <v>0</v>
      </c>
      <c r="BJ118" s="17" t="s">
        <v>76</v>
      </c>
      <c r="BK118" s="218">
        <f>ROUND(I118*H118,2)</f>
        <v>0</v>
      </c>
      <c r="BL118" s="17" t="s">
        <v>265</v>
      </c>
      <c r="BM118" s="217" t="s">
        <v>2960</v>
      </c>
    </row>
    <row r="119" s="12" customFormat="1">
      <c r="A119" s="12"/>
      <c r="B119" s="224"/>
      <c r="C119" s="225"/>
      <c r="D119" s="226" t="s">
        <v>275</v>
      </c>
      <c r="E119" s="227" t="s">
        <v>550</v>
      </c>
      <c r="F119" s="228" t="s">
        <v>2961</v>
      </c>
      <c r="G119" s="225"/>
      <c r="H119" s="229">
        <v>143.209</v>
      </c>
      <c r="I119" s="230"/>
      <c r="J119" s="225"/>
      <c r="K119" s="225"/>
      <c r="L119" s="231"/>
      <c r="M119" s="236"/>
      <c r="N119" s="237"/>
      <c r="O119" s="237"/>
      <c r="P119" s="237"/>
      <c r="Q119" s="237"/>
      <c r="R119" s="237"/>
      <c r="S119" s="237"/>
      <c r="T119" s="238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T119" s="235" t="s">
        <v>275</v>
      </c>
      <c r="AU119" s="235" t="s">
        <v>76</v>
      </c>
      <c r="AV119" s="12" t="s">
        <v>78</v>
      </c>
      <c r="AW119" s="12" t="s">
        <v>31</v>
      </c>
      <c r="AX119" s="12" t="s">
        <v>76</v>
      </c>
      <c r="AY119" s="235" t="s">
        <v>266</v>
      </c>
    </row>
    <row r="120" s="2" customFormat="1" ht="37.8" customHeight="1">
      <c r="A120" s="38"/>
      <c r="B120" s="39"/>
      <c r="C120" s="206" t="s">
        <v>303</v>
      </c>
      <c r="D120" s="206" t="s">
        <v>267</v>
      </c>
      <c r="E120" s="207" t="s">
        <v>517</v>
      </c>
      <c r="F120" s="208" t="s">
        <v>518</v>
      </c>
      <c r="G120" s="209" t="s">
        <v>293</v>
      </c>
      <c r="H120" s="210">
        <v>161.02500000000001</v>
      </c>
      <c r="I120" s="211"/>
      <c r="J120" s="212">
        <f>ROUND(I120*H120,2)</f>
        <v>0</v>
      </c>
      <c r="K120" s="208" t="s">
        <v>19</v>
      </c>
      <c r="L120" s="44"/>
      <c r="M120" s="213" t="s">
        <v>19</v>
      </c>
      <c r="N120" s="214" t="s">
        <v>40</v>
      </c>
      <c r="O120" s="84"/>
      <c r="P120" s="215">
        <f>O120*H120</f>
        <v>0</v>
      </c>
      <c r="Q120" s="215">
        <v>0</v>
      </c>
      <c r="R120" s="215">
        <f>Q120*H120</f>
        <v>0</v>
      </c>
      <c r="S120" s="215">
        <v>0</v>
      </c>
      <c r="T120" s="216">
        <f>S120*H120</f>
        <v>0</v>
      </c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R120" s="217" t="s">
        <v>265</v>
      </c>
      <c r="AT120" s="217" t="s">
        <v>267</v>
      </c>
      <c r="AU120" s="217" t="s">
        <v>76</v>
      </c>
      <c r="AY120" s="17" t="s">
        <v>266</v>
      </c>
      <c r="BE120" s="218">
        <f>IF(N120="základní",J120,0)</f>
        <v>0</v>
      </c>
      <c r="BF120" s="218">
        <f>IF(N120="snížená",J120,0)</f>
        <v>0</v>
      </c>
      <c r="BG120" s="218">
        <f>IF(N120="zákl. přenesená",J120,0)</f>
        <v>0</v>
      </c>
      <c r="BH120" s="218">
        <f>IF(N120="sníž. přenesená",J120,0)</f>
        <v>0</v>
      </c>
      <c r="BI120" s="218">
        <f>IF(N120="nulová",J120,0)</f>
        <v>0</v>
      </c>
      <c r="BJ120" s="17" t="s">
        <v>76</v>
      </c>
      <c r="BK120" s="218">
        <f>ROUND(I120*H120,2)</f>
        <v>0</v>
      </c>
      <c r="BL120" s="17" t="s">
        <v>265</v>
      </c>
      <c r="BM120" s="217" t="s">
        <v>2962</v>
      </c>
    </row>
    <row r="121" s="12" customFormat="1">
      <c r="A121" s="12"/>
      <c r="B121" s="224"/>
      <c r="C121" s="225"/>
      <c r="D121" s="226" t="s">
        <v>275</v>
      </c>
      <c r="E121" s="227" t="s">
        <v>1933</v>
      </c>
      <c r="F121" s="228" t="s">
        <v>2963</v>
      </c>
      <c r="G121" s="225"/>
      <c r="H121" s="229">
        <v>161.02500000000001</v>
      </c>
      <c r="I121" s="230"/>
      <c r="J121" s="225"/>
      <c r="K121" s="225"/>
      <c r="L121" s="231"/>
      <c r="M121" s="236"/>
      <c r="N121" s="237"/>
      <c r="O121" s="237"/>
      <c r="P121" s="237"/>
      <c r="Q121" s="237"/>
      <c r="R121" s="237"/>
      <c r="S121" s="237"/>
      <c r="T121" s="238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T121" s="235" t="s">
        <v>275</v>
      </c>
      <c r="AU121" s="235" t="s">
        <v>76</v>
      </c>
      <c r="AV121" s="12" t="s">
        <v>78</v>
      </c>
      <c r="AW121" s="12" t="s">
        <v>31</v>
      </c>
      <c r="AX121" s="12" t="s">
        <v>76</v>
      </c>
      <c r="AY121" s="235" t="s">
        <v>266</v>
      </c>
    </row>
    <row r="122" s="2" customFormat="1" ht="24.15" customHeight="1">
      <c r="A122" s="38"/>
      <c r="B122" s="39"/>
      <c r="C122" s="206" t="s">
        <v>310</v>
      </c>
      <c r="D122" s="206" t="s">
        <v>267</v>
      </c>
      <c r="E122" s="207" t="s">
        <v>526</v>
      </c>
      <c r="F122" s="208" t="s">
        <v>527</v>
      </c>
      <c r="G122" s="209" t="s">
        <v>293</v>
      </c>
      <c r="H122" s="210">
        <v>143.209</v>
      </c>
      <c r="I122" s="211"/>
      <c r="J122" s="212">
        <f>ROUND(I122*H122,2)</f>
        <v>0</v>
      </c>
      <c r="K122" s="208" t="s">
        <v>19</v>
      </c>
      <c r="L122" s="44"/>
      <c r="M122" s="213" t="s">
        <v>19</v>
      </c>
      <c r="N122" s="214" t="s">
        <v>40</v>
      </c>
      <c r="O122" s="84"/>
      <c r="P122" s="215">
        <f>O122*H122</f>
        <v>0</v>
      </c>
      <c r="Q122" s="215">
        <v>0</v>
      </c>
      <c r="R122" s="215">
        <f>Q122*H122</f>
        <v>0</v>
      </c>
      <c r="S122" s="215">
        <v>0</v>
      </c>
      <c r="T122" s="216">
        <f>S122*H122</f>
        <v>0</v>
      </c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R122" s="217" t="s">
        <v>265</v>
      </c>
      <c r="AT122" s="217" t="s">
        <v>267</v>
      </c>
      <c r="AU122" s="217" t="s">
        <v>76</v>
      </c>
      <c r="AY122" s="17" t="s">
        <v>266</v>
      </c>
      <c r="BE122" s="218">
        <f>IF(N122="základní",J122,0)</f>
        <v>0</v>
      </c>
      <c r="BF122" s="218">
        <f>IF(N122="snížená",J122,0)</f>
        <v>0</v>
      </c>
      <c r="BG122" s="218">
        <f>IF(N122="zákl. přenesená",J122,0)</f>
        <v>0</v>
      </c>
      <c r="BH122" s="218">
        <f>IF(N122="sníž. přenesená",J122,0)</f>
        <v>0</v>
      </c>
      <c r="BI122" s="218">
        <f>IF(N122="nulová",J122,0)</f>
        <v>0</v>
      </c>
      <c r="BJ122" s="17" t="s">
        <v>76</v>
      </c>
      <c r="BK122" s="218">
        <f>ROUND(I122*H122,2)</f>
        <v>0</v>
      </c>
      <c r="BL122" s="17" t="s">
        <v>265</v>
      </c>
      <c r="BM122" s="217" t="s">
        <v>2964</v>
      </c>
    </row>
    <row r="123" s="12" customFormat="1">
      <c r="A123" s="12"/>
      <c r="B123" s="224"/>
      <c r="C123" s="225"/>
      <c r="D123" s="226" t="s">
        <v>275</v>
      </c>
      <c r="E123" s="227" t="s">
        <v>358</v>
      </c>
      <c r="F123" s="228" t="s">
        <v>2961</v>
      </c>
      <c r="G123" s="225"/>
      <c r="H123" s="229">
        <v>143.209</v>
      </c>
      <c r="I123" s="230"/>
      <c r="J123" s="225"/>
      <c r="K123" s="225"/>
      <c r="L123" s="231"/>
      <c r="M123" s="236"/>
      <c r="N123" s="237"/>
      <c r="O123" s="237"/>
      <c r="P123" s="237"/>
      <c r="Q123" s="237"/>
      <c r="R123" s="237"/>
      <c r="S123" s="237"/>
      <c r="T123" s="238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T123" s="235" t="s">
        <v>275</v>
      </c>
      <c r="AU123" s="235" t="s">
        <v>76</v>
      </c>
      <c r="AV123" s="12" t="s">
        <v>78</v>
      </c>
      <c r="AW123" s="12" t="s">
        <v>31</v>
      </c>
      <c r="AX123" s="12" t="s">
        <v>76</v>
      </c>
      <c r="AY123" s="235" t="s">
        <v>266</v>
      </c>
    </row>
    <row r="124" s="2" customFormat="1" ht="24.15" customHeight="1">
      <c r="A124" s="38"/>
      <c r="B124" s="39"/>
      <c r="C124" s="206" t="s">
        <v>362</v>
      </c>
      <c r="D124" s="206" t="s">
        <v>267</v>
      </c>
      <c r="E124" s="207" t="s">
        <v>1967</v>
      </c>
      <c r="F124" s="208" t="s">
        <v>1968</v>
      </c>
      <c r="G124" s="209" t="s">
        <v>302</v>
      </c>
      <c r="H124" s="210">
        <v>268.91199999999998</v>
      </c>
      <c r="I124" s="211"/>
      <c r="J124" s="212">
        <f>ROUND(I124*H124,2)</f>
        <v>0</v>
      </c>
      <c r="K124" s="208" t="s">
        <v>19</v>
      </c>
      <c r="L124" s="44"/>
      <c r="M124" s="213" t="s">
        <v>19</v>
      </c>
      <c r="N124" s="214" t="s">
        <v>40</v>
      </c>
      <c r="O124" s="84"/>
      <c r="P124" s="215">
        <f>O124*H124</f>
        <v>0</v>
      </c>
      <c r="Q124" s="215">
        <v>0</v>
      </c>
      <c r="R124" s="215">
        <f>Q124*H124</f>
        <v>0</v>
      </c>
      <c r="S124" s="215">
        <v>0</v>
      </c>
      <c r="T124" s="216">
        <f>S124*H124</f>
        <v>0</v>
      </c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R124" s="217" t="s">
        <v>265</v>
      </c>
      <c r="AT124" s="217" t="s">
        <v>267</v>
      </c>
      <c r="AU124" s="217" t="s">
        <v>76</v>
      </c>
      <c r="AY124" s="17" t="s">
        <v>266</v>
      </c>
      <c r="BE124" s="218">
        <f>IF(N124="základní",J124,0)</f>
        <v>0</v>
      </c>
      <c r="BF124" s="218">
        <f>IF(N124="snížená",J124,0)</f>
        <v>0</v>
      </c>
      <c r="BG124" s="218">
        <f>IF(N124="zákl. přenesená",J124,0)</f>
        <v>0</v>
      </c>
      <c r="BH124" s="218">
        <f>IF(N124="sníž. přenesená",J124,0)</f>
        <v>0</v>
      </c>
      <c r="BI124" s="218">
        <f>IF(N124="nulová",J124,0)</f>
        <v>0</v>
      </c>
      <c r="BJ124" s="17" t="s">
        <v>76</v>
      </c>
      <c r="BK124" s="218">
        <f>ROUND(I124*H124,2)</f>
        <v>0</v>
      </c>
      <c r="BL124" s="17" t="s">
        <v>265</v>
      </c>
      <c r="BM124" s="217" t="s">
        <v>2965</v>
      </c>
    </row>
    <row r="125" s="12" customFormat="1">
      <c r="A125" s="12"/>
      <c r="B125" s="224"/>
      <c r="C125" s="225"/>
      <c r="D125" s="226" t="s">
        <v>275</v>
      </c>
      <c r="E125" s="227" t="s">
        <v>1574</v>
      </c>
      <c r="F125" s="228" t="s">
        <v>2966</v>
      </c>
      <c r="G125" s="225"/>
      <c r="H125" s="229">
        <v>268.91199999999998</v>
      </c>
      <c r="I125" s="230"/>
      <c r="J125" s="225"/>
      <c r="K125" s="225"/>
      <c r="L125" s="231"/>
      <c r="M125" s="236"/>
      <c r="N125" s="237"/>
      <c r="O125" s="237"/>
      <c r="P125" s="237"/>
      <c r="Q125" s="237"/>
      <c r="R125" s="237"/>
      <c r="S125" s="237"/>
      <c r="T125" s="238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T125" s="235" t="s">
        <v>275</v>
      </c>
      <c r="AU125" s="235" t="s">
        <v>76</v>
      </c>
      <c r="AV125" s="12" t="s">
        <v>78</v>
      </c>
      <c r="AW125" s="12" t="s">
        <v>31</v>
      </c>
      <c r="AX125" s="12" t="s">
        <v>76</v>
      </c>
      <c r="AY125" s="235" t="s">
        <v>266</v>
      </c>
    </row>
    <row r="126" s="2" customFormat="1" ht="24.15" customHeight="1">
      <c r="A126" s="38"/>
      <c r="B126" s="39"/>
      <c r="C126" s="206" t="s">
        <v>367</v>
      </c>
      <c r="D126" s="206" t="s">
        <v>267</v>
      </c>
      <c r="E126" s="207" t="s">
        <v>291</v>
      </c>
      <c r="F126" s="208" t="s">
        <v>292</v>
      </c>
      <c r="G126" s="209" t="s">
        <v>293</v>
      </c>
      <c r="H126" s="210">
        <v>110.112</v>
      </c>
      <c r="I126" s="211"/>
      <c r="J126" s="212">
        <f>ROUND(I126*H126,2)</f>
        <v>0</v>
      </c>
      <c r="K126" s="208" t="s">
        <v>19</v>
      </c>
      <c r="L126" s="44"/>
      <c r="M126" s="213" t="s">
        <v>19</v>
      </c>
      <c r="N126" s="214" t="s">
        <v>40</v>
      </c>
      <c r="O126" s="84"/>
      <c r="P126" s="215">
        <f>O126*H126</f>
        <v>0</v>
      </c>
      <c r="Q126" s="215">
        <v>0</v>
      </c>
      <c r="R126" s="215">
        <f>Q126*H126</f>
        <v>0</v>
      </c>
      <c r="S126" s="215">
        <v>0</v>
      </c>
      <c r="T126" s="216">
        <f>S126*H126</f>
        <v>0</v>
      </c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R126" s="217" t="s">
        <v>265</v>
      </c>
      <c r="AT126" s="217" t="s">
        <v>267</v>
      </c>
      <c r="AU126" s="217" t="s">
        <v>76</v>
      </c>
      <c r="AY126" s="17" t="s">
        <v>266</v>
      </c>
      <c r="BE126" s="218">
        <f>IF(N126="základní",J126,0)</f>
        <v>0</v>
      </c>
      <c r="BF126" s="218">
        <f>IF(N126="snížená",J126,0)</f>
        <v>0</v>
      </c>
      <c r="BG126" s="218">
        <f>IF(N126="zákl. přenesená",J126,0)</f>
        <v>0</v>
      </c>
      <c r="BH126" s="218">
        <f>IF(N126="sníž. přenesená",J126,0)</f>
        <v>0</v>
      </c>
      <c r="BI126" s="218">
        <f>IF(N126="nulová",J126,0)</f>
        <v>0</v>
      </c>
      <c r="BJ126" s="17" t="s">
        <v>76</v>
      </c>
      <c r="BK126" s="218">
        <f>ROUND(I126*H126,2)</f>
        <v>0</v>
      </c>
      <c r="BL126" s="17" t="s">
        <v>265</v>
      </c>
      <c r="BM126" s="217" t="s">
        <v>2967</v>
      </c>
    </row>
    <row r="127" s="12" customFormat="1">
      <c r="A127" s="12"/>
      <c r="B127" s="224"/>
      <c r="C127" s="225"/>
      <c r="D127" s="226" t="s">
        <v>275</v>
      </c>
      <c r="E127" s="227" t="s">
        <v>372</v>
      </c>
      <c r="F127" s="228" t="s">
        <v>2963</v>
      </c>
      <c r="G127" s="225"/>
      <c r="H127" s="229">
        <v>161.02500000000001</v>
      </c>
      <c r="I127" s="230"/>
      <c r="J127" s="225"/>
      <c r="K127" s="225"/>
      <c r="L127" s="231"/>
      <c r="M127" s="236"/>
      <c r="N127" s="237"/>
      <c r="O127" s="237"/>
      <c r="P127" s="237"/>
      <c r="Q127" s="237"/>
      <c r="R127" s="237"/>
      <c r="S127" s="237"/>
      <c r="T127" s="238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T127" s="235" t="s">
        <v>275</v>
      </c>
      <c r="AU127" s="235" t="s">
        <v>76</v>
      </c>
      <c r="AV127" s="12" t="s">
        <v>78</v>
      </c>
      <c r="AW127" s="12" t="s">
        <v>31</v>
      </c>
      <c r="AX127" s="12" t="s">
        <v>69</v>
      </c>
      <c r="AY127" s="235" t="s">
        <v>266</v>
      </c>
    </row>
    <row r="128" s="13" customFormat="1">
      <c r="A128" s="13"/>
      <c r="B128" s="251"/>
      <c r="C128" s="252"/>
      <c r="D128" s="226" t="s">
        <v>275</v>
      </c>
      <c r="E128" s="253" t="s">
        <v>19</v>
      </c>
      <c r="F128" s="254" t="s">
        <v>2477</v>
      </c>
      <c r="G128" s="252"/>
      <c r="H128" s="253" t="s">
        <v>19</v>
      </c>
      <c r="I128" s="255"/>
      <c r="J128" s="252"/>
      <c r="K128" s="252"/>
      <c r="L128" s="256"/>
      <c r="M128" s="257"/>
      <c r="N128" s="258"/>
      <c r="O128" s="258"/>
      <c r="P128" s="258"/>
      <c r="Q128" s="258"/>
      <c r="R128" s="258"/>
      <c r="S128" s="258"/>
      <c r="T128" s="259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60" t="s">
        <v>275</v>
      </c>
      <c r="AU128" s="260" t="s">
        <v>76</v>
      </c>
      <c r="AV128" s="13" t="s">
        <v>76</v>
      </c>
      <c r="AW128" s="13" t="s">
        <v>31</v>
      </c>
      <c r="AX128" s="13" t="s">
        <v>69</v>
      </c>
      <c r="AY128" s="260" t="s">
        <v>266</v>
      </c>
    </row>
    <row r="129" s="12" customFormat="1">
      <c r="A129" s="12"/>
      <c r="B129" s="224"/>
      <c r="C129" s="225"/>
      <c r="D129" s="226" t="s">
        <v>275</v>
      </c>
      <c r="E129" s="227" t="s">
        <v>374</v>
      </c>
      <c r="F129" s="228" t="s">
        <v>2968</v>
      </c>
      <c r="G129" s="225"/>
      <c r="H129" s="229">
        <v>-11.784000000000001</v>
      </c>
      <c r="I129" s="230"/>
      <c r="J129" s="225"/>
      <c r="K129" s="225"/>
      <c r="L129" s="231"/>
      <c r="M129" s="236"/>
      <c r="N129" s="237"/>
      <c r="O129" s="237"/>
      <c r="P129" s="237"/>
      <c r="Q129" s="237"/>
      <c r="R129" s="237"/>
      <c r="S129" s="237"/>
      <c r="T129" s="238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T129" s="235" t="s">
        <v>275</v>
      </c>
      <c r="AU129" s="235" t="s">
        <v>76</v>
      </c>
      <c r="AV129" s="12" t="s">
        <v>78</v>
      </c>
      <c r="AW129" s="12" t="s">
        <v>31</v>
      </c>
      <c r="AX129" s="12" t="s">
        <v>69</v>
      </c>
      <c r="AY129" s="235" t="s">
        <v>266</v>
      </c>
    </row>
    <row r="130" s="12" customFormat="1">
      <c r="A130" s="12"/>
      <c r="B130" s="224"/>
      <c r="C130" s="225"/>
      <c r="D130" s="226" t="s">
        <v>275</v>
      </c>
      <c r="E130" s="227" t="s">
        <v>2969</v>
      </c>
      <c r="F130" s="228" t="s">
        <v>2970</v>
      </c>
      <c r="G130" s="225"/>
      <c r="H130" s="229">
        <v>-30.297999999999998</v>
      </c>
      <c r="I130" s="230"/>
      <c r="J130" s="225"/>
      <c r="K130" s="225"/>
      <c r="L130" s="231"/>
      <c r="M130" s="236"/>
      <c r="N130" s="237"/>
      <c r="O130" s="237"/>
      <c r="P130" s="237"/>
      <c r="Q130" s="237"/>
      <c r="R130" s="237"/>
      <c r="S130" s="237"/>
      <c r="T130" s="238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T130" s="235" t="s">
        <v>275</v>
      </c>
      <c r="AU130" s="235" t="s">
        <v>76</v>
      </c>
      <c r="AV130" s="12" t="s">
        <v>78</v>
      </c>
      <c r="AW130" s="12" t="s">
        <v>31</v>
      </c>
      <c r="AX130" s="12" t="s">
        <v>69</v>
      </c>
      <c r="AY130" s="235" t="s">
        <v>266</v>
      </c>
    </row>
    <row r="131" s="13" customFormat="1">
      <c r="A131" s="13"/>
      <c r="B131" s="251"/>
      <c r="C131" s="252"/>
      <c r="D131" s="226" t="s">
        <v>275</v>
      </c>
      <c r="E131" s="253" t="s">
        <v>19</v>
      </c>
      <c r="F131" s="254" t="s">
        <v>2971</v>
      </c>
      <c r="G131" s="252"/>
      <c r="H131" s="253" t="s">
        <v>19</v>
      </c>
      <c r="I131" s="255"/>
      <c r="J131" s="252"/>
      <c r="K131" s="252"/>
      <c r="L131" s="256"/>
      <c r="M131" s="257"/>
      <c r="N131" s="258"/>
      <c r="O131" s="258"/>
      <c r="P131" s="258"/>
      <c r="Q131" s="258"/>
      <c r="R131" s="258"/>
      <c r="S131" s="258"/>
      <c r="T131" s="259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60" t="s">
        <v>275</v>
      </c>
      <c r="AU131" s="260" t="s">
        <v>76</v>
      </c>
      <c r="AV131" s="13" t="s">
        <v>76</v>
      </c>
      <c r="AW131" s="13" t="s">
        <v>31</v>
      </c>
      <c r="AX131" s="13" t="s">
        <v>69</v>
      </c>
      <c r="AY131" s="260" t="s">
        <v>266</v>
      </c>
    </row>
    <row r="132" s="12" customFormat="1">
      <c r="A132" s="12"/>
      <c r="B132" s="224"/>
      <c r="C132" s="225"/>
      <c r="D132" s="226" t="s">
        <v>275</v>
      </c>
      <c r="E132" s="227" t="s">
        <v>2972</v>
      </c>
      <c r="F132" s="228" t="s">
        <v>2973</v>
      </c>
      <c r="G132" s="225"/>
      <c r="H132" s="229">
        <v>-8.8309999999999995</v>
      </c>
      <c r="I132" s="230"/>
      <c r="J132" s="225"/>
      <c r="K132" s="225"/>
      <c r="L132" s="231"/>
      <c r="M132" s="236"/>
      <c r="N132" s="237"/>
      <c r="O132" s="237"/>
      <c r="P132" s="237"/>
      <c r="Q132" s="237"/>
      <c r="R132" s="237"/>
      <c r="S132" s="237"/>
      <c r="T132" s="238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T132" s="235" t="s">
        <v>275</v>
      </c>
      <c r="AU132" s="235" t="s">
        <v>76</v>
      </c>
      <c r="AV132" s="12" t="s">
        <v>78</v>
      </c>
      <c r="AW132" s="12" t="s">
        <v>31</v>
      </c>
      <c r="AX132" s="12" t="s">
        <v>69</v>
      </c>
      <c r="AY132" s="235" t="s">
        <v>266</v>
      </c>
    </row>
    <row r="133" s="12" customFormat="1">
      <c r="A133" s="12"/>
      <c r="B133" s="224"/>
      <c r="C133" s="225"/>
      <c r="D133" s="226" t="s">
        <v>275</v>
      </c>
      <c r="E133" s="227" t="s">
        <v>2974</v>
      </c>
      <c r="F133" s="228" t="s">
        <v>2975</v>
      </c>
      <c r="G133" s="225"/>
      <c r="H133" s="229">
        <v>110.112</v>
      </c>
      <c r="I133" s="230"/>
      <c r="J133" s="225"/>
      <c r="K133" s="225"/>
      <c r="L133" s="231"/>
      <c r="M133" s="236"/>
      <c r="N133" s="237"/>
      <c r="O133" s="237"/>
      <c r="P133" s="237"/>
      <c r="Q133" s="237"/>
      <c r="R133" s="237"/>
      <c r="S133" s="237"/>
      <c r="T133" s="238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T133" s="235" t="s">
        <v>275</v>
      </c>
      <c r="AU133" s="235" t="s">
        <v>76</v>
      </c>
      <c r="AV133" s="12" t="s">
        <v>78</v>
      </c>
      <c r="AW133" s="12" t="s">
        <v>31</v>
      </c>
      <c r="AX133" s="12" t="s">
        <v>76</v>
      </c>
      <c r="AY133" s="235" t="s">
        <v>266</v>
      </c>
    </row>
    <row r="134" s="2" customFormat="1" ht="16.5" customHeight="1">
      <c r="A134" s="38"/>
      <c r="B134" s="39"/>
      <c r="C134" s="239" t="s">
        <v>376</v>
      </c>
      <c r="D134" s="239" t="s">
        <v>299</v>
      </c>
      <c r="E134" s="240" t="s">
        <v>1979</v>
      </c>
      <c r="F134" s="241" t="s">
        <v>1980</v>
      </c>
      <c r="G134" s="242" t="s">
        <v>302</v>
      </c>
      <c r="H134" s="243">
        <v>220.22399999999999</v>
      </c>
      <c r="I134" s="244"/>
      <c r="J134" s="245">
        <f>ROUND(I134*H134,2)</f>
        <v>0</v>
      </c>
      <c r="K134" s="241" t="s">
        <v>19</v>
      </c>
      <c r="L134" s="246"/>
      <c r="M134" s="247" t="s">
        <v>19</v>
      </c>
      <c r="N134" s="248" t="s">
        <v>40</v>
      </c>
      <c r="O134" s="84"/>
      <c r="P134" s="215">
        <f>O134*H134</f>
        <v>0</v>
      </c>
      <c r="Q134" s="215">
        <v>0</v>
      </c>
      <c r="R134" s="215">
        <f>Q134*H134</f>
        <v>0</v>
      </c>
      <c r="S134" s="215">
        <v>0</v>
      </c>
      <c r="T134" s="216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17" t="s">
        <v>303</v>
      </c>
      <c r="AT134" s="217" t="s">
        <v>299</v>
      </c>
      <c r="AU134" s="217" t="s">
        <v>76</v>
      </c>
      <c r="AY134" s="17" t="s">
        <v>266</v>
      </c>
      <c r="BE134" s="218">
        <f>IF(N134="základní",J134,0)</f>
        <v>0</v>
      </c>
      <c r="BF134" s="218">
        <f>IF(N134="snížená",J134,0)</f>
        <v>0</v>
      </c>
      <c r="BG134" s="218">
        <f>IF(N134="zákl. přenesená",J134,0)</f>
        <v>0</v>
      </c>
      <c r="BH134" s="218">
        <f>IF(N134="sníž. přenesená",J134,0)</f>
        <v>0</v>
      </c>
      <c r="BI134" s="218">
        <f>IF(N134="nulová",J134,0)</f>
        <v>0</v>
      </c>
      <c r="BJ134" s="17" t="s">
        <v>76</v>
      </c>
      <c r="BK134" s="218">
        <f>ROUND(I134*H134,2)</f>
        <v>0</v>
      </c>
      <c r="BL134" s="17" t="s">
        <v>265</v>
      </c>
      <c r="BM134" s="217" t="s">
        <v>2976</v>
      </c>
    </row>
    <row r="135" s="12" customFormat="1">
      <c r="A135" s="12"/>
      <c r="B135" s="224"/>
      <c r="C135" s="225"/>
      <c r="D135" s="226" t="s">
        <v>275</v>
      </c>
      <c r="E135" s="227" t="s">
        <v>381</v>
      </c>
      <c r="F135" s="228" t="s">
        <v>2977</v>
      </c>
      <c r="G135" s="225"/>
      <c r="H135" s="229">
        <v>220.22399999999999</v>
      </c>
      <c r="I135" s="230"/>
      <c r="J135" s="225"/>
      <c r="K135" s="225"/>
      <c r="L135" s="231"/>
      <c r="M135" s="236"/>
      <c r="N135" s="237"/>
      <c r="O135" s="237"/>
      <c r="P135" s="237"/>
      <c r="Q135" s="237"/>
      <c r="R135" s="237"/>
      <c r="S135" s="237"/>
      <c r="T135" s="238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T135" s="235" t="s">
        <v>275</v>
      </c>
      <c r="AU135" s="235" t="s">
        <v>76</v>
      </c>
      <c r="AV135" s="12" t="s">
        <v>78</v>
      </c>
      <c r="AW135" s="12" t="s">
        <v>31</v>
      </c>
      <c r="AX135" s="12" t="s">
        <v>76</v>
      </c>
      <c r="AY135" s="235" t="s">
        <v>266</v>
      </c>
    </row>
    <row r="136" s="2" customFormat="1" ht="37.8" customHeight="1">
      <c r="A136" s="38"/>
      <c r="B136" s="39"/>
      <c r="C136" s="206" t="s">
        <v>573</v>
      </c>
      <c r="D136" s="206" t="s">
        <v>267</v>
      </c>
      <c r="E136" s="207" t="s">
        <v>546</v>
      </c>
      <c r="F136" s="208" t="s">
        <v>547</v>
      </c>
      <c r="G136" s="209" t="s">
        <v>293</v>
      </c>
      <c r="H136" s="210">
        <v>33.097000000000001</v>
      </c>
      <c r="I136" s="211"/>
      <c r="J136" s="212">
        <f>ROUND(I136*H136,2)</f>
        <v>0</v>
      </c>
      <c r="K136" s="208" t="s">
        <v>19</v>
      </c>
      <c r="L136" s="44"/>
      <c r="M136" s="213" t="s">
        <v>19</v>
      </c>
      <c r="N136" s="214" t="s">
        <v>40</v>
      </c>
      <c r="O136" s="84"/>
      <c r="P136" s="215">
        <f>O136*H136</f>
        <v>0</v>
      </c>
      <c r="Q136" s="215">
        <v>0</v>
      </c>
      <c r="R136" s="215">
        <f>Q136*H136</f>
        <v>0</v>
      </c>
      <c r="S136" s="215">
        <v>0</v>
      </c>
      <c r="T136" s="216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17" t="s">
        <v>265</v>
      </c>
      <c r="AT136" s="217" t="s">
        <v>267</v>
      </c>
      <c r="AU136" s="217" t="s">
        <v>76</v>
      </c>
      <c r="AY136" s="17" t="s">
        <v>266</v>
      </c>
      <c r="BE136" s="218">
        <f>IF(N136="základní",J136,0)</f>
        <v>0</v>
      </c>
      <c r="BF136" s="218">
        <f>IF(N136="snížená",J136,0)</f>
        <v>0</v>
      </c>
      <c r="BG136" s="218">
        <f>IF(N136="zákl. přenesená",J136,0)</f>
        <v>0</v>
      </c>
      <c r="BH136" s="218">
        <f>IF(N136="sníž. přenesená",J136,0)</f>
        <v>0</v>
      </c>
      <c r="BI136" s="218">
        <f>IF(N136="nulová",J136,0)</f>
        <v>0</v>
      </c>
      <c r="BJ136" s="17" t="s">
        <v>76</v>
      </c>
      <c r="BK136" s="218">
        <f>ROUND(I136*H136,2)</f>
        <v>0</v>
      </c>
      <c r="BL136" s="17" t="s">
        <v>265</v>
      </c>
      <c r="BM136" s="217" t="s">
        <v>2978</v>
      </c>
    </row>
    <row r="137" s="12" customFormat="1">
      <c r="A137" s="12"/>
      <c r="B137" s="224"/>
      <c r="C137" s="225"/>
      <c r="D137" s="226" t="s">
        <v>275</v>
      </c>
      <c r="E137" s="227" t="s">
        <v>397</v>
      </c>
      <c r="F137" s="228" t="s">
        <v>2979</v>
      </c>
      <c r="G137" s="225"/>
      <c r="H137" s="229">
        <v>9.3059999999999992</v>
      </c>
      <c r="I137" s="230"/>
      <c r="J137" s="225"/>
      <c r="K137" s="225"/>
      <c r="L137" s="231"/>
      <c r="M137" s="236"/>
      <c r="N137" s="237"/>
      <c r="O137" s="237"/>
      <c r="P137" s="237"/>
      <c r="Q137" s="237"/>
      <c r="R137" s="237"/>
      <c r="S137" s="237"/>
      <c r="T137" s="238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T137" s="235" t="s">
        <v>275</v>
      </c>
      <c r="AU137" s="235" t="s">
        <v>76</v>
      </c>
      <c r="AV137" s="12" t="s">
        <v>78</v>
      </c>
      <c r="AW137" s="12" t="s">
        <v>31</v>
      </c>
      <c r="AX137" s="12" t="s">
        <v>69</v>
      </c>
      <c r="AY137" s="235" t="s">
        <v>266</v>
      </c>
    </row>
    <row r="138" s="12" customFormat="1">
      <c r="A138" s="12"/>
      <c r="B138" s="224"/>
      <c r="C138" s="225"/>
      <c r="D138" s="226" t="s">
        <v>275</v>
      </c>
      <c r="E138" s="227" t="s">
        <v>2980</v>
      </c>
      <c r="F138" s="228" t="s">
        <v>2981</v>
      </c>
      <c r="G138" s="225"/>
      <c r="H138" s="229">
        <v>23.791</v>
      </c>
      <c r="I138" s="230"/>
      <c r="J138" s="225"/>
      <c r="K138" s="225"/>
      <c r="L138" s="231"/>
      <c r="M138" s="236"/>
      <c r="N138" s="237"/>
      <c r="O138" s="237"/>
      <c r="P138" s="237"/>
      <c r="Q138" s="237"/>
      <c r="R138" s="237"/>
      <c r="S138" s="237"/>
      <c r="T138" s="238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T138" s="235" t="s">
        <v>275</v>
      </c>
      <c r="AU138" s="235" t="s">
        <v>76</v>
      </c>
      <c r="AV138" s="12" t="s">
        <v>78</v>
      </c>
      <c r="AW138" s="12" t="s">
        <v>31</v>
      </c>
      <c r="AX138" s="12" t="s">
        <v>69</v>
      </c>
      <c r="AY138" s="235" t="s">
        <v>266</v>
      </c>
    </row>
    <row r="139" s="12" customFormat="1">
      <c r="A139" s="12"/>
      <c r="B139" s="224"/>
      <c r="C139" s="225"/>
      <c r="D139" s="226" t="s">
        <v>275</v>
      </c>
      <c r="E139" s="227" t="s">
        <v>2982</v>
      </c>
      <c r="F139" s="228" t="s">
        <v>2983</v>
      </c>
      <c r="G139" s="225"/>
      <c r="H139" s="229">
        <v>33.097000000000001</v>
      </c>
      <c r="I139" s="230"/>
      <c r="J139" s="225"/>
      <c r="K139" s="225"/>
      <c r="L139" s="231"/>
      <c r="M139" s="236"/>
      <c r="N139" s="237"/>
      <c r="O139" s="237"/>
      <c r="P139" s="237"/>
      <c r="Q139" s="237"/>
      <c r="R139" s="237"/>
      <c r="S139" s="237"/>
      <c r="T139" s="238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T139" s="235" t="s">
        <v>275</v>
      </c>
      <c r="AU139" s="235" t="s">
        <v>76</v>
      </c>
      <c r="AV139" s="12" t="s">
        <v>78</v>
      </c>
      <c r="AW139" s="12" t="s">
        <v>31</v>
      </c>
      <c r="AX139" s="12" t="s">
        <v>76</v>
      </c>
      <c r="AY139" s="235" t="s">
        <v>266</v>
      </c>
    </row>
    <row r="140" s="2" customFormat="1" ht="16.5" customHeight="1">
      <c r="A140" s="38"/>
      <c r="B140" s="39"/>
      <c r="C140" s="239" t="s">
        <v>579</v>
      </c>
      <c r="D140" s="239" t="s">
        <v>299</v>
      </c>
      <c r="E140" s="240" t="s">
        <v>2984</v>
      </c>
      <c r="F140" s="241" t="s">
        <v>2985</v>
      </c>
      <c r="G140" s="242" t="s">
        <v>302</v>
      </c>
      <c r="H140" s="243">
        <v>66.194000000000003</v>
      </c>
      <c r="I140" s="244"/>
      <c r="J140" s="245">
        <f>ROUND(I140*H140,2)</f>
        <v>0</v>
      </c>
      <c r="K140" s="241" t="s">
        <v>271</v>
      </c>
      <c r="L140" s="246"/>
      <c r="M140" s="247" t="s">
        <v>19</v>
      </c>
      <c r="N140" s="248" t="s">
        <v>40</v>
      </c>
      <c r="O140" s="84"/>
      <c r="P140" s="215">
        <f>O140*H140</f>
        <v>0</v>
      </c>
      <c r="Q140" s="215">
        <v>0</v>
      </c>
      <c r="R140" s="215">
        <f>Q140*H140</f>
        <v>0</v>
      </c>
      <c r="S140" s="215">
        <v>0</v>
      </c>
      <c r="T140" s="216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17" t="s">
        <v>303</v>
      </c>
      <c r="AT140" s="217" t="s">
        <v>299</v>
      </c>
      <c r="AU140" s="217" t="s">
        <v>76</v>
      </c>
      <c r="AY140" s="17" t="s">
        <v>266</v>
      </c>
      <c r="BE140" s="218">
        <f>IF(N140="základní",J140,0)</f>
        <v>0</v>
      </c>
      <c r="BF140" s="218">
        <f>IF(N140="snížená",J140,0)</f>
        <v>0</v>
      </c>
      <c r="BG140" s="218">
        <f>IF(N140="zákl. přenesená",J140,0)</f>
        <v>0</v>
      </c>
      <c r="BH140" s="218">
        <f>IF(N140="sníž. přenesená",J140,0)</f>
        <v>0</v>
      </c>
      <c r="BI140" s="218">
        <f>IF(N140="nulová",J140,0)</f>
        <v>0</v>
      </c>
      <c r="BJ140" s="17" t="s">
        <v>76</v>
      </c>
      <c r="BK140" s="218">
        <f>ROUND(I140*H140,2)</f>
        <v>0</v>
      </c>
      <c r="BL140" s="17" t="s">
        <v>265</v>
      </c>
      <c r="BM140" s="217" t="s">
        <v>2986</v>
      </c>
    </row>
    <row r="141" s="2" customFormat="1">
      <c r="A141" s="38"/>
      <c r="B141" s="39"/>
      <c r="C141" s="40"/>
      <c r="D141" s="219" t="s">
        <v>273</v>
      </c>
      <c r="E141" s="40"/>
      <c r="F141" s="220" t="s">
        <v>2987</v>
      </c>
      <c r="G141" s="40"/>
      <c r="H141" s="40"/>
      <c r="I141" s="221"/>
      <c r="J141" s="40"/>
      <c r="K141" s="40"/>
      <c r="L141" s="44"/>
      <c r="M141" s="222"/>
      <c r="N141" s="223"/>
      <c r="O141" s="84"/>
      <c r="P141" s="84"/>
      <c r="Q141" s="84"/>
      <c r="R141" s="84"/>
      <c r="S141" s="84"/>
      <c r="T141" s="85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T141" s="17" t="s">
        <v>273</v>
      </c>
      <c r="AU141" s="17" t="s">
        <v>76</v>
      </c>
    </row>
    <row r="142" s="12" customFormat="1">
      <c r="A142" s="12"/>
      <c r="B142" s="224"/>
      <c r="C142" s="225"/>
      <c r="D142" s="226" t="s">
        <v>275</v>
      </c>
      <c r="E142" s="227" t="s">
        <v>399</v>
      </c>
      <c r="F142" s="228" t="s">
        <v>2988</v>
      </c>
      <c r="G142" s="225"/>
      <c r="H142" s="229">
        <v>66.194000000000003</v>
      </c>
      <c r="I142" s="230"/>
      <c r="J142" s="225"/>
      <c r="K142" s="225"/>
      <c r="L142" s="231"/>
      <c r="M142" s="236"/>
      <c r="N142" s="237"/>
      <c r="O142" s="237"/>
      <c r="P142" s="237"/>
      <c r="Q142" s="237"/>
      <c r="R142" s="237"/>
      <c r="S142" s="237"/>
      <c r="T142" s="238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T142" s="235" t="s">
        <v>275</v>
      </c>
      <c r="AU142" s="235" t="s">
        <v>76</v>
      </c>
      <c r="AV142" s="12" t="s">
        <v>78</v>
      </c>
      <c r="AW142" s="12" t="s">
        <v>31</v>
      </c>
      <c r="AX142" s="12" t="s">
        <v>76</v>
      </c>
      <c r="AY142" s="235" t="s">
        <v>266</v>
      </c>
    </row>
    <row r="143" s="11" customFormat="1" ht="25.92" customHeight="1">
      <c r="A143" s="11"/>
      <c r="B143" s="192"/>
      <c r="C143" s="193"/>
      <c r="D143" s="194" t="s">
        <v>68</v>
      </c>
      <c r="E143" s="195" t="s">
        <v>78</v>
      </c>
      <c r="F143" s="195" t="s">
        <v>567</v>
      </c>
      <c r="G143" s="193"/>
      <c r="H143" s="193"/>
      <c r="I143" s="196"/>
      <c r="J143" s="197">
        <f>BK143</f>
        <v>0</v>
      </c>
      <c r="K143" s="193"/>
      <c r="L143" s="198"/>
      <c r="M143" s="199"/>
      <c r="N143" s="200"/>
      <c r="O143" s="200"/>
      <c r="P143" s="201">
        <f>SUM(P144:P146)</f>
        <v>0</v>
      </c>
      <c r="Q143" s="200"/>
      <c r="R143" s="201">
        <f>SUM(R144:R146)</f>
        <v>3.4387920000000003</v>
      </c>
      <c r="S143" s="200"/>
      <c r="T143" s="202">
        <f>SUM(T144:T146)</f>
        <v>0</v>
      </c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R143" s="203" t="s">
        <v>265</v>
      </c>
      <c r="AT143" s="204" t="s">
        <v>68</v>
      </c>
      <c r="AU143" s="204" t="s">
        <v>69</v>
      </c>
      <c r="AY143" s="203" t="s">
        <v>266</v>
      </c>
      <c r="BK143" s="205">
        <f>SUM(BK144:BK146)</f>
        <v>0</v>
      </c>
    </row>
    <row r="144" s="2" customFormat="1" ht="33" customHeight="1">
      <c r="A144" s="38"/>
      <c r="B144" s="39"/>
      <c r="C144" s="206" t="s">
        <v>8</v>
      </c>
      <c r="D144" s="206" t="s">
        <v>267</v>
      </c>
      <c r="E144" s="207" t="s">
        <v>1984</v>
      </c>
      <c r="F144" s="208" t="s">
        <v>1985</v>
      </c>
      <c r="G144" s="209" t="s">
        <v>299</v>
      </c>
      <c r="H144" s="210">
        <v>16.800000000000001</v>
      </c>
      <c r="I144" s="211"/>
      <c r="J144" s="212">
        <f>ROUND(I144*H144,2)</f>
        <v>0</v>
      </c>
      <c r="K144" s="208" t="s">
        <v>19</v>
      </c>
      <c r="L144" s="44"/>
      <c r="M144" s="213" t="s">
        <v>19</v>
      </c>
      <c r="N144" s="214" t="s">
        <v>40</v>
      </c>
      <c r="O144" s="84"/>
      <c r="P144" s="215">
        <f>O144*H144</f>
        <v>0</v>
      </c>
      <c r="Q144" s="215">
        <v>0.20469000000000001</v>
      </c>
      <c r="R144" s="215">
        <f>Q144*H144</f>
        <v>3.4387920000000003</v>
      </c>
      <c r="S144" s="215">
        <v>0</v>
      </c>
      <c r="T144" s="216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217" t="s">
        <v>265</v>
      </c>
      <c r="AT144" s="217" t="s">
        <v>267</v>
      </c>
      <c r="AU144" s="217" t="s">
        <v>76</v>
      </c>
      <c r="AY144" s="17" t="s">
        <v>266</v>
      </c>
      <c r="BE144" s="218">
        <f>IF(N144="základní",J144,0)</f>
        <v>0</v>
      </c>
      <c r="BF144" s="218">
        <f>IF(N144="snížená",J144,0)</f>
        <v>0</v>
      </c>
      <c r="BG144" s="218">
        <f>IF(N144="zákl. přenesená",J144,0)</f>
        <v>0</v>
      </c>
      <c r="BH144" s="218">
        <f>IF(N144="sníž. přenesená",J144,0)</f>
        <v>0</v>
      </c>
      <c r="BI144" s="218">
        <f>IF(N144="nulová",J144,0)</f>
        <v>0</v>
      </c>
      <c r="BJ144" s="17" t="s">
        <v>76</v>
      </c>
      <c r="BK144" s="218">
        <f>ROUND(I144*H144,2)</f>
        <v>0</v>
      </c>
      <c r="BL144" s="17" t="s">
        <v>265</v>
      </c>
      <c r="BM144" s="217" t="s">
        <v>2989</v>
      </c>
    </row>
    <row r="145" s="13" customFormat="1">
      <c r="A145" s="13"/>
      <c r="B145" s="251"/>
      <c r="C145" s="252"/>
      <c r="D145" s="226" t="s">
        <v>275</v>
      </c>
      <c r="E145" s="253" t="s">
        <v>19</v>
      </c>
      <c r="F145" s="254" t="s">
        <v>2971</v>
      </c>
      <c r="G145" s="252"/>
      <c r="H145" s="253" t="s">
        <v>19</v>
      </c>
      <c r="I145" s="255"/>
      <c r="J145" s="252"/>
      <c r="K145" s="252"/>
      <c r="L145" s="256"/>
      <c r="M145" s="257"/>
      <c r="N145" s="258"/>
      <c r="O145" s="258"/>
      <c r="P145" s="258"/>
      <c r="Q145" s="258"/>
      <c r="R145" s="258"/>
      <c r="S145" s="258"/>
      <c r="T145" s="259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60" t="s">
        <v>275</v>
      </c>
      <c r="AU145" s="260" t="s">
        <v>76</v>
      </c>
      <c r="AV145" s="13" t="s">
        <v>76</v>
      </c>
      <c r="AW145" s="13" t="s">
        <v>31</v>
      </c>
      <c r="AX145" s="13" t="s">
        <v>69</v>
      </c>
      <c r="AY145" s="260" t="s">
        <v>266</v>
      </c>
    </row>
    <row r="146" s="12" customFormat="1">
      <c r="A146" s="12"/>
      <c r="B146" s="224"/>
      <c r="C146" s="225"/>
      <c r="D146" s="226" t="s">
        <v>275</v>
      </c>
      <c r="E146" s="227" t="s">
        <v>589</v>
      </c>
      <c r="F146" s="228" t="s">
        <v>2990</v>
      </c>
      <c r="G146" s="225"/>
      <c r="H146" s="229">
        <v>16.800000000000001</v>
      </c>
      <c r="I146" s="230"/>
      <c r="J146" s="225"/>
      <c r="K146" s="225"/>
      <c r="L146" s="231"/>
      <c r="M146" s="236"/>
      <c r="N146" s="237"/>
      <c r="O146" s="237"/>
      <c r="P146" s="237"/>
      <c r="Q146" s="237"/>
      <c r="R146" s="237"/>
      <c r="S146" s="237"/>
      <c r="T146" s="238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T146" s="235" t="s">
        <v>275</v>
      </c>
      <c r="AU146" s="235" t="s">
        <v>76</v>
      </c>
      <c r="AV146" s="12" t="s">
        <v>78</v>
      </c>
      <c r="AW146" s="12" t="s">
        <v>31</v>
      </c>
      <c r="AX146" s="12" t="s">
        <v>76</v>
      </c>
      <c r="AY146" s="235" t="s">
        <v>266</v>
      </c>
    </row>
    <row r="147" s="11" customFormat="1" ht="25.92" customHeight="1">
      <c r="A147" s="11"/>
      <c r="B147" s="192"/>
      <c r="C147" s="193"/>
      <c r="D147" s="194" t="s">
        <v>68</v>
      </c>
      <c r="E147" s="195" t="s">
        <v>312</v>
      </c>
      <c r="F147" s="195" t="s">
        <v>735</v>
      </c>
      <c r="G147" s="193"/>
      <c r="H147" s="193"/>
      <c r="I147" s="196"/>
      <c r="J147" s="197">
        <f>BK147</f>
        <v>0</v>
      </c>
      <c r="K147" s="193"/>
      <c r="L147" s="198"/>
      <c r="M147" s="199"/>
      <c r="N147" s="200"/>
      <c r="O147" s="200"/>
      <c r="P147" s="201">
        <f>SUM(P148:P149)</f>
        <v>0</v>
      </c>
      <c r="Q147" s="200"/>
      <c r="R147" s="201">
        <f>SUM(R148:R149)</f>
        <v>0</v>
      </c>
      <c r="S147" s="200"/>
      <c r="T147" s="202">
        <f>SUM(T148:T149)</f>
        <v>0</v>
      </c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R147" s="203" t="s">
        <v>265</v>
      </c>
      <c r="AT147" s="204" t="s">
        <v>68</v>
      </c>
      <c r="AU147" s="204" t="s">
        <v>69</v>
      </c>
      <c r="AY147" s="203" t="s">
        <v>266</v>
      </c>
      <c r="BK147" s="205">
        <f>SUM(BK148:BK149)</f>
        <v>0</v>
      </c>
    </row>
    <row r="148" s="2" customFormat="1" ht="16.5" customHeight="1">
      <c r="A148" s="38"/>
      <c r="B148" s="39"/>
      <c r="C148" s="206" t="s">
        <v>591</v>
      </c>
      <c r="D148" s="206" t="s">
        <v>267</v>
      </c>
      <c r="E148" s="207" t="s">
        <v>2513</v>
      </c>
      <c r="F148" s="208" t="s">
        <v>2514</v>
      </c>
      <c r="G148" s="209" t="s">
        <v>299</v>
      </c>
      <c r="H148" s="210">
        <v>37.289999999999999</v>
      </c>
      <c r="I148" s="211"/>
      <c r="J148" s="212">
        <f>ROUND(I148*H148,2)</f>
        <v>0</v>
      </c>
      <c r="K148" s="208" t="s">
        <v>19</v>
      </c>
      <c r="L148" s="44"/>
      <c r="M148" s="213" t="s">
        <v>19</v>
      </c>
      <c r="N148" s="214" t="s">
        <v>40</v>
      </c>
      <c r="O148" s="84"/>
      <c r="P148" s="215">
        <f>O148*H148</f>
        <v>0</v>
      </c>
      <c r="Q148" s="215">
        <v>0</v>
      </c>
      <c r="R148" s="215">
        <f>Q148*H148</f>
        <v>0</v>
      </c>
      <c r="S148" s="215">
        <v>0</v>
      </c>
      <c r="T148" s="216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217" t="s">
        <v>265</v>
      </c>
      <c r="AT148" s="217" t="s">
        <v>267</v>
      </c>
      <c r="AU148" s="217" t="s">
        <v>76</v>
      </c>
      <c r="AY148" s="17" t="s">
        <v>266</v>
      </c>
      <c r="BE148" s="218">
        <f>IF(N148="základní",J148,0)</f>
        <v>0</v>
      </c>
      <c r="BF148" s="218">
        <f>IF(N148="snížená",J148,0)</f>
        <v>0</v>
      </c>
      <c r="BG148" s="218">
        <f>IF(N148="zákl. přenesená",J148,0)</f>
        <v>0</v>
      </c>
      <c r="BH148" s="218">
        <f>IF(N148="sníž. přenesená",J148,0)</f>
        <v>0</v>
      </c>
      <c r="BI148" s="218">
        <f>IF(N148="nulová",J148,0)</f>
        <v>0</v>
      </c>
      <c r="BJ148" s="17" t="s">
        <v>76</v>
      </c>
      <c r="BK148" s="218">
        <f>ROUND(I148*H148,2)</f>
        <v>0</v>
      </c>
      <c r="BL148" s="17" t="s">
        <v>265</v>
      </c>
      <c r="BM148" s="217" t="s">
        <v>2991</v>
      </c>
    </row>
    <row r="149" s="12" customFormat="1">
      <c r="A149" s="12"/>
      <c r="B149" s="224"/>
      <c r="C149" s="225"/>
      <c r="D149" s="226" t="s">
        <v>275</v>
      </c>
      <c r="E149" s="227" t="s">
        <v>596</v>
      </c>
      <c r="F149" s="228" t="s">
        <v>2992</v>
      </c>
      <c r="G149" s="225"/>
      <c r="H149" s="229">
        <v>37.289999999999999</v>
      </c>
      <c r="I149" s="230"/>
      <c r="J149" s="225"/>
      <c r="K149" s="225"/>
      <c r="L149" s="231"/>
      <c r="M149" s="236"/>
      <c r="N149" s="237"/>
      <c r="O149" s="237"/>
      <c r="P149" s="237"/>
      <c r="Q149" s="237"/>
      <c r="R149" s="237"/>
      <c r="S149" s="237"/>
      <c r="T149" s="238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T149" s="235" t="s">
        <v>275</v>
      </c>
      <c r="AU149" s="235" t="s">
        <v>76</v>
      </c>
      <c r="AV149" s="12" t="s">
        <v>78</v>
      </c>
      <c r="AW149" s="12" t="s">
        <v>31</v>
      </c>
      <c r="AX149" s="12" t="s">
        <v>76</v>
      </c>
      <c r="AY149" s="235" t="s">
        <v>266</v>
      </c>
    </row>
    <row r="150" s="11" customFormat="1" ht="25.92" customHeight="1">
      <c r="A150" s="11"/>
      <c r="B150" s="192"/>
      <c r="C150" s="193"/>
      <c r="D150" s="194" t="s">
        <v>68</v>
      </c>
      <c r="E150" s="195" t="s">
        <v>265</v>
      </c>
      <c r="F150" s="195" t="s">
        <v>845</v>
      </c>
      <c r="G150" s="193"/>
      <c r="H150" s="193"/>
      <c r="I150" s="196"/>
      <c r="J150" s="197">
        <f>BK150</f>
        <v>0</v>
      </c>
      <c r="K150" s="193"/>
      <c r="L150" s="198"/>
      <c r="M150" s="199"/>
      <c r="N150" s="200"/>
      <c r="O150" s="200"/>
      <c r="P150" s="201">
        <f>SUM(P151:P159)</f>
        <v>0</v>
      </c>
      <c r="Q150" s="200"/>
      <c r="R150" s="201">
        <f>SUM(R151:R159)</f>
        <v>0</v>
      </c>
      <c r="S150" s="200"/>
      <c r="T150" s="202">
        <f>SUM(T151:T159)</f>
        <v>0</v>
      </c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R150" s="203" t="s">
        <v>265</v>
      </c>
      <c r="AT150" s="204" t="s">
        <v>68</v>
      </c>
      <c r="AU150" s="204" t="s">
        <v>69</v>
      </c>
      <c r="AY150" s="203" t="s">
        <v>266</v>
      </c>
      <c r="BK150" s="205">
        <f>SUM(BK151:BK159)</f>
        <v>0</v>
      </c>
    </row>
    <row r="151" s="2" customFormat="1" ht="16.5" customHeight="1">
      <c r="A151" s="38"/>
      <c r="B151" s="39"/>
      <c r="C151" s="206" t="s">
        <v>598</v>
      </c>
      <c r="D151" s="206" t="s">
        <v>267</v>
      </c>
      <c r="E151" s="207" t="s">
        <v>2323</v>
      </c>
      <c r="F151" s="208" t="s">
        <v>2324</v>
      </c>
      <c r="G151" s="209" t="s">
        <v>293</v>
      </c>
      <c r="H151" s="210">
        <v>8.8559999999999999</v>
      </c>
      <c r="I151" s="211"/>
      <c r="J151" s="212">
        <f>ROUND(I151*H151,2)</f>
        <v>0</v>
      </c>
      <c r="K151" s="208" t="s">
        <v>19</v>
      </c>
      <c r="L151" s="44"/>
      <c r="M151" s="213" t="s">
        <v>19</v>
      </c>
      <c r="N151" s="214" t="s">
        <v>40</v>
      </c>
      <c r="O151" s="84"/>
      <c r="P151" s="215">
        <f>O151*H151</f>
        <v>0</v>
      </c>
      <c r="Q151" s="215">
        <v>0</v>
      </c>
      <c r="R151" s="215">
        <f>Q151*H151</f>
        <v>0</v>
      </c>
      <c r="S151" s="215">
        <v>0</v>
      </c>
      <c r="T151" s="216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217" t="s">
        <v>265</v>
      </c>
      <c r="AT151" s="217" t="s">
        <v>267</v>
      </c>
      <c r="AU151" s="217" t="s">
        <v>76</v>
      </c>
      <c r="AY151" s="17" t="s">
        <v>266</v>
      </c>
      <c r="BE151" s="218">
        <f>IF(N151="základní",J151,0)</f>
        <v>0</v>
      </c>
      <c r="BF151" s="218">
        <f>IF(N151="snížená",J151,0)</f>
        <v>0</v>
      </c>
      <c r="BG151" s="218">
        <f>IF(N151="zákl. přenesená",J151,0)</f>
        <v>0</v>
      </c>
      <c r="BH151" s="218">
        <f>IF(N151="sníž. přenesená",J151,0)</f>
        <v>0</v>
      </c>
      <c r="BI151" s="218">
        <f>IF(N151="nulová",J151,0)</f>
        <v>0</v>
      </c>
      <c r="BJ151" s="17" t="s">
        <v>76</v>
      </c>
      <c r="BK151" s="218">
        <f>ROUND(I151*H151,2)</f>
        <v>0</v>
      </c>
      <c r="BL151" s="17" t="s">
        <v>265</v>
      </c>
      <c r="BM151" s="217" t="s">
        <v>2993</v>
      </c>
    </row>
    <row r="152" s="12" customFormat="1">
      <c r="A152" s="12"/>
      <c r="B152" s="224"/>
      <c r="C152" s="225"/>
      <c r="D152" s="226" t="s">
        <v>275</v>
      </c>
      <c r="E152" s="227" t="s">
        <v>603</v>
      </c>
      <c r="F152" s="228" t="s">
        <v>2994</v>
      </c>
      <c r="G152" s="225"/>
      <c r="H152" s="229">
        <v>2.1040000000000001</v>
      </c>
      <c r="I152" s="230"/>
      <c r="J152" s="225"/>
      <c r="K152" s="225"/>
      <c r="L152" s="231"/>
      <c r="M152" s="236"/>
      <c r="N152" s="237"/>
      <c r="O152" s="237"/>
      <c r="P152" s="237"/>
      <c r="Q152" s="237"/>
      <c r="R152" s="237"/>
      <c r="S152" s="237"/>
      <c r="T152" s="238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T152" s="235" t="s">
        <v>275</v>
      </c>
      <c r="AU152" s="235" t="s">
        <v>76</v>
      </c>
      <c r="AV152" s="12" t="s">
        <v>78</v>
      </c>
      <c r="AW152" s="12" t="s">
        <v>31</v>
      </c>
      <c r="AX152" s="12" t="s">
        <v>69</v>
      </c>
      <c r="AY152" s="235" t="s">
        <v>266</v>
      </c>
    </row>
    <row r="153" s="12" customFormat="1">
      <c r="A153" s="12"/>
      <c r="B153" s="224"/>
      <c r="C153" s="225"/>
      <c r="D153" s="226" t="s">
        <v>275</v>
      </c>
      <c r="E153" s="227" t="s">
        <v>2995</v>
      </c>
      <c r="F153" s="228" t="s">
        <v>2996</v>
      </c>
      <c r="G153" s="225"/>
      <c r="H153" s="229">
        <v>4.6609999999999996</v>
      </c>
      <c r="I153" s="230"/>
      <c r="J153" s="225"/>
      <c r="K153" s="225"/>
      <c r="L153" s="231"/>
      <c r="M153" s="236"/>
      <c r="N153" s="237"/>
      <c r="O153" s="237"/>
      <c r="P153" s="237"/>
      <c r="Q153" s="237"/>
      <c r="R153" s="237"/>
      <c r="S153" s="237"/>
      <c r="T153" s="238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T153" s="235" t="s">
        <v>275</v>
      </c>
      <c r="AU153" s="235" t="s">
        <v>76</v>
      </c>
      <c r="AV153" s="12" t="s">
        <v>78</v>
      </c>
      <c r="AW153" s="12" t="s">
        <v>31</v>
      </c>
      <c r="AX153" s="12" t="s">
        <v>69</v>
      </c>
      <c r="AY153" s="235" t="s">
        <v>266</v>
      </c>
    </row>
    <row r="154" s="13" customFormat="1">
      <c r="A154" s="13"/>
      <c r="B154" s="251"/>
      <c r="C154" s="252"/>
      <c r="D154" s="226" t="s">
        <v>275</v>
      </c>
      <c r="E154" s="253" t="s">
        <v>19</v>
      </c>
      <c r="F154" s="254" t="s">
        <v>2971</v>
      </c>
      <c r="G154" s="252"/>
      <c r="H154" s="253" t="s">
        <v>19</v>
      </c>
      <c r="I154" s="255"/>
      <c r="J154" s="252"/>
      <c r="K154" s="252"/>
      <c r="L154" s="256"/>
      <c r="M154" s="257"/>
      <c r="N154" s="258"/>
      <c r="O154" s="258"/>
      <c r="P154" s="258"/>
      <c r="Q154" s="258"/>
      <c r="R154" s="258"/>
      <c r="S154" s="258"/>
      <c r="T154" s="259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60" t="s">
        <v>275</v>
      </c>
      <c r="AU154" s="260" t="s">
        <v>76</v>
      </c>
      <c r="AV154" s="13" t="s">
        <v>76</v>
      </c>
      <c r="AW154" s="13" t="s">
        <v>31</v>
      </c>
      <c r="AX154" s="13" t="s">
        <v>69</v>
      </c>
      <c r="AY154" s="260" t="s">
        <v>266</v>
      </c>
    </row>
    <row r="155" s="12" customFormat="1">
      <c r="A155" s="12"/>
      <c r="B155" s="224"/>
      <c r="C155" s="225"/>
      <c r="D155" s="226" t="s">
        <v>275</v>
      </c>
      <c r="E155" s="227" t="s">
        <v>2997</v>
      </c>
      <c r="F155" s="228" t="s">
        <v>2998</v>
      </c>
      <c r="G155" s="225"/>
      <c r="H155" s="229">
        <v>2.0910000000000002</v>
      </c>
      <c r="I155" s="230"/>
      <c r="J155" s="225"/>
      <c r="K155" s="225"/>
      <c r="L155" s="231"/>
      <c r="M155" s="236"/>
      <c r="N155" s="237"/>
      <c r="O155" s="237"/>
      <c r="P155" s="237"/>
      <c r="Q155" s="237"/>
      <c r="R155" s="237"/>
      <c r="S155" s="237"/>
      <c r="T155" s="238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T155" s="235" t="s">
        <v>275</v>
      </c>
      <c r="AU155" s="235" t="s">
        <v>76</v>
      </c>
      <c r="AV155" s="12" t="s">
        <v>78</v>
      </c>
      <c r="AW155" s="12" t="s">
        <v>31</v>
      </c>
      <c r="AX155" s="12" t="s">
        <v>69</v>
      </c>
      <c r="AY155" s="235" t="s">
        <v>266</v>
      </c>
    </row>
    <row r="156" s="12" customFormat="1">
      <c r="A156" s="12"/>
      <c r="B156" s="224"/>
      <c r="C156" s="225"/>
      <c r="D156" s="226" t="s">
        <v>275</v>
      </c>
      <c r="E156" s="227" t="s">
        <v>2999</v>
      </c>
      <c r="F156" s="228" t="s">
        <v>3000</v>
      </c>
      <c r="G156" s="225"/>
      <c r="H156" s="229">
        <v>8.8559999999999999</v>
      </c>
      <c r="I156" s="230"/>
      <c r="J156" s="225"/>
      <c r="K156" s="225"/>
      <c r="L156" s="231"/>
      <c r="M156" s="236"/>
      <c r="N156" s="237"/>
      <c r="O156" s="237"/>
      <c r="P156" s="237"/>
      <c r="Q156" s="237"/>
      <c r="R156" s="237"/>
      <c r="S156" s="237"/>
      <c r="T156" s="238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T156" s="235" t="s">
        <v>275</v>
      </c>
      <c r="AU156" s="235" t="s">
        <v>76</v>
      </c>
      <c r="AV156" s="12" t="s">
        <v>78</v>
      </c>
      <c r="AW156" s="12" t="s">
        <v>31</v>
      </c>
      <c r="AX156" s="12" t="s">
        <v>76</v>
      </c>
      <c r="AY156" s="235" t="s">
        <v>266</v>
      </c>
    </row>
    <row r="157" s="2" customFormat="1" ht="24.15" customHeight="1">
      <c r="A157" s="38"/>
      <c r="B157" s="39"/>
      <c r="C157" s="206" t="s">
        <v>605</v>
      </c>
      <c r="D157" s="206" t="s">
        <v>267</v>
      </c>
      <c r="E157" s="207" t="s">
        <v>2016</v>
      </c>
      <c r="F157" s="208" t="s">
        <v>2017</v>
      </c>
      <c r="G157" s="209" t="s">
        <v>293</v>
      </c>
      <c r="H157" s="210">
        <v>0.45000000000000001</v>
      </c>
      <c r="I157" s="211"/>
      <c r="J157" s="212">
        <f>ROUND(I157*H157,2)</f>
        <v>0</v>
      </c>
      <c r="K157" s="208" t="s">
        <v>19</v>
      </c>
      <c r="L157" s="44"/>
      <c r="M157" s="213" t="s">
        <v>19</v>
      </c>
      <c r="N157" s="214" t="s">
        <v>40</v>
      </c>
      <c r="O157" s="84"/>
      <c r="P157" s="215">
        <f>O157*H157</f>
        <v>0</v>
      </c>
      <c r="Q157" s="215">
        <v>0</v>
      </c>
      <c r="R157" s="215">
        <f>Q157*H157</f>
        <v>0</v>
      </c>
      <c r="S157" s="215">
        <v>0</v>
      </c>
      <c r="T157" s="216">
        <f>S157*H157</f>
        <v>0</v>
      </c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R157" s="217" t="s">
        <v>265</v>
      </c>
      <c r="AT157" s="217" t="s">
        <v>267</v>
      </c>
      <c r="AU157" s="217" t="s">
        <v>76</v>
      </c>
      <c r="AY157" s="17" t="s">
        <v>266</v>
      </c>
      <c r="BE157" s="218">
        <f>IF(N157="základní",J157,0)</f>
        <v>0</v>
      </c>
      <c r="BF157" s="218">
        <f>IF(N157="snížená",J157,0)</f>
        <v>0</v>
      </c>
      <c r="BG157" s="218">
        <f>IF(N157="zákl. přenesená",J157,0)</f>
        <v>0</v>
      </c>
      <c r="BH157" s="218">
        <f>IF(N157="sníž. přenesená",J157,0)</f>
        <v>0</v>
      </c>
      <c r="BI157" s="218">
        <f>IF(N157="nulová",J157,0)</f>
        <v>0</v>
      </c>
      <c r="BJ157" s="17" t="s">
        <v>76</v>
      </c>
      <c r="BK157" s="218">
        <f>ROUND(I157*H157,2)</f>
        <v>0</v>
      </c>
      <c r="BL157" s="17" t="s">
        <v>265</v>
      </c>
      <c r="BM157" s="217" t="s">
        <v>3001</v>
      </c>
    </row>
    <row r="158" s="13" customFormat="1">
      <c r="A158" s="13"/>
      <c r="B158" s="251"/>
      <c r="C158" s="252"/>
      <c r="D158" s="226" t="s">
        <v>275</v>
      </c>
      <c r="E158" s="253" t="s">
        <v>19</v>
      </c>
      <c r="F158" s="254" t="s">
        <v>2971</v>
      </c>
      <c r="G158" s="252"/>
      <c r="H158" s="253" t="s">
        <v>19</v>
      </c>
      <c r="I158" s="255"/>
      <c r="J158" s="252"/>
      <c r="K158" s="252"/>
      <c r="L158" s="256"/>
      <c r="M158" s="257"/>
      <c r="N158" s="258"/>
      <c r="O158" s="258"/>
      <c r="P158" s="258"/>
      <c r="Q158" s="258"/>
      <c r="R158" s="258"/>
      <c r="S158" s="258"/>
      <c r="T158" s="259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60" t="s">
        <v>275</v>
      </c>
      <c r="AU158" s="260" t="s">
        <v>76</v>
      </c>
      <c r="AV158" s="13" t="s">
        <v>76</v>
      </c>
      <c r="AW158" s="13" t="s">
        <v>31</v>
      </c>
      <c r="AX158" s="13" t="s">
        <v>69</v>
      </c>
      <c r="AY158" s="260" t="s">
        <v>266</v>
      </c>
    </row>
    <row r="159" s="12" customFormat="1">
      <c r="A159" s="12"/>
      <c r="B159" s="224"/>
      <c r="C159" s="225"/>
      <c r="D159" s="226" t="s">
        <v>275</v>
      </c>
      <c r="E159" s="227" t="s">
        <v>610</v>
      </c>
      <c r="F159" s="228" t="s">
        <v>3002</v>
      </c>
      <c r="G159" s="225"/>
      <c r="H159" s="229">
        <v>0.45000000000000001</v>
      </c>
      <c r="I159" s="230"/>
      <c r="J159" s="225"/>
      <c r="K159" s="225"/>
      <c r="L159" s="231"/>
      <c r="M159" s="236"/>
      <c r="N159" s="237"/>
      <c r="O159" s="237"/>
      <c r="P159" s="237"/>
      <c r="Q159" s="237"/>
      <c r="R159" s="237"/>
      <c r="S159" s="237"/>
      <c r="T159" s="238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T159" s="235" t="s">
        <v>275</v>
      </c>
      <c r="AU159" s="235" t="s">
        <v>76</v>
      </c>
      <c r="AV159" s="12" t="s">
        <v>78</v>
      </c>
      <c r="AW159" s="12" t="s">
        <v>31</v>
      </c>
      <c r="AX159" s="12" t="s">
        <v>76</v>
      </c>
      <c r="AY159" s="235" t="s">
        <v>266</v>
      </c>
    </row>
    <row r="160" s="11" customFormat="1" ht="25.92" customHeight="1">
      <c r="A160" s="11"/>
      <c r="B160" s="192"/>
      <c r="C160" s="193"/>
      <c r="D160" s="194" t="s">
        <v>68</v>
      </c>
      <c r="E160" s="195" t="s">
        <v>303</v>
      </c>
      <c r="F160" s="195" t="s">
        <v>1293</v>
      </c>
      <c r="G160" s="193"/>
      <c r="H160" s="193"/>
      <c r="I160" s="196"/>
      <c r="J160" s="197">
        <f>BK160</f>
        <v>0</v>
      </c>
      <c r="K160" s="193"/>
      <c r="L160" s="198"/>
      <c r="M160" s="199"/>
      <c r="N160" s="200"/>
      <c r="O160" s="200"/>
      <c r="P160" s="201">
        <f>SUM(P161:P202)</f>
        <v>0</v>
      </c>
      <c r="Q160" s="200"/>
      <c r="R160" s="201">
        <f>SUM(R161:R202)</f>
        <v>11.5247794</v>
      </c>
      <c r="S160" s="200"/>
      <c r="T160" s="202">
        <f>SUM(T161:T202)</f>
        <v>0</v>
      </c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R160" s="203" t="s">
        <v>265</v>
      </c>
      <c r="AT160" s="204" t="s">
        <v>68</v>
      </c>
      <c r="AU160" s="204" t="s">
        <v>69</v>
      </c>
      <c r="AY160" s="203" t="s">
        <v>266</v>
      </c>
      <c r="BK160" s="205">
        <f>SUM(BK161:BK202)</f>
        <v>0</v>
      </c>
    </row>
    <row r="161" s="2" customFormat="1" ht="16.5" customHeight="1">
      <c r="A161" s="38"/>
      <c r="B161" s="39"/>
      <c r="C161" s="206" t="s">
        <v>615</v>
      </c>
      <c r="D161" s="206" t="s">
        <v>267</v>
      </c>
      <c r="E161" s="207" t="s">
        <v>3003</v>
      </c>
      <c r="F161" s="208" t="s">
        <v>3004</v>
      </c>
      <c r="G161" s="209" t="s">
        <v>299</v>
      </c>
      <c r="H161" s="210">
        <v>18.140000000000001</v>
      </c>
      <c r="I161" s="211"/>
      <c r="J161" s="212">
        <f>ROUND(I161*H161,2)</f>
        <v>0</v>
      </c>
      <c r="K161" s="208" t="s">
        <v>271</v>
      </c>
      <c r="L161" s="44"/>
      <c r="M161" s="213" t="s">
        <v>19</v>
      </c>
      <c r="N161" s="214" t="s">
        <v>40</v>
      </c>
      <c r="O161" s="84"/>
      <c r="P161" s="215">
        <f>O161*H161</f>
        <v>0</v>
      </c>
      <c r="Q161" s="215">
        <v>1.0000000000000001E-05</v>
      </c>
      <c r="R161" s="215">
        <f>Q161*H161</f>
        <v>0.00018140000000000002</v>
      </c>
      <c r="S161" s="215">
        <v>0</v>
      </c>
      <c r="T161" s="216">
        <f>S161*H161</f>
        <v>0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217" t="s">
        <v>265</v>
      </c>
      <c r="AT161" s="217" t="s">
        <v>267</v>
      </c>
      <c r="AU161" s="217" t="s">
        <v>76</v>
      </c>
      <c r="AY161" s="17" t="s">
        <v>266</v>
      </c>
      <c r="BE161" s="218">
        <f>IF(N161="základní",J161,0)</f>
        <v>0</v>
      </c>
      <c r="BF161" s="218">
        <f>IF(N161="snížená",J161,0)</f>
        <v>0</v>
      </c>
      <c r="BG161" s="218">
        <f>IF(N161="zákl. přenesená",J161,0)</f>
        <v>0</v>
      </c>
      <c r="BH161" s="218">
        <f>IF(N161="sníž. přenesená",J161,0)</f>
        <v>0</v>
      </c>
      <c r="BI161" s="218">
        <f>IF(N161="nulová",J161,0)</f>
        <v>0</v>
      </c>
      <c r="BJ161" s="17" t="s">
        <v>76</v>
      </c>
      <c r="BK161" s="218">
        <f>ROUND(I161*H161,2)</f>
        <v>0</v>
      </c>
      <c r="BL161" s="17" t="s">
        <v>265</v>
      </c>
      <c r="BM161" s="217" t="s">
        <v>3005</v>
      </c>
    </row>
    <row r="162" s="2" customFormat="1">
      <c r="A162" s="38"/>
      <c r="B162" s="39"/>
      <c r="C162" s="40"/>
      <c r="D162" s="219" t="s">
        <v>273</v>
      </c>
      <c r="E162" s="40"/>
      <c r="F162" s="220" t="s">
        <v>3006</v>
      </c>
      <c r="G162" s="40"/>
      <c r="H162" s="40"/>
      <c r="I162" s="221"/>
      <c r="J162" s="40"/>
      <c r="K162" s="40"/>
      <c r="L162" s="44"/>
      <c r="M162" s="222"/>
      <c r="N162" s="223"/>
      <c r="O162" s="84"/>
      <c r="P162" s="84"/>
      <c r="Q162" s="84"/>
      <c r="R162" s="84"/>
      <c r="S162" s="84"/>
      <c r="T162" s="85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T162" s="17" t="s">
        <v>273</v>
      </c>
      <c r="AU162" s="17" t="s">
        <v>76</v>
      </c>
    </row>
    <row r="163" s="2" customFormat="1" ht="16.5" customHeight="1">
      <c r="A163" s="38"/>
      <c r="B163" s="39"/>
      <c r="C163" s="239" t="s">
        <v>625</v>
      </c>
      <c r="D163" s="239" t="s">
        <v>299</v>
      </c>
      <c r="E163" s="240" t="s">
        <v>3007</v>
      </c>
      <c r="F163" s="241" t="s">
        <v>3008</v>
      </c>
      <c r="G163" s="242" t="s">
        <v>299</v>
      </c>
      <c r="H163" s="243">
        <v>18.411999999999999</v>
      </c>
      <c r="I163" s="244"/>
      <c r="J163" s="245">
        <f>ROUND(I163*H163,2)</f>
        <v>0</v>
      </c>
      <c r="K163" s="241" t="s">
        <v>271</v>
      </c>
      <c r="L163" s="246"/>
      <c r="M163" s="247" t="s">
        <v>19</v>
      </c>
      <c r="N163" s="248" t="s">
        <v>40</v>
      </c>
      <c r="O163" s="84"/>
      <c r="P163" s="215">
        <f>O163*H163</f>
        <v>0</v>
      </c>
      <c r="Q163" s="215">
        <v>0.0036099999999999999</v>
      </c>
      <c r="R163" s="215">
        <f>Q163*H163</f>
        <v>0.066467319999999996</v>
      </c>
      <c r="S163" s="215">
        <v>0</v>
      </c>
      <c r="T163" s="216">
        <f>S163*H163</f>
        <v>0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217" t="s">
        <v>303</v>
      </c>
      <c r="AT163" s="217" t="s">
        <v>299</v>
      </c>
      <c r="AU163" s="217" t="s">
        <v>76</v>
      </c>
      <c r="AY163" s="17" t="s">
        <v>266</v>
      </c>
      <c r="BE163" s="218">
        <f>IF(N163="základní",J163,0)</f>
        <v>0</v>
      </c>
      <c r="BF163" s="218">
        <f>IF(N163="snížená",J163,0)</f>
        <v>0</v>
      </c>
      <c r="BG163" s="218">
        <f>IF(N163="zákl. přenesená",J163,0)</f>
        <v>0</v>
      </c>
      <c r="BH163" s="218">
        <f>IF(N163="sníž. přenesená",J163,0)</f>
        <v>0</v>
      </c>
      <c r="BI163" s="218">
        <f>IF(N163="nulová",J163,0)</f>
        <v>0</v>
      </c>
      <c r="BJ163" s="17" t="s">
        <v>76</v>
      </c>
      <c r="BK163" s="218">
        <f>ROUND(I163*H163,2)</f>
        <v>0</v>
      </c>
      <c r="BL163" s="17" t="s">
        <v>265</v>
      </c>
      <c r="BM163" s="217" t="s">
        <v>3009</v>
      </c>
    </row>
    <row r="164" s="2" customFormat="1">
      <c r="A164" s="38"/>
      <c r="B164" s="39"/>
      <c r="C164" s="40"/>
      <c r="D164" s="219" t="s">
        <v>273</v>
      </c>
      <c r="E164" s="40"/>
      <c r="F164" s="220" t="s">
        <v>3010</v>
      </c>
      <c r="G164" s="40"/>
      <c r="H164" s="40"/>
      <c r="I164" s="221"/>
      <c r="J164" s="40"/>
      <c r="K164" s="40"/>
      <c r="L164" s="44"/>
      <c r="M164" s="222"/>
      <c r="N164" s="223"/>
      <c r="O164" s="84"/>
      <c r="P164" s="84"/>
      <c r="Q164" s="84"/>
      <c r="R164" s="84"/>
      <c r="S164" s="84"/>
      <c r="T164" s="85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T164" s="17" t="s">
        <v>273</v>
      </c>
      <c r="AU164" s="17" t="s">
        <v>76</v>
      </c>
    </row>
    <row r="165" s="12" customFormat="1">
      <c r="A165" s="12"/>
      <c r="B165" s="224"/>
      <c r="C165" s="225"/>
      <c r="D165" s="226" t="s">
        <v>275</v>
      </c>
      <c r="E165" s="227" t="s">
        <v>630</v>
      </c>
      <c r="F165" s="228" t="s">
        <v>3011</v>
      </c>
      <c r="G165" s="225"/>
      <c r="H165" s="229">
        <v>18.140000000000001</v>
      </c>
      <c r="I165" s="230"/>
      <c r="J165" s="225"/>
      <c r="K165" s="225"/>
      <c r="L165" s="231"/>
      <c r="M165" s="236"/>
      <c r="N165" s="237"/>
      <c r="O165" s="237"/>
      <c r="P165" s="237"/>
      <c r="Q165" s="237"/>
      <c r="R165" s="237"/>
      <c r="S165" s="237"/>
      <c r="T165" s="238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T165" s="235" t="s">
        <v>275</v>
      </c>
      <c r="AU165" s="235" t="s">
        <v>76</v>
      </c>
      <c r="AV165" s="12" t="s">
        <v>78</v>
      </c>
      <c r="AW165" s="12" t="s">
        <v>31</v>
      </c>
      <c r="AX165" s="12" t="s">
        <v>69</v>
      </c>
      <c r="AY165" s="235" t="s">
        <v>266</v>
      </c>
    </row>
    <row r="166" s="12" customFormat="1">
      <c r="A166" s="12"/>
      <c r="B166" s="224"/>
      <c r="C166" s="225"/>
      <c r="D166" s="226" t="s">
        <v>275</v>
      </c>
      <c r="E166" s="227" t="s">
        <v>1724</v>
      </c>
      <c r="F166" s="228" t="s">
        <v>3012</v>
      </c>
      <c r="G166" s="225"/>
      <c r="H166" s="229">
        <v>18.411999999999999</v>
      </c>
      <c r="I166" s="230"/>
      <c r="J166" s="225"/>
      <c r="K166" s="225"/>
      <c r="L166" s="231"/>
      <c r="M166" s="236"/>
      <c r="N166" s="237"/>
      <c r="O166" s="237"/>
      <c r="P166" s="237"/>
      <c r="Q166" s="237"/>
      <c r="R166" s="237"/>
      <c r="S166" s="237"/>
      <c r="T166" s="238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T166" s="235" t="s">
        <v>275</v>
      </c>
      <c r="AU166" s="235" t="s">
        <v>76</v>
      </c>
      <c r="AV166" s="12" t="s">
        <v>78</v>
      </c>
      <c r="AW166" s="12" t="s">
        <v>31</v>
      </c>
      <c r="AX166" s="12" t="s">
        <v>76</v>
      </c>
      <c r="AY166" s="235" t="s">
        <v>266</v>
      </c>
    </row>
    <row r="167" s="2" customFormat="1" ht="16.5" customHeight="1">
      <c r="A167" s="38"/>
      <c r="B167" s="39"/>
      <c r="C167" s="206" t="s">
        <v>7</v>
      </c>
      <c r="D167" s="206" t="s">
        <v>267</v>
      </c>
      <c r="E167" s="207" t="s">
        <v>3013</v>
      </c>
      <c r="F167" s="208" t="s">
        <v>3014</v>
      </c>
      <c r="G167" s="209" t="s">
        <v>299</v>
      </c>
      <c r="H167" s="210">
        <v>37.289999999999999</v>
      </c>
      <c r="I167" s="211"/>
      <c r="J167" s="212">
        <f>ROUND(I167*H167,2)</f>
        <v>0</v>
      </c>
      <c r="K167" s="208" t="s">
        <v>271</v>
      </c>
      <c r="L167" s="44"/>
      <c r="M167" s="213" t="s">
        <v>19</v>
      </c>
      <c r="N167" s="214" t="s">
        <v>40</v>
      </c>
      <c r="O167" s="84"/>
      <c r="P167" s="215">
        <f>O167*H167</f>
        <v>0</v>
      </c>
      <c r="Q167" s="215">
        <v>2.0000000000000002E-05</v>
      </c>
      <c r="R167" s="215">
        <f>Q167*H167</f>
        <v>0.00074580000000000002</v>
      </c>
      <c r="S167" s="215">
        <v>0</v>
      </c>
      <c r="T167" s="216">
        <f>S167*H167</f>
        <v>0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217" t="s">
        <v>265</v>
      </c>
      <c r="AT167" s="217" t="s">
        <v>267</v>
      </c>
      <c r="AU167" s="217" t="s">
        <v>76</v>
      </c>
      <c r="AY167" s="17" t="s">
        <v>266</v>
      </c>
      <c r="BE167" s="218">
        <f>IF(N167="základní",J167,0)</f>
        <v>0</v>
      </c>
      <c r="BF167" s="218">
        <f>IF(N167="snížená",J167,0)</f>
        <v>0</v>
      </c>
      <c r="BG167" s="218">
        <f>IF(N167="zákl. přenesená",J167,0)</f>
        <v>0</v>
      </c>
      <c r="BH167" s="218">
        <f>IF(N167="sníž. přenesená",J167,0)</f>
        <v>0</v>
      </c>
      <c r="BI167" s="218">
        <f>IF(N167="nulová",J167,0)</f>
        <v>0</v>
      </c>
      <c r="BJ167" s="17" t="s">
        <v>76</v>
      </c>
      <c r="BK167" s="218">
        <f>ROUND(I167*H167,2)</f>
        <v>0</v>
      </c>
      <c r="BL167" s="17" t="s">
        <v>265</v>
      </c>
      <c r="BM167" s="217" t="s">
        <v>3015</v>
      </c>
    </row>
    <row r="168" s="2" customFormat="1">
      <c r="A168" s="38"/>
      <c r="B168" s="39"/>
      <c r="C168" s="40"/>
      <c r="D168" s="219" t="s">
        <v>273</v>
      </c>
      <c r="E168" s="40"/>
      <c r="F168" s="220" t="s">
        <v>3016</v>
      </c>
      <c r="G168" s="40"/>
      <c r="H168" s="40"/>
      <c r="I168" s="221"/>
      <c r="J168" s="40"/>
      <c r="K168" s="40"/>
      <c r="L168" s="44"/>
      <c r="M168" s="222"/>
      <c r="N168" s="223"/>
      <c r="O168" s="84"/>
      <c r="P168" s="84"/>
      <c r="Q168" s="84"/>
      <c r="R168" s="84"/>
      <c r="S168" s="84"/>
      <c r="T168" s="85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T168" s="17" t="s">
        <v>273</v>
      </c>
      <c r="AU168" s="17" t="s">
        <v>76</v>
      </c>
    </row>
    <row r="169" s="2" customFormat="1" ht="16.5" customHeight="1">
      <c r="A169" s="38"/>
      <c r="B169" s="39"/>
      <c r="C169" s="239" t="s">
        <v>642</v>
      </c>
      <c r="D169" s="239" t="s">
        <v>299</v>
      </c>
      <c r="E169" s="240" t="s">
        <v>3017</v>
      </c>
      <c r="F169" s="241" t="s">
        <v>3018</v>
      </c>
      <c r="G169" s="242" t="s">
        <v>299</v>
      </c>
      <c r="H169" s="243">
        <v>37.848999999999997</v>
      </c>
      <c r="I169" s="244"/>
      <c r="J169" s="245">
        <f>ROUND(I169*H169,2)</f>
        <v>0</v>
      </c>
      <c r="K169" s="241" t="s">
        <v>271</v>
      </c>
      <c r="L169" s="246"/>
      <c r="M169" s="247" t="s">
        <v>19</v>
      </c>
      <c r="N169" s="248" t="s">
        <v>40</v>
      </c>
      <c r="O169" s="84"/>
      <c r="P169" s="215">
        <f>O169*H169</f>
        <v>0</v>
      </c>
      <c r="Q169" s="215">
        <v>0.0080199999999999994</v>
      </c>
      <c r="R169" s="215">
        <f>Q169*H169</f>
        <v>0.30354897999999997</v>
      </c>
      <c r="S169" s="215">
        <v>0</v>
      </c>
      <c r="T169" s="216">
        <f>S169*H169</f>
        <v>0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217" t="s">
        <v>303</v>
      </c>
      <c r="AT169" s="217" t="s">
        <v>299</v>
      </c>
      <c r="AU169" s="217" t="s">
        <v>76</v>
      </c>
      <c r="AY169" s="17" t="s">
        <v>266</v>
      </c>
      <c r="BE169" s="218">
        <f>IF(N169="základní",J169,0)</f>
        <v>0</v>
      </c>
      <c r="BF169" s="218">
        <f>IF(N169="snížená",J169,0)</f>
        <v>0</v>
      </c>
      <c r="BG169" s="218">
        <f>IF(N169="zákl. přenesená",J169,0)</f>
        <v>0</v>
      </c>
      <c r="BH169" s="218">
        <f>IF(N169="sníž. přenesená",J169,0)</f>
        <v>0</v>
      </c>
      <c r="BI169" s="218">
        <f>IF(N169="nulová",J169,0)</f>
        <v>0</v>
      </c>
      <c r="BJ169" s="17" t="s">
        <v>76</v>
      </c>
      <c r="BK169" s="218">
        <f>ROUND(I169*H169,2)</f>
        <v>0</v>
      </c>
      <c r="BL169" s="17" t="s">
        <v>265</v>
      </c>
      <c r="BM169" s="217" t="s">
        <v>3019</v>
      </c>
    </row>
    <row r="170" s="2" customFormat="1">
      <c r="A170" s="38"/>
      <c r="B170" s="39"/>
      <c r="C170" s="40"/>
      <c r="D170" s="219" t="s">
        <v>273</v>
      </c>
      <c r="E170" s="40"/>
      <c r="F170" s="220" t="s">
        <v>3020</v>
      </c>
      <c r="G170" s="40"/>
      <c r="H170" s="40"/>
      <c r="I170" s="221"/>
      <c r="J170" s="40"/>
      <c r="K170" s="40"/>
      <c r="L170" s="44"/>
      <c r="M170" s="222"/>
      <c r="N170" s="223"/>
      <c r="O170" s="84"/>
      <c r="P170" s="84"/>
      <c r="Q170" s="84"/>
      <c r="R170" s="84"/>
      <c r="S170" s="84"/>
      <c r="T170" s="85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T170" s="17" t="s">
        <v>273</v>
      </c>
      <c r="AU170" s="17" t="s">
        <v>76</v>
      </c>
    </row>
    <row r="171" s="12" customFormat="1">
      <c r="A171" s="12"/>
      <c r="B171" s="224"/>
      <c r="C171" s="225"/>
      <c r="D171" s="226" t="s">
        <v>275</v>
      </c>
      <c r="E171" s="227" t="s">
        <v>648</v>
      </c>
      <c r="F171" s="228" t="s">
        <v>2992</v>
      </c>
      <c r="G171" s="225"/>
      <c r="H171" s="229">
        <v>37.289999999999999</v>
      </c>
      <c r="I171" s="230"/>
      <c r="J171" s="225"/>
      <c r="K171" s="225"/>
      <c r="L171" s="231"/>
      <c r="M171" s="236"/>
      <c r="N171" s="237"/>
      <c r="O171" s="237"/>
      <c r="P171" s="237"/>
      <c r="Q171" s="237"/>
      <c r="R171" s="237"/>
      <c r="S171" s="237"/>
      <c r="T171" s="238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T171" s="235" t="s">
        <v>275</v>
      </c>
      <c r="AU171" s="235" t="s">
        <v>76</v>
      </c>
      <c r="AV171" s="12" t="s">
        <v>78</v>
      </c>
      <c r="AW171" s="12" t="s">
        <v>31</v>
      </c>
      <c r="AX171" s="12" t="s">
        <v>69</v>
      </c>
      <c r="AY171" s="235" t="s">
        <v>266</v>
      </c>
    </row>
    <row r="172" s="12" customFormat="1">
      <c r="A172" s="12"/>
      <c r="B172" s="224"/>
      <c r="C172" s="225"/>
      <c r="D172" s="226" t="s">
        <v>275</v>
      </c>
      <c r="E172" s="227" t="s">
        <v>650</v>
      </c>
      <c r="F172" s="228" t="s">
        <v>3021</v>
      </c>
      <c r="G172" s="225"/>
      <c r="H172" s="229">
        <v>37.848999999999997</v>
      </c>
      <c r="I172" s="230"/>
      <c r="J172" s="225"/>
      <c r="K172" s="225"/>
      <c r="L172" s="231"/>
      <c r="M172" s="236"/>
      <c r="N172" s="237"/>
      <c r="O172" s="237"/>
      <c r="P172" s="237"/>
      <c r="Q172" s="237"/>
      <c r="R172" s="237"/>
      <c r="S172" s="237"/>
      <c r="T172" s="238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T172" s="235" t="s">
        <v>275</v>
      </c>
      <c r="AU172" s="235" t="s">
        <v>76</v>
      </c>
      <c r="AV172" s="12" t="s">
        <v>78</v>
      </c>
      <c r="AW172" s="12" t="s">
        <v>31</v>
      </c>
      <c r="AX172" s="12" t="s">
        <v>76</v>
      </c>
      <c r="AY172" s="235" t="s">
        <v>266</v>
      </c>
    </row>
    <row r="173" s="2" customFormat="1" ht="21.75" customHeight="1">
      <c r="A173" s="38"/>
      <c r="B173" s="39"/>
      <c r="C173" s="206" t="s">
        <v>652</v>
      </c>
      <c r="D173" s="206" t="s">
        <v>267</v>
      </c>
      <c r="E173" s="207" t="s">
        <v>2067</v>
      </c>
      <c r="F173" s="208" t="s">
        <v>2068</v>
      </c>
      <c r="G173" s="209" t="s">
        <v>299</v>
      </c>
      <c r="H173" s="210">
        <v>2</v>
      </c>
      <c r="I173" s="211"/>
      <c r="J173" s="212">
        <f>ROUND(I173*H173,2)</f>
        <v>0</v>
      </c>
      <c r="K173" s="208" t="s">
        <v>19</v>
      </c>
      <c r="L173" s="44"/>
      <c r="M173" s="213" t="s">
        <v>19</v>
      </c>
      <c r="N173" s="214" t="s">
        <v>40</v>
      </c>
      <c r="O173" s="84"/>
      <c r="P173" s="215">
        <f>O173*H173</f>
        <v>0</v>
      </c>
      <c r="Q173" s="215">
        <v>4.0000000000000003E-05</v>
      </c>
      <c r="R173" s="215">
        <f>Q173*H173</f>
        <v>8.0000000000000007E-05</v>
      </c>
      <c r="S173" s="215">
        <v>0</v>
      </c>
      <c r="T173" s="216">
        <f>S173*H173</f>
        <v>0</v>
      </c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R173" s="217" t="s">
        <v>265</v>
      </c>
      <c r="AT173" s="217" t="s">
        <v>267</v>
      </c>
      <c r="AU173" s="217" t="s">
        <v>76</v>
      </c>
      <c r="AY173" s="17" t="s">
        <v>266</v>
      </c>
      <c r="BE173" s="218">
        <f>IF(N173="základní",J173,0)</f>
        <v>0</v>
      </c>
      <c r="BF173" s="218">
        <f>IF(N173="snížená",J173,0)</f>
        <v>0</v>
      </c>
      <c r="BG173" s="218">
        <f>IF(N173="zákl. přenesená",J173,0)</f>
        <v>0</v>
      </c>
      <c r="BH173" s="218">
        <f>IF(N173="sníž. přenesená",J173,0)</f>
        <v>0</v>
      </c>
      <c r="BI173" s="218">
        <f>IF(N173="nulová",J173,0)</f>
        <v>0</v>
      </c>
      <c r="BJ173" s="17" t="s">
        <v>76</v>
      </c>
      <c r="BK173" s="218">
        <f>ROUND(I173*H173,2)</f>
        <v>0</v>
      </c>
      <c r="BL173" s="17" t="s">
        <v>265</v>
      </c>
      <c r="BM173" s="217" t="s">
        <v>3022</v>
      </c>
    </row>
    <row r="174" s="13" customFormat="1">
      <c r="A174" s="13"/>
      <c r="B174" s="251"/>
      <c r="C174" s="252"/>
      <c r="D174" s="226" t="s">
        <v>275</v>
      </c>
      <c r="E174" s="253" t="s">
        <v>19</v>
      </c>
      <c r="F174" s="254" t="s">
        <v>3023</v>
      </c>
      <c r="G174" s="252"/>
      <c r="H174" s="253" t="s">
        <v>19</v>
      </c>
      <c r="I174" s="255"/>
      <c r="J174" s="252"/>
      <c r="K174" s="252"/>
      <c r="L174" s="256"/>
      <c r="M174" s="257"/>
      <c r="N174" s="258"/>
      <c r="O174" s="258"/>
      <c r="P174" s="258"/>
      <c r="Q174" s="258"/>
      <c r="R174" s="258"/>
      <c r="S174" s="258"/>
      <c r="T174" s="259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60" t="s">
        <v>275</v>
      </c>
      <c r="AU174" s="260" t="s">
        <v>76</v>
      </c>
      <c r="AV174" s="13" t="s">
        <v>76</v>
      </c>
      <c r="AW174" s="13" t="s">
        <v>31</v>
      </c>
      <c r="AX174" s="13" t="s">
        <v>69</v>
      </c>
      <c r="AY174" s="260" t="s">
        <v>266</v>
      </c>
    </row>
    <row r="175" s="12" customFormat="1">
      <c r="A175" s="12"/>
      <c r="B175" s="224"/>
      <c r="C175" s="225"/>
      <c r="D175" s="226" t="s">
        <v>275</v>
      </c>
      <c r="E175" s="227" t="s">
        <v>657</v>
      </c>
      <c r="F175" s="228" t="s">
        <v>3024</v>
      </c>
      <c r="G175" s="225"/>
      <c r="H175" s="229">
        <v>2</v>
      </c>
      <c r="I175" s="230"/>
      <c r="J175" s="225"/>
      <c r="K175" s="225"/>
      <c r="L175" s="231"/>
      <c r="M175" s="236"/>
      <c r="N175" s="237"/>
      <c r="O175" s="237"/>
      <c r="P175" s="237"/>
      <c r="Q175" s="237"/>
      <c r="R175" s="237"/>
      <c r="S175" s="237"/>
      <c r="T175" s="238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T175" s="235" t="s">
        <v>275</v>
      </c>
      <c r="AU175" s="235" t="s">
        <v>76</v>
      </c>
      <c r="AV175" s="12" t="s">
        <v>78</v>
      </c>
      <c r="AW175" s="12" t="s">
        <v>31</v>
      </c>
      <c r="AX175" s="12" t="s">
        <v>76</v>
      </c>
      <c r="AY175" s="235" t="s">
        <v>266</v>
      </c>
    </row>
    <row r="176" s="2" customFormat="1" ht="16.5" customHeight="1">
      <c r="A176" s="38"/>
      <c r="B176" s="39"/>
      <c r="C176" s="239" t="s">
        <v>407</v>
      </c>
      <c r="D176" s="239" t="s">
        <v>299</v>
      </c>
      <c r="E176" s="240" t="s">
        <v>2073</v>
      </c>
      <c r="F176" s="241" t="s">
        <v>2074</v>
      </c>
      <c r="G176" s="242" t="s">
        <v>299</v>
      </c>
      <c r="H176" s="243">
        <v>2.0299999999999998</v>
      </c>
      <c r="I176" s="244"/>
      <c r="J176" s="245">
        <f>ROUND(I176*H176,2)</f>
        <v>0</v>
      </c>
      <c r="K176" s="241" t="s">
        <v>19</v>
      </c>
      <c r="L176" s="246"/>
      <c r="M176" s="247" t="s">
        <v>19</v>
      </c>
      <c r="N176" s="248" t="s">
        <v>40</v>
      </c>
      <c r="O176" s="84"/>
      <c r="P176" s="215">
        <f>O176*H176</f>
        <v>0</v>
      </c>
      <c r="Q176" s="215">
        <v>0.020240000000000001</v>
      </c>
      <c r="R176" s="215">
        <f>Q176*H176</f>
        <v>0.041087199999999997</v>
      </c>
      <c r="S176" s="215">
        <v>0</v>
      </c>
      <c r="T176" s="216">
        <f>S176*H176</f>
        <v>0</v>
      </c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R176" s="217" t="s">
        <v>303</v>
      </c>
      <c r="AT176" s="217" t="s">
        <v>299</v>
      </c>
      <c r="AU176" s="217" t="s">
        <v>76</v>
      </c>
      <c r="AY176" s="17" t="s">
        <v>266</v>
      </c>
      <c r="BE176" s="218">
        <f>IF(N176="základní",J176,0)</f>
        <v>0</v>
      </c>
      <c r="BF176" s="218">
        <f>IF(N176="snížená",J176,0)</f>
        <v>0</v>
      </c>
      <c r="BG176" s="218">
        <f>IF(N176="zákl. přenesená",J176,0)</f>
        <v>0</v>
      </c>
      <c r="BH176" s="218">
        <f>IF(N176="sníž. přenesená",J176,0)</f>
        <v>0</v>
      </c>
      <c r="BI176" s="218">
        <f>IF(N176="nulová",J176,0)</f>
        <v>0</v>
      </c>
      <c r="BJ176" s="17" t="s">
        <v>76</v>
      </c>
      <c r="BK176" s="218">
        <f>ROUND(I176*H176,2)</f>
        <v>0</v>
      </c>
      <c r="BL176" s="17" t="s">
        <v>265</v>
      </c>
      <c r="BM176" s="217" t="s">
        <v>3025</v>
      </c>
    </row>
    <row r="177" s="2" customFormat="1" ht="21.75" customHeight="1">
      <c r="A177" s="38"/>
      <c r="B177" s="39"/>
      <c r="C177" s="206" t="s">
        <v>665</v>
      </c>
      <c r="D177" s="206" t="s">
        <v>267</v>
      </c>
      <c r="E177" s="207" t="s">
        <v>3026</v>
      </c>
      <c r="F177" s="208" t="s">
        <v>3027</v>
      </c>
      <c r="G177" s="209" t="s">
        <v>341</v>
      </c>
      <c r="H177" s="210">
        <v>5</v>
      </c>
      <c r="I177" s="211"/>
      <c r="J177" s="212">
        <f>ROUND(I177*H177,2)</f>
        <v>0</v>
      </c>
      <c r="K177" s="208" t="s">
        <v>271</v>
      </c>
      <c r="L177" s="44"/>
      <c r="M177" s="213" t="s">
        <v>19</v>
      </c>
      <c r="N177" s="214" t="s">
        <v>40</v>
      </c>
      <c r="O177" s="84"/>
      <c r="P177" s="215">
        <f>O177*H177</f>
        <v>0</v>
      </c>
      <c r="Q177" s="215">
        <v>0</v>
      </c>
      <c r="R177" s="215">
        <f>Q177*H177</f>
        <v>0</v>
      </c>
      <c r="S177" s="215">
        <v>0</v>
      </c>
      <c r="T177" s="216">
        <f>S177*H177</f>
        <v>0</v>
      </c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R177" s="217" t="s">
        <v>265</v>
      </c>
      <c r="AT177" s="217" t="s">
        <v>267</v>
      </c>
      <c r="AU177" s="217" t="s">
        <v>76</v>
      </c>
      <c r="AY177" s="17" t="s">
        <v>266</v>
      </c>
      <c r="BE177" s="218">
        <f>IF(N177="základní",J177,0)</f>
        <v>0</v>
      </c>
      <c r="BF177" s="218">
        <f>IF(N177="snížená",J177,0)</f>
        <v>0</v>
      </c>
      <c r="BG177" s="218">
        <f>IF(N177="zákl. přenesená",J177,0)</f>
        <v>0</v>
      </c>
      <c r="BH177" s="218">
        <f>IF(N177="sníž. přenesená",J177,0)</f>
        <v>0</v>
      </c>
      <c r="BI177" s="218">
        <f>IF(N177="nulová",J177,0)</f>
        <v>0</v>
      </c>
      <c r="BJ177" s="17" t="s">
        <v>76</v>
      </c>
      <c r="BK177" s="218">
        <f>ROUND(I177*H177,2)</f>
        <v>0</v>
      </c>
      <c r="BL177" s="17" t="s">
        <v>265</v>
      </c>
      <c r="BM177" s="217" t="s">
        <v>3028</v>
      </c>
    </row>
    <row r="178" s="2" customFormat="1">
      <c r="A178" s="38"/>
      <c r="B178" s="39"/>
      <c r="C178" s="40"/>
      <c r="D178" s="219" t="s">
        <v>273</v>
      </c>
      <c r="E178" s="40"/>
      <c r="F178" s="220" t="s">
        <v>3029</v>
      </c>
      <c r="G178" s="40"/>
      <c r="H178" s="40"/>
      <c r="I178" s="221"/>
      <c r="J178" s="40"/>
      <c r="K178" s="40"/>
      <c r="L178" s="44"/>
      <c r="M178" s="222"/>
      <c r="N178" s="223"/>
      <c r="O178" s="84"/>
      <c r="P178" s="84"/>
      <c r="Q178" s="84"/>
      <c r="R178" s="84"/>
      <c r="S178" s="84"/>
      <c r="T178" s="85"/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T178" s="17" t="s">
        <v>273</v>
      </c>
      <c r="AU178" s="17" t="s">
        <v>76</v>
      </c>
    </row>
    <row r="179" s="12" customFormat="1">
      <c r="A179" s="12"/>
      <c r="B179" s="224"/>
      <c r="C179" s="225"/>
      <c r="D179" s="226" t="s">
        <v>275</v>
      </c>
      <c r="E179" s="227" t="s">
        <v>1641</v>
      </c>
      <c r="F179" s="228" t="s">
        <v>3030</v>
      </c>
      <c r="G179" s="225"/>
      <c r="H179" s="229">
        <v>4</v>
      </c>
      <c r="I179" s="230"/>
      <c r="J179" s="225"/>
      <c r="K179" s="225"/>
      <c r="L179" s="231"/>
      <c r="M179" s="236"/>
      <c r="N179" s="237"/>
      <c r="O179" s="237"/>
      <c r="P179" s="237"/>
      <c r="Q179" s="237"/>
      <c r="R179" s="237"/>
      <c r="S179" s="237"/>
      <c r="T179" s="238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T179" s="235" t="s">
        <v>275</v>
      </c>
      <c r="AU179" s="235" t="s">
        <v>76</v>
      </c>
      <c r="AV179" s="12" t="s">
        <v>78</v>
      </c>
      <c r="AW179" s="12" t="s">
        <v>31</v>
      </c>
      <c r="AX179" s="12" t="s">
        <v>69</v>
      </c>
      <c r="AY179" s="235" t="s">
        <v>266</v>
      </c>
    </row>
    <row r="180" s="12" customFormat="1">
      <c r="A180" s="12"/>
      <c r="B180" s="224"/>
      <c r="C180" s="225"/>
      <c r="D180" s="226" t="s">
        <v>275</v>
      </c>
      <c r="E180" s="227" t="s">
        <v>2592</v>
      </c>
      <c r="F180" s="228" t="s">
        <v>3031</v>
      </c>
      <c r="G180" s="225"/>
      <c r="H180" s="229">
        <v>1</v>
      </c>
      <c r="I180" s="230"/>
      <c r="J180" s="225"/>
      <c r="K180" s="225"/>
      <c r="L180" s="231"/>
      <c r="M180" s="236"/>
      <c r="N180" s="237"/>
      <c r="O180" s="237"/>
      <c r="P180" s="237"/>
      <c r="Q180" s="237"/>
      <c r="R180" s="237"/>
      <c r="S180" s="237"/>
      <c r="T180" s="238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T180" s="235" t="s">
        <v>275</v>
      </c>
      <c r="AU180" s="235" t="s">
        <v>76</v>
      </c>
      <c r="AV180" s="12" t="s">
        <v>78</v>
      </c>
      <c r="AW180" s="12" t="s">
        <v>31</v>
      </c>
      <c r="AX180" s="12" t="s">
        <v>69</v>
      </c>
      <c r="AY180" s="235" t="s">
        <v>266</v>
      </c>
    </row>
    <row r="181" s="12" customFormat="1">
      <c r="A181" s="12"/>
      <c r="B181" s="224"/>
      <c r="C181" s="225"/>
      <c r="D181" s="226" t="s">
        <v>275</v>
      </c>
      <c r="E181" s="227" t="s">
        <v>2594</v>
      </c>
      <c r="F181" s="228" t="s">
        <v>2680</v>
      </c>
      <c r="G181" s="225"/>
      <c r="H181" s="229">
        <v>5</v>
      </c>
      <c r="I181" s="230"/>
      <c r="J181" s="225"/>
      <c r="K181" s="225"/>
      <c r="L181" s="231"/>
      <c r="M181" s="236"/>
      <c r="N181" s="237"/>
      <c r="O181" s="237"/>
      <c r="P181" s="237"/>
      <c r="Q181" s="237"/>
      <c r="R181" s="237"/>
      <c r="S181" s="237"/>
      <c r="T181" s="238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T181" s="235" t="s">
        <v>275</v>
      </c>
      <c r="AU181" s="235" t="s">
        <v>76</v>
      </c>
      <c r="AV181" s="12" t="s">
        <v>78</v>
      </c>
      <c r="AW181" s="12" t="s">
        <v>31</v>
      </c>
      <c r="AX181" s="12" t="s">
        <v>76</v>
      </c>
      <c r="AY181" s="235" t="s">
        <v>266</v>
      </c>
    </row>
    <row r="182" s="2" customFormat="1" ht="16.5" customHeight="1">
      <c r="A182" s="38"/>
      <c r="B182" s="39"/>
      <c r="C182" s="239" t="s">
        <v>670</v>
      </c>
      <c r="D182" s="239" t="s">
        <v>299</v>
      </c>
      <c r="E182" s="240" t="s">
        <v>3032</v>
      </c>
      <c r="F182" s="241" t="s">
        <v>3033</v>
      </c>
      <c r="G182" s="242" t="s">
        <v>341</v>
      </c>
      <c r="H182" s="243">
        <v>5</v>
      </c>
      <c r="I182" s="244"/>
      <c r="J182" s="245">
        <f>ROUND(I182*H182,2)</f>
        <v>0</v>
      </c>
      <c r="K182" s="241" t="s">
        <v>19</v>
      </c>
      <c r="L182" s="246"/>
      <c r="M182" s="247" t="s">
        <v>19</v>
      </c>
      <c r="N182" s="248" t="s">
        <v>40</v>
      </c>
      <c r="O182" s="84"/>
      <c r="P182" s="215">
        <f>O182*H182</f>
        <v>0</v>
      </c>
      <c r="Q182" s="215">
        <v>0</v>
      </c>
      <c r="R182" s="215">
        <f>Q182*H182</f>
        <v>0</v>
      </c>
      <c r="S182" s="215">
        <v>0</v>
      </c>
      <c r="T182" s="216">
        <f>S182*H182</f>
        <v>0</v>
      </c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R182" s="217" t="s">
        <v>303</v>
      </c>
      <c r="AT182" s="217" t="s">
        <v>299</v>
      </c>
      <c r="AU182" s="217" t="s">
        <v>76</v>
      </c>
      <c r="AY182" s="17" t="s">
        <v>266</v>
      </c>
      <c r="BE182" s="218">
        <f>IF(N182="základní",J182,0)</f>
        <v>0</v>
      </c>
      <c r="BF182" s="218">
        <f>IF(N182="snížená",J182,0)</f>
        <v>0</v>
      </c>
      <c r="BG182" s="218">
        <f>IF(N182="zákl. přenesená",J182,0)</f>
        <v>0</v>
      </c>
      <c r="BH182" s="218">
        <f>IF(N182="sníž. přenesená",J182,0)</f>
        <v>0</v>
      </c>
      <c r="BI182" s="218">
        <f>IF(N182="nulová",J182,0)</f>
        <v>0</v>
      </c>
      <c r="BJ182" s="17" t="s">
        <v>76</v>
      </c>
      <c r="BK182" s="218">
        <f>ROUND(I182*H182,2)</f>
        <v>0</v>
      </c>
      <c r="BL182" s="17" t="s">
        <v>265</v>
      </c>
      <c r="BM182" s="217" t="s">
        <v>3034</v>
      </c>
    </row>
    <row r="183" s="12" customFormat="1">
      <c r="A183" s="12"/>
      <c r="B183" s="224"/>
      <c r="C183" s="225"/>
      <c r="D183" s="226" t="s">
        <v>275</v>
      </c>
      <c r="E183" s="227" t="s">
        <v>675</v>
      </c>
      <c r="F183" s="228" t="s">
        <v>3030</v>
      </c>
      <c r="G183" s="225"/>
      <c r="H183" s="229">
        <v>4</v>
      </c>
      <c r="I183" s="230"/>
      <c r="J183" s="225"/>
      <c r="K183" s="225"/>
      <c r="L183" s="231"/>
      <c r="M183" s="236"/>
      <c r="N183" s="237"/>
      <c r="O183" s="237"/>
      <c r="P183" s="237"/>
      <c r="Q183" s="237"/>
      <c r="R183" s="237"/>
      <c r="S183" s="237"/>
      <c r="T183" s="238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T183" s="235" t="s">
        <v>275</v>
      </c>
      <c r="AU183" s="235" t="s">
        <v>76</v>
      </c>
      <c r="AV183" s="12" t="s">
        <v>78</v>
      </c>
      <c r="AW183" s="12" t="s">
        <v>31</v>
      </c>
      <c r="AX183" s="12" t="s">
        <v>69</v>
      </c>
      <c r="AY183" s="235" t="s">
        <v>266</v>
      </c>
    </row>
    <row r="184" s="12" customFormat="1">
      <c r="A184" s="12"/>
      <c r="B184" s="224"/>
      <c r="C184" s="225"/>
      <c r="D184" s="226" t="s">
        <v>275</v>
      </c>
      <c r="E184" s="227" t="s">
        <v>3035</v>
      </c>
      <c r="F184" s="228" t="s">
        <v>3031</v>
      </c>
      <c r="G184" s="225"/>
      <c r="H184" s="229">
        <v>1</v>
      </c>
      <c r="I184" s="230"/>
      <c r="J184" s="225"/>
      <c r="K184" s="225"/>
      <c r="L184" s="231"/>
      <c r="M184" s="236"/>
      <c r="N184" s="237"/>
      <c r="O184" s="237"/>
      <c r="P184" s="237"/>
      <c r="Q184" s="237"/>
      <c r="R184" s="237"/>
      <c r="S184" s="237"/>
      <c r="T184" s="238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T184" s="235" t="s">
        <v>275</v>
      </c>
      <c r="AU184" s="235" t="s">
        <v>76</v>
      </c>
      <c r="AV184" s="12" t="s">
        <v>78</v>
      </c>
      <c r="AW184" s="12" t="s">
        <v>31</v>
      </c>
      <c r="AX184" s="12" t="s">
        <v>69</v>
      </c>
      <c r="AY184" s="235" t="s">
        <v>266</v>
      </c>
    </row>
    <row r="185" s="12" customFormat="1">
      <c r="A185" s="12"/>
      <c r="B185" s="224"/>
      <c r="C185" s="225"/>
      <c r="D185" s="226" t="s">
        <v>275</v>
      </c>
      <c r="E185" s="227" t="s">
        <v>3036</v>
      </c>
      <c r="F185" s="228" t="s">
        <v>2680</v>
      </c>
      <c r="G185" s="225"/>
      <c r="H185" s="229">
        <v>5</v>
      </c>
      <c r="I185" s="230"/>
      <c r="J185" s="225"/>
      <c r="K185" s="225"/>
      <c r="L185" s="231"/>
      <c r="M185" s="236"/>
      <c r="N185" s="237"/>
      <c r="O185" s="237"/>
      <c r="P185" s="237"/>
      <c r="Q185" s="237"/>
      <c r="R185" s="237"/>
      <c r="S185" s="237"/>
      <c r="T185" s="238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T185" s="235" t="s">
        <v>275</v>
      </c>
      <c r="AU185" s="235" t="s">
        <v>76</v>
      </c>
      <c r="AV185" s="12" t="s">
        <v>78</v>
      </c>
      <c r="AW185" s="12" t="s">
        <v>31</v>
      </c>
      <c r="AX185" s="12" t="s">
        <v>76</v>
      </c>
      <c r="AY185" s="235" t="s">
        <v>266</v>
      </c>
    </row>
    <row r="186" s="2" customFormat="1" ht="24.15" customHeight="1">
      <c r="A186" s="38"/>
      <c r="B186" s="39"/>
      <c r="C186" s="206" t="s">
        <v>677</v>
      </c>
      <c r="D186" s="206" t="s">
        <v>267</v>
      </c>
      <c r="E186" s="207" t="s">
        <v>3037</v>
      </c>
      <c r="F186" s="208" t="s">
        <v>3038</v>
      </c>
      <c r="G186" s="209" t="s">
        <v>341</v>
      </c>
      <c r="H186" s="210">
        <v>1</v>
      </c>
      <c r="I186" s="211"/>
      <c r="J186" s="212">
        <f>ROUND(I186*H186,2)</f>
        <v>0</v>
      </c>
      <c r="K186" s="208" t="s">
        <v>271</v>
      </c>
      <c r="L186" s="44"/>
      <c r="M186" s="213" t="s">
        <v>19</v>
      </c>
      <c r="N186" s="214" t="s">
        <v>40</v>
      </c>
      <c r="O186" s="84"/>
      <c r="P186" s="215">
        <f>O186*H186</f>
        <v>0</v>
      </c>
      <c r="Q186" s="215">
        <v>0</v>
      </c>
      <c r="R186" s="215">
        <f>Q186*H186</f>
        <v>0</v>
      </c>
      <c r="S186" s="215">
        <v>0</v>
      </c>
      <c r="T186" s="216">
        <f>S186*H186</f>
        <v>0</v>
      </c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R186" s="217" t="s">
        <v>265</v>
      </c>
      <c r="AT186" s="217" t="s">
        <v>267</v>
      </c>
      <c r="AU186" s="217" t="s">
        <v>76</v>
      </c>
      <c r="AY186" s="17" t="s">
        <v>266</v>
      </c>
      <c r="BE186" s="218">
        <f>IF(N186="základní",J186,0)</f>
        <v>0</v>
      </c>
      <c r="BF186" s="218">
        <f>IF(N186="snížená",J186,0)</f>
        <v>0</v>
      </c>
      <c r="BG186" s="218">
        <f>IF(N186="zákl. přenesená",J186,0)</f>
        <v>0</v>
      </c>
      <c r="BH186" s="218">
        <f>IF(N186="sníž. přenesená",J186,0)</f>
        <v>0</v>
      </c>
      <c r="BI186" s="218">
        <f>IF(N186="nulová",J186,0)</f>
        <v>0</v>
      </c>
      <c r="BJ186" s="17" t="s">
        <v>76</v>
      </c>
      <c r="BK186" s="218">
        <f>ROUND(I186*H186,2)</f>
        <v>0</v>
      </c>
      <c r="BL186" s="17" t="s">
        <v>265</v>
      </c>
      <c r="BM186" s="217" t="s">
        <v>3039</v>
      </c>
    </row>
    <row r="187" s="2" customFormat="1">
      <c r="A187" s="38"/>
      <c r="B187" s="39"/>
      <c r="C187" s="40"/>
      <c r="D187" s="219" t="s">
        <v>273</v>
      </c>
      <c r="E187" s="40"/>
      <c r="F187" s="220" t="s">
        <v>3040</v>
      </c>
      <c r="G187" s="40"/>
      <c r="H187" s="40"/>
      <c r="I187" s="221"/>
      <c r="J187" s="40"/>
      <c r="K187" s="40"/>
      <c r="L187" s="44"/>
      <c r="M187" s="222"/>
      <c r="N187" s="223"/>
      <c r="O187" s="84"/>
      <c r="P187" s="84"/>
      <c r="Q187" s="84"/>
      <c r="R187" s="84"/>
      <c r="S187" s="84"/>
      <c r="T187" s="85"/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T187" s="17" t="s">
        <v>273</v>
      </c>
      <c r="AU187" s="17" t="s">
        <v>76</v>
      </c>
    </row>
    <row r="188" s="2" customFormat="1" ht="16.5" customHeight="1">
      <c r="A188" s="38"/>
      <c r="B188" s="39"/>
      <c r="C188" s="239" t="s">
        <v>683</v>
      </c>
      <c r="D188" s="239" t="s">
        <v>299</v>
      </c>
      <c r="E188" s="240" t="s">
        <v>3041</v>
      </c>
      <c r="F188" s="241" t="s">
        <v>3042</v>
      </c>
      <c r="G188" s="242" t="s">
        <v>341</v>
      </c>
      <c r="H188" s="243">
        <v>1</v>
      </c>
      <c r="I188" s="244"/>
      <c r="J188" s="245">
        <f>ROUND(I188*H188,2)</f>
        <v>0</v>
      </c>
      <c r="K188" s="241" t="s">
        <v>271</v>
      </c>
      <c r="L188" s="246"/>
      <c r="M188" s="247" t="s">
        <v>19</v>
      </c>
      <c r="N188" s="248" t="s">
        <v>40</v>
      </c>
      <c r="O188" s="84"/>
      <c r="P188" s="215">
        <f>O188*H188</f>
        <v>0</v>
      </c>
      <c r="Q188" s="215">
        <v>0.0050000000000000001</v>
      </c>
      <c r="R188" s="215">
        <f>Q188*H188</f>
        <v>0.0050000000000000001</v>
      </c>
      <c r="S188" s="215">
        <v>0</v>
      </c>
      <c r="T188" s="216">
        <f>S188*H188</f>
        <v>0</v>
      </c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R188" s="217" t="s">
        <v>303</v>
      </c>
      <c r="AT188" s="217" t="s">
        <v>299</v>
      </c>
      <c r="AU188" s="217" t="s">
        <v>76</v>
      </c>
      <c r="AY188" s="17" t="s">
        <v>266</v>
      </c>
      <c r="BE188" s="218">
        <f>IF(N188="základní",J188,0)</f>
        <v>0</v>
      </c>
      <c r="BF188" s="218">
        <f>IF(N188="snížená",J188,0)</f>
        <v>0</v>
      </c>
      <c r="BG188" s="218">
        <f>IF(N188="zákl. přenesená",J188,0)</f>
        <v>0</v>
      </c>
      <c r="BH188" s="218">
        <f>IF(N188="sníž. přenesená",J188,0)</f>
        <v>0</v>
      </c>
      <c r="BI188" s="218">
        <f>IF(N188="nulová",J188,0)</f>
        <v>0</v>
      </c>
      <c r="BJ188" s="17" t="s">
        <v>76</v>
      </c>
      <c r="BK188" s="218">
        <f>ROUND(I188*H188,2)</f>
        <v>0</v>
      </c>
      <c r="BL188" s="17" t="s">
        <v>265</v>
      </c>
      <c r="BM188" s="217" t="s">
        <v>3043</v>
      </c>
    </row>
    <row r="189" s="2" customFormat="1">
      <c r="A189" s="38"/>
      <c r="B189" s="39"/>
      <c r="C189" s="40"/>
      <c r="D189" s="219" t="s">
        <v>273</v>
      </c>
      <c r="E189" s="40"/>
      <c r="F189" s="220" t="s">
        <v>3044</v>
      </c>
      <c r="G189" s="40"/>
      <c r="H189" s="40"/>
      <c r="I189" s="221"/>
      <c r="J189" s="40"/>
      <c r="K189" s="40"/>
      <c r="L189" s="44"/>
      <c r="M189" s="222"/>
      <c r="N189" s="223"/>
      <c r="O189" s="84"/>
      <c r="P189" s="84"/>
      <c r="Q189" s="84"/>
      <c r="R189" s="84"/>
      <c r="S189" s="84"/>
      <c r="T189" s="85"/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T189" s="17" t="s">
        <v>273</v>
      </c>
      <c r="AU189" s="17" t="s">
        <v>76</v>
      </c>
    </row>
    <row r="190" s="12" customFormat="1">
      <c r="A190" s="12"/>
      <c r="B190" s="224"/>
      <c r="C190" s="225"/>
      <c r="D190" s="226" t="s">
        <v>275</v>
      </c>
      <c r="E190" s="227" t="s">
        <v>411</v>
      </c>
      <c r="F190" s="228" t="s">
        <v>3045</v>
      </c>
      <c r="G190" s="225"/>
      <c r="H190" s="229">
        <v>1</v>
      </c>
      <c r="I190" s="230"/>
      <c r="J190" s="225"/>
      <c r="K190" s="225"/>
      <c r="L190" s="231"/>
      <c r="M190" s="236"/>
      <c r="N190" s="237"/>
      <c r="O190" s="237"/>
      <c r="P190" s="237"/>
      <c r="Q190" s="237"/>
      <c r="R190" s="237"/>
      <c r="S190" s="237"/>
      <c r="T190" s="238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T190" s="235" t="s">
        <v>275</v>
      </c>
      <c r="AU190" s="235" t="s">
        <v>76</v>
      </c>
      <c r="AV190" s="12" t="s">
        <v>78</v>
      </c>
      <c r="AW190" s="12" t="s">
        <v>31</v>
      </c>
      <c r="AX190" s="12" t="s">
        <v>76</v>
      </c>
      <c r="AY190" s="235" t="s">
        <v>266</v>
      </c>
    </row>
    <row r="191" s="2" customFormat="1" ht="16.5" customHeight="1">
      <c r="A191" s="38"/>
      <c r="B191" s="39"/>
      <c r="C191" s="206" t="s">
        <v>692</v>
      </c>
      <c r="D191" s="206" t="s">
        <v>267</v>
      </c>
      <c r="E191" s="207" t="s">
        <v>3046</v>
      </c>
      <c r="F191" s="208" t="s">
        <v>3047</v>
      </c>
      <c r="G191" s="209" t="s">
        <v>299</v>
      </c>
      <c r="H191" s="210">
        <v>18.140000000000001</v>
      </c>
      <c r="I191" s="211"/>
      <c r="J191" s="212">
        <f>ROUND(I191*H191,2)</f>
        <v>0</v>
      </c>
      <c r="K191" s="208" t="s">
        <v>19</v>
      </c>
      <c r="L191" s="44"/>
      <c r="M191" s="213" t="s">
        <v>19</v>
      </c>
      <c r="N191" s="214" t="s">
        <v>40</v>
      </c>
      <c r="O191" s="84"/>
      <c r="P191" s="215">
        <f>O191*H191</f>
        <v>0</v>
      </c>
      <c r="Q191" s="215">
        <v>0</v>
      </c>
      <c r="R191" s="215">
        <f>Q191*H191</f>
        <v>0</v>
      </c>
      <c r="S191" s="215">
        <v>0</v>
      </c>
      <c r="T191" s="216">
        <f>S191*H191</f>
        <v>0</v>
      </c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R191" s="217" t="s">
        <v>265</v>
      </c>
      <c r="AT191" s="217" t="s">
        <v>267</v>
      </c>
      <c r="AU191" s="217" t="s">
        <v>76</v>
      </c>
      <c r="AY191" s="17" t="s">
        <v>266</v>
      </c>
      <c r="BE191" s="218">
        <f>IF(N191="základní",J191,0)</f>
        <v>0</v>
      </c>
      <c r="BF191" s="218">
        <f>IF(N191="snížená",J191,0)</f>
        <v>0</v>
      </c>
      <c r="BG191" s="218">
        <f>IF(N191="zákl. přenesená",J191,0)</f>
        <v>0</v>
      </c>
      <c r="BH191" s="218">
        <f>IF(N191="sníž. přenesená",J191,0)</f>
        <v>0</v>
      </c>
      <c r="BI191" s="218">
        <f>IF(N191="nulová",J191,0)</f>
        <v>0</v>
      </c>
      <c r="BJ191" s="17" t="s">
        <v>76</v>
      </c>
      <c r="BK191" s="218">
        <f>ROUND(I191*H191,2)</f>
        <v>0</v>
      </c>
      <c r="BL191" s="17" t="s">
        <v>265</v>
      </c>
      <c r="BM191" s="217" t="s">
        <v>3048</v>
      </c>
    </row>
    <row r="192" s="12" customFormat="1">
      <c r="A192" s="12"/>
      <c r="B192" s="224"/>
      <c r="C192" s="225"/>
      <c r="D192" s="226" t="s">
        <v>275</v>
      </c>
      <c r="E192" s="227" t="s">
        <v>1749</v>
      </c>
      <c r="F192" s="228" t="s">
        <v>3011</v>
      </c>
      <c r="G192" s="225"/>
      <c r="H192" s="229">
        <v>18.140000000000001</v>
      </c>
      <c r="I192" s="230"/>
      <c r="J192" s="225"/>
      <c r="K192" s="225"/>
      <c r="L192" s="231"/>
      <c r="M192" s="236"/>
      <c r="N192" s="237"/>
      <c r="O192" s="237"/>
      <c r="P192" s="237"/>
      <c r="Q192" s="237"/>
      <c r="R192" s="237"/>
      <c r="S192" s="237"/>
      <c r="T192" s="238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T192" s="235" t="s">
        <v>275</v>
      </c>
      <c r="AU192" s="235" t="s">
        <v>76</v>
      </c>
      <c r="AV192" s="12" t="s">
        <v>78</v>
      </c>
      <c r="AW192" s="12" t="s">
        <v>31</v>
      </c>
      <c r="AX192" s="12" t="s">
        <v>76</v>
      </c>
      <c r="AY192" s="235" t="s">
        <v>266</v>
      </c>
    </row>
    <row r="193" s="2" customFormat="1" ht="16.5" customHeight="1">
      <c r="A193" s="38"/>
      <c r="B193" s="39"/>
      <c r="C193" s="206" t="s">
        <v>697</v>
      </c>
      <c r="D193" s="206" t="s">
        <v>267</v>
      </c>
      <c r="E193" s="207" t="s">
        <v>3049</v>
      </c>
      <c r="F193" s="208" t="s">
        <v>3050</v>
      </c>
      <c r="G193" s="209" t="s">
        <v>299</v>
      </c>
      <c r="H193" s="210">
        <v>37.289999999999999</v>
      </c>
      <c r="I193" s="211"/>
      <c r="J193" s="212">
        <f>ROUND(I193*H193,2)</f>
        <v>0</v>
      </c>
      <c r="K193" s="208" t="s">
        <v>19</v>
      </c>
      <c r="L193" s="44"/>
      <c r="M193" s="213" t="s">
        <v>19</v>
      </c>
      <c r="N193" s="214" t="s">
        <v>40</v>
      </c>
      <c r="O193" s="84"/>
      <c r="P193" s="215">
        <f>O193*H193</f>
        <v>0</v>
      </c>
      <c r="Q193" s="215">
        <v>0</v>
      </c>
      <c r="R193" s="215">
        <f>Q193*H193</f>
        <v>0</v>
      </c>
      <c r="S193" s="215">
        <v>0</v>
      </c>
      <c r="T193" s="216">
        <f>S193*H193</f>
        <v>0</v>
      </c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R193" s="217" t="s">
        <v>265</v>
      </c>
      <c r="AT193" s="217" t="s">
        <v>267</v>
      </c>
      <c r="AU193" s="217" t="s">
        <v>76</v>
      </c>
      <c r="AY193" s="17" t="s">
        <v>266</v>
      </c>
      <c r="BE193" s="218">
        <f>IF(N193="základní",J193,0)</f>
        <v>0</v>
      </c>
      <c r="BF193" s="218">
        <f>IF(N193="snížená",J193,0)</f>
        <v>0</v>
      </c>
      <c r="BG193" s="218">
        <f>IF(N193="zákl. přenesená",J193,0)</f>
        <v>0</v>
      </c>
      <c r="BH193" s="218">
        <f>IF(N193="sníž. přenesená",J193,0)</f>
        <v>0</v>
      </c>
      <c r="BI193" s="218">
        <f>IF(N193="nulová",J193,0)</f>
        <v>0</v>
      </c>
      <c r="BJ193" s="17" t="s">
        <v>76</v>
      </c>
      <c r="BK193" s="218">
        <f>ROUND(I193*H193,2)</f>
        <v>0</v>
      </c>
      <c r="BL193" s="17" t="s">
        <v>265</v>
      </c>
      <c r="BM193" s="217" t="s">
        <v>3051</v>
      </c>
    </row>
    <row r="194" s="12" customFormat="1">
      <c r="A194" s="12"/>
      <c r="B194" s="224"/>
      <c r="C194" s="225"/>
      <c r="D194" s="226" t="s">
        <v>275</v>
      </c>
      <c r="E194" s="227" t="s">
        <v>702</v>
      </c>
      <c r="F194" s="228" t="s">
        <v>2992</v>
      </c>
      <c r="G194" s="225"/>
      <c r="H194" s="229">
        <v>37.289999999999999</v>
      </c>
      <c r="I194" s="230"/>
      <c r="J194" s="225"/>
      <c r="K194" s="225"/>
      <c r="L194" s="231"/>
      <c r="M194" s="236"/>
      <c r="N194" s="237"/>
      <c r="O194" s="237"/>
      <c r="P194" s="237"/>
      <c r="Q194" s="237"/>
      <c r="R194" s="237"/>
      <c r="S194" s="237"/>
      <c r="T194" s="238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T194" s="235" t="s">
        <v>275</v>
      </c>
      <c r="AU194" s="235" t="s">
        <v>76</v>
      </c>
      <c r="AV194" s="12" t="s">
        <v>78</v>
      </c>
      <c r="AW194" s="12" t="s">
        <v>31</v>
      </c>
      <c r="AX194" s="12" t="s">
        <v>76</v>
      </c>
      <c r="AY194" s="235" t="s">
        <v>266</v>
      </c>
    </row>
    <row r="195" s="2" customFormat="1" ht="16.5" customHeight="1">
      <c r="A195" s="38"/>
      <c r="B195" s="39"/>
      <c r="C195" s="206" t="s">
        <v>704</v>
      </c>
      <c r="D195" s="206" t="s">
        <v>267</v>
      </c>
      <c r="E195" s="207" t="s">
        <v>3052</v>
      </c>
      <c r="F195" s="208" t="s">
        <v>3053</v>
      </c>
      <c r="G195" s="209" t="s">
        <v>341</v>
      </c>
      <c r="H195" s="210">
        <v>2</v>
      </c>
      <c r="I195" s="211"/>
      <c r="J195" s="212">
        <f>ROUND(I195*H195,2)</f>
        <v>0</v>
      </c>
      <c r="K195" s="208" t="s">
        <v>19</v>
      </c>
      <c r="L195" s="44"/>
      <c r="M195" s="213" t="s">
        <v>19</v>
      </c>
      <c r="N195" s="214" t="s">
        <v>40</v>
      </c>
      <c r="O195" s="84"/>
      <c r="P195" s="215">
        <f>O195*H195</f>
        <v>0</v>
      </c>
      <c r="Q195" s="215">
        <v>5.1379999999999999</v>
      </c>
      <c r="R195" s="215">
        <f>Q195*H195</f>
        <v>10.276</v>
      </c>
      <c r="S195" s="215">
        <v>0</v>
      </c>
      <c r="T195" s="216">
        <f>S195*H195</f>
        <v>0</v>
      </c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R195" s="217" t="s">
        <v>265</v>
      </c>
      <c r="AT195" s="217" t="s">
        <v>267</v>
      </c>
      <c r="AU195" s="217" t="s">
        <v>76</v>
      </c>
      <c r="AY195" s="17" t="s">
        <v>266</v>
      </c>
      <c r="BE195" s="218">
        <f>IF(N195="základní",J195,0)</f>
        <v>0</v>
      </c>
      <c r="BF195" s="218">
        <f>IF(N195="snížená",J195,0)</f>
        <v>0</v>
      </c>
      <c r="BG195" s="218">
        <f>IF(N195="zákl. přenesená",J195,0)</f>
        <v>0</v>
      </c>
      <c r="BH195" s="218">
        <f>IF(N195="sníž. přenesená",J195,0)</f>
        <v>0</v>
      </c>
      <c r="BI195" s="218">
        <f>IF(N195="nulová",J195,0)</f>
        <v>0</v>
      </c>
      <c r="BJ195" s="17" t="s">
        <v>76</v>
      </c>
      <c r="BK195" s="218">
        <f>ROUND(I195*H195,2)</f>
        <v>0</v>
      </c>
      <c r="BL195" s="17" t="s">
        <v>265</v>
      </c>
      <c r="BM195" s="217" t="s">
        <v>3054</v>
      </c>
    </row>
    <row r="196" s="2" customFormat="1">
      <c r="A196" s="38"/>
      <c r="B196" s="39"/>
      <c r="C196" s="40"/>
      <c r="D196" s="226" t="s">
        <v>2143</v>
      </c>
      <c r="E196" s="40"/>
      <c r="F196" s="265" t="s">
        <v>2661</v>
      </c>
      <c r="G196" s="40"/>
      <c r="H196" s="40"/>
      <c r="I196" s="221"/>
      <c r="J196" s="40"/>
      <c r="K196" s="40"/>
      <c r="L196" s="44"/>
      <c r="M196" s="222"/>
      <c r="N196" s="223"/>
      <c r="O196" s="84"/>
      <c r="P196" s="84"/>
      <c r="Q196" s="84"/>
      <c r="R196" s="84"/>
      <c r="S196" s="84"/>
      <c r="T196" s="85"/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T196" s="17" t="s">
        <v>2143</v>
      </c>
      <c r="AU196" s="17" t="s">
        <v>76</v>
      </c>
    </row>
    <row r="197" s="12" customFormat="1">
      <c r="A197" s="12"/>
      <c r="B197" s="224"/>
      <c r="C197" s="225"/>
      <c r="D197" s="226" t="s">
        <v>275</v>
      </c>
      <c r="E197" s="227" t="s">
        <v>709</v>
      </c>
      <c r="F197" s="228" t="s">
        <v>3024</v>
      </c>
      <c r="G197" s="225"/>
      <c r="H197" s="229">
        <v>2</v>
      </c>
      <c r="I197" s="230"/>
      <c r="J197" s="225"/>
      <c r="K197" s="225"/>
      <c r="L197" s="231"/>
      <c r="M197" s="236"/>
      <c r="N197" s="237"/>
      <c r="O197" s="237"/>
      <c r="P197" s="237"/>
      <c r="Q197" s="237"/>
      <c r="R197" s="237"/>
      <c r="S197" s="237"/>
      <c r="T197" s="238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T197" s="235" t="s">
        <v>275</v>
      </c>
      <c r="AU197" s="235" t="s">
        <v>76</v>
      </c>
      <c r="AV197" s="12" t="s">
        <v>78</v>
      </c>
      <c r="AW197" s="12" t="s">
        <v>31</v>
      </c>
      <c r="AX197" s="12" t="s">
        <v>76</v>
      </c>
      <c r="AY197" s="235" t="s">
        <v>266</v>
      </c>
    </row>
    <row r="198" s="2" customFormat="1" ht="16.5" customHeight="1">
      <c r="A198" s="38"/>
      <c r="B198" s="39"/>
      <c r="C198" s="206" t="s">
        <v>711</v>
      </c>
      <c r="D198" s="206" t="s">
        <v>267</v>
      </c>
      <c r="E198" s="207" t="s">
        <v>2185</v>
      </c>
      <c r="F198" s="208" t="s">
        <v>2186</v>
      </c>
      <c r="G198" s="209" t="s">
        <v>341</v>
      </c>
      <c r="H198" s="210">
        <v>2</v>
      </c>
      <c r="I198" s="211"/>
      <c r="J198" s="212">
        <f>ROUND(I198*H198,2)</f>
        <v>0</v>
      </c>
      <c r="K198" s="208" t="s">
        <v>19</v>
      </c>
      <c r="L198" s="44"/>
      <c r="M198" s="213" t="s">
        <v>19</v>
      </c>
      <c r="N198" s="214" t="s">
        <v>40</v>
      </c>
      <c r="O198" s="84"/>
      <c r="P198" s="215">
        <f>O198*H198</f>
        <v>0</v>
      </c>
      <c r="Q198" s="215">
        <v>0.21734000000000001</v>
      </c>
      <c r="R198" s="215">
        <f>Q198*H198</f>
        <v>0.43468000000000001</v>
      </c>
      <c r="S198" s="215">
        <v>0</v>
      </c>
      <c r="T198" s="216">
        <f>S198*H198</f>
        <v>0</v>
      </c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R198" s="217" t="s">
        <v>265</v>
      </c>
      <c r="AT198" s="217" t="s">
        <v>267</v>
      </c>
      <c r="AU198" s="217" t="s">
        <v>76</v>
      </c>
      <c r="AY198" s="17" t="s">
        <v>266</v>
      </c>
      <c r="BE198" s="218">
        <f>IF(N198="základní",J198,0)</f>
        <v>0</v>
      </c>
      <c r="BF198" s="218">
        <f>IF(N198="snížená",J198,0)</f>
        <v>0</v>
      </c>
      <c r="BG198" s="218">
        <f>IF(N198="zákl. přenesená",J198,0)</f>
        <v>0</v>
      </c>
      <c r="BH198" s="218">
        <f>IF(N198="sníž. přenesená",J198,0)</f>
        <v>0</v>
      </c>
      <c r="BI198" s="218">
        <f>IF(N198="nulová",J198,0)</f>
        <v>0</v>
      </c>
      <c r="BJ198" s="17" t="s">
        <v>76</v>
      </c>
      <c r="BK198" s="218">
        <f>ROUND(I198*H198,2)</f>
        <v>0</v>
      </c>
      <c r="BL198" s="17" t="s">
        <v>265</v>
      </c>
      <c r="BM198" s="217" t="s">
        <v>3055</v>
      </c>
    </row>
    <row r="199" s="2" customFormat="1" ht="16.5" customHeight="1">
      <c r="A199" s="38"/>
      <c r="B199" s="39"/>
      <c r="C199" s="239" t="s">
        <v>718</v>
      </c>
      <c r="D199" s="239" t="s">
        <v>299</v>
      </c>
      <c r="E199" s="240" t="s">
        <v>2189</v>
      </c>
      <c r="F199" s="241" t="s">
        <v>2190</v>
      </c>
      <c r="G199" s="242" t="s">
        <v>341</v>
      </c>
      <c r="H199" s="243">
        <v>2</v>
      </c>
      <c r="I199" s="244"/>
      <c r="J199" s="245">
        <f>ROUND(I199*H199,2)</f>
        <v>0</v>
      </c>
      <c r="K199" s="241" t="s">
        <v>19</v>
      </c>
      <c r="L199" s="246"/>
      <c r="M199" s="247" t="s">
        <v>19</v>
      </c>
      <c r="N199" s="248" t="s">
        <v>40</v>
      </c>
      <c r="O199" s="84"/>
      <c r="P199" s="215">
        <f>O199*H199</f>
        <v>0</v>
      </c>
      <c r="Q199" s="215">
        <v>0.19600000000000001</v>
      </c>
      <c r="R199" s="215">
        <f>Q199*H199</f>
        <v>0.39200000000000002</v>
      </c>
      <c r="S199" s="215">
        <v>0</v>
      </c>
      <c r="T199" s="216">
        <f>S199*H199</f>
        <v>0</v>
      </c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R199" s="217" t="s">
        <v>303</v>
      </c>
      <c r="AT199" s="217" t="s">
        <v>299</v>
      </c>
      <c r="AU199" s="217" t="s">
        <v>76</v>
      </c>
      <c r="AY199" s="17" t="s">
        <v>266</v>
      </c>
      <c r="BE199" s="218">
        <f>IF(N199="základní",J199,0)</f>
        <v>0</v>
      </c>
      <c r="BF199" s="218">
        <f>IF(N199="snížená",J199,0)</f>
        <v>0</v>
      </c>
      <c r="BG199" s="218">
        <f>IF(N199="zákl. přenesená",J199,0)</f>
        <v>0</v>
      </c>
      <c r="BH199" s="218">
        <f>IF(N199="sníž. přenesená",J199,0)</f>
        <v>0</v>
      </c>
      <c r="BI199" s="218">
        <f>IF(N199="nulová",J199,0)</f>
        <v>0</v>
      </c>
      <c r="BJ199" s="17" t="s">
        <v>76</v>
      </c>
      <c r="BK199" s="218">
        <f>ROUND(I199*H199,2)</f>
        <v>0</v>
      </c>
      <c r="BL199" s="17" t="s">
        <v>265</v>
      </c>
      <c r="BM199" s="217" t="s">
        <v>3056</v>
      </c>
    </row>
    <row r="200" s="12" customFormat="1">
      <c r="A200" s="12"/>
      <c r="B200" s="224"/>
      <c r="C200" s="225"/>
      <c r="D200" s="226" t="s">
        <v>275</v>
      </c>
      <c r="E200" s="227" t="s">
        <v>1644</v>
      </c>
      <c r="F200" s="228" t="s">
        <v>3024</v>
      </c>
      <c r="G200" s="225"/>
      <c r="H200" s="229">
        <v>2</v>
      </c>
      <c r="I200" s="230"/>
      <c r="J200" s="225"/>
      <c r="K200" s="225"/>
      <c r="L200" s="231"/>
      <c r="M200" s="236"/>
      <c r="N200" s="237"/>
      <c r="O200" s="237"/>
      <c r="P200" s="237"/>
      <c r="Q200" s="237"/>
      <c r="R200" s="237"/>
      <c r="S200" s="237"/>
      <c r="T200" s="238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T200" s="235" t="s">
        <v>275</v>
      </c>
      <c r="AU200" s="235" t="s">
        <v>76</v>
      </c>
      <c r="AV200" s="12" t="s">
        <v>78</v>
      </c>
      <c r="AW200" s="12" t="s">
        <v>31</v>
      </c>
      <c r="AX200" s="12" t="s">
        <v>76</v>
      </c>
      <c r="AY200" s="235" t="s">
        <v>266</v>
      </c>
    </row>
    <row r="201" s="2" customFormat="1" ht="16.5" customHeight="1">
      <c r="A201" s="38"/>
      <c r="B201" s="39"/>
      <c r="C201" s="206" t="s">
        <v>723</v>
      </c>
      <c r="D201" s="206" t="s">
        <v>267</v>
      </c>
      <c r="E201" s="207" t="s">
        <v>2392</v>
      </c>
      <c r="F201" s="208" t="s">
        <v>2393</v>
      </c>
      <c r="G201" s="209" t="s">
        <v>299</v>
      </c>
      <c r="H201" s="210">
        <v>55.43</v>
      </c>
      <c r="I201" s="211"/>
      <c r="J201" s="212">
        <f>ROUND(I201*H201,2)</f>
        <v>0</v>
      </c>
      <c r="K201" s="208" t="s">
        <v>19</v>
      </c>
      <c r="L201" s="44"/>
      <c r="M201" s="213" t="s">
        <v>19</v>
      </c>
      <c r="N201" s="214" t="s">
        <v>40</v>
      </c>
      <c r="O201" s="84"/>
      <c r="P201" s="215">
        <f>O201*H201</f>
        <v>0</v>
      </c>
      <c r="Q201" s="215">
        <v>9.0000000000000006E-05</v>
      </c>
      <c r="R201" s="215">
        <f>Q201*H201</f>
        <v>0.0049887000000000004</v>
      </c>
      <c r="S201" s="215">
        <v>0</v>
      </c>
      <c r="T201" s="216">
        <f>S201*H201</f>
        <v>0</v>
      </c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R201" s="217" t="s">
        <v>265</v>
      </c>
      <c r="AT201" s="217" t="s">
        <v>267</v>
      </c>
      <c r="AU201" s="217" t="s">
        <v>76</v>
      </c>
      <c r="AY201" s="17" t="s">
        <v>266</v>
      </c>
      <c r="BE201" s="218">
        <f>IF(N201="základní",J201,0)</f>
        <v>0</v>
      </c>
      <c r="BF201" s="218">
        <f>IF(N201="snížená",J201,0)</f>
        <v>0</v>
      </c>
      <c r="BG201" s="218">
        <f>IF(N201="zákl. přenesená",J201,0)</f>
        <v>0</v>
      </c>
      <c r="BH201" s="218">
        <f>IF(N201="sníž. přenesená",J201,0)</f>
        <v>0</v>
      </c>
      <c r="BI201" s="218">
        <f>IF(N201="nulová",J201,0)</f>
        <v>0</v>
      </c>
      <c r="BJ201" s="17" t="s">
        <v>76</v>
      </c>
      <c r="BK201" s="218">
        <f>ROUND(I201*H201,2)</f>
        <v>0</v>
      </c>
      <c r="BL201" s="17" t="s">
        <v>265</v>
      </c>
      <c r="BM201" s="217" t="s">
        <v>3057</v>
      </c>
    </row>
    <row r="202" s="12" customFormat="1">
      <c r="A202" s="12"/>
      <c r="B202" s="224"/>
      <c r="C202" s="225"/>
      <c r="D202" s="226" t="s">
        <v>275</v>
      </c>
      <c r="E202" s="227" t="s">
        <v>728</v>
      </c>
      <c r="F202" s="228" t="s">
        <v>3058</v>
      </c>
      <c r="G202" s="225"/>
      <c r="H202" s="229">
        <v>55.43</v>
      </c>
      <c r="I202" s="230"/>
      <c r="J202" s="225"/>
      <c r="K202" s="225"/>
      <c r="L202" s="231"/>
      <c r="M202" s="236"/>
      <c r="N202" s="237"/>
      <c r="O202" s="237"/>
      <c r="P202" s="237"/>
      <c r="Q202" s="237"/>
      <c r="R202" s="237"/>
      <c r="S202" s="237"/>
      <c r="T202" s="238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T202" s="235" t="s">
        <v>275</v>
      </c>
      <c r="AU202" s="235" t="s">
        <v>76</v>
      </c>
      <c r="AV202" s="12" t="s">
        <v>78</v>
      </c>
      <c r="AW202" s="12" t="s">
        <v>31</v>
      </c>
      <c r="AX202" s="12" t="s">
        <v>76</v>
      </c>
      <c r="AY202" s="235" t="s">
        <v>266</v>
      </c>
    </row>
    <row r="203" s="11" customFormat="1" ht="25.92" customHeight="1">
      <c r="A203" s="11"/>
      <c r="B203" s="192"/>
      <c r="C203" s="193"/>
      <c r="D203" s="194" t="s">
        <v>68</v>
      </c>
      <c r="E203" s="195" t="s">
        <v>1564</v>
      </c>
      <c r="F203" s="195" t="s">
        <v>1565</v>
      </c>
      <c r="G203" s="193"/>
      <c r="H203" s="193"/>
      <c r="I203" s="196"/>
      <c r="J203" s="197">
        <f>BK203</f>
        <v>0</v>
      </c>
      <c r="K203" s="193"/>
      <c r="L203" s="198"/>
      <c r="M203" s="199"/>
      <c r="N203" s="200"/>
      <c r="O203" s="200"/>
      <c r="P203" s="201">
        <f>SUM(P204:P205)</f>
        <v>0</v>
      </c>
      <c r="Q203" s="200"/>
      <c r="R203" s="201">
        <f>SUM(R204:R205)</f>
        <v>0</v>
      </c>
      <c r="S203" s="200"/>
      <c r="T203" s="202">
        <f>SUM(T204:T205)</f>
        <v>0</v>
      </c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R203" s="203" t="s">
        <v>265</v>
      </c>
      <c r="AT203" s="204" t="s">
        <v>68</v>
      </c>
      <c r="AU203" s="204" t="s">
        <v>69</v>
      </c>
      <c r="AY203" s="203" t="s">
        <v>266</v>
      </c>
      <c r="BK203" s="205">
        <f>SUM(BK204:BK205)</f>
        <v>0</v>
      </c>
    </row>
    <row r="204" s="2" customFormat="1" ht="24.15" customHeight="1">
      <c r="A204" s="38"/>
      <c r="B204" s="39"/>
      <c r="C204" s="206" t="s">
        <v>736</v>
      </c>
      <c r="D204" s="206" t="s">
        <v>267</v>
      </c>
      <c r="E204" s="207" t="s">
        <v>2396</v>
      </c>
      <c r="F204" s="208" t="s">
        <v>2397</v>
      </c>
      <c r="G204" s="209" t="s">
        <v>302</v>
      </c>
      <c r="H204" s="210">
        <v>15.109999999999999</v>
      </c>
      <c r="I204" s="211"/>
      <c r="J204" s="212">
        <f>ROUND(I204*H204,2)</f>
        <v>0</v>
      </c>
      <c r="K204" s="208" t="s">
        <v>271</v>
      </c>
      <c r="L204" s="44"/>
      <c r="M204" s="213" t="s">
        <v>19</v>
      </c>
      <c r="N204" s="214" t="s">
        <v>40</v>
      </c>
      <c r="O204" s="84"/>
      <c r="P204" s="215">
        <f>O204*H204</f>
        <v>0</v>
      </c>
      <c r="Q204" s="215">
        <v>0</v>
      </c>
      <c r="R204" s="215">
        <f>Q204*H204</f>
        <v>0</v>
      </c>
      <c r="S204" s="215">
        <v>0</v>
      </c>
      <c r="T204" s="216">
        <f>S204*H204</f>
        <v>0</v>
      </c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R204" s="217" t="s">
        <v>265</v>
      </c>
      <c r="AT204" s="217" t="s">
        <v>267</v>
      </c>
      <c r="AU204" s="217" t="s">
        <v>76</v>
      </c>
      <c r="AY204" s="17" t="s">
        <v>266</v>
      </c>
      <c r="BE204" s="218">
        <f>IF(N204="základní",J204,0)</f>
        <v>0</v>
      </c>
      <c r="BF204" s="218">
        <f>IF(N204="snížená",J204,0)</f>
        <v>0</v>
      </c>
      <c r="BG204" s="218">
        <f>IF(N204="zákl. přenesená",J204,0)</f>
        <v>0</v>
      </c>
      <c r="BH204" s="218">
        <f>IF(N204="sníž. přenesená",J204,0)</f>
        <v>0</v>
      </c>
      <c r="BI204" s="218">
        <f>IF(N204="nulová",J204,0)</f>
        <v>0</v>
      </c>
      <c r="BJ204" s="17" t="s">
        <v>76</v>
      </c>
      <c r="BK204" s="218">
        <f>ROUND(I204*H204,2)</f>
        <v>0</v>
      </c>
      <c r="BL204" s="17" t="s">
        <v>265</v>
      </c>
      <c r="BM204" s="217" t="s">
        <v>3059</v>
      </c>
    </row>
    <row r="205" s="2" customFormat="1">
      <c r="A205" s="38"/>
      <c r="B205" s="39"/>
      <c r="C205" s="40"/>
      <c r="D205" s="219" t="s">
        <v>273</v>
      </c>
      <c r="E205" s="40"/>
      <c r="F205" s="220" t="s">
        <v>2399</v>
      </c>
      <c r="G205" s="40"/>
      <c r="H205" s="40"/>
      <c r="I205" s="221"/>
      <c r="J205" s="40"/>
      <c r="K205" s="40"/>
      <c r="L205" s="44"/>
      <c r="M205" s="261"/>
      <c r="N205" s="262"/>
      <c r="O205" s="263"/>
      <c r="P205" s="263"/>
      <c r="Q205" s="263"/>
      <c r="R205" s="263"/>
      <c r="S205" s="263"/>
      <c r="T205" s="264"/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T205" s="17" t="s">
        <v>273</v>
      </c>
      <c r="AU205" s="17" t="s">
        <v>76</v>
      </c>
    </row>
    <row r="206" s="2" customFormat="1" ht="6.96" customHeight="1">
      <c r="A206" s="38"/>
      <c r="B206" s="59"/>
      <c r="C206" s="60"/>
      <c r="D206" s="60"/>
      <c r="E206" s="60"/>
      <c r="F206" s="60"/>
      <c r="G206" s="60"/>
      <c r="H206" s="60"/>
      <c r="I206" s="60"/>
      <c r="J206" s="60"/>
      <c r="K206" s="60"/>
      <c r="L206" s="44"/>
      <c r="M206" s="38"/>
      <c r="O206" s="38"/>
      <c r="P206" s="38"/>
      <c r="Q206" s="38"/>
      <c r="R206" s="38"/>
      <c r="S206" s="38"/>
      <c r="T206" s="38"/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</row>
  </sheetData>
  <sheetProtection sheet="1" autoFilter="0" formatColumns="0" formatRows="0" objects="1" scenarios="1" spinCount="100000" saltValue="L/WZcSNMeQa2iUu4YQmk5PLkaUvn+8Hducu4C8OU8LWMiROoM05vA0DcSGzegZctRzGkgVffWKnejchmZ4jNBw==" hashValue="ZAVS3kSa7j0+39s65U8SHqpwef0g8cYYVZsP2UIn7by+8XIN1eByaVBXHZj65R6MMzUYwEHYl/1W4653f3bw/A==" algorithmName="SHA-512" password="CC35"/>
  <autoFilter ref="C90:K205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9:H79"/>
    <mergeCell ref="E81:H81"/>
    <mergeCell ref="E83:H83"/>
    <mergeCell ref="L2:V2"/>
  </mergeCells>
  <hyperlinks>
    <hyperlink ref="F97" r:id="rId1" display="https://podminky.urs.cz/item/CS_URS_2021_02/119001406"/>
    <hyperlink ref="F100" r:id="rId2" display="https://podminky.urs.cz/item/CS_URS_2021_02/132254206"/>
    <hyperlink ref="F141" r:id="rId3" display="https://podminky.urs.cz/item/CS_URS_2021_02/58337303"/>
    <hyperlink ref="F162" r:id="rId4" display="https://podminky.urs.cz/item/CS_URS_2021_02/871310320"/>
    <hyperlink ref="F164" r:id="rId5" display="https://podminky.urs.cz/item/CS_URS_2021_02/28617037"/>
    <hyperlink ref="F168" r:id="rId6" display="https://podminky.urs.cz/item/CS_URS_2021_02/871360320"/>
    <hyperlink ref="F170" r:id="rId7" display="https://podminky.urs.cz/item/CS_URS_2021_02/28617039"/>
    <hyperlink ref="F178" r:id="rId8" display="https://podminky.urs.cz/item/CS_URS_2021_02/877310310"/>
    <hyperlink ref="F187" r:id="rId9" display="https://podminky.urs.cz/item/CS_URS_2021_02/877360320"/>
    <hyperlink ref="F189" r:id="rId10" display="https://podminky.urs.cz/item/CS_URS_2021_02/28617210"/>
    <hyperlink ref="F205" r:id="rId11" display="https://podminky.urs.cz/item/CS_URS_2021_02/9982761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2"/>
</worksheet>
</file>

<file path=xl/worksheets/sheet1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136</v>
      </c>
    </row>
    <row r="3" hidden="1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20"/>
      <c r="AT3" s="17" t="s">
        <v>78</v>
      </c>
    </row>
    <row r="4" hidden="1" s="1" customFormat="1" ht="24.96" customHeight="1">
      <c r="B4" s="20"/>
      <c r="D4" s="141" t="s">
        <v>240</v>
      </c>
      <c r="L4" s="20"/>
      <c r="M4" s="142" t="s">
        <v>10</v>
      </c>
      <c r="AT4" s="17" t="s">
        <v>4</v>
      </c>
    </row>
    <row r="5" hidden="1" s="1" customFormat="1" ht="6.96" customHeight="1">
      <c r="B5" s="20"/>
      <c r="L5" s="20"/>
    </row>
    <row r="6" hidden="1" s="1" customFormat="1" ht="12" customHeight="1">
      <c r="B6" s="20"/>
      <c r="D6" s="143" t="s">
        <v>16</v>
      </c>
      <c r="L6" s="20"/>
    </row>
    <row r="7" hidden="1" s="1" customFormat="1" ht="16.5" customHeight="1">
      <c r="B7" s="20"/>
      <c r="E7" s="144" t="str">
        <f>'Rekapitulace stavby'!K6</f>
        <v>3. STAVBA - FIALOVÁ - Vozovna Pisárky, etapa III. - vratná tramvajová smyčka</v>
      </c>
      <c r="F7" s="143"/>
      <c r="G7" s="143"/>
      <c r="H7" s="143"/>
      <c r="L7" s="20"/>
    </row>
    <row r="8" hidden="1" s="1" customFormat="1" ht="12" customHeight="1">
      <c r="B8" s="20"/>
      <c r="D8" s="143" t="s">
        <v>241</v>
      </c>
      <c r="L8" s="20"/>
    </row>
    <row r="9" hidden="1" s="2" customFormat="1" ht="16.5" customHeight="1">
      <c r="A9" s="38"/>
      <c r="B9" s="44"/>
      <c r="C9" s="38"/>
      <c r="D9" s="38"/>
      <c r="E9" s="144" t="s">
        <v>3060</v>
      </c>
      <c r="F9" s="38"/>
      <c r="G9" s="38"/>
      <c r="H9" s="38"/>
      <c r="I9" s="38"/>
      <c r="J9" s="38"/>
      <c r="K9" s="38"/>
      <c r="L9" s="145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hidden="1" s="2" customFormat="1" ht="12" customHeight="1">
      <c r="A10" s="38"/>
      <c r="B10" s="44"/>
      <c r="C10" s="38"/>
      <c r="D10" s="143" t="s">
        <v>243</v>
      </c>
      <c r="E10" s="38"/>
      <c r="F10" s="38"/>
      <c r="G10" s="38"/>
      <c r="H10" s="38"/>
      <c r="I10" s="38"/>
      <c r="J10" s="38"/>
      <c r="K10" s="38"/>
      <c r="L10" s="145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hidden="1" s="2" customFormat="1" ht="16.5" customHeight="1">
      <c r="A11" s="38"/>
      <c r="B11" s="44"/>
      <c r="C11" s="38"/>
      <c r="D11" s="38"/>
      <c r="E11" s="146" t="s">
        <v>3061</v>
      </c>
      <c r="F11" s="38"/>
      <c r="G11" s="38"/>
      <c r="H11" s="38"/>
      <c r="I11" s="38"/>
      <c r="J11" s="38"/>
      <c r="K11" s="38"/>
      <c r="L11" s="145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hidden="1" s="2" customFormat="1">
      <c r="A12" s="38"/>
      <c r="B12" s="44"/>
      <c r="C12" s="38"/>
      <c r="D12" s="38"/>
      <c r="E12" s="38"/>
      <c r="F12" s="38"/>
      <c r="G12" s="38"/>
      <c r="H12" s="38"/>
      <c r="I12" s="38"/>
      <c r="J12" s="38"/>
      <c r="K12" s="38"/>
      <c r="L12" s="145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hidden="1" s="2" customFormat="1" ht="12" customHeight="1">
      <c r="A13" s="38"/>
      <c r="B13" s="44"/>
      <c r="C13" s="38"/>
      <c r="D13" s="143" t="s">
        <v>18</v>
      </c>
      <c r="E13" s="38"/>
      <c r="F13" s="133" t="s">
        <v>19</v>
      </c>
      <c r="G13" s="38"/>
      <c r="H13" s="38"/>
      <c r="I13" s="143" t="s">
        <v>20</v>
      </c>
      <c r="J13" s="133" t="s">
        <v>19</v>
      </c>
      <c r="K13" s="38"/>
      <c r="L13" s="145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hidden="1" s="2" customFormat="1" ht="12" customHeight="1">
      <c r="A14" s="38"/>
      <c r="B14" s="44"/>
      <c r="C14" s="38"/>
      <c r="D14" s="143" t="s">
        <v>21</v>
      </c>
      <c r="E14" s="38"/>
      <c r="F14" s="133" t="s">
        <v>22</v>
      </c>
      <c r="G14" s="38"/>
      <c r="H14" s="38"/>
      <c r="I14" s="143" t="s">
        <v>23</v>
      </c>
      <c r="J14" s="147" t="str">
        <f>'Rekapitulace stavby'!AN8</f>
        <v>20. 12. 2021</v>
      </c>
      <c r="K14" s="38"/>
      <c r="L14" s="145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hidden="1" s="2" customFormat="1" ht="10.8" customHeight="1">
      <c r="A15" s="38"/>
      <c r="B15" s="44"/>
      <c r="C15" s="38"/>
      <c r="D15" s="38"/>
      <c r="E15" s="38"/>
      <c r="F15" s="38"/>
      <c r="G15" s="38"/>
      <c r="H15" s="38"/>
      <c r="I15" s="38"/>
      <c r="J15" s="38"/>
      <c r="K15" s="38"/>
      <c r="L15" s="145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hidden="1" s="2" customFormat="1" ht="12" customHeight="1">
      <c r="A16" s="38"/>
      <c r="B16" s="44"/>
      <c r="C16" s="38"/>
      <c r="D16" s="143" t="s">
        <v>25</v>
      </c>
      <c r="E16" s="38"/>
      <c r="F16" s="38"/>
      <c r="G16" s="38"/>
      <c r="H16" s="38"/>
      <c r="I16" s="143" t="s">
        <v>26</v>
      </c>
      <c r="J16" s="133" t="str">
        <f>IF('Rekapitulace stavby'!AN10="","",'Rekapitulace stavby'!AN10)</f>
        <v/>
      </c>
      <c r="K16" s="38"/>
      <c r="L16" s="145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hidden="1" s="2" customFormat="1" ht="18" customHeight="1">
      <c r="A17" s="38"/>
      <c r="B17" s="44"/>
      <c r="C17" s="38"/>
      <c r="D17" s="38"/>
      <c r="E17" s="133" t="str">
        <f>IF('Rekapitulace stavby'!E11="","",'Rekapitulace stavby'!E11)</f>
        <v xml:space="preserve"> </v>
      </c>
      <c r="F17" s="38"/>
      <c r="G17" s="38"/>
      <c r="H17" s="38"/>
      <c r="I17" s="143" t="s">
        <v>27</v>
      </c>
      <c r="J17" s="133" t="str">
        <f>IF('Rekapitulace stavby'!AN11="","",'Rekapitulace stavby'!AN11)</f>
        <v/>
      </c>
      <c r="K17" s="38"/>
      <c r="L17" s="145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hidden="1" s="2" customFormat="1" ht="6.96" customHeight="1">
      <c r="A18" s="38"/>
      <c r="B18" s="44"/>
      <c r="C18" s="38"/>
      <c r="D18" s="38"/>
      <c r="E18" s="38"/>
      <c r="F18" s="38"/>
      <c r="G18" s="38"/>
      <c r="H18" s="38"/>
      <c r="I18" s="38"/>
      <c r="J18" s="38"/>
      <c r="K18" s="38"/>
      <c r="L18" s="145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hidden="1" s="2" customFormat="1" ht="12" customHeight="1">
      <c r="A19" s="38"/>
      <c r="B19" s="44"/>
      <c r="C19" s="38"/>
      <c r="D19" s="143" t="s">
        <v>28</v>
      </c>
      <c r="E19" s="38"/>
      <c r="F19" s="38"/>
      <c r="G19" s="38"/>
      <c r="H19" s="38"/>
      <c r="I19" s="143" t="s">
        <v>26</v>
      </c>
      <c r="J19" s="33" t="str">
        <f>'Rekapitulace stavby'!AN13</f>
        <v>Vyplň údaj</v>
      </c>
      <c r="K19" s="38"/>
      <c r="L19" s="145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hidden="1" s="2" customFormat="1" ht="18" customHeight="1">
      <c r="A20" s="38"/>
      <c r="B20" s="44"/>
      <c r="C20" s="38"/>
      <c r="D20" s="38"/>
      <c r="E20" s="33" t="str">
        <f>'Rekapitulace stavby'!E14</f>
        <v>Vyplň údaj</v>
      </c>
      <c r="F20" s="133"/>
      <c r="G20" s="133"/>
      <c r="H20" s="133"/>
      <c r="I20" s="143" t="s">
        <v>27</v>
      </c>
      <c r="J20" s="33" t="str">
        <f>'Rekapitulace stavby'!AN14</f>
        <v>Vyplň údaj</v>
      </c>
      <c r="K20" s="38"/>
      <c r="L20" s="145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hidden="1" s="2" customFormat="1" ht="6.96" customHeight="1">
      <c r="A21" s="38"/>
      <c r="B21" s="44"/>
      <c r="C21" s="38"/>
      <c r="D21" s="38"/>
      <c r="E21" s="38"/>
      <c r="F21" s="38"/>
      <c r="G21" s="38"/>
      <c r="H21" s="38"/>
      <c r="I21" s="38"/>
      <c r="J21" s="38"/>
      <c r="K21" s="38"/>
      <c r="L21" s="145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hidden="1" s="2" customFormat="1" ht="12" customHeight="1">
      <c r="A22" s="38"/>
      <c r="B22" s="44"/>
      <c r="C22" s="38"/>
      <c r="D22" s="143" t="s">
        <v>30</v>
      </c>
      <c r="E22" s="38"/>
      <c r="F22" s="38"/>
      <c r="G22" s="38"/>
      <c r="H22" s="38"/>
      <c r="I22" s="143" t="s">
        <v>26</v>
      </c>
      <c r="J22" s="133" t="str">
        <f>IF('Rekapitulace stavby'!AN16="","",'Rekapitulace stavby'!AN16)</f>
        <v/>
      </c>
      <c r="K22" s="38"/>
      <c r="L22" s="145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hidden="1" s="2" customFormat="1" ht="18" customHeight="1">
      <c r="A23" s="38"/>
      <c r="B23" s="44"/>
      <c r="C23" s="38"/>
      <c r="D23" s="38"/>
      <c r="E23" s="133" t="str">
        <f>IF('Rekapitulace stavby'!E17="","",'Rekapitulace stavby'!E17)</f>
        <v xml:space="preserve"> </v>
      </c>
      <c r="F23" s="38"/>
      <c r="G23" s="38"/>
      <c r="H23" s="38"/>
      <c r="I23" s="143" t="s">
        <v>27</v>
      </c>
      <c r="J23" s="133" t="str">
        <f>IF('Rekapitulace stavby'!AN17="","",'Rekapitulace stavby'!AN17)</f>
        <v/>
      </c>
      <c r="K23" s="38"/>
      <c r="L23" s="145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hidden="1" s="2" customFormat="1" ht="6.96" customHeight="1">
      <c r="A24" s="38"/>
      <c r="B24" s="44"/>
      <c r="C24" s="38"/>
      <c r="D24" s="38"/>
      <c r="E24" s="38"/>
      <c r="F24" s="38"/>
      <c r="G24" s="38"/>
      <c r="H24" s="38"/>
      <c r="I24" s="38"/>
      <c r="J24" s="38"/>
      <c r="K24" s="38"/>
      <c r="L24" s="145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hidden="1" s="2" customFormat="1" ht="12" customHeight="1">
      <c r="A25" s="38"/>
      <c r="B25" s="44"/>
      <c r="C25" s="38"/>
      <c r="D25" s="143" t="s">
        <v>32</v>
      </c>
      <c r="E25" s="38"/>
      <c r="F25" s="38"/>
      <c r="G25" s="38"/>
      <c r="H25" s="38"/>
      <c r="I25" s="143" t="s">
        <v>26</v>
      </c>
      <c r="J25" s="133" t="str">
        <f>IF('Rekapitulace stavby'!AN19="","",'Rekapitulace stavby'!AN19)</f>
        <v/>
      </c>
      <c r="K25" s="38"/>
      <c r="L25" s="145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hidden="1" s="2" customFormat="1" ht="18" customHeight="1">
      <c r="A26" s="38"/>
      <c r="B26" s="44"/>
      <c r="C26" s="38"/>
      <c r="D26" s="38"/>
      <c r="E26" s="133" t="str">
        <f>IF('Rekapitulace stavby'!E20="","",'Rekapitulace stavby'!E20)</f>
        <v xml:space="preserve"> </v>
      </c>
      <c r="F26" s="38"/>
      <c r="G26" s="38"/>
      <c r="H26" s="38"/>
      <c r="I26" s="143" t="s">
        <v>27</v>
      </c>
      <c r="J26" s="133" t="str">
        <f>IF('Rekapitulace stavby'!AN20="","",'Rekapitulace stavby'!AN20)</f>
        <v/>
      </c>
      <c r="K26" s="38"/>
      <c r="L26" s="145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hidden="1" s="2" customFormat="1" ht="6.96" customHeight="1">
      <c r="A27" s="38"/>
      <c r="B27" s="44"/>
      <c r="C27" s="38"/>
      <c r="D27" s="38"/>
      <c r="E27" s="38"/>
      <c r="F27" s="38"/>
      <c r="G27" s="38"/>
      <c r="H27" s="38"/>
      <c r="I27" s="38"/>
      <c r="J27" s="38"/>
      <c r="K27" s="38"/>
      <c r="L27" s="145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hidden="1" s="2" customFormat="1" ht="12" customHeight="1">
      <c r="A28" s="38"/>
      <c r="B28" s="44"/>
      <c r="C28" s="38"/>
      <c r="D28" s="143" t="s">
        <v>33</v>
      </c>
      <c r="E28" s="38"/>
      <c r="F28" s="38"/>
      <c r="G28" s="38"/>
      <c r="H28" s="38"/>
      <c r="I28" s="38"/>
      <c r="J28" s="38"/>
      <c r="K28" s="38"/>
      <c r="L28" s="145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hidden="1" s="8" customFormat="1" ht="16.5" customHeight="1">
      <c r="A29" s="148"/>
      <c r="B29" s="149"/>
      <c r="C29" s="148"/>
      <c r="D29" s="148"/>
      <c r="E29" s="150" t="s">
        <v>19</v>
      </c>
      <c r="F29" s="150"/>
      <c r="G29" s="150"/>
      <c r="H29" s="150"/>
      <c r="I29" s="148"/>
      <c r="J29" s="148"/>
      <c r="K29" s="148"/>
      <c r="L29" s="151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</row>
    <row r="30" hidden="1" s="2" customFormat="1" ht="6.96" customHeight="1">
      <c r="A30" s="38"/>
      <c r="B30" s="44"/>
      <c r="C30" s="38"/>
      <c r="D30" s="38"/>
      <c r="E30" s="38"/>
      <c r="F30" s="38"/>
      <c r="G30" s="38"/>
      <c r="H30" s="38"/>
      <c r="I30" s="38"/>
      <c r="J30" s="38"/>
      <c r="K30" s="38"/>
      <c r="L30" s="145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hidden="1" s="2" customFormat="1" ht="6.96" customHeight="1">
      <c r="A31" s="38"/>
      <c r="B31" s="44"/>
      <c r="C31" s="38"/>
      <c r="D31" s="152"/>
      <c r="E31" s="152"/>
      <c r="F31" s="152"/>
      <c r="G31" s="152"/>
      <c r="H31" s="152"/>
      <c r="I31" s="152"/>
      <c r="J31" s="152"/>
      <c r="K31" s="152"/>
      <c r="L31" s="145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hidden="1" s="2" customFormat="1" ht="25.44" customHeight="1">
      <c r="A32" s="38"/>
      <c r="B32" s="44"/>
      <c r="C32" s="38"/>
      <c r="D32" s="153" t="s">
        <v>35</v>
      </c>
      <c r="E32" s="38"/>
      <c r="F32" s="38"/>
      <c r="G32" s="38"/>
      <c r="H32" s="38"/>
      <c r="I32" s="38"/>
      <c r="J32" s="154">
        <f>ROUND(J90, 2)</f>
        <v>0</v>
      </c>
      <c r="K32" s="38"/>
      <c r="L32" s="145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hidden="1" s="2" customFormat="1" ht="6.96" customHeight="1">
      <c r="A33" s="38"/>
      <c r="B33" s="44"/>
      <c r="C33" s="38"/>
      <c r="D33" s="152"/>
      <c r="E33" s="152"/>
      <c r="F33" s="152"/>
      <c r="G33" s="152"/>
      <c r="H33" s="152"/>
      <c r="I33" s="152"/>
      <c r="J33" s="152"/>
      <c r="K33" s="152"/>
      <c r="L33" s="145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hidden="1" s="2" customFormat="1" ht="14.4" customHeight="1">
      <c r="A34" s="38"/>
      <c r="B34" s="44"/>
      <c r="C34" s="38"/>
      <c r="D34" s="38"/>
      <c r="E34" s="38"/>
      <c r="F34" s="155" t="s">
        <v>37</v>
      </c>
      <c r="G34" s="38"/>
      <c r="H34" s="38"/>
      <c r="I34" s="155" t="s">
        <v>36</v>
      </c>
      <c r="J34" s="155" t="s">
        <v>38</v>
      </c>
      <c r="K34" s="38"/>
      <c r="L34" s="145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156" t="s">
        <v>39</v>
      </c>
      <c r="E35" s="143" t="s">
        <v>40</v>
      </c>
      <c r="F35" s="157">
        <f>ROUND((SUM(BE90:BE143)),  2)</f>
        <v>0</v>
      </c>
      <c r="G35" s="38"/>
      <c r="H35" s="38"/>
      <c r="I35" s="158">
        <v>0.20999999999999999</v>
      </c>
      <c r="J35" s="157">
        <f>ROUND(((SUM(BE90:BE143))*I35),  2)</f>
        <v>0</v>
      </c>
      <c r="K35" s="38"/>
      <c r="L35" s="145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3" t="s">
        <v>41</v>
      </c>
      <c r="F36" s="157">
        <f>ROUND((SUM(BF90:BF143)),  2)</f>
        <v>0</v>
      </c>
      <c r="G36" s="38"/>
      <c r="H36" s="38"/>
      <c r="I36" s="158">
        <v>0.14999999999999999</v>
      </c>
      <c r="J36" s="157">
        <f>ROUND(((SUM(BF90:BF143))*I36),  2)</f>
        <v>0</v>
      </c>
      <c r="K36" s="38"/>
      <c r="L36" s="145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3" t="s">
        <v>42</v>
      </c>
      <c r="F37" s="157">
        <f>ROUND((SUM(BG90:BG143)),  2)</f>
        <v>0</v>
      </c>
      <c r="G37" s="38"/>
      <c r="H37" s="38"/>
      <c r="I37" s="158">
        <v>0.20999999999999999</v>
      </c>
      <c r="J37" s="157">
        <f>0</f>
        <v>0</v>
      </c>
      <c r="K37" s="38"/>
      <c r="L37" s="145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44"/>
      <c r="C38" s="38"/>
      <c r="D38" s="38"/>
      <c r="E38" s="143" t="s">
        <v>43</v>
      </c>
      <c r="F38" s="157">
        <f>ROUND((SUM(BH90:BH143)),  2)</f>
        <v>0</v>
      </c>
      <c r="G38" s="38"/>
      <c r="H38" s="38"/>
      <c r="I38" s="158">
        <v>0.14999999999999999</v>
      </c>
      <c r="J38" s="157">
        <f>0</f>
        <v>0</v>
      </c>
      <c r="K38" s="38"/>
      <c r="L38" s="145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44"/>
      <c r="C39" s="38"/>
      <c r="D39" s="38"/>
      <c r="E39" s="143" t="s">
        <v>44</v>
      </c>
      <c r="F39" s="157">
        <f>ROUND((SUM(BI90:BI143)),  2)</f>
        <v>0</v>
      </c>
      <c r="G39" s="38"/>
      <c r="H39" s="38"/>
      <c r="I39" s="158">
        <v>0</v>
      </c>
      <c r="J39" s="157">
        <f>0</f>
        <v>0</v>
      </c>
      <c r="K39" s="38"/>
      <c r="L39" s="145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hidden="1" s="2" customFormat="1" ht="6.96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145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hidden="1" s="2" customFormat="1" ht="25.44" customHeight="1">
      <c r="A41" s="38"/>
      <c r="B41" s="44"/>
      <c r="C41" s="159"/>
      <c r="D41" s="160" t="s">
        <v>45</v>
      </c>
      <c r="E41" s="161"/>
      <c r="F41" s="161"/>
      <c r="G41" s="162" t="s">
        <v>46</v>
      </c>
      <c r="H41" s="163" t="s">
        <v>47</v>
      </c>
      <c r="I41" s="161"/>
      <c r="J41" s="164">
        <f>SUM(J32:J39)</f>
        <v>0</v>
      </c>
      <c r="K41" s="165"/>
      <c r="L41" s="145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hidden="1" s="2" customFormat="1" ht="14.4" customHeight="1">
      <c r="A42" s="38"/>
      <c r="B42" s="166"/>
      <c r="C42" s="167"/>
      <c r="D42" s="167"/>
      <c r="E42" s="167"/>
      <c r="F42" s="167"/>
      <c r="G42" s="167"/>
      <c r="H42" s="167"/>
      <c r="I42" s="167"/>
      <c r="J42" s="167"/>
      <c r="K42" s="167"/>
      <c r="L42" s="145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hidden="1"/>
    <row r="44" hidden="1"/>
    <row r="45" hidden="1"/>
    <row r="46" s="2" customFormat="1" ht="6.96" customHeight="1">
      <c r="A46" s="38"/>
      <c r="B46" s="168"/>
      <c r="C46" s="169"/>
      <c r="D46" s="169"/>
      <c r="E46" s="169"/>
      <c r="F46" s="169"/>
      <c r="G46" s="169"/>
      <c r="H46" s="169"/>
      <c r="I46" s="169"/>
      <c r="J46" s="169"/>
      <c r="K46" s="169"/>
      <c r="L46" s="145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s="2" customFormat="1" ht="24.96" customHeight="1">
      <c r="A47" s="38"/>
      <c r="B47" s="39"/>
      <c r="C47" s="23" t="s">
        <v>245</v>
      </c>
      <c r="D47" s="40"/>
      <c r="E47" s="40"/>
      <c r="F47" s="40"/>
      <c r="G47" s="40"/>
      <c r="H47" s="40"/>
      <c r="I47" s="40"/>
      <c r="J47" s="40"/>
      <c r="K47" s="40"/>
      <c r="L47" s="145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s="2" customFormat="1" ht="6.96" customHeight="1">
      <c r="A48" s="38"/>
      <c r="B48" s="39"/>
      <c r="C48" s="40"/>
      <c r="D48" s="40"/>
      <c r="E48" s="40"/>
      <c r="F48" s="40"/>
      <c r="G48" s="40"/>
      <c r="H48" s="40"/>
      <c r="I48" s="40"/>
      <c r="J48" s="40"/>
      <c r="K48" s="40"/>
      <c r="L48" s="145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s="2" customFormat="1" ht="12" customHeight="1">
      <c r="A49" s="38"/>
      <c r="B49" s="39"/>
      <c r="C49" s="32" t="s">
        <v>16</v>
      </c>
      <c r="D49" s="40"/>
      <c r="E49" s="40"/>
      <c r="F49" s="40"/>
      <c r="G49" s="40"/>
      <c r="H49" s="40"/>
      <c r="I49" s="40"/>
      <c r="J49" s="40"/>
      <c r="K49" s="40"/>
      <c r="L49" s="145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s="2" customFormat="1" ht="16.5" customHeight="1">
      <c r="A50" s="38"/>
      <c r="B50" s="39"/>
      <c r="C50" s="40"/>
      <c r="D50" s="40"/>
      <c r="E50" s="170" t="str">
        <f>E7</f>
        <v>3. STAVBA - FIALOVÁ - Vozovna Pisárky, etapa III. - vratná tramvajová smyčka</v>
      </c>
      <c r="F50" s="32"/>
      <c r="G50" s="32"/>
      <c r="H50" s="32"/>
      <c r="I50" s="40"/>
      <c r="J50" s="40"/>
      <c r="K50" s="40"/>
      <c r="L50" s="145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s="1" customFormat="1" ht="12" customHeight="1">
      <c r="B51" s="21"/>
      <c r="C51" s="32" t="s">
        <v>241</v>
      </c>
      <c r="D51" s="22"/>
      <c r="E51" s="22"/>
      <c r="F51" s="22"/>
      <c r="G51" s="22"/>
      <c r="H51" s="22"/>
      <c r="I51" s="22"/>
      <c r="J51" s="22"/>
      <c r="K51" s="22"/>
      <c r="L51" s="20"/>
    </row>
    <row r="52" s="2" customFormat="1" ht="16.5" customHeight="1">
      <c r="A52" s="38"/>
      <c r="B52" s="39"/>
      <c r="C52" s="40"/>
      <c r="D52" s="40"/>
      <c r="E52" s="170" t="s">
        <v>3060</v>
      </c>
      <c r="F52" s="40"/>
      <c r="G52" s="40"/>
      <c r="H52" s="40"/>
      <c r="I52" s="40"/>
      <c r="J52" s="40"/>
      <c r="K52" s="40"/>
      <c r="L52" s="145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s="2" customFormat="1" ht="12" customHeight="1">
      <c r="A53" s="38"/>
      <c r="B53" s="39"/>
      <c r="C53" s="32" t="s">
        <v>243</v>
      </c>
      <c r="D53" s="40"/>
      <c r="E53" s="40"/>
      <c r="F53" s="40"/>
      <c r="G53" s="40"/>
      <c r="H53" s="40"/>
      <c r="I53" s="40"/>
      <c r="J53" s="40"/>
      <c r="K53" s="40"/>
      <c r="L53" s="145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s="2" customFormat="1" ht="16.5" customHeight="1">
      <c r="A54" s="38"/>
      <c r="B54" s="39"/>
      <c r="C54" s="40"/>
      <c r="D54" s="40"/>
      <c r="E54" s="69" t="str">
        <f>E11</f>
        <v>IO401 - PŘELOŽKY NN + VO BVV (MSKP 1. Etapa-OD)</v>
      </c>
      <c r="F54" s="40"/>
      <c r="G54" s="40"/>
      <c r="H54" s="40"/>
      <c r="I54" s="40"/>
      <c r="J54" s="40"/>
      <c r="K54" s="40"/>
      <c r="L54" s="145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s="2" customFormat="1" ht="6.96" customHeight="1">
      <c r="A55" s="38"/>
      <c r="B55" s="39"/>
      <c r="C55" s="40"/>
      <c r="D55" s="40"/>
      <c r="E55" s="40"/>
      <c r="F55" s="40"/>
      <c r="G55" s="40"/>
      <c r="H55" s="40"/>
      <c r="I55" s="40"/>
      <c r="J55" s="40"/>
      <c r="K55" s="40"/>
      <c r="L55" s="145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s="2" customFormat="1" ht="12" customHeight="1">
      <c r="A56" s="38"/>
      <c r="B56" s="39"/>
      <c r="C56" s="32" t="s">
        <v>21</v>
      </c>
      <c r="D56" s="40"/>
      <c r="E56" s="40"/>
      <c r="F56" s="27" t="str">
        <f>F14</f>
        <v xml:space="preserve"> </v>
      </c>
      <c r="G56" s="40"/>
      <c r="H56" s="40"/>
      <c r="I56" s="32" t="s">
        <v>23</v>
      </c>
      <c r="J56" s="72" t="str">
        <f>IF(J14="","",J14)</f>
        <v>20. 12. 2021</v>
      </c>
      <c r="K56" s="40"/>
      <c r="L56" s="145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s="2" customFormat="1" ht="6.96" customHeight="1">
      <c r="A57" s="38"/>
      <c r="B57" s="39"/>
      <c r="C57" s="40"/>
      <c r="D57" s="40"/>
      <c r="E57" s="40"/>
      <c r="F57" s="40"/>
      <c r="G57" s="40"/>
      <c r="H57" s="40"/>
      <c r="I57" s="40"/>
      <c r="J57" s="40"/>
      <c r="K57" s="40"/>
      <c r="L57" s="145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s="2" customFormat="1" ht="15.15" customHeight="1">
      <c r="A58" s="38"/>
      <c r="B58" s="39"/>
      <c r="C58" s="32" t="s">
        <v>25</v>
      </c>
      <c r="D58" s="40"/>
      <c r="E58" s="40"/>
      <c r="F58" s="27" t="str">
        <f>E17</f>
        <v xml:space="preserve"> </v>
      </c>
      <c r="G58" s="40"/>
      <c r="H58" s="40"/>
      <c r="I58" s="32" t="s">
        <v>30</v>
      </c>
      <c r="J58" s="36" t="str">
        <f>E23</f>
        <v xml:space="preserve"> </v>
      </c>
      <c r="K58" s="40"/>
      <c r="L58" s="145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</row>
    <row r="59" s="2" customFormat="1" ht="15.15" customHeight="1">
      <c r="A59" s="38"/>
      <c r="B59" s="39"/>
      <c r="C59" s="32" t="s">
        <v>28</v>
      </c>
      <c r="D59" s="40"/>
      <c r="E59" s="40"/>
      <c r="F59" s="27" t="str">
        <f>IF(E20="","",E20)</f>
        <v>Vyplň údaj</v>
      </c>
      <c r="G59" s="40"/>
      <c r="H59" s="40"/>
      <c r="I59" s="32" t="s">
        <v>32</v>
      </c>
      <c r="J59" s="36" t="str">
        <f>E26</f>
        <v xml:space="preserve"> </v>
      </c>
      <c r="K59" s="40"/>
      <c r="L59" s="145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</row>
    <row r="60" s="2" customFormat="1" ht="10.32" customHeight="1">
      <c r="A60" s="38"/>
      <c r="B60" s="39"/>
      <c r="C60" s="40"/>
      <c r="D60" s="40"/>
      <c r="E60" s="40"/>
      <c r="F60" s="40"/>
      <c r="G60" s="40"/>
      <c r="H60" s="40"/>
      <c r="I60" s="40"/>
      <c r="J60" s="40"/>
      <c r="K60" s="40"/>
      <c r="L60" s="145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</row>
    <row r="61" s="2" customFormat="1" ht="29.28" customHeight="1">
      <c r="A61" s="38"/>
      <c r="B61" s="39"/>
      <c r="C61" s="171" t="s">
        <v>246</v>
      </c>
      <c r="D61" s="172"/>
      <c r="E61" s="172"/>
      <c r="F61" s="172"/>
      <c r="G61" s="172"/>
      <c r="H61" s="172"/>
      <c r="I61" s="172"/>
      <c r="J61" s="173" t="s">
        <v>247</v>
      </c>
      <c r="K61" s="172"/>
      <c r="L61" s="145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 s="2" customFormat="1" ht="10.32" customHeight="1">
      <c r="A62" s="38"/>
      <c r="B62" s="39"/>
      <c r="C62" s="40"/>
      <c r="D62" s="40"/>
      <c r="E62" s="40"/>
      <c r="F62" s="40"/>
      <c r="G62" s="40"/>
      <c r="H62" s="40"/>
      <c r="I62" s="40"/>
      <c r="J62" s="40"/>
      <c r="K62" s="40"/>
      <c r="L62" s="145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</row>
    <row r="63" s="2" customFormat="1" ht="22.8" customHeight="1">
      <c r="A63" s="38"/>
      <c r="B63" s="39"/>
      <c r="C63" s="174" t="s">
        <v>67</v>
      </c>
      <c r="D63" s="40"/>
      <c r="E63" s="40"/>
      <c r="F63" s="40"/>
      <c r="G63" s="40"/>
      <c r="H63" s="40"/>
      <c r="I63" s="40"/>
      <c r="J63" s="102">
        <f>J90</f>
        <v>0</v>
      </c>
      <c r="K63" s="40"/>
      <c r="L63" s="145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U63" s="17" t="s">
        <v>248</v>
      </c>
    </row>
    <row r="64" s="9" customFormat="1" ht="24.96" customHeight="1">
      <c r="A64" s="9"/>
      <c r="B64" s="175"/>
      <c r="C64" s="176"/>
      <c r="D64" s="177" t="s">
        <v>3062</v>
      </c>
      <c r="E64" s="178"/>
      <c r="F64" s="178"/>
      <c r="G64" s="178"/>
      <c r="H64" s="178"/>
      <c r="I64" s="178"/>
      <c r="J64" s="179">
        <f>J91</f>
        <v>0</v>
      </c>
      <c r="K64" s="176"/>
      <c r="L64" s="180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9" customFormat="1" ht="24.96" customHeight="1">
      <c r="A65" s="9"/>
      <c r="B65" s="175"/>
      <c r="C65" s="176"/>
      <c r="D65" s="177" t="s">
        <v>3063</v>
      </c>
      <c r="E65" s="178"/>
      <c r="F65" s="178"/>
      <c r="G65" s="178"/>
      <c r="H65" s="178"/>
      <c r="I65" s="178"/>
      <c r="J65" s="179">
        <f>J99</f>
        <v>0</v>
      </c>
      <c r="K65" s="176"/>
      <c r="L65" s="180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9" customFormat="1" ht="24.96" customHeight="1">
      <c r="A66" s="9"/>
      <c r="B66" s="175"/>
      <c r="C66" s="176"/>
      <c r="D66" s="177" t="s">
        <v>1664</v>
      </c>
      <c r="E66" s="178"/>
      <c r="F66" s="178"/>
      <c r="G66" s="178"/>
      <c r="H66" s="178"/>
      <c r="I66" s="178"/>
      <c r="J66" s="179">
        <f>J102</f>
        <v>0</v>
      </c>
      <c r="K66" s="176"/>
      <c r="L66" s="180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9" customFormat="1" ht="24.96" customHeight="1">
      <c r="A67" s="9"/>
      <c r="B67" s="175"/>
      <c r="C67" s="176"/>
      <c r="D67" s="177" t="s">
        <v>289</v>
      </c>
      <c r="E67" s="178"/>
      <c r="F67" s="178"/>
      <c r="G67" s="178"/>
      <c r="H67" s="178"/>
      <c r="I67" s="178"/>
      <c r="J67" s="179">
        <f>J130</f>
        <v>0</v>
      </c>
      <c r="K67" s="176"/>
      <c r="L67" s="180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9" customFormat="1" ht="24.96" customHeight="1">
      <c r="A68" s="9"/>
      <c r="B68" s="175"/>
      <c r="C68" s="176"/>
      <c r="D68" s="177" t="s">
        <v>249</v>
      </c>
      <c r="E68" s="178"/>
      <c r="F68" s="178"/>
      <c r="G68" s="178"/>
      <c r="H68" s="178"/>
      <c r="I68" s="178"/>
      <c r="J68" s="179">
        <f>J137</f>
        <v>0</v>
      </c>
      <c r="K68" s="176"/>
      <c r="L68" s="180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2" customFormat="1" ht="21.84" customHeight="1">
      <c r="A69" s="38"/>
      <c r="B69" s="39"/>
      <c r="C69" s="40"/>
      <c r="D69" s="40"/>
      <c r="E69" s="40"/>
      <c r="F69" s="40"/>
      <c r="G69" s="40"/>
      <c r="H69" s="40"/>
      <c r="I69" s="40"/>
      <c r="J69" s="40"/>
      <c r="K69" s="40"/>
      <c r="L69" s="145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</row>
    <row r="70" s="2" customFormat="1" ht="6.96" customHeight="1">
      <c r="A70" s="38"/>
      <c r="B70" s="59"/>
      <c r="C70" s="60"/>
      <c r="D70" s="60"/>
      <c r="E70" s="60"/>
      <c r="F70" s="60"/>
      <c r="G70" s="60"/>
      <c r="H70" s="60"/>
      <c r="I70" s="60"/>
      <c r="J70" s="60"/>
      <c r="K70" s="60"/>
      <c r="L70" s="145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</row>
    <row r="74" s="2" customFormat="1" ht="6.96" customHeight="1">
      <c r="A74" s="38"/>
      <c r="B74" s="61"/>
      <c r="C74" s="62"/>
      <c r="D74" s="62"/>
      <c r="E74" s="62"/>
      <c r="F74" s="62"/>
      <c r="G74" s="62"/>
      <c r="H74" s="62"/>
      <c r="I74" s="62"/>
      <c r="J74" s="62"/>
      <c r="K74" s="62"/>
      <c r="L74" s="145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</row>
    <row r="75" s="2" customFormat="1" ht="24.96" customHeight="1">
      <c r="A75" s="38"/>
      <c r="B75" s="39"/>
      <c r="C75" s="23" t="s">
        <v>250</v>
      </c>
      <c r="D75" s="40"/>
      <c r="E75" s="40"/>
      <c r="F75" s="40"/>
      <c r="G75" s="40"/>
      <c r="H75" s="40"/>
      <c r="I75" s="40"/>
      <c r="J75" s="40"/>
      <c r="K75" s="40"/>
      <c r="L75" s="145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6" s="2" customFormat="1" ht="6.96" customHeight="1">
      <c r="A76" s="38"/>
      <c r="B76" s="39"/>
      <c r="C76" s="40"/>
      <c r="D76" s="40"/>
      <c r="E76" s="40"/>
      <c r="F76" s="40"/>
      <c r="G76" s="40"/>
      <c r="H76" s="40"/>
      <c r="I76" s="40"/>
      <c r="J76" s="40"/>
      <c r="K76" s="40"/>
      <c r="L76" s="145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2" customHeight="1">
      <c r="A77" s="38"/>
      <c r="B77" s="39"/>
      <c r="C77" s="32" t="s">
        <v>16</v>
      </c>
      <c r="D77" s="40"/>
      <c r="E77" s="40"/>
      <c r="F77" s="40"/>
      <c r="G77" s="40"/>
      <c r="H77" s="40"/>
      <c r="I77" s="40"/>
      <c r="J77" s="40"/>
      <c r="K77" s="40"/>
      <c r="L77" s="145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78" s="2" customFormat="1" ht="16.5" customHeight="1">
      <c r="A78" s="38"/>
      <c r="B78" s="39"/>
      <c r="C78" s="40"/>
      <c r="D78" s="40"/>
      <c r="E78" s="170" t="str">
        <f>E7</f>
        <v>3. STAVBA - FIALOVÁ - Vozovna Pisárky, etapa III. - vratná tramvajová smyčka</v>
      </c>
      <c r="F78" s="32"/>
      <c r="G78" s="32"/>
      <c r="H78" s="32"/>
      <c r="I78" s="40"/>
      <c r="J78" s="40"/>
      <c r="K78" s="40"/>
      <c r="L78" s="145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</row>
    <row r="79" s="1" customFormat="1" ht="12" customHeight="1">
      <c r="B79" s="21"/>
      <c r="C79" s="32" t="s">
        <v>241</v>
      </c>
      <c r="D79" s="22"/>
      <c r="E79" s="22"/>
      <c r="F79" s="22"/>
      <c r="G79" s="22"/>
      <c r="H79" s="22"/>
      <c r="I79" s="22"/>
      <c r="J79" s="22"/>
      <c r="K79" s="22"/>
      <c r="L79" s="20"/>
    </row>
    <row r="80" s="2" customFormat="1" ht="16.5" customHeight="1">
      <c r="A80" s="38"/>
      <c r="B80" s="39"/>
      <c r="C80" s="40"/>
      <c r="D80" s="40"/>
      <c r="E80" s="170" t="s">
        <v>3060</v>
      </c>
      <c r="F80" s="40"/>
      <c r="G80" s="40"/>
      <c r="H80" s="40"/>
      <c r="I80" s="40"/>
      <c r="J80" s="40"/>
      <c r="K80" s="40"/>
      <c r="L80" s="145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12" customHeight="1">
      <c r="A81" s="38"/>
      <c r="B81" s="39"/>
      <c r="C81" s="32" t="s">
        <v>243</v>
      </c>
      <c r="D81" s="40"/>
      <c r="E81" s="40"/>
      <c r="F81" s="40"/>
      <c r="G81" s="40"/>
      <c r="H81" s="40"/>
      <c r="I81" s="40"/>
      <c r="J81" s="40"/>
      <c r="K81" s="40"/>
      <c r="L81" s="145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16.5" customHeight="1">
      <c r="A82" s="38"/>
      <c r="B82" s="39"/>
      <c r="C82" s="40"/>
      <c r="D82" s="40"/>
      <c r="E82" s="69" t="str">
        <f>E11</f>
        <v>IO401 - PŘELOŽKY NN + VO BVV (MSKP 1. Etapa-OD)</v>
      </c>
      <c r="F82" s="40"/>
      <c r="G82" s="40"/>
      <c r="H82" s="40"/>
      <c r="I82" s="40"/>
      <c r="J82" s="40"/>
      <c r="K82" s="40"/>
      <c r="L82" s="145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145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21</v>
      </c>
      <c r="D84" s="40"/>
      <c r="E84" s="40"/>
      <c r="F84" s="27" t="str">
        <f>F14</f>
        <v xml:space="preserve"> </v>
      </c>
      <c r="G84" s="40"/>
      <c r="H84" s="40"/>
      <c r="I84" s="32" t="s">
        <v>23</v>
      </c>
      <c r="J84" s="72" t="str">
        <f>IF(J14="","",J14)</f>
        <v>20. 12. 2021</v>
      </c>
      <c r="K84" s="40"/>
      <c r="L84" s="145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6.96" customHeight="1">
      <c r="A85" s="38"/>
      <c r="B85" s="39"/>
      <c r="C85" s="40"/>
      <c r="D85" s="40"/>
      <c r="E85" s="40"/>
      <c r="F85" s="40"/>
      <c r="G85" s="40"/>
      <c r="H85" s="40"/>
      <c r="I85" s="40"/>
      <c r="J85" s="40"/>
      <c r="K85" s="40"/>
      <c r="L85" s="145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5.15" customHeight="1">
      <c r="A86" s="38"/>
      <c r="B86" s="39"/>
      <c r="C86" s="32" t="s">
        <v>25</v>
      </c>
      <c r="D86" s="40"/>
      <c r="E86" s="40"/>
      <c r="F86" s="27" t="str">
        <f>E17</f>
        <v xml:space="preserve"> </v>
      </c>
      <c r="G86" s="40"/>
      <c r="H86" s="40"/>
      <c r="I86" s="32" t="s">
        <v>30</v>
      </c>
      <c r="J86" s="36" t="str">
        <f>E23</f>
        <v xml:space="preserve"> </v>
      </c>
      <c r="K86" s="40"/>
      <c r="L86" s="145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5.15" customHeight="1">
      <c r="A87" s="38"/>
      <c r="B87" s="39"/>
      <c r="C87" s="32" t="s">
        <v>28</v>
      </c>
      <c r="D87" s="40"/>
      <c r="E87" s="40"/>
      <c r="F87" s="27" t="str">
        <f>IF(E20="","",E20)</f>
        <v>Vyplň údaj</v>
      </c>
      <c r="G87" s="40"/>
      <c r="H87" s="40"/>
      <c r="I87" s="32" t="s">
        <v>32</v>
      </c>
      <c r="J87" s="36" t="str">
        <f>E26</f>
        <v xml:space="preserve"> </v>
      </c>
      <c r="K87" s="40"/>
      <c r="L87" s="145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10.32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145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10" customFormat="1" ht="29.28" customHeight="1">
      <c r="A89" s="181"/>
      <c r="B89" s="182"/>
      <c r="C89" s="183" t="s">
        <v>251</v>
      </c>
      <c r="D89" s="184" t="s">
        <v>54</v>
      </c>
      <c r="E89" s="184" t="s">
        <v>50</v>
      </c>
      <c r="F89" s="184" t="s">
        <v>51</v>
      </c>
      <c r="G89" s="184" t="s">
        <v>252</v>
      </c>
      <c r="H89" s="184" t="s">
        <v>253</v>
      </c>
      <c r="I89" s="184" t="s">
        <v>254</v>
      </c>
      <c r="J89" s="184" t="s">
        <v>247</v>
      </c>
      <c r="K89" s="185" t="s">
        <v>255</v>
      </c>
      <c r="L89" s="186"/>
      <c r="M89" s="92" t="s">
        <v>19</v>
      </c>
      <c r="N89" s="93" t="s">
        <v>39</v>
      </c>
      <c r="O89" s="93" t="s">
        <v>256</v>
      </c>
      <c r="P89" s="93" t="s">
        <v>257</v>
      </c>
      <c r="Q89" s="93" t="s">
        <v>258</v>
      </c>
      <c r="R89" s="93" t="s">
        <v>259</v>
      </c>
      <c r="S89" s="93" t="s">
        <v>260</v>
      </c>
      <c r="T89" s="94" t="s">
        <v>261</v>
      </c>
      <c r="U89" s="181"/>
      <c r="V89" s="181"/>
      <c r="W89" s="181"/>
      <c r="X89" s="181"/>
      <c r="Y89" s="181"/>
      <c r="Z89" s="181"/>
      <c r="AA89" s="181"/>
      <c r="AB89" s="181"/>
      <c r="AC89" s="181"/>
      <c r="AD89" s="181"/>
      <c r="AE89" s="181"/>
    </row>
    <row r="90" s="2" customFormat="1" ht="22.8" customHeight="1">
      <c r="A90" s="38"/>
      <c r="B90" s="39"/>
      <c r="C90" s="99" t="s">
        <v>262</v>
      </c>
      <c r="D90" s="40"/>
      <c r="E90" s="40"/>
      <c r="F90" s="40"/>
      <c r="G90" s="40"/>
      <c r="H90" s="40"/>
      <c r="I90" s="40"/>
      <c r="J90" s="187">
        <f>BK90</f>
        <v>0</v>
      </c>
      <c r="K90" s="40"/>
      <c r="L90" s="44"/>
      <c r="M90" s="95"/>
      <c r="N90" s="188"/>
      <c r="O90" s="96"/>
      <c r="P90" s="189">
        <f>P91+P99+P102+P130+P137</f>
        <v>0</v>
      </c>
      <c r="Q90" s="96"/>
      <c r="R90" s="189">
        <f>R91+R99+R102+R130+R137</f>
        <v>12.1321136</v>
      </c>
      <c r="S90" s="96"/>
      <c r="T90" s="190">
        <f>T91+T99+T102+T130+T137</f>
        <v>21.694375000000001</v>
      </c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T90" s="17" t="s">
        <v>68</v>
      </c>
      <c r="AU90" s="17" t="s">
        <v>248</v>
      </c>
      <c r="BK90" s="191">
        <f>BK91+BK99+BK102+BK130+BK137</f>
        <v>0</v>
      </c>
    </row>
    <row r="91" s="11" customFormat="1" ht="25.92" customHeight="1">
      <c r="A91" s="11"/>
      <c r="B91" s="192"/>
      <c r="C91" s="193"/>
      <c r="D91" s="194" t="s">
        <v>68</v>
      </c>
      <c r="E91" s="195" t="s">
        <v>3064</v>
      </c>
      <c r="F91" s="195" t="s">
        <v>3065</v>
      </c>
      <c r="G91" s="193"/>
      <c r="H91" s="193"/>
      <c r="I91" s="196"/>
      <c r="J91" s="197">
        <f>BK91</f>
        <v>0</v>
      </c>
      <c r="K91" s="193"/>
      <c r="L91" s="198"/>
      <c r="M91" s="199"/>
      <c r="N91" s="200"/>
      <c r="O91" s="200"/>
      <c r="P91" s="201">
        <f>SUM(P92:P98)</f>
        <v>0</v>
      </c>
      <c r="Q91" s="200"/>
      <c r="R91" s="201">
        <f>SUM(R92:R98)</f>
        <v>0.060700000000000004</v>
      </c>
      <c r="S91" s="200"/>
      <c r="T91" s="202">
        <f>SUM(T92:T98)</f>
        <v>0</v>
      </c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R91" s="203" t="s">
        <v>265</v>
      </c>
      <c r="AT91" s="204" t="s">
        <v>68</v>
      </c>
      <c r="AU91" s="204" t="s">
        <v>69</v>
      </c>
      <c r="AY91" s="203" t="s">
        <v>266</v>
      </c>
      <c r="BK91" s="205">
        <f>SUM(BK92:BK98)</f>
        <v>0</v>
      </c>
    </row>
    <row r="92" s="2" customFormat="1" ht="21.75" customHeight="1">
      <c r="A92" s="38"/>
      <c r="B92" s="39"/>
      <c r="C92" s="206" t="s">
        <v>329</v>
      </c>
      <c r="D92" s="206" t="s">
        <v>267</v>
      </c>
      <c r="E92" s="207" t="s">
        <v>3066</v>
      </c>
      <c r="F92" s="208" t="s">
        <v>3067</v>
      </c>
      <c r="G92" s="209" t="s">
        <v>341</v>
      </c>
      <c r="H92" s="210">
        <v>2</v>
      </c>
      <c r="I92" s="211"/>
      <c r="J92" s="212">
        <f>ROUND(I92*H92,2)</f>
        <v>0</v>
      </c>
      <c r="K92" s="208" t="s">
        <v>19</v>
      </c>
      <c r="L92" s="44"/>
      <c r="M92" s="213" t="s">
        <v>19</v>
      </c>
      <c r="N92" s="214" t="s">
        <v>40</v>
      </c>
      <c r="O92" s="84"/>
      <c r="P92" s="215">
        <f>O92*H92</f>
        <v>0</v>
      </c>
      <c r="Q92" s="215">
        <v>0</v>
      </c>
      <c r="R92" s="215">
        <f>Q92*H92</f>
        <v>0</v>
      </c>
      <c r="S92" s="215">
        <v>0</v>
      </c>
      <c r="T92" s="216">
        <f>S92*H92</f>
        <v>0</v>
      </c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R92" s="217" t="s">
        <v>265</v>
      </c>
      <c r="AT92" s="217" t="s">
        <v>267</v>
      </c>
      <c r="AU92" s="217" t="s">
        <v>76</v>
      </c>
      <c r="AY92" s="17" t="s">
        <v>266</v>
      </c>
      <c r="BE92" s="218">
        <f>IF(N92="základní",J92,0)</f>
        <v>0</v>
      </c>
      <c r="BF92" s="218">
        <f>IF(N92="snížená",J92,0)</f>
        <v>0</v>
      </c>
      <c r="BG92" s="218">
        <f>IF(N92="zákl. přenesená",J92,0)</f>
        <v>0</v>
      </c>
      <c r="BH92" s="218">
        <f>IF(N92="sníž. přenesená",J92,0)</f>
        <v>0</v>
      </c>
      <c r="BI92" s="218">
        <f>IF(N92="nulová",J92,0)</f>
        <v>0</v>
      </c>
      <c r="BJ92" s="17" t="s">
        <v>76</v>
      </c>
      <c r="BK92" s="218">
        <f>ROUND(I92*H92,2)</f>
        <v>0</v>
      </c>
      <c r="BL92" s="17" t="s">
        <v>265</v>
      </c>
      <c r="BM92" s="217" t="s">
        <v>3068</v>
      </c>
    </row>
    <row r="93" s="2" customFormat="1" ht="16.5" customHeight="1">
      <c r="A93" s="38"/>
      <c r="B93" s="39"/>
      <c r="C93" s="206" t="s">
        <v>338</v>
      </c>
      <c r="D93" s="206" t="s">
        <v>267</v>
      </c>
      <c r="E93" s="207" t="s">
        <v>3069</v>
      </c>
      <c r="F93" s="208" t="s">
        <v>3070</v>
      </c>
      <c r="G93" s="209" t="s">
        <v>299</v>
      </c>
      <c r="H93" s="210">
        <v>31</v>
      </c>
      <c r="I93" s="211"/>
      <c r="J93" s="212">
        <f>ROUND(I93*H93,2)</f>
        <v>0</v>
      </c>
      <c r="K93" s="208" t="s">
        <v>19</v>
      </c>
      <c r="L93" s="44"/>
      <c r="M93" s="213" t="s">
        <v>19</v>
      </c>
      <c r="N93" s="214" t="s">
        <v>40</v>
      </c>
      <c r="O93" s="84"/>
      <c r="P93" s="215">
        <f>O93*H93</f>
        <v>0</v>
      </c>
      <c r="Q93" s="215">
        <v>0</v>
      </c>
      <c r="R93" s="215">
        <f>Q93*H93</f>
        <v>0</v>
      </c>
      <c r="S93" s="215">
        <v>0</v>
      </c>
      <c r="T93" s="216">
        <f>S93*H93</f>
        <v>0</v>
      </c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R93" s="217" t="s">
        <v>265</v>
      </c>
      <c r="AT93" s="217" t="s">
        <v>267</v>
      </c>
      <c r="AU93" s="217" t="s">
        <v>76</v>
      </c>
      <c r="AY93" s="17" t="s">
        <v>266</v>
      </c>
      <c r="BE93" s="218">
        <f>IF(N93="základní",J93,0)</f>
        <v>0</v>
      </c>
      <c r="BF93" s="218">
        <f>IF(N93="snížená",J93,0)</f>
        <v>0</v>
      </c>
      <c r="BG93" s="218">
        <f>IF(N93="zákl. přenesená",J93,0)</f>
        <v>0</v>
      </c>
      <c r="BH93" s="218">
        <f>IF(N93="sníž. přenesená",J93,0)</f>
        <v>0</v>
      </c>
      <c r="BI93" s="218">
        <f>IF(N93="nulová",J93,0)</f>
        <v>0</v>
      </c>
      <c r="BJ93" s="17" t="s">
        <v>76</v>
      </c>
      <c r="BK93" s="218">
        <f>ROUND(I93*H93,2)</f>
        <v>0</v>
      </c>
      <c r="BL93" s="17" t="s">
        <v>265</v>
      </c>
      <c r="BM93" s="217" t="s">
        <v>3071</v>
      </c>
    </row>
    <row r="94" s="2" customFormat="1" ht="16.5" customHeight="1">
      <c r="A94" s="38"/>
      <c r="B94" s="39"/>
      <c r="C94" s="239" t="s">
        <v>345</v>
      </c>
      <c r="D94" s="239" t="s">
        <v>299</v>
      </c>
      <c r="E94" s="240" t="s">
        <v>3072</v>
      </c>
      <c r="F94" s="241" t="s">
        <v>3073</v>
      </c>
      <c r="G94" s="242" t="s">
        <v>2315</v>
      </c>
      <c r="H94" s="243">
        <v>31</v>
      </c>
      <c r="I94" s="244"/>
      <c r="J94" s="245">
        <f>ROUND(I94*H94,2)</f>
        <v>0</v>
      </c>
      <c r="K94" s="241" t="s">
        <v>19</v>
      </c>
      <c r="L94" s="246"/>
      <c r="M94" s="247" t="s">
        <v>19</v>
      </c>
      <c r="N94" s="248" t="s">
        <v>40</v>
      </c>
      <c r="O94" s="84"/>
      <c r="P94" s="215">
        <f>O94*H94</f>
        <v>0</v>
      </c>
      <c r="Q94" s="215">
        <v>0.001</v>
      </c>
      <c r="R94" s="215">
        <f>Q94*H94</f>
        <v>0.031</v>
      </c>
      <c r="S94" s="215">
        <v>0</v>
      </c>
      <c r="T94" s="216">
        <f>S94*H94</f>
        <v>0</v>
      </c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R94" s="217" t="s">
        <v>303</v>
      </c>
      <c r="AT94" s="217" t="s">
        <v>299</v>
      </c>
      <c r="AU94" s="217" t="s">
        <v>76</v>
      </c>
      <c r="AY94" s="17" t="s">
        <v>266</v>
      </c>
      <c r="BE94" s="218">
        <f>IF(N94="základní",J94,0)</f>
        <v>0</v>
      </c>
      <c r="BF94" s="218">
        <f>IF(N94="snížená",J94,0)</f>
        <v>0</v>
      </c>
      <c r="BG94" s="218">
        <f>IF(N94="zákl. přenesená",J94,0)</f>
        <v>0</v>
      </c>
      <c r="BH94" s="218">
        <f>IF(N94="sníž. přenesená",J94,0)</f>
        <v>0</v>
      </c>
      <c r="BI94" s="218">
        <f>IF(N94="nulová",J94,0)</f>
        <v>0</v>
      </c>
      <c r="BJ94" s="17" t="s">
        <v>76</v>
      </c>
      <c r="BK94" s="218">
        <f>ROUND(I94*H94,2)</f>
        <v>0</v>
      </c>
      <c r="BL94" s="17" t="s">
        <v>265</v>
      </c>
      <c r="BM94" s="217" t="s">
        <v>3074</v>
      </c>
    </row>
    <row r="95" s="2" customFormat="1" ht="16.5" customHeight="1">
      <c r="A95" s="38"/>
      <c r="B95" s="39"/>
      <c r="C95" s="206" t="s">
        <v>303</v>
      </c>
      <c r="D95" s="206" t="s">
        <v>267</v>
      </c>
      <c r="E95" s="207" t="s">
        <v>3075</v>
      </c>
      <c r="F95" s="208" t="s">
        <v>3076</v>
      </c>
      <c r="G95" s="209" t="s">
        <v>341</v>
      </c>
      <c r="H95" s="210">
        <v>1</v>
      </c>
      <c r="I95" s="211"/>
      <c r="J95" s="212">
        <f>ROUND(I95*H95,2)</f>
        <v>0</v>
      </c>
      <c r="K95" s="208" t="s">
        <v>19</v>
      </c>
      <c r="L95" s="44"/>
      <c r="M95" s="213" t="s">
        <v>19</v>
      </c>
      <c r="N95" s="214" t="s">
        <v>40</v>
      </c>
      <c r="O95" s="84"/>
      <c r="P95" s="215">
        <f>O95*H95</f>
        <v>0</v>
      </c>
      <c r="Q95" s="215">
        <v>0</v>
      </c>
      <c r="R95" s="215">
        <f>Q95*H95</f>
        <v>0</v>
      </c>
      <c r="S95" s="215">
        <v>0</v>
      </c>
      <c r="T95" s="216">
        <f>S95*H95</f>
        <v>0</v>
      </c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R95" s="217" t="s">
        <v>265</v>
      </c>
      <c r="AT95" s="217" t="s">
        <v>267</v>
      </c>
      <c r="AU95" s="217" t="s">
        <v>76</v>
      </c>
      <c r="AY95" s="17" t="s">
        <v>266</v>
      </c>
      <c r="BE95" s="218">
        <f>IF(N95="základní",J95,0)</f>
        <v>0</v>
      </c>
      <c r="BF95" s="218">
        <f>IF(N95="snížená",J95,0)</f>
        <v>0</v>
      </c>
      <c r="BG95" s="218">
        <f>IF(N95="zákl. přenesená",J95,0)</f>
        <v>0</v>
      </c>
      <c r="BH95" s="218">
        <f>IF(N95="sníž. přenesená",J95,0)</f>
        <v>0</v>
      </c>
      <c r="BI95" s="218">
        <f>IF(N95="nulová",J95,0)</f>
        <v>0</v>
      </c>
      <c r="BJ95" s="17" t="s">
        <v>76</v>
      </c>
      <c r="BK95" s="218">
        <f>ROUND(I95*H95,2)</f>
        <v>0</v>
      </c>
      <c r="BL95" s="17" t="s">
        <v>265</v>
      </c>
      <c r="BM95" s="217" t="s">
        <v>3077</v>
      </c>
    </row>
    <row r="96" s="2" customFormat="1" ht="16.5" customHeight="1">
      <c r="A96" s="38"/>
      <c r="B96" s="39"/>
      <c r="C96" s="206" t="s">
        <v>310</v>
      </c>
      <c r="D96" s="206" t="s">
        <v>267</v>
      </c>
      <c r="E96" s="207" t="s">
        <v>3078</v>
      </c>
      <c r="F96" s="208" t="s">
        <v>3079</v>
      </c>
      <c r="G96" s="209" t="s">
        <v>341</v>
      </c>
      <c r="H96" s="210">
        <v>1</v>
      </c>
      <c r="I96" s="211"/>
      <c r="J96" s="212">
        <f>ROUND(I96*H96,2)</f>
        <v>0</v>
      </c>
      <c r="K96" s="208" t="s">
        <v>19</v>
      </c>
      <c r="L96" s="44"/>
      <c r="M96" s="213" t="s">
        <v>19</v>
      </c>
      <c r="N96" s="214" t="s">
        <v>40</v>
      </c>
      <c r="O96" s="84"/>
      <c r="P96" s="215">
        <f>O96*H96</f>
        <v>0</v>
      </c>
      <c r="Q96" s="215">
        <v>0</v>
      </c>
      <c r="R96" s="215">
        <f>Q96*H96</f>
        <v>0</v>
      </c>
      <c r="S96" s="215">
        <v>0</v>
      </c>
      <c r="T96" s="216">
        <f>S96*H96</f>
        <v>0</v>
      </c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R96" s="217" t="s">
        <v>265</v>
      </c>
      <c r="AT96" s="217" t="s">
        <v>267</v>
      </c>
      <c r="AU96" s="217" t="s">
        <v>76</v>
      </c>
      <c r="AY96" s="17" t="s">
        <v>266</v>
      </c>
      <c r="BE96" s="218">
        <f>IF(N96="základní",J96,0)</f>
        <v>0</v>
      </c>
      <c r="BF96" s="218">
        <f>IF(N96="snížená",J96,0)</f>
        <v>0</v>
      </c>
      <c r="BG96" s="218">
        <f>IF(N96="zákl. přenesená",J96,0)</f>
        <v>0</v>
      </c>
      <c r="BH96" s="218">
        <f>IF(N96="sníž. přenesená",J96,0)</f>
        <v>0</v>
      </c>
      <c r="BI96" s="218">
        <f>IF(N96="nulová",J96,0)</f>
        <v>0</v>
      </c>
      <c r="BJ96" s="17" t="s">
        <v>76</v>
      </c>
      <c r="BK96" s="218">
        <f>ROUND(I96*H96,2)</f>
        <v>0</v>
      </c>
      <c r="BL96" s="17" t="s">
        <v>265</v>
      </c>
      <c r="BM96" s="217" t="s">
        <v>3080</v>
      </c>
    </row>
    <row r="97" s="2" customFormat="1" ht="16.5" customHeight="1">
      <c r="A97" s="38"/>
      <c r="B97" s="39"/>
      <c r="C97" s="206" t="s">
        <v>362</v>
      </c>
      <c r="D97" s="206" t="s">
        <v>267</v>
      </c>
      <c r="E97" s="207" t="s">
        <v>3081</v>
      </c>
      <c r="F97" s="208" t="s">
        <v>3082</v>
      </c>
      <c r="G97" s="209" t="s">
        <v>299</v>
      </c>
      <c r="H97" s="210">
        <v>33</v>
      </c>
      <c r="I97" s="211"/>
      <c r="J97" s="212">
        <f>ROUND(I97*H97,2)</f>
        <v>0</v>
      </c>
      <c r="K97" s="208" t="s">
        <v>19</v>
      </c>
      <c r="L97" s="44"/>
      <c r="M97" s="213" t="s">
        <v>19</v>
      </c>
      <c r="N97" s="214" t="s">
        <v>40</v>
      </c>
      <c r="O97" s="84"/>
      <c r="P97" s="215">
        <f>O97*H97</f>
        <v>0</v>
      </c>
      <c r="Q97" s="215">
        <v>0</v>
      </c>
      <c r="R97" s="215">
        <f>Q97*H97</f>
        <v>0</v>
      </c>
      <c r="S97" s="215">
        <v>0</v>
      </c>
      <c r="T97" s="216">
        <f>S97*H97</f>
        <v>0</v>
      </c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R97" s="217" t="s">
        <v>265</v>
      </c>
      <c r="AT97" s="217" t="s">
        <v>267</v>
      </c>
      <c r="AU97" s="217" t="s">
        <v>76</v>
      </c>
      <c r="AY97" s="17" t="s">
        <v>266</v>
      </c>
      <c r="BE97" s="218">
        <f>IF(N97="základní",J97,0)</f>
        <v>0</v>
      </c>
      <c r="BF97" s="218">
        <f>IF(N97="snížená",J97,0)</f>
        <v>0</v>
      </c>
      <c r="BG97" s="218">
        <f>IF(N97="zákl. přenesená",J97,0)</f>
        <v>0</v>
      </c>
      <c r="BH97" s="218">
        <f>IF(N97="sníž. přenesená",J97,0)</f>
        <v>0</v>
      </c>
      <c r="BI97" s="218">
        <f>IF(N97="nulová",J97,0)</f>
        <v>0</v>
      </c>
      <c r="BJ97" s="17" t="s">
        <v>76</v>
      </c>
      <c r="BK97" s="218">
        <f>ROUND(I97*H97,2)</f>
        <v>0</v>
      </c>
      <c r="BL97" s="17" t="s">
        <v>265</v>
      </c>
      <c r="BM97" s="217" t="s">
        <v>3083</v>
      </c>
    </row>
    <row r="98" s="2" customFormat="1" ht="16.5" customHeight="1">
      <c r="A98" s="38"/>
      <c r="B98" s="39"/>
      <c r="C98" s="239" t="s">
        <v>367</v>
      </c>
      <c r="D98" s="239" t="s">
        <v>299</v>
      </c>
      <c r="E98" s="240" t="s">
        <v>3084</v>
      </c>
      <c r="F98" s="241" t="s">
        <v>3085</v>
      </c>
      <c r="G98" s="242" t="s">
        <v>299</v>
      </c>
      <c r="H98" s="243">
        <v>33</v>
      </c>
      <c r="I98" s="244"/>
      <c r="J98" s="245">
        <f>ROUND(I98*H98,2)</f>
        <v>0</v>
      </c>
      <c r="K98" s="241" t="s">
        <v>19</v>
      </c>
      <c r="L98" s="246"/>
      <c r="M98" s="247" t="s">
        <v>19</v>
      </c>
      <c r="N98" s="248" t="s">
        <v>40</v>
      </c>
      <c r="O98" s="84"/>
      <c r="P98" s="215">
        <f>O98*H98</f>
        <v>0</v>
      </c>
      <c r="Q98" s="215">
        <v>0.00089999999999999998</v>
      </c>
      <c r="R98" s="215">
        <f>Q98*H98</f>
        <v>0.029700000000000001</v>
      </c>
      <c r="S98" s="215">
        <v>0</v>
      </c>
      <c r="T98" s="216">
        <f>S98*H98</f>
        <v>0</v>
      </c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R98" s="217" t="s">
        <v>303</v>
      </c>
      <c r="AT98" s="217" t="s">
        <v>299</v>
      </c>
      <c r="AU98" s="217" t="s">
        <v>76</v>
      </c>
      <c r="AY98" s="17" t="s">
        <v>266</v>
      </c>
      <c r="BE98" s="218">
        <f>IF(N98="základní",J98,0)</f>
        <v>0</v>
      </c>
      <c r="BF98" s="218">
        <f>IF(N98="snížená",J98,0)</f>
        <v>0</v>
      </c>
      <c r="BG98" s="218">
        <f>IF(N98="zákl. přenesená",J98,0)</f>
        <v>0</v>
      </c>
      <c r="BH98" s="218">
        <f>IF(N98="sníž. přenesená",J98,0)</f>
        <v>0</v>
      </c>
      <c r="BI98" s="218">
        <f>IF(N98="nulová",J98,0)</f>
        <v>0</v>
      </c>
      <c r="BJ98" s="17" t="s">
        <v>76</v>
      </c>
      <c r="BK98" s="218">
        <f>ROUND(I98*H98,2)</f>
        <v>0</v>
      </c>
      <c r="BL98" s="17" t="s">
        <v>265</v>
      </c>
      <c r="BM98" s="217" t="s">
        <v>3086</v>
      </c>
    </row>
    <row r="99" s="11" customFormat="1" ht="25.92" customHeight="1">
      <c r="A99" s="11"/>
      <c r="B99" s="192"/>
      <c r="C99" s="193"/>
      <c r="D99" s="194" t="s">
        <v>68</v>
      </c>
      <c r="E99" s="195" t="s">
        <v>3087</v>
      </c>
      <c r="F99" s="195" t="s">
        <v>3088</v>
      </c>
      <c r="G99" s="193"/>
      <c r="H99" s="193"/>
      <c r="I99" s="196"/>
      <c r="J99" s="197">
        <f>BK99</f>
        <v>0</v>
      </c>
      <c r="K99" s="193"/>
      <c r="L99" s="198"/>
      <c r="M99" s="199"/>
      <c r="N99" s="200"/>
      <c r="O99" s="200"/>
      <c r="P99" s="201">
        <f>SUM(P100:P101)</f>
        <v>0</v>
      </c>
      <c r="Q99" s="200"/>
      <c r="R99" s="201">
        <f>SUM(R100:R101)</f>
        <v>0</v>
      </c>
      <c r="S99" s="200"/>
      <c r="T99" s="202">
        <f>SUM(T100:T101)</f>
        <v>0</v>
      </c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R99" s="203" t="s">
        <v>265</v>
      </c>
      <c r="AT99" s="204" t="s">
        <v>68</v>
      </c>
      <c r="AU99" s="204" t="s">
        <v>69</v>
      </c>
      <c r="AY99" s="203" t="s">
        <v>266</v>
      </c>
      <c r="BK99" s="205">
        <f>SUM(BK100:BK101)</f>
        <v>0</v>
      </c>
    </row>
    <row r="100" s="2" customFormat="1" ht="16.5" customHeight="1">
      <c r="A100" s="38"/>
      <c r="B100" s="39"/>
      <c r="C100" s="206" t="s">
        <v>376</v>
      </c>
      <c r="D100" s="206" t="s">
        <v>267</v>
      </c>
      <c r="E100" s="207" t="s">
        <v>3089</v>
      </c>
      <c r="F100" s="208" t="s">
        <v>3090</v>
      </c>
      <c r="G100" s="209" t="s">
        <v>299</v>
      </c>
      <c r="H100" s="210">
        <v>29</v>
      </c>
      <c r="I100" s="211"/>
      <c r="J100" s="212">
        <f>ROUND(I100*H100,2)</f>
        <v>0</v>
      </c>
      <c r="K100" s="208" t="s">
        <v>19</v>
      </c>
      <c r="L100" s="44"/>
      <c r="M100" s="213" t="s">
        <v>19</v>
      </c>
      <c r="N100" s="214" t="s">
        <v>40</v>
      </c>
      <c r="O100" s="84"/>
      <c r="P100" s="215">
        <f>O100*H100</f>
        <v>0</v>
      </c>
      <c r="Q100" s="215">
        <v>0</v>
      </c>
      <c r="R100" s="215">
        <f>Q100*H100</f>
        <v>0</v>
      </c>
      <c r="S100" s="215">
        <v>0</v>
      </c>
      <c r="T100" s="216">
        <f>S100*H100</f>
        <v>0</v>
      </c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R100" s="217" t="s">
        <v>265</v>
      </c>
      <c r="AT100" s="217" t="s">
        <v>267</v>
      </c>
      <c r="AU100" s="217" t="s">
        <v>76</v>
      </c>
      <c r="AY100" s="17" t="s">
        <v>266</v>
      </c>
      <c r="BE100" s="218">
        <f>IF(N100="základní",J100,0)</f>
        <v>0</v>
      </c>
      <c r="BF100" s="218">
        <f>IF(N100="snížená",J100,0)</f>
        <v>0</v>
      </c>
      <c r="BG100" s="218">
        <f>IF(N100="zákl. přenesená",J100,0)</f>
        <v>0</v>
      </c>
      <c r="BH100" s="218">
        <f>IF(N100="sníž. přenesená",J100,0)</f>
        <v>0</v>
      </c>
      <c r="BI100" s="218">
        <f>IF(N100="nulová",J100,0)</f>
        <v>0</v>
      </c>
      <c r="BJ100" s="17" t="s">
        <v>76</v>
      </c>
      <c r="BK100" s="218">
        <f>ROUND(I100*H100,2)</f>
        <v>0</v>
      </c>
      <c r="BL100" s="17" t="s">
        <v>265</v>
      </c>
      <c r="BM100" s="217" t="s">
        <v>3091</v>
      </c>
    </row>
    <row r="101" s="2" customFormat="1" ht="16.5" customHeight="1">
      <c r="A101" s="38"/>
      <c r="B101" s="39"/>
      <c r="C101" s="206" t="s">
        <v>573</v>
      </c>
      <c r="D101" s="206" t="s">
        <v>267</v>
      </c>
      <c r="E101" s="207" t="s">
        <v>3092</v>
      </c>
      <c r="F101" s="208" t="s">
        <v>3093</v>
      </c>
      <c r="G101" s="209" t="s">
        <v>299</v>
      </c>
      <c r="H101" s="210">
        <v>29</v>
      </c>
      <c r="I101" s="211"/>
      <c r="J101" s="212">
        <f>ROUND(I101*H101,2)</f>
        <v>0</v>
      </c>
      <c r="K101" s="208" t="s">
        <v>19</v>
      </c>
      <c r="L101" s="44"/>
      <c r="M101" s="213" t="s">
        <v>19</v>
      </c>
      <c r="N101" s="214" t="s">
        <v>40</v>
      </c>
      <c r="O101" s="84"/>
      <c r="P101" s="215">
        <f>O101*H101</f>
        <v>0</v>
      </c>
      <c r="Q101" s="215">
        <v>0</v>
      </c>
      <c r="R101" s="215">
        <f>Q101*H101</f>
        <v>0</v>
      </c>
      <c r="S101" s="215">
        <v>0</v>
      </c>
      <c r="T101" s="216">
        <f>S101*H101</f>
        <v>0</v>
      </c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R101" s="217" t="s">
        <v>265</v>
      </c>
      <c r="AT101" s="217" t="s">
        <v>267</v>
      </c>
      <c r="AU101" s="217" t="s">
        <v>76</v>
      </c>
      <c r="AY101" s="17" t="s">
        <v>266</v>
      </c>
      <c r="BE101" s="218">
        <f>IF(N101="základní",J101,0)</f>
        <v>0</v>
      </c>
      <c r="BF101" s="218">
        <f>IF(N101="snížená",J101,0)</f>
        <v>0</v>
      </c>
      <c r="BG101" s="218">
        <f>IF(N101="zákl. přenesená",J101,0)</f>
        <v>0</v>
      </c>
      <c r="BH101" s="218">
        <f>IF(N101="sníž. přenesená",J101,0)</f>
        <v>0</v>
      </c>
      <c r="BI101" s="218">
        <f>IF(N101="nulová",J101,0)</f>
        <v>0</v>
      </c>
      <c r="BJ101" s="17" t="s">
        <v>76</v>
      </c>
      <c r="BK101" s="218">
        <f>ROUND(I101*H101,2)</f>
        <v>0</v>
      </c>
      <c r="BL101" s="17" t="s">
        <v>265</v>
      </c>
      <c r="BM101" s="217" t="s">
        <v>3094</v>
      </c>
    </row>
    <row r="102" s="11" customFormat="1" ht="25.92" customHeight="1">
      <c r="A102" s="11"/>
      <c r="B102" s="192"/>
      <c r="C102" s="193"/>
      <c r="D102" s="194" t="s">
        <v>68</v>
      </c>
      <c r="E102" s="195" t="s">
        <v>1791</v>
      </c>
      <c r="F102" s="195" t="s">
        <v>1792</v>
      </c>
      <c r="G102" s="193"/>
      <c r="H102" s="193"/>
      <c r="I102" s="196"/>
      <c r="J102" s="197">
        <f>BK102</f>
        <v>0</v>
      </c>
      <c r="K102" s="193"/>
      <c r="L102" s="198"/>
      <c r="M102" s="199"/>
      <c r="N102" s="200"/>
      <c r="O102" s="200"/>
      <c r="P102" s="201">
        <f>SUM(P103:P129)</f>
        <v>0</v>
      </c>
      <c r="Q102" s="200"/>
      <c r="R102" s="201">
        <f>SUM(R103:R129)</f>
        <v>12.0714136</v>
      </c>
      <c r="S102" s="200"/>
      <c r="T102" s="202">
        <f>SUM(T103:T129)</f>
        <v>21.694375000000001</v>
      </c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R102" s="203" t="s">
        <v>265</v>
      </c>
      <c r="AT102" s="204" t="s">
        <v>68</v>
      </c>
      <c r="AU102" s="204" t="s">
        <v>69</v>
      </c>
      <c r="AY102" s="203" t="s">
        <v>266</v>
      </c>
      <c r="BK102" s="205">
        <f>SUM(BK103:BK129)</f>
        <v>0</v>
      </c>
    </row>
    <row r="103" s="2" customFormat="1" ht="16.5" customHeight="1">
      <c r="A103" s="38"/>
      <c r="B103" s="39"/>
      <c r="C103" s="206" t="s">
        <v>579</v>
      </c>
      <c r="D103" s="206" t="s">
        <v>267</v>
      </c>
      <c r="E103" s="207" t="s">
        <v>3095</v>
      </c>
      <c r="F103" s="208" t="s">
        <v>3096</v>
      </c>
      <c r="G103" s="209" t="s">
        <v>299</v>
      </c>
      <c r="H103" s="210">
        <v>29</v>
      </c>
      <c r="I103" s="211"/>
      <c r="J103" s="212">
        <f>ROUND(I103*H103,2)</f>
        <v>0</v>
      </c>
      <c r="K103" s="208" t="s">
        <v>19</v>
      </c>
      <c r="L103" s="44"/>
      <c r="M103" s="213" t="s">
        <v>19</v>
      </c>
      <c r="N103" s="214" t="s">
        <v>40</v>
      </c>
      <c r="O103" s="84"/>
      <c r="P103" s="215">
        <f>O103*H103</f>
        <v>0</v>
      </c>
      <c r="Q103" s="215">
        <v>0</v>
      </c>
      <c r="R103" s="215">
        <f>Q103*H103</f>
        <v>0</v>
      </c>
      <c r="S103" s="215">
        <v>0</v>
      </c>
      <c r="T103" s="216">
        <f>S103*H103</f>
        <v>0</v>
      </c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R103" s="217" t="s">
        <v>265</v>
      </c>
      <c r="AT103" s="217" t="s">
        <v>267</v>
      </c>
      <c r="AU103" s="217" t="s">
        <v>76</v>
      </c>
      <c r="AY103" s="17" t="s">
        <v>266</v>
      </c>
      <c r="BE103" s="218">
        <f>IF(N103="základní",J103,0)</f>
        <v>0</v>
      </c>
      <c r="BF103" s="218">
        <f>IF(N103="snížená",J103,0)</f>
        <v>0</v>
      </c>
      <c r="BG103" s="218">
        <f>IF(N103="zákl. přenesená",J103,0)</f>
        <v>0</v>
      </c>
      <c r="BH103" s="218">
        <f>IF(N103="sníž. přenesená",J103,0)</f>
        <v>0</v>
      </c>
      <c r="BI103" s="218">
        <f>IF(N103="nulová",J103,0)</f>
        <v>0</v>
      </c>
      <c r="BJ103" s="17" t="s">
        <v>76</v>
      </c>
      <c r="BK103" s="218">
        <f>ROUND(I103*H103,2)</f>
        <v>0</v>
      </c>
      <c r="BL103" s="17" t="s">
        <v>265</v>
      </c>
      <c r="BM103" s="217" t="s">
        <v>3097</v>
      </c>
    </row>
    <row r="104" s="2" customFormat="1" ht="16.5" customHeight="1">
      <c r="A104" s="38"/>
      <c r="B104" s="39"/>
      <c r="C104" s="206" t="s">
        <v>8</v>
      </c>
      <c r="D104" s="206" t="s">
        <v>267</v>
      </c>
      <c r="E104" s="207" t="s">
        <v>3098</v>
      </c>
      <c r="F104" s="208" t="s">
        <v>3099</v>
      </c>
      <c r="G104" s="209" t="s">
        <v>299</v>
      </c>
      <c r="H104" s="210">
        <v>29</v>
      </c>
      <c r="I104" s="211"/>
      <c r="J104" s="212">
        <f>ROUND(I104*H104,2)</f>
        <v>0</v>
      </c>
      <c r="K104" s="208" t="s">
        <v>19</v>
      </c>
      <c r="L104" s="44"/>
      <c r="M104" s="213" t="s">
        <v>19</v>
      </c>
      <c r="N104" s="214" t="s">
        <v>40</v>
      </c>
      <c r="O104" s="84"/>
      <c r="P104" s="215">
        <f>O104*H104</f>
        <v>0</v>
      </c>
      <c r="Q104" s="215">
        <v>0</v>
      </c>
      <c r="R104" s="215">
        <f>Q104*H104</f>
        <v>0</v>
      </c>
      <c r="S104" s="215">
        <v>0</v>
      </c>
      <c r="T104" s="216">
        <f>S104*H104</f>
        <v>0</v>
      </c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R104" s="217" t="s">
        <v>265</v>
      </c>
      <c r="AT104" s="217" t="s">
        <v>267</v>
      </c>
      <c r="AU104" s="217" t="s">
        <v>76</v>
      </c>
      <c r="AY104" s="17" t="s">
        <v>266</v>
      </c>
      <c r="BE104" s="218">
        <f>IF(N104="základní",J104,0)</f>
        <v>0</v>
      </c>
      <c r="BF104" s="218">
        <f>IF(N104="snížená",J104,0)</f>
        <v>0</v>
      </c>
      <c r="BG104" s="218">
        <f>IF(N104="zákl. přenesená",J104,0)</f>
        <v>0</v>
      </c>
      <c r="BH104" s="218">
        <f>IF(N104="sníž. přenesená",J104,0)</f>
        <v>0</v>
      </c>
      <c r="BI104" s="218">
        <f>IF(N104="nulová",J104,0)</f>
        <v>0</v>
      </c>
      <c r="BJ104" s="17" t="s">
        <v>76</v>
      </c>
      <c r="BK104" s="218">
        <f>ROUND(I104*H104,2)</f>
        <v>0</v>
      </c>
      <c r="BL104" s="17" t="s">
        <v>265</v>
      </c>
      <c r="BM104" s="217" t="s">
        <v>3100</v>
      </c>
    </row>
    <row r="105" s="2" customFormat="1" ht="16.5" customHeight="1">
      <c r="A105" s="38"/>
      <c r="B105" s="39"/>
      <c r="C105" s="206" t="s">
        <v>591</v>
      </c>
      <c r="D105" s="206" t="s">
        <v>267</v>
      </c>
      <c r="E105" s="207" t="s">
        <v>3101</v>
      </c>
      <c r="F105" s="208" t="s">
        <v>3102</v>
      </c>
      <c r="G105" s="209" t="s">
        <v>341</v>
      </c>
      <c r="H105" s="210">
        <v>3</v>
      </c>
      <c r="I105" s="211"/>
      <c r="J105" s="212">
        <f>ROUND(I105*H105,2)</f>
        <v>0</v>
      </c>
      <c r="K105" s="208" t="s">
        <v>19</v>
      </c>
      <c r="L105" s="44"/>
      <c r="M105" s="213" t="s">
        <v>19</v>
      </c>
      <c r="N105" s="214" t="s">
        <v>40</v>
      </c>
      <c r="O105" s="84"/>
      <c r="P105" s="215">
        <f>O105*H105</f>
        <v>0</v>
      </c>
      <c r="Q105" s="215">
        <v>0.0038</v>
      </c>
      <c r="R105" s="215">
        <f>Q105*H105</f>
        <v>0.0114</v>
      </c>
      <c r="S105" s="215">
        <v>0</v>
      </c>
      <c r="T105" s="216">
        <f>S105*H105</f>
        <v>0</v>
      </c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R105" s="217" t="s">
        <v>265</v>
      </c>
      <c r="AT105" s="217" t="s">
        <v>267</v>
      </c>
      <c r="AU105" s="217" t="s">
        <v>76</v>
      </c>
      <c r="AY105" s="17" t="s">
        <v>266</v>
      </c>
      <c r="BE105" s="218">
        <f>IF(N105="základní",J105,0)</f>
        <v>0</v>
      </c>
      <c r="BF105" s="218">
        <f>IF(N105="snížená",J105,0)</f>
        <v>0</v>
      </c>
      <c r="BG105" s="218">
        <f>IF(N105="zákl. přenesená",J105,0)</f>
        <v>0</v>
      </c>
      <c r="BH105" s="218">
        <f>IF(N105="sníž. přenesená",J105,0)</f>
        <v>0</v>
      </c>
      <c r="BI105" s="218">
        <f>IF(N105="nulová",J105,0)</f>
        <v>0</v>
      </c>
      <c r="BJ105" s="17" t="s">
        <v>76</v>
      </c>
      <c r="BK105" s="218">
        <f>ROUND(I105*H105,2)</f>
        <v>0</v>
      </c>
      <c r="BL105" s="17" t="s">
        <v>265</v>
      </c>
      <c r="BM105" s="217" t="s">
        <v>3103</v>
      </c>
    </row>
    <row r="106" s="2" customFormat="1" ht="16.5" customHeight="1">
      <c r="A106" s="38"/>
      <c r="B106" s="39"/>
      <c r="C106" s="206" t="s">
        <v>598</v>
      </c>
      <c r="D106" s="206" t="s">
        <v>267</v>
      </c>
      <c r="E106" s="207" t="s">
        <v>3104</v>
      </c>
      <c r="F106" s="208" t="s">
        <v>3105</v>
      </c>
      <c r="G106" s="209" t="s">
        <v>341</v>
      </c>
      <c r="H106" s="210">
        <v>7</v>
      </c>
      <c r="I106" s="211"/>
      <c r="J106" s="212">
        <f>ROUND(I106*H106,2)</f>
        <v>0</v>
      </c>
      <c r="K106" s="208" t="s">
        <v>19</v>
      </c>
      <c r="L106" s="44"/>
      <c r="M106" s="213" t="s">
        <v>19</v>
      </c>
      <c r="N106" s="214" t="s">
        <v>40</v>
      </c>
      <c r="O106" s="84"/>
      <c r="P106" s="215">
        <f>O106*H106</f>
        <v>0</v>
      </c>
      <c r="Q106" s="215">
        <v>0.0076</v>
      </c>
      <c r="R106" s="215">
        <f>Q106*H106</f>
        <v>0.053199999999999997</v>
      </c>
      <c r="S106" s="215">
        <v>0</v>
      </c>
      <c r="T106" s="216">
        <f>S106*H106</f>
        <v>0</v>
      </c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R106" s="217" t="s">
        <v>265</v>
      </c>
      <c r="AT106" s="217" t="s">
        <v>267</v>
      </c>
      <c r="AU106" s="217" t="s">
        <v>76</v>
      </c>
      <c r="AY106" s="17" t="s">
        <v>266</v>
      </c>
      <c r="BE106" s="218">
        <f>IF(N106="základní",J106,0)</f>
        <v>0</v>
      </c>
      <c r="BF106" s="218">
        <f>IF(N106="snížená",J106,0)</f>
        <v>0</v>
      </c>
      <c r="BG106" s="218">
        <f>IF(N106="zákl. přenesená",J106,0)</f>
        <v>0</v>
      </c>
      <c r="BH106" s="218">
        <f>IF(N106="sníž. přenesená",J106,0)</f>
        <v>0</v>
      </c>
      <c r="BI106" s="218">
        <f>IF(N106="nulová",J106,0)</f>
        <v>0</v>
      </c>
      <c r="BJ106" s="17" t="s">
        <v>76</v>
      </c>
      <c r="BK106" s="218">
        <f>ROUND(I106*H106,2)</f>
        <v>0</v>
      </c>
      <c r="BL106" s="17" t="s">
        <v>265</v>
      </c>
      <c r="BM106" s="217" t="s">
        <v>3106</v>
      </c>
    </row>
    <row r="107" s="2" customFormat="1" ht="16.5" customHeight="1">
      <c r="A107" s="38"/>
      <c r="B107" s="39"/>
      <c r="C107" s="206" t="s">
        <v>605</v>
      </c>
      <c r="D107" s="206" t="s">
        <v>267</v>
      </c>
      <c r="E107" s="207" t="s">
        <v>3107</v>
      </c>
      <c r="F107" s="208" t="s">
        <v>3108</v>
      </c>
      <c r="G107" s="209" t="s">
        <v>299</v>
      </c>
      <c r="H107" s="210">
        <v>29</v>
      </c>
      <c r="I107" s="211"/>
      <c r="J107" s="212">
        <f>ROUND(I107*H107,2)</f>
        <v>0</v>
      </c>
      <c r="K107" s="208" t="s">
        <v>19</v>
      </c>
      <c r="L107" s="44"/>
      <c r="M107" s="213" t="s">
        <v>19</v>
      </c>
      <c r="N107" s="214" t="s">
        <v>40</v>
      </c>
      <c r="O107" s="84"/>
      <c r="P107" s="215">
        <f>O107*H107</f>
        <v>0</v>
      </c>
      <c r="Q107" s="215">
        <v>9.0000000000000006E-05</v>
      </c>
      <c r="R107" s="215">
        <f>Q107*H107</f>
        <v>0.0026100000000000003</v>
      </c>
      <c r="S107" s="215">
        <v>0</v>
      </c>
      <c r="T107" s="216">
        <f>S107*H107</f>
        <v>0</v>
      </c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R107" s="217" t="s">
        <v>265</v>
      </c>
      <c r="AT107" s="217" t="s">
        <v>267</v>
      </c>
      <c r="AU107" s="217" t="s">
        <v>76</v>
      </c>
      <c r="AY107" s="17" t="s">
        <v>266</v>
      </c>
      <c r="BE107" s="218">
        <f>IF(N107="základní",J107,0)</f>
        <v>0</v>
      </c>
      <c r="BF107" s="218">
        <f>IF(N107="snížená",J107,0)</f>
        <v>0</v>
      </c>
      <c r="BG107" s="218">
        <f>IF(N107="zákl. přenesená",J107,0)</f>
        <v>0</v>
      </c>
      <c r="BH107" s="218">
        <f>IF(N107="sníž. přenesená",J107,0)</f>
        <v>0</v>
      </c>
      <c r="BI107" s="218">
        <f>IF(N107="nulová",J107,0)</f>
        <v>0</v>
      </c>
      <c r="BJ107" s="17" t="s">
        <v>76</v>
      </c>
      <c r="BK107" s="218">
        <f>ROUND(I107*H107,2)</f>
        <v>0</v>
      </c>
      <c r="BL107" s="17" t="s">
        <v>265</v>
      </c>
      <c r="BM107" s="217" t="s">
        <v>3109</v>
      </c>
    </row>
    <row r="108" s="2" customFormat="1" ht="16.5" customHeight="1">
      <c r="A108" s="38"/>
      <c r="B108" s="39"/>
      <c r="C108" s="206" t="s">
        <v>615</v>
      </c>
      <c r="D108" s="206" t="s">
        <v>267</v>
      </c>
      <c r="E108" s="207" t="s">
        <v>3110</v>
      </c>
      <c r="F108" s="208" t="s">
        <v>3111</v>
      </c>
      <c r="G108" s="209" t="s">
        <v>299</v>
      </c>
      <c r="H108" s="210">
        <v>29</v>
      </c>
      <c r="I108" s="211"/>
      <c r="J108" s="212">
        <f>ROUND(I108*H108,2)</f>
        <v>0</v>
      </c>
      <c r="K108" s="208" t="s">
        <v>19</v>
      </c>
      <c r="L108" s="44"/>
      <c r="M108" s="213" t="s">
        <v>19</v>
      </c>
      <c r="N108" s="214" t="s">
        <v>40</v>
      </c>
      <c r="O108" s="84"/>
      <c r="P108" s="215">
        <f>O108*H108</f>
        <v>0</v>
      </c>
      <c r="Q108" s="215">
        <v>0.108</v>
      </c>
      <c r="R108" s="215">
        <f>Q108*H108</f>
        <v>3.1320000000000001</v>
      </c>
      <c r="S108" s="215">
        <v>0</v>
      </c>
      <c r="T108" s="216">
        <f>S108*H108</f>
        <v>0</v>
      </c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R108" s="217" t="s">
        <v>265</v>
      </c>
      <c r="AT108" s="217" t="s">
        <v>267</v>
      </c>
      <c r="AU108" s="217" t="s">
        <v>76</v>
      </c>
      <c r="AY108" s="17" t="s">
        <v>266</v>
      </c>
      <c r="BE108" s="218">
        <f>IF(N108="základní",J108,0)</f>
        <v>0</v>
      </c>
      <c r="BF108" s="218">
        <f>IF(N108="snížená",J108,0)</f>
        <v>0</v>
      </c>
      <c r="BG108" s="218">
        <f>IF(N108="zákl. přenesená",J108,0)</f>
        <v>0</v>
      </c>
      <c r="BH108" s="218">
        <f>IF(N108="sníž. přenesená",J108,0)</f>
        <v>0</v>
      </c>
      <c r="BI108" s="218">
        <f>IF(N108="nulová",J108,0)</f>
        <v>0</v>
      </c>
      <c r="BJ108" s="17" t="s">
        <v>76</v>
      </c>
      <c r="BK108" s="218">
        <f>ROUND(I108*H108,2)</f>
        <v>0</v>
      </c>
      <c r="BL108" s="17" t="s">
        <v>265</v>
      </c>
      <c r="BM108" s="217" t="s">
        <v>3112</v>
      </c>
    </row>
    <row r="109" s="2" customFormat="1" ht="16.5" customHeight="1">
      <c r="A109" s="38"/>
      <c r="B109" s="39"/>
      <c r="C109" s="239" t="s">
        <v>625</v>
      </c>
      <c r="D109" s="239" t="s">
        <v>299</v>
      </c>
      <c r="E109" s="240" t="s">
        <v>3113</v>
      </c>
      <c r="F109" s="241" t="s">
        <v>3114</v>
      </c>
      <c r="G109" s="242" t="s">
        <v>299</v>
      </c>
      <c r="H109" s="243">
        <v>29</v>
      </c>
      <c r="I109" s="244"/>
      <c r="J109" s="245">
        <f>ROUND(I109*H109,2)</f>
        <v>0</v>
      </c>
      <c r="K109" s="241" t="s">
        <v>19</v>
      </c>
      <c r="L109" s="246"/>
      <c r="M109" s="247" t="s">
        <v>19</v>
      </c>
      <c r="N109" s="248" t="s">
        <v>40</v>
      </c>
      <c r="O109" s="84"/>
      <c r="P109" s="215">
        <f>O109*H109</f>
        <v>0</v>
      </c>
      <c r="Q109" s="215">
        <v>0.00035</v>
      </c>
      <c r="R109" s="215">
        <f>Q109*H109</f>
        <v>0.010149999999999999</v>
      </c>
      <c r="S109" s="215">
        <v>0</v>
      </c>
      <c r="T109" s="216">
        <f>S109*H109</f>
        <v>0</v>
      </c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R109" s="217" t="s">
        <v>303</v>
      </c>
      <c r="AT109" s="217" t="s">
        <v>299</v>
      </c>
      <c r="AU109" s="217" t="s">
        <v>76</v>
      </c>
      <c r="AY109" s="17" t="s">
        <v>266</v>
      </c>
      <c r="BE109" s="218">
        <f>IF(N109="základní",J109,0)</f>
        <v>0</v>
      </c>
      <c r="BF109" s="218">
        <f>IF(N109="snížená",J109,0)</f>
        <v>0</v>
      </c>
      <c r="BG109" s="218">
        <f>IF(N109="zákl. přenesená",J109,0)</f>
        <v>0</v>
      </c>
      <c r="BH109" s="218">
        <f>IF(N109="sníž. přenesená",J109,0)</f>
        <v>0</v>
      </c>
      <c r="BI109" s="218">
        <f>IF(N109="nulová",J109,0)</f>
        <v>0</v>
      </c>
      <c r="BJ109" s="17" t="s">
        <v>76</v>
      </c>
      <c r="BK109" s="218">
        <f>ROUND(I109*H109,2)</f>
        <v>0</v>
      </c>
      <c r="BL109" s="17" t="s">
        <v>265</v>
      </c>
      <c r="BM109" s="217" t="s">
        <v>3115</v>
      </c>
    </row>
    <row r="110" s="2" customFormat="1" ht="16.5" customHeight="1">
      <c r="A110" s="38"/>
      <c r="B110" s="39"/>
      <c r="C110" s="206" t="s">
        <v>7</v>
      </c>
      <c r="D110" s="206" t="s">
        <v>267</v>
      </c>
      <c r="E110" s="207" t="s">
        <v>3116</v>
      </c>
      <c r="F110" s="208" t="s">
        <v>3117</v>
      </c>
      <c r="G110" s="209" t="s">
        <v>299</v>
      </c>
      <c r="H110" s="210">
        <v>29</v>
      </c>
      <c r="I110" s="211"/>
      <c r="J110" s="212">
        <f>ROUND(I110*H110,2)</f>
        <v>0</v>
      </c>
      <c r="K110" s="208" t="s">
        <v>19</v>
      </c>
      <c r="L110" s="44"/>
      <c r="M110" s="213" t="s">
        <v>19</v>
      </c>
      <c r="N110" s="214" t="s">
        <v>40</v>
      </c>
      <c r="O110" s="84"/>
      <c r="P110" s="215">
        <f>O110*H110</f>
        <v>0</v>
      </c>
      <c r="Q110" s="215">
        <v>0.22563</v>
      </c>
      <c r="R110" s="215">
        <f>Q110*H110</f>
        <v>6.5432699999999997</v>
      </c>
      <c r="S110" s="215">
        <v>0</v>
      </c>
      <c r="T110" s="216">
        <f>S110*H110</f>
        <v>0</v>
      </c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R110" s="217" t="s">
        <v>265</v>
      </c>
      <c r="AT110" s="217" t="s">
        <v>267</v>
      </c>
      <c r="AU110" s="217" t="s">
        <v>76</v>
      </c>
      <c r="AY110" s="17" t="s">
        <v>266</v>
      </c>
      <c r="BE110" s="218">
        <f>IF(N110="základní",J110,0)</f>
        <v>0</v>
      </c>
      <c r="BF110" s="218">
        <f>IF(N110="snížená",J110,0)</f>
        <v>0</v>
      </c>
      <c r="BG110" s="218">
        <f>IF(N110="zákl. přenesená",J110,0)</f>
        <v>0</v>
      </c>
      <c r="BH110" s="218">
        <f>IF(N110="sníž. přenesená",J110,0)</f>
        <v>0</v>
      </c>
      <c r="BI110" s="218">
        <f>IF(N110="nulová",J110,0)</f>
        <v>0</v>
      </c>
      <c r="BJ110" s="17" t="s">
        <v>76</v>
      </c>
      <c r="BK110" s="218">
        <f>ROUND(I110*H110,2)</f>
        <v>0</v>
      </c>
      <c r="BL110" s="17" t="s">
        <v>265</v>
      </c>
      <c r="BM110" s="217" t="s">
        <v>3118</v>
      </c>
    </row>
    <row r="111" s="2" customFormat="1" ht="16.5" customHeight="1">
      <c r="A111" s="38"/>
      <c r="B111" s="39"/>
      <c r="C111" s="239" t="s">
        <v>642</v>
      </c>
      <c r="D111" s="239" t="s">
        <v>299</v>
      </c>
      <c r="E111" s="240" t="s">
        <v>3119</v>
      </c>
      <c r="F111" s="241" t="s">
        <v>3120</v>
      </c>
      <c r="G111" s="242" t="s">
        <v>299</v>
      </c>
      <c r="H111" s="243">
        <v>29</v>
      </c>
      <c r="I111" s="244"/>
      <c r="J111" s="245">
        <f>ROUND(I111*H111,2)</f>
        <v>0</v>
      </c>
      <c r="K111" s="241" t="s">
        <v>19</v>
      </c>
      <c r="L111" s="246"/>
      <c r="M111" s="247" t="s">
        <v>19</v>
      </c>
      <c r="N111" s="248" t="s">
        <v>40</v>
      </c>
      <c r="O111" s="84"/>
      <c r="P111" s="215">
        <f>O111*H111</f>
        <v>0</v>
      </c>
      <c r="Q111" s="215">
        <v>0.00068999999999999997</v>
      </c>
      <c r="R111" s="215">
        <f>Q111*H111</f>
        <v>0.02001</v>
      </c>
      <c r="S111" s="215">
        <v>0</v>
      </c>
      <c r="T111" s="216">
        <f>S111*H111</f>
        <v>0</v>
      </c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R111" s="217" t="s">
        <v>303</v>
      </c>
      <c r="AT111" s="217" t="s">
        <v>299</v>
      </c>
      <c r="AU111" s="217" t="s">
        <v>76</v>
      </c>
      <c r="AY111" s="17" t="s">
        <v>266</v>
      </c>
      <c r="BE111" s="218">
        <f>IF(N111="základní",J111,0)</f>
        <v>0</v>
      </c>
      <c r="BF111" s="218">
        <f>IF(N111="snížená",J111,0)</f>
        <v>0</v>
      </c>
      <c r="BG111" s="218">
        <f>IF(N111="zákl. přenesená",J111,0)</f>
        <v>0</v>
      </c>
      <c r="BH111" s="218">
        <f>IF(N111="sníž. přenesená",J111,0)</f>
        <v>0</v>
      </c>
      <c r="BI111" s="218">
        <f>IF(N111="nulová",J111,0)</f>
        <v>0</v>
      </c>
      <c r="BJ111" s="17" t="s">
        <v>76</v>
      </c>
      <c r="BK111" s="218">
        <f>ROUND(I111*H111,2)</f>
        <v>0</v>
      </c>
      <c r="BL111" s="17" t="s">
        <v>265</v>
      </c>
      <c r="BM111" s="217" t="s">
        <v>3121</v>
      </c>
    </row>
    <row r="112" s="2" customFormat="1" ht="16.5" customHeight="1">
      <c r="A112" s="38"/>
      <c r="B112" s="39"/>
      <c r="C112" s="239" t="s">
        <v>652</v>
      </c>
      <c r="D112" s="239" t="s">
        <v>299</v>
      </c>
      <c r="E112" s="240" t="s">
        <v>3122</v>
      </c>
      <c r="F112" s="241" t="s">
        <v>3123</v>
      </c>
      <c r="G112" s="242" t="s">
        <v>302</v>
      </c>
      <c r="H112" s="243">
        <v>29.440000000000001</v>
      </c>
      <c r="I112" s="244"/>
      <c r="J112" s="245">
        <f>ROUND(I112*H112,2)</f>
        <v>0</v>
      </c>
      <c r="K112" s="241" t="s">
        <v>19</v>
      </c>
      <c r="L112" s="246"/>
      <c r="M112" s="247" t="s">
        <v>19</v>
      </c>
      <c r="N112" s="248" t="s">
        <v>40</v>
      </c>
      <c r="O112" s="84"/>
      <c r="P112" s="215">
        <f>O112*H112</f>
        <v>0</v>
      </c>
      <c r="Q112" s="215">
        <v>0.00068999999999999997</v>
      </c>
      <c r="R112" s="215">
        <f>Q112*H112</f>
        <v>0.020313600000000001</v>
      </c>
      <c r="S112" s="215">
        <v>0</v>
      </c>
      <c r="T112" s="216">
        <f>S112*H112</f>
        <v>0</v>
      </c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R112" s="217" t="s">
        <v>303</v>
      </c>
      <c r="AT112" s="217" t="s">
        <v>299</v>
      </c>
      <c r="AU112" s="217" t="s">
        <v>76</v>
      </c>
      <c r="AY112" s="17" t="s">
        <v>266</v>
      </c>
      <c r="BE112" s="218">
        <f>IF(N112="základní",J112,0)</f>
        <v>0</v>
      </c>
      <c r="BF112" s="218">
        <f>IF(N112="snížená",J112,0)</f>
        <v>0</v>
      </c>
      <c r="BG112" s="218">
        <f>IF(N112="zákl. přenesená",J112,0)</f>
        <v>0</v>
      </c>
      <c r="BH112" s="218">
        <f>IF(N112="sníž. přenesená",J112,0)</f>
        <v>0</v>
      </c>
      <c r="BI112" s="218">
        <f>IF(N112="nulová",J112,0)</f>
        <v>0</v>
      </c>
      <c r="BJ112" s="17" t="s">
        <v>76</v>
      </c>
      <c r="BK112" s="218">
        <f>ROUND(I112*H112,2)</f>
        <v>0</v>
      </c>
      <c r="BL112" s="17" t="s">
        <v>265</v>
      </c>
      <c r="BM112" s="217" t="s">
        <v>3124</v>
      </c>
    </row>
    <row r="113" s="12" customFormat="1">
      <c r="A113" s="12"/>
      <c r="B113" s="224"/>
      <c r="C113" s="225"/>
      <c r="D113" s="226" t="s">
        <v>275</v>
      </c>
      <c r="E113" s="227" t="s">
        <v>657</v>
      </c>
      <c r="F113" s="228" t="s">
        <v>3125</v>
      </c>
      <c r="G113" s="225"/>
      <c r="H113" s="229">
        <v>29.440000000000001</v>
      </c>
      <c r="I113" s="230"/>
      <c r="J113" s="225"/>
      <c r="K113" s="225"/>
      <c r="L113" s="231"/>
      <c r="M113" s="236"/>
      <c r="N113" s="237"/>
      <c r="O113" s="237"/>
      <c r="P113" s="237"/>
      <c r="Q113" s="237"/>
      <c r="R113" s="237"/>
      <c r="S113" s="237"/>
      <c r="T113" s="238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T113" s="235" t="s">
        <v>275</v>
      </c>
      <c r="AU113" s="235" t="s">
        <v>76</v>
      </c>
      <c r="AV113" s="12" t="s">
        <v>78</v>
      </c>
      <c r="AW113" s="12" t="s">
        <v>31</v>
      </c>
      <c r="AX113" s="12" t="s">
        <v>76</v>
      </c>
      <c r="AY113" s="235" t="s">
        <v>266</v>
      </c>
    </row>
    <row r="114" s="2" customFormat="1" ht="16.5" customHeight="1">
      <c r="A114" s="38"/>
      <c r="B114" s="39"/>
      <c r="C114" s="206" t="s">
        <v>407</v>
      </c>
      <c r="D114" s="206" t="s">
        <v>267</v>
      </c>
      <c r="E114" s="207" t="s">
        <v>3126</v>
      </c>
      <c r="F114" s="208" t="s">
        <v>3127</v>
      </c>
      <c r="G114" s="209" t="s">
        <v>299</v>
      </c>
      <c r="H114" s="210">
        <v>29</v>
      </c>
      <c r="I114" s="211"/>
      <c r="J114" s="212">
        <f>ROUND(I114*H114,2)</f>
        <v>0</v>
      </c>
      <c r="K114" s="208" t="s">
        <v>19</v>
      </c>
      <c r="L114" s="44"/>
      <c r="M114" s="213" t="s">
        <v>19</v>
      </c>
      <c r="N114" s="214" t="s">
        <v>40</v>
      </c>
      <c r="O114" s="84"/>
      <c r="P114" s="215">
        <f>O114*H114</f>
        <v>0</v>
      </c>
      <c r="Q114" s="215">
        <v>0</v>
      </c>
      <c r="R114" s="215">
        <f>Q114*H114</f>
        <v>0</v>
      </c>
      <c r="S114" s="215">
        <v>0</v>
      </c>
      <c r="T114" s="216">
        <f>S114*H114</f>
        <v>0</v>
      </c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R114" s="217" t="s">
        <v>265</v>
      </c>
      <c r="AT114" s="217" t="s">
        <v>267</v>
      </c>
      <c r="AU114" s="217" t="s">
        <v>76</v>
      </c>
      <c r="AY114" s="17" t="s">
        <v>266</v>
      </c>
      <c r="BE114" s="218">
        <f>IF(N114="základní",J114,0)</f>
        <v>0</v>
      </c>
      <c r="BF114" s="218">
        <f>IF(N114="snížená",J114,0)</f>
        <v>0</v>
      </c>
      <c r="BG114" s="218">
        <f>IF(N114="zákl. přenesená",J114,0)</f>
        <v>0</v>
      </c>
      <c r="BH114" s="218">
        <f>IF(N114="sníž. přenesená",J114,0)</f>
        <v>0</v>
      </c>
      <c r="BI114" s="218">
        <f>IF(N114="nulová",J114,0)</f>
        <v>0</v>
      </c>
      <c r="BJ114" s="17" t="s">
        <v>76</v>
      </c>
      <c r="BK114" s="218">
        <f>ROUND(I114*H114,2)</f>
        <v>0</v>
      </c>
      <c r="BL114" s="17" t="s">
        <v>265</v>
      </c>
      <c r="BM114" s="217" t="s">
        <v>3128</v>
      </c>
    </row>
    <row r="115" s="2" customFormat="1" ht="21.75" customHeight="1">
      <c r="A115" s="38"/>
      <c r="B115" s="39"/>
      <c r="C115" s="206" t="s">
        <v>665</v>
      </c>
      <c r="D115" s="206" t="s">
        <v>267</v>
      </c>
      <c r="E115" s="207" t="s">
        <v>3129</v>
      </c>
      <c r="F115" s="208" t="s">
        <v>3130</v>
      </c>
      <c r="G115" s="209" t="s">
        <v>391</v>
      </c>
      <c r="H115" s="210">
        <v>22.399999999999999</v>
      </c>
      <c r="I115" s="211"/>
      <c r="J115" s="212">
        <f>ROUND(I115*H115,2)</f>
        <v>0</v>
      </c>
      <c r="K115" s="208" t="s">
        <v>19</v>
      </c>
      <c r="L115" s="44"/>
      <c r="M115" s="213" t="s">
        <v>19</v>
      </c>
      <c r="N115" s="214" t="s">
        <v>40</v>
      </c>
      <c r="O115" s="84"/>
      <c r="P115" s="215">
        <f>O115*H115</f>
        <v>0</v>
      </c>
      <c r="Q115" s="215">
        <v>0</v>
      </c>
      <c r="R115" s="215">
        <f>Q115*H115</f>
        <v>0</v>
      </c>
      <c r="S115" s="215">
        <v>0.255</v>
      </c>
      <c r="T115" s="216">
        <f>S115*H115</f>
        <v>5.7119999999999997</v>
      </c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R115" s="217" t="s">
        <v>265</v>
      </c>
      <c r="AT115" s="217" t="s">
        <v>267</v>
      </c>
      <c r="AU115" s="217" t="s">
        <v>76</v>
      </c>
      <c r="AY115" s="17" t="s">
        <v>266</v>
      </c>
      <c r="BE115" s="218">
        <f>IF(N115="základní",J115,0)</f>
        <v>0</v>
      </c>
      <c r="BF115" s="218">
        <f>IF(N115="snížená",J115,0)</f>
        <v>0</v>
      </c>
      <c r="BG115" s="218">
        <f>IF(N115="zákl. přenesená",J115,0)</f>
        <v>0</v>
      </c>
      <c r="BH115" s="218">
        <f>IF(N115="sníž. přenesená",J115,0)</f>
        <v>0</v>
      </c>
      <c r="BI115" s="218">
        <f>IF(N115="nulová",J115,0)</f>
        <v>0</v>
      </c>
      <c r="BJ115" s="17" t="s">
        <v>76</v>
      </c>
      <c r="BK115" s="218">
        <f>ROUND(I115*H115,2)</f>
        <v>0</v>
      </c>
      <c r="BL115" s="17" t="s">
        <v>265</v>
      </c>
      <c r="BM115" s="217" t="s">
        <v>3131</v>
      </c>
    </row>
    <row r="116" s="12" customFormat="1">
      <c r="A116" s="12"/>
      <c r="B116" s="224"/>
      <c r="C116" s="225"/>
      <c r="D116" s="226" t="s">
        <v>275</v>
      </c>
      <c r="E116" s="227" t="s">
        <v>1641</v>
      </c>
      <c r="F116" s="228" t="s">
        <v>3132</v>
      </c>
      <c r="G116" s="225"/>
      <c r="H116" s="229">
        <v>22.399999999999999</v>
      </c>
      <c r="I116" s="230"/>
      <c r="J116" s="225"/>
      <c r="K116" s="225"/>
      <c r="L116" s="231"/>
      <c r="M116" s="236"/>
      <c r="N116" s="237"/>
      <c r="O116" s="237"/>
      <c r="P116" s="237"/>
      <c r="Q116" s="237"/>
      <c r="R116" s="237"/>
      <c r="S116" s="237"/>
      <c r="T116" s="238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T116" s="235" t="s">
        <v>275</v>
      </c>
      <c r="AU116" s="235" t="s">
        <v>76</v>
      </c>
      <c r="AV116" s="12" t="s">
        <v>78</v>
      </c>
      <c r="AW116" s="12" t="s">
        <v>31</v>
      </c>
      <c r="AX116" s="12" t="s">
        <v>76</v>
      </c>
      <c r="AY116" s="235" t="s">
        <v>266</v>
      </c>
    </row>
    <row r="117" s="2" customFormat="1" ht="16.5" customHeight="1">
      <c r="A117" s="38"/>
      <c r="B117" s="39"/>
      <c r="C117" s="206" t="s">
        <v>670</v>
      </c>
      <c r="D117" s="206" t="s">
        <v>267</v>
      </c>
      <c r="E117" s="207" t="s">
        <v>3133</v>
      </c>
      <c r="F117" s="208" t="s">
        <v>3134</v>
      </c>
      <c r="G117" s="209" t="s">
        <v>293</v>
      </c>
      <c r="H117" s="210">
        <v>3.798</v>
      </c>
      <c r="I117" s="211"/>
      <c r="J117" s="212">
        <f>ROUND(I117*H117,2)</f>
        <v>0</v>
      </c>
      <c r="K117" s="208" t="s">
        <v>19</v>
      </c>
      <c r="L117" s="44"/>
      <c r="M117" s="213" t="s">
        <v>19</v>
      </c>
      <c r="N117" s="214" t="s">
        <v>40</v>
      </c>
      <c r="O117" s="84"/>
      <c r="P117" s="215">
        <f>O117*H117</f>
        <v>0</v>
      </c>
      <c r="Q117" s="215">
        <v>0</v>
      </c>
      <c r="R117" s="215">
        <f>Q117*H117</f>
        <v>0</v>
      </c>
      <c r="S117" s="215">
        <v>2.2000000000000002</v>
      </c>
      <c r="T117" s="216">
        <f>S117*H117</f>
        <v>8.3556000000000008</v>
      </c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R117" s="217" t="s">
        <v>265</v>
      </c>
      <c r="AT117" s="217" t="s">
        <v>267</v>
      </c>
      <c r="AU117" s="217" t="s">
        <v>76</v>
      </c>
      <c r="AY117" s="17" t="s">
        <v>266</v>
      </c>
      <c r="BE117" s="218">
        <f>IF(N117="základní",J117,0)</f>
        <v>0</v>
      </c>
      <c r="BF117" s="218">
        <f>IF(N117="snížená",J117,0)</f>
        <v>0</v>
      </c>
      <c r="BG117" s="218">
        <f>IF(N117="zákl. přenesená",J117,0)</f>
        <v>0</v>
      </c>
      <c r="BH117" s="218">
        <f>IF(N117="sníž. přenesená",J117,0)</f>
        <v>0</v>
      </c>
      <c r="BI117" s="218">
        <f>IF(N117="nulová",J117,0)</f>
        <v>0</v>
      </c>
      <c r="BJ117" s="17" t="s">
        <v>76</v>
      </c>
      <c r="BK117" s="218">
        <f>ROUND(I117*H117,2)</f>
        <v>0</v>
      </c>
      <c r="BL117" s="17" t="s">
        <v>265</v>
      </c>
      <c r="BM117" s="217" t="s">
        <v>3135</v>
      </c>
    </row>
    <row r="118" s="12" customFormat="1">
      <c r="A118" s="12"/>
      <c r="B118" s="224"/>
      <c r="C118" s="225"/>
      <c r="D118" s="226" t="s">
        <v>275</v>
      </c>
      <c r="E118" s="227" t="s">
        <v>675</v>
      </c>
      <c r="F118" s="228" t="s">
        <v>3136</v>
      </c>
      <c r="G118" s="225"/>
      <c r="H118" s="229">
        <v>3.798</v>
      </c>
      <c r="I118" s="230"/>
      <c r="J118" s="225"/>
      <c r="K118" s="225"/>
      <c r="L118" s="231"/>
      <c r="M118" s="236"/>
      <c r="N118" s="237"/>
      <c r="O118" s="237"/>
      <c r="P118" s="237"/>
      <c r="Q118" s="237"/>
      <c r="R118" s="237"/>
      <c r="S118" s="237"/>
      <c r="T118" s="238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T118" s="235" t="s">
        <v>275</v>
      </c>
      <c r="AU118" s="235" t="s">
        <v>76</v>
      </c>
      <c r="AV118" s="12" t="s">
        <v>78</v>
      </c>
      <c r="AW118" s="12" t="s">
        <v>31</v>
      </c>
      <c r="AX118" s="12" t="s">
        <v>76</v>
      </c>
      <c r="AY118" s="235" t="s">
        <v>266</v>
      </c>
    </row>
    <row r="119" s="2" customFormat="1" ht="16.5" customHeight="1">
      <c r="A119" s="38"/>
      <c r="B119" s="39"/>
      <c r="C119" s="206" t="s">
        <v>677</v>
      </c>
      <c r="D119" s="206" t="s">
        <v>267</v>
      </c>
      <c r="E119" s="207" t="s">
        <v>3137</v>
      </c>
      <c r="F119" s="208" t="s">
        <v>3138</v>
      </c>
      <c r="G119" s="209" t="s">
        <v>391</v>
      </c>
      <c r="H119" s="210">
        <v>23.466999999999999</v>
      </c>
      <c r="I119" s="211"/>
      <c r="J119" s="212">
        <f>ROUND(I119*H119,2)</f>
        <v>0</v>
      </c>
      <c r="K119" s="208" t="s">
        <v>19</v>
      </c>
      <c r="L119" s="44"/>
      <c r="M119" s="213" t="s">
        <v>19</v>
      </c>
      <c r="N119" s="214" t="s">
        <v>40</v>
      </c>
      <c r="O119" s="84"/>
      <c r="P119" s="215">
        <f>O119*H119</f>
        <v>0</v>
      </c>
      <c r="Q119" s="215">
        <v>0</v>
      </c>
      <c r="R119" s="215">
        <f>Q119*H119</f>
        <v>0</v>
      </c>
      <c r="S119" s="215">
        <v>0.32500000000000001</v>
      </c>
      <c r="T119" s="216">
        <f>S119*H119</f>
        <v>7.6267749999999994</v>
      </c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R119" s="217" t="s">
        <v>265</v>
      </c>
      <c r="AT119" s="217" t="s">
        <v>267</v>
      </c>
      <c r="AU119" s="217" t="s">
        <v>76</v>
      </c>
      <c r="AY119" s="17" t="s">
        <v>266</v>
      </c>
      <c r="BE119" s="218">
        <f>IF(N119="základní",J119,0)</f>
        <v>0</v>
      </c>
      <c r="BF119" s="218">
        <f>IF(N119="snížená",J119,0)</f>
        <v>0</v>
      </c>
      <c r="BG119" s="218">
        <f>IF(N119="zákl. přenesená",J119,0)</f>
        <v>0</v>
      </c>
      <c r="BH119" s="218">
        <f>IF(N119="sníž. přenesená",J119,0)</f>
        <v>0</v>
      </c>
      <c r="BI119" s="218">
        <f>IF(N119="nulová",J119,0)</f>
        <v>0</v>
      </c>
      <c r="BJ119" s="17" t="s">
        <v>76</v>
      </c>
      <c r="BK119" s="218">
        <f>ROUND(I119*H119,2)</f>
        <v>0</v>
      </c>
      <c r="BL119" s="17" t="s">
        <v>265</v>
      </c>
      <c r="BM119" s="217" t="s">
        <v>3139</v>
      </c>
    </row>
    <row r="120" s="12" customFormat="1">
      <c r="A120" s="12"/>
      <c r="B120" s="224"/>
      <c r="C120" s="225"/>
      <c r="D120" s="226" t="s">
        <v>275</v>
      </c>
      <c r="E120" s="227" t="s">
        <v>408</v>
      </c>
      <c r="F120" s="228" t="s">
        <v>3140</v>
      </c>
      <c r="G120" s="225"/>
      <c r="H120" s="229">
        <v>23.466999999999999</v>
      </c>
      <c r="I120" s="230"/>
      <c r="J120" s="225"/>
      <c r="K120" s="225"/>
      <c r="L120" s="231"/>
      <c r="M120" s="236"/>
      <c r="N120" s="237"/>
      <c r="O120" s="237"/>
      <c r="P120" s="237"/>
      <c r="Q120" s="237"/>
      <c r="R120" s="237"/>
      <c r="S120" s="237"/>
      <c r="T120" s="238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T120" s="235" t="s">
        <v>275</v>
      </c>
      <c r="AU120" s="235" t="s">
        <v>76</v>
      </c>
      <c r="AV120" s="12" t="s">
        <v>78</v>
      </c>
      <c r="AW120" s="12" t="s">
        <v>31</v>
      </c>
      <c r="AX120" s="12" t="s">
        <v>76</v>
      </c>
      <c r="AY120" s="235" t="s">
        <v>266</v>
      </c>
    </row>
    <row r="121" s="2" customFormat="1" ht="16.5" customHeight="1">
      <c r="A121" s="38"/>
      <c r="B121" s="39"/>
      <c r="C121" s="206" t="s">
        <v>683</v>
      </c>
      <c r="D121" s="206" t="s">
        <v>267</v>
      </c>
      <c r="E121" s="207" t="s">
        <v>3141</v>
      </c>
      <c r="F121" s="208" t="s">
        <v>3142</v>
      </c>
      <c r="G121" s="209" t="s">
        <v>391</v>
      </c>
      <c r="H121" s="210">
        <v>23.199999999999999</v>
      </c>
      <c r="I121" s="211"/>
      <c r="J121" s="212">
        <f>ROUND(I121*H121,2)</f>
        <v>0</v>
      </c>
      <c r="K121" s="208" t="s">
        <v>19</v>
      </c>
      <c r="L121" s="44"/>
      <c r="M121" s="213" t="s">
        <v>19</v>
      </c>
      <c r="N121" s="214" t="s">
        <v>40</v>
      </c>
      <c r="O121" s="84"/>
      <c r="P121" s="215">
        <f>O121*H121</f>
        <v>0</v>
      </c>
      <c r="Q121" s="215">
        <v>0</v>
      </c>
      <c r="R121" s="215">
        <f>Q121*H121</f>
        <v>0</v>
      </c>
      <c r="S121" s="215">
        <v>0</v>
      </c>
      <c r="T121" s="216">
        <f>S121*H121</f>
        <v>0</v>
      </c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R121" s="217" t="s">
        <v>265</v>
      </c>
      <c r="AT121" s="217" t="s">
        <v>267</v>
      </c>
      <c r="AU121" s="217" t="s">
        <v>76</v>
      </c>
      <c r="AY121" s="17" t="s">
        <v>266</v>
      </c>
      <c r="BE121" s="218">
        <f>IF(N121="základní",J121,0)</f>
        <v>0</v>
      </c>
      <c r="BF121" s="218">
        <f>IF(N121="snížená",J121,0)</f>
        <v>0</v>
      </c>
      <c r="BG121" s="218">
        <f>IF(N121="zákl. přenesená",J121,0)</f>
        <v>0</v>
      </c>
      <c r="BH121" s="218">
        <f>IF(N121="sníž. přenesená",J121,0)</f>
        <v>0</v>
      </c>
      <c r="BI121" s="218">
        <f>IF(N121="nulová",J121,0)</f>
        <v>0</v>
      </c>
      <c r="BJ121" s="17" t="s">
        <v>76</v>
      </c>
      <c r="BK121" s="218">
        <f>ROUND(I121*H121,2)</f>
        <v>0</v>
      </c>
      <c r="BL121" s="17" t="s">
        <v>265</v>
      </c>
      <c r="BM121" s="217" t="s">
        <v>3143</v>
      </c>
    </row>
    <row r="122" s="12" customFormat="1">
      <c r="A122" s="12"/>
      <c r="B122" s="224"/>
      <c r="C122" s="225"/>
      <c r="D122" s="226" t="s">
        <v>275</v>
      </c>
      <c r="E122" s="227" t="s">
        <v>411</v>
      </c>
      <c r="F122" s="228" t="s">
        <v>3144</v>
      </c>
      <c r="G122" s="225"/>
      <c r="H122" s="229">
        <v>23.199999999999999</v>
      </c>
      <c r="I122" s="230"/>
      <c r="J122" s="225"/>
      <c r="K122" s="225"/>
      <c r="L122" s="231"/>
      <c r="M122" s="236"/>
      <c r="N122" s="237"/>
      <c r="O122" s="237"/>
      <c r="P122" s="237"/>
      <c r="Q122" s="237"/>
      <c r="R122" s="237"/>
      <c r="S122" s="237"/>
      <c r="T122" s="238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T122" s="235" t="s">
        <v>275</v>
      </c>
      <c r="AU122" s="235" t="s">
        <v>76</v>
      </c>
      <c r="AV122" s="12" t="s">
        <v>78</v>
      </c>
      <c r="AW122" s="12" t="s">
        <v>31</v>
      </c>
      <c r="AX122" s="12" t="s">
        <v>76</v>
      </c>
      <c r="AY122" s="235" t="s">
        <v>266</v>
      </c>
    </row>
    <row r="123" s="2" customFormat="1" ht="16.5" customHeight="1">
      <c r="A123" s="38"/>
      <c r="B123" s="39"/>
      <c r="C123" s="206" t="s">
        <v>692</v>
      </c>
      <c r="D123" s="206" t="s">
        <v>267</v>
      </c>
      <c r="E123" s="207" t="s">
        <v>3145</v>
      </c>
      <c r="F123" s="208" t="s">
        <v>3146</v>
      </c>
      <c r="G123" s="209" t="s">
        <v>391</v>
      </c>
      <c r="H123" s="210">
        <v>17.600000000000001</v>
      </c>
      <c r="I123" s="211"/>
      <c r="J123" s="212">
        <f>ROUND(I123*H123,2)</f>
        <v>0</v>
      </c>
      <c r="K123" s="208" t="s">
        <v>19</v>
      </c>
      <c r="L123" s="44"/>
      <c r="M123" s="213" t="s">
        <v>19</v>
      </c>
      <c r="N123" s="214" t="s">
        <v>40</v>
      </c>
      <c r="O123" s="84"/>
      <c r="P123" s="215">
        <f>O123*H123</f>
        <v>0</v>
      </c>
      <c r="Q123" s="215">
        <v>0</v>
      </c>
      <c r="R123" s="215">
        <f>Q123*H123</f>
        <v>0</v>
      </c>
      <c r="S123" s="215">
        <v>0</v>
      </c>
      <c r="T123" s="216">
        <f>S123*H123</f>
        <v>0</v>
      </c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R123" s="217" t="s">
        <v>265</v>
      </c>
      <c r="AT123" s="217" t="s">
        <v>267</v>
      </c>
      <c r="AU123" s="217" t="s">
        <v>76</v>
      </c>
      <c r="AY123" s="17" t="s">
        <v>266</v>
      </c>
      <c r="BE123" s="218">
        <f>IF(N123="základní",J123,0)</f>
        <v>0</v>
      </c>
      <c r="BF123" s="218">
        <f>IF(N123="snížená",J123,0)</f>
        <v>0</v>
      </c>
      <c r="BG123" s="218">
        <f>IF(N123="zákl. přenesená",J123,0)</f>
        <v>0</v>
      </c>
      <c r="BH123" s="218">
        <f>IF(N123="sníž. přenesená",J123,0)</f>
        <v>0</v>
      </c>
      <c r="BI123" s="218">
        <f>IF(N123="nulová",J123,0)</f>
        <v>0</v>
      </c>
      <c r="BJ123" s="17" t="s">
        <v>76</v>
      </c>
      <c r="BK123" s="218">
        <f>ROUND(I123*H123,2)</f>
        <v>0</v>
      </c>
      <c r="BL123" s="17" t="s">
        <v>265</v>
      </c>
      <c r="BM123" s="217" t="s">
        <v>3147</v>
      </c>
    </row>
    <row r="124" s="12" customFormat="1">
      <c r="A124" s="12"/>
      <c r="B124" s="224"/>
      <c r="C124" s="225"/>
      <c r="D124" s="226" t="s">
        <v>275</v>
      </c>
      <c r="E124" s="227" t="s">
        <v>1749</v>
      </c>
      <c r="F124" s="228" t="s">
        <v>3148</v>
      </c>
      <c r="G124" s="225"/>
      <c r="H124" s="229">
        <v>17.600000000000001</v>
      </c>
      <c r="I124" s="230"/>
      <c r="J124" s="225"/>
      <c r="K124" s="225"/>
      <c r="L124" s="231"/>
      <c r="M124" s="236"/>
      <c r="N124" s="237"/>
      <c r="O124" s="237"/>
      <c r="P124" s="237"/>
      <c r="Q124" s="237"/>
      <c r="R124" s="237"/>
      <c r="S124" s="237"/>
      <c r="T124" s="238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T124" s="235" t="s">
        <v>275</v>
      </c>
      <c r="AU124" s="235" t="s">
        <v>76</v>
      </c>
      <c r="AV124" s="12" t="s">
        <v>78</v>
      </c>
      <c r="AW124" s="12" t="s">
        <v>31</v>
      </c>
      <c r="AX124" s="12" t="s">
        <v>76</v>
      </c>
      <c r="AY124" s="235" t="s">
        <v>266</v>
      </c>
    </row>
    <row r="125" s="2" customFormat="1" ht="21.75" customHeight="1">
      <c r="A125" s="38"/>
      <c r="B125" s="39"/>
      <c r="C125" s="206" t="s">
        <v>697</v>
      </c>
      <c r="D125" s="206" t="s">
        <v>267</v>
      </c>
      <c r="E125" s="207" t="s">
        <v>3149</v>
      </c>
      <c r="F125" s="208" t="s">
        <v>3150</v>
      </c>
      <c r="G125" s="209" t="s">
        <v>391</v>
      </c>
      <c r="H125" s="210">
        <v>22.399999999999999</v>
      </c>
      <c r="I125" s="211"/>
      <c r="J125" s="212">
        <f>ROUND(I125*H125,2)</f>
        <v>0</v>
      </c>
      <c r="K125" s="208" t="s">
        <v>19</v>
      </c>
      <c r="L125" s="44"/>
      <c r="M125" s="213" t="s">
        <v>19</v>
      </c>
      <c r="N125" s="214" t="s">
        <v>40</v>
      </c>
      <c r="O125" s="84"/>
      <c r="P125" s="215">
        <f>O125*H125</f>
        <v>0</v>
      </c>
      <c r="Q125" s="215">
        <v>0.10100000000000001</v>
      </c>
      <c r="R125" s="215">
        <f>Q125*H125</f>
        <v>2.2624</v>
      </c>
      <c r="S125" s="215">
        <v>0</v>
      </c>
      <c r="T125" s="216">
        <f>S125*H125</f>
        <v>0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R125" s="217" t="s">
        <v>265</v>
      </c>
      <c r="AT125" s="217" t="s">
        <v>267</v>
      </c>
      <c r="AU125" s="217" t="s">
        <v>76</v>
      </c>
      <c r="AY125" s="17" t="s">
        <v>266</v>
      </c>
      <c r="BE125" s="218">
        <f>IF(N125="základní",J125,0)</f>
        <v>0</v>
      </c>
      <c r="BF125" s="218">
        <f>IF(N125="snížená",J125,0)</f>
        <v>0</v>
      </c>
      <c r="BG125" s="218">
        <f>IF(N125="zákl. přenesená",J125,0)</f>
        <v>0</v>
      </c>
      <c r="BH125" s="218">
        <f>IF(N125="sníž. přenesená",J125,0)</f>
        <v>0</v>
      </c>
      <c r="BI125" s="218">
        <f>IF(N125="nulová",J125,0)</f>
        <v>0</v>
      </c>
      <c r="BJ125" s="17" t="s">
        <v>76</v>
      </c>
      <c r="BK125" s="218">
        <f>ROUND(I125*H125,2)</f>
        <v>0</v>
      </c>
      <c r="BL125" s="17" t="s">
        <v>265</v>
      </c>
      <c r="BM125" s="217" t="s">
        <v>3151</v>
      </c>
    </row>
    <row r="126" s="2" customFormat="1" ht="16.5" customHeight="1">
      <c r="A126" s="38"/>
      <c r="B126" s="39"/>
      <c r="C126" s="206" t="s">
        <v>704</v>
      </c>
      <c r="D126" s="206" t="s">
        <v>267</v>
      </c>
      <c r="E126" s="207" t="s">
        <v>2812</v>
      </c>
      <c r="F126" s="208" t="s">
        <v>3152</v>
      </c>
      <c r="G126" s="209" t="s">
        <v>1888</v>
      </c>
      <c r="H126" s="210">
        <v>8</v>
      </c>
      <c r="I126" s="211"/>
      <c r="J126" s="212">
        <f>ROUND(I126*H126,2)</f>
        <v>0</v>
      </c>
      <c r="K126" s="208" t="s">
        <v>19</v>
      </c>
      <c r="L126" s="44"/>
      <c r="M126" s="213" t="s">
        <v>19</v>
      </c>
      <c r="N126" s="214" t="s">
        <v>40</v>
      </c>
      <c r="O126" s="84"/>
      <c r="P126" s="215">
        <f>O126*H126</f>
        <v>0</v>
      </c>
      <c r="Q126" s="215">
        <v>0</v>
      </c>
      <c r="R126" s="215">
        <f>Q126*H126</f>
        <v>0</v>
      </c>
      <c r="S126" s="215">
        <v>0</v>
      </c>
      <c r="T126" s="216">
        <f>S126*H126</f>
        <v>0</v>
      </c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R126" s="217" t="s">
        <v>265</v>
      </c>
      <c r="AT126" s="217" t="s">
        <v>267</v>
      </c>
      <c r="AU126" s="217" t="s">
        <v>76</v>
      </c>
      <c r="AY126" s="17" t="s">
        <v>266</v>
      </c>
      <c r="BE126" s="218">
        <f>IF(N126="základní",J126,0)</f>
        <v>0</v>
      </c>
      <c r="BF126" s="218">
        <f>IF(N126="snížená",J126,0)</f>
        <v>0</v>
      </c>
      <c r="BG126" s="218">
        <f>IF(N126="zákl. přenesená",J126,0)</f>
        <v>0</v>
      </c>
      <c r="BH126" s="218">
        <f>IF(N126="sníž. přenesená",J126,0)</f>
        <v>0</v>
      </c>
      <c r="BI126" s="218">
        <f>IF(N126="nulová",J126,0)</f>
        <v>0</v>
      </c>
      <c r="BJ126" s="17" t="s">
        <v>76</v>
      </c>
      <c r="BK126" s="218">
        <f>ROUND(I126*H126,2)</f>
        <v>0</v>
      </c>
      <c r="BL126" s="17" t="s">
        <v>265</v>
      </c>
      <c r="BM126" s="217" t="s">
        <v>3153</v>
      </c>
    </row>
    <row r="127" s="2" customFormat="1" ht="16.5" customHeight="1">
      <c r="A127" s="38"/>
      <c r="B127" s="39"/>
      <c r="C127" s="206" t="s">
        <v>711</v>
      </c>
      <c r="D127" s="206" t="s">
        <v>267</v>
      </c>
      <c r="E127" s="207" t="s">
        <v>3154</v>
      </c>
      <c r="F127" s="208" t="s">
        <v>3155</v>
      </c>
      <c r="G127" s="209" t="s">
        <v>341</v>
      </c>
      <c r="H127" s="210">
        <v>2</v>
      </c>
      <c r="I127" s="211"/>
      <c r="J127" s="212">
        <f>ROUND(I127*H127,2)</f>
        <v>0</v>
      </c>
      <c r="K127" s="208" t="s">
        <v>19</v>
      </c>
      <c r="L127" s="44"/>
      <c r="M127" s="213" t="s">
        <v>19</v>
      </c>
      <c r="N127" s="214" t="s">
        <v>40</v>
      </c>
      <c r="O127" s="84"/>
      <c r="P127" s="215">
        <f>O127*H127</f>
        <v>0</v>
      </c>
      <c r="Q127" s="215">
        <v>0.0073400000000000002</v>
      </c>
      <c r="R127" s="215">
        <f>Q127*H127</f>
        <v>0.01468</v>
      </c>
      <c r="S127" s="215">
        <v>0</v>
      </c>
      <c r="T127" s="216">
        <f>S127*H127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217" t="s">
        <v>265</v>
      </c>
      <c r="AT127" s="217" t="s">
        <v>267</v>
      </c>
      <c r="AU127" s="217" t="s">
        <v>76</v>
      </c>
      <c r="AY127" s="17" t="s">
        <v>266</v>
      </c>
      <c r="BE127" s="218">
        <f>IF(N127="základní",J127,0)</f>
        <v>0</v>
      </c>
      <c r="BF127" s="218">
        <f>IF(N127="snížená",J127,0)</f>
        <v>0</v>
      </c>
      <c r="BG127" s="218">
        <f>IF(N127="zákl. přenesená",J127,0)</f>
        <v>0</v>
      </c>
      <c r="BH127" s="218">
        <f>IF(N127="sníž. přenesená",J127,0)</f>
        <v>0</v>
      </c>
      <c r="BI127" s="218">
        <f>IF(N127="nulová",J127,0)</f>
        <v>0</v>
      </c>
      <c r="BJ127" s="17" t="s">
        <v>76</v>
      </c>
      <c r="BK127" s="218">
        <f>ROUND(I127*H127,2)</f>
        <v>0</v>
      </c>
      <c r="BL127" s="17" t="s">
        <v>265</v>
      </c>
      <c r="BM127" s="217" t="s">
        <v>3156</v>
      </c>
    </row>
    <row r="128" s="2" customFormat="1" ht="16.5" customHeight="1">
      <c r="A128" s="38"/>
      <c r="B128" s="39"/>
      <c r="C128" s="239" t="s">
        <v>718</v>
      </c>
      <c r="D128" s="239" t="s">
        <v>299</v>
      </c>
      <c r="E128" s="240" t="s">
        <v>3157</v>
      </c>
      <c r="F128" s="241" t="s">
        <v>3158</v>
      </c>
      <c r="G128" s="242" t="s">
        <v>341</v>
      </c>
      <c r="H128" s="243">
        <v>2</v>
      </c>
      <c r="I128" s="244"/>
      <c r="J128" s="245">
        <f>ROUND(I128*H128,2)</f>
        <v>0</v>
      </c>
      <c r="K128" s="241" t="s">
        <v>19</v>
      </c>
      <c r="L128" s="246"/>
      <c r="M128" s="247" t="s">
        <v>19</v>
      </c>
      <c r="N128" s="248" t="s">
        <v>40</v>
      </c>
      <c r="O128" s="84"/>
      <c r="P128" s="215">
        <f>O128*H128</f>
        <v>0</v>
      </c>
      <c r="Q128" s="215">
        <v>0.00068999999999999997</v>
      </c>
      <c r="R128" s="215">
        <f>Q128*H128</f>
        <v>0.0013799999999999999</v>
      </c>
      <c r="S128" s="215">
        <v>0</v>
      </c>
      <c r="T128" s="216">
        <f>S128*H128</f>
        <v>0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R128" s="217" t="s">
        <v>303</v>
      </c>
      <c r="AT128" s="217" t="s">
        <v>299</v>
      </c>
      <c r="AU128" s="217" t="s">
        <v>76</v>
      </c>
      <c r="AY128" s="17" t="s">
        <v>266</v>
      </c>
      <c r="BE128" s="218">
        <f>IF(N128="základní",J128,0)</f>
        <v>0</v>
      </c>
      <c r="BF128" s="218">
        <f>IF(N128="snížená",J128,0)</f>
        <v>0</v>
      </c>
      <c r="BG128" s="218">
        <f>IF(N128="zákl. přenesená",J128,0)</f>
        <v>0</v>
      </c>
      <c r="BH128" s="218">
        <f>IF(N128="sníž. přenesená",J128,0)</f>
        <v>0</v>
      </c>
      <c r="BI128" s="218">
        <f>IF(N128="nulová",J128,0)</f>
        <v>0</v>
      </c>
      <c r="BJ128" s="17" t="s">
        <v>76</v>
      </c>
      <c r="BK128" s="218">
        <f>ROUND(I128*H128,2)</f>
        <v>0</v>
      </c>
      <c r="BL128" s="17" t="s">
        <v>265</v>
      </c>
      <c r="BM128" s="217" t="s">
        <v>3159</v>
      </c>
    </row>
    <row r="129" s="2" customFormat="1" ht="16.5" customHeight="1">
      <c r="A129" s="38"/>
      <c r="B129" s="39"/>
      <c r="C129" s="206" t="s">
        <v>723</v>
      </c>
      <c r="D129" s="206" t="s">
        <v>267</v>
      </c>
      <c r="E129" s="207" t="s">
        <v>3160</v>
      </c>
      <c r="F129" s="208" t="s">
        <v>3161</v>
      </c>
      <c r="G129" s="209" t="s">
        <v>299</v>
      </c>
      <c r="H129" s="210">
        <v>29</v>
      </c>
      <c r="I129" s="211"/>
      <c r="J129" s="212">
        <f>ROUND(I129*H129,2)</f>
        <v>0</v>
      </c>
      <c r="K129" s="208" t="s">
        <v>19</v>
      </c>
      <c r="L129" s="44"/>
      <c r="M129" s="213" t="s">
        <v>19</v>
      </c>
      <c r="N129" s="214" t="s">
        <v>40</v>
      </c>
      <c r="O129" s="84"/>
      <c r="P129" s="215">
        <f>O129*H129</f>
        <v>0</v>
      </c>
      <c r="Q129" s="215">
        <v>0</v>
      </c>
      <c r="R129" s="215">
        <f>Q129*H129</f>
        <v>0</v>
      </c>
      <c r="S129" s="215">
        <v>0</v>
      </c>
      <c r="T129" s="216">
        <f>S129*H129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217" t="s">
        <v>265</v>
      </c>
      <c r="AT129" s="217" t="s">
        <v>267</v>
      </c>
      <c r="AU129" s="217" t="s">
        <v>76</v>
      </c>
      <c r="AY129" s="17" t="s">
        <v>266</v>
      </c>
      <c r="BE129" s="218">
        <f>IF(N129="základní",J129,0)</f>
        <v>0</v>
      </c>
      <c r="BF129" s="218">
        <f>IF(N129="snížená",J129,0)</f>
        <v>0</v>
      </c>
      <c r="BG129" s="218">
        <f>IF(N129="zákl. přenesená",J129,0)</f>
        <v>0</v>
      </c>
      <c r="BH129" s="218">
        <f>IF(N129="sníž. přenesená",J129,0)</f>
        <v>0</v>
      </c>
      <c r="BI129" s="218">
        <f>IF(N129="nulová",J129,0)</f>
        <v>0</v>
      </c>
      <c r="BJ129" s="17" t="s">
        <v>76</v>
      </c>
      <c r="BK129" s="218">
        <f>ROUND(I129*H129,2)</f>
        <v>0</v>
      </c>
      <c r="BL129" s="17" t="s">
        <v>265</v>
      </c>
      <c r="BM129" s="217" t="s">
        <v>3162</v>
      </c>
    </row>
    <row r="130" s="11" customFormat="1" ht="25.92" customHeight="1">
      <c r="A130" s="11"/>
      <c r="B130" s="192"/>
      <c r="C130" s="193"/>
      <c r="D130" s="194" t="s">
        <v>68</v>
      </c>
      <c r="E130" s="195" t="s">
        <v>343</v>
      </c>
      <c r="F130" s="195" t="s">
        <v>344</v>
      </c>
      <c r="G130" s="193"/>
      <c r="H130" s="193"/>
      <c r="I130" s="196"/>
      <c r="J130" s="197">
        <f>BK130</f>
        <v>0</v>
      </c>
      <c r="K130" s="193"/>
      <c r="L130" s="198"/>
      <c r="M130" s="199"/>
      <c r="N130" s="200"/>
      <c r="O130" s="200"/>
      <c r="P130" s="201">
        <f>SUM(P131:P136)</f>
        <v>0</v>
      </c>
      <c r="Q130" s="200"/>
      <c r="R130" s="201">
        <f>SUM(R131:R136)</f>
        <v>0</v>
      </c>
      <c r="S130" s="200"/>
      <c r="T130" s="202">
        <f>SUM(T131:T136)</f>
        <v>0</v>
      </c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R130" s="203" t="s">
        <v>265</v>
      </c>
      <c r="AT130" s="204" t="s">
        <v>68</v>
      </c>
      <c r="AU130" s="204" t="s">
        <v>69</v>
      </c>
      <c r="AY130" s="203" t="s">
        <v>266</v>
      </c>
      <c r="BK130" s="205">
        <f>SUM(BK131:BK136)</f>
        <v>0</v>
      </c>
    </row>
    <row r="131" s="2" customFormat="1" ht="16.5" customHeight="1">
      <c r="A131" s="38"/>
      <c r="B131" s="39"/>
      <c r="C131" s="206" t="s">
        <v>76</v>
      </c>
      <c r="D131" s="206" t="s">
        <v>267</v>
      </c>
      <c r="E131" s="207" t="s">
        <v>3163</v>
      </c>
      <c r="F131" s="208" t="s">
        <v>3164</v>
      </c>
      <c r="G131" s="209" t="s">
        <v>302</v>
      </c>
      <c r="H131" s="210">
        <v>55.68</v>
      </c>
      <c r="I131" s="211"/>
      <c r="J131" s="212">
        <f>ROUND(I131*H131,2)</f>
        <v>0</v>
      </c>
      <c r="K131" s="208" t="s">
        <v>19</v>
      </c>
      <c r="L131" s="44"/>
      <c r="M131" s="213" t="s">
        <v>19</v>
      </c>
      <c r="N131" s="214" t="s">
        <v>40</v>
      </c>
      <c r="O131" s="84"/>
      <c r="P131" s="215">
        <f>O131*H131</f>
        <v>0</v>
      </c>
      <c r="Q131" s="215">
        <v>0</v>
      </c>
      <c r="R131" s="215">
        <f>Q131*H131</f>
        <v>0</v>
      </c>
      <c r="S131" s="215">
        <v>0</v>
      </c>
      <c r="T131" s="216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217" t="s">
        <v>265</v>
      </c>
      <c r="AT131" s="217" t="s">
        <v>267</v>
      </c>
      <c r="AU131" s="217" t="s">
        <v>76</v>
      </c>
      <c r="AY131" s="17" t="s">
        <v>266</v>
      </c>
      <c r="BE131" s="218">
        <f>IF(N131="základní",J131,0)</f>
        <v>0</v>
      </c>
      <c r="BF131" s="218">
        <f>IF(N131="snížená",J131,0)</f>
        <v>0</v>
      </c>
      <c r="BG131" s="218">
        <f>IF(N131="zákl. přenesená",J131,0)</f>
        <v>0</v>
      </c>
      <c r="BH131" s="218">
        <f>IF(N131="sníž. přenesená",J131,0)</f>
        <v>0</v>
      </c>
      <c r="BI131" s="218">
        <f>IF(N131="nulová",J131,0)</f>
        <v>0</v>
      </c>
      <c r="BJ131" s="17" t="s">
        <v>76</v>
      </c>
      <c r="BK131" s="218">
        <f>ROUND(I131*H131,2)</f>
        <v>0</v>
      </c>
      <c r="BL131" s="17" t="s">
        <v>265</v>
      </c>
      <c r="BM131" s="217" t="s">
        <v>3165</v>
      </c>
    </row>
    <row r="132" s="2" customFormat="1" ht="16.5" customHeight="1">
      <c r="A132" s="38"/>
      <c r="B132" s="39"/>
      <c r="C132" s="206" t="s">
        <v>78</v>
      </c>
      <c r="D132" s="206" t="s">
        <v>267</v>
      </c>
      <c r="E132" s="207" t="s">
        <v>3166</v>
      </c>
      <c r="F132" s="208" t="s">
        <v>3167</v>
      </c>
      <c r="G132" s="209" t="s">
        <v>302</v>
      </c>
      <c r="H132" s="210">
        <v>556.79999999999995</v>
      </c>
      <c r="I132" s="211"/>
      <c r="J132" s="212">
        <f>ROUND(I132*H132,2)</f>
        <v>0</v>
      </c>
      <c r="K132" s="208" t="s">
        <v>19</v>
      </c>
      <c r="L132" s="44"/>
      <c r="M132" s="213" t="s">
        <v>19</v>
      </c>
      <c r="N132" s="214" t="s">
        <v>40</v>
      </c>
      <c r="O132" s="84"/>
      <c r="P132" s="215">
        <f>O132*H132</f>
        <v>0</v>
      </c>
      <c r="Q132" s="215">
        <v>0</v>
      </c>
      <c r="R132" s="215">
        <f>Q132*H132</f>
        <v>0</v>
      </c>
      <c r="S132" s="215">
        <v>0</v>
      </c>
      <c r="T132" s="216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17" t="s">
        <v>265</v>
      </c>
      <c r="AT132" s="217" t="s">
        <v>267</v>
      </c>
      <c r="AU132" s="217" t="s">
        <v>76</v>
      </c>
      <c r="AY132" s="17" t="s">
        <v>266</v>
      </c>
      <c r="BE132" s="218">
        <f>IF(N132="základní",J132,0)</f>
        <v>0</v>
      </c>
      <c r="BF132" s="218">
        <f>IF(N132="snížená",J132,0)</f>
        <v>0</v>
      </c>
      <c r="BG132" s="218">
        <f>IF(N132="zákl. přenesená",J132,0)</f>
        <v>0</v>
      </c>
      <c r="BH132" s="218">
        <f>IF(N132="sníž. přenesená",J132,0)</f>
        <v>0</v>
      </c>
      <c r="BI132" s="218">
        <f>IF(N132="nulová",J132,0)</f>
        <v>0</v>
      </c>
      <c r="BJ132" s="17" t="s">
        <v>76</v>
      </c>
      <c r="BK132" s="218">
        <f>ROUND(I132*H132,2)</f>
        <v>0</v>
      </c>
      <c r="BL132" s="17" t="s">
        <v>265</v>
      </c>
      <c r="BM132" s="217" t="s">
        <v>3168</v>
      </c>
    </row>
    <row r="133" s="2" customFormat="1" ht="24.15" customHeight="1">
      <c r="A133" s="38"/>
      <c r="B133" s="39"/>
      <c r="C133" s="206" t="s">
        <v>312</v>
      </c>
      <c r="D133" s="206" t="s">
        <v>267</v>
      </c>
      <c r="E133" s="207" t="s">
        <v>1550</v>
      </c>
      <c r="F133" s="208" t="s">
        <v>3169</v>
      </c>
      <c r="G133" s="209" t="s">
        <v>302</v>
      </c>
      <c r="H133" s="210">
        <v>7.5999999999999996</v>
      </c>
      <c r="I133" s="211"/>
      <c r="J133" s="212">
        <f>ROUND(I133*H133,2)</f>
        <v>0</v>
      </c>
      <c r="K133" s="208" t="s">
        <v>19</v>
      </c>
      <c r="L133" s="44"/>
      <c r="M133" s="213" t="s">
        <v>19</v>
      </c>
      <c r="N133" s="214" t="s">
        <v>40</v>
      </c>
      <c r="O133" s="84"/>
      <c r="P133" s="215">
        <f>O133*H133</f>
        <v>0</v>
      </c>
      <c r="Q133" s="215">
        <v>0</v>
      </c>
      <c r="R133" s="215">
        <f>Q133*H133</f>
        <v>0</v>
      </c>
      <c r="S133" s="215">
        <v>0</v>
      </c>
      <c r="T133" s="216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217" t="s">
        <v>265</v>
      </c>
      <c r="AT133" s="217" t="s">
        <v>267</v>
      </c>
      <c r="AU133" s="217" t="s">
        <v>76</v>
      </c>
      <c r="AY133" s="17" t="s">
        <v>266</v>
      </c>
      <c r="BE133" s="218">
        <f>IF(N133="základní",J133,0)</f>
        <v>0</v>
      </c>
      <c r="BF133" s="218">
        <f>IF(N133="snížená",J133,0)</f>
        <v>0</v>
      </c>
      <c r="BG133" s="218">
        <f>IF(N133="zákl. přenesená",J133,0)</f>
        <v>0</v>
      </c>
      <c r="BH133" s="218">
        <f>IF(N133="sníž. přenesená",J133,0)</f>
        <v>0</v>
      </c>
      <c r="BI133" s="218">
        <f>IF(N133="nulová",J133,0)</f>
        <v>0</v>
      </c>
      <c r="BJ133" s="17" t="s">
        <v>76</v>
      </c>
      <c r="BK133" s="218">
        <f>ROUND(I133*H133,2)</f>
        <v>0</v>
      </c>
      <c r="BL133" s="17" t="s">
        <v>265</v>
      </c>
      <c r="BM133" s="217" t="s">
        <v>3170</v>
      </c>
    </row>
    <row r="134" s="12" customFormat="1">
      <c r="A134" s="12"/>
      <c r="B134" s="224"/>
      <c r="C134" s="225"/>
      <c r="D134" s="226" t="s">
        <v>275</v>
      </c>
      <c r="E134" s="227" t="s">
        <v>317</v>
      </c>
      <c r="F134" s="228" t="s">
        <v>3171</v>
      </c>
      <c r="G134" s="225"/>
      <c r="H134" s="229">
        <v>7.5999999999999996</v>
      </c>
      <c r="I134" s="230"/>
      <c r="J134" s="225"/>
      <c r="K134" s="225"/>
      <c r="L134" s="231"/>
      <c r="M134" s="236"/>
      <c r="N134" s="237"/>
      <c r="O134" s="237"/>
      <c r="P134" s="237"/>
      <c r="Q134" s="237"/>
      <c r="R134" s="237"/>
      <c r="S134" s="237"/>
      <c r="T134" s="238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T134" s="235" t="s">
        <v>275</v>
      </c>
      <c r="AU134" s="235" t="s">
        <v>76</v>
      </c>
      <c r="AV134" s="12" t="s">
        <v>78</v>
      </c>
      <c r="AW134" s="12" t="s">
        <v>31</v>
      </c>
      <c r="AX134" s="12" t="s">
        <v>76</v>
      </c>
      <c r="AY134" s="235" t="s">
        <v>266</v>
      </c>
    </row>
    <row r="135" s="2" customFormat="1" ht="24.15" customHeight="1">
      <c r="A135" s="38"/>
      <c r="B135" s="39"/>
      <c r="C135" s="206" t="s">
        <v>265</v>
      </c>
      <c r="D135" s="206" t="s">
        <v>267</v>
      </c>
      <c r="E135" s="207" t="s">
        <v>1558</v>
      </c>
      <c r="F135" s="208" t="s">
        <v>534</v>
      </c>
      <c r="G135" s="209" t="s">
        <v>302</v>
      </c>
      <c r="H135" s="210">
        <v>48.079999999999998</v>
      </c>
      <c r="I135" s="211"/>
      <c r="J135" s="212">
        <f>ROUND(I135*H135,2)</f>
        <v>0</v>
      </c>
      <c r="K135" s="208" t="s">
        <v>19</v>
      </c>
      <c r="L135" s="44"/>
      <c r="M135" s="213" t="s">
        <v>19</v>
      </c>
      <c r="N135" s="214" t="s">
        <v>40</v>
      </c>
      <c r="O135" s="84"/>
      <c r="P135" s="215">
        <f>O135*H135</f>
        <v>0</v>
      </c>
      <c r="Q135" s="215">
        <v>0</v>
      </c>
      <c r="R135" s="215">
        <f>Q135*H135</f>
        <v>0</v>
      </c>
      <c r="S135" s="215">
        <v>0</v>
      </c>
      <c r="T135" s="216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217" t="s">
        <v>265</v>
      </c>
      <c r="AT135" s="217" t="s">
        <v>267</v>
      </c>
      <c r="AU135" s="217" t="s">
        <v>76</v>
      </c>
      <c r="AY135" s="17" t="s">
        <v>266</v>
      </c>
      <c r="BE135" s="218">
        <f>IF(N135="základní",J135,0)</f>
        <v>0</v>
      </c>
      <c r="BF135" s="218">
        <f>IF(N135="snížená",J135,0)</f>
        <v>0</v>
      </c>
      <c r="BG135" s="218">
        <f>IF(N135="zákl. přenesená",J135,0)</f>
        <v>0</v>
      </c>
      <c r="BH135" s="218">
        <f>IF(N135="sníž. přenesená",J135,0)</f>
        <v>0</v>
      </c>
      <c r="BI135" s="218">
        <f>IF(N135="nulová",J135,0)</f>
        <v>0</v>
      </c>
      <c r="BJ135" s="17" t="s">
        <v>76</v>
      </c>
      <c r="BK135" s="218">
        <f>ROUND(I135*H135,2)</f>
        <v>0</v>
      </c>
      <c r="BL135" s="17" t="s">
        <v>265</v>
      </c>
      <c r="BM135" s="217" t="s">
        <v>3172</v>
      </c>
    </row>
    <row r="136" s="12" customFormat="1">
      <c r="A136" s="12"/>
      <c r="B136" s="224"/>
      <c r="C136" s="225"/>
      <c r="D136" s="226" t="s">
        <v>275</v>
      </c>
      <c r="E136" s="227" t="s">
        <v>325</v>
      </c>
      <c r="F136" s="228" t="s">
        <v>3173</v>
      </c>
      <c r="G136" s="225"/>
      <c r="H136" s="229">
        <v>48.079999999999998</v>
      </c>
      <c r="I136" s="230"/>
      <c r="J136" s="225"/>
      <c r="K136" s="225"/>
      <c r="L136" s="231"/>
      <c r="M136" s="236"/>
      <c r="N136" s="237"/>
      <c r="O136" s="237"/>
      <c r="P136" s="237"/>
      <c r="Q136" s="237"/>
      <c r="R136" s="237"/>
      <c r="S136" s="237"/>
      <c r="T136" s="238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T136" s="235" t="s">
        <v>275</v>
      </c>
      <c r="AU136" s="235" t="s">
        <v>76</v>
      </c>
      <c r="AV136" s="12" t="s">
        <v>78</v>
      </c>
      <c r="AW136" s="12" t="s">
        <v>31</v>
      </c>
      <c r="AX136" s="12" t="s">
        <v>76</v>
      </c>
      <c r="AY136" s="235" t="s">
        <v>266</v>
      </c>
    </row>
    <row r="137" s="11" customFormat="1" ht="25.92" customHeight="1">
      <c r="A137" s="11"/>
      <c r="B137" s="192"/>
      <c r="C137" s="193"/>
      <c r="D137" s="194" t="s">
        <v>68</v>
      </c>
      <c r="E137" s="195" t="s">
        <v>263</v>
      </c>
      <c r="F137" s="195" t="s">
        <v>264</v>
      </c>
      <c r="G137" s="193"/>
      <c r="H137" s="193"/>
      <c r="I137" s="196"/>
      <c r="J137" s="197">
        <f>BK137</f>
        <v>0</v>
      </c>
      <c r="K137" s="193"/>
      <c r="L137" s="198"/>
      <c r="M137" s="199"/>
      <c r="N137" s="200"/>
      <c r="O137" s="200"/>
      <c r="P137" s="201">
        <f>SUM(P138:P143)</f>
        <v>0</v>
      </c>
      <c r="Q137" s="200"/>
      <c r="R137" s="201">
        <f>SUM(R138:R143)</f>
        <v>0</v>
      </c>
      <c r="S137" s="200"/>
      <c r="T137" s="202">
        <f>SUM(T138:T143)</f>
        <v>0</v>
      </c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R137" s="203" t="s">
        <v>265</v>
      </c>
      <c r="AT137" s="204" t="s">
        <v>68</v>
      </c>
      <c r="AU137" s="204" t="s">
        <v>69</v>
      </c>
      <c r="AY137" s="203" t="s">
        <v>266</v>
      </c>
      <c r="BK137" s="205">
        <f>SUM(BK138:BK143)</f>
        <v>0</v>
      </c>
    </row>
    <row r="138" s="2" customFormat="1" ht="16.5" customHeight="1">
      <c r="A138" s="38"/>
      <c r="B138" s="39"/>
      <c r="C138" s="206" t="s">
        <v>736</v>
      </c>
      <c r="D138" s="206" t="s">
        <v>267</v>
      </c>
      <c r="E138" s="207" t="s">
        <v>3174</v>
      </c>
      <c r="F138" s="208" t="s">
        <v>3175</v>
      </c>
      <c r="G138" s="209" t="s">
        <v>270</v>
      </c>
      <c r="H138" s="210">
        <v>1</v>
      </c>
      <c r="I138" s="211"/>
      <c r="J138" s="212">
        <f>ROUND(I138*H138,2)</f>
        <v>0</v>
      </c>
      <c r="K138" s="208" t="s">
        <v>19</v>
      </c>
      <c r="L138" s="44"/>
      <c r="M138" s="213" t="s">
        <v>19</v>
      </c>
      <c r="N138" s="214" t="s">
        <v>40</v>
      </c>
      <c r="O138" s="84"/>
      <c r="P138" s="215">
        <f>O138*H138</f>
        <v>0</v>
      </c>
      <c r="Q138" s="215">
        <v>0</v>
      </c>
      <c r="R138" s="215">
        <f>Q138*H138</f>
        <v>0</v>
      </c>
      <c r="S138" s="215">
        <v>0</v>
      </c>
      <c r="T138" s="216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17" t="s">
        <v>265</v>
      </c>
      <c r="AT138" s="217" t="s">
        <v>267</v>
      </c>
      <c r="AU138" s="217" t="s">
        <v>76</v>
      </c>
      <c r="AY138" s="17" t="s">
        <v>266</v>
      </c>
      <c r="BE138" s="218">
        <f>IF(N138="základní",J138,0)</f>
        <v>0</v>
      </c>
      <c r="BF138" s="218">
        <f>IF(N138="snížená",J138,0)</f>
        <v>0</v>
      </c>
      <c r="BG138" s="218">
        <f>IF(N138="zákl. přenesená",J138,0)</f>
        <v>0</v>
      </c>
      <c r="BH138" s="218">
        <f>IF(N138="sníž. přenesená",J138,0)</f>
        <v>0</v>
      </c>
      <c r="BI138" s="218">
        <f>IF(N138="nulová",J138,0)</f>
        <v>0</v>
      </c>
      <c r="BJ138" s="17" t="s">
        <v>76</v>
      </c>
      <c r="BK138" s="218">
        <f>ROUND(I138*H138,2)</f>
        <v>0</v>
      </c>
      <c r="BL138" s="17" t="s">
        <v>265</v>
      </c>
      <c r="BM138" s="217" t="s">
        <v>3176</v>
      </c>
    </row>
    <row r="139" s="2" customFormat="1" ht="16.5" customHeight="1">
      <c r="A139" s="38"/>
      <c r="B139" s="39"/>
      <c r="C139" s="206" t="s">
        <v>741</v>
      </c>
      <c r="D139" s="206" t="s">
        <v>267</v>
      </c>
      <c r="E139" s="207" t="s">
        <v>3177</v>
      </c>
      <c r="F139" s="208" t="s">
        <v>3178</v>
      </c>
      <c r="G139" s="209" t="s">
        <v>341</v>
      </c>
      <c r="H139" s="210">
        <v>1</v>
      </c>
      <c r="I139" s="211"/>
      <c r="J139" s="212">
        <f>ROUND(I139*H139,2)</f>
        <v>0</v>
      </c>
      <c r="K139" s="208" t="s">
        <v>19</v>
      </c>
      <c r="L139" s="44"/>
      <c r="M139" s="213" t="s">
        <v>19</v>
      </c>
      <c r="N139" s="214" t="s">
        <v>40</v>
      </c>
      <c r="O139" s="84"/>
      <c r="P139" s="215">
        <f>O139*H139</f>
        <v>0</v>
      </c>
      <c r="Q139" s="215">
        <v>0</v>
      </c>
      <c r="R139" s="215">
        <f>Q139*H139</f>
        <v>0</v>
      </c>
      <c r="S139" s="215">
        <v>0</v>
      </c>
      <c r="T139" s="216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17" t="s">
        <v>265</v>
      </c>
      <c r="AT139" s="217" t="s">
        <v>267</v>
      </c>
      <c r="AU139" s="217" t="s">
        <v>76</v>
      </c>
      <c r="AY139" s="17" t="s">
        <v>266</v>
      </c>
      <c r="BE139" s="218">
        <f>IF(N139="základní",J139,0)</f>
        <v>0</v>
      </c>
      <c r="BF139" s="218">
        <f>IF(N139="snížená",J139,0)</f>
        <v>0</v>
      </c>
      <c r="BG139" s="218">
        <f>IF(N139="zákl. přenesená",J139,0)</f>
        <v>0</v>
      </c>
      <c r="BH139" s="218">
        <f>IF(N139="sníž. přenesená",J139,0)</f>
        <v>0</v>
      </c>
      <c r="BI139" s="218">
        <f>IF(N139="nulová",J139,0)</f>
        <v>0</v>
      </c>
      <c r="BJ139" s="17" t="s">
        <v>76</v>
      </c>
      <c r="BK139" s="218">
        <f>ROUND(I139*H139,2)</f>
        <v>0</v>
      </c>
      <c r="BL139" s="17" t="s">
        <v>265</v>
      </c>
      <c r="BM139" s="217" t="s">
        <v>3179</v>
      </c>
    </row>
    <row r="140" s="2" customFormat="1" ht="21.75" customHeight="1">
      <c r="A140" s="38"/>
      <c r="B140" s="39"/>
      <c r="C140" s="206" t="s">
        <v>746</v>
      </c>
      <c r="D140" s="206" t="s">
        <v>267</v>
      </c>
      <c r="E140" s="207" t="s">
        <v>3180</v>
      </c>
      <c r="F140" s="208" t="s">
        <v>3181</v>
      </c>
      <c r="G140" s="209" t="s">
        <v>341</v>
      </c>
      <c r="H140" s="210">
        <v>1</v>
      </c>
      <c r="I140" s="211"/>
      <c r="J140" s="212">
        <f>ROUND(I140*H140,2)</f>
        <v>0</v>
      </c>
      <c r="K140" s="208" t="s">
        <v>19</v>
      </c>
      <c r="L140" s="44"/>
      <c r="M140" s="213" t="s">
        <v>19</v>
      </c>
      <c r="N140" s="214" t="s">
        <v>40</v>
      </c>
      <c r="O140" s="84"/>
      <c r="P140" s="215">
        <f>O140*H140</f>
        <v>0</v>
      </c>
      <c r="Q140" s="215">
        <v>0</v>
      </c>
      <c r="R140" s="215">
        <f>Q140*H140</f>
        <v>0</v>
      </c>
      <c r="S140" s="215">
        <v>0</v>
      </c>
      <c r="T140" s="216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17" t="s">
        <v>265</v>
      </c>
      <c r="AT140" s="217" t="s">
        <v>267</v>
      </c>
      <c r="AU140" s="217" t="s">
        <v>76</v>
      </c>
      <c r="AY140" s="17" t="s">
        <v>266</v>
      </c>
      <c r="BE140" s="218">
        <f>IF(N140="základní",J140,0)</f>
        <v>0</v>
      </c>
      <c r="BF140" s="218">
        <f>IF(N140="snížená",J140,0)</f>
        <v>0</v>
      </c>
      <c r="BG140" s="218">
        <f>IF(N140="zákl. přenesená",J140,0)</f>
        <v>0</v>
      </c>
      <c r="BH140" s="218">
        <f>IF(N140="sníž. přenesená",J140,0)</f>
        <v>0</v>
      </c>
      <c r="BI140" s="218">
        <f>IF(N140="nulová",J140,0)</f>
        <v>0</v>
      </c>
      <c r="BJ140" s="17" t="s">
        <v>76</v>
      </c>
      <c r="BK140" s="218">
        <f>ROUND(I140*H140,2)</f>
        <v>0</v>
      </c>
      <c r="BL140" s="17" t="s">
        <v>265</v>
      </c>
      <c r="BM140" s="217" t="s">
        <v>3182</v>
      </c>
    </row>
    <row r="141" s="2" customFormat="1" ht="16.5" customHeight="1">
      <c r="A141" s="38"/>
      <c r="B141" s="39"/>
      <c r="C141" s="206" t="s">
        <v>756</v>
      </c>
      <c r="D141" s="206" t="s">
        <v>267</v>
      </c>
      <c r="E141" s="207" t="s">
        <v>3183</v>
      </c>
      <c r="F141" s="208" t="s">
        <v>3184</v>
      </c>
      <c r="G141" s="209" t="s">
        <v>341</v>
      </c>
      <c r="H141" s="210">
        <v>1</v>
      </c>
      <c r="I141" s="211"/>
      <c r="J141" s="212">
        <f>ROUND(I141*H141,2)</f>
        <v>0</v>
      </c>
      <c r="K141" s="208" t="s">
        <v>19</v>
      </c>
      <c r="L141" s="44"/>
      <c r="M141" s="213" t="s">
        <v>19</v>
      </c>
      <c r="N141" s="214" t="s">
        <v>40</v>
      </c>
      <c r="O141" s="84"/>
      <c r="P141" s="215">
        <f>O141*H141</f>
        <v>0</v>
      </c>
      <c r="Q141" s="215">
        <v>0</v>
      </c>
      <c r="R141" s="215">
        <f>Q141*H141</f>
        <v>0</v>
      </c>
      <c r="S141" s="215">
        <v>0</v>
      </c>
      <c r="T141" s="216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217" t="s">
        <v>265</v>
      </c>
      <c r="AT141" s="217" t="s">
        <v>267</v>
      </c>
      <c r="AU141" s="217" t="s">
        <v>76</v>
      </c>
      <c r="AY141" s="17" t="s">
        <v>266</v>
      </c>
      <c r="BE141" s="218">
        <f>IF(N141="základní",J141,0)</f>
        <v>0</v>
      </c>
      <c r="BF141" s="218">
        <f>IF(N141="snížená",J141,0)</f>
        <v>0</v>
      </c>
      <c r="BG141" s="218">
        <f>IF(N141="zákl. přenesená",J141,0)</f>
        <v>0</v>
      </c>
      <c r="BH141" s="218">
        <f>IF(N141="sníž. přenesená",J141,0)</f>
        <v>0</v>
      </c>
      <c r="BI141" s="218">
        <f>IF(N141="nulová",J141,0)</f>
        <v>0</v>
      </c>
      <c r="BJ141" s="17" t="s">
        <v>76</v>
      </c>
      <c r="BK141" s="218">
        <f>ROUND(I141*H141,2)</f>
        <v>0</v>
      </c>
      <c r="BL141" s="17" t="s">
        <v>265</v>
      </c>
      <c r="BM141" s="217" t="s">
        <v>3185</v>
      </c>
    </row>
    <row r="142" s="2" customFormat="1" ht="16.5" customHeight="1">
      <c r="A142" s="38"/>
      <c r="B142" s="39"/>
      <c r="C142" s="206" t="s">
        <v>763</v>
      </c>
      <c r="D142" s="206" t="s">
        <v>267</v>
      </c>
      <c r="E142" s="207" t="s">
        <v>3186</v>
      </c>
      <c r="F142" s="208" t="s">
        <v>3187</v>
      </c>
      <c r="G142" s="209" t="s">
        <v>341</v>
      </c>
      <c r="H142" s="210">
        <v>1</v>
      </c>
      <c r="I142" s="211"/>
      <c r="J142" s="212">
        <f>ROUND(I142*H142,2)</f>
        <v>0</v>
      </c>
      <c r="K142" s="208" t="s">
        <v>19</v>
      </c>
      <c r="L142" s="44"/>
      <c r="M142" s="213" t="s">
        <v>19</v>
      </c>
      <c r="N142" s="214" t="s">
        <v>40</v>
      </c>
      <c r="O142" s="84"/>
      <c r="P142" s="215">
        <f>O142*H142</f>
        <v>0</v>
      </c>
      <c r="Q142" s="215">
        <v>0</v>
      </c>
      <c r="R142" s="215">
        <f>Q142*H142</f>
        <v>0</v>
      </c>
      <c r="S142" s="215">
        <v>0</v>
      </c>
      <c r="T142" s="216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17" t="s">
        <v>265</v>
      </c>
      <c r="AT142" s="217" t="s">
        <v>267</v>
      </c>
      <c r="AU142" s="217" t="s">
        <v>76</v>
      </c>
      <c r="AY142" s="17" t="s">
        <v>266</v>
      </c>
      <c r="BE142" s="218">
        <f>IF(N142="základní",J142,0)</f>
        <v>0</v>
      </c>
      <c r="BF142" s="218">
        <f>IF(N142="snížená",J142,0)</f>
        <v>0</v>
      </c>
      <c r="BG142" s="218">
        <f>IF(N142="zákl. přenesená",J142,0)</f>
        <v>0</v>
      </c>
      <c r="BH142" s="218">
        <f>IF(N142="sníž. přenesená",J142,0)</f>
        <v>0</v>
      </c>
      <c r="BI142" s="218">
        <f>IF(N142="nulová",J142,0)</f>
        <v>0</v>
      </c>
      <c r="BJ142" s="17" t="s">
        <v>76</v>
      </c>
      <c r="BK142" s="218">
        <f>ROUND(I142*H142,2)</f>
        <v>0</v>
      </c>
      <c r="BL142" s="17" t="s">
        <v>265</v>
      </c>
      <c r="BM142" s="217" t="s">
        <v>3188</v>
      </c>
    </row>
    <row r="143" s="2" customFormat="1" ht="16.5" customHeight="1">
      <c r="A143" s="38"/>
      <c r="B143" s="39"/>
      <c r="C143" s="239" t="s">
        <v>768</v>
      </c>
      <c r="D143" s="239" t="s">
        <v>299</v>
      </c>
      <c r="E143" s="240" t="s">
        <v>3189</v>
      </c>
      <c r="F143" s="241" t="s">
        <v>3190</v>
      </c>
      <c r="G143" s="242" t="s">
        <v>270</v>
      </c>
      <c r="H143" s="243">
        <v>1</v>
      </c>
      <c r="I143" s="244"/>
      <c r="J143" s="245">
        <f>ROUND(I143*H143,2)</f>
        <v>0</v>
      </c>
      <c r="K143" s="241" t="s">
        <v>19</v>
      </c>
      <c r="L143" s="246"/>
      <c r="M143" s="266" t="s">
        <v>19</v>
      </c>
      <c r="N143" s="267" t="s">
        <v>40</v>
      </c>
      <c r="O143" s="263"/>
      <c r="P143" s="268">
        <f>O143*H143</f>
        <v>0</v>
      </c>
      <c r="Q143" s="268">
        <v>0</v>
      </c>
      <c r="R143" s="268">
        <f>Q143*H143</f>
        <v>0</v>
      </c>
      <c r="S143" s="268">
        <v>0</v>
      </c>
      <c r="T143" s="269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17" t="s">
        <v>303</v>
      </c>
      <c r="AT143" s="217" t="s">
        <v>299</v>
      </c>
      <c r="AU143" s="217" t="s">
        <v>76</v>
      </c>
      <c r="AY143" s="17" t="s">
        <v>266</v>
      </c>
      <c r="BE143" s="218">
        <f>IF(N143="základní",J143,0)</f>
        <v>0</v>
      </c>
      <c r="BF143" s="218">
        <f>IF(N143="snížená",J143,0)</f>
        <v>0</v>
      </c>
      <c r="BG143" s="218">
        <f>IF(N143="zákl. přenesená",J143,0)</f>
        <v>0</v>
      </c>
      <c r="BH143" s="218">
        <f>IF(N143="sníž. přenesená",J143,0)</f>
        <v>0</v>
      </c>
      <c r="BI143" s="218">
        <f>IF(N143="nulová",J143,0)</f>
        <v>0</v>
      </c>
      <c r="BJ143" s="17" t="s">
        <v>76</v>
      </c>
      <c r="BK143" s="218">
        <f>ROUND(I143*H143,2)</f>
        <v>0</v>
      </c>
      <c r="BL143" s="17" t="s">
        <v>265</v>
      </c>
      <c r="BM143" s="217" t="s">
        <v>3191</v>
      </c>
    </row>
    <row r="144" s="2" customFormat="1" ht="6.96" customHeight="1">
      <c r="A144" s="38"/>
      <c r="B144" s="59"/>
      <c r="C144" s="60"/>
      <c r="D144" s="60"/>
      <c r="E144" s="60"/>
      <c r="F144" s="60"/>
      <c r="G144" s="60"/>
      <c r="H144" s="60"/>
      <c r="I144" s="60"/>
      <c r="J144" s="60"/>
      <c r="K144" s="60"/>
      <c r="L144" s="44"/>
      <c r="M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</row>
  </sheetData>
  <sheetProtection sheet="1" autoFilter="0" formatColumns="0" formatRows="0" objects="1" scenarios="1" spinCount="100000" saltValue="O9Rb8AxQFbwtis4lCqs4B1wWuGSwXgLGDkLW2BqctVC6yVTD0A3CLcAXmxmmyC9AqlFdoijoduj6AXn6O5+4+Q==" hashValue="q0miJbTmiXvjp7HRu9kziBDGYLXNdIh+2z0obViSDGj1dQEHx1wGOsjmZ0/Jxnq5l2XF2DwVtqz2sGWUEvMing==" algorithmName="SHA-512" password="CC35"/>
  <autoFilter ref="C89:K143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8:H78"/>
    <mergeCell ref="E80:H80"/>
    <mergeCell ref="E82:H82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139</v>
      </c>
    </row>
    <row r="3" hidden="1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20"/>
      <c r="AT3" s="17" t="s">
        <v>78</v>
      </c>
    </row>
    <row r="4" hidden="1" s="1" customFormat="1" ht="24.96" customHeight="1">
      <c r="B4" s="20"/>
      <c r="D4" s="141" t="s">
        <v>240</v>
      </c>
      <c r="L4" s="20"/>
      <c r="M4" s="142" t="s">
        <v>10</v>
      </c>
      <c r="AT4" s="17" t="s">
        <v>4</v>
      </c>
    </row>
    <row r="5" hidden="1" s="1" customFormat="1" ht="6.96" customHeight="1">
      <c r="B5" s="20"/>
      <c r="L5" s="20"/>
    </row>
    <row r="6" hidden="1" s="1" customFormat="1" ht="12" customHeight="1">
      <c r="B6" s="20"/>
      <c r="D6" s="143" t="s">
        <v>16</v>
      </c>
      <c r="L6" s="20"/>
    </row>
    <row r="7" hidden="1" s="1" customFormat="1" ht="16.5" customHeight="1">
      <c r="B7" s="20"/>
      <c r="E7" s="144" t="str">
        <f>'Rekapitulace stavby'!K6</f>
        <v>3. STAVBA - FIALOVÁ - Vozovna Pisárky, etapa III. - vratná tramvajová smyčka</v>
      </c>
      <c r="F7" s="143"/>
      <c r="G7" s="143"/>
      <c r="H7" s="143"/>
      <c r="L7" s="20"/>
    </row>
    <row r="8" hidden="1" s="1" customFormat="1" ht="12" customHeight="1">
      <c r="B8" s="20"/>
      <c r="D8" s="143" t="s">
        <v>241</v>
      </c>
      <c r="L8" s="20"/>
    </row>
    <row r="9" hidden="1" s="2" customFormat="1" ht="16.5" customHeight="1">
      <c r="A9" s="38"/>
      <c r="B9" s="44"/>
      <c r="C9" s="38"/>
      <c r="D9" s="38"/>
      <c r="E9" s="144" t="s">
        <v>3060</v>
      </c>
      <c r="F9" s="38"/>
      <c r="G9" s="38"/>
      <c r="H9" s="38"/>
      <c r="I9" s="38"/>
      <c r="J9" s="38"/>
      <c r="K9" s="38"/>
      <c r="L9" s="145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hidden="1" s="2" customFormat="1" ht="12" customHeight="1">
      <c r="A10" s="38"/>
      <c r="B10" s="44"/>
      <c r="C10" s="38"/>
      <c r="D10" s="143" t="s">
        <v>243</v>
      </c>
      <c r="E10" s="38"/>
      <c r="F10" s="38"/>
      <c r="G10" s="38"/>
      <c r="H10" s="38"/>
      <c r="I10" s="38"/>
      <c r="J10" s="38"/>
      <c r="K10" s="38"/>
      <c r="L10" s="145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hidden="1" s="2" customFormat="1" ht="16.5" customHeight="1">
      <c r="A11" s="38"/>
      <c r="B11" s="44"/>
      <c r="C11" s="38"/>
      <c r="D11" s="38"/>
      <c r="E11" s="146" t="s">
        <v>3192</v>
      </c>
      <c r="F11" s="38"/>
      <c r="G11" s="38"/>
      <c r="H11" s="38"/>
      <c r="I11" s="38"/>
      <c r="J11" s="38"/>
      <c r="K11" s="38"/>
      <c r="L11" s="145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hidden="1" s="2" customFormat="1">
      <c r="A12" s="38"/>
      <c r="B12" s="44"/>
      <c r="C12" s="38"/>
      <c r="D12" s="38"/>
      <c r="E12" s="38"/>
      <c r="F12" s="38"/>
      <c r="G12" s="38"/>
      <c r="H12" s="38"/>
      <c r="I12" s="38"/>
      <c r="J12" s="38"/>
      <c r="K12" s="38"/>
      <c r="L12" s="145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hidden="1" s="2" customFormat="1" ht="12" customHeight="1">
      <c r="A13" s="38"/>
      <c r="B13" s="44"/>
      <c r="C13" s="38"/>
      <c r="D13" s="143" t="s">
        <v>18</v>
      </c>
      <c r="E13" s="38"/>
      <c r="F13" s="133" t="s">
        <v>19</v>
      </c>
      <c r="G13" s="38"/>
      <c r="H13" s="38"/>
      <c r="I13" s="143" t="s">
        <v>20</v>
      </c>
      <c r="J13" s="133" t="s">
        <v>19</v>
      </c>
      <c r="K13" s="38"/>
      <c r="L13" s="145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hidden="1" s="2" customFormat="1" ht="12" customHeight="1">
      <c r="A14" s="38"/>
      <c r="B14" s="44"/>
      <c r="C14" s="38"/>
      <c r="D14" s="143" t="s">
        <v>21</v>
      </c>
      <c r="E14" s="38"/>
      <c r="F14" s="133" t="s">
        <v>22</v>
      </c>
      <c r="G14" s="38"/>
      <c r="H14" s="38"/>
      <c r="I14" s="143" t="s">
        <v>23</v>
      </c>
      <c r="J14" s="147" t="str">
        <f>'Rekapitulace stavby'!AN8</f>
        <v>20. 12. 2021</v>
      </c>
      <c r="K14" s="38"/>
      <c r="L14" s="145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hidden="1" s="2" customFormat="1" ht="10.8" customHeight="1">
      <c r="A15" s="38"/>
      <c r="B15" s="44"/>
      <c r="C15" s="38"/>
      <c r="D15" s="38"/>
      <c r="E15" s="38"/>
      <c r="F15" s="38"/>
      <c r="G15" s="38"/>
      <c r="H15" s="38"/>
      <c r="I15" s="38"/>
      <c r="J15" s="38"/>
      <c r="K15" s="38"/>
      <c r="L15" s="145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hidden="1" s="2" customFormat="1" ht="12" customHeight="1">
      <c r="A16" s="38"/>
      <c r="B16" s="44"/>
      <c r="C16" s="38"/>
      <c r="D16" s="143" t="s">
        <v>25</v>
      </c>
      <c r="E16" s="38"/>
      <c r="F16" s="38"/>
      <c r="G16" s="38"/>
      <c r="H16" s="38"/>
      <c r="I16" s="143" t="s">
        <v>26</v>
      </c>
      <c r="J16" s="133" t="str">
        <f>IF('Rekapitulace stavby'!AN10="","",'Rekapitulace stavby'!AN10)</f>
        <v/>
      </c>
      <c r="K16" s="38"/>
      <c r="L16" s="145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hidden="1" s="2" customFormat="1" ht="18" customHeight="1">
      <c r="A17" s="38"/>
      <c r="B17" s="44"/>
      <c r="C17" s="38"/>
      <c r="D17" s="38"/>
      <c r="E17" s="133" t="str">
        <f>IF('Rekapitulace stavby'!E11="","",'Rekapitulace stavby'!E11)</f>
        <v xml:space="preserve"> </v>
      </c>
      <c r="F17" s="38"/>
      <c r="G17" s="38"/>
      <c r="H17" s="38"/>
      <c r="I17" s="143" t="s">
        <v>27</v>
      </c>
      <c r="J17" s="133" t="str">
        <f>IF('Rekapitulace stavby'!AN11="","",'Rekapitulace stavby'!AN11)</f>
        <v/>
      </c>
      <c r="K17" s="38"/>
      <c r="L17" s="145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hidden="1" s="2" customFormat="1" ht="6.96" customHeight="1">
      <c r="A18" s="38"/>
      <c r="B18" s="44"/>
      <c r="C18" s="38"/>
      <c r="D18" s="38"/>
      <c r="E18" s="38"/>
      <c r="F18" s="38"/>
      <c r="G18" s="38"/>
      <c r="H18" s="38"/>
      <c r="I18" s="38"/>
      <c r="J18" s="38"/>
      <c r="K18" s="38"/>
      <c r="L18" s="145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hidden="1" s="2" customFormat="1" ht="12" customHeight="1">
      <c r="A19" s="38"/>
      <c r="B19" s="44"/>
      <c r="C19" s="38"/>
      <c r="D19" s="143" t="s">
        <v>28</v>
      </c>
      <c r="E19" s="38"/>
      <c r="F19" s="38"/>
      <c r="G19" s="38"/>
      <c r="H19" s="38"/>
      <c r="I19" s="143" t="s">
        <v>26</v>
      </c>
      <c r="J19" s="33" t="str">
        <f>'Rekapitulace stavby'!AN13</f>
        <v>Vyplň údaj</v>
      </c>
      <c r="K19" s="38"/>
      <c r="L19" s="145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hidden="1" s="2" customFormat="1" ht="18" customHeight="1">
      <c r="A20" s="38"/>
      <c r="B20" s="44"/>
      <c r="C20" s="38"/>
      <c r="D20" s="38"/>
      <c r="E20" s="33" t="str">
        <f>'Rekapitulace stavby'!E14</f>
        <v>Vyplň údaj</v>
      </c>
      <c r="F20" s="133"/>
      <c r="G20" s="133"/>
      <c r="H20" s="133"/>
      <c r="I20" s="143" t="s">
        <v>27</v>
      </c>
      <c r="J20" s="33" t="str">
        <f>'Rekapitulace stavby'!AN14</f>
        <v>Vyplň údaj</v>
      </c>
      <c r="K20" s="38"/>
      <c r="L20" s="145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hidden="1" s="2" customFormat="1" ht="6.96" customHeight="1">
      <c r="A21" s="38"/>
      <c r="B21" s="44"/>
      <c r="C21" s="38"/>
      <c r="D21" s="38"/>
      <c r="E21" s="38"/>
      <c r="F21" s="38"/>
      <c r="G21" s="38"/>
      <c r="H21" s="38"/>
      <c r="I21" s="38"/>
      <c r="J21" s="38"/>
      <c r="K21" s="38"/>
      <c r="L21" s="145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hidden="1" s="2" customFormat="1" ht="12" customHeight="1">
      <c r="A22" s="38"/>
      <c r="B22" s="44"/>
      <c r="C22" s="38"/>
      <c r="D22" s="143" t="s">
        <v>30</v>
      </c>
      <c r="E22" s="38"/>
      <c r="F22" s="38"/>
      <c r="G22" s="38"/>
      <c r="H22" s="38"/>
      <c r="I22" s="143" t="s">
        <v>26</v>
      </c>
      <c r="J22" s="133" t="str">
        <f>IF('Rekapitulace stavby'!AN16="","",'Rekapitulace stavby'!AN16)</f>
        <v/>
      </c>
      <c r="K22" s="38"/>
      <c r="L22" s="145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hidden="1" s="2" customFormat="1" ht="18" customHeight="1">
      <c r="A23" s="38"/>
      <c r="B23" s="44"/>
      <c r="C23" s="38"/>
      <c r="D23" s="38"/>
      <c r="E23" s="133" t="str">
        <f>IF('Rekapitulace stavby'!E17="","",'Rekapitulace stavby'!E17)</f>
        <v xml:space="preserve"> </v>
      </c>
      <c r="F23" s="38"/>
      <c r="G23" s="38"/>
      <c r="H23" s="38"/>
      <c r="I23" s="143" t="s">
        <v>27</v>
      </c>
      <c r="J23" s="133" t="str">
        <f>IF('Rekapitulace stavby'!AN17="","",'Rekapitulace stavby'!AN17)</f>
        <v/>
      </c>
      <c r="K23" s="38"/>
      <c r="L23" s="145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hidden="1" s="2" customFormat="1" ht="6.96" customHeight="1">
      <c r="A24" s="38"/>
      <c r="B24" s="44"/>
      <c r="C24" s="38"/>
      <c r="D24" s="38"/>
      <c r="E24" s="38"/>
      <c r="F24" s="38"/>
      <c r="G24" s="38"/>
      <c r="H24" s="38"/>
      <c r="I24" s="38"/>
      <c r="J24" s="38"/>
      <c r="K24" s="38"/>
      <c r="L24" s="145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hidden="1" s="2" customFormat="1" ht="12" customHeight="1">
      <c r="A25" s="38"/>
      <c r="B25" s="44"/>
      <c r="C25" s="38"/>
      <c r="D25" s="143" t="s">
        <v>32</v>
      </c>
      <c r="E25" s="38"/>
      <c r="F25" s="38"/>
      <c r="G25" s="38"/>
      <c r="H25" s="38"/>
      <c r="I25" s="143" t="s">
        <v>26</v>
      </c>
      <c r="J25" s="133" t="str">
        <f>IF('Rekapitulace stavby'!AN19="","",'Rekapitulace stavby'!AN19)</f>
        <v/>
      </c>
      <c r="K25" s="38"/>
      <c r="L25" s="145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hidden="1" s="2" customFormat="1" ht="18" customHeight="1">
      <c r="A26" s="38"/>
      <c r="B26" s="44"/>
      <c r="C26" s="38"/>
      <c r="D26" s="38"/>
      <c r="E26" s="133" t="str">
        <f>IF('Rekapitulace stavby'!E20="","",'Rekapitulace stavby'!E20)</f>
        <v xml:space="preserve"> </v>
      </c>
      <c r="F26" s="38"/>
      <c r="G26" s="38"/>
      <c r="H26" s="38"/>
      <c r="I26" s="143" t="s">
        <v>27</v>
      </c>
      <c r="J26" s="133" t="str">
        <f>IF('Rekapitulace stavby'!AN20="","",'Rekapitulace stavby'!AN20)</f>
        <v/>
      </c>
      <c r="K26" s="38"/>
      <c r="L26" s="145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hidden="1" s="2" customFormat="1" ht="6.96" customHeight="1">
      <c r="A27" s="38"/>
      <c r="B27" s="44"/>
      <c r="C27" s="38"/>
      <c r="D27" s="38"/>
      <c r="E27" s="38"/>
      <c r="F27" s="38"/>
      <c r="G27" s="38"/>
      <c r="H27" s="38"/>
      <c r="I27" s="38"/>
      <c r="J27" s="38"/>
      <c r="K27" s="38"/>
      <c r="L27" s="145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hidden="1" s="2" customFormat="1" ht="12" customHeight="1">
      <c r="A28" s="38"/>
      <c r="B28" s="44"/>
      <c r="C28" s="38"/>
      <c r="D28" s="143" t="s">
        <v>33</v>
      </c>
      <c r="E28" s="38"/>
      <c r="F28" s="38"/>
      <c r="G28" s="38"/>
      <c r="H28" s="38"/>
      <c r="I28" s="38"/>
      <c r="J28" s="38"/>
      <c r="K28" s="38"/>
      <c r="L28" s="145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hidden="1" s="8" customFormat="1" ht="16.5" customHeight="1">
      <c r="A29" s="148"/>
      <c r="B29" s="149"/>
      <c r="C29" s="148"/>
      <c r="D29" s="148"/>
      <c r="E29" s="150" t="s">
        <v>19</v>
      </c>
      <c r="F29" s="150"/>
      <c r="G29" s="150"/>
      <c r="H29" s="150"/>
      <c r="I29" s="148"/>
      <c r="J29" s="148"/>
      <c r="K29" s="148"/>
      <c r="L29" s="151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</row>
    <row r="30" hidden="1" s="2" customFormat="1" ht="6.96" customHeight="1">
      <c r="A30" s="38"/>
      <c r="B30" s="44"/>
      <c r="C30" s="38"/>
      <c r="D30" s="38"/>
      <c r="E30" s="38"/>
      <c r="F30" s="38"/>
      <c r="G30" s="38"/>
      <c r="H30" s="38"/>
      <c r="I30" s="38"/>
      <c r="J30" s="38"/>
      <c r="K30" s="38"/>
      <c r="L30" s="145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hidden="1" s="2" customFormat="1" ht="6.96" customHeight="1">
      <c r="A31" s="38"/>
      <c r="B31" s="44"/>
      <c r="C31" s="38"/>
      <c r="D31" s="152"/>
      <c r="E31" s="152"/>
      <c r="F31" s="152"/>
      <c r="G31" s="152"/>
      <c r="H31" s="152"/>
      <c r="I31" s="152"/>
      <c r="J31" s="152"/>
      <c r="K31" s="152"/>
      <c r="L31" s="145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hidden="1" s="2" customFormat="1" ht="25.44" customHeight="1">
      <c r="A32" s="38"/>
      <c r="B32" s="44"/>
      <c r="C32" s="38"/>
      <c r="D32" s="153" t="s">
        <v>35</v>
      </c>
      <c r="E32" s="38"/>
      <c r="F32" s="38"/>
      <c r="G32" s="38"/>
      <c r="H32" s="38"/>
      <c r="I32" s="38"/>
      <c r="J32" s="154">
        <f>ROUND(J89, 2)</f>
        <v>0</v>
      </c>
      <c r="K32" s="38"/>
      <c r="L32" s="145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hidden="1" s="2" customFormat="1" ht="6.96" customHeight="1">
      <c r="A33" s="38"/>
      <c r="B33" s="44"/>
      <c r="C33" s="38"/>
      <c r="D33" s="152"/>
      <c r="E33" s="152"/>
      <c r="F33" s="152"/>
      <c r="G33" s="152"/>
      <c r="H33" s="152"/>
      <c r="I33" s="152"/>
      <c r="J33" s="152"/>
      <c r="K33" s="152"/>
      <c r="L33" s="145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hidden="1" s="2" customFormat="1" ht="14.4" customHeight="1">
      <c r="A34" s="38"/>
      <c r="B34" s="44"/>
      <c r="C34" s="38"/>
      <c r="D34" s="38"/>
      <c r="E34" s="38"/>
      <c r="F34" s="155" t="s">
        <v>37</v>
      </c>
      <c r="G34" s="38"/>
      <c r="H34" s="38"/>
      <c r="I34" s="155" t="s">
        <v>36</v>
      </c>
      <c r="J34" s="155" t="s">
        <v>38</v>
      </c>
      <c r="K34" s="38"/>
      <c r="L34" s="145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156" t="s">
        <v>39</v>
      </c>
      <c r="E35" s="143" t="s">
        <v>40</v>
      </c>
      <c r="F35" s="157">
        <f>ROUND((SUM(BE89:BE160)),  2)</f>
        <v>0</v>
      </c>
      <c r="G35" s="38"/>
      <c r="H35" s="38"/>
      <c r="I35" s="158">
        <v>0.20999999999999999</v>
      </c>
      <c r="J35" s="157">
        <f>ROUND(((SUM(BE89:BE160))*I35),  2)</f>
        <v>0</v>
      </c>
      <c r="K35" s="38"/>
      <c r="L35" s="145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3" t="s">
        <v>41</v>
      </c>
      <c r="F36" s="157">
        <f>ROUND((SUM(BF89:BF160)),  2)</f>
        <v>0</v>
      </c>
      <c r="G36" s="38"/>
      <c r="H36" s="38"/>
      <c r="I36" s="158">
        <v>0.14999999999999999</v>
      </c>
      <c r="J36" s="157">
        <f>ROUND(((SUM(BF89:BF160))*I36),  2)</f>
        <v>0</v>
      </c>
      <c r="K36" s="38"/>
      <c r="L36" s="145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3" t="s">
        <v>42</v>
      </c>
      <c r="F37" s="157">
        <f>ROUND((SUM(BG89:BG160)),  2)</f>
        <v>0</v>
      </c>
      <c r="G37" s="38"/>
      <c r="H37" s="38"/>
      <c r="I37" s="158">
        <v>0.20999999999999999</v>
      </c>
      <c r="J37" s="157">
        <f>0</f>
        <v>0</v>
      </c>
      <c r="K37" s="38"/>
      <c r="L37" s="145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44"/>
      <c r="C38" s="38"/>
      <c r="D38" s="38"/>
      <c r="E38" s="143" t="s">
        <v>43</v>
      </c>
      <c r="F38" s="157">
        <f>ROUND((SUM(BH89:BH160)),  2)</f>
        <v>0</v>
      </c>
      <c r="G38" s="38"/>
      <c r="H38" s="38"/>
      <c r="I38" s="158">
        <v>0.14999999999999999</v>
      </c>
      <c r="J38" s="157">
        <f>0</f>
        <v>0</v>
      </c>
      <c r="K38" s="38"/>
      <c r="L38" s="145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44"/>
      <c r="C39" s="38"/>
      <c r="D39" s="38"/>
      <c r="E39" s="143" t="s">
        <v>44</v>
      </c>
      <c r="F39" s="157">
        <f>ROUND((SUM(BI89:BI160)),  2)</f>
        <v>0</v>
      </c>
      <c r="G39" s="38"/>
      <c r="H39" s="38"/>
      <c r="I39" s="158">
        <v>0</v>
      </c>
      <c r="J39" s="157">
        <f>0</f>
        <v>0</v>
      </c>
      <c r="K39" s="38"/>
      <c r="L39" s="145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hidden="1" s="2" customFormat="1" ht="6.96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145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hidden="1" s="2" customFormat="1" ht="25.44" customHeight="1">
      <c r="A41" s="38"/>
      <c r="B41" s="44"/>
      <c r="C41" s="159"/>
      <c r="D41" s="160" t="s">
        <v>45</v>
      </c>
      <c r="E41" s="161"/>
      <c r="F41" s="161"/>
      <c r="G41" s="162" t="s">
        <v>46</v>
      </c>
      <c r="H41" s="163" t="s">
        <v>47</v>
      </c>
      <c r="I41" s="161"/>
      <c r="J41" s="164">
        <f>SUM(J32:J39)</f>
        <v>0</v>
      </c>
      <c r="K41" s="165"/>
      <c r="L41" s="145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hidden="1" s="2" customFormat="1" ht="14.4" customHeight="1">
      <c r="A42" s="38"/>
      <c r="B42" s="166"/>
      <c r="C42" s="167"/>
      <c r="D42" s="167"/>
      <c r="E42" s="167"/>
      <c r="F42" s="167"/>
      <c r="G42" s="167"/>
      <c r="H42" s="167"/>
      <c r="I42" s="167"/>
      <c r="J42" s="167"/>
      <c r="K42" s="167"/>
      <c r="L42" s="145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hidden="1"/>
    <row r="44" hidden="1"/>
    <row r="45" hidden="1"/>
    <row r="46" s="2" customFormat="1" ht="6.96" customHeight="1">
      <c r="A46" s="38"/>
      <c r="B46" s="168"/>
      <c r="C46" s="169"/>
      <c r="D46" s="169"/>
      <c r="E46" s="169"/>
      <c r="F46" s="169"/>
      <c r="G46" s="169"/>
      <c r="H46" s="169"/>
      <c r="I46" s="169"/>
      <c r="J46" s="169"/>
      <c r="K46" s="169"/>
      <c r="L46" s="145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s="2" customFormat="1" ht="24.96" customHeight="1">
      <c r="A47" s="38"/>
      <c r="B47" s="39"/>
      <c r="C47" s="23" t="s">
        <v>245</v>
      </c>
      <c r="D47" s="40"/>
      <c r="E47" s="40"/>
      <c r="F47" s="40"/>
      <c r="G47" s="40"/>
      <c r="H47" s="40"/>
      <c r="I47" s="40"/>
      <c r="J47" s="40"/>
      <c r="K47" s="40"/>
      <c r="L47" s="145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s="2" customFormat="1" ht="6.96" customHeight="1">
      <c r="A48" s="38"/>
      <c r="B48" s="39"/>
      <c r="C48" s="40"/>
      <c r="D48" s="40"/>
      <c r="E48" s="40"/>
      <c r="F48" s="40"/>
      <c r="G48" s="40"/>
      <c r="H48" s="40"/>
      <c r="I48" s="40"/>
      <c r="J48" s="40"/>
      <c r="K48" s="40"/>
      <c r="L48" s="145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s="2" customFormat="1" ht="12" customHeight="1">
      <c r="A49" s="38"/>
      <c r="B49" s="39"/>
      <c r="C49" s="32" t="s">
        <v>16</v>
      </c>
      <c r="D49" s="40"/>
      <c r="E49" s="40"/>
      <c r="F49" s="40"/>
      <c r="G49" s="40"/>
      <c r="H49" s="40"/>
      <c r="I49" s="40"/>
      <c r="J49" s="40"/>
      <c r="K49" s="40"/>
      <c r="L49" s="145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s="2" customFormat="1" ht="16.5" customHeight="1">
      <c r="A50" s="38"/>
      <c r="B50" s="39"/>
      <c r="C50" s="40"/>
      <c r="D50" s="40"/>
      <c r="E50" s="170" t="str">
        <f>E7</f>
        <v>3. STAVBA - FIALOVÁ - Vozovna Pisárky, etapa III. - vratná tramvajová smyčka</v>
      </c>
      <c r="F50" s="32"/>
      <c r="G50" s="32"/>
      <c r="H50" s="32"/>
      <c r="I50" s="40"/>
      <c r="J50" s="40"/>
      <c r="K50" s="40"/>
      <c r="L50" s="145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s="1" customFormat="1" ht="12" customHeight="1">
      <c r="B51" s="21"/>
      <c r="C51" s="32" t="s">
        <v>241</v>
      </c>
      <c r="D51" s="22"/>
      <c r="E51" s="22"/>
      <c r="F51" s="22"/>
      <c r="G51" s="22"/>
      <c r="H51" s="22"/>
      <c r="I51" s="22"/>
      <c r="J51" s="22"/>
      <c r="K51" s="22"/>
      <c r="L51" s="20"/>
    </row>
    <row r="52" s="2" customFormat="1" ht="16.5" customHeight="1">
      <c r="A52" s="38"/>
      <c r="B52" s="39"/>
      <c r="C52" s="40"/>
      <c r="D52" s="40"/>
      <c r="E52" s="170" t="s">
        <v>3060</v>
      </c>
      <c r="F52" s="40"/>
      <c r="G52" s="40"/>
      <c r="H52" s="40"/>
      <c r="I52" s="40"/>
      <c r="J52" s="40"/>
      <c r="K52" s="40"/>
      <c r="L52" s="145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s="2" customFormat="1" ht="12" customHeight="1">
      <c r="A53" s="38"/>
      <c r="B53" s="39"/>
      <c r="C53" s="32" t="s">
        <v>243</v>
      </c>
      <c r="D53" s="40"/>
      <c r="E53" s="40"/>
      <c r="F53" s="40"/>
      <c r="G53" s="40"/>
      <c r="H53" s="40"/>
      <c r="I53" s="40"/>
      <c r="J53" s="40"/>
      <c r="K53" s="40"/>
      <c r="L53" s="145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s="2" customFormat="1" ht="16.5" customHeight="1">
      <c r="A54" s="38"/>
      <c r="B54" s="39"/>
      <c r="C54" s="40"/>
      <c r="D54" s="40"/>
      <c r="E54" s="69" t="str">
        <f>E11</f>
        <v>IO401.1 - Přípojka TT Zastávky Lipová (NN) (Smyčka DUSP)</v>
      </c>
      <c r="F54" s="40"/>
      <c r="G54" s="40"/>
      <c r="H54" s="40"/>
      <c r="I54" s="40"/>
      <c r="J54" s="40"/>
      <c r="K54" s="40"/>
      <c r="L54" s="145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s="2" customFormat="1" ht="6.96" customHeight="1">
      <c r="A55" s="38"/>
      <c r="B55" s="39"/>
      <c r="C55" s="40"/>
      <c r="D55" s="40"/>
      <c r="E55" s="40"/>
      <c r="F55" s="40"/>
      <c r="G55" s="40"/>
      <c r="H55" s="40"/>
      <c r="I55" s="40"/>
      <c r="J55" s="40"/>
      <c r="K55" s="40"/>
      <c r="L55" s="145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s="2" customFormat="1" ht="12" customHeight="1">
      <c r="A56" s="38"/>
      <c r="B56" s="39"/>
      <c r="C56" s="32" t="s">
        <v>21</v>
      </c>
      <c r="D56" s="40"/>
      <c r="E56" s="40"/>
      <c r="F56" s="27" t="str">
        <f>F14</f>
        <v xml:space="preserve"> </v>
      </c>
      <c r="G56" s="40"/>
      <c r="H56" s="40"/>
      <c r="I56" s="32" t="s">
        <v>23</v>
      </c>
      <c r="J56" s="72" t="str">
        <f>IF(J14="","",J14)</f>
        <v>20. 12. 2021</v>
      </c>
      <c r="K56" s="40"/>
      <c r="L56" s="145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s="2" customFormat="1" ht="6.96" customHeight="1">
      <c r="A57" s="38"/>
      <c r="B57" s="39"/>
      <c r="C57" s="40"/>
      <c r="D57" s="40"/>
      <c r="E57" s="40"/>
      <c r="F57" s="40"/>
      <c r="G57" s="40"/>
      <c r="H57" s="40"/>
      <c r="I57" s="40"/>
      <c r="J57" s="40"/>
      <c r="K57" s="40"/>
      <c r="L57" s="145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s="2" customFormat="1" ht="15.15" customHeight="1">
      <c r="A58" s="38"/>
      <c r="B58" s="39"/>
      <c r="C58" s="32" t="s">
        <v>25</v>
      </c>
      <c r="D58" s="40"/>
      <c r="E58" s="40"/>
      <c r="F58" s="27" t="str">
        <f>E17</f>
        <v xml:space="preserve"> </v>
      </c>
      <c r="G58" s="40"/>
      <c r="H58" s="40"/>
      <c r="I58" s="32" t="s">
        <v>30</v>
      </c>
      <c r="J58" s="36" t="str">
        <f>E23</f>
        <v xml:space="preserve"> </v>
      </c>
      <c r="K58" s="40"/>
      <c r="L58" s="145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</row>
    <row r="59" s="2" customFormat="1" ht="15.15" customHeight="1">
      <c r="A59" s="38"/>
      <c r="B59" s="39"/>
      <c r="C59" s="32" t="s">
        <v>28</v>
      </c>
      <c r="D59" s="40"/>
      <c r="E59" s="40"/>
      <c r="F59" s="27" t="str">
        <f>IF(E20="","",E20)</f>
        <v>Vyplň údaj</v>
      </c>
      <c r="G59" s="40"/>
      <c r="H59" s="40"/>
      <c r="I59" s="32" t="s">
        <v>32</v>
      </c>
      <c r="J59" s="36" t="str">
        <f>E26</f>
        <v xml:space="preserve"> </v>
      </c>
      <c r="K59" s="40"/>
      <c r="L59" s="145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</row>
    <row r="60" s="2" customFormat="1" ht="10.32" customHeight="1">
      <c r="A60" s="38"/>
      <c r="B60" s="39"/>
      <c r="C60" s="40"/>
      <c r="D60" s="40"/>
      <c r="E60" s="40"/>
      <c r="F60" s="40"/>
      <c r="G60" s="40"/>
      <c r="H60" s="40"/>
      <c r="I60" s="40"/>
      <c r="J60" s="40"/>
      <c r="K60" s="40"/>
      <c r="L60" s="145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</row>
    <row r="61" s="2" customFormat="1" ht="29.28" customHeight="1">
      <c r="A61" s="38"/>
      <c r="B61" s="39"/>
      <c r="C61" s="171" t="s">
        <v>246</v>
      </c>
      <c r="D61" s="172"/>
      <c r="E61" s="172"/>
      <c r="F61" s="172"/>
      <c r="G61" s="172"/>
      <c r="H61" s="172"/>
      <c r="I61" s="172"/>
      <c r="J61" s="173" t="s">
        <v>247</v>
      </c>
      <c r="K61" s="172"/>
      <c r="L61" s="145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 s="2" customFormat="1" ht="10.32" customHeight="1">
      <c r="A62" s="38"/>
      <c r="B62" s="39"/>
      <c r="C62" s="40"/>
      <c r="D62" s="40"/>
      <c r="E62" s="40"/>
      <c r="F62" s="40"/>
      <c r="G62" s="40"/>
      <c r="H62" s="40"/>
      <c r="I62" s="40"/>
      <c r="J62" s="40"/>
      <c r="K62" s="40"/>
      <c r="L62" s="145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</row>
    <row r="63" s="2" customFormat="1" ht="22.8" customHeight="1">
      <c r="A63" s="38"/>
      <c r="B63" s="39"/>
      <c r="C63" s="174" t="s">
        <v>67</v>
      </c>
      <c r="D63" s="40"/>
      <c r="E63" s="40"/>
      <c r="F63" s="40"/>
      <c r="G63" s="40"/>
      <c r="H63" s="40"/>
      <c r="I63" s="40"/>
      <c r="J63" s="102">
        <f>J89</f>
        <v>0</v>
      </c>
      <c r="K63" s="40"/>
      <c r="L63" s="145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U63" s="17" t="s">
        <v>248</v>
      </c>
    </row>
    <row r="64" s="9" customFormat="1" ht="24.96" customHeight="1">
      <c r="A64" s="9"/>
      <c r="B64" s="175"/>
      <c r="C64" s="176"/>
      <c r="D64" s="177" t="s">
        <v>3062</v>
      </c>
      <c r="E64" s="178"/>
      <c r="F64" s="178"/>
      <c r="G64" s="178"/>
      <c r="H64" s="178"/>
      <c r="I64" s="178"/>
      <c r="J64" s="179">
        <f>J90</f>
        <v>0</v>
      </c>
      <c r="K64" s="176"/>
      <c r="L64" s="180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9" customFormat="1" ht="24.96" customHeight="1">
      <c r="A65" s="9"/>
      <c r="B65" s="175"/>
      <c r="C65" s="176"/>
      <c r="D65" s="177" t="s">
        <v>1664</v>
      </c>
      <c r="E65" s="178"/>
      <c r="F65" s="178"/>
      <c r="G65" s="178"/>
      <c r="H65" s="178"/>
      <c r="I65" s="178"/>
      <c r="J65" s="179">
        <f>J125</f>
        <v>0</v>
      </c>
      <c r="K65" s="176"/>
      <c r="L65" s="180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9" customFormat="1" ht="24.96" customHeight="1">
      <c r="A66" s="9"/>
      <c r="B66" s="175"/>
      <c r="C66" s="176"/>
      <c r="D66" s="177" t="s">
        <v>289</v>
      </c>
      <c r="E66" s="178"/>
      <c r="F66" s="178"/>
      <c r="G66" s="178"/>
      <c r="H66" s="178"/>
      <c r="I66" s="178"/>
      <c r="J66" s="179">
        <f>J146</f>
        <v>0</v>
      </c>
      <c r="K66" s="176"/>
      <c r="L66" s="180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9" customFormat="1" ht="24.96" customHeight="1">
      <c r="A67" s="9"/>
      <c r="B67" s="175"/>
      <c r="C67" s="176"/>
      <c r="D67" s="177" t="s">
        <v>3193</v>
      </c>
      <c r="E67" s="178"/>
      <c r="F67" s="178"/>
      <c r="G67" s="178"/>
      <c r="H67" s="178"/>
      <c r="I67" s="178"/>
      <c r="J67" s="179">
        <f>J154</f>
        <v>0</v>
      </c>
      <c r="K67" s="176"/>
      <c r="L67" s="180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2" customFormat="1" ht="21.84" customHeight="1">
      <c r="A68" s="38"/>
      <c r="B68" s="39"/>
      <c r="C68" s="40"/>
      <c r="D68" s="40"/>
      <c r="E68" s="40"/>
      <c r="F68" s="40"/>
      <c r="G68" s="40"/>
      <c r="H68" s="40"/>
      <c r="I68" s="40"/>
      <c r="J68" s="40"/>
      <c r="K68" s="40"/>
      <c r="L68" s="145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</row>
    <row r="69" s="2" customFormat="1" ht="6.96" customHeight="1">
      <c r="A69" s="38"/>
      <c r="B69" s="59"/>
      <c r="C69" s="60"/>
      <c r="D69" s="60"/>
      <c r="E69" s="60"/>
      <c r="F69" s="60"/>
      <c r="G69" s="60"/>
      <c r="H69" s="60"/>
      <c r="I69" s="60"/>
      <c r="J69" s="60"/>
      <c r="K69" s="60"/>
      <c r="L69" s="145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</row>
    <row r="73" s="2" customFormat="1" ht="6.96" customHeight="1">
      <c r="A73" s="38"/>
      <c r="B73" s="61"/>
      <c r="C73" s="62"/>
      <c r="D73" s="62"/>
      <c r="E73" s="62"/>
      <c r="F73" s="62"/>
      <c r="G73" s="62"/>
      <c r="H73" s="62"/>
      <c r="I73" s="62"/>
      <c r="J73" s="62"/>
      <c r="K73" s="62"/>
      <c r="L73" s="145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</row>
    <row r="74" s="2" customFormat="1" ht="24.96" customHeight="1">
      <c r="A74" s="38"/>
      <c r="B74" s="39"/>
      <c r="C74" s="23" t="s">
        <v>250</v>
      </c>
      <c r="D74" s="40"/>
      <c r="E74" s="40"/>
      <c r="F74" s="40"/>
      <c r="G74" s="40"/>
      <c r="H74" s="40"/>
      <c r="I74" s="40"/>
      <c r="J74" s="40"/>
      <c r="K74" s="40"/>
      <c r="L74" s="145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</row>
    <row r="75" s="2" customFormat="1" ht="6.96" customHeight="1">
      <c r="A75" s="38"/>
      <c r="B75" s="39"/>
      <c r="C75" s="40"/>
      <c r="D75" s="40"/>
      <c r="E75" s="40"/>
      <c r="F75" s="40"/>
      <c r="G75" s="40"/>
      <c r="H75" s="40"/>
      <c r="I75" s="40"/>
      <c r="J75" s="40"/>
      <c r="K75" s="40"/>
      <c r="L75" s="145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6" s="2" customFormat="1" ht="12" customHeight="1">
      <c r="A76" s="38"/>
      <c r="B76" s="39"/>
      <c r="C76" s="32" t="s">
        <v>16</v>
      </c>
      <c r="D76" s="40"/>
      <c r="E76" s="40"/>
      <c r="F76" s="40"/>
      <c r="G76" s="40"/>
      <c r="H76" s="40"/>
      <c r="I76" s="40"/>
      <c r="J76" s="40"/>
      <c r="K76" s="40"/>
      <c r="L76" s="145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6.5" customHeight="1">
      <c r="A77" s="38"/>
      <c r="B77" s="39"/>
      <c r="C77" s="40"/>
      <c r="D77" s="40"/>
      <c r="E77" s="170" t="str">
        <f>E7</f>
        <v>3. STAVBA - FIALOVÁ - Vozovna Pisárky, etapa III. - vratná tramvajová smyčka</v>
      </c>
      <c r="F77" s="32"/>
      <c r="G77" s="32"/>
      <c r="H77" s="32"/>
      <c r="I77" s="40"/>
      <c r="J77" s="40"/>
      <c r="K77" s="40"/>
      <c r="L77" s="145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78" s="1" customFormat="1" ht="12" customHeight="1">
      <c r="B78" s="21"/>
      <c r="C78" s="32" t="s">
        <v>241</v>
      </c>
      <c r="D78" s="22"/>
      <c r="E78" s="22"/>
      <c r="F78" s="22"/>
      <c r="G78" s="22"/>
      <c r="H78" s="22"/>
      <c r="I78" s="22"/>
      <c r="J78" s="22"/>
      <c r="K78" s="22"/>
      <c r="L78" s="20"/>
    </row>
    <row r="79" s="2" customFormat="1" ht="16.5" customHeight="1">
      <c r="A79" s="38"/>
      <c r="B79" s="39"/>
      <c r="C79" s="40"/>
      <c r="D79" s="40"/>
      <c r="E79" s="170" t="s">
        <v>3060</v>
      </c>
      <c r="F79" s="40"/>
      <c r="G79" s="40"/>
      <c r="H79" s="40"/>
      <c r="I79" s="40"/>
      <c r="J79" s="40"/>
      <c r="K79" s="40"/>
      <c r="L79" s="145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</row>
    <row r="80" s="2" customFormat="1" ht="12" customHeight="1">
      <c r="A80" s="38"/>
      <c r="B80" s="39"/>
      <c r="C80" s="32" t="s">
        <v>243</v>
      </c>
      <c r="D80" s="40"/>
      <c r="E80" s="40"/>
      <c r="F80" s="40"/>
      <c r="G80" s="40"/>
      <c r="H80" s="40"/>
      <c r="I80" s="40"/>
      <c r="J80" s="40"/>
      <c r="K80" s="40"/>
      <c r="L80" s="145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16.5" customHeight="1">
      <c r="A81" s="38"/>
      <c r="B81" s="39"/>
      <c r="C81" s="40"/>
      <c r="D81" s="40"/>
      <c r="E81" s="69" t="str">
        <f>E11</f>
        <v>IO401.1 - Přípojka TT Zastávky Lipová (NN) (Smyčka DUSP)</v>
      </c>
      <c r="F81" s="40"/>
      <c r="G81" s="40"/>
      <c r="H81" s="40"/>
      <c r="I81" s="40"/>
      <c r="J81" s="40"/>
      <c r="K81" s="40"/>
      <c r="L81" s="145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6.96" customHeight="1">
      <c r="A82" s="38"/>
      <c r="B82" s="39"/>
      <c r="C82" s="40"/>
      <c r="D82" s="40"/>
      <c r="E82" s="40"/>
      <c r="F82" s="40"/>
      <c r="G82" s="40"/>
      <c r="H82" s="40"/>
      <c r="I82" s="40"/>
      <c r="J82" s="40"/>
      <c r="K82" s="40"/>
      <c r="L82" s="145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12" customHeight="1">
      <c r="A83" s="38"/>
      <c r="B83" s="39"/>
      <c r="C83" s="32" t="s">
        <v>21</v>
      </c>
      <c r="D83" s="40"/>
      <c r="E83" s="40"/>
      <c r="F83" s="27" t="str">
        <f>F14</f>
        <v xml:space="preserve"> </v>
      </c>
      <c r="G83" s="40"/>
      <c r="H83" s="40"/>
      <c r="I83" s="32" t="s">
        <v>23</v>
      </c>
      <c r="J83" s="72" t="str">
        <f>IF(J14="","",J14)</f>
        <v>20. 12. 2021</v>
      </c>
      <c r="K83" s="40"/>
      <c r="L83" s="145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6.96" customHeight="1">
      <c r="A84" s="38"/>
      <c r="B84" s="39"/>
      <c r="C84" s="40"/>
      <c r="D84" s="40"/>
      <c r="E84" s="40"/>
      <c r="F84" s="40"/>
      <c r="G84" s="40"/>
      <c r="H84" s="40"/>
      <c r="I84" s="40"/>
      <c r="J84" s="40"/>
      <c r="K84" s="40"/>
      <c r="L84" s="145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5.15" customHeight="1">
      <c r="A85" s="38"/>
      <c r="B85" s="39"/>
      <c r="C85" s="32" t="s">
        <v>25</v>
      </c>
      <c r="D85" s="40"/>
      <c r="E85" s="40"/>
      <c r="F85" s="27" t="str">
        <f>E17</f>
        <v xml:space="preserve"> </v>
      </c>
      <c r="G85" s="40"/>
      <c r="H85" s="40"/>
      <c r="I85" s="32" t="s">
        <v>30</v>
      </c>
      <c r="J85" s="36" t="str">
        <f>E23</f>
        <v xml:space="preserve"> </v>
      </c>
      <c r="K85" s="40"/>
      <c r="L85" s="145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5.15" customHeight="1">
      <c r="A86" s="38"/>
      <c r="B86" s="39"/>
      <c r="C86" s="32" t="s">
        <v>28</v>
      </c>
      <c r="D86" s="40"/>
      <c r="E86" s="40"/>
      <c r="F86" s="27" t="str">
        <f>IF(E20="","",E20)</f>
        <v>Vyplň údaj</v>
      </c>
      <c r="G86" s="40"/>
      <c r="H86" s="40"/>
      <c r="I86" s="32" t="s">
        <v>32</v>
      </c>
      <c r="J86" s="36" t="str">
        <f>E26</f>
        <v xml:space="preserve"> </v>
      </c>
      <c r="K86" s="40"/>
      <c r="L86" s="145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0.32" customHeight="1">
      <c r="A87" s="38"/>
      <c r="B87" s="39"/>
      <c r="C87" s="40"/>
      <c r="D87" s="40"/>
      <c r="E87" s="40"/>
      <c r="F87" s="40"/>
      <c r="G87" s="40"/>
      <c r="H87" s="40"/>
      <c r="I87" s="40"/>
      <c r="J87" s="40"/>
      <c r="K87" s="40"/>
      <c r="L87" s="145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10" customFormat="1" ht="29.28" customHeight="1">
      <c r="A88" s="181"/>
      <c r="B88" s="182"/>
      <c r="C88" s="183" t="s">
        <v>251</v>
      </c>
      <c r="D88" s="184" t="s">
        <v>54</v>
      </c>
      <c r="E88" s="184" t="s">
        <v>50</v>
      </c>
      <c r="F88" s="184" t="s">
        <v>51</v>
      </c>
      <c r="G88" s="184" t="s">
        <v>252</v>
      </c>
      <c r="H88" s="184" t="s">
        <v>253</v>
      </c>
      <c r="I88" s="184" t="s">
        <v>254</v>
      </c>
      <c r="J88" s="184" t="s">
        <v>247</v>
      </c>
      <c r="K88" s="185" t="s">
        <v>255</v>
      </c>
      <c r="L88" s="186"/>
      <c r="M88" s="92" t="s">
        <v>19</v>
      </c>
      <c r="N88" s="93" t="s">
        <v>39</v>
      </c>
      <c r="O88" s="93" t="s">
        <v>256</v>
      </c>
      <c r="P88" s="93" t="s">
        <v>257</v>
      </c>
      <c r="Q88" s="93" t="s">
        <v>258</v>
      </c>
      <c r="R88" s="93" t="s">
        <v>259</v>
      </c>
      <c r="S88" s="93" t="s">
        <v>260</v>
      </c>
      <c r="T88" s="94" t="s">
        <v>261</v>
      </c>
      <c r="U88" s="181"/>
      <c r="V88" s="181"/>
      <c r="W88" s="181"/>
      <c r="X88" s="181"/>
      <c r="Y88" s="181"/>
      <c r="Z88" s="181"/>
      <c r="AA88" s="181"/>
      <c r="AB88" s="181"/>
      <c r="AC88" s="181"/>
      <c r="AD88" s="181"/>
      <c r="AE88" s="181"/>
    </row>
    <row r="89" s="2" customFormat="1" ht="22.8" customHeight="1">
      <c r="A89" s="38"/>
      <c r="B89" s="39"/>
      <c r="C89" s="99" t="s">
        <v>262</v>
      </c>
      <c r="D89" s="40"/>
      <c r="E89" s="40"/>
      <c r="F89" s="40"/>
      <c r="G89" s="40"/>
      <c r="H89" s="40"/>
      <c r="I89" s="40"/>
      <c r="J89" s="187">
        <f>BK89</f>
        <v>0</v>
      </c>
      <c r="K89" s="40"/>
      <c r="L89" s="44"/>
      <c r="M89" s="95"/>
      <c r="N89" s="188"/>
      <c r="O89" s="96"/>
      <c r="P89" s="189">
        <f>P90+P125+P146+P154</f>
        <v>0</v>
      </c>
      <c r="Q89" s="96"/>
      <c r="R89" s="189">
        <f>R90+R125+R146+R154</f>
        <v>31.458085499999999</v>
      </c>
      <c r="S89" s="96"/>
      <c r="T89" s="190">
        <f>T90+T125+T146+T154</f>
        <v>4.7300000000000004</v>
      </c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T89" s="17" t="s">
        <v>68</v>
      </c>
      <c r="AU89" s="17" t="s">
        <v>248</v>
      </c>
      <c r="BK89" s="191">
        <f>BK90+BK125+BK146+BK154</f>
        <v>0</v>
      </c>
    </row>
    <row r="90" s="11" customFormat="1" ht="25.92" customHeight="1">
      <c r="A90" s="11"/>
      <c r="B90" s="192"/>
      <c r="C90" s="193"/>
      <c r="D90" s="194" t="s">
        <v>68</v>
      </c>
      <c r="E90" s="195" t="s">
        <v>3064</v>
      </c>
      <c r="F90" s="195" t="s">
        <v>3065</v>
      </c>
      <c r="G90" s="193"/>
      <c r="H90" s="193"/>
      <c r="I90" s="196"/>
      <c r="J90" s="197">
        <f>BK90</f>
        <v>0</v>
      </c>
      <c r="K90" s="193"/>
      <c r="L90" s="198"/>
      <c r="M90" s="199"/>
      <c r="N90" s="200"/>
      <c r="O90" s="200"/>
      <c r="P90" s="201">
        <f>SUM(P91:P124)</f>
        <v>0</v>
      </c>
      <c r="Q90" s="200"/>
      <c r="R90" s="201">
        <f>SUM(R91:R124)</f>
        <v>0.45868549999999997</v>
      </c>
      <c r="S90" s="200"/>
      <c r="T90" s="202">
        <f>SUM(T91:T124)</f>
        <v>0</v>
      </c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R90" s="203" t="s">
        <v>265</v>
      </c>
      <c r="AT90" s="204" t="s">
        <v>68</v>
      </c>
      <c r="AU90" s="204" t="s">
        <v>69</v>
      </c>
      <c r="AY90" s="203" t="s">
        <v>266</v>
      </c>
      <c r="BK90" s="205">
        <f>SUM(BK91:BK124)</f>
        <v>0</v>
      </c>
    </row>
    <row r="91" s="2" customFormat="1" ht="24.15" customHeight="1">
      <c r="A91" s="38"/>
      <c r="B91" s="39"/>
      <c r="C91" s="206" t="s">
        <v>329</v>
      </c>
      <c r="D91" s="206" t="s">
        <v>267</v>
      </c>
      <c r="E91" s="207" t="s">
        <v>3194</v>
      </c>
      <c r="F91" s="208" t="s">
        <v>3195</v>
      </c>
      <c r="G91" s="209" t="s">
        <v>299</v>
      </c>
      <c r="H91" s="210">
        <v>80.5</v>
      </c>
      <c r="I91" s="211"/>
      <c r="J91" s="212">
        <f>ROUND(I91*H91,2)</f>
        <v>0</v>
      </c>
      <c r="K91" s="208" t="s">
        <v>19</v>
      </c>
      <c r="L91" s="44"/>
      <c r="M91" s="213" t="s">
        <v>19</v>
      </c>
      <c r="N91" s="214" t="s">
        <v>40</v>
      </c>
      <c r="O91" s="84"/>
      <c r="P91" s="215">
        <f>O91*H91</f>
        <v>0</v>
      </c>
      <c r="Q91" s="215">
        <v>0</v>
      </c>
      <c r="R91" s="215">
        <f>Q91*H91</f>
        <v>0</v>
      </c>
      <c r="S91" s="215">
        <v>0</v>
      </c>
      <c r="T91" s="216">
        <f>S91*H91</f>
        <v>0</v>
      </c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R91" s="217" t="s">
        <v>265</v>
      </c>
      <c r="AT91" s="217" t="s">
        <v>267</v>
      </c>
      <c r="AU91" s="217" t="s">
        <v>76</v>
      </c>
      <c r="AY91" s="17" t="s">
        <v>266</v>
      </c>
      <c r="BE91" s="218">
        <f>IF(N91="základní",J91,0)</f>
        <v>0</v>
      </c>
      <c r="BF91" s="218">
        <f>IF(N91="snížená",J91,0)</f>
        <v>0</v>
      </c>
      <c r="BG91" s="218">
        <f>IF(N91="zákl. přenesená",J91,0)</f>
        <v>0</v>
      </c>
      <c r="BH91" s="218">
        <f>IF(N91="sníž. přenesená",J91,0)</f>
        <v>0</v>
      </c>
      <c r="BI91" s="218">
        <f>IF(N91="nulová",J91,0)</f>
        <v>0</v>
      </c>
      <c r="BJ91" s="17" t="s">
        <v>76</v>
      </c>
      <c r="BK91" s="218">
        <f>ROUND(I91*H91,2)</f>
        <v>0</v>
      </c>
      <c r="BL91" s="17" t="s">
        <v>265</v>
      </c>
      <c r="BM91" s="217" t="s">
        <v>3196</v>
      </c>
    </row>
    <row r="92" s="12" customFormat="1">
      <c r="A92" s="12"/>
      <c r="B92" s="224"/>
      <c r="C92" s="225"/>
      <c r="D92" s="226" t="s">
        <v>275</v>
      </c>
      <c r="E92" s="227" t="s">
        <v>334</v>
      </c>
      <c r="F92" s="228" t="s">
        <v>994</v>
      </c>
      <c r="G92" s="225"/>
      <c r="H92" s="229">
        <v>70</v>
      </c>
      <c r="I92" s="230"/>
      <c r="J92" s="225"/>
      <c r="K92" s="225"/>
      <c r="L92" s="231"/>
      <c r="M92" s="236"/>
      <c r="N92" s="237"/>
      <c r="O92" s="237"/>
      <c r="P92" s="237"/>
      <c r="Q92" s="237"/>
      <c r="R92" s="237"/>
      <c r="S92" s="237"/>
      <c r="T92" s="238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T92" s="235" t="s">
        <v>275</v>
      </c>
      <c r="AU92" s="235" t="s">
        <v>76</v>
      </c>
      <c r="AV92" s="12" t="s">
        <v>78</v>
      </c>
      <c r="AW92" s="12" t="s">
        <v>31</v>
      </c>
      <c r="AX92" s="12" t="s">
        <v>69</v>
      </c>
      <c r="AY92" s="235" t="s">
        <v>266</v>
      </c>
    </row>
    <row r="93" s="12" customFormat="1">
      <c r="A93" s="12"/>
      <c r="B93" s="224"/>
      <c r="C93" s="225"/>
      <c r="D93" s="226" t="s">
        <v>275</v>
      </c>
      <c r="E93" s="227" t="s">
        <v>336</v>
      </c>
      <c r="F93" s="228" t="s">
        <v>3197</v>
      </c>
      <c r="G93" s="225"/>
      <c r="H93" s="229">
        <v>80.5</v>
      </c>
      <c r="I93" s="230"/>
      <c r="J93" s="225"/>
      <c r="K93" s="225"/>
      <c r="L93" s="231"/>
      <c r="M93" s="236"/>
      <c r="N93" s="237"/>
      <c r="O93" s="237"/>
      <c r="P93" s="237"/>
      <c r="Q93" s="237"/>
      <c r="R93" s="237"/>
      <c r="S93" s="237"/>
      <c r="T93" s="238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T93" s="235" t="s">
        <v>275</v>
      </c>
      <c r="AU93" s="235" t="s">
        <v>76</v>
      </c>
      <c r="AV93" s="12" t="s">
        <v>78</v>
      </c>
      <c r="AW93" s="12" t="s">
        <v>31</v>
      </c>
      <c r="AX93" s="12" t="s">
        <v>76</v>
      </c>
      <c r="AY93" s="235" t="s">
        <v>266</v>
      </c>
    </row>
    <row r="94" s="2" customFormat="1" ht="24.15" customHeight="1">
      <c r="A94" s="38"/>
      <c r="B94" s="39"/>
      <c r="C94" s="206" t="s">
        <v>338</v>
      </c>
      <c r="D94" s="206" t="s">
        <v>267</v>
      </c>
      <c r="E94" s="207" t="s">
        <v>3198</v>
      </c>
      <c r="F94" s="208" t="s">
        <v>3199</v>
      </c>
      <c r="G94" s="209" t="s">
        <v>299</v>
      </c>
      <c r="H94" s="210">
        <v>8.0500000000000007</v>
      </c>
      <c r="I94" s="211"/>
      <c r="J94" s="212">
        <f>ROUND(I94*H94,2)</f>
        <v>0</v>
      </c>
      <c r="K94" s="208" t="s">
        <v>19</v>
      </c>
      <c r="L94" s="44"/>
      <c r="M94" s="213" t="s">
        <v>19</v>
      </c>
      <c r="N94" s="214" t="s">
        <v>40</v>
      </c>
      <c r="O94" s="84"/>
      <c r="P94" s="215">
        <f>O94*H94</f>
        <v>0</v>
      </c>
      <c r="Q94" s="215">
        <v>0</v>
      </c>
      <c r="R94" s="215">
        <f>Q94*H94</f>
        <v>0</v>
      </c>
      <c r="S94" s="215">
        <v>0</v>
      </c>
      <c r="T94" s="216">
        <f>S94*H94</f>
        <v>0</v>
      </c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R94" s="217" t="s">
        <v>265</v>
      </c>
      <c r="AT94" s="217" t="s">
        <v>267</v>
      </c>
      <c r="AU94" s="217" t="s">
        <v>76</v>
      </c>
      <c r="AY94" s="17" t="s">
        <v>266</v>
      </c>
      <c r="BE94" s="218">
        <f>IF(N94="základní",J94,0)</f>
        <v>0</v>
      </c>
      <c r="BF94" s="218">
        <f>IF(N94="snížená",J94,0)</f>
        <v>0</v>
      </c>
      <c r="BG94" s="218">
        <f>IF(N94="zákl. přenesená",J94,0)</f>
        <v>0</v>
      </c>
      <c r="BH94" s="218">
        <f>IF(N94="sníž. přenesená",J94,0)</f>
        <v>0</v>
      </c>
      <c r="BI94" s="218">
        <f>IF(N94="nulová",J94,0)</f>
        <v>0</v>
      </c>
      <c r="BJ94" s="17" t="s">
        <v>76</v>
      </c>
      <c r="BK94" s="218">
        <f>ROUND(I94*H94,2)</f>
        <v>0</v>
      </c>
      <c r="BL94" s="17" t="s">
        <v>265</v>
      </c>
      <c r="BM94" s="217" t="s">
        <v>3200</v>
      </c>
    </row>
    <row r="95" s="12" customFormat="1">
      <c r="A95" s="12"/>
      <c r="B95" s="224"/>
      <c r="C95" s="225"/>
      <c r="D95" s="226" t="s">
        <v>275</v>
      </c>
      <c r="E95" s="227" t="s">
        <v>1689</v>
      </c>
      <c r="F95" s="228" t="s">
        <v>345</v>
      </c>
      <c r="G95" s="225"/>
      <c r="H95" s="229">
        <v>7</v>
      </c>
      <c r="I95" s="230"/>
      <c r="J95" s="225"/>
      <c r="K95" s="225"/>
      <c r="L95" s="231"/>
      <c r="M95" s="236"/>
      <c r="N95" s="237"/>
      <c r="O95" s="237"/>
      <c r="P95" s="237"/>
      <c r="Q95" s="237"/>
      <c r="R95" s="237"/>
      <c r="S95" s="237"/>
      <c r="T95" s="238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T95" s="235" t="s">
        <v>275</v>
      </c>
      <c r="AU95" s="235" t="s">
        <v>76</v>
      </c>
      <c r="AV95" s="12" t="s">
        <v>78</v>
      </c>
      <c r="AW95" s="12" t="s">
        <v>31</v>
      </c>
      <c r="AX95" s="12" t="s">
        <v>69</v>
      </c>
      <c r="AY95" s="235" t="s">
        <v>266</v>
      </c>
    </row>
    <row r="96" s="12" customFormat="1">
      <c r="A96" s="12"/>
      <c r="B96" s="224"/>
      <c r="C96" s="225"/>
      <c r="D96" s="226" t="s">
        <v>275</v>
      </c>
      <c r="E96" s="227" t="s">
        <v>1637</v>
      </c>
      <c r="F96" s="228" t="s">
        <v>3201</v>
      </c>
      <c r="G96" s="225"/>
      <c r="H96" s="229">
        <v>8.0500000000000007</v>
      </c>
      <c r="I96" s="230"/>
      <c r="J96" s="225"/>
      <c r="K96" s="225"/>
      <c r="L96" s="231"/>
      <c r="M96" s="236"/>
      <c r="N96" s="237"/>
      <c r="O96" s="237"/>
      <c r="P96" s="237"/>
      <c r="Q96" s="237"/>
      <c r="R96" s="237"/>
      <c r="S96" s="237"/>
      <c r="T96" s="238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T96" s="235" t="s">
        <v>275</v>
      </c>
      <c r="AU96" s="235" t="s">
        <v>76</v>
      </c>
      <c r="AV96" s="12" t="s">
        <v>78</v>
      </c>
      <c r="AW96" s="12" t="s">
        <v>31</v>
      </c>
      <c r="AX96" s="12" t="s">
        <v>76</v>
      </c>
      <c r="AY96" s="235" t="s">
        <v>266</v>
      </c>
    </row>
    <row r="97" s="2" customFormat="1" ht="16.5" customHeight="1">
      <c r="A97" s="38"/>
      <c r="B97" s="39"/>
      <c r="C97" s="239" t="s">
        <v>345</v>
      </c>
      <c r="D97" s="239" t="s">
        <v>299</v>
      </c>
      <c r="E97" s="240" t="s">
        <v>3202</v>
      </c>
      <c r="F97" s="241" t="s">
        <v>3203</v>
      </c>
      <c r="G97" s="242" t="s">
        <v>299</v>
      </c>
      <c r="H97" s="243">
        <v>88.549999999999997</v>
      </c>
      <c r="I97" s="244"/>
      <c r="J97" s="245">
        <f>ROUND(I97*H97,2)</f>
        <v>0</v>
      </c>
      <c r="K97" s="241" t="s">
        <v>19</v>
      </c>
      <c r="L97" s="246"/>
      <c r="M97" s="247" t="s">
        <v>19</v>
      </c>
      <c r="N97" s="248" t="s">
        <v>40</v>
      </c>
      <c r="O97" s="84"/>
      <c r="P97" s="215">
        <f>O97*H97</f>
        <v>0</v>
      </c>
      <c r="Q97" s="215">
        <v>0.00023000000000000001</v>
      </c>
      <c r="R97" s="215">
        <f>Q97*H97</f>
        <v>0.020366499999999999</v>
      </c>
      <c r="S97" s="215">
        <v>0</v>
      </c>
      <c r="T97" s="216">
        <f>S97*H97</f>
        <v>0</v>
      </c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R97" s="217" t="s">
        <v>303</v>
      </c>
      <c r="AT97" s="217" t="s">
        <v>299</v>
      </c>
      <c r="AU97" s="217" t="s">
        <v>76</v>
      </c>
      <c r="AY97" s="17" t="s">
        <v>266</v>
      </c>
      <c r="BE97" s="218">
        <f>IF(N97="základní",J97,0)</f>
        <v>0</v>
      </c>
      <c r="BF97" s="218">
        <f>IF(N97="snížená",J97,0)</f>
        <v>0</v>
      </c>
      <c r="BG97" s="218">
        <f>IF(N97="zákl. přenesená",J97,0)</f>
        <v>0</v>
      </c>
      <c r="BH97" s="218">
        <f>IF(N97="sníž. přenesená",J97,0)</f>
        <v>0</v>
      </c>
      <c r="BI97" s="218">
        <f>IF(N97="nulová",J97,0)</f>
        <v>0</v>
      </c>
      <c r="BJ97" s="17" t="s">
        <v>76</v>
      </c>
      <c r="BK97" s="218">
        <f>ROUND(I97*H97,2)</f>
        <v>0</v>
      </c>
      <c r="BL97" s="17" t="s">
        <v>265</v>
      </c>
      <c r="BM97" s="217" t="s">
        <v>3204</v>
      </c>
    </row>
    <row r="98" s="12" customFormat="1">
      <c r="A98" s="12"/>
      <c r="B98" s="224"/>
      <c r="C98" s="225"/>
      <c r="D98" s="226" t="s">
        <v>275</v>
      </c>
      <c r="E98" s="227" t="s">
        <v>550</v>
      </c>
      <c r="F98" s="228" t="s">
        <v>3205</v>
      </c>
      <c r="G98" s="225"/>
      <c r="H98" s="229">
        <v>88.549999999999997</v>
      </c>
      <c r="I98" s="230"/>
      <c r="J98" s="225"/>
      <c r="K98" s="225"/>
      <c r="L98" s="231"/>
      <c r="M98" s="236"/>
      <c r="N98" s="237"/>
      <c r="O98" s="237"/>
      <c r="P98" s="237"/>
      <c r="Q98" s="237"/>
      <c r="R98" s="237"/>
      <c r="S98" s="237"/>
      <c r="T98" s="238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T98" s="235" t="s">
        <v>275</v>
      </c>
      <c r="AU98" s="235" t="s">
        <v>76</v>
      </c>
      <c r="AV98" s="12" t="s">
        <v>78</v>
      </c>
      <c r="AW98" s="12" t="s">
        <v>31</v>
      </c>
      <c r="AX98" s="12" t="s">
        <v>76</v>
      </c>
      <c r="AY98" s="235" t="s">
        <v>266</v>
      </c>
    </row>
    <row r="99" s="2" customFormat="1" ht="24.15" customHeight="1">
      <c r="A99" s="38"/>
      <c r="B99" s="39"/>
      <c r="C99" s="206" t="s">
        <v>303</v>
      </c>
      <c r="D99" s="206" t="s">
        <v>267</v>
      </c>
      <c r="E99" s="207" t="s">
        <v>3206</v>
      </c>
      <c r="F99" s="208" t="s">
        <v>3207</v>
      </c>
      <c r="G99" s="209" t="s">
        <v>299</v>
      </c>
      <c r="H99" s="210">
        <v>33.350000000000001</v>
      </c>
      <c r="I99" s="211"/>
      <c r="J99" s="212">
        <f>ROUND(I99*H99,2)</f>
        <v>0</v>
      </c>
      <c r="K99" s="208" t="s">
        <v>19</v>
      </c>
      <c r="L99" s="44"/>
      <c r="M99" s="213" t="s">
        <v>19</v>
      </c>
      <c r="N99" s="214" t="s">
        <v>40</v>
      </c>
      <c r="O99" s="84"/>
      <c r="P99" s="215">
        <f>O99*H99</f>
        <v>0</v>
      </c>
      <c r="Q99" s="215">
        <v>0</v>
      </c>
      <c r="R99" s="215">
        <f>Q99*H99</f>
        <v>0</v>
      </c>
      <c r="S99" s="215">
        <v>0</v>
      </c>
      <c r="T99" s="216">
        <f>S99*H99</f>
        <v>0</v>
      </c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R99" s="217" t="s">
        <v>265</v>
      </c>
      <c r="AT99" s="217" t="s">
        <v>267</v>
      </c>
      <c r="AU99" s="217" t="s">
        <v>76</v>
      </c>
      <c r="AY99" s="17" t="s">
        <v>266</v>
      </c>
      <c r="BE99" s="218">
        <f>IF(N99="základní",J99,0)</f>
        <v>0</v>
      </c>
      <c r="BF99" s="218">
        <f>IF(N99="snížená",J99,0)</f>
        <v>0</v>
      </c>
      <c r="BG99" s="218">
        <f>IF(N99="zákl. přenesená",J99,0)</f>
        <v>0</v>
      </c>
      <c r="BH99" s="218">
        <f>IF(N99="sníž. přenesená",J99,0)</f>
        <v>0</v>
      </c>
      <c r="BI99" s="218">
        <f>IF(N99="nulová",J99,0)</f>
        <v>0</v>
      </c>
      <c r="BJ99" s="17" t="s">
        <v>76</v>
      </c>
      <c r="BK99" s="218">
        <f>ROUND(I99*H99,2)</f>
        <v>0</v>
      </c>
      <c r="BL99" s="17" t="s">
        <v>265</v>
      </c>
      <c r="BM99" s="217" t="s">
        <v>3208</v>
      </c>
    </row>
    <row r="100" s="12" customFormat="1">
      <c r="A100" s="12"/>
      <c r="B100" s="224"/>
      <c r="C100" s="225"/>
      <c r="D100" s="226" t="s">
        <v>275</v>
      </c>
      <c r="E100" s="227" t="s">
        <v>1933</v>
      </c>
      <c r="F100" s="228" t="s">
        <v>3209</v>
      </c>
      <c r="G100" s="225"/>
      <c r="H100" s="229">
        <v>33.350000000000001</v>
      </c>
      <c r="I100" s="230"/>
      <c r="J100" s="225"/>
      <c r="K100" s="225"/>
      <c r="L100" s="231"/>
      <c r="M100" s="236"/>
      <c r="N100" s="237"/>
      <c r="O100" s="237"/>
      <c r="P100" s="237"/>
      <c r="Q100" s="237"/>
      <c r="R100" s="237"/>
      <c r="S100" s="237"/>
      <c r="T100" s="238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T100" s="235" t="s">
        <v>275</v>
      </c>
      <c r="AU100" s="235" t="s">
        <v>76</v>
      </c>
      <c r="AV100" s="12" t="s">
        <v>78</v>
      </c>
      <c r="AW100" s="12" t="s">
        <v>31</v>
      </c>
      <c r="AX100" s="12" t="s">
        <v>76</v>
      </c>
      <c r="AY100" s="235" t="s">
        <v>266</v>
      </c>
    </row>
    <row r="101" s="2" customFormat="1" ht="24.15" customHeight="1">
      <c r="A101" s="38"/>
      <c r="B101" s="39"/>
      <c r="C101" s="206" t="s">
        <v>310</v>
      </c>
      <c r="D101" s="206" t="s">
        <v>267</v>
      </c>
      <c r="E101" s="207" t="s">
        <v>3210</v>
      </c>
      <c r="F101" s="208" t="s">
        <v>3211</v>
      </c>
      <c r="G101" s="209" t="s">
        <v>299</v>
      </c>
      <c r="H101" s="210">
        <v>13.800000000000001</v>
      </c>
      <c r="I101" s="211"/>
      <c r="J101" s="212">
        <f>ROUND(I101*H101,2)</f>
        <v>0</v>
      </c>
      <c r="K101" s="208" t="s">
        <v>19</v>
      </c>
      <c r="L101" s="44"/>
      <c r="M101" s="213" t="s">
        <v>19</v>
      </c>
      <c r="N101" s="214" t="s">
        <v>40</v>
      </c>
      <c r="O101" s="84"/>
      <c r="P101" s="215">
        <f>O101*H101</f>
        <v>0</v>
      </c>
      <c r="Q101" s="215">
        <v>0</v>
      </c>
      <c r="R101" s="215">
        <f>Q101*H101</f>
        <v>0</v>
      </c>
      <c r="S101" s="215">
        <v>0</v>
      </c>
      <c r="T101" s="216">
        <f>S101*H101</f>
        <v>0</v>
      </c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R101" s="217" t="s">
        <v>265</v>
      </c>
      <c r="AT101" s="217" t="s">
        <v>267</v>
      </c>
      <c r="AU101" s="217" t="s">
        <v>76</v>
      </c>
      <c r="AY101" s="17" t="s">
        <v>266</v>
      </c>
      <c r="BE101" s="218">
        <f>IF(N101="základní",J101,0)</f>
        <v>0</v>
      </c>
      <c r="BF101" s="218">
        <f>IF(N101="snížená",J101,0)</f>
        <v>0</v>
      </c>
      <c r="BG101" s="218">
        <f>IF(N101="zákl. přenesená",J101,0)</f>
        <v>0</v>
      </c>
      <c r="BH101" s="218">
        <f>IF(N101="sníž. přenesená",J101,0)</f>
        <v>0</v>
      </c>
      <c r="BI101" s="218">
        <f>IF(N101="nulová",J101,0)</f>
        <v>0</v>
      </c>
      <c r="BJ101" s="17" t="s">
        <v>76</v>
      </c>
      <c r="BK101" s="218">
        <f>ROUND(I101*H101,2)</f>
        <v>0</v>
      </c>
      <c r="BL101" s="17" t="s">
        <v>265</v>
      </c>
      <c r="BM101" s="217" t="s">
        <v>3212</v>
      </c>
    </row>
    <row r="102" s="12" customFormat="1">
      <c r="A102" s="12"/>
      <c r="B102" s="224"/>
      <c r="C102" s="225"/>
      <c r="D102" s="226" t="s">
        <v>275</v>
      </c>
      <c r="E102" s="227" t="s">
        <v>358</v>
      </c>
      <c r="F102" s="228" t="s">
        <v>3213</v>
      </c>
      <c r="G102" s="225"/>
      <c r="H102" s="229">
        <v>13.800000000000001</v>
      </c>
      <c r="I102" s="230"/>
      <c r="J102" s="225"/>
      <c r="K102" s="225"/>
      <c r="L102" s="231"/>
      <c r="M102" s="236"/>
      <c r="N102" s="237"/>
      <c r="O102" s="237"/>
      <c r="P102" s="237"/>
      <c r="Q102" s="237"/>
      <c r="R102" s="237"/>
      <c r="S102" s="237"/>
      <c r="T102" s="238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T102" s="235" t="s">
        <v>275</v>
      </c>
      <c r="AU102" s="235" t="s">
        <v>76</v>
      </c>
      <c r="AV102" s="12" t="s">
        <v>78</v>
      </c>
      <c r="AW102" s="12" t="s">
        <v>31</v>
      </c>
      <c r="AX102" s="12" t="s">
        <v>76</v>
      </c>
      <c r="AY102" s="235" t="s">
        <v>266</v>
      </c>
    </row>
    <row r="103" s="2" customFormat="1" ht="16.5" customHeight="1">
      <c r="A103" s="38"/>
      <c r="B103" s="39"/>
      <c r="C103" s="239" t="s">
        <v>362</v>
      </c>
      <c r="D103" s="239" t="s">
        <v>299</v>
      </c>
      <c r="E103" s="240" t="s">
        <v>3214</v>
      </c>
      <c r="F103" s="241" t="s">
        <v>3215</v>
      </c>
      <c r="G103" s="242" t="s">
        <v>299</v>
      </c>
      <c r="H103" s="243">
        <v>47.149999999999999</v>
      </c>
      <c r="I103" s="244"/>
      <c r="J103" s="245">
        <f>ROUND(I103*H103,2)</f>
        <v>0</v>
      </c>
      <c r="K103" s="241" t="s">
        <v>19</v>
      </c>
      <c r="L103" s="246"/>
      <c r="M103" s="247" t="s">
        <v>19</v>
      </c>
      <c r="N103" s="248" t="s">
        <v>40</v>
      </c>
      <c r="O103" s="84"/>
      <c r="P103" s="215">
        <f>O103*H103</f>
        <v>0</v>
      </c>
      <c r="Q103" s="215">
        <v>0.00064000000000000005</v>
      </c>
      <c r="R103" s="215">
        <f>Q103*H103</f>
        <v>0.030176000000000001</v>
      </c>
      <c r="S103" s="215">
        <v>0</v>
      </c>
      <c r="T103" s="216">
        <f>S103*H103</f>
        <v>0</v>
      </c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R103" s="217" t="s">
        <v>303</v>
      </c>
      <c r="AT103" s="217" t="s">
        <v>299</v>
      </c>
      <c r="AU103" s="217" t="s">
        <v>76</v>
      </c>
      <c r="AY103" s="17" t="s">
        <v>266</v>
      </c>
      <c r="BE103" s="218">
        <f>IF(N103="základní",J103,0)</f>
        <v>0</v>
      </c>
      <c r="BF103" s="218">
        <f>IF(N103="snížená",J103,0)</f>
        <v>0</v>
      </c>
      <c r="BG103" s="218">
        <f>IF(N103="zákl. přenesená",J103,0)</f>
        <v>0</v>
      </c>
      <c r="BH103" s="218">
        <f>IF(N103="sníž. přenesená",J103,0)</f>
        <v>0</v>
      </c>
      <c r="BI103" s="218">
        <f>IF(N103="nulová",J103,0)</f>
        <v>0</v>
      </c>
      <c r="BJ103" s="17" t="s">
        <v>76</v>
      </c>
      <c r="BK103" s="218">
        <f>ROUND(I103*H103,2)</f>
        <v>0</v>
      </c>
      <c r="BL103" s="17" t="s">
        <v>265</v>
      </c>
      <c r="BM103" s="217" t="s">
        <v>3216</v>
      </c>
    </row>
    <row r="104" s="12" customFormat="1">
      <c r="A104" s="12"/>
      <c r="B104" s="224"/>
      <c r="C104" s="225"/>
      <c r="D104" s="226" t="s">
        <v>275</v>
      </c>
      <c r="E104" s="227" t="s">
        <v>1574</v>
      </c>
      <c r="F104" s="228" t="s">
        <v>3217</v>
      </c>
      <c r="G104" s="225"/>
      <c r="H104" s="229">
        <v>41</v>
      </c>
      <c r="I104" s="230"/>
      <c r="J104" s="225"/>
      <c r="K104" s="225"/>
      <c r="L104" s="231"/>
      <c r="M104" s="236"/>
      <c r="N104" s="237"/>
      <c r="O104" s="237"/>
      <c r="P104" s="237"/>
      <c r="Q104" s="237"/>
      <c r="R104" s="237"/>
      <c r="S104" s="237"/>
      <c r="T104" s="238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T104" s="235" t="s">
        <v>275</v>
      </c>
      <c r="AU104" s="235" t="s">
        <v>76</v>
      </c>
      <c r="AV104" s="12" t="s">
        <v>78</v>
      </c>
      <c r="AW104" s="12" t="s">
        <v>31</v>
      </c>
      <c r="AX104" s="12" t="s">
        <v>69</v>
      </c>
      <c r="AY104" s="235" t="s">
        <v>266</v>
      </c>
    </row>
    <row r="105" s="12" customFormat="1">
      <c r="A105" s="12"/>
      <c r="B105" s="224"/>
      <c r="C105" s="225"/>
      <c r="D105" s="226" t="s">
        <v>275</v>
      </c>
      <c r="E105" s="227" t="s">
        <v>1614</v>
      </c>
      <c r="F105" s="228" t="s">
        <v>3218</v>
      </c>
      <c r="G105" s="225"/>
      <c r="H105" s="229">
        <v>47.149999999999999</v>
      </c>
      <c r="I105" s="230"/>
      <c r="J105" s="225"/>
      <c r="K105" s="225"/>
      <c r="L105" s="231"/>
      <c r="M105" s="236"/>
      <c r="N105" s="237"/>
      <c r="O105" s="237"/>
      <c r="P105" s="237"/>
      <c r="Q105" s="237"/>
      <c r="R105" s="237"/>
      <c r="S105" s="237"/>
      <c r="T105" s="238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T105" s="235" t="s">
        <v>275</v>
      </c>
      <c r="AU105" s="235" t="s">
        <v>76</v>
      </c>
      <c r="AV105" s="12" t="s">
        <v>78</v>
      </c>
      <c r="AW105" s="12" t="s">
        <v>31</v>
      </c>
      <c r="AX105" s="12" t="s">
        <v>76</v>
      </c>
      <c r="AY105" s="235" t="s">
        <v>266</v>
      </c>
    </row>
    <row r="106" s="2" customFormat="1" ht="16.5" customHeight="1">
      <c r="A106" s="38"/>
      <c r="B106" s="39"/>
      <c r="C106" s="206" t="s">
        <v>367</v>
      </c>
      <c r="D106" s="206" t="s">
        <v>267</v>
      </c>
      <c r="E106" s="207" t="s">
        <v>3219</v>
      </c>
      <c r="F106" s="208" t="s">
        <v>3220</v>
      </c>
      <c r="G106" s="209" t="s">
        <v>341</v>
      </c>
      <c r="H106" s="210">
        <v>3</v>
      </c>
      <c r="I106" s="211"/>
      <c r="J106" s="212">
        <f>ROUND(I106*H106,2)</f>
        <v>0</v>
      </c>
      <c r="K106" s="208" t="s">
        <v>19</v>
      </c>
      <c r="L106" s="44"/>
      <c r="M106" s="213" t="s">
        <v>19</v>
      </c>
      <c r="N106" s="214" t="s">
        <v>40</v>
      </c>
      <c r="O106" s="84"/>
      <c r="P106" s="215">
        <f>O106*H106</f>
        <v>0</v>
      </c>
      <c r="Q106" s="215">
        <v>0</v>
      </c>
      <c r="R106" s="215">
        <f>Q106*H106</f>
        <v>0</v>
      </c>
      <c r="S106" s="215">
        <v>0</v>
      </c>
      <c r="T106" s="216">
        <f>S106*H106</f>
        <v>0</v>
      </c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R106" s="217" t="s">
        <v>265</v>
      </c>
      <c r="AT106" s="217" t="s">
        <v>267</v>
      </c>
      <c r="AU106" s="217" t="s">
        <v>76</v>
      </c>
      <c r="AY106" s="17" t="s">
        <v>266</v>
      </c>
      <c r="BE106" s="218">
        <f>IF(N106="základní",J106,0)</f>
        <v>0</v>
      </c>
      <c r="BF106" s="218">
        <f>IF(N106="snížená",J106,0)</f>
        <v>0</v>
      </c>
      <c r="BG106" s="218">
        <f>IF(N106="zákl. přenesená",J106,0)</f>
        <v>0</v>
      </c>
      <c r="BH106" s="218">
        <f>IF(N106="sníž. přenesená",J106,0)</f>
        <v>0</v>
      </c>
      <c r="BI106" s="218">
        <f>IF(N106="nulová",J106,0)</f>
        <v>0</v>
      </c>
      <c r="BJ106" s="17" t="s">
        <v>76</v>
      </c>
      <c r="BK106" s="218">
        <f>ROUND(I106*H106,2)</f>
        <v>0</v>
      </c>
      <c r="BL106" s="17" t="s">
        <v>265</v>
      </c>
      <c r="BM106" s="217" t="s">
        <v>3221</v>
      </c>
    </row>
    <row r="107" s="2" customFormat="1" ht="16.5" customHeight="1">
      <c r="A107" s="38"/>
      <c r="B107" s="39"/>
      <c r="C107" s="206" t="s">
        <v>376</v>
      </c>
      <c r="D107" s="206" t="s">
        <v>267</v>
      </c>
      <c r="E107" s="207" t="s">
        <v>3222</v>
      </c>
      <c r="F107" s="208" t="s">
        <v>3223</v>
      </c>
      <c r="G107" s="209" t="s">
        <v>341</v>
      </c>
      <c r="H107" s="210">
        <v>1</v>
      </c>
      <c r="I107" s="211"/>
      <c r="J107" s="212">
        <f>ROUND(I107*H107,2)</f>
        <v>0</v>
      </c>
      <c r="K107" s="208" t="s">
        <v>19</v>
      </c>
      <c r="L107" s="44"/>
      <c r="M107" s="213" t="s">
        <v>19</v>
      </c>
      <c r="N107" s="214" t="s">
        <v>40</v>
      </c>
      <c r="O107" s="84"/>
      <c r="P107" s="215">
        <f>O107*H107</f>
        <v>0</v>
      </c>
      <c r="Q107" s="215">
        <v>0</v>
      </c>
      <c r="R107" s="215">
        <f>Q107*H107</f>
        <v>0</v>
      </c>
      <c r="S107" s="215">
        <v>0</v>
      </c>
      <c r="T107" s="216">
        <f>S107*H107</f>
        <v>0</v>
      </c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R107" s="217" t="s">
        <v>265</v>
      </c>
      <c r="AT107" s="217" t="s">
        <v>267</v>
      </c>
      <c r="AU107" s="217" t="s">
        <v>76</v>
      </c>
      <c r="AY107" s="17" t="s">
        <v>266</v>
      </c>
      <c r="BE107" s="218">
        <f>IF(N107="základní",J107,0)</f>
        <v>0</v>
      </c>
      <c r="BF107" s="218">
        <f>IF(N107="snížená",J107,0)</f>
        <v>0</v>
      </c>
      <c r="BG107" s="218">
        <f>IF(N107="zákl. přenesená",J107,0)</f>
        <v>0</v>
      </c>
      <c r="BH107" s="218">
        <f>IF(N107="sníž. přenesená",J107,0)</f>
        <v>0</v>
      </c>
      <c r="BI107" s="218">
        <f>IF(N107="nulová",J107,0)</f>
        <v>0</v>
      </c>
      <c r="BJ107" s="17" t="s">
        <v>76</v>
      </c>
      <c r="BK107" s="218">
        <f>ROUND(I107*H107,2)</f>
        <v>0</v>
      </c>
      <c r="BL107" s="17" t="s">
        <v>265</v>
      </c>
      <c r="BM107" s="217" t="s">
        <v>3224</v>
      </c>
    </row>
    <row r="108" s="2" customFormat="1" ht="21.75" customHeight="1">
      <c r="A108" s="38"/>
      <c r="B108" s="39"/>
      <c r="C108" s="206" t="s">
        <v>573</v>
      </c>
      <c r="D108" s="206" t="s">
        <v>267</v>
      </c>
      <c r="E108" s="207" t="s">
        <v>3225</v>
      </c>
      <c r="F108" s="208" t="s">
        <v>3226</v>
      </c>
      <c r="G108" s="209" t="s">
        <v>341</v>
      </c>
      <c r="H108" s="210">
        <v>2</v>
      </c>
      <c r="I108" s="211"/>
      <c r="J108" s="212">
        <f>ROUND(I108*H108,2)</f>
        <v>0</v>
      </c>
      <c r="K108" s="208" t="s">
        <v>19</v>
      </c>
      <c r="L108" s="44"/>
      <c r="M108" s="213" t="s">
        <v>19</v>
      </c>
      <c r="N108" s="214" t="s">
        <v>40</v>
      </c>
      <c r="O108" s="84"/>
      <c r="P108" s="215">
        <f>O108*H108</f>
        <v>0</v>
      </c>
      <c r="Q108" s="215">
        <v>0</v>
      </c>
      <c r="R108" s="215">
        <f>Q108*H108</f>
        <v>0</v>
      </c>
      <c r="S108" s="215">
        <v>0</v>
      </c>
      <c r="T108" s="216">
        <f>S108*H108</f>
        <v>0</v>
      </c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R108" s="217" t="s">
        <v>265</v>
      </c>
      <c r="AT108" s="217" t="s">
        <v>267</v>
      </c>
      <c r="AU108" s="217" t="s">
        <v>76</v>
      </c>
      <c r="AY108" s="17" t="s">
        <v>266</v>
      </c>
      <c r="BE108" s="218">
        <f>IF(N108="základní",J108,0)</f>
        <v>0</v>
      </c>
      <c r="BF108" s="218">
        <f>IF(N108="snížená",J108,0)</f>
        <v>0</v>
      </c>
      <c r="BG108" s="218">
        <f>IF(N108="zákl. přenesená",J108,0)</f>
        <v>0</v>
      </c>
      <c r="BH108" s="218">
        <f>IF(N108="sníž. přenesená",J108,0)</f>
        <v>0</v>
      </c>
      <c r="BI108" s="218">
        <f>IF(N108="nulová",J108,0)</f>
        <v>0</v>
      </c>
      <c r="BJ108" s="17" t="s">
        <v>76</v>
      </c>
      <c r="BK108" s="218">
        <f>ROUND(I108*H108,2)</f>
        <v>0</v>
      </c>
      <c r="BL108" s="17" t="s">
        <v>265</v>
      </c>
      <c r="BM108" s="217" t="s">
        <v>3227</v>
      </c>
    </row>
    <row r="109" s="2" customFormat="1" ht="21.75" customHeight="1">
      <c r="A109" s="38"/>
      <c r="B109" s="39"/>
      <c r="C109" s="206" t="s">
        <v>579</v>
      </c>
      <c r="D109" s="206" t="s">
        <v>267</v>
      </c>
      <c r="E109" s="207" t="s">
        <v>3228</v>
      </c>
      <c r="F109" s="208" t="s">
        <v>3229</v>
      </c>
      <c r="G109" s="209" t="s">
        <v>299</v>
      </c>
      <c r="H109" s="210">
        <v>20</v>
      </c>
      <c r="I109" s="211"/>
      <c r="J109" s="212">
        <f>ROUND(I109*H109,2)</f>
        <v>0</v>
      </c>
      <c r="K109" s="208" t="s">
        <v>19</v>
      </c>
      <c r="L109" s="44"/>
      <c r="M109" s="213" t="s">
        <v>19</v>
      </c>
      <c r="N109" s="214" t="s">
        <v>40</v>
      </c>
      <c r="O109" s="84"/>
      <c r="P109" s="215">
        <f>O109*H109</f>
        <v>0</v>
      </c>
      <c r="Q109" s="215">
        <v>0</v>
      </c>
      <c r="R109" s="215">
        <f>Q109*H109</f>
        <v>0</v>
      </c>
      <c r="S109" s="215">
        <v>0</v>
      </c>
      <c r="T109" s="216">
        <f>S109*H109</f>
        <v>0</v>
      </c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R109" s="217" t="s">
        <v>265</v>
      </c>
      <c r="AT109" s="217" t="s">
        <v>267</v>
      </c>
      <c r="AU109" s="217" t="s">
        <v>76</v>
      </c>
      <c r="AY109" s="17" t="s">
        <v>266</v>
      </c>
      <c r="BE109" s="218">
        <f>IF(N109="základní",J109,0)</f>
        <v>0</v>
      </c>
      <c r="BF109" s="218">
        <f>IF(N109="snížená",J109,0)</f>
        <v>0</v>
      </c>
      <c r="BG109" s="218">
        <f>IF(N109="zákl. přenesená",J109,0)</f>
        <v>0</v>
      </c>
      <c r="BH109" s="218">
        <f>IF(N109="sníž. přenesená",J109,0)</f>
        <v>0</v>
      </c>
      <c r="BI109" s="218">
        <f>IF(N109="nulová",J109,0)</f>
        <v>0</v>
      </c>
      <c r="BJ109" s="17" t="s">
        <v>76</v>
      </c>
      <c r="BK109" s="218">
        <f>ROUND(I109*H109,2)</f>
        <v>0</v>
      </c>
      <c r="BL109" s="17" t="s">
        <v>265</v>
      </c>
      <c r="BM109" s="217" t="s">
        <v>3230</v>
      </c>
    </row>
    <row r="110" s="2" customFormat="1" ht="16.5" customHeight="1">
      <c r="A110" s="38"/>
      <c r="B110" s="39"/>
      <c r="C110" s="239" t="s">
        <v>8</v>
      </c>
      <c r="D110" s="239" t="s">
        <v>299</v>
      </c>
      <c r="E110" s="240" t="s">
        <v>3231</v>
      </c>
      <c r="F110" s="241" t="s">
        <v>3232</v>
      </c>
      <c r="G110" s="242" t="s">
        <v>2315</v>
      </c>
      <c r="H110" s="243">
        <v>19.053000000000001</v>
      </c>
      <c r="I110" s="244"/>
      <c r="J110" s="245">
        <f>ROUND(I110*H110,2)</f>
        <v>0</v>
      </c>
      <c r="K110" s="241" t="s">
        <v>19</v>
      </c>
      <c r="L110" s="246"/>
      <c r="M110" s="247" t="s">
        <v>19</v>
      </c>
      <c r="N110" s="248" t="s">
        <v>40</v>
      </c>
      <c r="O110" s="84"/>
      <c r="P110" s="215">
        <f>O110*H110</f>
        <v>0</v>
      </c>
      <c r="Q110" s="215">
        <v>0.001</v>
      </c>
      <c r="R110" s="215">
        <f>Q110*H110</f>
        <v>0.019053</v>
      </c>
      <c r="S110" s="215">
        <v>0</v>
      </c>
      <c r="T110" s="216">
        <f>S110*H110</f>
        <v>0</v>
      </c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R110" s="217" t="s">
        <v>303</v>
      </c>
      <c r="AT110" s="217" t="s">
        <v>299</v>
      </c>
      <c r="AU110" s="217" t="s">
        <v>76</v>
      </c>
      <c r="AY110" s="17" t="s">
        <v>266</v>
      </c>
      <c r="BE110" s="218">
        <f>IF(N110="základní",J110,0)</f>
        <v>0</v>
      </c>
      <c r="BF110" s="218">
        <f>IF(N110="snížená",J110,0)</f>
        <v>0</v>
      </c>
      <c r="BG110" s="218">
        <f>IF(N110="zákl. přenesená",J110,0)</f>
        <v>0</v>
      </c>
      <c r="BH110" s="218">
        <f>IF(N110="sníž. přenesená",J110,0)</f>
        <v>0</v>
      </c>
      <c r="BI110" s="218">
        <f>IF(N110="nulová",J110,0)</f>
        <v>0</v>
      </c>
      <c r="BJ110" s="17" t="s">
        <v>76</v>
      </c>
      <c r="BK110" s="218">
        <f>ROUND(I110*H110,2)</f>
        <v>0</v>
      </c>
      <c r="BL110" s="17" t="s">
        <v>265</v>
      </c>
      <c r="BM110" s="217" t="s">
        <v>3233</v>
      </c>
    </row>
    <row r="111" s="2" customFormat="1" ht="16.5" customHeight="1">
      <c r="A111" s="38"/>
      <c r="B111" s="39"/>
      <c r="C111" s="206" t="s">
        <v>591</v>
      </c>
      <c r="D111" s="206" t="s">
        <v>267</v>
      </c>
      <c r="E111" s="207" t="s">
        <v>3234</v>
      </c>
      <c r="F111" s="208" t="s">
        <v>3235</v>
      </c>
      <c r="G111" s="209" t="s">
        <v>341</v>
      </c>
      <c r="H111" s="210">
        <v>3</v>
      </c>
      <c r="I111" s="211"/>
      <c r="J111" s="212">
        <f>ROUND(I111*H111,2)</f>
        <v>0</v>
      </c>
      <c r="K111" s="208" t="s">
        <v>19</v>
      </c>
      <c r="L111" s="44"/>
      <c r="M111" s="213" t="s">
        <v>19</v>
      </c>
      <c r="N111" s="214" t="s">
        <v>40</v>
      </c>
      <c r="O111" s="84"/>
      <c r="P111" s="215">
        <f>O111*H111</f>
        <v>0</v>
      </c>
      <c r="Q111" s="215">
        <v>0</v>
      </c>
      <c r="R111" s="215">
        <f>Q111*H111</f>
        <v>0</v>
      </c>
      <c r="S111" s="215">
        <v>0</v>
      </c>
      <c r="T111" s="216">
        <f>S111*H111</f>
        <v>0</v>
      </c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R111" s="217" t="s">
        <v>265</v>
      </c>
      <c r="AT111" s="217" t="s">
        <v>267</v>
      </c>
      <c r="AU111" s="217" t="s">
        <v>76</v>
      </c>
      <c r="AY111" s="17" t="s">
        <v>266</v>
      </c>
      <c r="BE111" s="218">
        <f>IF(N111="základní",J111,0)</f>
        <v>0</v>
      </c>
      <c r="BF111" s="218">
        <f>IF(N111="snížená",J111,0)</f>
        <v>0</v>
      </c>
      <c r="BG111" s="218">
        <f>IF(N111="zákl. přenesená",J111,0)</f>
        <v>0</v>
      </c>
      <c r="BH111" s="218">
        <f>IF(N111="sníž. přenesená",J111,0)</f>
        <v>0</v>
      </c>
      <c r="BI111" s="218">
        <f>IF(N111="nulová",J111,0)</f>
        <v>0</v>
      </c>
      <c r="BJ111" s="17" t="s">
        <v>76</v>
      </c>
      <c r="BK111" s="218">
        <f>ROUND(I111*H111,2)</f>
        <v>0</v>
      </c>
      <c r="BL111" s="17" t="s">
        <v>265</v>
      </c>
      <c r="BM111" s="217" t="s">
        <v>3236</v>
      </c>
    </row>
    <row r="112" s="2" customFormat="1" ht="16.5" customHeight="1">
      <c r="A112" s="38"/>
      <c r="B112" s="39"/>
      <c r="C112" s="239" t="s">
        <v>598</v>
      </c>
      <c r="D112" s="239" t="s">
        <v>299</v>
      </c>
      <c r="E112" s="240" t="s">
        <v>3237</v>
      </c>
      <c r="F112" s="241" t="s">
        <v>3238</v>
      </c>
      <c r="G112" s="242" t="s">
        <v>341</v>
      </c>
      <c r="H112" s="243">
        <v>3</v>
      </c>
      <c r="I112" s="244"/>
      <c r="J112" s="245">
        <f>ROUND(I112*H112,2)</f>
        <v>0</v>
      </c>
      <c r="K112" s="241" t="s">
        <v>19</v>
      </c>
      <c r="L112" s="246"/>
      <c r="M112" s="247" t="s">
        <v>19</v>
      </c>
      <c r="N112" s="248" t="s">
        <v>40</v>
      </c>
      <c r="O112" s="84"/>
      <c r="P112" s="215">
        <f>O112*H112</f>
        <v>0</v>
      </c>
      <c r="Q112" s="215">
        <v>0.0040000000000000001</v>
      </c>
      <c r="R112" s="215">
        <f>Q112*H112</f>
        <v>0.012</v>
      </c>
      <c r="S112" s="215">
        <v>0</v>
      </c>
      <c r="T112" s="216">
        <f>S112*H112</f>
        <v>0</v>
      </c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R112" s="217" t="s">
        <v>303</v>
      </c>
      <c r="AT112" s="217" t="s">
        <v>299</v>
      </c>
      <c r="AU112" s="217" t="s">
        <v>76</v>
      </c>
      <c r="AY112" s="17" t="s">
        <v>266</v>
      </c>
      <c r="BE112" s="218">
        <f>IF(N112="základní",J112,0)</f>
        <v>0</v>
      </c>
      <c r="BF112" s="218">
        <f>IF(N112="snížená",J112,0)</f>
        <v>0</v>
      </c>
      <c r="BG112" s="218">
        <f>IF(N112="zákl. přenesená",J112,0)</f>
        <v>0</v>
      </c>
      <c r="BH112" s="218">
        <f>IF(N112="sníž. přenesená",J112,0)</f>
        <v>0</v>
      </c>
      <c r="BI112" s="218">
        <f>IF(N112="nulová",J112,0)</f>
        <v>0</v>
      </c>
      <c r="BJ112" s="17" t="s">
        <v>76</v>
      </c>
      <c r="BK112" s="218">
        <f>ROUND(I112*H112,2)</f>
        <v>0</v>
      </c>
      <c r="BL112" s="17" t="s">
        <v>265</v>
      </c>
      <c r="BM112" s="217" t="s">
        <v>3239</v>
      </c>
    </row>
    <row r="113" s="2" customFormat="1" ht="21.75" customHeight="1">
      <c r="A113" s="38"/>
      <c r="B113" s="39"/>
      <c r="C113" s="206" t="s">
        <v>605</v>
      </c>
      <c r="D113" s="206" t="s">
        <v>267</v>
      </c>
      <c r="E113" s="207" t="s">
        <v>3240</v>
      </c>
      <c r="F113" s="208" t="s">
        <v>3241</v>
      </c>
      <c r="G113" s="209" t="s">
        <v>341</v>
      </c>
      <c r="H113" s="210">
        <v>1</v>
      </c>
      <c r="I113" s="211"/>
      <c r="J113" s="212">
        <f>ROUND(I113*H113,2)</f>
        <v>0</v>
      </c>
      <c r="K113" s="208" t="s">
        <v>19</v>
      </c>
      <c r="L113" s="44"/>
      <c r="M113" s="213" t="s">
        <v>19</v>
      </c>
      <c r="N113" s="214" t="s">
        <v>40</v>
      </c>
      <c r="O113" s="84"/>
      <c r="P113" s="215">
        <f>O113*H113</f>
        <v>0</v>
      </c>
      <c r="Q113" s="215">
        <v>0.32624999999999998</v>
      </c>
      <c r="R113" s="215">
        <f>Q113*H113</f>
        <v>0.32624999999999998</v>
      </c>
      <c r="S113" s="215">
        <v>0</v>
      </c>
      <c r="T113" s="216">
        <f>S113*H113</f>
        <v>0</v>
      </c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R113" s="217" t="s">
        <v>265</v>
      </c>
      <c r="AT113" s="217" t="s">
        <v>267</v>
      </c>
      <c r="AU113" s="217" t="s">
        <v>76</v>
      </c>
      <c r="AY113" s="17" t="s">
        <v>266</v>
      </c>
      <c r="BE113" s="218">
        <f>IF(N113="základní",J113,0)</f>
        <v>0</v>
      </c>
      <c r="BF113" s="218">
        <f>IF(N113="snížená",J113,0)</f>
        <v>0</v>
      </c>
      <c r="BG113" s="218">
        <f>IF(N113="zákl. přenesená",J113,0)</f>
        <v>0</v>
      </c>
      <c r="BH113" s="218">
        <f>IF(N113="sníž. přenesená",J113,0)</f>
        <v>0</v>
      </c>
      <c r="BI113" s="218">
        <f>IF(N113="nulová",J113,0)</f>
        <v>0</v>
      </c>
      <c r="BJ113" s="17" t="s">
        <v>76</v>
      </c>
      <c r="BK113" s="218">
        <f>ROUND(I113*H113,2)</f>
        <v>0</v>
      </c>
      <c r="BL113" s="17" t="s">
        <v>265</v>
      </c>
      <c r="BM113" s="217" t="s">
        <v>3242</v>
      </c>
    </row>
    <row r="114" s="2" customFormat="1" ht="24.15" customHeight="1">
      <c r="A114" s="38"/>
      <c r="B114" s="39"/>
      <c r="C114" s="239" t="s">
        <v>615</v>
      </c>
      <c r="D114" s="239" t="s">
        <v>299</v>
      </c>
      <c r="E114" s="240" t="s">
        <v>3243</v>
      </c>
      <c r="F114" s="241" t="s">
        <v>3244</v>
      </c>
      <c r="G114" s="242" t="s">
        <v>341</v>
      </c>
      <c r="H114" s="243">
        <v>1</v>
      </c>
      <c r="I114" s="244"/>
      <c r="J114" s="245">
        <f>ROUND(I114*H114,2)</f>
        <v>0</v>
      </c>
      <c r="K114" s="241" t="s">
        <v>19</v>
      </c>
      <c r="L114" s="246"/>
      <c r="M114" s="247" t="s">
        <v>19</v>
      </c>
      <c r="N114" s="248" t="s">
        <v>40</v>
      </c>
      <c r="O114" s="84"/>
      <c r="P114" s="215">
        <f>O114*H114</f>
        <v>0</v>
      </c>
      <c r="Q114" s="215">
        <v>0.049000000000000002</v>
      </c>
      <c r="R114" s="215">
        <f>Q114*H114</f>
        <v>0.049000000000000002</v>
      </c>
      <c r="S114" s="215">
        <v>0</v>
      </c>
      <c r="T114" s="216">
        <f>S114*H114</f>
        <v>0</v>
      </c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R114" s="217" t="s">
        <v>303</v>
      </c>
      <c r="AT114" s="217" t="s">
        <v>299</v>
      </c>
      <c r="AU114" s="217" t="s">
        <v>76</v>
      </c>
      <c r="AY114" s="17" t="s">
        <v>266</v>
      </c>
      <c r="BE114" s="218">
        <f>IF(N114="základní",J114,0)</f>
        <v>0</v>
      </c>
      <c r="BF114" s="218">
        <f>IF(N114="snížená",J114,0)</f>
        <v>0</v>
      </c>
      <c r="BG114" s="218">
        <f>IF(N114="zákl. přenesená",J114,0)</f>
        <v>0</v>
      </c>
      <c r="BH114" s="218">
        <f>IF(N114="sníž. přenesená",J114,0)</f>
        <v>0</v>
      </c>
      <c r="BI114" s="218">
        <f>IF(N114="nulová",J114,0)</f>
        <v>0</v>
      </c>
      <c r="BJ114" s="17" t="s">
        <v>76</v>
      </c>
      <c r="BK114" s="218">
        <f>ROUND(I114*H114,2)</f>
        <v>0</v>
      </c>
      <c r="BL114" s="17" t="s">
        <v>265</v>
      </c>
      <c r="BM114" s="217" t="s">
        <v>3245</v>
      </c>
    </row>
    <row r="115" s="2" customFormat="1" ht="16.5" customHeight="1">
      <c r="A115" s="38"/>
      <c r="B115" s="39"/>
      <c r="C115" s="239" t="s">
        <v>625</v>
      </c>
      <c r="D115" s="239" t="s">
        <v>299</v>
      </c>
      <c r="E115" s="240" t="s">
        <v>3246</v>
      </c>
      <c r="F115" s="241" t="s">
        <v>3247</v>
      </c>
      <c r="G115" s="242" t="s">
        <v>341</v>
      </c>
      <c r="H115" s="243">
        <v>2</v>
      </c>
      <c r="I115" s="244"/>
      <c r="J115" s="245">
        <f>ROUND(I115*H115,2)</f>
        <v>0</v>
      </c>
      <c r="K115" s="241" t="s">
        <v>19</v>
      </c>
      <c r="L115" s="246"/>
      <c r="M115" s="247" t="s">
        <v>19</v>
      </c>
      <c r="N115" s="248" t="s">
        <v>40</v>
      </c>
      <c r="O115" s="84"/>
      <c r="P115" s="215">
        <f>O115*H115</f>
        <v>0</v>
      </c>
      <c r="Q115" s="215">
        <v>0</v>
      </c>
      <c r="R115" s="215">
        <f>Q115*H115</f>
        <v>0</v>
      </c>
      <c r="S115" s="215">
        <v>0</v>
      </c>
      <c r="T115" s="216">
        <f>S115*H115</f>
        <v>0</v>
      </c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R115" s="217" t="s">
        <v>303</v>
      </c>
      <c r="AT115" s="217" t="s">
        <v>299</v>
      </c>
      <c r="AU115" s="217" t="s">
        <v>76</v>
      </c>
      <c r="AY115" s="17" t="s">
        <v>266</v>
      </c>
      <c r="BE115" s="218">
        <f>IF(N115="základní",J115,0)</f>
        <v>0</v>
      </c>
      <c r="BF115" s="218">
        <f>IF(N115="snížená",J115,0)</f>
        <v>0</v>
      </c>
      <c r="BG115" s="218">
        <f>IF(N115="zákl. přenesená",J115,0)</f>
        <v>0</v>
      </c>
      <c r="BH115" s="218">
        <f>IF(N115="sníž. přenesená",J115,0)</f>
        <v>0</v>
      </c>
      <c r="BI115" s="218">
        <f>IF(N115="nulová",J115,0)</f>
        <v>0</v>
      </c>
      <c r="BJ115" s="17" t="s">
        <v>76</v>
      </c>
      <c r="BK115" s="218">
        <f>ROUND(I115*H115,2)</f>
        <v>0</v>
      </c>
      <c r="BL115" s="17" t="s">
        <v>265</v>
      </c>
      <c r="BM115" s="217" t="s">
        <v>3248</v>
      </c>
    </row>
    <row r="116" s="2" customFormat="1" ht="16.5" customHeight="1">
      <c r="A116" s="38"/>
      <c r="B116" s="39"/>
      <c r="C116" s="239" t="s">
        <v>7</v>
      </c>
      <c r="D116" s="239" t="s">
        <v>299</v>
      </c>
      <c r="E116" s="240" t="s">
        <v>3249</v>
      </c>
      <c r="F116" s="241" t="s">
        <v>3250</v>
      </c>
      <c r="G116" s="242" t="s">
        <v>341</v>
      </c>
      <c r="H116" s="243">
        <v>2</v>
      </c>
      <c r="I116" s="244"/>
      <c r="J116" s="245">
        <f>ROUND(I116*H116,2)</f>
        <v>0</v>
      </c>
      <c r="K116" s="241" t="s">
        <v>19</v>
      </c>
      <c r="L116" s="246"/>
      <c r="M116" s="247" t="s">
        <v>19</v>
      </c>
      <c r="N116" s="248" t="s">
        <v>40</v>
      </c>
      <c r="O116" s="84"/>
      <c r="P116" s="215">
        <f>O116*H116</f>
        <v>0</v>
      </c>
      <c r="Q116" s="215">
        <v>0</v>
      </c>
      <c r="R116" s="215">
        <f>Q116*H116</f>
        <v>0</v>
      </c>
      <c r="S116" s="215">
        <v>0</v>
      </c>
      <c r="T116" s="216">
        <f>S116*H116</f>
        <v>0</v>
      </c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R116" s="217" t="s">
        <v>303</v>
      </c>
      <c r="AT116" s="217" t="s">
        <v>299</v>
      </c>
      <c r="AU116" s="217" t="s">
        <v>76</v>
      </c>
      <c r="AY116" s="17" t="s">
        <v>266</v>
      </c>
      <c r="BE116" s="218">
        <f>IF(N116="základní",J116,0)</f>
        <v>0</v>
      </c>
      <c r="BF116" s="218">
        <f>IF(N116="snížená",J116,0)</f>
        <v>0</v>
      </c>
      <c r="BG116" s="218">
        <f>IF(N116="zákl. přenesená",J116,0)</f>
        <v>0</v>
      </c>
      <c r="BH116" s="218">
        <f>IF(N116="sníž. přenesená",J116,0)</f>
        <v>0</v>
      </c>
      <c r="BI116" s="218">
        <f>IF(N116="nulová",J116,0)</f>
        <v>0</v>
      </c>
      <c r="BJ116" s="17" t="s">
        <v>76</v>
      </c>
      <c r="BK116" s="218">
        <f>ROUND(I116*H116,2)</f>
        <v>0</v>
      </c>
      <c r="BL116" s="17" t="s">
        <v>265</v>
      </c>
      <c r="BM116" s="217" t="s">
        <v>3251</v>
      </c>
    </row>
    <row r="117" s="2" customFormat="1" ht="16.5" customHeight="1">
      <c r="A117" s="38"/>
      <c r="B117" s="39"/>
      <c r="C117" s="239" t="s">
        <v>642</v>
      </c>
      <c r="D117" s="239" t="s">
        <v>299</v>
      </c>
      <c r="E117" s="240" t="s">
        <v>3252</v>
      </c>
      <c r="F117" s="241" t="s">
        <v>3253</v>
      </c>
      <c r="G117" s="242" t="s">
        <v>341</v>
      </c>
      <c r="H117" s="243">
        <v>1</v>
      </c>
      <c r="I117" s="244"/>
      <c r="J117" s="245">
        <f>ROUND(I117*H117,2)</f>
        <v>0</v>
      </c>
      <c r="K117" s="241" t="s">
        <v>19</v>
      </c>
      <c r="L117" s="246"/>
      <c r="M117" s="247" t="s">
        <v>19</v>
      </c>
      <c r="N117" s="248" t="s">
        <v>40</v>
      </c>
      <c r="O117" s="84"/>
      <c r="P117" s="215">
        <f>O117*H117</f>
        <v>0</v>
      </c>
      <c r="Q117" s="215">
        <v>0.00040000000000000002</v>
      </c>
      <c r="R117" s="215">
        <f>Q117*H117</f>
        <v>0.00040000000000000002</v>
      </c>
      <c r="S117" s="215">
        <v>0</v>
      </c>
      <c r="T117" s="216">
        <f>S117*H117</f>
        <v>0</v>
      </c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R117" s="217" t="s">
        <v>303</v>
      </c>
      <c r="AT117" s="217" t="s">
        <v>299</v>
      </c>
      <c r="AU117" s="217" t="s">
        <v>76</v>
      </c>
      <c r="AY117" s="17" t="s">
        <v>266</v>
      </c>
      <c r="BE117" s="218">
        <f>IF(N117="základní",J117,0)</f>
        <v>0</v>
      </c>
      <c r="BF117" s="218">
        <f>IF(N117="snížená",J117,0)</f>
        <v>0</v>
      </c>
      <c r="BG117" s="218">
        <f>IF(N117="zákl. přenesená",J117,0)</f>
        <v>0</v>
      </c>
      <c r="BH117" s="218">
        <f>IF(N117="sníž. přenesená",J117,0)</f>
        <v>0</v>
      </c>
      <c r="BI117" s="218">
        <f>IF(N117="nulová",J117,0)</f>
        <v>0</v>
      </c>
      <c r="BJ117" s="17" t="s">
        <v>76</v>
      </c>
      <c r="BK117" s="218">
        <f>ROUND(I117*H117,2)</f>
        <v>0</v>
      </c>
      <c r="BL117" s="17" t="s">
        <v>265</v>
      </c>
      <c r="BM117" s="217" t="s">
        <v>3254</v>
      </c>
    </row>
    <row r="118" s="2" customFormat="1" ht="16.5" customHeight="1">
      <c r="A118" s="38"/>
      <c r="B118" s="39"/>
      <c r="C118" s="239" t="s">
        <v>652</v>
      </c>
      <c r="D118" s="239" t="s">
        <v>299</v>
      </c>
      <c r="E118" s="240" t="s">
        <v>3255</v>
      </c>
      <c r="F118" s="241" t="s">
        <v>3256</v>
      </c>
      <c r="G118" s="242" t="s">
        <v>341</v>
      </c>
      <c r="H118" s="243">
        <v>3</v>
      </c>
      <c r="I118" s="244"/>
      <c r="J118" s="245">
        <f>ROUND(I118*H118,2)</f>
        <v>0</v>
      </c>
      <c r="K118" s="241" t="s">
        <v>19</v>
      </c>
      <c r="L118" s="246"/>
      <c r="M118" s="247" t="s">
        <v>19</v>
      </c>
      <c r="N118" s="248" t="s">
        <v>40</v>
      </c>
      <c r="O118" s="84"/>
      <c r="P118" s="215">
        <f>O118*H118</f>
        <v>0</v>
      </c>
      <c r="Q118" s="215">
        <v>0.00014999999999999999</v>
      </c>
      <c r="R118" s="215">
        <f>Q118*H118</f>
        <v>0.00044999999999999999</v>
      </c>
      <c r="S118" s="215">
        <v>0</v>
      </c>
      <c r="T118" s="216">
        <f>S118*H118</f>
        <v>0</v>
      </c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R118" s="217" t="s">
        <v>303</v>
      </c>
      <c r="AT118" s="217" t="s">
        <v>299</v>
      </c>
      <c r="AU118" s="217" t="s">
        <v>76</v>
      </c>
      <c r="AY118" s="17" t="s">
        <v>266</v>
      </c>
      <c r="BE118" s="218">
        <f>IF(N118="základní",J118,0)</f>
        <v>0</v>
      </c>
      <c r="BF118" s="218">
        <f>IF(N118="snížená",J118,0)</f>
        <v>0</v>
      </c>
      <c r="BG118" s="218">
        <f>IF(N118="zákl. přenesená",J118,0)</f>
        <v>0</v>
      </c>
      <c r="BH118" s="218">
        <f>IF(N118="sníž. přenesená",J118,0)</f>
        <v>0</v>
      </c>
      <c r="BI118" s="218">
        <f>IF(N118="nulová",J118,0)</f>
        <v>0</v>
      </c>
      <c r="BJ118" s="17" t="s">
        <v>76</v>
      </c>
      <c r="BK118" s="218">
        <f>ROUND(I118*H118,2)</f>
        <v>0</v>
      </c>
      <c r="BL118" s="17" t="s">
        <v>265</v>
      </c>
      <c r="BM118" s="217" t="s">
        <v>3257</v>
      </c>
    </row>
    <row r="119" s="2" customFormat="1" ht="16.5" customHeight="1">
      <c r="A119" s="38"/>
      <c r="B119" s="39"/>
      <c r="C119" s="239" t="s">
        <v>407</v>
      </c>
      <c r="D119" s="239" t="s">
        <v>299</v>
      </c>
      <c r="E119" s="240" t="s">
        <v>3258</v>
      </c>
      <c r="F119" s="241" t="s">
        <v>3259</v>
      </c>
      <c r="G119" s="242" t="s">
        <v>341</v>
      </c>
      <c r="H119" s="243">
        <v>6</v>
      </c>
      <c r="I119" s="244"/>
      <c r="J119" s="245">
        <f>ROUND(I119*H119,2)</f>
        <v>0</v>
      </c>
      <c r="K119" s="241" t="s">
        <v>19</v>
      </c>
      <c r="L119" s="246"/>
      <c r="M119" s="247" t="s">
        <v>19</v>
      </c>
      <c r="N119" s="248" t="s">
        <v>40</v>
      </c>
      <c r="O119" s="84"/>
      <c r="P119" s="215">
        <f>O119*H119</f>
        <v>0</v>
      </c>
      <c r="Q119" s="215">
        <v>0.00012999999999999999</v>
      </c>
      <c r="R119" s="215">
        <f>Q119*H119</f>
        <v>0.00077999999999999988</v>
      </c>
      <c r="S119" s="215">
        <v>0</v>
      </c>
      <c r="T119" s="216">
        <f>S119*H119</f>
        <v>0</v>
      </c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R119" s="217" t="s">
        <v>303</v>
      </c>
      <c r="AT119" s="217" t="s">
        <v>299</v>
      </c>
      <c r="AU119" s="217" t="s">
        <v>76</v>
      </c>
      <c r="AY119" s="17" t="s">
        <v>266</v>
      </c>
      <c r="BE119" s="218">
        <f>IF(N119="základní",J119,0)</f>
        <v>0</v>
      </c>
      <c r="BF119" s="218">
        <f>IF(N119="snížená",J119,0)</f>
        <v>0</v>
      </c>
      <c r="BG119" s="218">
        <f>IF(N119="zákl. přenesená",J119,0)</f>
        <v>0</v>
      </c>
      <c r="BH119" s="218">
        <f>IF(N119="sníž. přenesená",J119,0)</f>
        <v>0</v>
      </c>
      <c r="BI119" s="218">
        <f>IF(N119="nulová",J119,0)</f>
        <v>0</v>
      </c>
      <c r="BJ119" s="17" t="s">
        <v>76</v>
      </c>
      <c r="BK119" s="218">
        <f>ROUND(I119*H119,2)</f>
        <v>0</v>
      </c>
      <c r="BL119" s="17" t="s">
        <v>265</v>
      </c>
      <c r="BM119" s="217" t="s">
        <v>3260</v>
      </c>
    </row>
    <row r="120" s="2" customFormat="1" ht="16.5" customHeight="1">
      <c r="A120" s="38"/>
      <c r="B120" s="39"/>
      <c r="C120" s="206" t="s">
        <v>665</v>
      </c>
      <c r="D120" s="206" t="s">
        <v>267</v>
      </c>
      <c r="E120" s="207" t="s">
        <v>3261</v>
      </c>
      <c r="F120" s="208" t="s">
        <v>3262</v>
      </c>
      <c r="G120" s="209" t="s">
        <v>341</v>
      </c>
      <c r="H120" s="210">
        <v>3</v>
      </c>
      <c r="I120" s="211"/>
      <c r="J120" s="212">
        <f>ROUND(I120*H120,2)</f>
        <v>0</v>
      </c>
      <c r="K120" s="208" t="s">
        <v>19</v>
      </c>
      <c r="L120" s="44"/>
      <c r="M120" s="213" t="s">
        <v>19</v>
      </c>
      <c r="N120" s="214" t="s">
        <v>40</v>
      </c>
      <c r="O120" s="84"/>
      <c r="P120" s="215">
        <f>O120*H120</f>
        <v>0</v>
      </c>
      <c r="Q120" s="215">
        <v>0</v>
      </c>
      <c r="R120" s="215">
        <f>Q120*H120</f>
        <v>0</v>
      </c>
      <c r="S120" s="215">
        <v>0</v>
      </c>
      <c r="T120" s="216">
        <f>S120*H120</f>
        <v>0</v>
      </c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R120" s="217" t="s">
        <v>265</v>
      </c>
      <c r="AT120" s="217" t="s">
        <v>267</v>
      </c>
      <c r="AU120" s="217" t="s">
        <v>76</v>
      </c>
      <c r="AY120" s="17" t="s">
        <v>266</v>
      </c>
      <c r="BE120" s="218">
        <f>IF(N120="základní",J120,0)</f>
        <v>0</v>
      </c>
      <c r="BF120" s="218">
        <f>IF(N120="snížená",J120,0)</f>
        <v>0</v>
      </c>
      <c r="BG120" s="218">
        <f>IF(N120="zákl. přenesená",J120,0)</f>
        <v>0</v>
      </c>
      <c r="BH120" s="218">
        <f>IF(N120="sníž. přenesená",J120,0)</f>
        <v>0</v>
      </c>
      <c r="BI120" s="218">
        <f>IF(N120="nulová",J120,0)</f>
        <v>0</v>
      </c>
      <c r="BJ120" s="17" t="s">
        <v>76</v>
      </c>
      <c r="BK120" s="218">
        <f>ROUND(I120*H120,2)</f>
        <v>0</v>
      </c>
      <c r="BL120" s="17" t="s">
        <v>265</v>
      </c>
      <c r="BM120" s="217" t="s">
        <v>3263</v>
      </c>
    </row>
    <row r="121" s="2" customFormat="1" ht="16.5" customHeight="1">
      <c r="A121" s="38"/>
      <c r="B121" s="39"/>
      <c r="C121" s="239" t="s">
        <v>670</v>
      </c>
      <c r="D121" s="239" t="s">
        <v>299</v>
      </c>
      <c r="E121" s="240" t="s">
        <v>3264</v>
      </c>
      <c r="F121" s="241" t="s">
        <v>3265</v>
      </c>
      <c r="G121" s="242" t="s">
        <v>341</v>
      </c>
      <c r="H121" s="243">
        <v>3</v>
      </c>
      <c r="I121" s="244"/>
      <c r="J121" s="245">
        <f>ROUND(I121*H121,2)</f>
        <v>0</v>
      </c>
      <c r="K121" s="241" t="s">
        <v>19</v>
      </c>
      <c r="L121" s="246"/>
      <c r="M121" s="247" t="s">
        <v>19</v>
      </c>
      <c r="N121" s="248" t="s">
        <v>40</v>
      </c>
      <c r="O121" s="84"/>
      <c r="P121" s="215">
        <f>O121*H121</f>
        <v>0</v>
      </c>
      <c r="Q121" s="215">
        <v>6.9999999999999994E-05</v>
      </c>
      <c r="R121" s="215">
        <f>Q121*H121</f>
        <v>0.00020999999999999998</v>
      </c>
      <c r="S121" s="215">
        <v>0</v>
      </c>
      <c r="T121" s="216">
        <f>S121*H121</f>
        <v>0</v>
      </c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R121" s="217" t="s">
        <v>303</v>
      </c>
      <c r="AT121" s="217" t="s">
        <v>299</v>
      </c>
      <c r="AU121" s="217" t="s">
        <v>76</v>
      </c>
      <c r="AY121" s="17" t="s">
        <v>266</v>
      </c>
      <c r="BE121" s="218">
        <f>IF(N121="základní",J121,0)</f>
        <v>0</v>
      </c>
      <c r="BF121" s="218">
        <f>IF(N121="snížená",J121,0)</f>
        <v>0</v>
      </c>
      <c r="BG121" s="218">
        <f>IF(N121="zákl. přenesená",J121,0)</f>
        <v>0</v>
      </c>
      <c r="BH121" s="218">
        <f>IF(N121="sníž. přenesená",J121,0)</f>
        <v>0</v>
      </c>
      <c r="BI121" s="218">
        <f>IF(N121="nulová",J121,0)</f>
        <v>0</v>
      </c>
      <c r="BJ121" s="17" t="s">
        <v>76</v>
      </c>
      <c r="BK121" s="218">
        <f>ROUND(I121*H121,2)</f>
        <v>0</v>
      </c>
      <c r="BL121" s="17" t="s">
        <v>265</v>
      </c>
      <c r="BM121" s="217" t="s">
        <v>3266</v>
      </c>
    </row>
    <row r="122" s="2" customFormat="1" ht="16.5" customHeight="1">
      <c r="A122" s="38"/>
      <c r="B122" s="39"/>
      <c r="C122" s="206" t="s">
        <v>677</v>
      </c>
      <c r="D122" s="206" t="s">
        <v>267</v>
      </c>
      <c r="E122" s="207" t="s">
        <v>3089</v>
      </c>
      <c r="F122" s="208" t="s">
        <v>3090</v>
      </c>
      <c r="G122" s="209" t="s">
        <v>299</v>
      </c>
      <c r="H122" s="210">
        <v>99</v>
      </c>
      <c r="I122" s="211"/>
      <c r="J122" s="212">
        <f>ROUND(I122*H122,2)</f>
        <v>0</v>
      </c>
      <c r="K122" s="208" t="s">
        <v>19</v>
      </c>
      <c r="L122" s="44"/>
      <c r="M122" s="213" t="s">
        <v>19</v>
      </c>
      <c r="N122" s="214" t="s">
        <v>40</v>
      </c>
      <c r="O122" s="84"/>
      <c r="P122" s="215">
        <f>O122*H122</f>
        <v>0</v>
      </c>
      <c r="Q122" s="215">
        <v>0</v>
      </c>
      <c r="R122" s="215">
        <f>Q122*H122</f>
        <v>0</v>
      </c>
      <c r="S122" s="215">
        <v>0</v>
      </c>
      <c r="T122" s="216">
        <f>S122*H122</f>
        <v>0</v>
      </c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R122" s="217" t="s">
        <v>265</v>
      </c>
      <c r="AT122" s="217" t="s">
        <v>267</v>
      </c>
      <c r="AU122" s="217" t="s">
        <v>76</v>
      </c>
      <c r="AY122" s="17" t="s">
        <v>266</v>
      </c>
      <c r="BE122" s="218">
        <f>IF(N122="základní",J122,0)</f>
        <v>0</v>
      </c>
      <c r="BF122" s="218">
        <f>IF(N122="snížená",J122,0)</f>
        <v>0</v>
      </c>
      <c r="BG122" s="218">
        <f>IF(N122="zákl. přenesená",J122,0)</f>
        <v>0</v>
      </c>
      <c r="BH122" s="218">
        <f>IF(N122="sníž. přenesená",J122,0)</f>
        <v>0</v>
      </c>
      <c r="BI122" s="218">
        <f>IF(N122="nulová",J122,0)</f>
        <v>0</v>
      </c>
      <c r="BJ122" s="17" t="s">
        <v>76</v>
      </c>
      <c r="BK122" s="218">
        <f>ROUND(I122*H122,2)</f>
        <v>0</v>
      </c>
      <c r="BL122" s="17" t="s">
        <v>265</v>
      </c>
      <c r="BM122" s="217" t="s">
        <v>3267</v>
      </c>
    </row>
    <row r="123" s="12" customFormat="1">
      <c r="A123" s="12"/>
      <c r="B123" s="224"/>
      <c r="C123" s="225"/>
      <c r="D123" s="226" t="s">
        <v>275</v>
      </c>
      <c r="E123" s="227" t="s">
        <v>408</v>
      </c>
      <c r="F123" s="228" t="s">
        <v>3268</v>
      </c>
      <c r="G123" s="225"/>
      <c r="H123" s="229">
        <v>99</v>
      </c>
      <c r="I123" s="230"/>
      <c r="J123" s="225"/>
      <c r="K123" s="225"/>
      <c r="L123" s="231"/>
      <c r="M123" s="236"/>
      <c r="N123" s="237"/>
      <c r="O123" s="237"/>
      <c r="P123" s="237"/>
      <c r="Q123" s="237"/>
      <c r="R123" s="237"/>
      <c r="S123" s="237"/>
      <c r="T123" s="238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T123" s="235" t="s">
        <v>275</v>
      </c>
      <c r="AU123" s="235" t="s">
        <v>76</v>
      </c>
      <c r="AV123" s="12" t="s">
        <v>78</v>
      </c>
      <c r="AW123" s="12" t="s">
        <v>31</v>
      </c>
      <c r="AX123" s="12" t="s">
        <v>76</v>
      </c>
      <c r="AY123" s="235" t="s">
        <v>266</v>
      </c>
    </row>
    <row r="124" s="2" customFormat="1" ht="16.5" customHeight="1">
      <c r="A124" s="38"/>
      <c r="B124" s="39"/>
      <c r="C124" s="239" t="s">
        <v>683</v>
      </c>
      <c r="D124" s="239" t="s">
        <v>299</v>
      </c>
      <c r="E124" s="240" t="s">
        <v>3269</v>
      </c>
      <c r="F124" s="241" t="s">
        <v>3270</v>
      </c>
      <c r="G124" s="242" t="s">
        <v>299</v>
      </c>
      <c r="H124" s="243">
        <v>6</v>
      </c>
      <c r="I124" s="244"/>
      <c r="J124" s="245">
        <f>ROUND(I124*H124,2)</f>
        <v>0</v>
      </c>
      <c r="K124" s="241" t="s">
        <v>19</v>
      </c>
      <c r="L124" s="246"/>
      <c r="M124" s="247" t="s">
        <v>19</v>
      </c>
      <c r="N124" s="248" t="s">
        <v>40</v>
      </c>
      <c r="O124" s="84"/>
      <c r="P124" s="215">
        <f>O124*H124</f>
        <v>0</v>
      </c>
      <c r="Q124" s="215">
        <v>0</v>
      </c>
      <c r="R124" s="215">
        <f>Q124*H124</f>
        <v>0</v>
      </c>
      <c r="S124" s="215">
        <v>0</v>
      </c>
      <c r="T124" s="216">
        <f>S124*H124</f>
        <v>0</v>
      </c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R124" s="217" t="s">
        <v>303</v>
      </c>
      <c r="AT124" s="217" t="s">
        <v>299</v>
      </c>
      <c r="AU124" s="217" t="s">
        <v>76</v>
      </c>
      <c r="AY124" s="17" t="s">
        <v>266</v>
      </c>
      <c r="BE124" s="218">
        <f>IF(N124="základní",J124,0)</f>
        <v>0</v>
      </c>
      <c r="BF124" s="218">
        <f>IF(N124="snížená",J124,0)</f>
        <v>0</v>
      </c>
      <c r="BG124" s="218">
        <f>IF(N124="zákl. přenesená",J124,0)</f>
        <v>0</v>
      </c>
      <c r="BH124" s="218">
        <f>IF(N124="sníž. přenesená",J124,0)</f>
        <v>0</v>
      </c>
      <c r="BI124" s="218">
        <f>IF(N124="nulová",J124,0)</f>
        <v>0</v>
      </c>
      <c r="BJ124" s="17" t="s">
        <v>76</v>
      </c>
      <c r="BK124" s="218">
        <f>ROUND(I124*H124,2)</f>
        <v>0</v>
      </c>
      <c r="BL124" s="17" t="s">
        <v>265</v>
      </c>
      <c r="BM124" s="217" t="s">
        <v>3271</v>
      </c>
    </row>
    <row r="125" s="11" customFormat="1" ht="25.92" customHeight="1">
      <c r="A125" s="11"/>
      <c r="B125" s="192"/>
      <c r="C125" s="193"/>
      <c r="D125" s="194" t="s">
        <v>68</v>
      </c>
      <c r="E125" s="195" t="s">
        <v>1791</v>
      </c>
      <c r="F125" s="195" t="s">
        <v>1792</v>
      </c>
      <c r="G125" s="193"/>
      <c r="H125" s="193"/>
      <c r="I125" s="196"/>
      <c r="J125" s="197">
        <f>BK125</f>
        <v>0</v>
      </c>
      <c r="K125" s="193"/>
      <c r="L125" s="198"/>
      <c r="M125" s="199"/>
      <c r="N125" s="200"/>
      <c r="O125" s="200"/>
      <c r="P125" s="201">
        <f>SUM(P126:P145)</f>
        <v>0</v>
      </c>
      <c r="Q125" s="200"/>
      <c r="R125" s="201">
        <f>SUM(R126:R145)</f>
        <v>30.999399999999998</v>
      </c>
      <c r="S125" s="200"/>
      <c r="T125" s="202">
        <f>SUM(T126:T145)</f>
        <v>4.7300000000000004</v>
      </c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R125" s="203" t="s">
        <v>265</v>
      </c>
      <c r="AT125" s="204" t="s">
        <v>68</v>
      </c>
      <c r="AU125" s="204" t="s">
        <v>69</v>
      </c>
      <c r="AY125" s="203" t="s">
        <v>266</v>
      </c>
      <c r="BK125" s="205">
        <f>SUM(BK126:BK145)</f>
        <v>0</v>
      </c>
    </row>
    <row r="126" s="2" customFormat="1" ht="16.5" customHeight="1">
      <c r="A126" s="38"/>
      <c r="B126" s="39"/>
      <c r="C126" s="206" t="s">
        <v>692</v>
      </c>
      <c r="D126" s="206" t="s">
        <v>267</v>
      </c>
      <c r="E126" s="207" t="s">
        <v>3272</v>
      </c>
      <c r="F126" s="208" t="s">
        <v>3273</v>
      </c>
      <c r="G126" s="209" t="s">
        <v>299</v>
      </c>
      <c r="H126" s="210">
        <v>94</v>
      </c>
      <c r="I126" s="211"/>
      <c r="J126" s="212">
        <f>ROUND(I126*H126,2)</f>
        <v>0</v>
      </c>
      <c r="K126" s="208" t="s">
        <v>19</v>
      </c>
      <c r="L126" s="44"/>
      <c r="M126" s="213" t="s">
        <v>19</v>
      </c>
      <c r="N126" s="214" t="s">
        <v>40</v>
      </c>
      <c r="O126" s="84"/>
      <c r="P126" s="215">
        <f>O126*H126</f>
        <v>0</v>
      </c>
      <c r="Q126" s="215">
        <v>0.00055000000000000003</v>
      </c>
      <c r="R126" s="215">
        <f>Q126*H126</f>
        <v>0.051700000000000003</v>
      </c>
      <c r="S126" s="215">
        <v>0</v>
      </c>
      <c r="T126" s="216">
        <f>S126*H126</f>
        <v>0</v>
      </c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R126" s="217" t="s">
        <v>265</v>
      </c>
      <c r="AT126" s="217" t="s">
        <v>267</v>
      </c>
      <c r="AU126" s="217" t="s">
        <v>76</v>
      </c>
      <c r="AY126" s="17" t="s">
        <v>266</v>
      </c>
      <c r="BE126" s="218">
        <f>IF(N126="základní",J126,0)</f>
        <v>0</v>
      </c>
      <c r="BF126" s="218">
        <f>IF(N126="snížená",J126,0)</f>
        <v>0</v>
      </c>
      <c r="BG126" s="218">
        <f>IF(N126="zákl. přenesená",J126,0)</f>
        <v>0</v>
      </c>
      <c r="BH126" s="218">
        <f>IF(N126="sníž. přenesená",J126,0)</f>
        <v>0</v>
      </c>
      <c r="BI126" s="218">
        <f>IF(N126="nulová",J126,0)</f>
        <v>0</v>
      </c>
      <c r="BJ126" s="17" t="s">
        <v>76</v>
      </c>
      <c r="BK126" s="218">
        <f>ROUND(I126*H126,2)</f>
        <v>0</v>
      </c>
      <c r="BL126" s="17" t="s">
        <v>265</v>
      </c>
      <c r="BM126" s="217" t="s">
        <v>3274</v>
      </c>
    </row>
    <row r="127" s="2" customFormat="1" ht="16.5" customHeight="1">
      <c r="A127" s="38"/>
      <c r="B127" s="39"/>
      <c r="C127" s="206" t="s">
        <v>697</v>
      </c>
      <c r="D127" s="206" t="s">
        <v>267</v>
      </c>
      <c r="E127" s="207" t="s">
        <v>3275</v>
      </c>
      <c r="F127" s="208" t="s">
        <v>3276</v>
      </c>
      <c r="G127" s="209" t="s">
        <v>299</v>
      </c>
      <c r="H127" s="210">
        <v>88</v>
      </c>
      <c r="I127" s="211"/>
      <c r="J127" s="212">
        <f>ROUND(I127*H127,2)</f>
        <v>0</v>
      </c>
      <c r="K127" s="208" t="s">
        <v>19</v>
      </c>
      <c r="L127" s="44"/>
      <c r="M127" s="213" t="s">
        <v>19</v>
      </c>
      <c r="N127" s="214" t="s">
        <v>40</v>
      </c>
      <c r="O127" s="84"/>
      <c r="P127" s="215">
        <f>O127*H127</f>
        <v>0</v>
      </c>
      <c r="Q127" s="215">
        <v>0</v>
      </c>
      <c r="R127" s="215">
        <f>Q127*H127</f>
        <v>0</v>
      </c>
      <c r="S127" s="215">
        <v>0</v>
      </c>
      <c r="T127" s="216">
        <f>S127*H127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217" t="s">
        <v>265</v>
      </c>
      <c r="AT127" s="217" t="s">
        <v>267</v>
      </c>
      <c r="AU127" s="217" t="s">
        <v>76</v>
      </c>
      <c r="AY127" s="17" t="s">
        <v>266</v>
      </c>
      <c r="BE127" s="218">
        <f>IF(N127="základní",J127,0)</f>
        <v>0</v>
      </c>
      <c r="BF127" s="218">
        <f>IF(N127="snížená",J127,0)</f>
        <v>0</v>
      </c>
      <c r="BG127" s="218">
        <f>IF(N127="zákl. přenesená",J127,0)</f>
        <v>0</v>
      </c>
      <c r="BH127" s="218">
        <f>IF(N127="sníž. přenesená",J127,0)</f>
        <v>0</v>
      </c>
      <c r="BI127" s="218">
        <f>IF(N127="nulová",J127,0)</f>
        <v>0</v>
      </c>
      <c r="BJ127" s="17" t="s">
        <v>76</v>
      </c>
      <c r="BK127" s="218">
        <f>ROUND(I127*H127,2)</f>
        <v>0</v>
      </c>
      <c r="BL127" s="17" t="s">
        <v>265</v>
      </c>
      <c r="BM127" s="217" t="s">
        <v>3277</v>
      </c>
    </row>
    <row r="128" s="2" customFormat="1" ht="16.5" customHeight="1">
      <c r="A128" s="38"/>
      <c r="B128" s="39"/>
      <c r="C128" s="206" t="s">
        <v>704</v>
      </c>
      <c r="D128" s="206" t="s">
        <v>267</v>
      </c>
      <c r="E128" s="207" t="s">
        <v>3278</v>
      </c>
      <c r="F128" s="208" t="s">
        <v>3279</v>
      </c>
      <c r="G128" s="209" t="s">
        <v>299</v>
      </c>
      <c r="H128" s="210">
        <v>6</v>
      </c>
      <c r="I128" s="211"/>
      <c r="J128" s="212">
        <f>ROUND(I128*H128,2)</f>
        <v>0</v>
      </c>
      <c r="K128" s="208" t="s">
        <v>19</v>
      </c>
      <c r="L128" s="44"/>
      <c r="M128" s="213" t="s">
        <v>19</v>
      </c>
      <c r="N128" s="214" t="s">
        <v>40</v>
      </c>
      <c r="O128" s="84"/>
      <c r="P128" s="215">
        <f>O128*H128</f>
        <v>0</v>
      </c>
      <c r="Q128" s="215">
        <v>0</v>
      </c>
      <c r="R128" s="215">
        <f>Q128*H128</f>
        <v>0</v>
      </c>
      <c r="S128" s="215">
        <v>0</v>
      </c>
      <c r="T128" s="216">
        <f>S128*H128</f>
        <v>0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R128" s="217" t="s">
        <v>265</v>
      </c>
      <c r="AT128" s="217" t="s">
        <v>267</v>
      </c>
      <c r="AU128" s="217" t="s">
        <v>76</v>
      </c>
      <c r="AY128" s="17" t="s">
        <v>266</v>
      </c>
      <c r="BE128" s="218">
        <f>IF(N128="základní",J128,0)</f>
        <v>0</v>
      </c>
      <c r="BF128" s="218">
        <f>IF(N128="snížená",J128,0)</f>
        <v>0</v>
      </c>
      <c r="BG128" s="218">
        <f>IF(N128="zákl. přenesená",J128,0)</f>
        <v>0</v>
      </c>
      <c r="BH128" s="218">
        <f>IF(N128="sníž. přenesená",J128,0)</f>
        <v>0</v>
      </c>
      <c r="BI128" s="218">
        <f>IF(N128="nulová",J128,0)</f>
        <v>0</v>
      </c>
      <c r="BJ128" s="17" t="s">
        <v>76</v>
      </c>
      <c r="BK128" s="218">
        <f>ROUND(I128*H128,2)</f>
        <v>0</v>
      </c>
      <c r="BL128" s="17" t="s">
        <v>265</v>
      </c>
      <c r="BM128" s="217" t="s">
        <v>3280</v>
      </c>
    </row>
    <row r="129" s="2" customFormat="1" ht="16.5" customHeight="1">
      <c r="A129" s="38"/>
      <c r="B129" s="39"/>
      <c r="C129" s="206" t="s">
        <v>711</v>
      </c>
      <c r="D129" s="206" t="s">
        <v>267</v>
      </c>
      <c r="E129" s="207" t="s">
        <v>3133</v>
      </c>
      <c r="F129" s="208" t="s">
        <v>3134</v>
      </c>
      <c r="G129" s="209" t="s">
        <v>293</v>
      </c>
      <c r="H129" s="210">
        <v>2.1499999999999999</v>
      </c>
      <c r="I129" s="211"/>
      <c r="J129" s="212">
        <f>ROUND(I129*H129,2)</f>
        <v>0</v>
      </c>
      <c r="K129" s="208" t="s">
        <v>19</v>
      </c>
      <c r="L129" s="44"/>
      <c r="M129" s="213" t="s">
        <v>19</v>
      </c>
      <c r="N129" s="214" t="s">
        <v>40</v>
      </c>
      <c r="O129" s="84"/>
      <c r="P129" s="215">
        <f>O129*H129</f>
        <v>0</v>
      </c>
      <c r="Q129" s="215">
        <v>0</v>
      </c>
      <c r="R129" s="215">
        <f>Q129*H129</f>
        <v>0</v>
      </c>
      <c r="S129" s="215">
        <v>2.2000000000000002</v>
      </c>
      <c r="T129" s="216">
        <f>S129*H129</f>
        <v>4.7300000000000004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217" t="s">
        <v>265</v>
      </c>
      <c r="AT129" s="217" t="s">
        <v>267</v>
      </c>
      <c r="AU129" s="217" t="s">
        <v>76</v>
      </c>
      <c r="AY129" s="17" t="s">
        <v>266</v>
      </c>
      <c r="BE129" s="218">
        <f>IF(N129="základní",J129,0)</f>
        <v>0</v>
      </c>
      <c r="BF129" s="218">
        <f>IF(N129="snížená",J129,0)</f>
        <v>0</v>
      </c>
      <c r="BG129" s="218">
        <f>IF(N129="zákl. přenesená",J129,0)</f>
        <v>0</v>
      </c>
      <c r="BH129" s="218">
        <f>IF(N129="sníž. přenesená",J129,0)</f>
        <v>0</v>
      </c>
      <c r="BI129" s="218">
        <f>IF(N129="nulová",J129,0)</f>
        <v>0</v>
      </c>
      <c r="BJ129" s="17" t="s">
        <v>76</v>
      </c>
      <c r="BK129" s="218">
        <f>ROUND(I129*H129,2)</f>
        <v>0</v>
      </c>
      <c r="BL129" s="17" t="s">
        <v>265</v>
      </c>
      <c r="BM129" s="217" t="s">
        <v>3281</v>
      </c>
    </row>
    <row r="130" s="2" customFormat="1" ht="16.5" customHeight="1">
      <c r="A130" s="38"/>
      <c r="B130" s="39"/>
      <c r="C130" s="206" t="s">
        <v>718</v>
      </c>
      <c r="D130" s="206" t="s">
        <v>267</v>
      </c>
      <c r="E130" s="207" t="s">
        <v>3282</v>
      </c>
      <c r="F130" s="208" t="s">
        <v>3283</v>
      </c>
      <c r="G130" s="209" t="s">
        <v>299</v>
      </c>
      <c r="H130" s="210">
        <v>88</v>
      </c>
      <c r="I130" s="211"/>
      <c r="J130" s="212">
        <f>ROUND(I130*H130,2)</f>
        <v>0</v>
      </c>
      <c r="K130" s="208" t="s">
        <v>19</v>
      </c>
      <c r="L130" s="44"/>
      <c r="M130" s="213" t="s">
        <v>19</v>
      </c>
      <c r="N130" s="214" t="s">
        <v>40</v>
      </c>
      <c r="O130" s="84"/>
      <c r="P130" s="215">
        <f>O130*H130</f>
        <v>0</v>
      </c>
      <c r="Q130" s="215">
        <v>0</v>
      </c>
      <c r="R130" s="215">
        <f>Q130*H130</f>
        <v>0</v>
      </c>
      <c r="S130" s="215">
        <v>0</v>
      </c>
      <c r="T130" s="216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17" t="s">
        <v>265</v>
      </c>
      <c r="AT130" s="217" t="s">
        <v>267</v>
      </c>
      <c r="AU130" s="217" t="s">
        <v>76</v>
      </c>
      <c r="AY130" s="17" t="s">
        <v>266</v>
      </c>
      <c r="BE130" s="218">
        <f>IF(N130="základní",J130,0)</f>
        <v>0</v>
      </c>
      <c r="BF130" s="218">
        <f>IF(N130="snížená",J130,0)</f>
        <v>0</v>
      </c>
      <c r="BG130" s="218">
        <f>IF(N130="zákl. přenesená",J130,0)</f>
        <v>0</v>
      </c>
      <c r="BH130" s="218">
        <f>IF(N130="sníž. přenesená",J130,0)</f>
        <v>0</v>
      </c>
      <c r="BI130" s="218">
        <f>IF(N130="nulová",J130,0)</f>
        <v>0</v>
      </c>
      <c r="BJ130" s="17" t="s">
        <v>76</v>
      </c>
      <c r="BK130" s="218">
        <f>ROUND(I130*H130,2)</f>
        <v>0</v>
      </c>
      <c r="BL130" s="17" t="s">
        <v>265</v>
      </c>
      <c r="BM130" s="217" t="s">
        <v>3284</v>
      </c>
    </row>
    <row r="131" s="2" customFormat="1" ht="16.5" customHeight="1">
      <c r="A131" s="38"/>
      <c r="B131" s="39"/>
      <c r="C131" s="206" t="s">
        <v>723</v>
      </c>
      <c r="D131" s="206" t="s">
        <v>267</v>
      </c>
      <c r="E131" s="207" t="s">
        <v>3285</v>
      </c>
      <c r="F131" s="208" t="s">
        <v>3286</v>
      </c>
      <c r="G131" s="209" t="s">
        <v>299</v>
      </c>
      <c r="H131" s="210">
        <v>6</v>
      </c>
      <c r="I131" s="211"/>
      <c r="J131" s="212">
        <f>ROUND(I131*H131,2)</f>
        <v>0</v>
      </c>
      <c r="K131" s="208" t="s">
        <v>19</v>
      </c>
      <c r="L131" s="44"/>
      <c r="M131" s="213" t="s">
        <v>19</v>
      </c>
      <c r="N131" s="214" t="s">
        <v>40</v>
      </c>
      <c r="O131" s="84"/>
      <c r="P131" s="215">
        <f>O131*H131</f>
        <v>0</v>
      </c>
      <c r="Q131" s="215">
        <v>0</v>
      </c>
      <c r="R131" s="215">
        <f>Q131*H131</f>
        <v>0</v>
      </c>
      <c r="S131" s="215">
        <v>0</v>
      </c>
      <c r="T131" s="216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217" t="s">
        <v>265</v>
      </c>
      <c r="AT131" s="217" t="s">
        <v>267</v>
      </c>
      <c r="AU131" s="217" t="s">
        <v>76</v>
      </c>
      <c r="AY131" s="17" t="s">
        <v>266</v>
      </c>
      <c r="BE131" s="218">
        <f>IF(N131="základní",J131,0)</f>
        <v>0</v>
      </c>
      <c r="BF131" s="218">
        <f>IF(N131="snížená",J131,0)</f>
        <v>0</v>
      </c>
      <c r="BG131" s="218">
        <f>IF(N131="zákl. přenesená",J131,0)</f>
        <v>0</v>
      </c>
      <c r="BH131" s="218">
        <f>IF(N131="sníž. přenesená",J131,0)</f>
        <v>0</v>
      </c>
      <c r="BI131" s="218">
        <f>IF(N131="nulová",J131,0)</f>
        <v>0</v>
      </c>
      <c r="BJ131" s="17" t="s">
        <v>76</v>
      </c>
      <c r="BK131" s="218">
        <f>ROUND(I131*H131,2)</f>
        <v>0</v>
      </c>
      <c r="BL131" s="17" t="s">
        <v>265</v>
      </c>
      <c r="BM131" s="217" t="s">
        <v>3287</v>
      </c>
    </row>
    <row r="132" s="2" customFormat="1" ht="16.5" customHeight="1">
      <c r="A132" s="38"/>
      <c r="B132" s="39"/>
      <c r="C132" s="206" t="s">
        <v>736</v>
      </c>
      <c r="D132" s="206" t="s">
        <v>267</v>
      </c>
      <c r="E132" s="207" t="s">
        <v>3107</v>
      </c>
      <c r="F132" s="208" t="s">
        <v>3108</v>
      </c>
      <c r="G132" s="209" t="s">
        <v>299</v>
      </c>
      <c r="H132" s="210">
        <v>99</v>
      </c>
      <c r="I132" s="211"/>
      <c r="J132" s="212">
        <f>ROUND(I132*H132,2)</f>
        <v>0</v>
      </c>
      <c r="K132" s="208" t="s">
        <v>19</v>
      </c>
      <c r="L132" s="44"/>
      <c r="M132" s="213" t="s">
        <v>19</v>
      </c>
      <c r="N132" s="214" t="s">
        <v>40</v>
      </c>
      <c r="O132" s="84"/>
      <c r="P132" s="215">
        <f>O132*H132</f>
        <v>0</v>
      </c>
      <c r="Q132" s="215">
        <v>9.0000000000000006E-05</v>
      </c>
      <c r="R132" s="215">
        <f>Q132*H132</f>
        <v>0.0089100000000000013</v>
      </c>
      <c r="S132" s="215">
        <v>0</v>
      </c>
      <c r="T132" s="216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17" t="s">
        <v>265</v>
      </c>
      <c r="AT132" s="217" t="s">
        <v>267</v>
      </c>
      <c r="AU132" s="217" t="s">
        <v>76</v>
      </c>
      <c r="AY132" s="17" t="s">
        <v>266</v>
      </c>
      <c r="BE132" s="218">
        <f>IF(N132="základní",J132,0)</f>
        <v>0</v>
      </c>
      <c r="BF132" s="218">
        <f>IF(N132="snížená",J132,0)</f>
        <v>0</v>
      </c>
      <c r="BG132" s="218">
        <f>IF(N132="zákl. přenesená",J132,0)</f>
        <v>0</v>
      </c>
      <c r="BH132" s="218">
        <f>IF(N132="sníž. přenesená",J132,0)</f>
        <v>0</v>
      </c>
      <c r="BI132" s="218">
        <f>IF(N132="nulová",J132,0)</f>
        <v>0</v>
      </c>
      <c r="BJ132" s="17" t="s">
        <v>76</v>
      </c>
      <c r="BK132" s="218">
        <f>ROUND(I132*H132,2)</f>
        <v>0</v>
      </c>
      <c r="BL132" s="17" t="s">
        <v>265</v>
      </c>
      <c r="BM132" s="217" t="s">
        <v>3288</v>
      </c>
    </row>
    <row r="133" s="2" customFormat="1" ht="16.5" customHeight="1">
      <c r="A133" s="38"/>
      <c r="B133" s="39"/>
      <c r="C133" s="206" t="s">
        <v>741</v>
      </c>
      <c r="D133" s="206" t="s">
        <v>267</v>
      </c>
      <c r="E133" s="207" t="s">
        <v>3289</v>
      </c>
      <c r="F133" s="208" t="s">
        <v>3290</v>
      </c>
      <c r="G133" s="209" t="s">
        <v>299</v>
      </c>
      <c r="H133" s="210">
        <v>88</v>
      </c>
      <c r="I133" s="211"/>
      <c r="J133" s="212">
        <f>ROUND(I133*H133,2)</f>
        <v>0</v>
      </c>
      <c r="K133" s="208" t="s">
        <v>19</v>
      </c>
      <c r="L133" s="44"/>
      <c r="M133" s="213" t="s">
        <v>19</v>
      </c>
      <c r="N133" s="214" t="s">
        <v>40</v>
      </c>
      <c r="O133" s="84"/>
      <c r="P133" s="215">
        <f>O133*H133</f>
        <v>0</v>
      </c>
      <c r="Q133" s="215">
        <v>0</v>
      </c>
      <c r="R133" s="215">
        <f>Q133*H133</f>
        <v>0</v>
      </c>
      <c r="S133" s="215">
        <v>0</v>
      </c>
      <c r="T133" s="216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217" t="s">
        <v>265</v>
      </c>
      <c r="AT133" s="217" t="s">
        <v>267</v>
      </c>
      <c r="AU133" s="217" t="s">
        <v>76</v>
      </c>
      <c r="AY133" s="17" t="s">
        <v>266</v>
      </c>
      <c r="BE133" s="218">
        <f>IF(N133="základní",J133,0)</f>
        <v>0</v>
      </c>
      <c r="BF133" s="218">
        <f>IF(N133="snížená",J133,0)</f>
        <v>0</v>
      </c>
      <c r="BG133" s="218">
        <f>IF(N133="zákl. přenesená",J133,0)</f>
        <v>0</v>
      </c>
      <c r="BH133" s="218">
        <f>IF(N133="sníž. přenesená",J133,0)</f>
        <v>0</v>
      </c>
      <c r="BI133" s="218">
        <f>IF(N133="nulová",J133,0)</f>
        <v>0</v>
      </c>
      <c r="BJ133" s="17" t="s">
        <v>76</v>
      </c>
      <c r="BK133" s="218">
        <f>ROUND(I133*H133,2)</f>
        <v>0</v>
      </c>
      <c r="BL133" s="17" t="s">
        <v>265</v>
      </c>
      <c r="BM133" s="217" t="s">
        <v>3291</v>
      </c>
    </row>
    <row r="134" s="2" customFormat="1" ht="16.5" customHeight="1">
      <c r="A134" s="38"/>
      <c r="B134" s="39"/>
      <c r="C134" s="206" t="s">
        <v>746</v>
      </c>
      <c r="D134" s="206" t="s">
        <v>267</v>
      </c>
      <c r="E134" s="207" t="s">
        <v>3292</v>
      </c>
      <c r="F134" s="208" t="s">
        <v>3293</v>
      </c>
      <c r="G134" s="209" t="s">
        <v>299</v>
      </c>
      <c r="H134" s="210">
        <v>6</v>
      </c>
      <c r="I134" s="211"/>
      <c r="J134" s="212">
        <f>ROUND(I134*H134,2)</f>
        <v>0</v>
      </c>
      <c r="K134" s="208" t="s">
        <v>19</v>
      </c>
      <c r="L134" s="44"/>
      <c r="M134" s="213" t="s">
        <v>19</v>
      </c>
      <c r="N134" s="214" t="s">
        <v>40</v>
      </c>
      <c r="O134" s="84"/>
      <c r="P134" s="215">
        <f>O134*H134</f>
        <v>0</v>
      </c>
      <c r="Q134" s="215">
        <v>0</v>
      </c>
      <c r="R134" s="215">
        <f>Q134*H134</f>
        <v>0</v>
      </c>
      <c r="S134" s="215">
        <v>0</v>
      </c>
      <c r="T134" s="216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17" t="s">
        <v>265</v>
      </c>
      <c r="AT134" s="217" t="s">
        <v>267</v>
      </c>
      <c r="AU134" s="217" t="s">
        <v>76</v>
      </c>
      <c r="AY134" s="17" t="s">
        <v>266</v>
      </c>
      <c r="BE134" s="218">
        <f>IF(N134="základní",J134,0)</f>
        <v>0</v>
      </c>
      <c r="BF134" s="218">
        <f>IF(N134="snížená",J134,0)</f>
        <v>0</v>
      </c>
      <c r="BG134" s="218">
        <f>IF(N134="zákl. přenesená",J134,0)</f>
        <v>0</v>
      </c>
      <c r="BH134" s="218">
        <f>IF(N134="sníž. přenesená",J134,0)</f>
        <v>0</v>
      </c>
      <c r="BI134" s="218">
        <f>IF(N134="nulová",J134,0)</f>
        <v>0</v>
      </c>
      <c r="BJ134" s="17" t="s">
        <v>76</v>
      </c>
      <c r="BK134" s="218">
        <f>ROUND(I134*H134,2)</f>
        <v>0</v>
      </c>
      <c r="BL134" s="17" t="s">
        <v>265</v>
      </c>
      <c r="BM134" s="217" t="s">
        <v>3294</v>
      </c>
    </row>
    <row r="135" s="2" customFormat="1" ht="16.5" customHeight="1">
      <c r="A135" s="38"/>
      <c r="B135" s="39"/>
      <c r="C135" s="239" t="s">
        <v>756</v>
      </c>
      <c r="D135" s="239" t="s">
        <v>299</v>
      </c>
      <c r="E135" s="240" t="s">
        <v>3295</v>
      </c>
      <c r="F135" s="241" t="s">
        <v>3296</v>
      </c>
      <c r="G135" s="242" t="s">
        <v>302</v>
      </c>
      <c r="H135" s="243">
        <v>12</v>
      </c>
      <c r="I135" s="244"/>
      <c r="J135" s="245">
        <f>ROUND(I135*H135,2)</f>
        <v>0</v>
      </c>
      <c r="K135" s="241" t="s">
        <v>19</v>
      </c>
      <c r="L135" s="246"/>
      <c r="M135" s="247" t="s">
        <v>19</v>
      </c>
      <c r="N135" s="248" t="s">
        <v>40</v>
      </c>
      <c r="O135" s="84"/>
      <c r="P135" s="215">
        <f>O135*H135</f>
        <v>0</v>
      </c>
      <c r="Q135" s="215">
        <v>1</v>
      </c>
      <c r="R135" s="215">
        <f>Q135*H135</f>
        <v>12</v>
      </c>
      <c r="S135" s="215">
        <v>0</v>
      </c>
      <c r="T135" s="216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217" t="s">
        <v>303</v>
      </c>
      <c r="AT135" s="217" t="s">
        <v>299</v>
      </c>
      <c r="AU135" s="217" t="s">
        <v>76</v>
      </c>
      <c r="AY135" s="17" t="s">
        <v>266</v>
      </c>
      <c r="BE135" s="218">
        <f>IF(N135="základní",J135,0)</f>
        <v>0</v>
      </c>
      <c r="BF135" s="218">
        <f>IF(N135="snížená",J135,0)</f>
        <v>0</v>
      </c>
      <c r="BG135" s="218">
        <f>IF(N135="zákl. přenesená",J135,0)</f>
        <v>0</v>
      </c>
      <c r="BH135" s="218">
        <f>IF(N135="sníž. přenesená",J135,0)</f>
        <v>0</v>
      </c>
      <c r="BI135" s="218">
        <f>IF(N135="nulová",J135,0)</f>
        <v>0</v>
      </c>
      <c r="BJ135" s="17" t="s">
        <v>76</v>
      </c>
      <c r="BK135" s="218">
        <f>ROUND(I135*H135,2)</f>
        <v>0</v>
      </c>
      <c r="BL135" s="17" t="s">
        <v>265</v>
      </c>
      <c r="BM135" s="217" t="s">
        <v>3297</v>
      </c>
    </row>
    <row r="136" s="12" customFormat="1">
      <c r="A136" s="12"/>
      <c r="B136" s="224"/>
      <c r="C136" s="225"/>
      <c r="D136" s="226" t="s">
        <v>275</v>
      </c>
      <c r="E136" s="227" t="s">
        <v>761</v>
      </c>
      <c r="F136" s="228" t="s">
        <v>3298</v>
      </c>
      <c r="G136" s="225"/>
      <c r="H136" s="229">
        <v>12</v>
      </c>
      <c r="I136" s="230"/>
      <c r="J136" s="225"/>
      <c r="K136" s="225"/>
      <c r="L136" s="231"/>
      <c r="M136" s="236"/>
      <c r="N136" s="237"/>
      <c r="O136" s="237"/>
      <c r="P136" s="237"/>
      <c r="Q136" s="237"/>
      <c r="R136" s="237"/>
      <c r="S136" s="237"/>
      <c r="T136" s="238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T136" s="235" t="s">
        <v>275</v>
      </c>
      <c r="AU136" s="235" t="s">
        <v>76</v>
      </c>
      <c r="AV136" s="12" t="s">
        <v>78</v>
      </c>
      <c r="AW136" s="12" t="s">
        <v>31</v>
      </c>
      <c r="AX136" s="12" t="s">
        <v>76</v>
      </c>
      <c r="AY136" s="235" t="s">
        <v>266</v>
      </c>
    </row>
    <row r="137" s="2" customFormat="1" ht="16.5" customHeight="1">
      <c r="A137" s="38"/>
      <c r="B137" s="39"/>
      <c r="C137" s="206" t="s">
        <v>763</v>
      </c>
      <c r="D137" s="206" t="s">
        <v>267</v>
      </c>
      <c r="E137" s="207" t="s">
        <v>3299</v>
      </c>
      <c r="F137" s="208" t="s">
        <v>3300</v>
      </c>
      <c r="G137" s="209" t="s">
        <v>391</v>
      </c>
      <c r="H137" s="210">
        <v>151.19999999999999</v>
      </c>
      <c r="I137" s="211"/>
      <c r="J137" s="212">
        <f>ROUND(I137*H137,2)</f>
        <v>0</v>
      </c>
      <c r="K137" s="208" t="s">
        <v>19</v>
      </c>
      <c r="L137" s="44"/>
      <c r="M137" s="213" t="s">
        <v>19</v>
      </c>
      <c r="N137" s="214" t="s">
        <v>40</v>
      </c>
      <c r="O137" s="84"/>
      <c r="P137" s="215">
        <f>O137*H137</f>
        <v>0</v>
      </c>
      <c r="Q137" s="215">
        <v>0</v>
      </c>
      <c r="R137" s="215">
        <f>Q137*H137</f>
        <v>0</v>
      </c>
      <c r="S137" s="215">
        <v>0</v>
      </c>
      <c r="T137" s="216">
        <f>S137*H137</f>
        <v>0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217" t="s">
        <v>265</v>
      </c>
      <c r="AT137" s="217" t="s">
        <v>267</v>
      </c>
      <c r="AU137" s="217" t="s">
        <v>76</v>
      </c>
      <c r="AY137" s="17" t="s">
        <v>266</v>
      </c>
      <c r="BE137" s="218">
        <f>IF(N137="základní",J137,0)</f>
        <v>0</v>
      </c>
      <c r="BF137" s="218">
        <f>IF(N137="snížená",J137,0)</f>
        <v>0</v>
      </c>
      <c r="BG137" s="218">
        <f>IF(N137="zákl. přenesená",J137,0)</f>
        <v>0</v>
      </c>
      <c r="BH137" s="218">
        <f>IF(N137="sníž. přenesená",J137,0)</f>
        <v>0</v>
      </c>
      <c r="BI137" s="218">
        <f>IF(N137="nulová",J137,0)</f>
        <v>0</v>
      </c>
      <c r="BJ137" s="17" t="s">
        <v>76</v>
      </c>
      <c r="BK137" s="218">
        <f>ROUND(I137*H137,2)</f>
        <v>0</v>
      </c>
      <c r="BL137" s="17" t="s">
        <v>265</v>
      </c>
      <c r="BM137" s="217" t="s">
        <v>3301</v>
      </c>
    </row>
    <row r="138" s="12" customFormat="1">
      <c r="A138" s="12"/>
      <c r="B138" s="224"/>
      <c r="C138" s="225"/>
      <c r="D138" s="226" t="s">
        <v>275</v>
      </c>
      <c r="E138" s="227" t="s">
        <v>2071</v>
      </c>
      <c r="F138" s="228" t="s">
        <v>3302</v>
      </c>
      <c r="G138" s="225"/>
      <c r="H138" s="229">
        <v>151.19999999999999</v>
      </c>
      <c r="I138" s="230"/>
      <c r="J138" s="225"/>
      <c r="K138" s="225"/>
      <c r="L138" s="231"/>
      <c r="M138" s="236"/>
      <c r="N138" s="237"/>
      <c r="O138" s="237"/>
      <c r="P138" s="237"/>
      <c r="Q138" s="237"/>
      <c r="R138" s="237"/>
      <c r="S138" s="237"/>
      <c r="T138" s="238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T138" s="235" t="s">
        <v>275</v>
      </c>
      <c r="AU138" s="235" t="s">
        <v>76</v>
      </c>
      <c r="AV138" s="12" t="s">
        <v>78</v>
      </c>
      <c r="AW138" s="12" t="s">
        <v>31</v>
      </c>
      <c r="AX138" s="12" t="s">
        <v>76</v>
      </c>
      <c r="AY138" s="235" t="s">
        <v>266</v>
      </c>
    </row>
    <row r="139" s="2" customFormat="1" ht="16.5" customHeight="1">
      <c r="A139" s="38"/>
      <c r="B139" s="39"/>
      <c r="C139" s="206" t="s">
        <v>768</v>
      </c>
      <c r="D139" s="206" t="s">
        <v>267</v>
      </c>
      <c r="E139" s="207" t="s">
        <v>3303</v>
      </c>
      <c r="F139" s="208" t="s">
        <v>3304</v>
      </c>
      <c r="G139" s="209" t="s">
        <v>299</v>
      </c>
      <c r="H139" s="210">
        <v>105</v>
      </c>
      <c r="I139" s="211"/>
      <c r="J139" s="212">
        <f>ROUND(I139*H139,2)</f>
        <v>0</v>
      </c>
      <c r="K139" s="208" t="s">
        <v>19</v>
      </c>
      <c r="L139" s="44"/>
      <c r="M139" s="213" t="s">
        <v>19</v>
      </c>
      <c r="N139" s="214" t="s">
        <v>40</v>
      </c>
      <c r="O139" s="84"/>
      <c r="P139" s="215">
        <f>O139*H139</f>
        <v>0</v>
      </c>
      <c r="Q139" s="215">
        <v>0.17999999999999999</v>
      </c>
      <c r="R139" s="215">
        <f>Q139*H139</f>
        <v>18.899999999999999</v>
      </c>
      <c r="S139" s="215">
        <v>0</v>
      </c>
      <c r="T139" s="216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17" t="s">
        <v>265</v>
      </c>
      <c r="AT139" s="217" t="s">
        <v>267</v>
      </c>
      <c r="AU139" s="217" t="s">
        <v>76</v>
      </c>
      <c r="AY139" s="17" t="s">
        <v>266</v>
      </c>
      <c r="BE139" s="218">
        <f>IF(N139="základní",J139,0)</f>
        <v>0</v>
      </c>
      <c r="BF139" s="218">
        <f>IF(N139="snížená",J139,0)</f>
        <v>0</v>
      </c>
      <c r="BG139" s="218">
        <f>IF(N139="zákl. přenesená",J139,0)</f>
        <v>0</v>
      </c>
      <c r="BH139" s="218">
        <f>IF(N139="sníž. přenesená",J139,0)</f>
        <v>0</v>
      </c>
      <c r="BI139" s="218">
        <f>IF(N139="nulová",J139,0)</f>
        <v>0</v>
      </c>
      <c r="BJ139" s="17" t="s">
        <v>76</v>
      </c>
      <c r="BK139" s="218">
        <f>ROUND(I139*H139,2)</f>
        <v>0</v>
      </c>
      <c r="BL139" s="17" t="s">
        <v>265</v>
      </c>
      <c r="BM139" s="217" t="s">
        <v>3305</v>
      </c>
    </row>
    <row r="140" s="12" customFormat="1">
      <c r="A140" s="12"/>
      <c r="B140" s="224"/>
      <c r="C140" s="225"/>
      <c r="D140" s="226" t="s">
        <v>275</v>
      </c>
      <c r="E140" s="227" t="s">
        <v>773</v>
      </c>
      <c r="F140" s="228" t="s">
        <v>1401</v>
      </c>
      <c r="G140" s="225"/>
      <c r="H140" s="229">
        <v>105</v>
      </c>
      <c r="I140" s="230"/>
      <c r="J140" s="225"/>
      <c r="K140" s="225"/>
      <c r="L140" s="231"/>
      <c r="M140" s="236"/>
      <c r="N140" s="237"/>
      <c r="O140" s="237"/>
      <c r="P140" s="237"/>
      <c r="Q140" s="237"/>
      <c r="R140" s="237"/>
      <c r="S140" s="237"/>
      <c r="T140" s="238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T140" s="235" t="s">
        <v>275</v>
      </c>
      <c r="AU140" s="235" t="s">
        <v>76</v>
      </c>
      <c r="AV140" s="12" t="s">
        <v>78</v>
      </c>
      <c r="AW140" s="12" t="s">
        <v>31</v>
      </c>
      <c r="AX140" s="12" t="s">
        <v>76</v>
      </c>
      <c r="AY140" s="235" t="s">
        <v>266</v>
      </c>
    </row>
    <row r="141" s="2" customFormat="1" ht="16.5" customHeight="1">
      <c r="A141" s="38"/>
      <c r="B141" s="39"/>
      <c r="C141" s="239" t="s">
        <v>775</v>
      </c>
      <c r="D141" s="239" t="s">
        <v>299</v>
      </c>
      <c r="E141" s="240" t="s">
        <v>3306</v>
      </c>
      <c r="F141" s="241" t="s">
        <v>3307</v>
      </c>
      <c r="G141" s="242" t="s">
        <v>299</v>
      </c>
      <c r="H141" s="243">
        <v>6</v>
      </c>
      <c r="I141" s="244"/>
      <c r="J141" s="245">
        <f>ROUND(I141*H141,2)</f>
        <v>0</v>
      </c>
      <c r="K141" s="241" t="s">
        <v>19</v>
      </c>
      <c r="L141" s="246"/>
      <c r="M141" s="247" t="s">
        <v>19</v>
      </c>
      <c r="N141" s="248" t="s">
        <v>40</v>
      </c>
      <c r="O141" s="84"/>
      <c r="P141" s="215">
        <f>O141*H141</f>
        <v>0</v>
      </c>
      <c r="Q141" s="215">
        <v>0.00068999999999999997</v>
      </c>
      <c r="R141" s="215">
        <f>Q141*H141</f>
        <v>0.0041399999999999996</v>
      </c>
      <c r="S141" s="215">
        <v>0</v>
      </c>
      <c r="T141" s="216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217" t="s">
        <v>303</v>
      </c>
      <c r="AT141" s="217" t="s">
        <v>299</v>
      </c>
      <c r="AU141" s="217" t="s">
        <v>76</v>
      </c>
      <c r="AY141" s="17" t="s">
        <v>266</v>
      </c>
      <c r="BE141" s="218">
        <f>IF(N141="základní",J141,0)</f>
        <v>0</v>
      </c>
      <c r="BF141" s="218">
        <f>IF(N141="snížená",J141,0)</f>
        <v>0</v>
      </c>
      <c r="BG141" s="218">
        <f>IF(N141="zákl. přenesená",J141,0)</f>
        <v>0</v>
      </c>
      <c r="BH141" s="218">
        <f>IF(N141="sníž. přenesená",J141,0)</f>
        <v>0</v>
      </c>
      <c r="BI141" s="218">
        <f>IF(N141="nulová",J141,0)</f>
        <v>0</v>
      </c>
      <c r="BJ141" s="17" t="s">
        <v>76</v>
      </c>
      <c r="BK141" s="218">
        <f>ROUND(I141*H141,2)</f>
        <v>0</v>
      </c>
      <c r="BL141" s="17" t="s">
        <v>265</v>
      </c>
      <c r="BM141" s="217" t="s">
        <v>3308</v>
      </c>
    </row>
    <row r="142" s="2" customFormat="1" ht="16.5" customHeight="1">
      <c r="A142" s="38"/>
      <c r="B142" s="39"/>
      <c r="C142" s="239" t="s">
        <v>782</v>
      </c>
      <c r="D142" s="239" t="s">
        <v>299</v>
      </c>
      <c r="E142" s="240" t="s">
        <v>3309</v>
      </c>
      <c r="F142" s="241" t="s">
        <v>3310</v>
      </c>
      <c r="G142" s="242" t="s">
        <v>299</v>
      </c>
      <c r="H142" s="243">
        <v>99</v>
      </c>
      <c r="I142" s="244"/>
      <c r="J142" s="245">
        <f>ROUND(I142*H142,2)</f>
        <v>0</v>
      </c>
      <c r="K142" s="241" t="s">
        <v>19</v>
      </c>
      <c r="L142" s="246"/>
      <c r="M142" s="247" t="s">
        <v>19</v>
      </c>
      <c r="N142" s="248" t="s">
        <v>40</v>
      </c>
      <c r="O142" s="84"/>
      <c r="P142" s="215">
        <f>O142*H142</f>
        <v>0</v>
      </c>
      <c r="Q142" s="215">
        <v>0.00035</v>
      </c>
      <c r="R142" s="215">
        <f>Q142*H142</f>
        <v>0.03465</v>
      </c>
      <c r="S142" s="215">
        <v>0</v>
      </c>
      <c r="T142" s="216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17" t="s">
        <v>303</v>
      </c>
      <c r="AT142" s="217" t="s">
        <v>299</v>
      </c>
      <c r="AU142" s="217" t="s">
        <v>76</v>
      </c>
      <c r="AY142" s="17" t="s">
        <v>266</v>
      </c>
      <c r="BE142" s="218">
        <f>IF(N142="základní",J142,0)</f>
        <v>0</v>
      </c>
      <c r="BF142" s="218">
        <f>IF(N142="snížená",J142,0)</f>
        <v>0</v>
      </c>
      <c r="BG142" s="218">
        <f>IF(N142="zákl. přenesená",J142,0)</f>
        <v>0</v>
      </c>
      <c r="BH142" s="218">
        <f>IF(N142="sníž. přenesená",J142,0)</f>
        <v>0</v>
      </c>
      <c r="BI142" s="218">
        <f>IF(N142="nulová",J142,0)</f>
        <v>0</v>
      </c>
      <c r="BJ142" s="17" t="s">
        <v>76</v>
      </c>
      <c r="BK142" s="218">
        <f>ROUND(I142*H142,2)</f>
        <v>0</v>
      </c>
      <c r="BL142" s="17" t="s">
        <v>265</v>
      </c>
      <c r="BM142" s="217" t="s">
        <v>3311</v>
      </c>
    </row>
    <row r="143" s="2" customFormat="1" ht="16.5" customHeight="1">
      <c r="A143" s="38"/>
      <c r="B143" s="39"/>
      <c r="C143" s="206" t="s">
        <v>794</v>
      </c>
      <c r="D143" s="206" t="s">
        <v>267</v>
      </c>
      <c r="E143" s="207" t="s">
        <v>3312</v>
      </c>
      <c r="F143" s="208" t="s">
        <v>3313</v>
      </c>
      <c r="G143" s="209" t="s">
        <v>341</v>
      </c>
      <c r="H143" s="210">
        <v>6</v>
      </c>
      <c r="I143" s="211"/>
      <c r="J143" s="212">
        <f>ROUND(I143*H143,2)</f>
        <v>0</v>
      </c>
      <c r="K143" s="208" t="s">
        <v>19</v>
      </c>
      <c r="L143" s="44"/>
      <c r="M143" s="213" t="s">
        <v>19</v>
      </c>
      <c r="N143" s="214" t="s">
        <v>40</v>
      </c>
      <c r="O143" s="84"/>
      <c r="P143" s="215">
        <f>O143*H143</f>
        <v>0</v>
      </c>
      <c r="Q143" s="215">
        <v>0</v>
      </c>
      <c r="R143" s="215">
        <f>Q143*H143</f>
        <v>0</v>
      </c>
      <c r="S143" s="215">
        <v>0</v>
      </c>
      <c r="T143" s="216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17" t="s">
        <v>265</v>
      </c>
      <c r="AT143" s="217" t="s">
        <v>267</v>
      </c>
      <c r="AU143" s="217" t="s">
        <v>76</v>
      </c>
      <c r="AY143" s="17" t="s">
        <v>266</v>
      </c>
      <c r="BE143" s="218">
        <f>IF(N143="základní",J143,0)</f>
        <v>0</v>
      </c>
      <c r="BF143" s="218">
        <f>IF(N143="snížená",J143,0)</f>
        <v>0</v>
      </c>
      <c r="BG143" s="218">
        <f>IF(N143="zákl. přenesená",J143,0)</f>
        <v>0</v>
      </c>
      <c r="BH143" s="218">
        <f>IF(N143="sníž. přenesená",J143,0)</f>
        <v>0</v>
      </c>
      <c r="BI143" s="218">
        <f>IF(N143="nulová",J143,0)</f>
        <v>0</v>
      </c>
      <c r="BJ143" s="17" t="s">
        <v>76</v>
      </c>
      <c r="BK143" s="218">
        <f>ROUND(I143*H143,2)</f>
        <v>0</v>
      </c>
      <c r="BL143" s="17" t="s">
        <v>265</v>
      </c>
      <c r="BM143" s="217" t="s">
        <v>3314</v>
      </c>
    </row>
    <row r="144" s="2" customFormat="1" ht="16.5" customHeight="1">
      <c r="A144" s="38"/>
      <c r="B144" s="39"/>
      <c r="C144" s="239" t="s">
        <v>801</v>
      </c>
      <c r="D144" s="239" t="s">
        <v>299</v>
      </c>
      <c r="E144" s="240" t="s">
        <v>293</v>
      </c>
      <c r="F144" s="241" t="s">
        <v>3315</v>
      </c>
      <c r="G144" s="242" t="s">
        <v>341</v>
      </c>
      <c r="H144" s="243">
        <v>6</v>
      </c>
      <c r="I144" s="244"/>
      <c r="J144" s="245">
        <f>ROUND(I144*H144,2)</f>
        <v>0</v>
      </c>
      <c r="K144" s="241" t="s">
        <v>19</v>
      </c>
      <c r="L144" s="246"/>
      <c r="M144" s="247" t="s">
        <v>19</v>
      </c>
      <c r="N144" s="248" t="s">
        <v>40</v>
      </c>
      <c r="O144" s="84"/>
      <c r="P144" s="215">
        <f>O144*H144</f>
        <v>0</v>
      </c>
      <c r="Q144" s="215">
        <v>0</v>
      </c>
      <c r="R144" s="215">
        <f>Q144*H144</f>
        <v>0</v>
      </c>
      <c r="S144" s="215">
        <v>0</v>
      </c>
      <c r="T144" s="216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217" t="s">
        <v>303</v>
      </c>
      <c r="AT144" s="217" t="s">
        <v>299</v>
      </c>
      <c r="AU144" s="217" t="s">
        <v>76</v>
      </c>
      <c r="AY144" s="17" t="s">
        <v>266</v>
      </c>
      <c r="BE144" s="218">
        <f>IF(N144="základní",J144,0)</f>
        <v>0</v>
      </c>
      <c r="BF144" s="218">
        <f>IF(N144="snížená",J144,0)</f>
        <v>0</v>
      </c>
      <c r="BG144" s="218">
        <f>IF(N144="zákl. přenesená",J144,0)</f>
        <v>0</v>
      </c>
      <c r="BH144" s="218">
        <f>IF(N144="sníž. přenesená",J144,0)</f>
        <v>0</v>
      </c>
      <c r="BI144" s="218">
        <f>IF(N144="nulová",J144,0)</f>
        <v>0</v>
      </c>
      <c r="BJ144" s="17" t="s">
        <v>76</v>
      </c>
      <c r="BK144" s="218">
        <f>ROUND(I144*H144,2)</f>
        <v>0</v>
      </c>
      <c r="BL144" s="17" t="s">
        <v>265</v>
      </c>
      <c r="BM144" s="217" t="s">
        <v>3316</v>
      </c>
    </row>
    <row r="145" s="2" customFormat="1" ht="16.5" customHeight="1">
      <c r="A145" s="38"/>
      <c r="B145" s="39"/>
      <c r="C145" s="239" t="s">
        <v>815</v>
      </c>
      <c r="D145" s="239" t="s">
        <v>299</v>
      </c>
      <c r="E145" s="240" t="s">
        <v>3317</v>
      </c>
      <c r="F145" s="241" t="s">
        <v>3318</v>
      </c>
      <c r="G145" s="242" t="s">
        <v>341</v>
      </c>
      <c r="H145" s="243">
        <v>1</v>
      </c>
      <c r="I145" s="244"/>
      <c r="J145" s="245">
        <f>ROUND(I145*H145,2)</f>
        <v>0</v>
      </c>
      <c r="K145" s="241" t="s">
        <v>19</v>
      </c>
      <c r="L145" s="246"/>
      <c r="M145" s="247" t="s">
        <v>19</v>
      </c>
      <c r="N145" s="248" t="s">
        <v>40</v>
      </c>
      <c r="O145" s="84"/>
      <c r="P145" s="215">
        <f>O145*H145</f>
        <v>0</v>
      </c>
      <c r="Q145" s="215">
        <v>0</v>
      </c>
      <c r="R145" s="215">
        <f>Q145*H145</f>
        <v>0</v>
      </c>
      <c r="S145" s="215">
        <v>0</v>
      </c>
      <c r="T145" s="216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217" t="s">
        <v>303</v>
      </c>
      <c r="AT145" s="217" t="s">
        <v>299</v>
      </c>
      <c r="AU145" s="217" t="s">
        <v>76</v>
      </c>
      <c r="AY145" s="17" t="s">
        <v>266</v>
      </c>
      <c r="BE145" s="218">
        <f>IF(N145="základní",J145,0)</f>
        <v>0</v>
      </c>
      <c r="BF145" s="218">
        <f>IF(N145="snížená",J145,0)</f>
        <v>0</v>
      </c>
      <c r="BG145" s="218">
        <f>IF(N145="zákl. přenesená",J145,0)</f>
        <v>0</v>
      </c>
      <c r="BH145" s="218">
        <f>IF(N145="sníž. přenesená",J145,0)</f>
        <v>0</v>
      </c>
      <c r="BI145" s="218">
        <f>IF(N145="nulová",J145,0)</f>
        <v>0</v>
      </c>
      <c r="BJ145" s="17" t="s">
        <v>76</v>
      </c>
      <c r="BK145" s="218">
        <f>ROUND(I145*H145,2)</f>
        <v>0</v>
      </c>
      <c r="BL145" s="17" t="s">
        <v>265</v>
      </c>
      <c r="BM145" s="217" t="s">
        <v>3319</v>
      </c>
    </row>
    <row r="146" s="11" customFormat="1" ht="25.92" customHeight="1">
      <c r="A146" s="11"/>
      <c r="B146" s="192"/>
      <c r="C146" s="193"/>
      <c r="D146" s="194" t="s">
        <v>68</v>
      </c>
      <c r="E146" s="195" t="s">
        <v>343</v>
      </c>
      <c r="F146" s="195" t="s">
        <v>344</v>
      </c>
      <c r="G146" s="193"/>
      <c r="H146" s="193"/>
      <c r="I146" s="196"/>
      <c r="J146" s="197">
        <f>BK146</f>
        <v>0</v>
      </c>
      <c r="K146" s="193"/>
      <c r="L146" s="198"/>
      <c r="M146" s="199"/>
      <c r="N146" s="200"/>
      <c r="O146" s="200"/>
      <c r="P146" s="201">
        <f>SUM(P147:P153)</f>
        <v>0</v>
      </c>
      <c r="Q146" s="200"/>
      <c r="R146" s="201">
        <f>SUM(R147:R153)</f>
        <v>0</v>
      </c>
      <c r="S146" s="200"/>
      <c r="T146" s="202">
        <f>SUM(T147:T153)</f>
        <v>0</v>
      </c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R146" s="203" t="s">
        <v>265</v>
      </c>
      <c r="AT146" s="204" t="s">
        <v>68</v>
      </c>
      <c r="AU146" s="204" t="s">
        <v>69</v>
      </c>
      <c r="AY146" s="203" t="s">
        <v>266</v>
      </c>
      <c r="BK146" s="205">
        <f>SUM(BK147:BK153)</f>
        <v>0</v>
      </c>
    </row>
    <row r="147" s="2" customFormat="1" ht="21.75" customHeight="1">
      <c r="A147" s="38"/>
      <c r="B147" s="39"/>
      <c r="C147" s="206" t="s">
        <v>76</v>
      </c>
      <c r="D147" s="206" t="s">
        <v>267</v>
      </c>
      <c r="E147" s="207" t="s">
        <v>3320</v>
      </c>
      <c r="F147" s="208" t="s">
        <v>3321</v>
      </c>
      <c r="G147" s="209" t="s">
        <v>302</v>
      </c>
      <c r="H147" s="210">
        <v>4.2999999999999998</v>
      </c>
      <c r="I147" s="211"/>
      <c r="J147" s="212">
        <f>ROUND(I147*H147,2)</f>
        <v>0</v>
      </c>
      <c r="K147" s="208" t="s">
        <v>19</v>
      </c>
      <c r="L147" s="44"/>
      <c r="M147" s="213" t="s">
        <v>19</v>
      </c>
      <c r="N147" s="214" t="s">
        <v>40</v>
      </c>
      <c r="O147" s="84"/>
      <c r="P147" s="215">
        <f>O147*H147</f>
        <v>0</v>
      </c>
      <c r="Q147" s="215">
        <v>0</v>
      </c>
      <c r="R147" s="215">
        <f>Q147*H147</f>
        <v>0</v>
      </c>
      <c r="S147" s="215">
        <v>0</v>
      </c>
      <c r="T147" s="216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217" t="s">
        <v>265</v>
      </c>
      <c r="AT147" s="217" t="s">
        <v>267</v>
      </c>
      <c r="AU147" s="217" t="s">
        <v>76</v>
      </c>
      <c r="AY147" s="17" t="s">
        <v>266</v>
      </c>
      <c r="BE147" s="218">
        <f>IF(N147="základní",J147,0)</f>
        <v>0</v>
      </c>
      <c r="BF147" s="218">
        <f>IF(N147="snížená",J147,0)</f>
        <v>0</v>
      </c>
      <c r="BG147" s="218">
        <f>IF(N147="zákl. přenesená",J147,0)</f>
        <v>0</v>
      </c>
      <c r="BH147" s="218">
        <f>IF(N147="sníž. přenesená",J147,0)</f>
        <v>0</v>
      </c>
      <c r="BI147" s="218">
        <f>IF(N147="nulová",J147,0)</f>
        <v>0</v>
      </c>
      <c r="BJ147" s="17" t="s">
        <v>76</v>
      </c>
      <c r="BK147" s="218">
        <f>ROUND(I147*H147,2)</f>
        <v>0</v>
      </c>
      <c r="BL147" s="17" t="s">
        <v>265</v>
      </c>
      <c r="BM147" s="217" t="s">
        <v>3322</v>
      </c>
    </row>
    <row r="148" s="12" customFormat="1">
      <c r="A148" s="12"/>
      <c r="B148" s="224"/>
      <c r="C148" s="225"/>
      <c r="D148" s="226" t="s">
        <v>275</v>
      </c>
      <c r="E148" s="227" t="s">
        <v>239</v>
      </c>
      <c r="F148" s="228" t="s">
        <v>3323</v>
      </c>
      <c r="G148" s="225"/>
      <c r="H148" s="229">
        <v>4.2999999999999998</v>
      </c>
      <c r="I148" s="230"/>
      <c r="J148" s="225"/>
      <c r="K148" s="225"/>
      <c r="L148" s="231"/>
      <c r="M148" s="236"/>
      <c r="N148" s="237"/>
      <c r="O148" s="237"/>
      <c r="P148" s="237"/>
      <c r="Q148" s="237"/>
      <c r="R148" s="237"/>
      <c r="S148" s="237"/>
      <c r="T148" s="238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T148" s="235" t="s">
        <v>275</v>
      </c>
      <c r="AU148" s="235" t="s">
        <v>76</v>
      </c>
      <c r="AV148" s="12" t="s">
        <v>78</v>
      </c>
      <c r="AW148" s="12" t="s">
        <v>31</v>
      </c>
      <c r="AX148" s="12" t="s">
        <v>76</v>
      </c>
      <c r="AY148" s="235" t="s">
        <v>266</v>
      </c>
    </row>
    <row r="149" s="2" customFormat="1" ht="16.5" customHeight="1">
      <c r="A149" s="38"/>
      <c r="B149" s="39"/>
      <c r="C149" s="206" t="s">
        <v>78</v>
      </c>
      <c r="D149" s="206" t="s">
        <v>267</v>
      </c>
      <c r="E149" s="207" t="s">
        <v>3324</v>
      </c>
      <c r="F149" s="208" t="s">
        <v>3325</v>
      </c>
      <c r="G149" s="209" t="s">
        <v>302</v>
      </c>
      <c r="H149" s="210">
        <v>27.18</v>
      </c>
      <c r="I149" s="211"/>
      <c r="J149" s="212">
        <f>ROUND(I149*H149,2)</f>
        <v>0</v>
      </c>
      <c r="K149" s="208" t="s">
        <v>19</v>
      </c>
      <c r="L149" s="44"/>
      <c r="M149" s="213" t="s">
        <v>19</v>
      </c>
      <c r="N149" s="214" t="s">
        <v>40</v>
      </c>
      <c r="O149" s="84"/>
      <c r="P149" s="215">
        <f>O149*H149</f>
        <v>0</v>
      </c>
      <c r="Q149" s="215">
        <v>0</v>
      </c>
      <c r="R149" s="215">
        <f>Q149*H149</f>
        <v>0</v>
      </c>
      <c r="S149" s="215">
        <v>0</v>
      </c>
      <c r="T149" s="216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217" t="s">
        <v>265</v>
      </c>
      <c r="AT149" s="217" t="s">
        <v>267</v>
      </c>
      <c r="AU149" s="217" t="s">
        <v>76</v>
      </c>
      <c r="AY149" s="17" t="s">
        <v>266</v>
      </c>
      <c r="BE149" s="218">
        <f>IF(N149="základní",J149,0)</f>
        <v>0</v>
      </c>
      <c r="BF149" s="218">
        <f>IF(N149="snížená",J149,0)</f>
        <v>0</v>
      </c>
      <c r="BG149" s="218">
        <f>IF(N149="zákl. přenesená",J149,0)</f>
        <v>0</v>
      </c>
      <c r="BH149" s="218">
        <f>IF(N149="sníž. přenesená",J149,0)</f>
        <v>0</v>
      </c>
      <c r="BI149" s="218">
        <f>IF(N149="nulová",J149,0)</f>
        <v>0</v>
      </c>
      <c r="BJ149" s="17" t="s">
        <v>76</v>
      </c>
      <c r="BK149" s="218">
        <f>ROUND(I149*H149,2)</f>
        <v>0</v>
      </c>
      <c r="BL149" s="17" t="s">
        <v>265</v>
      </c>
      <c r="BM149" s="217" t="s">
        <v>3326</v>
      </c>
    </row>
    <row r="150" s="12" customFormat="1">
      <c r="A150" s="12"/>
      <c r="B150" s="224"/>
      <c r="C150" s="225"/>
      <c r="D150" s="226" t="s">
        <v>275</v>
      </c>
      <c r="E150" s="227" t="s">
        <v>306</v>
      </c>
      <c r="F150" s="228" t="s">
        <v>3327</v>
      </c>
      <c r="G150" s="225"/>
      <c r="H150" s="229">
        <v>27.18</v>
      </c>
      <c r="I150" s="230"/>
      <c r="J150" s="225"/>
      <c r="K150" s="225"/>
      <c r="L150" s="231"/>
      <c r="M150" s="236"/>
      <c r="N150" s="237"/>
      <c r="O150" s="237"/>
      <c r="P150" s="237"/>
      <c r="Q150" s="237"/>
      <c r="R150" s="237"/>
      <c r="S150" s="237"/>
      <c r="T150" s="238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T150" s="235" t="s">
        <v>275</v>
      </c>
      <c r="AU150" s="235" t="s">
        <v>76</v>
      </c>
      <c r="AV150" s="12" t="s">
        <v>78</v>
      </c>
      <c r="AW150" s="12" t="s">
        <v>31</v>
      </c>
      <c r="AX150" s="12" t="s">
        <v>76</v>
      </c>
      <c r="AY150" s="235" t="s">
        <v>266</v>
      </c>
    </row>
    <row r="151" s="2" customFormat="1" ht="16.5" customHeight="1">
      <c r="A151" s="38"/>
      <c r="B151" s="39"/>
      <c r="C151" s="206" t="s">
        <v>312</v>
      </c>
      <c r="D151" s="206" t="s">
        <v>267</v>
      </c>
      <c r="E151" s="207" t="s">
        <v>3328</v>
      </c>
      <c r="F151" s="208" t="s">
        <v>3329</v>
      </c>
      <c r="G151" s="209" t="s">
        <v>302</v>
      </c>
      <c r="H151" s="210">
        <v>31.48</v>
      </c>
      <c r="I151" s="211"/>
      <c r="J151" s="212">
        <f>ROUND(I151*H151,2)</f>
        <v>0</v>
      </c>
      <c r="K151" s="208" t="s">
        <v>19</v>
      </c>
      <c r="L151" s="44"/>
      <c r="M151" s="213" t="s">
        <v>19</v>
      </c>
      <c r="N151" s="214" t="s">
        <v>40</v>
      </c>
      <c r="O151" s="84"/>
      <c r="P151" s="215">
        <f>O151*H151</f>
        <v>0</v>
      </c>
      <c r="Q151" s="215">
        <v>0</v>
      </c>
      <c r="R151" s="215">
        <f>Q151*H151</f>
        <v>0</v>
      </c>
      <c r="S151" s="215">
        <v>0</v>
      </c>
      <c r="T151" s="216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217" t="s">
        <v>265</v>
      </c>
      <c r="AT151" s="217" t="s">
        <v>267</v>
      </c>
      <c r="AU151" s="217" t="s">
        <v>76</v>
      </c>
      <c r="AY151" s="17" t="s">
        <v>266</v>
      </c>
      <c r="BE151" s="218">
        <f>IF(N151="základní",J151,0)</f>
        <v>0</v>
      </c>
      <c r="BF151" s="218">
        <f>IF(N151="snížená",J151,0)</f>
        <v>0</v>
      </c>
      <c r="BG151" s="218">
        <f>IF(N151="zákl. přenesená",J151,0)</f>
        <v>0</v>
      </c>
      <c r="BH151" s="218">
        <f>IF(N151="sníž. přenesená",J151,0)</f>
        <v>0</v>
      </c>
      <c r="BI151" s="218">
        <f>IF(N151="nulová",J151,0)</f>
        <v>0</v>
      </c>
      <c r="BJ151" s="17" t="s">
        <v>76</v>
      </c>
      <c r="BK151" s="218">
        <f>ROUND(I151*H151,2)</f>
        <v>0</v>
      </c>
      <c r="BL151" s="17" t="s">
        <v>265</v>
      </c>
      <c r="BM151" s="217" t="s">
        <v>3330</v>
      </c>
    </row>
    <row r="152" s="2" customFormat="1" ht="16.5" customHeight="1">
      <c r="A152" s="38"/>
      <c r="B152" s="39"/>
      <c r="C152" s="206" t="s">
        <v>265</v>
      </c>
      <c r="D152" s="206" t="s">
        <v>267</v>
      </c>
      <c r="E152" s="207" t="s">
        <v>3331</v>
      </c>
      <c r="F152" s="208" t="s">
        <v>3332</v>
      </c>
      <c r="G152" s="209" t="s">
        <v>302</v>
      </c>
      <c r="H152" s="210">
        <v>314.80000000000001</v>
      </c>
      <c r="I152" s="211"/>
      <c r="J152" s="212">
        <f>ROUND(I152*H152,2)</f>
        <v>0</v>
      </c>
      <c r="K152" s="208" t="s">
        <v>19</v>
      </c>
      <c r="L152" s="44"/>
      <c r="M152" s="213" t="s">
        <v>19</v>
      </c>
      <c r="N152" s="214" t="s">
        <v>40</v>
      </c>
      <c r="O152" s="84"/>
      <c r="P152" s="215">
        <f>O152*H152</f>
        <v>0</v>
      </c>
      <c r="Q152" s="215">
        <v>0</v>
      </c>
      <c r="R152" s="215">
        <f>Q152*H152</f>
        <v>0</v>
      </c>
      <c r="S152" s="215">
        <v>0</v>
      </c>
      <c r="T152" s="216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217" t="s">
        <v>265</v>
      </c>
      <c r="AT152" s="217" t="s">
        <v>267</v>
      </c>
      <c r="AU152" s="217" t="s">
        <v>76</v>
      </c>
      <c r="AY152" s="17" t="s">
        <v>266</v>
      </c>
      <c r="BE152" s="218">
        <f>IF(N152="základní",J152,0)</f>
        <v>0</v>
      </c>
      <c r="BF152" s="218">
        <f>IF(N152="snížená",J152,0)</f>
        <v>0</v>
      </c>
      <c r="BG152" s="218">
        <f>IF(N152="zákl. přenesená",J152,0)</f>
        <v>0</v>
      </c>
      <c r="BH152" s="218">
        <f>IF(N152="sníž. přenesená",J152,0)</f>
        <v>0</v>
      </c>
      <c r="BI152" s="218">
        <f>IF(N152="nulová",J152,0)</f>
        <v>0</v>
      </c>
      <c r="BJ152" s="17" t="s">
        <v>76</v>
      </c>
      <c r="BK152" s="218">
        <f>ROUND(I152*H152,2)</f>
        <v>0</v>
      </c>
      <c r="BL152" s="17" t="s">
        <v>265</v>
      </c>
      <c r="BM152" s="217" t="s">
        <v>3333</v>
      </c>
    </row>
    <row r="153" s="12" customFormat="1">
      <c r="A153" s="12"/>
      <c r="B153" s="224"/>
      <c r="C153" s="225"/>
      <c r="D153" s="226" t="s">
        <v>275</v>
      </c>
      <c r="E153" s="227" t="s">
        <v>325</v>
      </c>
      <c r="F153" s="228" t="s">
        <v>3334</v>
      </c>
      <c r="G153" s="225"/>
      <c r="H153" s="229">
        <v>314.80000000000001</v>
      </c>
      <c r="I153" s="230"/>
      <c r="J153" s="225"/>
      <c r="K153" s="225"/>
      <c r="L153" s="231"/>
      <c r="M153" s="236"/>
      <c r="N153" s="237"/>
      <c r="O153" s="237"/>
      <c r="P153" s="237"/>
      <c r="Q153" s="237"/>
      <c r="R153" s="237"/>
      <c r="S153" s="237"/>
      <c r="T153" s="238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T153" s="235" t="s">
        <v>275</v>
      </c>
      <c r="AU153" s="235" t="s">
        <v>76</v>
      </c>
      <c r="AV153" s="12" t="s">
        <v>78</v>
      </c>
      <c r="AW153" s="12" t="s">
        <v>31</v>
      </c>
      <c r="AX153" s="12" t="s">
        <v>76</v>
      </c>
      <c r="AY153" s="235" t="s">
        <v>266</v>
      </c>
    </row>
    <row r="154" s="11" customFormat="1" ht="25.92" customHeight="1">
      <c r="A154" s="11"/>
      <c r="B154" s="192"/>
      <c r="C154" s="193"/>
      <c r="D154" s="194" t="s">
        <v>68</v>
      </c>
      <c r="E154" s="195" t="s">
        <v>3335</v>
      </c>
      <c r="F154" s="195" t="s">
        <v>3336</v>
      </c>
      <c r="G154" s="193"/>
      <c r="H154" s="193"/>
      <c r="I154" s="196"/>
      <c r="J154" s="197">
        <f>BK154</f>
        <v>0</v>
      </c>
      <c r="K154" s="193"/>
      <c r="L154" s="198"/>
      <c r="M154" s="199"/>
      <c r="N154" s="200"/>
      <c r="O154" s="200"/>
      <c r="P154" s="201">
        <f>SUM(P155:P160)</f>
        <v>0</v>
      </c>
      <c r="Q154" s="200"/>
      <c r="R154" s="201">
        <f>SUM(R155:R160)</f>
        <v>0</v>
      </c>
      <c r="S154" s="200"/>
      <c r="T154" s="202">
        <f>SUM(T155:T160)</f>
        <v>0</v>
      </c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R154" s="203" t="s">
        <v>265</v>
      </c>
      <c r="AT154" s="204" t="s">
        <v>68</v>
      </c>
      <c r="AU154" s="204" t="s">
        <v>69</v>
      </c>
      <c r="AY154" s="203" t="s">
        <v>266</v>
      </c>
      <c r="BK154" s="205">
        <f>SUM(BK155:BK160)</f>
        <v>0</v>
      </c>
    </row>
    <row r="155" s="2" customFormat="1" ht="16.5" customHeight="1">
      <c r="A155" s="38"/>
      <c r="B155" s="39"/>
      <c r="C155" s="206" t="s">
        <v>820</v>
      </c>
      <c r="D155" s="206" t="s">
        <v>267</v>
      </c>
      <c r="E155" s="207" t="s">
        <v>3337</v>
      </c>
      <c r="F155" s="208" t="s">
        <v>3184</v>
      </c>
      <c r="G155" s="209" t="s">
        <v>341</v>
      </c>
      <c r="H155" s="210">
        <v>1</v>
      </c>
      <c r="I155" s="211"/>
      <c r="J155" s="212">
        <f>ROUND(I155*H155,2)</f>
        <v>0</v>
      </c>
      <c r="K155" s="208" t="s">
        <v>19</v>
      </c>
      <c r="L155" s="44"/>
      <c r="M155" s="213" t="s">
        <v>19</v>
      </c>
      <c r="N155" s="214" t="s">
        <v>40</v>
      </c>
      <c r="O155" s="84"/>
      <c r="P155" s="215">
        <f>O155*H155</f>
        <v>0</v>
      </c>
      <c r="Q155" s="215">
        <v>0</v>
      </c>
      <c r="R155" s="215">
        <f>Q155*H155</f>
        <v>0</v>
      </c>
      <c r="S155" s="215">
        <v>0</v>
      </c>
      <c r="T155" s="216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217" t="s">
        <v>265</v>
      </c>
      <c r="AT155" s="217" t="s">
        <v>267</v>
      </c>
      <c r="AU155" s="217" t="s">
        <v>76</v>
      </c>
      <c r="AY155" s="17" t="s">
        <v>266</v>
      </c>
      <c r="BE155" s="218">
        <f>IF(N155="základní",J155,0)</f>
        <v>0</v>
      </c>
      <c r="BF155" s="218">
        <f>IF(N155="snížená",J155,0)</f>
        <v>0</v>
      </c>
      <c r="BG155" s="218">
        <f>IF(N155="zákl. přenesená",J155,0)</f>
        <v>0</v>
      </c>
      <c r="BH155" s="218">
        <f>IF(N155="sníž. přenesená",J155,0)</f>
        <v>0</v>
      </c>
      <c r="BI155" s="218">
        <f>IF(N155="nulová",J155,0)</f>
        <v>0</v>
      </c>
      <c r="BJ155" s="17" t="s">
        <v>76</v>
      </c>
      <c r="BK155" s="218">
        <f>ROUND(I155*H155,2)</f>
        <v>0</v>
      </c>
      <c r="BL155" s="17" t="s">
        <v>265</v>
      </c>
      <c r="BM155" s="217" t="s">
        <v>3338</v>
      </c>
    </row>
    <row r="156" s="2" customFormat="1" ht="16.5" customHeight="1">
      <c r="A156" s="38"/>
      <c r="B156" s="39"/>
      <c r="C156" s="206" t="s">
        <v>827</v>
      </c>
      <c r="D156" s="206" t="s">
        <v>267</v>
      </c>
      <c r="E156" s="207" t="s">
        <v>3075</v>
      </c>
      <c r="F156" s="208" t="s">
        <v>3076</v>
      </c>
      <c r="G156" s="209" t="s">
        <v>341</v>
      </c>
      <c r="H156" s="210">
        <v>1</v>
      </c>
      <c r="I156" s="211"/>
      <c r="J156" s="212">
        <f>ROUND(I156*H156,2)</f>
        <v>0</v>
      </c>
      <c r="K156" s="208" t="s">
        <v>19</v>
      </c>
      <c r="L156" s="44"/>
      <c r="M156" s="213" t="s">
        <v>19</v>
      </c>
      <c r="N156" s="214" t="s">
        <v>40</v>
      </c>
      <c r="O156" s="84"/>
      <c r="P156" s="215">
        <f>O156*H156</f>
        <v>0</v>
      </c>
      <c r="Q156" s="215">
        <v>0</v>
      </c>
      <c r="R156" s="215">
        <f>Q156*H156</f>
        <v>0</v>
      </c>
      <c r="S156" s="215">
        <v>0</v>
      </c>
      <c r="T156" s="216">
        <f>S156*H156</f>
        <v>0</v>
      </c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R156" s="217" t="s">
        <v>265</v>
      </c>
      <c r="AT156" s="217" t="s">
        <v>267</v>
      </c>
      <c r="AU156" s="217" t="s">
        <v>76</v>
      </c>
      <c r="AY156" s="17" t="s">
        <v>266</v>
      </c>
      <c r="BE156" s="218">
        <f>IF(N156="základní",J156,0)</f>
        <v>0</v>
      </c>
      <c r="BF156" s="218">
        <f>IF(N156="snížená",J156,0)</f>
        <v>0</v>
      </c>
      <c r="BG156" s="218">
        <f>IF(N156="zákl. přenesená",J156,0)</f>
        <v>0</v>
      </c>
      <c r="BH156" s="218">
        <f>IF(N156="sníž. přenesená",J156,0)</f>
        <v>0</v>
      </c>
      <c r="BI156" s="218">
        <f>IF(N156="nulová",J156,0)</f>
        <v>0</v>
      </c>
      <c r="BJ156" s="17" t="s">
        <v>76</v>
      </c>
      <c r="BK156" s="218">
        <f>ROUND(I156*H156,2)</f>
        <v>0</v>
      </c>
      <c r="BL156" s="17" t="s">
        <v>265</v>
      </c>
      <c r="BM156" s="217" t="s">
        <v>3339</v>
      </c>
    </row>
    <row r="157" s="2" customFormat="1" ht="24.15" customHeight="1">
      <c r="A157" s="38"/>
      <c r="B157" s="39"/>
      <c r="C157" s="206" t="s">
        <v>832</v>
      </c>
      <c r="D157" s="206" t="s">
        <v>267</v>
      </c>
      <c r="E157" s="207" t="s">
        <v>3180</v>
      </c>
      <c r="F157" s="208" t="s">
        <v>3340</v>
      </c>
      <c r="G157" s="209" t="s">
        <v>341</v>
      </c>
      <c r="H157" s="210">
        <v>1</v>
      </c>
      <c r="I157" s="211"/>
      <c r="J157" s="212">
        <f>ROUND(I157*H157,2)</f>
        <v>0</v>
      </c>
      <c r="K157" s="208" t="s">
        <v>19</v>
      </c>
      <c r="L157" s="44"/>
      <c r="M157" s="213" t="s">
        <v>19</v>
      </c>
      <c r="N157" s="214" t="s">
        <v>40</v>
      </c>
      <c r="O157" s="84"/>
      <c r="P157" s="215">
        <f>O157*H157</f>
        <v>0</v>
      </c>
      <c r="Q157" s="215">
        <v>0</v>
      </c>
      <c r="R157" s="215">
        <f>Q157*H157</f>
        <v>0</v>
      </c>
      <c r="S157" s="215">
        <v>0</v>
      </c>
      <c r="T157" s="216">
        <f>S157*H157</f>
        <v>0</v>
      </c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R157" s="217" t="s">
        <v>265</v>
      </c>
      <c r="AT157" s="217" t="s">
        <v>267</v>
      </c>
      <c r="AU157" s="217" t="s">
        <v>76</v>
      </c>
      <c r="AY157" s="17" t="s">
        <v>266</v>
      </c>
      <c r="BE157" s="218">
        <f>IF(N157="základní",J157,0)</f>
        <v>0</v>
      </c>
      <c r="BF157" s="218">
        <f>IF(N157="snížená",J157,0)</f>
        <v>0</v>
      </c>
      <c r="BG157" s="218">
        <f>IF(N157="zákl. přenesená",J157,0)</f>
        <v>0</v>
      </c>
      <c r="BH157" s="218">
        <f>IF(N157="sníž. přenesená",J157,0)</f>
        <v>0</v>
      </c>
      <c r="BI157" s="218">
        <f>IF(N157="nulová",J157,0)</f>
        <v>0</v>
      </c>
      <c r="BJ157" s="17" t="s">
        <v>76</v>
      </c>
      <c r="BK157" s="218">
        <f>ROUND(I157*H157,2)</f>
        <v>0</v>
      </c>
      <c r="BL157" s="17" t="s">
        <v>265</v>
      </c>
      <c r="BM157" s="217" t="s">
        <v>3341</v>
      </c>
    </row>
    <row r="158" s="2" customFormat="1" ht="16.5" customHeight="1">
      <c r="A158" s="38"/>
      <c r="B158" s="39"/>
      <c r="C158" s="206" t="s">
        <v>838</v>
      </c>
      <c r="D158" s="206" t="s">
        <v>267</v>
      </c>
      <c r="E158" s="207" t="s">
        <v>3342</v>
      </c>
      <c r="F158" s="208" t="s">
        <v>3175</v>
      </c>
      <c r="G158" s="209" t="s">
        <v>341</v>
      </c>
      <c r="H158" s="210">
        <v>1</v>
      </c>
      <c r="I158" s="211"/>
      <c r="J158" s="212">
        <f>ROUND(I158*H158,2)</f>
        <v>0</v>
      </c>
      <c r="K158" s="208" t="s">
        <v>19</v>
      </c>
      <c r="L158" s="44"/>
      <c r="M158" s="213" t="s">
        <v>19</v>
      </c>
      <c r="N158" s="214" t="s">
        <v>40</v>
      </c>
      <c r="O158" s="84"/>
      <c r="P158" s="215">
        <f>O158*H158</f>
        <v>0</v>
      </c>
      <c r="Q158" s="215">
        <v>0</v>
      </c>
      <c r="R158" s="215">
        <f>Q158*H158</f>
        <v>0</v>
      </c>
      <c r="S158" s="215">
        <v>0</v>
      </c>
      <c r="T158" s="216">
        <f>S158*H158</f>
        <v>0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217" t="s">
        <v>265</v>
      </c>
      <c r="AT158" s="217" t="s">
        <v>267</v>
      </c>
      <c r="AU158" s="217" t="s">
        <v>76</v>
      </c>
      <c r="AY158" s="17" t="s">
        <v>266</v>
      </c>
      <c r="BE158" s="218">
        <f>IF(N158="základní",J158,0)</f>
        <v>0</v>
      </c>
      <c r="BF158" s="218">
        <f>IF(N158="snížená",J158,0)</f>
        <v>0</v>
      </c>
      <c r="BG158" s="218">
        <f>IF(N158="zákl. přenesená",J158,0)</f>
        <v>0</v>
      </c>
      <c r="BH158" s="218">
        <f>IF(N158="sníž. přenesená",J158,0)</f>
        <v>0</v>
      </c>
      <c r="BI158" s="218">
        <f>IF(N158="nulová",J158,0)</f>
        <v>0</v>
      </c>
      <c r="BJ158" s="17" t="s">
        <v>76</v>
      </c>
      <c r="BK158" s="218">
        <f>ROUND(I158*H158,2)</f>
        <v>0</v>
      </c>
      <c r="BL158" s="17" t="s">
        <v>265</v>
      </c>
      <c r="BM158" s="217" t="s">
        <v>3343</v>
      </c>
    </row>
    <row r="159" s="2" customFormat="1" ht="16.5" customHeight="1">
      <c r="A159" s="38"/>
      <c r="B159" s="39"/>
      <c r="C159" s="206" t="s">
        <v>846</v>
      </c>
      <c r="D159" s="206" t="s">
        <v>267</v>
      </c>
      <c r="E159" s="207" t="s">
        <v>3344</v>
      </c>
      <c r="F159" s="208" t="s">
        <v>3178</v>
      </c>
      <c r="G159" s="209" t="s">
        <v>341</v>
      </c>
      <c r="H159" s="210">
        <v>1</v>
      </c>
      <c r="I159" s="211"/>
      <c r="J159" s="212">
        <f>ROUND(I159*H159,2)</f>
        <v>0</v>
      </c>
      <c r="K159" s="208" t="s">
        <v>19</v>
      </c>
      <c r="L159" s="44"/>
      <c r="M159" s="213" t="s">
        <v>19</v>
      </c>
      <c r="N159" s="214" t="s">
        <v>40</v>
      </c>
      <c r="O159" s="84"/>
      <c r="P159" s="215">
        <f>O159*H159</f>
        <v>0</v>
      </c>
      <c r="Q159" s="215">
        <v>0</v>
      </c>
      <c r="R159" s="215">
        <f>Q159*H159</f>
        <v>0</v>
      </c>
      <c r="S159" s="215">
        <v>0</v>
      </c>
      <c r="T159" s="216">
        <f>S159*H159</f>
        <v>0</v>
      </c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R159" s="217" t="s">
        <v>265</v>
      </c>
      <c r="AT159" s="217" t="s">
        <v>267</v>
      </c>
      <c r="AU159" s="217" t="s">
        <v>76</v>
      </c>
      <c r="AY159" s="17" t="s">
        <v>266</v>
      </c>
      <c r="BE159" s="218">
        <f>IF(N159="základní",J159,0)</f>
        <v>0</v>
      </c>
      <c r="BF159" s="218">
        <f>IF(N159="snížená",J159,0)</f>
        <v>0</v>
      </c>
      <c r="BG159" s="218">
        <f>IF(N159="zákl. přenesená",J159,0)</f>
        <v>0</v>
      </c>
      <c r="BH159" s="218">
        <f>IF(N159="sníž. přenesená",J159,0)</f>
        <v>0</v>
      </c>
      <c r="BI159" s="218">
        <f>IF(N159="nulová",J159,0)</f>
        <v>0</v>
      </c>
      <c r="BJ159" s="17" t="s">
        <v>76</v>
      </c>
      <c r="BK159" s="218">
        <f>ROUND(I159*H159,2)</f>
        <v>0</v>
      </c>
      <c r="BL159" s="17" t="s">
        <v>265</v>
      </c>
      <c r="BM159" s="217" t="s">
        <v>3345</v>
      </c>
    </row>
    <row r="160" s="2" customFormat="1" ht="16.5" customHeight="1">
      <c r="A160" s="38"/>
      <c r="B160" s="39"/>
      <c r="C160" s="239" t="s">
        <v>853</v>
      </c>
      <c r="D160" s="239" t="s">
        <v>299</v>
      </c>
      <c r="E160" s="240" t="s">
        <v>3189</v>
      </c>
      <c r="F160" s="241" t="s">
        <v>3190</v>
      </c>
      <c r="G160" s="242" t="s">
        <v>270</v>
      </c>
      <c r="H160" s="243">
        <v>1</v>
      </c>
      <c r="I160" s="244"/>
      <c r="J160" s="245">
        <f>ROUND(I160*H160,2)</f>
        <v>0</v>
      </c>
      <c r="K160" s="241" t="s">
        <v>19</v>
      </c>
      <c r="L160" s="246"/>
      <c r="M160" s="266" t="s">
        <v>19</v>
      </c>
      <c r="N160" s="267" t="s">
        <v>40</v>
      </c>
      <c r="O160" s="263"/>
      <c r="P160" s="268">
        <f>O160*H160</f>
        <v>0</v>
      </c>
      <c r="Q160" s="268">
        <v>0</v>
      </c>
      <c r="R160" s="268">
        <f>Q160*H160</f>
        <v>0</v>
      </c>
      <c r="S160" s="268">
        <v>0</v>
      </c>
      <c r="T160" s="269">
        <f>S160*H160</f>
        <v>0</v>
      </c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R160" s="217" t="s">
        <v>303</v>
      </c>
      <c r="AT160" s="217" t="s">
        <v>299</v>
      </c>
      <c r="AU160" s="217" t="s">
        <v>76</v>
      </c>
      <c r="AY160" s="17" t="s">
        <v>266</v>
      </c>
      <c r="BE160" s="218">
        <f>IF(N160="základní",J160,0)</f>
        <v>0</v>
      </c>
      <c r="BF160" s="218">
        <f>IF(N160="snížená",J160,0)</f>
        <v>0</v>
      </c>
      <c r="BG160" s="218">
        <f>IF(N160="zákl. přenesená",J160,0)</f>
        <v>0</v>
      </c>
      <c r="BH160" s="218">
        <f>IF(N160="sníž. přenesená",J160,0)</f>
        <v>0</v>
      </c>
      <c r="BI160" s="218">
        <f>IF(N160="nulová",J160,0)</f>
        <v>0</v>
      </c>
      <c r="BJ160" s="17" t="s">
        <v>76</v>
      </c>
      <c r="BK160" s="218">
        <f>ROUND(I160*H160,2)</f>
        <v>0</v>
      </c>
      <c r="BL160" s="17" t="s">
        <v>265</v>
      </c>
      <c r="BM160" s="217" t="s">
        <v>3346</v>
      </c>
    </row>
    <row r="161" s="2" customFormat="1" ht="6.96" customHeight="1">
      <c r="A161" s="38"/>
      <c r="B161" s="59"/>
      <c r="C161" s="60"/>
      <c r="D161" s="60"/>
      <c r="E161" s="60"/>
      <c r="F161" s="60"/>
      <c r="G161" s="60"/>
      <c r="H161" s="60"/>
      <c r="I161" s="60"/>
      <c r="J161" s="60"/>
      <c r="K161" s="60"/>
      <c r="L161" s="44"/>
      <c r="M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</row>
  </sheetData>
  <sheetProtection sheet="1" autoFilter="0" formatColumns="0" formatRows="0" objects="1" scenarios="1" spinCount="100000" saltValue="XVoX2JOZE1ZfTc/U35Nv5ellxZAy8aP0Ks+AfkWQ5w5GUpmvxwL9vka3Bq5iU5zP2H1N+R3p4i4IVRaZJNIu0Q==" hashValue="JOUycN0ZW+MLC8dutVUTREqxNOTaCh0FmOSp0HEuwBLovhdRb3ddkb6oEZx4ki1331Zw4s4w3m4p5D4VeqtaGQ==" algorithmName="SHA-512" password="CC35"/>
  <autoFilter ref="C88:K160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7:H77"/>
    <mergeCell ref="E79:H79"/>
    <mergeCell ref="E81:H81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142</v>
      </c>
    </row>
    <row r="3" hidden="1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20"/>
      <c r="AT3" s="17" t="s">
        <v>78</v>
      </c>
    </row>
    <row r="4" hidden="1" s="1" customFormat="1" ht="24.96" customHeight="1">
      <c r="B4" s="20"/>
      <c r="D4" s="141" t="s">
        <v>240</v>
      </c>
      <c r="L4" s="20"/>
      <c r="M4" s="142" t="s">
        <v>10</v>
      </c>
      <c r="AT4" s="17" t="s">
        <v>4</v>
      </c>
    </row>
    <row r="5" hidden="1" s="1" customFormat="1" ht="6.96" customHeight="1">
      <c r="B5" s="20"/>
      <c r="L5" s="20"/>
    </row>
    <row r="6" hidden="1" s="1" customFormat="1" ht="12" customHeight="1">
      <c r="B6" s="20"/>
      <c r="D6" s="143" t="s">
        <v>16</v>
      </c>
      <c r="L6" s="20"/>
    </row>
    <row r="7" hidden="1" s="1" customFormat="1" ht="16.5" customHeight="1">
      <c r="B7" s="20"/>
      <c r="E7" s="144" t="str">
        <f>'Rekapitulace stavby'!K6</f>
        <v>3. STAVBA - FIALOVÁ - Vozovna Pisárky, etapa III. - vratná tramvajová smyčka</v>
      </c>
      <c r="F7" s="143"/>
      <c r="G7" s="143"/>
      <c r="H7" s="143"/>
      <c r="L7" s="20"/>
    </row>
    <row r="8" hidden="1" s="1" customFormat="1" ht="12" customHeight="1">
      <c r="B8" s="20"/>
      <c r="D8" s="143" t="s">
        <v>241</v>
      </c>
      <c r="L8" s="20"/>
    </row>
    <row r="9" hidden="1" s="2" customFormat="1" ht="16.5" customHeight="1">
      <c r="A9" s="38"/>
      <c r="B9" s="44"/>
      <c r="C9" s="38"/>
      <c r="D9" s="38"/>
      <c r="E9" s="144" t="s">
        <v>3060</v>
      </c>
      <c r="F9" s="38"/>
      <c r="G9" s="38"/>
      <c r="H9" s="38"/>
      <c r="I9" s="38"/>
      <c r="J9" s="38"/>
      <c r="K9" s="38"/>
      <c r="L9" s="145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hidden="1" s="2" customFormat="1" ht="12" customHeight="1">
      <c r="A10" s="38"/>
      <c r="B10" s="44"/>
      <c r="C10" s="38"/>
      <c r="D10" s="143" t="s">
        <v>243</v>
      </c>
      <c r="E10" s="38"/>
      <c r="F10" s="38"/>
      <c r="G10" s="38"/>
      <c r="H10" s="38"/>
      <c r="I10" s="38"/>
      <c r="J10" s="38"/>
      <c r="K10" s="38"/>
      <c r="L10" s="145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hidden="1" s="2" customFormat="1" ht="16.5" customHeight="1">
      <c r="A11" s="38"/>
      <c r="B11" s="44"/>
      <c r="C11" s="38"/>
      <c r="D11" s="38"/>
      <c r="E11" s="146" t="s">
        <v>3347</v>
      </c>
      <c r="F11" s="38"/>
      <c r="G11" s="38"/>
      <c r="H11" s="38"/>
      <c r="I11" s="38"/>
      <c r="J11" s="38"/>
      <c r="K11" s="38"/>
      <c r="L11" s="145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hidden="1" s="2" customFormat="1">
      <c r="A12" s="38"/>
      <c r="B12" s="44"/>
      <c r="C12" s="38"/>
      <c r="D12" s="38"/>
      <c r="E12" s="38"/>
      <c r="F12" s="38"/>
      <c r="G12" s="38"/>
      <c r="H12" s="38"/>
      <c r="I12" s="38"/>
      <c r="J12" s="38"/>
      <c r="K12" s="38"/>
      <c r="L12" s="145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hidden="1" s="2" customFormat="1" ht="12" customHeight="1">
      <c r="A13" s="38"/>
      <c r="B13" s="44"/>
      <c r="C13" s="38"/>
      <c r="D13" s="143" t="s">
        <v>18</v>
      </c>
      <c r="E13" s="38"/>
      <c r="F13" s="133" t="s">
        <v>19</v>
      </c>
      <c r="G13" s="38"/>
      <c r="H13" s="38"/>
      <c r="I13" s="143" t="s">
        <v>20</v>
      </c>
      <c r="J13" s="133" t="s">
        <v>19</v>
      </c>
      <c r="K13" s="38"/>
      <c r="L13" s="145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hidden="1" s="2" customFormat="1" ht="12" customHeight="1">
      <c r="A14" s="38"/>
      <c r="B14" s="44"/>
      <c r="C14" s="38"/>
      <c r="D14" s="143" t="s">
        <v>21</v>
      </c>
      <c r="E14" s="38"/>
      <c r="F14" s="133" t="s">
        <v>22</v>
      </c>
      <c r="G14" s="38"/>
      <c r="H14" s="38"/>
      <c r="I14" s="143" t="s">
        <v>23</v>
      </c>
      <c r="J14" s="147" t="str">
        <f>'Rekapitulace stavby'!AN8</f>
        <v>20. 12. 2021</v>
      </c>
      <c r="K14" s="38"/>
      <c r="L14" s="145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hidden="1" s="2" customFormat="1" ht="10.8" customHeight="1">
      <c r="A15" s="38"/>
      <c r="B15" s="44"/>
      <c r="C15" s="38"/>
      <c r="D15" s="38"/>
      <c r="E15" s="38"/>
      <c r="F15" s="38"/>
      <c r="G15" s="38"/>
      <c r="H15" s="38"/>
      <c r="I15" s="38"/>
      <c r="J15" s="38"/>
      <c r="K15" s="38"/>
      <c r="L15" s="145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hidden="1" s="2" customFormat="1" ht="12" customHeight="1">
      <c r="A16" s="38"/>
      <c r="B16" s="44"/>
      <c r="C16" s="38"/>
      <c r="D16" s="143" t="s">
        <v>25</v>
      </c>
      <c r="E16" s="38"/>
      <c r="F16" s="38"/>
      <c r="G16" s="38"/>
      <c r="H16" s="38"/>
      <c r="I16" s="143" t="s">
        <v>26</v>
      </c>
      <c r="J16" s="133" t="str">
        <f>IF('Rekapitulace stavby'!AN10="","",'Rekapitulace stavby'!AN10)</f>
        <v/>
      </c>
      <c r="K16" s="38"/>
      <c r="L16" s="145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hidden="1" s="2" customFormat="1" ht="18" customHeight="1">
      <c r="A17" s="38"/>
      <c r="B17" s="44"/>
      <c r="C17" s="38"/>
      <c r="D17" s="38"/>
      <c r="E17" s="133" t="str">
        <f>IF('Rekapitulace stavby'!E11="","",'Rekapitulace stavby'!E11)</f>
        <v xml:space="preserve"> </v>
      </c>
      <c r="F17" s="38"/>
      <c r="G17" s="38"/>
      <c r="H17" s="38"/>
      <c r="I17" s="143" t="s">
        <v>27</v>
      </c>
      <c r="J17" s="133" t="str">
        <f>IF('Rekapitulace stavby'!AN11="","",'Rekapitulace stavby'!AN11)</f>
        <v/>
      </c>
      <c r="K17" s="38"/>
      <c r="L17" s="145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hidden="1" s="2" customFormat="1" ht="6.96" customHeight="1">
      <c r="A18" s="38"/>
      <c r="B18" s="44"/>
      <c r="C18" s="38"/>
      <c r="D18" s="38"/>
      <c r="E18" s="38"/>
      <c r="F18" s="38"/>
      <c r="G18" s="38"/>
      <c r="H18" s="38"/>
      <c r="I18" s="38"/>
      <c r="J18" s="38"/>
      <c r="K18" s="38"/>
      <c r="L18" s="145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hidden="1" s="2" customFormat="1" ht="12" customHeight="1">
      <c r="A19" s="38"/>
      <c r="B19" s="44"/>
      <c r="C19" s="38"/>
      <c r="D19" s="143" t="s">
        <v>28</v>
      </c>
      <c r="E19" s="38"/>
      <c r="F19" s="38"/>
      <c r="G19" s="38"/>
      <c r="H19" s="38"/>
      <c r="I19" s="143" t="s">
        <v>26</v>
      </c>
      <c r="J19" s="33" t="str">
        <f>'Rekapitulace stavby'!AN13</f>
        <v>Vyplň údaj</v>
      </c>
      <c r="K19" s="38"/>
      <c r="L19" s="145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hidden="1" s="2" customFormat="1" ht="18" customHeight="1">
      <c r="A20" s="38"/>
      <c r="B20" s="44"/>
      <c r="C20" s="38"/>
      <c r="D20" s="38"/>
      <c r="E20" s="33" t="str">
        <f>'Rekapitulace stavby'!E14</f>
        <v>Vyplň údaj</v>
      </c>
      <c r="F20" s="133"/>
      <c r="G20" s="133"/>
      <c r="H20" s="133"/>
      <c r="I20" s="143" t="s">
        <v>27</v>
      </c>
      <c r="J20" s="33" t="str">
        <f>'Rekapitulace stavby'!AN14</f>
        <v>Vyplň údaj</v>
      </c>
      <c r="K20" s="38"/>
      <c r="L20" s="145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hidden="1" s="2" customFormat="1" ht="6.96" customHeight="1">
      <c r="A21" s="38"/>
      <c r="B21" s="44"/>
      <c r="C21" s="38"/>
      <c r="D21" s="38"/>
      <c r="E21" s="38"/>
      <c r="F21" s="38"/>
      <c r="G21" s="38"/>
      <c r="H21" s="38"/>
      <c r="I21" s="38"/>
      <c r="J21" s="38"/>
      <c r="K21" s="38"/>
      <c r="L21" s="145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hidden="1" s="2" customFormat="1" ht="12" customHeight="1">
      <c r="A22" s="38"/>
      <c r="B22" s="44"/>
      <c r="C22" s="38"/>
      <c r="D22" s="143" t="s">
        <v>30</v>
      </c>
      <c r="E22" s="38"/>
      <c r="F22" s="38"/>
      <c r="G22" s="38"/>
      <c r="H22" s="38"/>
      <c r="I22" s="143" t="s">
        <v>26</v>
      </c>
      <c r="J22" s="133" t="str">
        <f>IF('Rekapitulace stavby'!AN16="","",'Rekapitulace stavby'!AN16)</f>
        <v/>
      </c>
      <c r="K22" s="38"/>
      <c r="L22" s="145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hidden="1" s="2" customFormat="1" ht="18" customHeight="1">
      <c r="A23" s="38"/>
      <c r="B23" s="44"/>
      <c r="C23" s="38"/>
      <c r="D23" s="38"/>
      <c r="E23" s="133" t="str">
        <f>IF('Rekapitulace stavby'!E17="","",'Rekapitulace stavby'!E17)</f>
        <v xml:space="preserve"> </v>
      </c>
      <c r="F23" s="38"/>
      <c r="G23" s="38"/>
      <c r="H23" s="38"/>
      <c r="I23" s="143" t="s">
        <v>27</v>
      </c>
      <c r="J23" s="133" t="str">
        <f>IF('Rekapitulace stavby'!AN17="","",'Rekapitulace stavby'!AN17)</f>
        <v/>
      </c>
      <c r="K23" s="38"/>
      <c r="L23" s="145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hidden="1" s="2" customFormat="1" ht="6.96" customHeight="1">
      <c r="A24" s="38"/>
      <c r="B24" s="44"/>
      <c r="C24" s="38"/>
      <c r="D24" s="38"/>
      <c r="E24" s="38"/>
      <c r="F24" s="38"/>
      <c r="G24" s="38"/>
      <c r="H24" s="38"/>
      <c r="I24" s="38"/>
      <c r="J24" s="38"/>
      <c r="K24" s="38"/>
      <c r="L24" s="145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hidden="1" s="2" customFormat="1" ht="12" customHeight="1">
      <c r="A25" s="38"/>
      <c r="B25" s="44"/>
      <c r="C25" s="38"/>
      <c r="D25" s="143" t="s">
        <v>32</v>
      </c>
      <c r="E25" s="38"/>
      <c r="F25" s="38"/>
      <c r="G25" s="38"/>
      <c r="H25" s="38"/>
      <c r="I25" s="143" t="s">
        <v>26</v>
      </c>
      <c r="J25" s="133" t="str">
        <f>IF('Rekapitulace stavby'!AN19="","",'Rekapitulace stavby'!AN19)</f>
        <v/>
      </c>
      <c r="K25" s="38"/>
      <c r="L25" s="145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hidden="1" s="2" customFormat="1" ht="18" customHeight="1">
      <c r="A26" s="38"/>
      <c r="B26" s="44"/>
      <c r="C26" s="38"/>
      <c r="D26" s="38"/>
      <c r="E26" s="133" t="str">
        <f>IF('Rekapitulace stavby'!E20="","",'Rekapitulace stavby'!E20)</f>
        <v xml:space="preserve"> </v>
      </c>
      <c r="F26" s="38"/>
      <c r="G26" s="38"/>
      <c r="H26" s="38"/>
      <c r="I26" s="143" t="s">
        <v>27</v>
      </c>
      <c r="J26" s="133" t="str">
        <f>IF('Rekapitulace stavby'!AN20="","",'Rekapitulace stavby'!AN20)</f>
        <v/>
      </c>
      <c r="K26" s="38"/>
      <c r="L26" s="145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hidden="1" s="2" customFormat="1" ht="6.96" customHeight="1">
      <c r="A27" s="38"/>
      <c r="B27" s="44"/>
      <c r="C27" s="38"/>
      <c r="D27" s="38"/>
      <c r="E27" s="38"/>
      <c r="F27" s="38"/>
      <c r="G27" s="38"/>
      <c r="H27" s="38"/>
      <c r="I27" s="38"/>
      <c r="J27" s="38"/>
      <c r="K27" s="38"/>
      <c r="L27" s="145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hidden="1" s="2" customFormat="1" ht="12" customHeight="1">
      <c r="A28" s="38"/>
      <c r="B28" s="44"/>
      <c r="C28" s="38"/>
      <c r="D28" s="143" t="s">
        <v>33</v>
      </c>
      <c r="E28" s="38"/>
      <c r="F28" s="38"/>
      <c r="G28" s="38"/>
      <c r="H28" s="38"/>
      <c r="I28" s="38"/>
      <c r="J28" s="38"/>
      <c r="K28" s="38"/>
      <c r="L28" s="145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hidden="1" s="8" customFormat="1" ht="16.5" customHeight="1">
      <c r="A29" s="148"/>
      <c r="B29" s="149"/>
      <c r="C29" s="148"/>
      <c r="D29" s="148"/>
      <c r="E29" s="150" t="s">
        <v>19</v>
      </c>
      <c r="F29" s="150"/>
      <c r="G29" s="150"/>
      <c r="H29" s="150"/>
      <c r="I29" s="148"/>
      <c r="J29" s="148"/>
      <c r="K29" s="148"/>
      <c r="L29" s="151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</row>
    <row r="30" hidden="1" s="2" customFormat="1" ht="6.96" customHeight="1">
      <c r="A30" s="38"/>
      <c r="B30" s="44"/>
      <c r="C30" s="38"/>
      <c r="D30" s="38"/>
      <c r="E30" s="38"/>
      <c r="F30" s="38"/>
      <c r="G30" s="38"/>
      <c r="H30" s="38"/>
      <c r="I30" s="38"/>
      <c r="J30" s="38"/>
      <c r="K30" s="38"/>
      <c r="L30" s="145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hidden="1" s="2" customFormat="1" ht="6.96" customHeight="1">
      <c r="A31" s="38"/>
      <c r="B31" s="44"/>
      <c r="C31" s="38"/>
      <c r="D31" s="152"/>
      <c r="E31" s="152"/>
      <c r="F31" s="152"/>
      <c r="G31" s="152"/>
      <c r="H31" s="152"/>
      <c r="I31" s="152"/>
      <c r="J31" s="152"/>
      <c r="K31" s="152"/>
      <c r="L31" s="145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hidden="1" s="2" customFormat="1" ht="25.44" customHeight="1">
      <c r="A32" s="38"/>
      <c r="B32" s="44"/>
      <c r="C32" s="38"/>
      <c r="D32" s="153" t="s">
        <v>35</v>
      </c>
      <c r="E32" s="38"/>
      <c r="F32" s="38"/>
      <c r="G32" s="38"/>
      <c r="H32" s="38"/>
      <c r="I32" s="38"/>
      <c r="J32" s="154">
        <f>ROUND(J89, 2)</f>
        <v>0</v>
      </c>
      <c r="K32" s="38"/>
      <c r="L32" s="145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hidden="1" s="2" customFormat="1" ht="6.96" customHeight="1">
      <c r="A33" s="38"/>
      <c r="B33" s="44"/>
      <c r="C33" s="38"/>
      <c r="D33" s="152"/>
      <c r="E33" s="152"/>
      <c r="F33" s="152"/>
      <c r="G33" s="152"/>
      <c r="H33" s="152"/>
      <c r="I33" s="152"/>
      <c r="J33" s="152"/>
      <c r="K33" s="152"/>
      <c r="L33" s="145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hidden="1" s="2" customFormat="1" ht="14.4" customHeight="1">
      <c r="A34" s="38"/>
      <c r="B34" s="44"/>
      <c r="C34" s="38"/>
      <c r="D34" s="38"/>
      <c r="E34" s="38"/>
      <c r="F34" s="155" t="s">
        <v>37</v>
      </c>
      <c r="G34" s="38"/>
      <c r="H34" s="38"/>
      <c r="I34" s="155" t="s">
        <v>36</v>
      </c>
      <c r="J34" s="155" t="s">
        <v>38</v>
      </c>
      <c r="K34" s="38"/>
      <c r="L34" s="145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156" t="s">
        <v>39</v>
      </c>
      <c r="E35" s="143" t="s">
        <v>40</v>
      </c>
      <c r="F35" s="157">
        <f>ROUND((SUM(BE89:BE135)),  2)</f>
        <v>0</v>
      </c>
      <c r="G35" s="38"/>
      <c r="H35" s="38"/>
      <c r="I35" s="158">
        <v>0.20999999999999999</v>
      </c>
      <c r="J35" s="157">
        <f>ROUND(((SUM(BE89:BE135))*I35),  2)</f>
        <v>0</v>
      </c>
      <c r="K35" s="38"/>
      <c r="L35" s="145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3" t="s">
        <v>41</v>
      </c>
      <c r="F36" s="157">
        <f>ROUND((SUM(BF89:BF135)),  2)</f>
        <v>0</v>
      </c>
      <c r="G36" s="38"/>
      <c r="H36" s="38"/>
      <c r="I36" s="158">
        <v>0.14999999999999999</v>
      </c>
      <c r="J36" s="157">
        <f>ROUND(((SUM(BF89:BF135))*I36),  2)</f>
        <v>0</v>
      </c>
      <c r="K36" s="38"/>
      <c r="L36" s="145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3" t="s">
        <v>42</v>
      </c>
      <c r="F37" s="157">
        <f>ROUND((SUM(BG89:BG135)),  2)</f>
        <v>0</v>
      </c>
      <c r="G37" s="38"/>
      <c r="H37" s="38"/>
      <c r="I37" s="158">
        <v>0.20999999999999999</v>
      </c>
      <c r="J37" s="157">
        <f>0</f>
        <v>0</v>
      </c>
      <c r="K37" s="38"/>
      <c r="L37" s="145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44"/>
      <c r="C38" s="38"/>
      <c r="D38" s="38"/>
      <c r="E38" s="143" t="s">
        <v>43</v>
      </c>
      <c r="F38" s="157">
        <f>ROUND((SUM(BH89:BH135)),  2)</f>
        <v>0</v>
      </c>
      <c r="G38" s="38"/>
      <c r="H38" s="38"/>
      <c r="I38" s="158">
        <v>0.14999999999999999</v>
      </c>
      <c r="J38" s="157">
        <f>0</f>
        <v>0</v>
      </c>
      <c r="K38" s="38"/>
      <c r="L38" s="145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44"/>
      <c r="C39" s="38"/>
      <c r="D39" s="38"/>
      <c r="E39" s="143" t="s">
        <v>44</v>
      </c>
      <c r="F39" s="157">
        <f>ROUND((SUM(BI89:BI135)),  2)</f>
        <v>0</v>
      </c>
      <c r="G39" s="38"/>
      <c r="H39" s="38"/>
      <c r="I39" s="158">
        <v>0</v>
      </c>
      <c r="J39" s="157">
        <f>0</f>
        <v>0</v>
      </c>
      <c r="K39" s="38"/>
      <c r="L39" s="145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hidden="1" s="2" customFormat="1" ht="6.96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145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hidden="1" s="2" customFormat="1" ht="25.44" customHeight="1">
      <c r="A41" s="38"/>
      <c r="B41" s="44"/>
      <c r="C41" s="159"/>
      <c r="D41" s="160" t="s">
        <v>45</v>
      </c>
      <c r="E41" s="161"/>
      <c r="F41" s="161"/>
      <c r="G41" s="162" t="s">
        <v>46</v>
      </c>
      <c r="H41" s="163" t="s">
        <v>47</v>
      </c>
      <c r="I41" s="161"/>
      <c r="J41" s="164">
        <f>SUM(J32:J39)</f>
        <v>0</v>
      </c>
      <c r="K41" s="165"/>
      <c r="L41" s="145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hidden="1" s="2" customFormat="1" ht="14.4" customHeight="1">
      <c r="A42" s="38"/>
      <c r="B42" s="166"/>
      <c r="C42" s="167"/>
      <c r="D42" s="167"/>
      <c r="E42" s="167"/>
      <c r="F42" s="167"/>
      <c r="G42" s="167"/>
      <c r="H42" s="167"/>
      <c r="I42" s="167"/>
      <c r="J42" s="167"/>
      <c r="K42" s="167"/>
      <c r="L42" s="145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hidden="1"/>
    <row r="44" hidden="1"/>
    <row r="45" hidden="1"/>
    <row r="46" s="2" customFormat="1" ht="6.96" customHeight="1">
      <c r="A46" s="38"/>
      <c r="B46" s="168"/>
      <c r="C46" s="169"/>
      <c r="D46" s="169"/>
      <c r="E46" s="169"/>
      <c r="F46" s="169"/>
      <c r="G46" s="169"/>
      <c r="H46" s="169"/>
      <c r="I46" s="169"/>
      <c r="J46" s="169"/>
      <c r="K46" s="169"/>
      <c r="L46" s="145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s="2" customFormat="1" ht="24.96" customHeight="1">
      <c r="A47" s="38"/>
      <c r="B47" s="39"/>
      <c r="C47" s="23" t="s">
        <v>245</v>
      </c>
      <c r="D47" s="40"/>
      <c r="E47" s="40"/>
      <c r="F47" s="40"/>
      <c r="G47" s="40"/>
      <c r="H47" s="40"/>
      <c r="I47" s="40"/>
      <c r="J47" s="40"/>
      <c r="K47" s="40"/>
      <c r="L47" s="145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s="2" customFormat="1" ht="6.96" customHeight="1">
      <c r="A48" s="38"/>
      <c r="B48" s="39"/>
      <c r="C48" s="40"/>
      <c r="D48" s="40"/>
      <c r="E48" s="40"/>
      <c r="F48" s="40"/>
      <c r="G48" s="40"/>
      <c r="H48" s="40"/>
      <c r="I48" s="40"/>
      <c r="J48" s="40"/>
      <c r="K48" s="40"/>
      <c r="L48" s="145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s="2" customFormat="1" ht="12" customHeight="1">
      <c r="A49" s="38"/>
      <c r="B49" s="39"/>
      <c r="C49" s="32" t="s">
        <v>16</v>
      </c>
      <c r="D49" s="40"/>
      <c r="E49" s="40"/>
      <c r="F49" s="40"/>
      <c r="G49" s="40"/>
      <c r="H49" s="40"/>
      <c r="I49" s="40"/>
      <c r="J49" s="40"/>
      <c r="K49" s="40"/>
      <c r="L49" s="145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s="2" customFormat="1" ht="16.5" customHeight="1">
      <c r="A50" s="38"/>
      <c r="B50" s="39"/>
      <c r="C50" s="40"/>
      <c r="D50" s="40"/>
      <c r="E50" s="170" t="str">
        <f>E7</f>
        <v>3. STAVBA - FIALOVÁ - Vozovna Pisárky, etapa III. - vratná tramvajová smyčka</v>
      </c>
      <c r="F50" s="32"/>
      <c r="G50" s="32"/>
      <c r="H50" s="32"/>
      <c r="I50" s="40"/>
      <c r="J50" s="40"/>
      <c r="K50" s="40"/>
      <c r="L50" s="145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s="1" customFormat="1" ht="12" customHeight="1">
      <c r="B51" s="21"/>
      <c r="C51" s="32" t="s">
        <v>241</v>
      </c>
      <c r="D51" s="22"/>
      <c r="E51" s="22"/>
      <c r="F51" s="22"/>
      <c r="G51" s="22"/>
      <c r="H51" s="22"/>
      <c r="I51" s="22"/>
      <c r="J51" s="22"/>
      <c r="K51" s="22"/>
      <c r="L51" s="20"/>
    </row>
    <row r="52" s="2" customFormat="1" ht="16.5" customHeight="1">
      <c r="A52" s="38"/>
      <c r="B52" s="39"/>
      <c r="C52" s="40"/>
      <c r="D52" s="40"/>
      <c r="E52" s="170" t="s">
        <v>3060</v>
      </c>
      <c r="F52" s="40"/>
      <c r="G52" s="40"/>
      <c r="H52" s="40"/>
      <c r="I52" s="40"/>
      <c r="J52" s="40"/>
      <c r="K52" s="40"/>
      <c r="L52" s="145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s="2" customFormat="1" ht="12" customHeight="1">
      <c r="A53" s="38"/>
      <c r="B53" s="39"/>
      <c r="C53" s="32" t="s">
        <v>243</v>
      </c>
      <c r="D53" s="40"/>
      <c r="E53" s="40"/>
      <c r="F53" s="40"/>
      <c r="G53" s="40"/>
      <c r="H53" s="40"/>
      <c r="I53" s="40"/>
      <c r="J53" s="40"/>
      <c r="K53" s="40"/>
      <c r="L53" s="145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s="2" customFormat="1" ht="16.5" customHeight="1">
      <c r="A54" s="38"/>
      <c r="B54" s="39"/>
      <c r="C54" s="40"/>
      <c r="D54" s="40"/>
      <c r="E54" s="69" t="str">
        <f>E11</f>
        <v>IO401.2 - Přípojka TT Zastávky Lipová (NN)</v>
      </c>
      <c r="F54" s="40"/>
      <c r="G54" s="40"/>
      <c r="H54" s="40"/>
      <c r="I54" s="40"/>
      <c r="J54" s="40"/>
      <c r="K54" s="40"/>
      <c r="L54" s="145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s="2" customFormat="1" ht="6.96" customHeight="1">
      <c r="A55" s="38"/>
      <c r="B55" s="39"/>
      <c r="C55" s="40"/>
      <c r="D55" s="40"/>
      <c r="E55" s="40"/>
      <c r="F55" s="40"/>
      <c r="G55" s="40"/>
      <c r="H55" s="40"/>
      <c r="I55" s="40"/>
      <c r="J55" s="40"/>
      <c r="K55" s="40"/>
      <c r="L55" s="145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s="2" customFormat="1" ht="12" customHeight="1">
      <c r="A56" s="38"/>
      <c r="B56" s="39"/>
      <c r="C56" s="32" t="s">
        <v>21</v>
      </c>
      <c r="D56" s="40"/>
      <c r="E56" s="40"/>
      <c r="F56" s="27" t="str">
        <f>F14</f>
        <v xml:space="preserve"> </v>
      </c>
      <c r="G56" s="40"/>
      <c r="H56" s="40"/>
      <c r="I56" s="32" t="s">
        <v>23</v>
      </c>
      <c r="J56" s="72" t="str">
        <f>IF(J14="","",J14)</f>
        <v>20. 12. 2021</v>
      </c>
      <c r="K56" s="40"/>
      <c r="L56" s="145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s="2" customFormat="1" ht="6.96" customHeight="1">
      <c r="A57" s="38"/>
      <c r="B57" s="39"/>
      <c r="C57" s="40"/>
      <c r="D57" s="40"/>
      <c r="E57" s="40"/>
      <c r="F57" s="40"/>
      <c r="G57" s="40"/>
      <c r="H57" s="40"/>
      <c r="I57" s="40"/>
      <c r="J57" s="40"/>
      <c r="K57" s="40"/>
      <c r="L57" s="145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s="2" customFormat="1" ht="15.15" customHeight="1">
      <c r="A58" s="38"/>
      <c r="B58" s="39"/>
      <c r="C58" s="32" t="s">
        <v>25</v>
      </c>
      <c r="D58" s="40"/>
      <c r="E58" s="40"/>
      <c r="F58" s="27" t="str">
        <f>E17</f>
        <v xml:space="preserve"> </v>
      </c>
      <c r="G58" s="40"/>
      <c r="H58" s="40"/>
      <c r="I58" s="32" t="s">
        <v>30</v>
      </c>
      <c r="J58" s="36" t="str">
        <f>E23</f>
        <v xml:space="preserve"> </v>
      </c>
      <c r="K58" s="40"/>
      <c r="L58" s="145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</row>
    <row r="59" s="2" customFormat="1" ht="15.15" customHeight="1">
      <c r="A59" s="38"/>
      <c r="B59" s="39"/>
      <c r="C59" s="32" t="s">
        <v>28</v>
      </c>
      <c r="D59" s="40"/>
      <c r="E59" s="40"/>
      <c r="F59" s="27" t="str">
        <f>IF(E20="","",E20)</f>
        <v>Vyplň údaj</v>
      </c>
      <c r="G59" s="40"/>
      <c r="H59" s="40"/>
      <c r="I59" s="32" t="s">
        <v>32</v>
      </c>
      <c r="J59" s="36" t="str">
        <f>E26</f>
        <v xml:space="preserve"> </v>
      </c>
      <c r="K59" s="40"/>
      <c r="L59" s="145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</row>
    <row r="60" s="2" customFormat="1" ht="10.32" customHeight="1">
      <c r="A60" s="38"/>
      <c r="B60" s="39"/>
      <c r="C60" s="40"/>
      <c r="D60" s="40"/>
      <c r="E60" s="40"/>
      <c r="F60" s="40"/>
      <c r="G60" s="40"/>
      <c r="H60" s="40"/>
      <c r="I60" s="40"/>
      <c r="J60" s="40"/>
      <c r="K60" s="40"/>
      <c r="L60" s="145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</row>
    <row r="61" s="2" customFormat="1" ht="29.28" customHeight="1">
      <c r="A61" s="38"/>
      <c r="B61" s="39"/>
      <c r="C61" s="171" t="s">
        <v>246</v>
      </c>
      <c r="D61" s="172"/>
      <c r="E61" s="172"/>
      <c r="F61" s="172"/>
      <c r="G61" s="172"/>
      <c r="H61" s="172"/>
      <c r="I61" s="172"/>
      <c r="J61" s="173" t="s">
        <v>247</v>
      </c>
      <c r="K61" s="172"/>
      <c r="L61" s="145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 s="2" customFormat="1" ht="10.32" customHeight="1">
      <c r="A62" s="38"/>
      <c r="B62" s="39"/>
      <c r="C62" s="40"/>
      <c r="D62" s="40"/>
      <c r="E62" s="40"/>
      <c r="F62" s="40"/>
      <c r="G62" s="40"/>
      <c r="H62" s="40"/>
      <c r="I62" s="40"/>
      <c r="J62" s="40"/>
      <c r="K62" s="40"/>
      <c r="L62" s="145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</row>
    <row r="63" s="2" customFormat="1" ht="22.8" customHeight="1">
      <c r="A63" s="38"/>
      <c r="B63" s="39"/>
      <c r="C63" s="174" t="s">
        <v>67</v>
      </c>
      <c r="D63" s="40"/>
      <c r="E63" s="40"/>
      <c r="F63" s="40"/>
      <c r="G63" s="40"/>
      <c r="H63" s="40"/>
      <c r="I63" s="40"/>
      <c r="J63" s="102">
        <f>J89</f>
        <v>0</v>
      </c>
      <c r="K63" s="40"/>
      <c r="L63" s="145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U63" s="17" t="s">
        <v>248</v>
      </c>
    </row>
    <row r="64" s="9" customFormat="1" ht="24.96" customHeight="1">
      <c r="A64" s="9"/>
      <c r="B64" s="175"/>
      <c r="C64" s="176"/>
      <c r="D64" s="177" t="s">
        <v>3062</v>
      </c>
      <c r="E64" s="178"/>
      <c r="F64" s="178"/>
      <c r="G64" s="178"/>
      <c r="H64" s="178"/>
      <c r="I64" s="178"/>
      <c r="J64" s="179">
        <f>J90</f>
        <v>0</v>
      </c>
      <c r="K64" s="176"/>
      <c r="L64" s="180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9" customFormat="1" ht="24.96" customHeight="1">
      <c r="A65" s="9"/>
      <c r="B65" s="175"/>
      <c r="C65" s="176"/>
      <c r="D65" s="177" t="s">
        <v>1664</v>
      </c>
      <c r="E65" s="178"/>
      <c r="F65" s="178"/>
      <c r="G65" s="178"/>
      <c r="H65" s="178"/>
      <c r="I65" s="178"/>
      <c r="J65" s="179">
        <f>J101</f>
        <v>0</v>
      </c>
      <c r="K65" s="176"/>
      <c r="L65" s="180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9" customFormat="1" ht="24.96" customHeight="1">
      <c r="A66" s="9"/>
      <c r="B66" s="175"/>
      <c r="C66" s="176"/>
      <c r="D66" s="177" t="s">
        <v>289</v>
      </c>
      <c r="E66" s="178"/>
      <c r="F66" s="178"/>
      <c r="G66" s="178"/>
      <c r="H66" s="178"/>
      <c r="I66" s="178"/>
      <c r="J66" s="179">
        <f>J122</f>
        <v>0</v>
      </c>
      <c r="K66" s="176"/>
      <c r="L66" s="180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9" customFormat="1" ht="24.96" customHeight="1">
      <c r="A67" s="9"/>
      <c r="B67" s="175"/>
      <c r="C67" s="176"/>
      <c r="D67" s="177" t="s">
        <v>3193</v>
      </c>
      <c r="E67" s="178"/>
      <c r="F67" s="178"/>
      <c r="G67" s="178"/>
      <c r="H67" s="178"/>
      <c r="I67" s="178"/>
      <c r="J67" s="179">
        <f>J129</f>
        <v>0</v>
      </c>
      <c r="K67" s="176"/>
      <c r="L67" s="180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2" customFormat="1" ht="21.84" customHeight="1">
      <c r="A68" s="38"/>
      <c r="B68" s="39"/>
      <c r="C68" s="40"/>
      <c r="D68" s="40"/>
      <c r="E68" s="40"/>
      <c r="F68" s="40"/>
      <c r="G68" s="40"/>
      <c r="H68" s="40"/>
      <c r="I68" s="40"/>
      <c r="J68" s="40"/>
      <c r="K68" s="40"/>
      <c r="L68" s="145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</row>
    <row r="69" s="2" customFormat="1" ht="6.96" customHeight="1">
      <c r="A69" s="38"/>
      <c r="B69" s="59"/>
      <c r="C69" s="60"/>
      <c r="D69" s="60"/>
      <c r="E69" s="60"/>
      <c r="F69" s="60"/>
      <c r="G69" s="60"/>
      <c r="H69" s="60"/>
      <c r="I69" s="60"/>
      <c r="J69" s="60"/>
      <c r="K69" s="60"/>
      <c r="L69" s="145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</row>
    <row r="73" s="2" customFormat="1" ht="6.96" customHeight="1">
      <c r="A73" s="38"/>
      <c r="B73" s="61"/>
      <c r="C73" s="62"/>
      <c r="D73" s="62"/>
      <c r="E73" s="62"/>
      <c r="F73" s="62"/>
      <c r="G73" s="62"/>
      <c r="H73" s="62"/>
      <c r="I73" s="62"/>
      <c r="J73" s="62"/>
      <c r="K73" s="62"/>
      <c r="L73" s="145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</row>
    <row r="74" s="2" customFormat="1" ht="24.96" customHeight="1">
      <c r="A74" s="38"/>
      <c r="B74" s="39"/>
      <c r="C74" s="23" t="s">
        <v>250</v>
      </c>
      <c r="D74" s="40"/>
      <c r="E74" s="40"/>
      <c r="F74" s="40"/>
      <c r="G74" s="40"/>
      <c r="H74" s="40"/>
      <c r="I74" s="40"/>
      <c r="J74" s="40"/>
      <c r="K74" s="40"/>
      <c r="L74" s="145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</row>
    <row r="75" s="2" customFormat="1" ht="6.96" customHeight="1">
      <c r="A75" s="38"/>
      <c r="B75" s="39"/>
      <c r="C75" s="40"/>
      <c r="D75" s="40"/>
      <c r="E75" s="40"/>
      <c r="F75" s="40"/>
      <c r="G75" s="40"/>
      <c r="H75" s="40"/>
      <c r="I75" s="40"/>
      <c r="J75" s="40"/>
      <c r="K75" s="40"/>
      <c r="L75" s="145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6" s="2" customFormat="1" ht="12" customHeight="1">
      <c r="A76" s="38"/>
      <c r="B76" s="39"/>
      <c r="C76" s="32" t="s">
        <v>16</v>
      </c>
      <c r="D76" s="40"/>
      <c r="E76" s="40"/>
      <c r="F76" s="40"/>
      <c r="G76" s="40"/>
      <c r="H76" s="40"/>
      <c r="I76" s="40"/>
      <c r="J76" s="40"/>
      <c r="K76" s="40"/>
      <c r="L76" s="145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6.5" customHeight="1">
      <c r="A77" s="38"/>
      <c r="B77" s="39"/>
      <c r="C77" s="40"/>
      <c r="D77" s="40"/>
      <c r="E77" s="170" t="str">
        <f>E7</f>
        <v>3. STAVBA - FIALOVÁ - Vozovna Pisárky, etapa III. - vratná tramvajová smyčka</v>
      </c>
      <c r="F77" s="32"/>
      <c r="G77" s="32"/>
      <c r="H77" s="32"/>
      <c r="I77" s="40"/>
      <c r="J77" s="40"/>
      <c r="K77" s="40"/>
      <c r="L77" s="145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78" s="1" customFormat="1" ht="12" customHeight="1">
      <c r="B78" s="21"/>
      <c r="C78" s="32" t="s">
        <v>241</v>
      </c>
      <c r="D78" s="22"/>
      <c r="E78" s="22"/>
      <c r="F78" s="22"/>
      <c r="G78" s="22"/>
      <c r="H78" s="22"/>
      <c r="I78" s="22"/>
      <c r="J78" s="22"/>
      <c r="K78" s="22"/>
      <c r="L78" s="20"/>
    </row>
    <row r="79" s="2" customFormat="1" ht="16.5" customHeight="1">
      <c r="A79" s="38"/>
      <c r="B79" s="39"/>
      <c r="C79" s="40"/>
      <c r="D79" s="40"/>
      <c r="E79" s="170" t="s">
        <v>3060</v>
      </c>
      <c r="F79" s="40"/>
      <c r="G79" s="40"/>
      <c r="H79" s="40"/>
      <c r="I79" s="40"/>
      <c r="J79" s="40"/>
      <c r="K79" s="40"/>
      <c r="L79" s="145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</row>
    <row r="80" s="2" customFormat="1" ht="12" customHeight="1">
      <c r="A80" s="38"/>
      <c r="B80" s="39"/>
      <c r="C80" s="32" t="s">
        <v>243</v>
      </c>
      <c r="D80" s="40"/>
      <c r="E80" s="40"/>
      <c r="F80" s="40"/>
      <c r="G80" s="40"/>
      <c r="H80" s="40"/>
      <c r="I80" s="40"/>
      <c r="J80" s="40"/>
      <c r="K80" s="40"/>
      <c r="L80" s="145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16.5" customHeight="1">
      <c r="A81" s="38"/>
      <c r="B81" s="39"/>
      <c r="C81" s="40"/>
      <c r="D81" s="40"/>
      <c r="E81" s="69" t="str">
        <f>E11</f>
        <v>IO401.2 - Přípojka TT Zastávky Lipová (NN)</v>
      </c>
      <c r="F81" s="40"/>
      <c r="G81" s="40"/>
      <c r="H81" s="40"/>
      <c r="I81" s="40"/>
      <c r="J81" s="40"/>
      <c r="K81" s="40"/>
      <c r="L81" s="145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6.96" customHeight="1">
      <c r="A82" s="38"/>
      <c r="B82" s="39"/>
      <c r="C82" s="40"/>
      <c r="D82" s="40"/>
      <c r="E82" s="40"/>
      <c r="F82" s="40"/>
      <c r="G82" s="40"/>
      <c r="H82" s="40"/>
      <c r="I82" s="40"/>
      <c r="J82" s="40"/>
      <c r="K82" s="40"/>
      <c r="L82" s="145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12" customHeight="1">
      <c r="A83" s="38"/>
      <c r="B83" s="39"/>
      <c r="C83" s="32" t="s">
        <v>21</v>
      </c>
      <c r="D83" s="40"/>
      <c r="E83" s="40"/>
      <c r="F83" s="27" t="str">
        <f>F14</f>
        <v xml:space="preserve"> </v>
      </c>
      <c r="G83" s="40"/>
      <c r="H83" s="40"/>
      <c r="I83" s="32" t="s">
        <v>23</v>
      </c>
      <c r="J83" s="72" t="str">
        <f>IF(J14="","",J14)</f>
        <v>20. 12. 2021</v>
      </c>
      <c r="K83" s="40"/>
      <c r="L83" s="145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6.96" customHeight="1">
      <c r="A84" s="38"/>
      <c r="B84" s="39"/>
      <c r="C84" s="40"/>
      <c r="D84" s="40"/>
      <c r="E84" s="40"/>
      <c r="F84" s="40"/>
      <c r="G84" s="40"/>
      <c r="H84" s="40"/>
      <c r="I84" s="40"/>
      <c r="J84" s="40"/>
      <c r="K84" s="40"/>
      <c r="L84" s="145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5.15" customHeight="1">
      <c r="A85" s="38"/>
      <c r="B85" s="39"/>
      <c r="C85" s="32" t="s">
        <v>25</v>
      </c>
      <c r="D85" s="40"/>
      <c r="E85" s="40"/>
      <c r="F85" s="27" t="str">
        <f>E17</f>
        <v xml:space="preserve"> </v>
      </c>
      <c r="G85" s="40"/>
      <c r="H85" s="40"/>
      <c r="I85" s="32" t="s">
        <v>30</v>
      </c>
      <c r="J85" s="36" t="str">
        <f>E23</f>
        <v xml:space="preserve"> </v>
      </c>
      <c r="K85" s="40"/>
      <c r="L85" s="145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5.15" customHeight="1">
      <c r="A86" s="38"/>
      <c r="B86" s="39"/>
      <c r="C86" s="32" t="s">
        <v>28</v>
      </c>
      <c r="D86" s="40"/>
      <c r="E86" s="40"/>
      <c r="F86" s="27" t="str">
        <f>IF(E20="","",E20)</f>
        <v>Vyplň údaj</v>
      </c>
      <c r="G86" s="40"/>
      <c r="H86" s="40"/>
      <c r="I86" s="32" t="s">
        <v>32</v>
      </c>
      <c r="J86" s="36" t="str">
        <f>E26</f>
        <v xml:space="preserve"> </v>
      </c>
      <c r="K86" s="40"/>
      <c r="L86" s="145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0.32" customHeight="1">
      <c r="A87" s="38"/>
      <c r="B87" s="39"/>
      <c r="C87" s="40"/>
      <c r="D87" s="40"/>
      <c r="E87" s="40"/>
      <c r="F87" s="40"/>
      <c r="G87" s="40"/>
      <c r="H87" s="40"/>
      <c r="I87" s="40"/>
      <c r="J87" s="40"/>
      <c r="K87" s="40"/>
      <c r="L87" s="145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10" customFormat="1" ht="29.28" customHeight="1">
      <c r="A88" s="181"/>
      <c r="B88" s="182"/>
      <c r="C88" s="183" t="s">
        <v>251</v>
      </c>
      <c r="D88" s="184" t="s">
        <v>54</v>
      </c>
      <c r="E88" s="184" t="s">
        <v>50</v>
      </c>
      <c r="F88" s="184" t="s">
        <v>51</v>
      </c>
      <c r="G88" s="184" t="s">
        <v>252</v>
      </c>
      <c r="H88" s="184" t="s">
        <v>253</v>
      </c>
      <c r="I88" s="184" t="s">
        <v>254</v>
      </c>
      <c r="J88" s="184" t="s">
        <v>247</v>
      </c>
      <c r="K88" s="185" t="s">
        <v>255</v>
      </c>
      <c r="L88" s="186"/>
      <c r="M88" s="92" t="s">
        <v>19</v>
      </c>
      <c r="N88" s="93" t="s">
        <v>39</v>
      </c>
      <c r="O88" s="93" t="s">
        <v>256</v>
      </c>
      <c r="P88" s="93" t="s">
        <v>257</v>
      </c>
      <c r="Q88" s="93" t="s">
        <v>258</v>
      </c>
      <c r="R88" s="93" t="s">
        <v>259</v>
      </c>
      <c r="S88" s="93" t="s">
        <v>260</v>
      </c>
      <c r="T88" s="94" t="s">
        <v>261</v>
      </c>
      <c r="U88" s="181"/>
      <c r="V88" s="181"/>
      <c r="W88" s="181"/>
      <c r="X88" s="181"/>
      <c r="Y88" s="181"/>
      <c r="Z88" s="181"/>
      <c r="AA88" s="181"/>
      <c r="AB88" s="181"/>
      <c r="AC88" s="181"/>
      <c r="AD88" s="181"/>
      <c r="AE88" s="181"/>
    </row>
    <row r="89" s="2" customFormat="1" ht="22.8" customHeight="1">
      <c r="A89" s="38"/>
      <c r="B89" s="39"/>
      <c r="C89" s="99" t="s">
        <v>262</v>
      </c>
      <c r="D89" s="40"/>
      <c r="E89" s="40"/>
      <c r="F89" s="40"/>
      <c r="G89" s="40"/>
      <c r="H89" s="40"/>
      <c r="I89" s="40"/>
      <c r="J89" s="187">
        <f>BK89</f>
        <v>0</v>
      </c>
      <c r="K89" s="40"/>
      <c r="L89" s="44"/>
      <c r="M89" s="95"/>
      <c r="N89" s="188"/>
      <c r="O89" s="96"/>
      <c r="P89" s="189">
        <f>P90+P101+P122+P129</f>
        <v>0</v>
      </c>
      <c r="Q89" s="96"/>
      <c r="R89" s="189">
        <f>R90+R101+R122+R129</f>
        <v>71.680249999999987</v>
      </c>
      <c r="S89" s="96"/>
      <c r="T89" s="190">
        <f>T90+T101+T122+T129</f>
        <v>2.3628000000000005</v>
      </c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T89" s="17" t="s">
        <v>68</v>
      </c>
      <c r="AU89" s="17" t="s">
        <v>248</v>
      </c>
      <c r="BK89" s="191">
        <f>BK90+BK101+BK122+BK129</f>
        <v>0</v>
      </c>
    </row>
    <row r="90" s="11" customFormat="1" ht="25.92" customHeight="1">
      <c r="A90" s="11"/>
      <c r="B90" s="192"/>
      <c r="C90" s="193"/>
      <c r="D90" s="194" t="s">
        <v>68</v>
      </c>
      <c r="E90" s="195" t="s">
        <v>3064</v>
      </c>
      <c r="F90" s="195" t="s">
        <v>3065</v>
      </c>
      <c r="G90" s="193"/>
      <c r="H90" s="193"/>
      <c r="I90" s="196"/>
      <c r="J90" s="197">
        <f>BK90</f>
        <v>0</v>
      </c>
      <c r="K90" s="193"/>
      <c r="L90" s="198"/>
      <c r="M90" s="199"/>
      <c r="N90" s="200"/>
      <c r="O90" s="200"/>
      <c r="P90" s="201">
        <f>SUM(P91:P100)</f>
        <v>0</v>
      </c>
      <c r="Q90" s="200"/>
      <c r="R90" s="201">
        <f>SUM(R91:R100)</f>
        <v>0.069830000000000003</v>
      </c>
      <c r="S90" s="200"/>
      <c r="T90" s="202">
        <f>SUM(T91:T100)</f>
        <v>0</v>
      </c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R90" s="203" t="s">
        <v>265</v>
      </c>
      <c r="AT90" s="204" t="s">
        <v>68</v>
      </c>
      <c r="AU90" s="204" t="s">
        <v>69</v>
      </c>
      <c r="AY90" s="203" t="s">
        <v>266</v>
      </c>
      <c r="BK90" s="205">
        <f>SUM(BK91:BK100)</f>
        <v>0</v>
      </c>
    </row>
    <row r="91" s="2" customFormat="1" ht="24.15" customHeight="1">
      <c r="A91" s="38"/>
      <c r="B91" s="39"/>
      <c r="C91" s="206" t="s">
        <v>303</v>
      </c>
      <c r="D91" s="206" t="s">
        <v>267</v>
      </c>
      <c r="E91" s="207" t="s">
        <v>3206</v>
      </c>
      <c r="F91" s="208" t="s">
        <v>3207</v>
      </c>
      <c r="G91" s="209" t="s">
        <v>299</v>
      </c>
      <c r="H91" s="210">
        <v>107</v>
      </c>
      <c r="I91" s="211"/>
      <c r="J91" s="212">
        <f>ROUND(I91*H91,2)</f>
        <v>0</v>
      </c>
      <c r="K91" s="208" t="s">
        <v>19</v>
      </c>
      <c r="L91" s="44"/>
      <c r="M91" s="213" t="s">
        <v>19</v>
      </c>
      <c r="N91" s="214" t="s">
        <v>40</v>
      </c>
      <c r="O91" s="84"/>
      <c r="P91" s="215">
        <f>O91*H91</f>
        <v>0</v>
      </c>
      <c r="Q91" s="215">
        <v>0</v>
      </c>
      <c r="R91" s="215">
        <f>Q91*H91</f>
        <v>0</v>
      </c>
      <c r="S91" s="215">
        <v>0</v>
      </c>
      <c r="T91" s="216">
        <f>S91*H91</f>
        <v>0</v>
      </c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R91" s="217" t="s">
        <v>265</v>
      </c>
      <c r="AT91" s="217" t="s">
        <v>267</v>
      </c>
      <c r="AU91" s="217" t="s">
        <v>76</v>
      </c>
      <c r="AY91" s="17" t="s">
        <v>266</v>
      </c>
      <c r="BE91" s="218">
        <f>IF(N91="základní",J91,0)</f>
        <v>0</v>
      </c>
      <c r="BF91" s="218">
        <f>IF(N91="snížená",J91,0)</f>
        <v>0</v>
      </c>
      <c r="BG91" s="218">
        <f>IF(N91="zákl. přenesená",J91,0)</f>
        <v>0</v>
      </c>
      <c r="BH91" s="218">
        <f>IF(N91="sníž. přenesená",J91,0)</f>
        <v>0</v>
      </c>
      <c r="BI91" s="218">
        <f>IF(N91="nulová",J91,0)</f>
        <v>0</v>
      </c>
      <c r="BJ91" s="17" t="s">
        <v>76</v>
      </c>
      <c r="BK91" s="218">
        <f>ROUND(I91*H91,2)</f>
        <v>0</v>
      </c>
      <c r="BL91" s="17" t="s">
        <v>265</v>
      </c>
      <c r="BM91" s="217" t="s">
        <v>3348</v>
      </c>
    </row>
    <row r="92" s="12" customFormat="1">
      <c r="A92" s="12"/>
      <c r="B92" s="224"/>
      <c r="C92" s="225"/>
      <c r="D92" s="226" t="s">
        <v>275</v>
      </c>
      <c r="E92" s="227" t="s">
        <v>1933</v>
      </c>
      <c r="F92" s="228" t="s">
        <v>3349</v>
      </c>
      <c r="G92" s="225"/>
      <c r="H92" s="229">
        <v>107</v>
      </c>
      <c r="I92" s="230"/>
      <c r="J92" s="225"/>
      <c r="K92" s="225"/>
      <c r="L92" s="231"/>
      <c r="M92" s="236"/>
      <c r="N92" s="237"/>
      <c r="O92" s="237"/>
      <c r="P92" s="237"/>
      <c r="Q92" s="237"/>
      <c r="R92" s="237"/>
      <c r="S92" s="237"/>
      <c r="T92" s="238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T92" s="235" t="s">
        <v>275</v>
      </c>
      <c r="AU92" s="235" t="s">
        <v>76</v>
      </c>
      <c r="AV92" s="12" t="s">
        <v>78</v>
      </c>
      <c r="AW92" s="12" t="s">
        <v>31</v>
      </c>
      <c r="AX92" s="12" t="s">
        <v>76</v>
      </c>
      <c r="AY92" s="235" t="s">
        <v>266</v>
      </c>
    </row>
    <row r="93" s="2" customFormat="1" ht="24.15" customHeight="1">
      <c r="A93" s="38"/>
      <c r="B93" s="39"/>
      <c r="C93" s="206" t="s">
        <v>310</v>
      </c>
      <c r="D93" s="206" t="s">
        <v>267</v>
      </c>
      <c r="E93" s="207" t="s">
        <v>3210</v>
      </c>
      <c r="F93" s="208" t="s">
        <v>3211</v>
      </c>
      <c r="G93" s="209" t="s">
        <v>299</v>
      </c>
      <c r="H93" s="210">
        <v>2</v>
      </c>
      <c r="I93" s="211"/>
      <c r="J93" s="212">
        <f>ROUND(I93*H93,2)</f>
        <v>0</v>
      </c>
      <c r="K93" s="208" t="s">
        <v>19</v>
      </c>
      <c r="L93" s="44"/>
      <c r="M93" s="213" t="s">
        <v>19</v>
      </c>
      <c r="N93" s="214" t="s">
        <v>40</v>
      </c>
      <c r="O93" s="84"/>
      <c r="P93" s="215">
        <f>O93*H93</f>
        <v>0</v>
      </c>
      <c r="Q93" s="215">
        <v>0</v>
      </c>
      <c r="R93" s="215">
        <f>Q93*H93</f>
        <v>0</v>
      </c>
      <c r="S93" s="215">
        <v>0</v>
      </c>
      <c r="T93" s="216">
        <f>S93*H93</f>
        <v>0</v>
      </c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R93" s="217" t="s">
        <v>265</v>
      </c>
      <c r="AT93" s="217" t="s">
        <v>267</v>
      </c>
      <c r="AU93" s="217" t="s">
        <v>76</v>
      </c>
      <c r="AY93" s="17" t="s">
        <v>266</v>
      </c>
      <c r="BE93" s="218">
        <f>IF(N93="základní",J93,0)</f>
        <v>0</v>
      </c>
      <c r="BF93" s="218">
        <f>IF(N93="snížená",J93,0)</f>
        <v>0</v>
      </c>
      <c r="BG93" s="218">
        <f>IF(N93="zákl. přenesená",J93,0)</f>
        <v>0</v>
      </c>
      <c r="BH93" s="218">
        <f>IF(N93="sníž. přenesená",J93,0)</f>
        <v>0</v>
      </c>
      <c r="BI93" s="218">
        <f>IF(N93="nulová",J93,0)</f>
        <v>0</v>
      </c>
      <c r="BJ93" s="17" t="s">
        <v>76</v>
      </c>
      <c r="BK93" s="218">
        <f>ROUND(I93*H93,2)</f>
        <v>0</v>
      </c>
      <c r="BL93" s="17" t="s">
        <v>265</v>
      </c>
      <c r="BM93" s="217" t="s">
        <v>3350</v>
      </c>
    </row>
    <row r="94" s="12" customFormat="1">
      <c r="A94" s="12"/>
      <c r="B94" s="224"/>
      <c r="C94" s="225"/>
      <c r="D94" s="226" t="s">
        <v>275</v>
      </c>
      <c r="E94" s="227" t="s">
        <v>358</v>
      </c>
      <c r="F94" s="228" t="s">
        <v>3351</v>
      </c>
      <c r="G94" s="225"/>
      <c r="H94" s="229">
        <v>2</v>
      </c>
      <c r="I94" s="230"/>
      <c r="J94" s="225"/>
      <c r="K94" s="225"/>
      <c r="L94" s="231"/>
      <c r="M94" s="236"/>
      <c r="N94" s="237"/>
      <c r="O94" s="237"/>
      <c r="P94" s="237"/>
      <c r="Q94" s="237"/>
      <c r="R94" s="237"/>
      <c r="S94" s="237"/>
      <c r="T94" s="238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T94" s="235" t="s">
        <v>275</v>
      </c>
      <c r="AU94" s="235" t="s">
        <v>76</v>
      </c>
      <c r="AV94" s="12" t="s">
        <v>78</v>
      </c>
      <c r="AW94" s="12" t="s">
        <v>31</v>
      </c>
      <c r="AX94" s="12" t="s">
        <v>76</v>
      </c>
      <c r="AY94" s="235" t="s">
        <v>266</v>
      </c>
    </row>
    <row r="95" s="2" customFormat="1" ht="16.5" customHeight="1">
      <c r="A95" s="38"/>
      <c r="B95" s="39"/>
      <c r="C95" s="239" t="s">
        <v>362</v>
      </c>
      <c r="D95" s="239" t="s">
        <v>299</v>
      </c>
      <c r="E95" s="240" t="s">
        <v>3214</v>
      </c>
      <c r="F95" s="241" t="s">
        <v>3215</v>
      </c>
      <c r="G95" s="242" t="s">
        <v>299</v>
      </c>
      <c r="H95" s="243">
        <v>109</v>
      </c>
      <c r="I95" s="244"/>
      <c r="J95" s="245">
        <f>ROUND(I95*H95,2)</f>
        <v>0</v>
      </c>
      <c r="K95" s="241" t="s">
        <v>19</v>
      </c>
      <c r="L95" s="246"/>
      <c r="M95" s="247" t="s">
        <v>19</v>
      </c>
      <c r="N95" s="248" t="s">
        <v>40</v>
      </c>
      <c r="O95" s="84"/>
      <c r="P95" s="215">
        <f>O95*H95</f>
        <v>0</v>
      </c>
      <c r="Q95" s="215">
        <v>0.00064000000000000005</v>
      </c>
      <c r="R95" s="215">
        <f>Q95*H95</f>
        <v>0.069760000000000003</v>
      </c>
      <c r="S95" s="215">
        <v>0</v>
      </c>
      <c r="T95" s="216">
        <f>S95*H95</f>
        <v>0</v>
      </c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R95" s="217" t="s">
        <v>303</v>
      </c>
      <c r="AT95" s="217" t="s">
        <v>299</v>
      </c>
      <c r="AU95" s="217" t="s">
        <v>76</v>
      </c>
      <c r="AY95" s="17" t="s">
        <v>266</v>
      </c>
      <c r="BE95" s="218">
        <f>IF(N95="základní",J95,0)</f>
        <v>0</v>
      </c>
      <c r="BF95" s="218">
        <f>IF(N95="snížená",J95,0)</f>
        <v>0</v>
      </c>
      <c r="BG95" s="218">
        <f>IF(N95="zákl. přenesená",J95,0)</f>
        <v>0</v>
      </c>
      <c r="BH95" s="218">
        <f>IF(N95="sníž. přenesená",J95,0)</f>
        <v>0</v>
      </c>
      <c r="BI95" s="218">
        <f>IF(N95="nulová",J95,0)</f>
        <v>0</v>
      </c>
      <c r="BJ95" s="17" t="s">
        <v>76</v>
      </c>
      <c r="BK95" s="218">
        <f>ROUND(I95*H95,2)</f>
        <v>0</v>
      </c>
      <c r="BL95" s="17" t="s">
        <v>265</v>
      </c>
      <c r="BM95" s="217" t="s">
        <v>3352</v>
      </c>
    </row>
    <row r="96" s="12" customFormat="1">
      <c r="A96" s="12"/>
      <c r="B96" s="224"/>
      <c r="C96" s="225"/>
      <c r="D96" s="226" t="s">
        <v>275</v>
      </c>
      <c r="E96" s="227" t="s">
        <v>1574</v>
      </c>
      <c r="F96" s="228" t="s">
        <v>3353</v>
      </c>
      <c r="G96" s="225"/>
      <c r="H96" s="229">
        <v>109</v>
      </c>
      <c r="I96" s="230"/>
      <c r="J96" s="225"/>
      <c r="K96" s="225"/>
      <c r="L96" s="231"/>
      <c r="M96" s="236"/>
      <c r="N96" s="237"/>
      <c r="O96" s="237"/>
      <c r="P96" s="237"/>
      <c r="Q96" s="237"/>
      <c r="R96" s="237"/>
      <c r="S96" s="237"/>
      <c r="T96" s="238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T96" s="235" t="s">
        <v>275</v>
      </c>
      <c r="AU96" s="235" t="s">
        <v>76</v>
      </c>
      <c r="AV96" s="12" t="s">
        <v>78</v>
      </c>
      <c r="AW96" s="12" t="s">
        <v>31</v>
      </c>
      <c r="AX96" s="12" t="s">
        <v>76</v>
      </c>
      <c r="AY96" s="235" t="s">
        <v>266</v>
      </c>
    </row>
    <row r="97" s="2" customFormat="1" ht="21.75" customHeight="1">
      <c r="A97" s="38"/>
      <c r="B97" s="39"/>
      <c r="C97" s="206" t="s">
        <v>573</v>
      </c>
      <c r="D97" s="206" t="s">
        <v>267</v>
      </c>
      <c r="E97" s="207" t="s">
        <v>3225</v>
      </c>
      <c r="F97" s="208" t="s">
        <v>3226</v>
      </c>
      <c r="G97" s="209" t="s">
        <v>341</v>
      </c>
      <c r="H97" s="210">
        <v>1</v>
      </c>
      <c r="I97" s="211"/>
      <c r="J97" s="212">
        <f>ROUND(I97*H97,2)</f>
        <v>0</v>
      </c>
      <c r="K97" s="208" t="s">
        <v>19</v>
      </c>
      <c r="L97" s="44"/>
      <c r="M97" s="213" t="s">
        <v>19</v>
      </c>
      <c r="N97" s="214" t="s">
        <v>40</v>
      </c>
      <c r="O97" s="84"/>
      <c r="P97" s="215">
        <f>O97*H97</f>
        <v>0</v>
      </c>
      <c r="Q97" s="215">
        <v>0</v>
      </c>
      <c r="R97" s="215">
        <f>Q97*H97</f>
        <v>0</v>
      </c>
      <c r="S97" s="215">
        <v>0</v>
      </c>
      <c r="T97" s="216">
        <f>S97*H97</f>
        <v>0</v>
      </c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R97" s="217" t="s">
        <v>265</v>
      </c>
      <c r="AT97" s="217" t="s">
        <v>267</v>
      </c>
      <c r="AU97" s="217" t="s">
        <v>76</v>
      </c>
      <c r="AY97" s="17" t="s">
        <v>266</v>
      </c>
      <c r="BE97" s="218">
        <f>IF(N97="základní",J97,0)</f>
        <v>0</v>
      </c>
      <c r="BF97" s="218">
        <f>IF(N97="snížená",J97,0)</f>
        <v>0</v>
      </c>
      <c r="BG97" s="218">
        <f>IF(N97="zákl. přenesená",J97,0)</f>
        <v>0</v>
      </c>
      <c r="BH97" s="218">
        <f>IF(N97="sníž. přenesená",J97,0)</f>
        <v>0</v>
      </c>
      <c r="BI97" s="218">
        <f>IF(N97="nulová",J97,0)</f>
        <v>0</v>
      </c>
      <c r="BJ97" s="17" t="s">
        <v>76</v>
      </c>
      <c r="BK97" s="218">
        <f>ROUND(I97*H97,2)</f>
        <v>0</v>
      </c>
      <c r="BL97" s="17" t="s">
        <v>265</v>
      </c>
      <c r="BM97" s="217" t="s">
        <v>3354</v>
      </c>
    </row>
    <row r="98" s="2" customFormat="1" ht="16.5" customHeight="1">
      <c r="A98" s="38"/>
      <c r="B98" s="39"/>
      <c r="C98" s="206" t="s">
        <v>665</v>
      </c>
      <c r="D98" s="206" t="s">
        <v>267</v>
      </c>
      <c r="E98" s="207" t="s">
        <v>3261</v>
      </c>
      <c r="F98" s="208" t="s">
        <v>3262</v>
      </c>
      <c r="G98" s="209" t="s">
        <v>341</v>
      </c>
      <c r="H98" s="210">
        <v>1</v>
      </c>
      <c r="I98" s="211"/>
      <c r="J98" s="212">
        <f>ROUND(I98*H98,2)</f>
        <v>0</v>
      </c>
      <c r="K98" s="208" t="s">
        <v>19</v>
      </c>
      <c r="L98" s="44"/>
      <c r="M98" s="213" t="s">
        <v>19</v>
      </c>
      <c r="N98" s="214" t="s">
        <v>40</v>
      </c>
      <c r="O98" s="84"/>
      <c r="P98" s="215">
        <f>O98*H98</f>
        <v>0</v>
      </c>
      <c r="Q98" s="215">
        <v>0</v>
      </c>
      <c r="R98" s="215">
        <f>Q98*H98</f>
        <v>0</v>
      </c>
      <c r="S98" s="215">
        <v>0</v>
      </c>
      <c r="T98" s="216">
        <f>S98*H98</f>
        <v>0</v>
      </c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R98" s="217" t="s">
        <v>265</v>
      </c>
      <c r="AT98" s="217" t="s">
        <v>267</v>
      </c>
      <c r="AU98" s="217" t="s">
        <v>76</v>
      </c>
      <c r="AY98" s="17" t="s">
        <v>266</v>
      </c>
      <c r="BE98" s="218">
        <f>IF(N98="základní",J98,0)</f>
        <v>0</v>
      </c>
      <c r="BF98" s="218">
        <f>IF(N98="snížená",J98,0)</f>
        <v>0</v>
      </c>
      <c r="BG98" s="218">
        <f>IF(N98="zákl. přenesená",J98,0)</f>
        <v>0</v>
      </c>
      <c r="BH98" s="218">
        <f>IF(N98="sníž. přenesená",J98,0)</f>
        <v>0</v>
      </c>
      <c r="BI98" s="218">
        <f>IF(N98="nulová",J98,0)</f>
        <v>0</v>
      </c>
      <c r="BJ98" s="17" t="s">
        <v>76</v>
      </c>
      <c r="BK98" s="218">
        <f>ROUND(I98*H98,2)</f>
        <v>0</v>
      </c>
      <c r="BL98" s="17" t="s">
        <v>265</v>
      </c>
      <c r="BM98" s="217" t="s">
        <v>3355</v>
      </c>
    </row>
    <row r="99" s="2" customFormat="1" ht="16.5" customHeight="1">
      <c r="A99" s="38"/>
      <c r="B99" s="39"/>
      <c r="C99" s="239" t="s">
        <v>670</v>
      </c>
      <c r="D99" s="239" t="s">
        <v>299</v>
      </c>
      <c r="E99" s="240" t="s">
        <v>3264</v>
      </c>
      <c r="F99" s="241" t="s">
        <v>3265</v>
      </c>
      <c r="G99" s="242" t="s">
        <v>341</v>
      </c>
      <c r="H99" s="243">
        <v>1</v>
      </c>
      <c r="I99" s="244"/>
      <c r="J99" s="245">
        <f>ROUND(I99*H99,2)</f>
        <v>0</v>
      </c>
      <c r="K99" s="241" t="s">
        <v>19</v>
      </c>
      <c r="L99" s="246"/>
      <c r="M99" s="247" t="s">
        <v>19</v>
      </c>
      <c r="N99" s="248" t="s">
        <v>40</v>
      </c>
      <c r="O99" s="84"/>
      <c r="P99" s="215">
        <f>O99*H99</f>
        <v>0</v>
      </c>
      <c r="Q99" s="215">
        <v>6.9999999999999994E-05</v>
      </c>
      <c r="R99" s="215">
        <f>Q99*H99</f>
        <v>6.9999999999999994E-05</v>
      </c>
      <c r="S99" s="215">
        <v>0</v>
      </c>
      <c r="T99" s="216">
        <f>S99*H99</f>
        <v>0</v>
      </c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R99" s="217" t="s">
        <v>303</v>
      </c>
      <c r="AT99" s="217" t="s">
        <v>299</v>
      </c>
      <c r="AU99" s="217" t="s">
        <v>76</v>
      </c>
      <c r="AY99" s="17" t="s">
        <v>266</v>
      </c>
      <c r="BE99" s="218">
        <f>IF(N99="základní",J99,0)</f>
        <v>0</v>
      </c>
      <c r="BF99" s="218">
        <f>IF(N99="snížená",J99,0)</f>
        <v>0</v>
      </c>
      <c r="BG99" s="218">
        <f>IF(N99="zákl. přenesená",J99,0)</f>
        <v>0</v>
      </c>
      <c r="BH99" s="218">
        <f>IF(N99="sníž. přenesená",J99,0)</f>
        <v>0</v>
      </c>
      <c r="BI99" s="218">
        <f>IF(N99="nulová",J99,0)</f>
        <v>0</v>
      </c>
      <c r="BJ99" s="17" t="s">
        <v>76</v>
      </c>
      <c r="BK99" s="218">
        <f>ROUND(I99*H99,2)</f>
        <v>0</v>
      </c>
      <c r="BL99" s="17" t="s">
        <v>265</v>
      </c>
      <c r="BM99" s="217" t="s">
        <v>3356</v>
      </c>
    </row>
    <row r="100" s="2" customFormat="1" ht="16.5" customHeight="1">
      <c r="A100" s="38"/>
      <c r="B100" s="39"/>
      <c r="C100" s="206" t="s">
        <v>677</v>
      </c>
      <c r="D100" s="206" t="s">
        <v>267</v>
      </c>
      <c r="E100" s="207" t="s">
        <v>3089</v>
      </c>
      <c r="F100" s="208" t="s">
        <v>3090</v>
      </c>
      <c r="G100" s="209" t="s">
        <v>299</v>
      </c>
      <c r="H100" s="210">
        <v>107</v>
      </c>
      <c r="I100" s="211"/>
      <c r="J100" s="212">
        <f>ROUND(I100*H100,2)</f>
        <v>0</v>
      </c>
      <c r="K100" s="208" t="s">
        <v>19</v>
      </c>
      <c r="L100" s="44"/>
      <c r="M100" s="213" t="s">
        <v>19</v>
      </c>
      <c r="N100" s="214" t="s">
        <v>40</v>
      </c>
      <c r="O100" s="84"/>
      <c r="P100" s="215">
        <f>O100*H100</f>
        <v>0</v>
      </c>
      <c r="Q100" s="215">
        <v>0</v>
      </c>
      <c r="R100" s="215">
        <f>Q100*H100</f>
        <v>0</v>
      </c>
      <c r="S100" s="215">
        <v>0</v>
      </c>
      <c r="T100" s="216">
        <f>S100*H100</f>
        <v>0</v>
      </c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R100" s="217" t="s">
        <v>265</v>
      </c>
      <c r="AT100" s="217" t="s">
        <v>267</v>
      </c>
      <c r="AU100" s="217" t="s">
        <v>76</v>
      </c>
      <c r="AY100" s="17" t="s">
        <v>266</v>
      </c>
      <c r="BE100" s="218">
        <f>IF(N100="základní",J100,0)</f>
        <v>0</v>
      </c>
      <c r="BF100" s="218">
        <f>IF(N100="snížená",J100,0)</f>
        <v>0</v>
      </c>
      <c r="BG100" s="218">
        <f>IF(N100="zákl. přenesená",J100,0)</f>
        <v>0</v>
      </c>
      <c r="BH100" s="218">
        <f>IF(N100="sníž. přenesená",J100,0)</f>
        <v>0</v>
      </c>
      <c r="BI100" s="218">
        <f>IF(N100="nulová",J100,0)</f>
        <v>0</v>
      </c>
      <c r="BJ100" s="17" t="s">
        <v>76</v>
      </c>
      <c r="BK100" s="218">
        <f>ROUND(I100*H100,2)</f>
        <v>0</v>
      </c>
      <c r="BL100" s="17" t="s">
        <v>265</v>
      </c>
      <c r="BM100" s="217" t="s">
        <v>3357</v>
      </c>
    </row>
    <row r="101" s="11" customFormat="1" ht="25.92" customHeight="1">
      <c r="A101" s="11"/>
      <c r="B101" s="192"/>
      <c r="C101" s="193"/>
      <c r="D101" s="194" t="s">
        <v>68</v>
      </c>
      <c r="E101" s="195" t="s">
        <v>1791</v>
      </c>
      <c r="F101" s="195" t="s">
        <v>1792</v>
      </c>
      <c r="G101" s="193"/>
      <c r="H101" s="193"/>
      <c r="I101" s="196"/>
      <c r="J101" s="197">
        <f>BK101</f>
        <v>0</v>
      </c>
      <c r="K101" s="193"/>
      <c r="L101" s="198"/>
      <c r="M101" s="199"/>
      <c r="N101" s="200"/>
      <c r="O101" s="200"/>
      <c r="P101" s="201">
        <f>SUM(P102:P121)</f>
        <v>0</v>
      </c>
      <c r="Q101" s="200"/>
      <c r="R101" s="201">
        <f>SUM(R102:R121)</f>
        <v>71.610419999999991</v>
      </c>
      <c r="S101" s="200"/>
      <c r="T101" s="202">
        <f>SUM(T102:T121)</f>
        <v>2.3628000000000005</v>
      </c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R101" s="203" t="s">
        <v>265</v>
      </c>
      <c r="AT101" s="204" t="s">
        <v>68</v>
      </c>
      <c r="AU101" s="204" t="s">
        <v>69</v>
      </c>
      <c r="AY101" s="203" t="s">
        <v>266</v>
      </c>
      <c r="BK101" s="205">
        <f>SUM(BK102:BK121)</f>
        <v>0</v>
      </c>
    </row>
    <row r="102" s="2" customFormat="1" ht="16.5" customHeight="1">
      <c r="A102" s="38"/>
      <c r="B102" s="39"/>
      <c r="C102" s="206" t="s">
        <v>692</v>
      </c>
      <c r="D102" s="206" t="s">
        <v>267</v>
      </c>
      <c r="E102" s="207" t="s">
        <v>3272</v>
      </c>
      <c r="F102" s="208" t="s">
        <v>3273</v>
      </c>
      <c r="G102" s="209" t="s">
        <v>299</v>
      </c>
      <c r="H102" s="210">
        <v>174</v>
      </c>
      <c r="I102" s="211"/>
      <c r="J102" s="212">
        <f>ROUND(I102*H102,2)</f>
        <v>0</v>
      </c>
      <c r="K102" s="208" t="s">
        <v>19</v>
      </c>
      <c r="L102" s="44"/>
      <c r="M102" s="213" t="s">
        <v>19</v>
      </c>
      <c r="N102" s="214" t="s">
        <v>40</v>
      </c>
      <c r="O102" s="84"/>
      <c r="P102" s="215">
        <f>O102*H102</f>
        <v>0</v>
      </c>
      <c r="Q102" s="215">
        <v>0.00055000000000000003</v>
      </c>
      <c r="R102" s="215">
        <f>Q102*H102</f>
        <v>0.095700000000000007</v>
      </c>
      <c r="S102" s="215">
        <v>0</v>
      </c>
      <c r="T102" s="216">
        <f>S102*H102</f>
        <v>0</v>
      </c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R102" s="217" t="s">
        <v>265</v>
      </c>
      <c r="AT102" s="217" t="s">
        <v>267</v>
      </c>
      <c r="AU102" s="217" t="s">
        <v>76</v>
      </c>
      <c r="AY102" s="17" t="s">
        <v>266</v>
      </c>
      <c r="BE102" s="218">
        <f>IF(N102="základní",J102,0)</f>
        <v>0</v>
      </c>
      <c r="BF102" s="218">
        <f>IF(N102="snížená",J102,0)</f>
        <v>0</v>
      </c>
      <c r="BG102" s="218">
        <f>IF(N102="zákl. přenesená",J102,0)</f>
        <v>0</v>
      </c>
      <c r="BH102" s="218">
        <f>IF(N102="sníž. přenesená",J102,0)</f>
        <v>0</v>
      </c>
      <c r="BI102" s="218">
        <f>IF(N102="nulová",J102,0)</f>
        <v>0</v>
      </c>
      <c r="BJ102" s="17" t="s">
        <v>76</v>
      </c>
      <c r="BK102" s="218">
        <f>ROUND(I102*H102,2)</f>
        <v>0</v>
      </c>
      <c r="BL102" s="17" t="s">
        <v>265</v>
      </c>
      <c r="BM102" s="217" t="s">
        <v>3358</v>
      </c>
    </row>
    <row r="103" s="12" customFormat="1">
      <c r="A103" s="12"/>
      <c r="B103" s="224"/>
      <c r="C103" s="225"/>
      <c r="D103" s="226" t="s">
        <v>275</v>
      </c>
      <c r="E103" s="227" t="s">
        <v>381</v>
      </c>
      <c r="F103" s="228" t="s">
        <v>3359</v>
      </c>
      <c r="G103" s="225"/>
      <c r="H103" s="229">
        <v>174</v>
      </c>
      <c r="I103" s="230"/>
      <c r="J103" s="225"/>
      <c r="K103" s="225"/>
      <c r="L103" s="231"/>
      <c r="M103" s="236"/>
      <c r="N103" s="237"/>
      <c r="O103" s="237"/>
      <c r="P103" s="237"/>
      <c r="Q103" s="237"/>
      <c r="R103" s="237"/>
      <c r="S103" s="237"/>
      <c r="T103" s="238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T103" s="235" t="s">
        <v>275</v>
      </c>
      <c r="AU103" s="235" t="s">
        <v>76</v>
      </c>
      <c r="AV103" s="12" t="s">
        <v>78</v>
      </c>
      <c r="AW103" s="12" t="s">
        <v>31</v>
      </c>
      <c r="AX103" s="12" t="s">
        <v>76</v>
      </c>
      <c r="AY103" s="235" t="s">
        <v>266</v>
      </c>
    </row>
    <row r="104" s="2" customFormat="1" ht="16.5" customHeight="1">
      <c r="A104" s="38"/>
      <c r="B104" s="39"/>
      <c r="C104" s="206" t="s">
        <v>697</v>
      </c>
      <c r="D104" s="206" t="s">
        <v>267</v>
      </c>
      <c r="E104" s="207" t="s">
        <v>3275</v>
      </c>
      <c r="F104" s="208" t="s">
        <v>3276</v>
      </c>
      <c r="G104" s="209" t="s">
        <v>299</v>
      </c>
      <c r="H104" s="210">
        <v>87</v>
      </c>
      <c r="I104" s="211"/>
      <c r="J104" s="212">
        <f>ROUND(I104*H104,2)</f>
        <v>0</v>
      </c>
      <c r="K104" s="208" t="s">
        <v>19</v>
      </c>
      <c r="L104" s="44"/>
      <c r="M104" s="213" t="s">
        <v>19</v>
      </c>
      <c r="N104" s="214" t="s">
        <v>40</v>
      </c>
      <c r="O104" s="84"/>
      <c r="P104" s="215">
        <f>O104*H104</f>
        <v>0</v>
      </c>
      <c r="Q104" s="215">
        <v>0</v>
      </c>
      <c r="R104" s="215">
        <f>Q104*H104</f>
        <v>0</v>
      </c>
      <c r="S104" s="215">
        <v>0</v>
      </c>
      <c r="T104" s="216">
        <f>S104*H104</f>
        <v>0</v>
      </c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R104" s="217" t="s">
        <v>265</v>
      </c>
      <c r="AT104" s="217" t="s">
        <v>267</v>
      </c>
      <c r="AU104" s="217" t="s">
        <v>76</v>
      </c>
      <c r="AY104" s="17" t="s">
        <v>266</v>
      </c>
      <c r="BE104" s="218">
        <f>IF(N104="základní",J104,0)</f>
        <v>0</v>
      </c>
      <c r="BF104" s="218">
        <f>IF(N104="snížená",J104,0)</f>
        <v>0</v>
      </c>
      <c r="BG104" s="218">
        <f>IF(N104="zákl. přenesená",J104,0)</f>
        <v>0</v>
      </c>
      <c r="BH104" s="218">
        <f>IF(N104="sníž. přenesená",J104,0)</f>
        <v>0</v>
      </c>
      <c r="BI104" s="218">
        <f>IF(N104="nulová",J104,0)</f>
        <v>0</v>
      </c>
      <c r="BJ104" s="17" t="s">
        <v>76</v>
      </c>
      <c r="BK104" s="218">
        <f>ROUND(I104*H104,2)</f>
        <v>0</v>
      </c>
      <c r="BL104" s="17" t="s">
        <v>265</v>
      </c>
      <c r="BM104" s="217" t="s">
        <v>3360</v>
      </c>
    </row>
    <row r="105" s="2" customFormat="1" ht="16.5" customHeight="1">
      <c r="A105" s="38"/>
      <c r="B105" s="39"/>
      <c r="C105" s="206" t="s">
        <v>711</v>
      </c>
      <c r="D105" s="206" t="s">
        <v>267</v>
      </c>
      <c r="E105" s="207" t="s">
        <v>3133</v>
      </c>
      <c r="F105" s="208" t="s">
        <v>3134</v>
      </c>
      <c r="G105" s="209" t="s">
        <v>293</v>
      </c>
      <c r="H105" s="210">
        <v>1.0740000000000001</v>
      </c>
      <c r="I105" s="211"/>
      <c r="J105" s="212">
        <f>ROUND(I105*H105,2)</f>
        <v>0</v>
      </c>
      <c r="K105" s="208" t="s">
        <v>19</v>
      </c>
      <c r="L105" s="44"/>
      <c r="M105" s="213" t="s">
        <v>19</v>
      </c>
      <c r="N105" s="214" t="s">
        <v>40</v>
      </c>
      <c r="O105" s="84"/>
      <c r="P105" s="215">
        <f>O105*H105</f>
        <v>0</v>
      </c>
      <c r="Q105" s="215">
        <v>0</v>
      </c>
      <c r="R105" s="215">
        <f>Q105*H105</f>
        <v>0</v>
      </c>
      <c r="S105" s="215">
        <v>2.2000000000000002</v>
      </c>
      <c r="T105" s="216">
        <f>S105*H105</f>
        <v>2.3628000000000005</v>
      </c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R105" s="217" t="s">
        <v>265</v>
      </c>
      <c r="AT105" s="217" t="s">
        <v>267</v>
      </c>
      <c r="AU105" s="217" t="s">
        <v>76</v>
      </c>
      <c r="AY105" s="17" t="s">
        <v>266</v>
      </c>
      <c r="BE105" s="218">
        <f>IF(N105="základní",J105,0)</f>
        <v>0</v>
      </c>
      <c r="BF105" s="218">
        <f>IF(N105="snížená",J105,0)</f>
        <v>0</v>
      </c>
      <c r="BG105" s="218">
        <f>IF(N105="zákl. přenesená",J105,0)</f>
        <v>0</v>
      </c>
      <c r="BH105" s="218">
        <f>IF(N105="sníž. přenesená",J105,0)</f>
        <v>0</v>
      </c>
      <c r="BI105" s="218">
        <f>IF(N105="nulová",J105,0)</f>
        <v>0</v>
      </c>
      <c r="BJ105" s="17" t="s">
        <v>76</v>
      </c>
      <c r="BK105" s="218">
        <f>ROUND(I105*H105,2)</f>
        <v>0</v>
      </c>
      <c r="BL105" s="17" t="s">
        <v>265</v>
      </c>
      <c r="BM105" s="217" t="s">
        <v>3361</v>
      </c>
    </row>
    <row r="106" s="2" customFormat="1" ht="16.5" customHeight="1">
      <c r="A106" s="38"/>
      <c r="B106" s="39"/>
      <c r="C106" s="206" t="s">
        <v>718</v>
      </c>
      <c r="D106" s="206" t="s">
        <v>267</v>
      </c>
      <c r="E106" s="207" t="s">
        <v>3282</v>
      </c>
      <c r="F106" s="208" t="s">
        <v>3283</v>
      </c>
      <c r="G106" s="209" t="s">
        <v>299</v>
      </c>
      <c r="H106" s="210">
        <v>87</v>
      </c>
      <c r="I106" s="211"/>
      <c r="J106" s="212">
        <f>ROUND(I106*H106,2)</f>
        <v>0</v>
      </c>
      <c r="K106" s="208" t="s">
        <v>19</v>
      </c>
      <c r="L106" s="44"/>
      <c r="M106" s="213" t="s">
        <v>19</v>
      </c>
      <c r="N106" s="214" t="s">
        <v>40</v>
      </c>
      <c r="O106" s="84"/>
      <c r="P106" s="215">
        <f>O106*H106</f>
        <v>0</v>
      </c>
      <c r="Q106" s="215">
        <v>0</v>
      </c>
      <c r="R106" s="215">
        <f>Q106*H106</f>
        <v>0</v>
      </c>
      <c r="S106" s="215">
        <v>0</v>
      </c>
      <c r="T106" s="216">
        <f>S106*H106</f>
        <v>0</v>
      </c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R106" s="217" t="s">
        <v>265</v>
      </c>
      <c r="AT106" s="217" t="s">
        <v>267</v>
      </c>
      <c r="AU106" s="217" t="s">
        <v>76</v>
      </c>
      <c r="AY106" s="17" t="s">
        <v>266</v>
      </c>
      <c r="BE106" s="218">
        <f>IF(N106="základní",J106,0)</f>
        <v>0</v>
      </c>
      <c r="BF106" s="218">
        <f>IF(N106="snížená",J106,0)</f>
        <v>0</v>
      </c>
      <c r="BG106" s="218">
        <f>IF(N106="zákl. přenesená",J106,0)</f>
        <v>0</v>
      </c>
      <c r="BH106" s="218">
        <f>IF(N106="sníž. přenesená",J106,0)</f>
        <v>0</v>
      </c>
      <c r="BI106" s="218">
        <f>IF(N106="nulová",J106,0)</f>
        <v>0</v>
      </c>
      <c r="BJ106" s="17" t="s">
        <v>76</v>
      </c>
      <c r="BK106" s="218">
        <f>ROUND(I106*H106,2)</f>
        <v>0</v>
      </c>
      <c r="BL106" s="17" t="s">
        <v>265</v>
      </c>
      <c r="BM106" s="217" t="s">
        <v>3362</v>
      </c>
    </row>
    <row r="107" s="2" customFormat="1" ht="16.5" customHeight="1">
      <c r="A107" s="38"/>
      <c r="B107" s="39"/>
      <c r="C107" s="206" t="s">
        <v>736</v>
      </c>
      <c r="D107" s="206" t="s">
        <v>267</v>
      </c>
      <c r="E107" s="207" t="s">
        <v>3107</v>
      </c>
      <c r="F107" s="208" t="s">
        <v>3108</v>
      </c>
      <c r="G107" s="209" t="s">
        <v>299</v>
      </c>
      <c r="H107" s="210">
        <v>87</v>
      </c>
      <c r="I107" s="211"/>
      <c r="J107" s="212">
        <f>ROUND(I107*H107,2)</f>
        <v>0</v>
      </c>
      <c r="K107" s="208" t="s">
        <v>19</v>
      </c>
      <c r="L107" s="44"/>
      <c r="M107" s="213" t="s">
        <v>19</v>
      </c>
      <c r="N107" s="214" t="s">
        <v>40</v>
      </c>
      <c r="O107" s="84"/>
      <c r="P107" s="215">
        <f>O107*H107</f>
        <v>0</v>
      </c>
      <c r="Q107" s="215">
        <v>9.0000000000000006E-05</v>
      </c>
      <c r="R107" s="215">
        <f>Q107*H107</f>
        <v>0.0078300000000000002</v>
      </c>
      <c r="S107" s="215">
        <v>0</v>
      </c>
      <c r="T107" s="216">
        <f>S107*H107</f>
        <v>0</v>
      </c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R107" s="217" t="s">
        <v>265</v>
      </c>
      <c r="AT107" s="217" t="s">
        <v>267</v>
      </c>
      <c r="AU107" s="217" t="s">
        <v>76</v>
      </c>
      <c r="AY107" s="17" t="s">
        <v>266</v>
      </c>
      <c r="BE107" s="218">
        <f>IF(N107="základní",J107,0)</f>
        <v>0</v>
      </c>
      <c r="BF107" s="218">
        <f>IF(N107="snížená",J107,0)</f>
        <v>0</v>
      </c>
      <c r="BG107" s="218">
        <f>IF(N107="zákl. přenesená",J107,0)</f>
        <v>0</v>
      </c>
      <c r="BH107" s="218">
        <f>IF(N107="sníž. přenesená",J107,0)</f>
        <v>0</v>
      </c>
      <c r="BI107" s="218">
        <f>IF(N107="nulová",J107,0)</f>
        <v>0</v>
      </c>
      <c r="BJ107" s="17" t="s">
        <v>76</v>
      </c>
      <c r="BK107" s="218">
        <f>ROUND(I107*H107,2)</f>
        <v>0</v>
      </c>
      <c r="BL107" s="17" t="s">
        <v>265</v>
      </c>
      <c r="BM107" s="217" t="s">
        <v>3363</v>
      </c>
    </row>
    <row r="108" s="2" customFormat="1" ht="16.5" customHeight="1">
      <c r="A108" s="38"/>
      <c r="B108" s="39"/>
      <c r="C108" s="206" t="s">
        <v>741</v>
      </c>
      <c r="D108" s="206" t="s">
        <v>267</v>
      </c>
      <c r="E108" s="207" t="s">
        <v>3289</v>
      </c>
      <c r="F108" s="208" t="s">
        <v>3290</v>
      </c>
      <c r="G108" s="209" t="s">
        <v>299</v>
      </c>
      <c r="H108" s="210">
        <v>87</v>
      </c>
      <c r="I108" s="211"/>
      <c r="J108" s="212">
        <f>ROUND(I108*H108,2)</f>
        <v>0</v>
      </c>
      <c r="K108" s="208" t="s">
        <v>19</v>
      </c>
      <c r="L108" s="44"/>
      <c r="M108" s="213" t="s">
        <v>19</v>
      </c>
      <c r="N108" s="214" t="s">
        <v>40</v>
      </c>
      <c r="O108" s="84"/>
      <c r="P108" s="215">
        <f>O108*H108</f>
        <v>0</v>
      </c>
      <c r="Q108" s="215">
        <v>0</v>
      </c>
      <c r="R108" s="215">
        <f>Q108*H108</f>
        <v>0</v>
      </c>
      <c r="S108" s="215">
        <v>0</v>
      </c>
      <c r="T108" s="216">
        <f>S108*H108</f>
        <v>0</v>
      </c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R108" s="217" t="s">
        <v>265</v>
      </c>
      <c r="AT108" s="217" t="s">
        <v>267</v>
      </c>
      <c r="AU108" s="217" t="s">
        <v>76</v>
      </c>
      <c r="AY108" s="17" t="s">
        <v>266</v>
      </c>
      <c r="BE108" s="218">
        <f>IF(N108="základní",J108,0)</f>
        <v>0</v>
      </c>
      <c r="BF108" s="218">
        <f>IF(N108="snížená",J108,0)</f>
        <v>0</v>
      </c>
      <c r="BG108" s="218">
        <f>IF(N108="zákl. přenesená",J108,0)</f>
        <v>0</v>
      </c>
      <c r="BH108" s="218">
        <f>IF(N108="sníž. přenesená",J108,0)</f>
        <v>0</v>
      </c>
      <c r="BI108" s="218">
        <f>IF(N108="nulová",J108,0)</f>
        <v>0</v>
      </c>
      <c r="BJ108" s="17" t="s">
        <v>76</v>
      </c>
      <c r="BK108" s="218">
        <f>ROUND(I108*H108,2)</f>
        <v>0</v>
      </c>
      <c r="BL108" s="17" t="s">
        <v>265</v>
      </c>
      <c r="BM108" s="217" t="s">
        <v>3364</v>
      </c>
    </row>
    <row r="109" s="2" customFormat="1" ht="16.5" customHeight="1">
      <c r="A109" s="38"/>
      <c r="B109" s="39"/>
      <c r="C109" s="239" t="s">
        <v>756</v>
      </c>
      <c r="D109" s="239" t="s">
        <v>299</v>
      </c>
      <c r="E109" s="240" t="s">
        <v>3295</v>
      </c>
      <c r="F109" s="241" t="s">
        <v>3296</v>
      </c>
      <c r="G109" s="242" t="s">
        <v>302</v>
      </c>
      <c r="H109" s="243">
        <v>52.200000000000003</v>
      </c>
      <c r="I109" s="244"/>
      <c r="J109" s="245">
        <f>ROUND(I109*H109,2)</f>
        <v>0</v>
      </c>
      <c r="K109" s="241" t="s">
        <v>19</v>
      </c>
      <c r="L109" s="246"/>
      <c r="M109" s="247" t="s">
        <v>19</v>
      </c>
      <c r="N109" s="248" t="s">
        <v>40</v>
      </c>
      <c r="O109" s="84"/>
      <c r="P109" s="215">
        <f>O109*H109</f>
        <v>0</v>
      </c>
      <c r="Q109" s="215">
        <v>1</v>
      </c>
      <c r="R109" s="215">
        <f>Q109*H109</f>
        <v>52.200000000000003</v>
      </c>
      <c r="S109" s="215">
        <v>0</v>
      </c>
      <c r="T109" s="216">
        <f>S109*H109</f>
        <v>0</v>
      </c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R109" s="217" t="s">
        <v>303</v>
      </c>
      <c r="AT109" s="217" t="s">
        <v>299</v>
      </c>
      <c r="AU109" s="217" t="s">
        <v>76</v>
      </c>
      <c r="AY109" s="17" t="s">
        <v>266</v>
      </c>
      <c r="BE109" s="218">
        <f>IF(N109="základní",J109,0)</f>
        <v>0</v>
      </c>
      <c r="BF109" s="218">
        <f>IF(N109="snížená",J109,0)</f>
        <v>0</v>
      </c>
      <c r="BG109" s="218">
        <f>IF(N109="zákl. přenesená",J109,0)</f>
        <v>0</v>
      </c>
      <c r="BH109" s="218">
        <f>IF(N109="sníž. přenesená",J109,0)</f>
        <v>0</v>
      </c>
      <c r="BI109" s="218">
        <f>IF(N109="nulová",J109,0)</f>
        <v>0</v>
      </c>
      <c r="BJ109" s="17" t="s">
        <v>76</v>
      </c>
      <c r="BK109" s="218">
        <f>ROUND(I109*H109,2)</f>
        <v>0</v>
      </c>
      <c r="BL109" s="17" t="s">
        <v>265</v>
      </c>
      <c r="BM109" s="217" t="s">
        <v>3365</v>
      </c>
    </row>
    <row r="110" s="12" customFormat="1">
      <c r="A110" s="12"/>
      <c r="B110" s="224"/>
      <c r="C110" s="225"/>
      <c r="D110" s="226" t="s">
        <v>275</v>
      </c>
      <c r="E110" s="227" t="s">
        <v>657</v>
      </c>
      <c r="F110" s="228" t="s">
        <v>3366</v>
      </c>
      <c r="G110" s="225"/>
      <c r="H110" s="229">
        <v>52.200000000000003</v>
      </c>
      <c r="I110" s="230"/>
      <c r="J110" s="225"/>
      <c r="K110" s="225"/>
      <c r="L110" s="231"/>
      <c r="M110" s="236"/>
      <c r="N110" s="237"/>
      <c r="O110" s="237"/>
      <c r="P110" s="237"/>
      <c r="Q110" s="237"/>
      <c r="R110" s="237"/>
      <c r="S110" s="237"/>
      <c r="T110" s="238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T110" s="235" t="s">
        <v>275</v>
      </c>
      <c r="AU110" s="235" t="s">
        <v>76</v>
      </c>
      <c r="AV110" s="12" t="s">
        <v>78</v>
      </c>
      <c r="AW110" s="12" t="s">
        <v>31</v>
      </c>
      <c r="AX110" s="12" t="s">
        <v>76</v>
      </c>
      <c r="AY110" s="235" t="s">
        <v>266</v>
      </c>
    </row>
    <row r="111" s="2" customFormat="1" ht="16.5" customHeight="1">
      <c r="A111" s="38"/>
      <c r="B111" s="39"/>
      <c r="C111" s="206" t="s">
        <v>763</v>
      </c>
      <c r="D111" s="206" t="s">
        <v>267</v>
      </c>
      <c r="E111" s="207" t="s">
        <v>3299</v>
      </c>
      <c r="F111" s="208" t="s">
        <v>3300</v>
      </c>
      <c r="G111" s="209" t="s">
        <v>391</v>
      </c>
      <c r="H111" s="210">
        <v>43.5</v>
      </c>
      <c r="I111" s="211"/>
      <c r="J111" s="212">
        <f>ROUND(I111*H111,2)</f>
        <v>0</v>
      </c>
      <c r="K111" s="208" t="s">
        <v>19</v>
      </c>
      <c r="L111" s="44"/>
      <c r="M111" s="213" t="s">
        <v>19</v>
      </c>
      <c r="N111" s="214" t="s">
        <v>40</v>
      </c>
      <c r="O111" s="84"/>
      <c r="P111" s="215">
        <f>O111*H111</f>
        <v>0</v>
      </c>
      <c r="Q111" s="215">
        <v>0</v>
      </c>
      <c r="R111" s="215">
        <f>Q111*H111</f>
        <v>0</v>
      </c>
      <c r="S111" s="215">
        <v>0</v>
      </c>
      <c r="T111" s="216">
        <f>S111*H111</f>
        <v>0</v>
      </c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R111" s="217" t="s">
        <v>265</v>
      </c>
      <c r="AT111" s="217" t="s">
        <v>267</v>
      </c>
      <c r="AU111" s="217" t="s">
        <v>76</v>
      </c>
      <c r="AY111" s="17" t="s">
        <v>266</v>
      </c>
      <c r="BE111" s="218">
        <f>IF(N111="základní",J111,0)</f>
        <v>0</v>
      </c>
      <c r="BF111" s="218">
        <f>IF(N111="snížená",J111,0)</f>
        <v>0</v>
      </c>
      <c r="BG111" s="218">
        <f>IF(N111="zákl. přenesená",J111,0)</f>
        <v>0</v>
      </c>
      <c r="BH111" s="218">
        <f>IF(N111="sníž. přenesená",J111,0)</f>
        <v>0</v>
      </c>
      <c r="BI111" s="218">
        <f>IF(N111="nulová",J111,0)</f>
        <v>0</v>
      </c>
      <c r="BJ111" s="17" t="s">
        <v>76</v>
      </c>
      <c r="BK111" s="218">
        <f>ROUND(I111*H111,2)</f>
        <v>0</v>
      </c>
      <c r="BL111" s="17" t="s">
        <v>265</v>
      </c>
      <c r="BM111" s="217" t="s">
        <v>3367</v>
      </c>
    </row>
    <row r="112" s="12" customFormat="1">
      <c r="A112" s="12"/>
      <c r="B112" s="224"/>
      <c r="C112" s="225"/>
      <c r="D112" s="226" t="s">
        <v>275</v>
      </c>
      <c r="E112" s="227" t="s">
        <v>663</v>
      </c>
      <c r="F112" s="228" t="s">
        <v>3368</v>
      </c>
      <c r="G112" s="225"/>
      <c r="H112" s="229">
        <v>43.5</v>
      </c>
      <c r="I112" s="230"/>
      <c r="J112" s="225"/>
      <c r="K112" s="225"/>
      <c r="L112" s="231"/>
      <c r="M112" s="236"/>
      <c r="N112" s="237"/>
      <c r="O112" s="237"/>
      <c r="P112" s="237"/>
      <c r="Q112" s="237"/>
      <c r="R112" s="237"/>
      <c r="S112" s="237"/>
      <c r="T112" s="238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T112" s="235" t="s">
        <v>275</v>
      </c>
      <c r="AU112" s="235" t="s">
        <v>76</v>
      </c>
      <c r="AV112" s="12" t="s">
        <v>78</v>
      </c>
      <c r="AW112" s="12" t="s">
        <v>31</v>
      </c>
      <c r="AX112" s="12" t="s">
        <v>76</v>
      </c>
      <c r="AY112" s="235" t="s">
        <v>266</v>
      </c>
    </row>
    <row r="113" s="2" customFormat="1" ht="16.5" customHeight="1">
      <c r="A113" s="38"/>
      <c r="B113" s="39"/>
      <c r="C113" s="206" t="s">
        <v>768</v>
      </c>
      <c r="D113" s="206" t="s">
        <v>267</v>
      </c>
      <c r="E113" s="207" t="s">
        <v>3303</v>
      </c>
      <c r="F113" s="208" t="s">
        <v>3304</v>
      </c>
      <c r="G113" s="209" t="s">
        <v>299</v>
      </c>
      <c r="H113" s="210">
        <v>107</v>
      </c>
      <c r="I113" s="211"/>
      <c r="J113" s="212">
        <f>ROUND(I113*H113,2)</f>
        <v>0</v>
      </c>
      <c r="K113" s="208" t="s">
        <v>19</v>
      </c>
      <c r="L113" s="44"/>
      <c r="M113" s="213" t="s">
        <v>19</v>
      </c>
      <c r="N113" s="214" t="s">
        <v>40</v>
      </c>
      <c r="O113" s="84"/>
      <c r="P113" s="215">
        <f>O113*H113</f>
        <v>0</v>
      </c>
      <c r="Q113" s="215">
        <v>0.17999999999999999</v>
      </c>
      <c r="R113" s="215">
        <f>Q113*H113</f>
        <v>19.259999999999998</v>
      </c>
      <c r="S113" s="215">
        <v>0</v>
      </c>
      <c r="T113" s="216">
        <f>S113*H113</f>
        <v>0</v>
      </c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R113" s="217" t="s">
        <v>265</v>
      </c>
      <c r="AT113" s="217" t="s">
        <v>267</v>
      </c>
      <c r="AU113" s="217" t="s">
        <v>76</v>
      </c>
      <c r="AY113" s="17" t="s">
        <v>266</v>
      </c>
      <c r="BE113" s="218">
        <f>IF(N113="základní",J113,0)</f>
        <v>0</v>
      </c>
      <c r="BF113" s="218">
        <f>IF(N113="snížená",J113,0)</f>
        <v>0</v>
      </c>
      <c r="BG113" s="218">
        <f>IF(N113="zákl. přenesená",J113,0)</f>
        <v>0</v>
      </c>
      <c r="BH113" s="218">
        <f>IF(N113="sníž. přenesená",J113,0)</f>
        <v>0</v>
      </c>
      <c r="BI113" s="218">
        <f>IF(N113="nulová",J113,0)</f>
        <v>0</v>
      </c>
      <c r="BJ113" s="17" t="s">
        <v>76</v>
      </c>
      <c r="BK113" s="218">
        <f>ROUND(I113*H113,2)</f>
        <v>0</v>
      </c>
      <c r="BL113" s="17" t="s">
        <v>265</v>
      </c>
      <c r="BM113" s="217" t="s">
        <v>3369</v>
      </c>
    </row>
    <row r="114" s="2" customFormat="1" ht="16.5" customHeight="1">
      <c r="A114" s="38"/>
      <c r="B114" s="39"/>
      <c r="C114" s="239" t="s">
        <v>782</v>
      </c>
      <c r="D114" s="239" t="s">
        <v>299</v>
      </c>
      <c r="E114" s="240" t="s">
        <v>3309</v>
      </c>
      <c r="F114" s="241" t="s">
        <v>3310</v>
      </c>
      <c r="G114" s="242" t="s">
        <v>299</v>
      </c>
      <c r="H114" s="243">
        <v>107</v>
      </c>
      <c r="I114" s="244"/>
      <c r="J114" s="245">
        <f>ROUND(I114*H114,2)</f>
        <v>0</v>
      </c>
      <c r="K114" s="241" t="s">
        <v>19</v>
      </c>
      <c r="L114" s="246"/>
      <c r="M114" s="247" t="s">
        <v>19</v>
      </c>
      <c r="N114" s="248" t="s">
        <v>40</v>
      </c>
      <c r="O114" s="84"/>
      <c r="P114" s="215">
        <f>O114*H114</f>
        <v>0</v>
      </c>
      <c r="Q114" s="215">
        <v>0.00035</v>
      </c>
      <c r="R114" s="215">
        <f>Q114*H114</f>
        <v>0.037449999999999997</v>
      </c>
      <c r="S114" s="215">
        <v>0</v>
      </c>
      <c r="T114" s="216">
        <f>S114*H114</f>
        <v>0</v>
      </c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R114" s="217" t="s">
        <v>303</v>
      </c>
      <c r="AT114" s="217" t="s">
        <v>299</v>
      </c>
      <c r="AU114" s="217" t="s">
        <v>76</v>
      </c>
      <c r="AY114" s="17" t="s">
        <v>266</v>
      </c>
      <c r="BE114" s="218">
        <f>IF(N114="základní",J114,0)</f>
        <v>0</v>
      </c>
      <c r="BF114" s="218">
        <f>IF(N114="snížená",J114,0)</f>
        <v>0</v>
      </c>
      <c r="BG114" s="218">
        <f>IF(N114="zákl. přenesená",J114,0)</f>
        <v>0</v>
      </c>
      <c r="BH114" s="218">
        <f>IF(N114="sníž. přenesená",J114,0)</f>
        <v>0</v>
      </c>
      <c r="BI114" s="218">
        <f>IF(N114="nulová",J114,0)</f>
        <v>0</v>
      </c>
      <c r="BJ114" s="17" t="s">
        <v>76</v>
      </c>
      <c r="BK114" s="218">
        <f>ROUND(I114*H114,2)</f>
        <v>0</v>
      </c>
      <c r="BL114" s="17" t="s">
        <v>265</v>
      </c>
      <c r="BM114" s="217" t="s">
        <v>3370</v>
      </c>
    </row>
    <row r="115" s="2" customFormat="1" ht="16.5" customHeight="1">
      <c r="A115" s="38"/>
      <c r="B115" s="39"/>
      <c r="C115" s="206" t="s">
        <v>794</v>
      </c>
      <c r="D115" s="206" t="s">
        <v>267</v>
      </c>
      <c r="E115" s="207" t="s">
        <v>3312</v>
      </c>
      <c r="F115" s="208" t="s">
        <v>3313</v>
      </c>
      <c r="G115" s="209" t="s">
        <v>341</v>
      </c>
      <c r="H115" s="210">
        <v>2</v>
      </c>
      <c r="I115" s="211"/>
      <c r="J115" s="212">
        <f>ROUND(I115*H115,2)</f>
        <v>0</v>
      </c>
      <c r="K115" s="208" t="s">
        <v>19</v>
      </c>
      <c r="L115" s="44"/>
      <c r="M115" s="213" t="s">
        <v>19</v>
      </c>
      <c r="N115" s="214" t="s">
        <v>40</v>
      </c>
      <c r="O115" s="84"/>
      <c r="P115" s="215">
        <f>O115*H115</f>
        <v>0</v>
      </c>
      <c r="Q115" s="215">
        <v>0</v>
      </c>
      <c r="R115" s="215">
        <f>Q115*H115</f>
        <v>0</v>
      </c>
      <c r="S115" s="215">
        <v>0</v>
      </c>
      <c r="T115" s="216">
        <f>S115*H115</f>
        <v>0</v>
      </c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R115" s="217" t="s">
        <v>265</v>
      </c>
      <c r="AT115" s="217" t="s">
        <v>267</v>
      </c>
      <c r="AU115" s="217" t="s">
        <v>76</v>
      </c>
      <c r="AY115" s="17" t="s">
        <v>266</v>
      </c>
      <c r="BE115" s="218">
        <f>IF(N115="základní",J115,0)</f>
        <v>0</v>
      </c>
      <c r="BF115" s="218">
        <f>IF(N115="snížená",J115,0)</f>
        <v>0</v>
      </c>
      <c r="BG115" s="218">
        <f>IF(N115="zákl. přenesená",J115,0)</f>
        <v>0</v>
      </c>
      <c r="BH115" s="218">
        <f>IF(N115="sníž. přenesená",J115,0)</f>
        <v>0</v>
      </c>
      <c r="BI115" s="218">
        <f>IF(N115="nulová",J115,0)</f>
        <v>0</v>
      </c>
      <c r="BJ115" s="17" t="s">
        <v>76</v>
      </c>
      <c r="BK115" s="218">
        <f>ROUND(I115*H115,2)</f>
        <v>0</v>
      </c>
      <c r="BL115" s="17" t="s">
        <v>265</v>
      </c>
      <c r="BM115" s="217" t="s">
        <v>3371</v>
      </c>
    </row>
    <row r="116" s="2" customFormat="1" ht="16.5" customHeight="1">
      <c r="A116" s="38"/>
      <c r="B116" s="39"/>
      <c r="C116" s="239" t="s">
        <v>801</v>
      </c>
      <c r="D116" s="239" t="s">
        <v>299</v>
      </c>
      <c r="E116" s="240" t="s">
        <v>293</v>
      </c>
      <c r="F116" s="241" t="s">
        <v>3315</v>
      </c>
      <c r="G116" s="242" t="s">
        <v>341</v>
      </c>
      <c r="H116" s="243">
        <v>2</v>
      </c>
      <c r="I116" s="244"/>
      <c r="J116" s="245">
        <f>ROUND(I116*H116,2)</f>
        <v>0</v>
      </c>
      <c r="K116" s="241" t="s">
        <v>19</v>
      </c>
      <c r="L116" s="246"/>
      <c r="M116" s="247" t="s">
        <v>19</v>
      </c>
      <c r="N116" s="248" t="s">
        <v>40</v>
      </c>
      <c r="O116" s="84"/>
      <c r="P116" s="215">
        <f>O116*H116</f>
        <v>0</v>
      </c>
      <c r="Q116" s="215">
        <v>0</v>
      </c>
      <c r="R116" s="215">
        <f>Q116*H116</f>
        <v>0</v>
      </c>
      <c r="S116" s="215">
        <v>0</v>
      </c>
      <c r="T116" s="216">
        <f>S116*H116</f>
        <v>0</v>
      </c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R116" s="217" t="s">
        <v>303</v>
      </c>
      <c r="AT116" s="217" t="s">
        <v>299</v>
      </c>
      <c r="AU116" s="217" t="s">
        <v>76</v>
      </c>
      <c r="AY116" s="17" t="s">
        <v>266</v>
      </c>
      <c r="BE116" s="218">
        <f>IF(N116="základní",J116,0)</f>
        <v>0</v>
      </c>
      <c r="BF116" s="218">
        <f>IF(N116="snížená",J116,0)</f>
        <v>0</v>
      </c>
      <c r="BG116" s="218">
        <f>IF(N116="zákl. přenesená",J116,0)</f>
        <v>0</v>
      </c>
      <c r="BH116" s="218">
        <f>IF(N116="sníž. přenesená",J116,0)</f>
        <v>0</v>
      </c>
      <c r="BI116" s="218">
        <f>IF(N116="nulová",J116,0)</f>
        <v>0</v>
      </c>
      <c r="BJ116" s="17" t="s">
        <v>76</v>
      </c>
      <c r="BK116" s="218">
        <f>ROUND(I116*H116,2)</f>
        <v>0</v>
      </c>
      <c r="BL116" s="17" t="s">
        <v>265</v>
      </c>
      <c r="BM116" s="217" t="s">
        <v>3372</v>
      </c>
    </row>
    <row r="117" s="2" customFormat="1" ht="16.5" customHeight="1">
      <c r="A117" s="38"/>
      <c r="B117" s="39"/>
      <c r="C117" s="206" t="s">
        <v>860</v>
      </c>
      <c r="D117" s="206" t="s">
        <v>267</v>
      </c>
      <c r="E117" s="207" t="s">
        <v>3373</v>
      </c>
      <c r="F117" s="208" t="s">
        <v>3374</v>
      </c>
      <c r="G117" s="209" t="s">
        <v>293</v>
      </c>
      <c r="H117" s="210">
        <v>1</v>
      </c>
      <c r="I117" s="211"/>
      <c r="J117" s="212">
        <f>ROUND(I117*H117,2)</f>
        <v>0</v>
      </c>
      <c r="K117" s="208" t="s">
        <v>19</v>
      </c>
      <c r="L117" s="44"/>
      <c r="M117" s="213" t="s">
        <v>19</v>
      </c>
      <c r="N117" s="214" t="s">
        <v>40</v>
      </c>
      <c r="O117" s="84"/>
      <c r="P117" s="215">
        <f>O117*H117</f>
        <v>0</v>
      </c>
      <c r="Q117" s="215">
        <v>0</v>
      </c>
      <c r="R117" s="215">
        <f>Q117*H117</f>
        <v>0</v>
      </c>
      <c r="S117" s="215">
        <v>0</v>
      </c>
      <c r="T117" s="216">
        <f>S117*H117</f>
        <v>0</v>
      </c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R117" s="217" t="s">
        <v>265</v>
      </c>
      <c r="AT117" s="217" t="s">
        <v>267</v>
      </c>
      <c r="AU117" s="217" t="s">
        <v>76</v>
      </c>
      <c r="AY117" s="17" t="s">
        <v>266</v>
      </c>
      <c r="BE117" s="218">
        <f>IF(N117="základní",J117,0)</f>
        <v>0</v>
      </c>
      <c r="BF117" s="218">
        <f>IF(N117="snížená",J117,0)</f>
        <v>0</v>
      </c>
      <c r="BG117" s="218">
        <f>IF(N117="zákl. přenesená",J117,0)</f>
        <v>0</v>
      </c>
      <c r="BH117" s="218">
        <f>IF(N117="sníž. přenesená",J117,0)</f>
        <v>0</v>
      </c>
      <c r="BI117" s="218">
        <f>IF(N117="nulová",J117,0)</f>
        <v>0</v>
      </c>
      <c r="BJ117" s="17" t="s">
        <v>76</v>
      </c>
      <c r="BK117" s="218">
        <f>ROUND(I117*H117,2)</f>
        <v>0</v>
      </c>
      <c r="BL117" s="17" t="s">
        <v>265</v>
      </c>
      <c r="BM117" s="217" t="s">
        <v>3375</v>
      </c>
    </row>
    <row r="118" s="2" customFormat="1" ht="16.5" customHeight="1">
      <c r="A118" s="38"/>
      <c r="B118" s="39"/>
      <c r="C118" s="206" t="s">
        <v>864</v>
      </c>
      <c r="D118" s="206" t="s">
        <v>267</v>
      </c>
      <c r="E118" s="207" t="s">
        <v>3376</v>
      </c>
      <c r="F118" s="208" t="s">
        <v>3377</v>
      </c>
      <c r="G118" s="209" t="s">
        <v>299</v>
      </c>
      <c r="H118" s="210">
        <v>4</v>
      </c>
      <c r="I118" s="211"/>
      <c r="J118" s="212">
        <f>ROUND(I118*H118,2)</f>
        <v>0</v>
      </c>
      <c r="K118" s="208" t="s">
        <v>19</v>
      </c>
      <c r="L118" s="44"/>
      <c r="M118" s="213" t="s">
        <v>19</v>
      </c>
      <c r="N118" s="214" t="s">
        <v>40</v>
      </c>
      <c r="O118" s="84"/>
      <c r="P118" s="215">
        <f>O118*H118</f>
        <v>0</v>
      </c>
      <c r="Q118" s="215">
        <v>0</v>
      </c>
      <c r="R118" s="215">
        <f>Q118*H118</f>
        <v>0</v>
      </c>
      <c r="S118" s="215">
        <v>0</v>
      </c>
      <c r="T118" s="216">
        <f>S118*H118</f>
        <v>0</v>
      </c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R118" s="217" t="s">
        <v>265</v>
      </c>
      <c r="AT118" s="217" t="s">
        <v>267</v>
      </c>
      <c r="AU118" s="217" t="s">
        <v>76</v>
      </c>
      <c r="AY118" s="17" t="s">
        <v>266</v>
      </c>
      <c r="BE118" s="218">
        <f>IF(N118="základní",J118,0)</f>
        <v>0</v>
      </c>
      <c r="BF118" s="218">
        <f>IF(N118="snížená",J118,0)</f>
        <v>0</v>
      </c>
      <c r="BG118" s="218">
        <f>IF(N118="zákl. přenesená",J118,0)</f>
        <v>0</v>
      </c>
      <c r="BH118" s="218">
        <f>IF(N118="sníž. přenesená",J118,0)</f>
        <v>0</v>
      </c>
      <c r="BI118" s="218">
        <f>IF(N118="nulová",J118,0)</f>
        <v>0</v>
      </c>
      <c r="BJ118" s="17" t="s">
        <v>76</v>
      </c>
      <c r="BK118" s="218">
        <f>ROUND(I118*H118,2)</f>
        <v>0</v>
      </c>
      <c r="BL118" s="17" t="s">
        <v>265</v>
      </c>
      <c r="BM118" s="217" t="s">
        <v>3378</v>
      </c>
    </row>
    <row r="119" s="2" customFormat="1" ht="16.5" customHeight="1">
      <c r="A119" s="38"/>
      <c r="B119" s="39"/>
      <c r="C119" s="239" t="s">
        <v>871</v>
      </c>
      <c r="D119" s="239" t="s">
        <v>299</v>
      </c>
      <c r="E119" s="240" t="s">
        <v>3379</v>
      </c>
      <c r="F119" s="241" t="s">
        <v>3380</v>
      </c>
      <c r="G119" s="242" t="s">
        <v>299</v>
      </c>
      <c r="H119" s="243">
        <v>8</v>
      </c>
      <c r="I119" s="244"/>
      <c r="J119" s="245">
        <f>ROUND(I119*H119,2)</f>
        <v>0</v>
      </c>
      <c r="K119" s="241" t="s">
        <v>19</v>
      </c>
      <c r="L119" s="246"/>
      <c r="M119" s="247" t="s">
        <v>19</v>
      </c>
      <c r="N119" s="248" t="s">
        <v>40</v>
      </c>
      <c r="O119" s="84"/>
      <c r="P119" s="215">
        <f>O119*H119</f>
        <v>0</v>
      </c>
      <c r="Q119" s="215">
        <v>0.0011800000000000001</v>
      </c>
      <c r="R119" s="215">
        <f>Q119*H119</f>
        <v>0.0094400000000000005</v>
      </c>
      <c r="S119" s="215">
        <v>0</v>
      </c>
      <c r="T119" s="216">
        <f>S119*H119</f>
        <v>0</v>
      </c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R119" s="217" t="s">
        <v>303</v>
      </c>
      <c r="AT119" s="217" t="s">
        <v>299</v>
      </c>
      <c r="AU119" s="217" t="s">
        <v>76</v>
      </c>
      <c r="AY119" s="17" t="s">
        <v>266</v>
      </c>
      <c r="BE119" s="218">
        <f>IF(N119="základní",J119,0)</f>
        <v>0</v>
      </c>
      <c r="BF119" s="218">
        <f>IF(N119="snížená",J119,0)</f>
        <v>0</v>
      </c>
      <c r="BG119" s="218">
        <f>IF(N119="zákl. přenesená",J119,0)</f>
        <v>0</v>
      </c>
      <c r="BH119" s="218">
        <f>IF(N119="sníž. přenesená",J119,0)</f>
        <v>0</v>
      </c>
      <c r="BI119" s="218">
        <f>IF(N119="nulová",J119,0)</f>
        <v>0</v>
      </c>
      <c r="BJ119" s="17" t="s">
        <v>76</v>
      </c>
      <c r="BK119" s="218">
        <f>ROUND(I119*H119,2)</f>
        <v>0</v>
      </c>
      <c r="BL119" s="17" t="s">
        <v>265</v>
      </c>
      <c r="BM119" s="217" t="s">
        <v>3381</v>
      </c>
    </row>
    <row r="120" s="12" customFormat="1">
      <c r="A120" s="12"/>
      <c r="B120" s="224"/>
      <c r="C120" s="225"/>
      <c r="D120" s="226" t="s">
        <v>275</v>
      </c>
      <c r="E120" s="227" t="s">
        <v>603</v>
      </c>
      <c r="F120" s="228" t="s">
        <v>3382</v>
      </c>
      <c r="G120" s="225"/>
      <c r="H120" s="229">
        <v>8</v>
      </c>
      <c r="I120" s="230"/>
      <c r="J120" s="225"/>
      <c r="K120" s="225"/>
      <c r="L120" s="231"/>
      <c r="M120" s="236"/>
      <c r="N120" s="237"/>
      <c r="O120" s="237"/>
      <c r="P120" s="237"/>
      <c r="Q120" s="237"/>
      <c r="R120" s="237"/>
      <c r="S120" s="237"/>
      <c r="T120" s="238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T120" s="235" t="s">
        <v>275</v>
      </c>
      <c r="AU120" s="235" t="s">
        <v>76</v>
      </c>
      <c r="AV120" s="12" t="s">
        <v>78</v>
      </c>
      <c r="AW120" s="12" t="s">
        <v>31</v>
      </c>
      <c r="AX120" s="12" t="s">
        <v>76</v>
      </c>
      <c r="AY120" s="235" t="s">
        <v>266</v>
      </c>
    </row>
    <row r="121" s="2" customFormat="1" ht="16.5" customHeight="1">
      <c r="A121" s="38"/>
      <c r="B121" s="39"/>
      <c r="C121" s="206" t="s">
        <v>878</v>
      </c>
      <c r="D121" s="206" t="s">
        <v>267</v>
      </c>
      <c r="E121" s="207" t="s">
        <v>3383</v>
      </c>
      <c r="F121" s="208" t="s">
        <v>3384</v>
      </c>
      <c r="G121" s="209" t="s">
        <v>293</v>
      </c>
      <c r="H121" s="210">
        <v>1</v>
      </c>
      <c r="I121" s="211"/>
      <c r="J121" s="212">
        <f>ROUND(I121*H121,2)</f>
        <v>0</v>
      </c>
      <c r="K121" s="208" t="s">
        <v>19</v>
      </c>
      <c r="L121" s="44"/>
      <c r="M121" s="213" t="s">
        <v>19</v>
      </c>
      <c r="N121" s="214" t="s">
        <v>40</v>
      </c>
      <c r="O121" s="84"/>
      <c r="P121" s="215">
        <f>O121*H121</f>
        <v>0</v>
      </c>
      <c r="Q121" s="215">
        <v>0</v>
      </c>
      <c r="R121" s="215">
        <f>Q121*H121</f>
        <v>0</v>
      </c>
      <c r="S121" s="215">
        <v>0</v>
      </c>
      <c r="T121" s="216">
        <f>S121*H121</f>
        <v>0</v>
      </c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R121" s="217" t="s">
        <v>265</v>
      </c>
      <c r="AT121" s="217" t="s">
        <v>267</v>
      </c>
      <c r="AU121" s="217" t="s">
        <v>76</v>
      </c>
      <c r="AY121" s="17" t="s">
        <v>266</v>
      </c>
      <c r="BE121" s="218">
        <f>IF(N121="základní",J121,0)</f>
        <v>0</v>
      </c>
      <c r="BF121" s="218">
        <f>IF(N121="snížená",J121,0)</f>
        <v>0</v>
      </c>
      <c r="BG121" s="218">
        <f>IF(N121="zákl. přenesená",J121,0)</f>
        <v>0</v>
      </c>
      <c r="BH121" s="218">
        <f>IF(N121="sníž. přenesená",J121,0)</f>
        <v>0</v>
      </c>
      <c r="BI121" s="218">
        <f>IF(N121="nulová",J121,0)</f>
        <v>0</v>
      </c>
      <c r="BJ121" s="17" t="s">
        <v>76</v>
      </c>
      <c r="BK121" s="218">
        <f>ROUND(I121*H121,2)</f>
        <v>0</v>
      </c>
      <c r="BL121" s="17" t="s">
        <v>265</v>
      </c>
      <c r="BM121" s="217" t="s">
        <v>3385</v>
      </c>
    </row>
    <row r="122" s="11" customFormat="1" ht="25.92" customHeight="1">
      <c r="A122" s="11"/>
      <c r="B122" s="192"/>
      <c r="C122" s="193"/>
      <c r="D122" s="194" t="s">
        <v>68</v>
      </c>
      <c r="E122" s="195" t="s">
        <v>343</v>
      </c>
      <c r="F122" s="195" t="s">
        <v>344</v>
      </c>
      <c r="G122" s="193"/>
      <c r="H122" s="193"/>
      <c r="I122" s="196"/>
      <c r="J122" s="197">
        <f>BK122</f>
        <v>0</v>
      </c>
      <c r="K122" s="193"/>
      <c r="L122" s="198"/>
      <c r="M122" s="199"/>
      <c r="N122" s="200"/>
      <c r="O122" s="200"/>
      <c r="P122" s="201">
        <f>SUM(P123:P128)</f>
        <v>0</v>
      </c>
      <c r="Q122" s="200"/>
      <c r="R122" s="201">
        <f>SUM(R123:R128)</f>
        <v>0</v>
      </c>
      <c r="S122" s="200"/>
      <c r="T122" s="202">
        <f>SUM(T123:T128)</f>
        <v>0</v>
      </c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R122" s="203" t="s">
        <v>265</v>
      </c>
      <c r="AT122" s="204" t="s">
        <v>68</v>
      </c>
      <c r="AU122" s="204" t="s">
        <v>69</v>
      </c>
      <c r="AY122" s="203" t="s">
        <v>266</v>
      </c>
      <c r="BK122" s="205">
        <f>SUM(BK123:BK128)</f>
        <v>0</v>
      </c>
    </row>
    <row r="123" s="2" customFormat="1" ht="21.75" customHeight="1">
      <c r="A123" s="38"/>
      <c r="B123" s="39"/>
      <c r="C123" s="206" t="s">
        <v>76</v>
      </c>
      <c r="D123" s="206" t="s">
        <v>267</v>
      </c>
      <c r="E123" s="207" t="s">
        <v>3320</v>
      </c>
      <c r="F123" s="208" t="s">
        <v>3321</v>
      </c>
      <c r="G123" s="209" t="s">
        <v>302</v>
      </c>
      <c r="H123" s="210">
        <v>2.1480000000000001</v>
      </c>
      <c r="I123" s="211"/>
      <c r="J123" s="212">
        <f>ROUND(I123*H123,2)</f>
        <v>0</v>
      </c>
      <c r="K123" s="208" t="s">
        <v>19</v>
      </c>
      <c r="L123" s="44"/>
      <c r="M123" s="213" t="s">
        <v>19</v>
      </c>
      <c r="N123" s="214" t="s">
        <v>40</v>
      </c>
      <c r="O123" s="84"/>
      <c r="P123" s="215">
        <f>O123*H123</f>
        <v>0</v>
      </c>
      <c r="Q123" s="215">
        <v>0</v>
      </c>
      <c r="R123" s="215">
        <f>Q123*H123</f>
        <v>0</v>
      </c>
      <c r="S123" s="215">
        <v>0</v>
      </c>
      <c r="T123" s="216">
        <f>S123*H123</f>
        <v>0</v>
      </c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R123" s="217" t="s">
        <v>265</v>
      </c>
      <c r="AT123" s="217" t="s">
        <v>267</v>
      </c>
      <c r="AU123" s="217" t="s">
        <v>76</v>
      </c>
      <c r="AY123" s="17" t="s">
        <v>266</v>
      </c>
      <c r="BE123" s="218">
        <f>IF(N123="základní",J123,0)</f>
        <v>0</v>
      </c>
      <c r="BF123" s="218">
        <f>IF(N123="snížená",J123,0)</f>
        <v>0</v>
      </c>
      <c r="BG123" s="218">
        <f>IF(N123="zákl. přenesená",J123,0)</f>
        <v>0</v>
      </c>
      <c r="BH123" s="218">
        <f>IF(N123="sníž. přenesená",J123,0)</f>
        <v>0</v>
      </c>
      <c r="BI123" s="218">
        <f>IF(N123="nulová",J123,0)</f>
        <v>0</v>
      </c>
      <c r="BJ123" s="17" t="s">
        <v>76</v>
      </c>
      <c r="BK123" s="218">
        <f>ROUND(I123*H123,2)</f>
        <v>0</v>
      </c>
      <c r="BL123" s="17" t="s">
        <v>265</v>
      </c>
      <c r="BM123" s="217" t="s">
        <v>3386</v>
      </c>
    </row>
    <row r="124" s="12" customFormat="1">
      <c r="A124" s="12"/>
      <c r="B124" s="224"/>
      <c r="C124" s="225"/>
      <c r="D124" s="226" t="s">
        <v>275</v>
      </c>
      <c r="E124" s="227" t="s">
        <v>306</v>
      </c>
      <c r="F124" s="228" t="s">
        <v>3387</v>
      </c>
      <c r="G124" s="225"/>
      <c r="H124" s="229">
        <v>2.1480000000000001</v>
      </c>
      <c r="I124" s="230"/>
      <c r="J124" s="225"/>
      <c r="K124" s="225"/>
      <c r="L124" s="231"/>
      <c r="M124" s="236"/>
      <c r="N124" s="237"/>
      <c r="O124" s="237"/>
      <c r="P124" s="237"/>
      <c r="Q124" s="237"/>
      <c r="R124" s="237"/>
      <c r="S124" s="237"/>
      <c r="T124" s="238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T124" s="235" t="s">
        <v>275</v>
      </c>
      <c r="AU124" s="235" t="s">
        <v>76</v>
      </c>
      <c r="AV124" s="12" t="s">
        <v>78</v>
      </c>
      <c r="AW124" s="12" t="s">
        <v>31</v>
      </c>
      <c r="AX124" s="12" t="s">
        <v>76</v>
      </c>
      <c r="AY124" s="235" t="s">
        <v>266</v>
      </c>
    </row>
    <row r="125" s="2" customFormat="1" ht="16.5" customHeight="1">
      <c r="A125" s="38"/>
      <c r="B125" s="39"/>
      <c r="C125" s="206" t="s">
        <v>78</v>
      </c>
      <c r="D125" s="206" t="s">
        <v>267</v>
      </c>
      <c r="E125" s="207" t="s">
        <v>3324</v>
      </c>
      <c r="F125" s="208" t="s">
        <v>3325</v>
      </c>
      <c r="G125" s="209" t="s">
        <v>302</v>
      </c>
      <c r="H125" s="210">
        <v>46.979999999999997</v>
      </c>
      <c r="I125" s="211"/>
      <c r="J125" s="212">
        <f>ROUND(I125*H125,2)</f>
        <v>0</v>
      </c>
      <c r="K125" s="208" t="s">
        <v>19</v>
      </c>
      <c r="L125" s="44"/>
      <c r="M125" s="213" t="s">
        <v>19</v>
      </c>
      <c r="N125" s="214" t="s">
        <v>40</v>
      </c>
      <c r="O125" s="84"/>
      <c r="P125" s="215">
        <f>O125*H125</f>
        <v>0</v>
      </c>
      <c r="Q125" s="215">
        <v>0</v>
      </c>
      <c r="R125" s="215">
        <f>Q125*H125</f>
        <v>0</v>
      </c>
      <c r="S125" s="215">
        <v>0</v>
      </c>
      <c r="T125" s="216">
        <f>S125*H125</f>
        <v>0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R125" s="217" t="s">
        <v>265</v>
      </c>
      <c r="AT125" s="217" t="s">
        <v>267</v>
      </c>
      <c r="AU125" s="217" t="s">
        <v>76</v>
      </c>
      <c r="AY125" s="17" t="s">
        <v>266</v>
      </c>
      <c r="BE125" s="218">
        <f>IF(N125="základní",J125,0)</f>
        <v>0</v>
      </c>
      <c r="BF125" s="218">
        <f>IF(N125="snížená",J125,0)</f>
        <v>0</v>
      </c>
      <c r="BG125" s="218">
        <f>IF(N125="zákl. přenesená",J125,0)</f>
        <v>0</v>
      </c>
      <c r="BH125" s="218">
        <f>IF(N125="sníž. přenesená",J125,0)</f>
        <v>0</v>
      </c>
      <c r="BI125" s="218">
        <f>IF(N125="nulová",J125,0)</f>
        <v>0</v>
      </c>
      <c r="BJ125" s="17" t="s">
        <v>76</v>
      </c>
      <c r="BK125" s="218">
        <f>ROUND(I125*H125,2)</f>
        <v>0</v>
      </c>
      <c r="BL125" s="17" t="s">
        <v>265</v>
      </c>
      <c r="BM125" s="217" t="s">
        <v>3388</v>
      </c>
    </row>
    <row r="126" s="12" customFormat="1">
      <c r="A126" s="12"/>
      <c r="B126" s="224"/>
      <c r="C126" s="225"/>
      <c r="D126" s="226" t="s">
        <v>275</v>
      </c>
      <c r="E126" s="227" t="s">
        <v>317</v>
      </c>
      <c r="F126" s="228" t="s">
        <v>3389</v>
      </c>
      <c r="G126" s="225"/>
      <c r="H126" s="229">
        <v>46.979999999999997</v>
      </c>
      <c r="I126" s="230"/>
      <c r="J126" s="225"/>
      <c r="K126" s="225"/>
      <c r="L126" s="231"/>
      <c r="M126" s="236"/>
      <c r="N126" s="237"/>
      <c r="O126" s="237"/>
      <c r="P126" s="237"/>
      <c r="Q126" s="237"/>
      <c r="R126" s="237"/>
      <c r="S126" s="237"/>
      <c r="T126" s="238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T126" s="235" t="s">
        <v>275</v>
      </c>
      <c r="AU126" s="235" t="s">
        <v>76</v>
      </c>
      <c r="AV126" s="12" t="s">
        <v>78</v>
      </c>
      <c r="AW126" s="12" t="s">
        <v>31</v>
      </c>
      <c r="AX126" s="12" t="s">
        <v>76</v>
      </c>
      <c r="AY126" s="235" t="s">
        <v>266</v>
      </c>
    </row>
    <row r="127" s="2" customFormat="1" ht="16.5" customHeight="1">
      <c r="A127" s="38"/>
      <c r="B127" s="39"/>
      <c r="C127" s="206" t="s">
        <v>312</v>
      </c>
      <c r="D127" s="206" t="s">
        <v>267</v>
      </c>
      <c r="E127" s="207" t="s">
        <v>3328</v>
      </c>
      <c r="F127" s="208" t="s">
        <v>3329</v>
      </c>
      <c r="G127" s="209" t="s">
        <v>302</v>
      </c>
      <c r="H127" s="210">
        <v>49.128</v>
      </c>
      <c r="I127" s="211"/>
      <c r="J127" s="212">
        <f>ROUND(I127*H127,2)</f>
        <v>0</v>
      </c>
      <c r="K127" s="208" t="s">
        <v>19</v>
      </c>
      <c r="L127" s="44"/>
      <c r="M127" s="213" t="s">
        <v>19</v>
      </c>
      <c r="N127" s="214" t="s">
        <v>40</v>
      </c>
      <c r="O127" s="84"/>
      <c r="P127" s="215">
        <f>O127*H127</f>
        <v>0</v>
      </c>
      <c r="Q127" s="215">
        <v>0</v>
      </c>
      <c r="R127" s="215">
        <f>Q127*H127</f>
        <v>0</v>
      </c>
      <c r="S127" s="215">
        <v>0</v>
      </c>
      <c r="T127" s="216">
        <f>S127*H127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217" t="s">
        <v>265</v>
      </c>
      <c r="AT127" s="217" t="s">
        <v>267</v>
      </c>
      <c r="AU127" s="217" t="s">
        <v>76</v>
      </c>
      <c r="AY127" s="17" t="s">
        <v>266</v>
      </c>
      <c r="BE127" s="218">
        <f>IF(N127="základní",J127,0)</f>
        <v>0</v>
      </c>
      <c r="BF127" s="218">
        <f>IF(N127="snížená",J127,0)</f>
        <v>0</v>
      </c>
      <c r="BG127" s="218">
        <f>IF(N127="zákl. přenesená",J127,0)</f>
        <v>0</v>
      </c>
      <c r="BH127" s="218">
        <f>IF(N127="sníž. přenesená",J127,0)</f>
        <v>0</v>
      </c>
      <c r="BI127" s="218">
        <f>IF(N127="nulová",J127,0)</f>
        <v>0</v>
      </c>
      <c r="BJ127" s="17" t="s">
        <v>76</v>
      </c>
      <c r="BK127" s="218">
        <f>ROUND(I127*H127,2)</f>
        <v>0</v>
      </c>
      <c r="BL127" s="17" t="s">
        <v>265</v>
      </c>
      <c r="BM127" s="217" t="s">
        <v>3390</v>
      </c>
    </row>
    <row r="128" s="2" customFormat="1" ht="16.5" customHeight="1">
      <c r="A128" s="38"/>
      <c r="B128" s="39"/>
      <c r="C128" s="206" t="s">
        <v>265</v>
      </c>
      <c r="D128" s="206" t="s">
        <v>267</v>
      </c>
      <c r="E128" s="207" t="s">
        <v>3331</v>
      </c>
      <c r="F128" s="208" t="s">
        <v>3332</v>
      </c>
      <c r="G128" s="209" t="s">
        <v>302</v>
      </c>
      <c r="H128" s="210">
        <v>491.27999999999997</v>
      </c>
      <c r="I128" s="211"/>
      <c r="J128" s="212">
        <f>ROUND(I128*H128,2)</f>
        <v>0</v>
      </c>
      <c r="K128" s="208" t="s">
        <v>19</v>
      </c>
      <c r="L128" s="44"/>
      <c r="M128" s="213" t="s">
        <v>19</v>
      </c>
      <c r="N128" s="214" t="s">
        <v>40</v>
      </c>
      <c r="O128" s="84"/>
      <c r="P128" s="215">
        <f>O128*H128</f>
        <v>0</v>
      </c>
      <c r="Q128" s="215">
        <v>0</v>
      </c>
      <c r="R128" s="215">
        <f>Q128*H128</f>
        <v>0</v>
      </c>
      <c r="S128" s="215">
        <v>0</v>
      </c>
      <c r="T128" s="216">
        <f>S128*H128</f>
        <v>0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R128" s="217" t="s">
        <v>265</v>
      </c>
      <c r="AT128" s="217" t="s">
        <v>267</v>
      </c>
      <c r="AU128" s="217" t="s">
        <v>76</v>
      </c>
      <c r="AY128" s="17" t="s">
        <v>266</v>
      </c>
      <c r="BE128" s="218">
        <f>IF(N128="základní",J128,0)</f>
        <v>0</v>
      </c>
      <c r="BF128" s="218">
        <f>IF(N128="snížená",J128,0)</f>
        <v>0</v>
      </c>
      <c r="BG128" s="218">
        <f>IF(N128="zákl. přenesená",J128,0)</f>
        <v>0</v>
      </c>
      <c r="BH128" s="218">
        <f>IF(N128="sníž. přenesená",J128,0)</f>
        <v>0</v>
      </c>
      <c r="BI128" s="218">
        <f>IF(N128="nulová",J128,0)</f>
        <v>0</v>
      </c>
      <c r="BJ128" s="17" t="s">
        <v>76</v>
      </c>
      <c r="BK128" s="218">
        <f>ROUND(I128*H128,2)</f>
        <v>0</v>
      </c>
      <c r="BL128" s="17" t="s">
        <v>265</v>
      </c>
      <c r="BM128" s="217" t="s">
        <v>3391</v>
      </c>
    </row>
    <row r="129" s="11" customFormat="1" ht="25.92" customHeight="1">
      <c r="A129" s="11"/>
      <c r="B129" s="192"/>
      <c r="C129" s="193"/>
      <c r="D129" s="194" t="s">
        <v>68</v>
      </c>
      <c r="E129" s="195" t="s">
        <v>3335</v>
      </c>
      <c r="F129" s="195" t="s">
        <v>3336</v>
      </c>
      <c r="G129" s="193"/>
      <c r="H129" s="193"/>
      <c r="I129" s="196"/>
      <c r="J129" s="197">
        <f>BK129</f>
        <v>0</v>
      </c>
      <c r="K129" s="193"/>
      <c r="L129" s="198"/>
      <c r="M129" s="199"/>
      <c r="N129" s="200"/>
      <c r="O129" s="200"/>
      <c r="P129" s="201">
        <f>SUM(P130:P135)</f>
        <v>0</v>
      </c>
      <c r="Q129" s="200"/>
      <c r="R129" s="201">
        <f>SUM(R130:R135)</f>
        <v>0</v>
      </c>
      <c r="S129" s="200"/>
      <c r="T129" s="202">
        <f>SUM(T130:T135)</f>
        <v>0</v>
      </c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R129" s="203" t="s">
        <v>265</v>
      </c>
      <c r="AT129" s="204" t="s">
        <v>68</v>
      </c>
      <c r="AU129" s="204" t="s">
        <v>69</v>
      </c>
      <c r="AY129" s="203" t="s">
        <v>266</v>
      </c>
      <c r="BK129" s="205">
        <f>SUM(BK130:BK135)</f>
        <v>0</v>
      </c>
    </row>
    <row r="130" s="2" customFormat="1" ht="16.5" customHeight="1">
      <c r="A130" s="38"/>
      <c r="B130" s="39"/>
      <c r="C130" s="206" t="s">
        <v>820</v>
      </c>
      <c r="D130" s="206" t="s">
        <v>267</v>
      </c>
      <c r="E130" s="207" t="s">
        <v>3337</v>
      </c>
      <c r="F130" s="208" t="s">
        <v>3184</v>
      </c>
      <c r="G130" s="209" t="s">
        <v>341</v>
      </c>
      <c r="H130" s="210">
        <v>1</v>
      </c>
      <c r="I130" s="211"/>
      <c r="J130" s="212">
        <f>ROUND(I130*H130,2)</f>
        <v>0</v>
      </c>
      <c r="K130" s="208" t="s">
        <v>19</v>
      </c>
      <c r="L130" s="44"/>
      <c r="M130" s="213" t="s">
        <v>19</v>
      </c>
      <c r="N130" s="214" t="s">
        <v>40</v>
      </c>
      <c r="O130" s="84"/>
      <c r="P130" s="215">
        <f>O130*H130</f>
        <v>0</v>
      </c>
      <c r="Q130" s="215">
        <v>0</v>
      </c>
      <c r="R130" s="215">
        <f>Q130*H130</f>
        <v>0</v>
      </c>
      <c r="S130" s="215">
        <v>0</v>
      </c>
      <c r="T130" s="216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17" t="s">
        <v>265</v>
      </c>
      <c r="AT130" s="217" t="s">
        <v>267</v>
      </c>
      <c r="AU130" s="217" t="s">
        <v>76</v>
      </c>
      <c r="AY130" s="17" t="s">
        <v>266</v>
      </c>
      <c r="BE130" s="218">
        <f>IF(N130="základní",J130,0)</f>
        <v>0</v>
      </c>
      <c r="BF130" s="218">
        <f>IF(N130="snížená",J130,0)</f>
        <v>0</v>
      </c>
      <c r="BG130" s="218">
        <f>IF(N130="zákl. přenesená",J130,0)</f>
        <v>0</v>
      </c>
      <c r="BH130" s="218">
        <f>IF(N130="sníž. přenesená",J130,0)</f>
        <v>0</v>
      </c>
      <c r="BI130" s="218">
        <f>IF(N130="nulová",J130,0)</f>
        <v>0</v>
      </c>
      <c r="BJ130" s="17" t="s">
        <v>76</v>
      </c>
      <c r="BK130" s="218">
        <f>ROUND(I130*H130,2)</f>
        <v>0</v>
      </c>
      <c r="BL130" s="17" t="s">
        <v>265</v>
      </c>
      <c r="BM130" s="217" t="s">
        <v>3392</v>
      </c>
    </row>
    <row r="131" s="2" customFormat="1" ht="16.5" customHeight="1">
      <c r="A131" s="38"/>
      <c r="B131" s="39"/>
      <c r="C131" s="206" t="s">
        <v>827</v>
      </c>
      <c r="D131" s="206" t="s">
        <v>267</v>
      </c>
      <c r="E131" s="207" t="s">
        <v>3075</v>
      </c>
      <c r="F131" s="208" t="s">
        <v>3076</v>
      </c>
      <c r="G131" s="209" t="s">
        <v>341</v>
      </c>
      <c r="H131" s="210">
        <v>1</v>
      </c>
      <c r="I131" s="211"/>
      <c r="J131" s="212">
        <f>ROUND(I131*H131,2)</f>
        <v>0</v>
      </c>
      <c r="K131" s="208" t="s">
        <v>19</v>
      </c>
      <c r="L131" s="44"/>
      <c r="M131" s="213" t="s">
        <v>19</v>
      </c>
      <c r="N131" s="214" t="s">
        <v>40</v>
      </c>
      <c r="O131" s="84"/>
      <c r="P131" s="215">
        <f>O131*H131</f>
        <v>0</v>
      </c>
      <c r="Q131" s="215">
        <v>0</v>
      </c>
      <c r="R131" s="215">
        <f>Q131*H131</f>
        <v>0</v>
      </c>
      <c r="S131" s="215">
        <v>0</v>
      </c>
      <c r="T131" s="216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217" t="s">
        <v>265</v>
      </c>
      <c r="AT131" s="217" t="s">
        <v>267</v>
      </c>
      <c r="AU131" s="217" t="s">
        <v>76</v>
      </c>
      <c r="AY131" s="17" t="s">
        <v>266</v>
      </c>
      <c r="BE131" s="218">
        <f>IF(N131="základní",J131,0)</f>
        <v>0</v>
      </c>
      <c r="BF131" s="218">
        <f>IF(N131="snížená",J131,0)</f>
        <v>0</v>
      </c>
      <c r="BG131" s="218">
        <f>IF(N131="zákl. přenesená",J131,0)</f>
        <v>0</v>
      </c>
      <c r="BH131" s="218">
        <f>IF(N131="sníž. přenesená",J131,0)</f>
        <v>0</v>
      </c>
      <c r="BI131" s="218">
        <f>IF(N131="nulová",J131,0)</f>
        <v>0</v>
      </c>
      <c r="BJ131" s="17" t="s">
        <v>76</v>
      </c>
      <c r="BK131" s="218">
        <f>ROUND(I131*H131,2)</f>
        <v>0</v>
      </c>
      <c r="BL131" s="17" t="s">
        <v>265</v>
      </c>
      <c r="BM131" s="217" t="s">
        <v>3393</v>
      </c>
    </row>
    <row r="132" s="2" customFormat="1" ht="24.15" customHeight="1">
      <c r="A132" s="38"/>
      <c r="B132" s="39"/>
      <c r="C132" s="206" t="s">
        <v>832</v>
      </c>
      <c r="D132" s="206" t="s">
        <v>267</v>
      </c>
      <c r="E132" s="207" t="s">
        <v>3180</v>
      </c>
      <c r="F132" s="208" t="s">
        <v>3340</v>
      </c>
      <c r="G132" s="209" t="s">
        <v>341</v>
      </c>
      <c r="H132" s="210">
        <v>1</v>
      </c>
      <c r="I132" s="211"/>
      <c r="J132" s="212">
        <f>ROUND(I132*H132,2)</f>
        <v>0</v>
      </c>
      <c r="K132" s="208" t="s">
        <v>19</v>
      </c>
      <c r="L132" s="44"/>
      <c r="M132" s="213" t="s">
        <v>19</v>
      </c>
      <c r="N132" s="214" t="s">
        <v>40</v>
      </c>
      <c r="O132" s="84"/>
      <c r="P132" s="215">
        <f>O132*H132</f>
        <v>0</v>
      </c>
      <c r="Q132" s="215">
        <v>0</v>
      </c>
      <c r="R132" s="215">
        <f>Q132*H132</f>
        <v>0</v>
      </c>
      <c r="S132" s="215">
        <v>0</v>
      </c>
      <c r="T132" s="216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17" t="s">
        <v>265</v>
      </c>
      <c r="AT132" s="217" t="s">
        <v>267</v>
      </c>
      <c r="AU132" s="217" t="s">
        <v>76</v>
      </c>
      <c r="AY132" s="17" t="s">
        <v>266</v>
      </c>
      <c r="BE132" s="218">
        <f>IF(N132="základní",J132,0)</f>
        <v>0</v>
      </c>
      <c r="BF132" s="218">
        <f>IF(N132="snížená",J132,0)</f>
        <v>0</v>
      </c>
      <c r="BG132" s="218">
        <f>IF(N132="zákl. přenesená",J132,0)</f>
        <v>0</v>
      </c>
      <c r="BH132" s="218">
        <f>IF(N132="sníž. přenesená",J132,0)</f>
        <v>0</v>
      </c>
      <c r="BI132" s="218">
        <f>IF(N132="nulová",J132,0)</f>
        <v>0</v>
      </c>
      <c r="BJ132" s="17" t="s">
        <v>76</v>
      </c>
      <c r="BK132" s="218">
        <f>ROUND(I132*H132,2)</f>
        <v>0</v>
      </c>
      <c r="BL132" s="17" t="s">
        <v>265</v>
      </c>
      <c r="BM132" s="217" t="s">
        <v>3394</v>
      </c>
    </row>
    <row r="133" s="2" customFormat="1" ht="16.5" customHeight="1">
      <c r="A133" s="38"/>
      <c r="B133" s="39"/>
      <c r="C133" s="206" t="s">
        <v>838</v>
      </c>
      <c r="D133" s="206" t="s">
        <v>267</v>
      </c>
      <c r="E133" s="207" t="s">
        <v>3342</v>
      </c>
      <c r="F133" s="208" t="s">
        <v>3175</v>
      </c>
      <c r="G133" s="209" t="s">
        <v>341</v>
      </c>
      <c r="H133" s="210">
        <v>1</v>
      </c>
      <c r="I133" s="211"/>
      <c r="J133" s="212">
        <f>ROUND(I133*H133,2)</f>
        <v>0</v>
      </c>
      <c r="K133" s="208" t="s">
        <v>19</v>
      </c>
      <c r="L133" s="44"/>
      <c r="M133" s="213" t="s">
        <v>19</v>
      </c>
      <c r="N133" s="214" t="s">
        <v>40</v>
      </c>
      <c r="O133" s="84"/>
      <c r="P133" s="215">
        <f>O133*H133</f>
        <v>0</v>
      </c>
      <c r="Q133" s="215">
        <v>0</v>
      </c>
      <c r="R133" s="215">
        <f>Q133*H133</f>
        <v>0</v>
      </c>
      <c r="S133" s="215">
        <v>0</v>
      </c>
      <c r="T133" s="216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217" t="s">
        <v>265</v>
      </c>
      <c r="AT133" s="217" t="s">
        <v>267</v>
      </c>
      <c r="AU133" s="217" t="s">
        <v>76</v>
      </c>
      <c r="AY133" s="17" t="s">
        <v>266</v>
      </c>
      <c r="BE133" s="218">
        <f>IF(N133="základní",J133,0)</f>
        <v>0</v>
      </c>
      <c r="BF133" s="218">
        <f>IF(N133="snížená",J133,0)</f>
        <v>0</v>
      </c>
      <c r="BG133" s="218">
        <f>IF(N133="zákl. přenesená",J133,0)</f>
        <v>0</v>
      </c>
      <c r="BH133" s="218">
        <f>IF(N133="sníž. přenesená",J133,0)</f>
        <v>0</v>
      </c>
      <c r="BI133" s="218">
        <f>IF(N133="nulová",J133,0)</f>
        <v>0</v>
      </c>
      <c r="BJ133" s="17" t="s">
        <v>76</v>
      </c>
      <c r="BK133" s="218">
        <f>ROUND(I133*H133,2)</f>
        <v>0</v>
      </c>
      <c r="BL133" s="17" t="s">
        <v>265</v>
      </c>
      <c r="BM133" s="217" t="s">
        <v>3395</v>
      </c>
    </row>
    <row r="134" s="2" customFormat="1" ht="16.5" customHeight="1">
      <c r="A134" s="38"/>
      <c r="B134" s="39"/>
      <c r="C134" s="206" t="s">
        <v>846</v>
      </c>
      <c r="D134" s="206" t="s">
        <v>267</v>
      </c>
      <c r="E134" s="207" t="s">
        <v>3344</v>
      </c>
      <c r="F134" s="208" t="s">
        <v>3178</v>
      </c>
      <c r="G134" s="209" t="s">
        <v>341</v>
      </c>
      <c r="H134" s="210">
        <v>1</v>
      </c>
      <c r="I134" s="211"/>
      <c r="J134" s="212">
        <f>ROUND(I134*H134,2)</f>
        <v>0</v>
      </c>
      <c r="K134" s="208" t="s">
        <v>19</v>
      </c>
      <c r="L134" s="44"/>
      <c r="M134" s="213" t="s">
        <v>19</v>
      </c>
      <c r="N134" s="214" t="s">
        <v>40</v>
      </c>
      <c r="O134" s="84"/>
      <c r="P134" s="215">
        <f>O134*H134</f>
        <v>0</v>
      </c>
      <c r="Q134" s="215">
        <v>0</v>
      </c>
      <c r="R134" s="215">
        <f>Q134*H134</f>
        <v>0</v>
      </c>
      <c r="S134" s="215">
        <v>0</v>
      </c>
      <c r="T134" s="216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17" t="s">
        <v>265</v>
      </c>
      <c r="AT134" s="217" t="s">
        <v>267</v>
      </c>
      <c r="AU134" s="217" t="s">
        <v>76</v>
      </c>
      <c r="AY134" s="17" t="s">
        <v>266</v>
      </c>
      <c r="BE134" s="218">
        <f>IF(N134="základní",J134,0)</f>
        <v>0</v>
      </c>
      <c r="BF134" s="218">
        <f>IF(N134="snížená",J134,0)</f>
        <v>0</v>
      </c>
      <c r="BG134" s="218">
        <f>IF(N134="zákl. přenesená",J134,0)</f>
        <v>0</v>
      </c>
      <c r="BH134" s="218">
        <f>IF(N134="sníž. přenesená",J134,0)</f>
        <v>0</v>
      </c>
      <c r="BI134" s="218">
        <f>IF(N134="nulová",J134,0)</f>
        <v>0</v>
      </c>
      <c r="BJ134" s="17" t="s">
        <v>76</v>
      </c>
      <c r="BK134" s="218">
        <f>ROUND(I134*H134,2)</f>
        <v>0</v>
      </c>
      <c r="BL134" s="17" t="s">
        <v>265</v>
      </c>
      <c r="BM134" s="217" t="s">
        <v>3396</v>
      </c>
    </row>
    <row r="135" s="2" customFormat="1" ht="16.5" customHeight="1">
      <c r="A135" s="38"/>
      <c r="B135" s="39"/>
      <c r="C135" s="239" t="s">
        <v>853</v>
      </c>
      <c r="D135" s="239" t="s">
        <v>299</v>
      </c>
      <c r="E135" s="240" t="s">
        <v>3189</v>
      </c>
      <c r="F135" s="241" t="s">
        <v>3190</v>
      </c>
      <c r="G135" s="242" t="s">
        <v>270</v>
      </c>
      <c r="H135" s="243">
        <v>1</v>
      </c>
      <c r="I135" s="244"/>
      <c r="J135" s="245">
        <f>ROUND(I135*H135,2)</f>
        <v>0</v>
      </c>
      <c r="K135" s="241" t="s">
        <v>19</v>
      </c>
      <c r="L135" s="246"/>
      <c r="M135" s="266" t="s">
        <v>19</v>
      </c>
      <c r="N135" s="267" t="s">
        <v>40</v>
      </c>
      <c r="O135" s="263"/>
      <c r="P135" s="268">
        <f>O135*H135</f>
        <v>0</v>
      </c>
      <c r="Q135" s="268">
        <v>0</v>
      </c>
      <c r="R135" s="268">
        <f>Q135*H135</f>
        <v>0</v>
      </c>
      <c r="S135" s="268">
        <v>0</v>
      </c>
      <c r="T135" s="269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217" t="s">
        <v>303</v>
      </c>
      <c r="AT135" s="217" t="s">
        <v>299</v>
      </c>
      <c r="AU135" s="217" t="s">
        <v>76</v>
      </c>
      <c r="AY135" s="17" t="s">
        <v>266</v>
      </c>
      <c r="BE135" s="218">
        <f>IF(N135="základní",J135,0)</f>
        <v>0</v>
      </c>
      <c r="BF135" s="218">
        <f>IF(N135="snížená",J135,0)</f>
        <v>0</v>
      </c>
      <c r="BG135" s="218">
        <f>IF(N135="zákl. přenesená",J135,0)</f>
        <v>0</v>
      </c>
      <c r="BH135" s="218">
        <f>IF(N135="sníž. přenesená",J135,0)</f>
        <v>0</v>
      </c>
      <c r="BI135" s="218">
        <f>IF(N135="nulová",J135,0)</f>
        <v>0</v>
      </c>
      <c r="BJ135" s="17" t="s">
        <v>76</v>
      </c>
      <c r="BK135" s="218">
        <f>ROUND(I135*H135,2)</f>
        <v>0</v>
      </c>
      <c r="BL135" s="17" t="s">
        <v>265</v>
      </c>
      <c r="BM135" s="217" t="s">
        <v>3397</v>
      </c>
    </row>
    <row r="136" s="2" customFormat="1" ht="6.96" customHeight="1">
      <c r="A136" s="38"/>
      <c r="B136" s="59"/>
      <c r="C136" s="60"/>
      <c r="D136" s="60"/>
      <c r="E136" s="60"/>
      <c r="F136" s="60"/>
      <c r="G136" s="60"/>
      <c r="H136" s="60"/>
      <c r="I136" s="60"/>
      <c r="J136" s="60"/>
      <c r="K136" s="60"/>
      <c r="L136" s="44"/>
      <c r="M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</row>
  </sheetData>
  <sheetProtection sheet="1" autoFilter="0" formatColumns="0" formatRows="0" objects="1" scenarios="1" spinCount="100000" saltValue="iwVpRJs6DcWs5oG2p+OkTfjhn6thW4PQsCVhQcrN4FANlW7jdEDPPf5Ws2tpyjlV/VGujbK0NLd2pWKe92vOhg==" hashValue="XsEacqu3YiBEWGXYjy6C9jYjOaj5JMBNPnoXgDErHXLqdr5DG/+bglHf5Wz51Yk+M9maH/Q64YuBUxY252f4pA==" algorithmName="SHA-512" password="CC35"/>
  <autoFilter ref="C88:K135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7:H77"/>
    <mergeCell ref="E79:H79"/>
    <mergeCell ref="E81:H81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145</v>
      </c>
    </row>
    <row r="3" hidden="1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20"/>
      <c r="AT3" s="17" t="s">
        <v>78</v>
      </c>
    </row>
    <row r="4" hidden="1" s="1" customFormat="1" ht="24.96" customHeight="1">
      <c r="B4" s="20"/>
      <c r="D4" s="141" t="s">
        <v>240</v>
      </c>
      <c r="L4" s="20"/>
      <c r="M4" s="142" t="s">
        <v>10</v>
      </c>
      <c r="AT4" s="17" t="s">
        <v>4</v>
      </c>
    </row>
    <row r="5" hidden="1" s="1" customFormat="1" ht="6.96" customHeight="1">
      <c r="B5" s="20"/>
      <c r="L5" s="20"/>
    </row>
    <row r="6" hidden="1" s="1" customFormat="1" ht="12" customHeight="1">
      <c r="B6" s="20"/>
      <c r="D6" s="143" t="s">
        <v>16</v>
      </c>
      <c r="L6" s="20"/>
    </row>
    <row r="7" hidden="1" s="1" customFormat="1" ht="16.5" customHeight="1">
      <c r="B7" s="20"/>
      <c r="E7" s="144" t="str">
        <f>'Rekapitulace stavby'!K6</f>
        <v>3. STAVBA - FIALOVÁ - Vozovna Pisárky, etapa III. - vratná tramvajová smyčka</v>
      </c>
      <c r="F7" s="143"/>
      <c r="G7" s="143"/>
      <c r="H7" s="143"/>
      <c r="L7" s="20"/>
    </row>
    <row r="8" hidden="1" s="1" customFormat="1" ht="12" customHeight="1">
      <c r="B8" s="20"/>
      <c r="D8" s="143" t="s">
        <v>241</v>
      </c>
      <c r="L8" s="20"/>
    </row>
    <row r="9" hidden="1" s="2" customFormat="1" ht="16.5" customHeight="1">
      <c r="A9" s="38"/>
      <c r="B9" s="44"/>
      <c r="C9" s="38"/>
      <c r="D9" s="38"/>
      <c r="E9" s="144" t="s">
        <v>3060</v>
      </c>
      <c r="F9" s="38"/>
      <c r="G9" s="38"/>
      <c r="H9" s="38"/>
      <c r="I9" s="38"/>
      <c r="J9" s="38"/>
      <c r="K9" s="38"/>
      <c r="L9" s="145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hidden="1" s="2" customFormat="1" ht="12" customHeight="1">
      <c r="A10" s="38"/>
      <c r="B10" s="44"/>
      <c r="C10" s="38"/>
      <c r="D10" s="143" t="s">
        <v>243</v>
      </c>
      <c r="E10" s="38"/>
      <c r="F10" s="38"/>
      <c r="G10" s="38"/>
      <c r="H10" s="38"/>
      <c r="I10" s="38"/>
      <c r="J10" s="38"/>
      <c r="K10" s="38"/>
      <c r="L10" s="145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hidden="1" s="2" customFormat="1" ht="16.5" customHeight="1">
      <c r="A11" s="38"/>
      <c r="B11" s="44"/>
      <c r="C11" s="38"/>
      <c r="D11" s="38"/>
      <c r="E11" s="146" t="s">
        <v>3398</v>
      </c>
      <c r="F11" s="38"/>
      <c r="G11" s="38"/>
      <c r="H11" s="38"/>
      <c r="I11" s="38"/>
      <c r="J11" s="38"/>
      <c r="K11" s="38"/>
      <c r="L11" s="145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hidden="1" s="2" customFormat="1">
      <c r="A12" s="38"/>
      <c r="B12" s="44"/>
      <c r="C12" s="38"/>
      <c r="D12" s="38"/>
      <c r="E12" s="38"/>
      <c r="F12" s="38"/>
      <c r="G12" s="38"/>
      <c r="H12" s="38"/>
      <c r="I12" s="38"/>
      <c r="J12" s="38"/>
      <c r="K12" s="38"/>
      <c r="L12" s="145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hidden="1" s="2" customFormat="1" ht="12" customHeight="1">
      <c r="A13" s="38"/>
      <c r="B13" s="44"/>
      <c r="C13" s="38"/>
      <c r="D13" s="143" t="s">
        <v>18</v>
      </c>
      <c r="E13" s="38"/>
      <c r="F13" s="133" t="s">
        <v>19</v>
      </c>
      <c r="G13" s="38"/>
      <c r="H13" s="38"/>
      <c r="I13" s="143" t="s">
        <v>20</v>
      </c>
      <c r="J13" s="133" t="s">
        <v>19</v>
      </c>
      <c r="K13" s="38"/>
      <c r="L13" s="145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hidden="1" s="2" customFormat="1" ht="12" customHeight="1">
      <c r="A14" s="38"/>
      <c r="B14" s="44"/>
      <c r="C14" s="38"/>
      <c r="D14" s="143" t="s">
        <v>21</v>
      </c>
      <c r="E14" s="38"/>
      <c r="F14" s="133" t="s">
        <v>22</v>
      </c>
      <c r="G14" s="38"/>
      <c r="H14" s="38"/>
      <c r="I14" s="143" t="s">
        <v>23</v>
      </c>
      <c r="J14" s="147" t="str">
        <f>'Rekapitulace stavby'!AN8</f>
        <v>20. 12. 2021</v>
      </c>
      <c r="K14" s="38"/>
      <c r="L14" s="145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hidden="1" s="2" customFormat="1" ht="10.8" customHeight="1">
      <c r="A15" s="38"/>
      <c r="B15" s="44"/>
      <c r="C15" s="38"/>
      <c r="D15" s="38"/>
      <c r="E15" s="38"/>
      <c r="F15" s="38"/>
      <c r="G15" s="38"/>
      <c r="H15" s="38"/>
      <c r="I15" s="38"/>
      <c r="J15" s="38"/>
      <c r="K15" s="38"/>
      <c r="L15" s="145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hidden="1" s="2" customFormat="1" ht="12" customHeight="1">
      <c r="A16" s="38"/>
      <c r="B16" s="44"/>
      <c r="C16" s="38"/>
      <c r="D16" s="143" t="s">
        <v>25</v>
      </c>
      <c r="E16" s="38"/>
      <c r="F16" s="38"/>
      <c r="G16" s="38"/>
      <c r="H16" s="38"/>
      <c r="I16" s="143" t="s">
        <v>26</v>
      </c>
      <c r="J16" s="133" t="str">
        <f>IF('Rekapitulace stavby'!AN10="","",'Rekapitulace stavby'!AN10)</f>
        <v/>
      </c>
      <c r="K16" s="38"/>
      <c r="L16" s="145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hidden="1" s="2" customFormat="1" ht="18" customHeight="1">
      <c r="A17" s="38"/>
      <c r="B17" s="44"/>
      <c r="C17" s="38"/>
      <c r="D17" s="38"/>
      <c r="E17" s="133" t="str">
        <f>IF('Rekapitulace stavby'!E11="","",'Rekapitulace stavby'!E11)</f>
        <v xml:space="preserve"> </v>
      </c>
      <c r="F17" s="38"/>
      <c r="G17" s="38"/>
      <c r="H17" s="38"/>
      <c r="I17" s="143" t="s">
        <v>27</v>
      </c>
      <c r="J17" s="133" t="str">
        <f>IF('Rekapitulace stavby'!AN11="","",'Rekapitulace stavby'!AN11)</f>
        <v/>
      </c>
      <c r="K17" s="38"/>
      <c r="L17" s="145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hidden="1" s="2" customFormat="1" ht="6.96" customHeight="1">
      <c r="A18" s="38"/>
      <c r="B18" s="44"/>
      <c r="C18" s="38"/>
      <c r="D18" s="38"/>
      <c r="E18" s="38"/>
      <c r="F18" s="38"/>
      <c r="G18" s="38"/>
      <c r="H18" s="38"/>
      <c r="I18" s="38"/>
      <c r="J18" s="38"/>
      <c r="K18" s="38"/>
      <c r="L18" s="145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hidden="1" s="2" customFormat="1" ht="12" customHeight="1">
      <c r="A19" s="38"/>
      <c r="B19" s="44"/>
      <c r="C19" s="38"/>
      <c r="D19" s="143" t="s">
        <v>28</v>
      </c>
      <c r="E19" s="38"/>
      <c r="F19" s="38"/>
      <c r="G19" s="38"/>
      <c r="H19" s="38"/>
      <c r="I19" s="143" t="s">
        <v>26</v>
      </c>
      <c r="J19" s="33" t="str">
        <f>'Rekapitulace stavby'!AN13</f>
        <v>Vyplň údaj</v>
      </c>
      <c r="K19" s="38"/>
      <c r="L19" s="145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hidden="1" s="2" customFormat="1" ht="18" customHeight="1">
      <c r="A20" s="38"/>
      <c r="B20" s="44"/>
      <c r="C20" s="38"/>
      <c r="D20" s="38"/>
      <c r="E20" s="33" t="str">
        <f>'Rekapitulace stavby'!E14</f>
        <v>Vyplň údaj</v>
      </c>
      <c r="F20" s="133"/>
      <c r="G20" s="133"/>
      <c r="H20" s="133"/>
      <c r="I20" s="143" t="s">
        <v>27</v>
      </c>
      <c r="J20" s="33" t="str">
        <f>'Rekapitulace stavby'!AN14</f>
        <v>Vyplň údaj</v>
      </c>
      <c r="K20" s="38"/>
      <c r="L20" s="145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hidden="1" s="2" customFormat="1" ht="6.96" customHeight="1">
      <c r="A21" s="38"/>
      <c r="B21" s="44"/>
      <c r="C21" s="38"/>
      <c r="D21" s="38"/>
      <c r="E21" s="38"/>
      <c r="F21" s="38"/>
      <c r="G21" s="38"/>
      <c r="H21" s="38"/>
      <c r="I21" s="38"/>
      <c r="J21" s="38"/>
      <c r="K21" s="38"/>
      <c r="L21" s="145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hidden="1" s="2" customFormat="1" ht="12" customHeight="1">
      <c r="A22" s="38"/>
      <c r="B22" s="44"/>
      <c r="C22" s="38"/>
      <c r="D22" s="143" t="s">
        <v>30</v>
      </c>
      <c r="E22" s="38"/>
      <c r="F22" s="38"/>
      <c r="G22" s="38"/>
      <c r="H22" s="38"/>
      <c r="I22" s="143" t="s">
        <v>26</v>
      </c>
      <c r="J22" s="133" t="str">
        <f>IF('Rekapitulace stavby'!AN16="","",'Rekapitulace stavby'!AN16)</f>
        <v/>
      </c>
      <c r="K22" s="38"/>
      <c r="L22" s="145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hidden="1" s="2" customFormat="1" ht="18" customHeight="1">
      <c r="A23" s="38"/>
      <c r="B23" s="44"/>
      <c r="C23" s="38"/>
      <c r="D23" s="38"/>
      <c r="E23" s="133" t="str">
        <f>IF('Rekapitulace stavby'!E17="","",'Rekapitulace stavby'!E17)</f>
        <v xml:space="preserve"> </v>
      </c>
      <c r="F23" s="38"/>
      <c r="G23" s="38"/>
      <c r="H23" s="38"/>
      <c r="I23" s="143" t="s">
        <v>27</v>
      </c>
      <c r="J23" s="133" t="str">
        <f>IF('Rekapitulace stavby'!AN17="","",'Rekapitulace stavby'!AN17)</f>
        <v/>
      </c>
      <c r="K23" s="38"/>
      <c r="L23" s="145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hidden="1" s="2" customFormat="1" ht="6.96" customHeight="1">
      <c r="A24" s="38"/>
      <c r="B24" s="44"/>
      <c r="C24" s="38"/>
      <c r="D24" s="38"/>
      <c r="E24" s="38"/>
      <c r="F24" s="38"/>
      <c r="G24" s="38"/>
      <c r="H24" s="38"/>
      <c r="I24" s="38"/>
      <c r="J24" s="38"/>
      <c r="K24" s="38"/>
      <c r="L24" s="145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hidden="1" s="2" customFormat="1" ht="12" customHeight="1">
      <c r="A25" s="38"/>
      <c r="B25" s="44"/>
      <c r="C25" s="38"/>
      <c r="D25" s="143" t="s">
        <v>32</v>
      </c>
      <c r="E25" s="38"/>
      <c r="F25" s="38"/>
      <c r="G25" s="38"/>
      <c r="H25" s="38"/>
      <c r="I25" s="143" t="s">
        <v>26</v>
      </c>
      <c r="J25" s="133" t="str">
        <f>IF('Rekapitulace stavby'!AN19="","",'Rekapitulace stavby'!AN19)</f>
        <v/>
      </c>
      <c r="K25" s="38"/>
      <c r="L25" s="145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hidden="1" s="2" customFormat="1" ht="18" customHeight="1">
      <c r="A26" s="38"/>
      <c r="B26" s="44"/>
      <c r="C26" s="38"/>
      <c r="D26" s="38"/>
      <c r="E26" s="133" t="str">
        <f>IF('Rekapitulace stavby'!E20="","",'Rekapitulace stavby'!E20)</f>
        <v xml:space="preserve"> </v>
      </c>
      <c r="F26" s="38"/>
      <c r="G26" s="38"/>
      <c r="H26" s="38"/>
      <c r="I26" s="143" t="s">
        <v>27</v>
      </c>
      <c r="J26" s="133" t="str">
        <f>IF('Rekapitulace stavby'!AN20="","",'Rekapitulace stavby'!AN20)</f>
        <v/>
      </c>
      <c r="K26" s="38"/>
      <c r="L26" s="145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hidden="1" s="2" customFormat="1" ht="6.96" customHeight="1">
      <c r="A27" s="38"/>
      <c r="B27" s="44"/>
      <c r="C27" s="38"/>
      <c r="D27" s="38"/>
      <c r="E27" s="38"/>
      <c r="F27" s="38"/>
      <c r="G27" s="38"/>
      <c r="H27" s="38"/>
      <c r="I27" s="38"/>
      <c r="J27" s="38"/>
      <c r="K27" s="38"/>
      <c r="L27" s="145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hidden="1" s="2" customFormat="1" ht="12" customHeight="1">
      <c r="A28" s="38"/>
      <c r="B28" s="44"/>
      <c r="C28" s="38"/>
      <c r="D28" s="143" t="s">
        <v>33</v>
      </c>
      <c r="E28" s="38"/>
      <c r="F28" s="38"/>
      <c r="G28" s="38"/>
      <c r="H28" s="38"/>
      <c r="I28" s="38"/>
      <c r="J28" s="38"/>
      <c r="K28" s="38"/>
      <c r="L28" s="145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hidden="1" s="8" customFormat="1" ht="16.5" customHeight="1">
      <c r="A29" s="148"/>
      <c r="B29" s="149"/>
      <c r="C29" s="148"/>
      <c r="D29" s="148"/>
      <c r="E29" s="150" t="s">
        <v>19</v>
      </c>
      <c r="F29" s="150"/>
      <c r="G29" s="150"/>
      <c r="H29" s="150"/>
      <c r="I29" s="148"/>
      <c r="J29" s="148"/>
      <c r="K29" s="148"/>
      <c r="L29" s="151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</row>
    <row r="30" hidden="1" s="2" customFormat="1" ht="6.96" customHeight="1">
      <c r="A30" s="38"/>
      <c r="B30" s="44"/>
      <c r="C30" s="38"/>
      <c r="D30" s="38"/>
      <c r="E30" s="38"/>
      <c r="F30" s="38"/>
      <c r="G30" s="38"/>
      <c r="H30" s="38"/>
      <c r="I30" s="38"/>
      <c r="J30" s="38"/>
      <c r="K30" s="38"/>
      <c r="L30" s="145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hidden="1" s="2" customFormat="1" ht="6.96" customHeight="1">
      <c r="A31" s="38"/>
      <c r="B31" s="44"/>
      <c r="C31" s="38"/>
      <c r="D31" s="152"/>
      <c r="E31" s="152"/>
      <c r="F31" s="152"/>
      <c r="G31" s="152"/>
      <c r="H31" s="152"/>
      <c r="I31" s="152"/>
      <c r="J31" s="152"/>
      <c r="K31" s="152"/>
      <c r="L31" s="145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hidden="1" s="2" customFormat="1" ht="25.44" customHeight="1">
      <c r="A32" s="38"/>
      <c r="B32" s="44"/>
      <c r="C32" s="38"/>
      <c r="D32" s="153" t="s">
        <v>35</v>
      </c>
      <c r="E32" s="38"/>
      <c r="F32" s="38"/>
      <c r="G32" s="38"/>
      <c r="H32" s="38"/>
      <c r="I32" s="38"/>
      <c r="J32" s="154">
        <f>ROUND(J90, 2)</f>
        <v>0</v>
      </c>
      <c r="K32" s="38"/>
      <c r="L32" s="145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hidden="1" s="2" customFormat="1" ht="6.96" customHeight="1">
      <c r="A33" s="38"/>
      <c r="B33" s="44"/>
      <c r="C33" s="38"/>
      <c r="D33" s="152"/>
      <c r="E33" s="152"/>
      <c r="F33" s="152"/>
      <c r="G33" s="152"/>
      <c r="H33" s="152"/>
      <c r="I33" s="152"/>
      <c r="J33" s="152"/>
      <c r="K33" s="152"/>
      <c r="L33" s="145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hidden="1" s="2" customFormat="1" ht="14.4" customHeight="1">
      <c r="A34" s="38"/>
      <c r="B34" s="44"/>
      <c r="C34" s="38"/>
      <c r="D34" s="38"/>
      <c r="E34" s="38"/>
      <c r="F34" s="155" t="s">
        <v>37</v>
      </c>
      <c r="G34" s="38"/>
      <c r="H34" s="38"/>
      <c r="I34" s="155" t="s">
        <v>36</v>
      </c>
      <c r="J34" s="155" t="s">
        <v>38</v>
      </c>
      <c r="K34" s="38"/>
      <c r="L34" s="145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156" t="s">
        <v>39</v>
      </c>
      <c r="E35" s="143" t="s">
        <v>40</v>
      </c>
      <c r="F35" s="157">
        <f>ROUND((SUM(BE90:BE142)),  2)</f>
        <v>0</v>
      </c>
      <c r="G35" s="38"/>
      <c r="H35" s="38"/>
      <c r="I35" s="158">
        <v>0.20999999999999999</v>
      </c>
      <c r="J35" s="157">
        <f>ROUND(((SUM(BE90:BE142))*I35),  2)</f>
        <v>0</v>
      </c>
      <c r="K35" s="38"/>
      <c r="L35" s="145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3" t="s">
        <v>41</v>
      </c>
      <c r="F36" s="157">
        <f>ROUND((SUM(BF90:BF142)),  2)</f>
        <v>0</v>
      </c>
      <c r="G36" s="38"/>
      <c r="H36" s="38"/>
      <c r="I36" s="158">
        <v>0.14999999999999999</v>
      </c>
      <c r="J36" s="157">
        <f>ROUND(((SUM(BF90:BF142))*I36),  2)</f>
        <v>0</v>
      </c>
      <c r="K36" s="38"/>
      <c r="L36" s="145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3" t="s">
        <v>42</v>
      </c>
      <c r="F37" s="157">
        <f>ROUND((SUM(BG90:BG142)),  2)</f>
        <v>0</v>
      </c>
      <c r="G37" s="38"/>
      <c r="H37" s="38"/>
      <c r="I37" s="158">
        <v>0.20999999999999999</v>
      </c>
      <c r="J37" s="157">
        <f>0</f>
        <v>0</v>
      </c>
      <c r="K37" s="38"/>
      <c r="L37" s="145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44"/>
      <c r="C38" s="38"/>
      <c r="D38" s="38"/>
      <c r="E38" s="143" t="s">
        <v>43</v>
      </c>
      <c r="F38" s="157">
        <f>ROUND((SUM(BH90:BH142)),  2)</f>
        <v>0</v>
      </c>
      <c r="G38" s="38"/>
      <c r="H38" s="38"/>
      <c r="I38" s="158">
        <v>0.14999999999999999</v>
      </c>
      <c r="J38" s="157">
        <f>0</f>
        <v>0</v>
      </c>
      <c r="K38" s="38"/>
      <c r="L38" s="145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44"/>
      <c r="C39" s="38"/>
      <c r="D39" s="38"/>
      <c r="E39" s="143" t="s">
        <v>44</v>
      </c>
      <c r="F39" s="157">
        <f>ROUND((SUM(BI90:BI142)),  2)</f>
        <v>0</v>
      </c>
      <c r="G39" s="38"/>
      <c r="H39" s="38"/>
      <c r="I39" s="158">
        <v>0</v>
      </c>
      <c r="J39" s="157">
        <f>0</f>
        <v>0</v>
      </c>
      <c r="K39" s="38"/>
      <c r="L39" s="145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hidden="1" s="2" customFormat="1" ht="6.96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145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hidden="1" s="2" customFormat="1" ht="25.44" customHeight="1">
      <c r="A41" s="38"/>
      <c r="B41" s="44"/>
      <c r="C41" s="159"/>
      <c r="D41" s="160" t="s">
        <v>45</v>
      </c>
      <c r="E41" s="161"/>
      <c r="F41" s="161"/>
      <c r="G41" s="162" t="s">
        <v>46</v>
      </c>
      <c r="H41" s="163" t="s">
        <v>47</v>
      </c>
      <c r="I41" s="161"/>
      <c r="J41" s="164">
        <f>SUM(J32:J39)</f>
        <v>0</v>
      </c>
      <c r="K41" s="165"/>
      <c r="L41" s="145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hidden="1" s="2" customFormat="1" ht="14.4" customHeight="1">
      <c r="A42" s="38"/>
      <c r="B42" s="166"/>
      <c r="C42" s="167"/>
      <c r="D42" s="167"/>
      <c r="E42" s="167"/>
      <c r="F42" s="167"/>
      <c r="G42" s="167"/>
      <c r="H42" s="167"/>
      <c r="I42" s="167"/>
      <c r="J42" s="167"/>
      <c r="K42" s="167"/>
      <c r="L42" s="145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hidden="1"/>
    <row r="44" hidden="1"/>
    <row r="45" hidden="1"/>
    <row r="46" s="2" customFormat="1" ht="6.96" customHeight="1">
      <c r="A46" s="38"/>
      <c r="B46" s="168"/>
      <c r="C46" s="169"/>
      <c r="D46" s="169"/>
      <c r="E46" s="169"/>
      <c r="F46" s="169"/>
      <c r="G46" s="169"/>
      <c r="H46" s="169"/>
      <c r="I46" s="169"/>
      <c r="J46" s="169"/>
      <c r="K46" s="169"/>
      <c r="L46" s="145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s="2" customFormat="1" ht="24.96" customHeight="1">
      <c r="A47" s="38"/>
      <c r="B47" s="39"/>
      <c r="C47" s="23" t="s">
        <v>245</v>
      </c>
      <c r="D47" s="40"/>
      <c r="E47" s="40"/>
      <c r="F47" s="40"/>
      <c r="G47" s="40"/>
      <c r="H47" s="40"/>
      <c r="I47" s="40"/>
      <c r="J47" s="40"/>
      <c r="K47" s="40"/>
      <c r="L47" s="145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s="2" customFormat="1" ht="6.96" customHeight="1">
      <c r="A48" s="38"/>
      <c r="B48" s="39"/>
      <c r="C48" s="40"/>
      <c r="D48" s="40"/>
      <c r="E48" s="40"/>
      <c r="F48" s="40"/>
      <c r="G48" s="40"/>
      <c r="H48" s="40"/>
      <c r="I48" s="40"/>
      <c r="J48" s="40"/>
      <c r="K48" s="40"/>
      <c r="L48" s="145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s="2" customFormat="1" ht="12" customHeight="1">
      <c r="A49" s="38"/>
      <c r="B49" s="39"/>
      <c r="C49" s="32" t="s">
        <v>16</v>
      </c>
      <c r="D49" s="40"/>
      <c r="E49" s="40"/>
      <c r="F49" s="40"/>
      <c r="G49" s="40"/>
      <c r="H49" s="40"/>
      <c r="I49" s="40"/>
      <c r="J49" s="40"/>
      <c r="K49" s="40"/>
      <c r="L49" s="145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s="2" customFormat="1" ht="16.5" customHeight="1">
      <c r="A50" s="38"/>
      <c r="B50" s="39"/>
      <c r="C50" s="40"/>
      <c r="D50" s="40"/>
      <c r="E50" s="170" t="str">
        <f>E7</f>
        <v>3. STAVBA - FIALOVÁ - Vozovna Pisárky, etapa III. - vratná tramvajová smyčka</v>
      </c>
      <c r="F50" s="32"/>
      <c r="G50" s="32"/>
      <c r="H50" s="32"/>
      <c r="I50" s="40"/>
      <c r="J50" s="40"/>
      <c r="K50" s="40"/>
      <c r="L50" s="145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s="1" customFormat="1" ht="12" customHeight="1">
      <c r="B51" s="21"/>
      <c r="C51" s="32" t="s">
        <v>241</v>
      </c>
      <c r="D51" s="22"/>
      <c r="E51" s="22"/>
      <c r="F51" s="22"/>
      <c r="G51" s="22"/>
      <c r="H51" s="22"/>
      <c r="I51" s="22"/>
      <c r="J51" s="22"/>
      <c r="K51" s="22"/>
      <c r="L51" s="20"/>
    </row>
    <row r="52" s="2" customFormat="1" ht="16.5" customHeight="1">
      <c r="A52" s="38"/>
      <c r="B52" s="39"/>
      <c r="C52" s="40"/>
      <c r="D52" s="40"/>
      <c r="E52" s="170" t="s">
        <v>3060</v>
      </c>
      <c r="F52" s="40"/>
      <c r="G52" s="40"/>
      <c r="H52" s="40"/>
      <c r="I52" s="40"/>
      <c r="J52" s="40"/>
      <c r="K52" s="40"/>
      <c r="L52" s="145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s="2" customFormat="1" ht="12" customHeight="1">
      <c r="A53" s="38"/>
      <c r="B53" s="39"/>
      <c r="C53" s="32" t="s">
        <v>243</v>
      </c>
      <c r="D53" s="40"/>
      <c r="E53" s="40"/>
      <c r="F53" s="40"/>
      <c r="G53" s="40"/>
      <c r="H53" s="40"/>
      <c r="I53" s="40"/>
      <c r="J53" s="40"/>
      <c r="K53" s="40"/>
      <c r="L53" s="145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s="2" customFormat="1" ht="16.5" customHeight="1">
      <c r="A54" s="38"/>
      <c r="B54" s="39"/>
      <c r="C54" s="40"/>
      <c r="D54" s="40"/>
      <c r="E54" s="69" t="str">
        <f>E11</f>
        <v>IO403.1 - PŘELOŽKA NN – BVV (Smyčka DUSP)</v>
      </c>
      <c r="F54" s="40"/>
      <c r="G54" s="40"/>
      <c r="H54" s="40"/>
      <c r="I54" s="40"/>
      <c r="J54" s="40"/>
      <c r="K54" s="40"/>
      <c r="L54" s="145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s="2" customFormat="1" ht="6.96" customHeight="1">
      <c r="A55" s="38"/>
      <c r="B55" s="39"/>
      <c r="C55" s="40"/>
      <c r="D55" s="40"/>
      <c r="E55" s="40"/>
      <c r="F55" s="40"/>
      <c r="G55" s="40"/>
      <c r="H55" s="40"/>
      <c r="I55" s="40"/>
      <c r="J55" s="40"/>
      <c r="K55" s="40"/>
      <c r="L55" s="145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s="2" customFormat="1" ht="12" customHeight="1">
      <c r="A56" s="38"/>
      <c r="B56" s="39"/>
      <c r="C56" s="32" t="s">
        <v>21</v>
      </c>
      <c r="D56" s="40"/>
      <c r="E56" s="40"/>
      <c r="F56" s="27" t="str">
        <f>F14</f>
        <v xml:space="preserve"> </v>
      </c>
      <c r="G56" s="40"/>
      <c r="H56" s="40"/>
      <c r="I56" s="32" t="s">
        <v>23</v>
      </c>
      <c r="J56" s="72" t="str">
        <f>IF(J14="","",J14)</f>
        <v>20. 12. 2021</v>
      </c>
      <c r="K56" s="40"/>
      <c r="L56" s="145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s="2" customFormat="1" ht="6.96" customHeight="1">
      <c r="A57" s="38"/>
      <c r="B57" s="39"/>
      <c r="C57" s="40"/>
      <c r="D57" s="40"/>
      <c r="E57" s="40"/>
      <c r="F57" s="40"/>
      <c r="G57" s="40"/>
      <c r="H57" s="40"/>
      <c r="I57" s="40"/>
      <c r="J57" s="40"/>
      <c r="K57" s="40"/>
      <c r="L57" s="145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s="2" customFormat="1" ht="15.15" customHeight="1">
      <c r="A58" s="38"/>
      <c r="B58" s="39"/>
      <c r="C58" s="32" t="s">
        <v>25</v>
      </c>
      <c r="D58" s="40"/>
      <c r="E58" s="40"/>
      <c r="F58" s="27" t="str">
        <f>E17</f>
        <v xml:space="preserve"> </v>
      </c>
      <c r="G58" s="40"/>
      <c r="H58" s="40"/>
      <c r="I58" s="32" t="s">
        <v>30</v>
      </c>
      <c r="J58" s="36" t="str">
        <f>E23</f>
        <v xml:space="preserve"> </v>
      </c>
      <c r="K58" s="40"/>
      <c r="L58" s="145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</row>
    <row r="59" s="2" customFormat="1" ht="15.15" customHeight="1">
      <c r="A59" s="38"/>
      <c r="B59" s="39"/>
      <c r="C59" s="32" t="s">
        <v>28</v>
      </c>
      <c r="D59" s="40"/>
      <c r="E59" s="40"/>
      <c r="F59" s="27" t="str">
        <f>IF(E20="","",E20)</f>
        <v>Vyplň údaj</v>
      </c>
      <c r="G59" s="40"/>
      <c r="H59" s="40"/>
      <c r="I59" s="32" t="s">
        <v>32</v>
      </c>
      <c r="J59" s="36" t="str">
        <f>E26</f>
        <v xml:space="preserve"> </v>
      </c>
      <c r="K59" s="40"/>
      <c r="L59" s="145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</row>
    <row r="60" s="2" customFormat="1" ht="10.32" customHeight="1">
      <c r="A60" s="38"/>
      <c r="B60" s="39"/>
      <c r="C60" s="40"/>
      <c r="D60" s="40"/>
      <c r="E60" s="40"/>
      <c r="F60" s="40"/>
      <c r="G60" s="40"/>
      <c r="H60" s="40"/>
      <c r="I60" s="40"/>
      <c r="J60" s="40"/>
      <c r="K60" s="40"/>
      <c r="L60" s="145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</row>
    <row r="61" s="2" customFormat="1" ht="29.28" customHeight="1">
      <c r="A61" s="38"/>
      <c r="B61" s="39"/>
      <c r="C61" s="171" t="s">
        <v>246</v>
      </c>
      <c r="D61" s="172"/>
      <c r="E61" s="172"/>
      <c r="F61" s="172"/>
      <c r="G61" s="172"/>
      <c r="H61" s="172"/>
      <c r="I61" s="172"/>
      <c r="J61" s="173" t="s">
        <v>247</v>
      </c>
      <c r="K61" s="172"/>
      <c r="L61" s="145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 s="2" customFormat="1" ht="10.32" customHeight="1">
      <c r="A62" s="38"/>
      <c r="B62" s="39"/>
      <c r="C62" s="40"/>
      <c r="D62" s="40"/>
      <c r="E62" s="40"/>
      <c r="F62" s="40"/>
      <c r="G62" s="40"/>
      <c r="H62" s="40"/>
      <c r="I62" s="40"/>
      <c r="J62" s="40"/>
      <c r="K62" s="40"/>
      <c r="L62" s="145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</row>
    <row r="63" s="2" customFormat="1" ht="22.8" customHeight="1">
      <c r="A63" s="38"/>
      <c r="B63" s="39"/>
      <c r="C63" s="174" t="s">
        <v>67</v>
      </c>
      <c r="D63" s="40"/>
      <c r="E63" s="40"/>
      <c r="F63" s="40"/>
      <c r="G63" s="40"/>
      <c r="H63" s="40"/>
      <c r="I63" s="40"/>
      <c r="J63" s="102">
        <f>J90</f>
        <v>0</v>
      </c>
      <c r="K63" s="40"/>
      <c r="L63" s="145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U63" s="17" t="s">
        <v>248</v>
      </c>
    </row>
    <row r="64" s="9" customFormat="1" ht="24.96" customHeight="1">
      <c r="A64" s="9"/>
      <c r="B64" s="175"/>
      <c r="C64" s="176"/>
      <c r="D64" s="177" t="s">
        <v>3062</v>
      </c>
      <c r="E64" s="178"/>
      <c r="F64" s="178"/>
      <c r="G64" s="178"/>
      <c r="H64" s="178"/>
      <c r="I64" s="178"/>
      <c r="J64" s="179">
        <f>J91</f>
        <v>0</v>
      </c>
      <c r="K64" s="176"/>
      <c r="L64" s="180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9" customFormat="1" ht="24.96" customHeight="1">
      <c r="A65" s="9"/>
      <c r="B65" s="175"/>
      <c r="C65" s="176"/>
      <c r="D65" s="177" t="s">
        <v>3063</v>
      </c>
      <c r="E65" s="178"/>
      <c r="F65" s="178"/>
      <c r="G65" s="178"/>
      <c r="H65" s="178"/>
      <c r="I65" s="178"/>
      <c r="J65" s="179">
        <f>J99</f>
        <v>0</v>
      </c>
      <c r="K65" s="176"/>
      <c r="L65" s="180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9" customFormat="1" ht="24.96" customHeight="1">
      <c r="A66" s="9"/>
      <c r="B66" s="175"/>
      <c r="C66" s="176"/>
      <c r="D66" s="177" t="s">
        <v>1664</v>
      </c>
      <c r="E66" s="178"/>
      <c r="F66" s="178"/>
      <c r="G66" s="178"/>
      <c r="H66" s="178"/>
      <c r="I66" s="178"/>
      <c r="J66" s="179">
        <f>J102</f>
        <v>0</v>
      </c>
      <c r="K66" s="176"/>
      <c r="L66" s="180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9" customFormat="1" ht="24.96" customHeight="1">
      <c r="A67" s="9"/>
      <c r="B67" s="175"/>
      <c r="C67" s="176"/>
      <c r="D67" s="177" t="s">
        <v>289</v>
      </c>
      <c r="E67" s="178"/>
      <c r="F67" s="178"/>
      <c r="G67" s="178"/>
      <c r="H67" s="178"/>
      <c r="I67" s="178"/>
      <c r="J67" s="179">
        <f>J127</f>
        <v>0</v>
      </c>
      <c r="K67" s="176"/>
      <c r="L67" s="180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9" customFormat="1" ht="24.96" customHeight="1">
      <c r="A68" s="9"/>
      <c r="B68" s="175"/>
      <c r="C68" s="176"/>
      <c r="D68" s="177" t="s">
        <v>249</v>
      </c>
      <c r="E68" s="178"/>
      <c r="F68" s="178"/>
      <c r="G68" s="178"/>
      <c r="H68" s="178"/>
      <c r="I68" s="178"/>
      <c r="J68" s="179">
        <f>J136</f>
        <v>0</v>
      </c>
      <c r="K68" s="176"/>
      <c r="L68" s="180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2" customFormat="1" ht="21.84" customHeight="1">
      <c r="A69" s="38"/>
      <c r="B69" s="39"/>
      <c r="C69" s="40"/>
      <c r="D69" s="40"/>
      <c r="E69" s="40"/>
      <c r="F69" s="40"/>
      <c r="G69" s="40"/>
      <c r="H69" s="40"/>
      <c r="I69" s="40"/>
      <c r="J69" s="40"/>
      <c r="K69" s="40"/>
      <c r="L69" s="145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</row>
    <row r="70" s="2" customFormat="1" ht="6.96" customHeight="1">
      <c r="A70" s="38"/>
      <c r="B70" s="59"/>
      <c r="C70" s="60"/>
      <c r="D70" s="60"/>
      <c r="E70" s="60"/>
      <c r="F70" s="60"/>
      <c r="G70" s="60"/>
      <c r="H70" s="60"/>
      <c r="I70" s="60"/>
      <c r="J70" s="60"/>
      <c r="K70" s="60"/>
      <c r="L70" s="145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</row>
    <row r="74" s="2" customFormat="1" ht="6.96" customHeight="1">
      <c r="A74" s="38"/>
      <c r="B74" s="61"/>
      <c r="C74" s="62"/>
      <c r="D74" s="62"/>
      <c r="E74" s="62"/>
      <c r="F74" s="62"/>
      <c r="G74" s="62"/>
      <c r="H74" s="62"/>
      <c r="I74" s="62"/>
      <c r="J74" s="62"/>
      <c r="K74" s="62"/>
      <c r="L74" s="145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</row>
    <row r="75" s="2" customFormat="1" ht="24.96" customHeight="1">
      <c r="A75" s="38"/>
      <c r="B75" s="39"/>
      <c r="C75" s="23" t="s">
        <v>250</v>
      </c>
      <c r="D75" s="40"/>
      <c r="E75" s="40"/>
      <c r="F75" s="40"/>
      <c r="G75" s="40"/>
      <c r="H75" s="40"/>
      <c r="I75" s="40"/>
      <c r="J75" s="40"/>
      <c r="K75" s="40"/>
      <c r="L75" s="145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6" s="2" customFormat="1" ht="6.96" customHeight="1">
      <c r="A76" s="38"/>
      <c r="B76" s="39"/>
      <c r="C76" s="40"/>
      <c r="D76" s="40"/>
      <c r="E76" s="40"/>
      <c r="F76" s="40"/>
      <c r="G76" s="40"/>
      <c r="H76" s="40"/>
      <c r="I76" s="40"/>
      <c r="J76" s="40"/>
      <c r="K76" s="40"/>
      <c r="L76" s="145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2" customHeight="1">
      <c r="A77" s="38"/>
      <c r="B77" s="39"/>
      <c r="C77" s="32" t="s">
        <v>16</v>
      </c>
      <c r="D77" s="40"/>
      <c r="E77" s="40"/>
      <c r="F77" s="40"/>
      <c r="G77" s="40"/>
      <c r="H77" s="40"/>
      <c r="I77" s="40"/>
      <c r="J77" s="40"/>
      <c r="K77" s="40"/>
      <c r="L77" s="145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78" s="2" customFormat="1" ht="16.5" customHeight="1">
      <c r="A78" s="38"/>
      <c r="B78" s="39"/>
      <c r="C78" s="40"/>
      <c r="D78" s="40"/>
      <c r="E78" s="170" t="str">
        <f>E7</f>
        <v>3. STAVBA - FIALOVÁ - Vozovna Pisárky, etapa III. - vratná tramvajová smyčka</v>
      </c>
      <c r="F78" s="32"/>
      <c r="G78" s="32"/>
      <c r="H78" s="32"/>
      <c r="I78" s="40"/>
      <c r="J78" s="40"/>
      <c r="K78" s="40"/>
      <c r="L78" s="145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</row>
    <row r="79" s="1" customFormat="1" ht="12" customHeight="1">
      <c r="B79" s="21"/>
      <c r="C79" s="32" t="s">
        <v>241</v>
      </c>
      <c r="D79" s="22"/>
      <c r="E79" s="22"/>
      <c r="F79" s="22"/>
      <c r="G79" s="22"/>
      <c r="H79" s="22"/>
      <c r="I79" s="22"/>
      <c r="J79" s="22"/>
      <c r="K79" s="22"/>
      <c r="L79" s="20"/>
    </row>
    <row r="80" s="2" customFormat="1" ht="16.5" customHeight="1">
      <c r="A80" s="38"/>
      <c r="B80" s="39"/>
      <c r="C80" s="40"/>
      <c r="D80" s="40"/>
      <c r="E80" s="170" t="s">
        <v>3060</v>
      </c>
      <c r="F80" s="40"/>
      <c r="G80" s="40"/>
      <c r="H80" s="40"/>
      <c r="I80" s="40"/>
      <c r="J80" s="40"/>
      <c r="K80" s="40"/>
      <c r="L80" s="145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12" customHeight="1">
      <c r="A81" s="38"/>
      <c r="B81" s="39"/>
      <c r="C81" s="32" t="s">
        <v>243</v>
      </c>
      <c r="D81" s="40"/>
      <c r="E81" s="40"/>
      <c r="F81" s="40"/>
      <c r="G81" s="40"/>
      <c r="H81" s="40"/>
      <c r="I81" s="40"/>
      <c r="J81" s="40"/>
      <c r="K81" s="40"/>
      <c r="L81" s="145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16.5" customHeight="1">
      <c r="A82" s="38"/>
      <c r="B82" s="39"/>
      <c r="C82" s="40"/>
      <c r="D82" s="40"/>
      <c r="E82" s="69" t="str">
        <f>E11</f>
        <v>IO403.1 - PŘELOŽKA NN – BVV (Smyčka DUSP)</v>
      </c>
      <c r="F82" s="40"/>
      <c r="G82" s="40"/>
      <c r="H82" s="40"/>
      <c r="I82" s="40"/>
      <c r="J82" s="40"/>
      <c r="K82" s="40"/>
      <c r="L82" s="145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145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21</v>
      </c>
      <c r="D84" s="40"/>
      <c r="E84" s="40"/>
      <c r="F84" s="27" t="str">
        <f>F14</f>
        <v xml:space="preserve"> </v>
      </c>
      <c r="G84" s="40"/>
      <c r="H84" s="40"/>
      <c r="I84" s="32" t="s">
        <v>23</v>
      </c>
      <c r="J84" s="72" t="str">
        <f>IF(J14="","",J14)</f>
        <v>20. 12. 2021</v>
      </c>
      <c r="K84" s="40"/>
      <c r="L84" s="145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6.96" customHeight="1">
      <c r="A85" s="38"/>
      <c r="B85" s="39"/>
      <c r="C85" s="40"/>
      <c r="D85" s="40"/>
      <c r="E85" s="40"/>
      <c r="F85" s="40"/>
      <c r="G85" s="40"/>
      <c r="H85" s="40"/>
      <c r="I85" s="40"/>
      <c r="J85" s="40"/>
      <c r="K85" s="40"/>
      <c r="L85" s="145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5.15" customHeight="1">
      <c r="A86" s="38"/>
      <c r="B86" s="39"/>
      <c r="C86" s="32" t="s">
        <v>25</v>
      </c>
      <c r="D86" s="40"/>
      <c r="E86" s="40"/>
      <c r="F86" s="27" t="str">
        <f>E17</f>
        <v xml:space="preserve"> </v>
      </c>
      <c r="G86" s="40"/>
      <c r="H86" s="40"/>
      <c r="I86" s="32" t="s">
        <v>30</v>
      </c>
      <c r="J86" s="36" t="str">
        <f>E23</f>
        <v xml:space="preserve"> </v>
      </c>
      <c r="K86" s="40"/>
      <c r="L86" s="145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5.15" customHeight="1">
      <c r="A87" s="38"/>
      <c r="B87" s="39"/>
      <c r="C87" s="32" t="s">
        <v>28</v>
      </c>
      <c r="D87" s="40"/>
      <c r="E87" s="40"/>
      <c r="F87" s="27" t="str">
        <f>IF(E20="","",E20)</f>
        <v>Vyplň údaj</v>
      </c>
      <c r="G87" s="40"/>
      <c r="H87" s="40"/>
      <c r="I87" s="32" t="s">
        <v>32</v>
      </c>
      <c r="J87" s="36" t="str">
        <f>E26</f>
        <v xml:space="preserve"> </v>
      </c>
      <c r="K87" s="40"/>
      <c r="L87" s="145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10.32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145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10" customFormat="1" ht="29.28" customHeight="1">
      <c r="A89" s="181"/>
      <c r="B89" s="182"/>
      <c r="C89" s="183" t="s">
        <v>251</v>
      </c>
      <c r="D89" s="184" t="s">
        <v>54</v>
      </c>
      <c r="E89" s="184" t="s">
        <v>50</v>
      </c>
      <c r="F89" s="184" t="s">
        <v>51</v>
      </c>
      <c r="G89" s="184" t="s">
        <v>252</v>
      </c>
      <c r="H89" s="184" t="s">
        <v>253</v>
      </c>
      <c r="I89" s="184" t="s">
        <v>254</v>
      </c>
      <c r="J89" s="184" t="s">
        <v>247</v>
      </c>
      <c r="K89" s="185" t="s">
        <v>255</v>
      </c>
      <c r="L89" s="186"/>
      <c r="M89" s="92" t="s">
        <v>19</v>
      </c>
      <c r="N89" s="93" t="s">
        <v>39</v>
      </c>
      <c r="O89" s="93" t="s">
        <v>256</v>
      </c>
      <c r="P89" s="93" t="s">
        <v>257</v>
      </c>
      <c r="Q89" s="93" t="s">
        <v>258</v>
      </c>
      <c r="R89" s="93" t="s">
        <v>259</v>
      </c>
      <c r="S89" s="93" t="s">
        <v>260</v>
      </c>
      <c r="T89" s="94" t="s">
        <v>261</v>
      </c>
      <c r="U89" s="181"/>
      <c r="V89" s="181"/>
      <c r="W89" s="181"/>
      <c r="X89" s="181"/>
      <c r="Y89" s="181"/>
      <c r="Z89" s="181"/>
      <c r="AA89" s="181"/>
      <c r="AB89" s="181"/>
      <c r="AC89" s="181"/>
      <c r="AD89" s="181"/>
      <c r="AE89" s="181"/>
    </row>
    <row r="90" s="2" customFormat="1" ht="22.8" customHeight="1">
      <c r="A90" s="38"/>
      <c r="B90" s="39"/>
      <c r="C90" s="99" t="s">
        <v>262</v>
      </c>
      <c r="D90" s="40"/>
      <c r="E90" s="40"/>
      <c r="F90" s="40"/>
      <c r="G90" s="40"/>
      <c r="H90" s="40"/>
      <c r="I90" s="40"/>
      <c r="J90" s="187">
        <f>BK90</f>
        <v>0</v>
      </c>
      <c r="K90" s="40"/>
      <c r="L90" s="44"/>
      <c r="M90" s="95"/>
      <c r="N90" s="188"/>
      <c r="O90" s="96"/>
      <c r="P90" s="189">
        <f>P91+P99+P102+P127+P136</f>
        <v>0</v>
      </c>
      <c r="Q90" s="96"/>
      <c r="R90" s="189">
        <f>R91+R99+R102+R127+R136</f>
        <v>1.2570612400000001</v>
      </c>
      <c r="S90" s="96"/>
      <c r="T90" s="190">
        <f>T91+T99+T102+T127+T136</f>
        <v>74.958399999999997</v>
      </c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T90" s="17" t="s">
        <v>68</v>
      </c>
      <c r="AU90" s="17" t="s">
        <v>248</v>
      </c>
      <c r="BK90" s="191">
        <f>BK91+BK99+BK102+BK127+BK136</f>
        <v>0</v>
      </c>
    </row>
    <row r="91" s="11" customFormat="1" ht="25.92" customHeight="1">
      <c r="A91" s="11"/>
      <c r="B91" s="192"/>
      <c r="C91" s="193"/>
      <c r="D91" s="194" t="s">
        <v>68</v>
      </c>
      <c r="E91" s="195" t="s">
        <v>3064</v>
      </c>
      <c r="F91" s="195" t="s">
        <v>3065</v>
      </c>
      <c r="G91" s="193"/>
      <c r="H91" s="193"/>
      <c r="I91" s="196"/>
      <c r="J91" s="197">
        <f>BK91</f>
        <v>0</v>
      </c>
      <c r="K91" s="193"/>
      <c r="L91" s="198"/>
      <c r="M91" s="199"/>
      <c r="N91" s="200"/>
      <c r="O91" s="200"/>
      <c r="P91" s="201">
        <f>SUM(P92:P98)</f>
        <v>0</v>
      </c>
      <c r="Q91" s="200"/>
      <c r="R91" s="201">
        <f>SUM(R92:R98)</f>
        <v>0.025899999999999999</v>
      </c>
      <c r="S91" s="200"/>
      <c r="T91" s="202">
        <f>SUM(T92:T98)</f>
        <v>0</v>
      </c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R91" s="203" t="s">
        <v>265</v>
      </c>
      <c r="AT91" s="204" t="s">
        <v>68</v>
      </c>
      <c r="AU91" s="204" t="s">
        <v>69</v>
      </c>
      <c r="AY91" s="203" t="s">
        <v>266</v>
      </c>
      <c r="BK91" s="205">
        <f>SUM(BK92:BK98)</f>
        <v>0</v>
      </c>
    </row>
    <row r="92" s="2" customFormat="1" ht="16.5" customHeight="1">
      <c r="A92" s="38"/>
      <c r="B92" s="39"/>
      <c r="C92" s="206" t="s">
        <v>345</v>
      </c>
      <c r="D92" s="206" t="s">
        <v>267</v>
      </c>
      <c r="E92" s="207" t="s">
        <v>3399</v>
      </c>
      <c r="F92" s="208" t="s">
        <v>3400</v>
      </c>
      <c r="G92" s="209" t="s">
        <v>299</v>
      </c>
      <c r="H92" s="210">
        <v>1256.8499999999999</v>
      </c>
      <c r="I92" s="211"/>
      <c r="J92" s="212">
        <f>ROUND(I92*H92,2)</f>
        <v>0</v>
      </c>
      <c r="K92" s="208" t="s">
        <v>19</v>
      </c>
      <c r="L92" s="44"/>
      <c r="M92" s="213" t="s">
        <v>19</v>
      </c>
      <c r="N92" s="214" t="s">
        <v>40</v>
      </c>
      <c r="O92" s="84"/>
      <c r="P92" s="215">
        <f>O92*H92</f>
        <v>0</v>
      </c>
      <c r="Q92" s="215">
        <v>0</v>
      </c>
      <c r="R92" s="215">
        <f>Q92*H92</f>
        <v>0</v>
      </c>
      <c r="S92" s="215">
        <v>0</v>
      </c>
      <c r="T92" s="216">
        <f>S92*H92</f>
        <v>0</v>
      </c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R92" s="217" t="s">
        <v>265</v>
      </c>
      <c r="AT92" s="217" t="s">
        <v>267</v>
      </c>
      <c r="AU92" s="217" t="s">
        <v>76</v>
      </c>
      <c r="AY92" s="17" t="s">
        <v>266</v>
      </c>
      <c r="BE92" s="218">
        <f>IF(N92="základní",J92,0)</f>
        <v>0</v>
      </c>
      <c r="BF92" s="218">
        <f>IF(N92="snížená",J92,0)</f>
        <v>0</v>
      </c>
      <c r="BG92" s="218">
        <f>IF(N92="zákl. přenesená",J92,0)</f>
        <v>0</v>
      </c>
      <c r="BH92" s="218">
        <f>IF(N92="sníž. přenesená",J92,0)</f>
        <v>0</v>
      </c>
      <c r="BI92" s="218">
        <f>IF(N92="nulová",J92,0)</f>
        <v>0</v>
      </c>
      <c r="BJ92" s="17" t="s">
        <v>76</v>
      </c>
      <c r="BK92" s="218">
        <f>ROUND(I92*H92,2)</f>
        <v>0</v>
      </c>
      <c r="BL92" s="17" t="s">
        <v>265</v>
      </c>
      <c r="BM92" s="217" t="s">
        <v>3401</v>
      </c>
    </row>
    <row r="93" s="12" customFormat="1">
      <c r="A93" s="12"/>
      <c r="B93" s="224"/>
      <c r="C93" s="225"/>
      <c r="D93" s="226" t="s">
        <v>275</v>
      </c>
      <c r="E93" s="227" t="s">
        <v>358</v>
      </c>
      <c r="F93" s="228" t="s">
        <v>3402</v>
      </c>
      <c r="G93" s="225"/>
      <c r="H93" s="229">
        <v>1256.8499999999999</v>
      </c>
      <c r="I93" s="230"/>
      <c r="J93" s="225"/>
      <c r="K93" s="225"/>
      <c r="L93" s="231"/>
      <c r="M93" s="236"/>
      <c r="N93" s="237"/>
      <c r="O93" s="237"/>
      <c r="P93" s="237"/>
      <c r="Q93" s="237"/>
      <c r="R93" s="237"/>
      <c r="S93" s="237"/>
      <c r="T93" s="238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T93" s="235" t="s">
        <v>275</v>
      </c>
      <c r="AU93" s="235" t="s">
        <v>76</v>
      </c>
      <c r="AV93" s="12" t="s">
        <v>78</v>
      </c>
      <c r="AW93" s="12" t="s">
        <v>31</v>
      </c>
      <c r="AX93" s="12" t="s">
        <v>76</v>
      </c>
      <c r="AY93" s="235" t="s">
        <v>266</v>
      </c>
    </row>
    <row r="94" s="2" customFormat="1" ht="16.5" customHeight="1">
      <c r="A94" s="38"/>
      <c r="B94" s="39"/>
      <c r="C94" s="239" t="s">
        <v>704</v>
      </c>
      <c r="D94" s="239" t="s">
        <v>299</v>
      </c>
      <c r="E94" s="240" t="s">
        <v>3403</v>
      </c>
      <c r="F94" s="241" t="s">
        <v>3404</v>
      </c>
      <c r="G94" s="242" t="s">
        <v>341</v>
      </c>
      <c r="H94" s="243">
        <v>46</v>
      </c>
      <c r="I94" s="244"/>
      <c r="J94" s="245">
        <f>ROUND(I94*H94,2)</f>
        <v>0</v>
      </c>
      <c r="K94" s="241" t="s">
        <v>19</v>
      </c>
      <c r="L94" s="246"/>
      <c r="M94" s="247" t="s">
        <v>19</v>
      </c>
      <c r="N94" s="248" t="s">
        <v>40</v>
      </c>
      <c r="O94" s="84"/>
      <c r="P94" s="215">
        <f>O94*H94</f>
        <v>0</v>
      </c>
      <c r="Q94" s="215">
        <v>0</v>
      </c>
      <c r="R94" s="215">
        <f>Q94*H94</f>
        <v>0</v>
      </c>
      <c r="S94" s="215">
        <v>0</v>
      </c>
      <c r="T94" s="216">
        <f>S94*H94</f>
        <v>0</v>
      </c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R94" s="217" t="s">
        <v>303</v>
      </c>
      <c r="AT94" s="217" t="s">
        <v>299</v>
      </c>
      <c r="AU94" s="217" t="s">
        <v>76</v>
      </c>
      <c r="AY94" s="17" t="s">
        <v>266</v>
      </c>
      <c r="BE94" s="218">
        <f>IF(N94="základní",J94,0)</f>
        <v>0</v>
      </c>
      <c r="BF94" s="218">
        <f>IF(N94="snížená",J94,0)</f>
        <v>0</v>
      </c>
      <c r="BG94" s="218">
        <f>IF(N94="zákl. přenesená",J94,0)</f>
        <v>0</v>
      </c>
      <c r="BH94" s="218">
        <f>IF(N94="sníž. přenesená",J94,0)</f>
        <v>0</v>
      </c>
      <c r="BI94" s="218">
        <f>IF(N94="nulová",J94,0)</f>
        <v>0</v>
      </c>
      <c r="BJ94" s="17" t="s">
        <v>76</v>
      </c>
      <c r="BK94" s="218">
        <f>ROUND(I94*H94,2)</f>
        <v>0</v>
      </c>
      <c r="BL94" s="17" t="s">
        <v>265</v>
      </c>
      <c r="BM94" s="217" t="s">
        <v>3405</v>
      </c>
    </row>
    <row r="95" s="2" customFormat="1" ht="21.75" customHeight="1">
      <c r="A95" s="38"/>
      <c r="B95" s="39"/>
      <c r="C95" s="206" t="s">
        <v>711</v>
      </c>
      <c r="D95" s="206" t="s">
        <v>267</v>
      </c>
      <c r="E95" s="207" t="s">
        <v>3406</v>
      </c>
      <c r="F95" s="208" t="s">
        <v>3407</v>
      </c>
      <c r="G95" s="209" t="s">
        <v>341</v>
      </c>
      <c r="H95" s="210">
        <v>7</v>
      </c>
      <c r="I95" s="211"/>
      <c r="J95" s="212">
        <f>ROUND(I95*H95,2)</f>
        <v>0</v>
      </c>
      <c r="K95" s="208" t="s">
        <v>19</v>
      </c>
      <c r="L95" s="44"/>
      <c r="M95" s="213" t="s">
        <v>19</v>
      </c>
      <c r="N95" s="214" t="s">
        <v>40</v>
      </c>
      <c r="O95" s="84"/>
      <c r="P95" s="215">
        <f>O95*H95</f>
        <v>0</v>
      </c>
      <c r="Q95" s="215">
        <v>0</v>
      </c>
      <c r="R95" s="215">
        <f>Q95*H95</f>
        <v>0</v>
      </c>
      <c r="S95" s="215">
        <v>0</v>
      </c>
      <c r="T95" s="216">
        <f>S95*H95</f>
        <v>0</v>
      </c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R95" s="217" t="s">
        <v>265</v>
      </c>
      <c r="AT95" s="217" t="s">
        <v>267</v>
      </c>
      <c r="AU95" s="217" t="s">
        <v>76</v>
      </c>
      <c r="AY95" s="17" t="s">
        <v>266</v>
      </c>
      <c r="BE95" s="218">
        <f>IF(N95="základní",J95,0)</f>
        <v>0</v>
      </c>
      <c r="BF95" s="218">
        <f>IF(N95="snížená",J95,0)</f>
        <v>0</v>
      </c>
      <c r="BG95" s="218">
        <f>IF(N95="zákl. přenesená",J95,0)</f>
        <v>0</v>
      </c>
      <c r="BH95" s="218">
        <f>IF(N95="sníž. přenesená",J95,0)</f>
        <v>0</v>
      </c>
      <c r="BI95" s="218">
        <f>IF(N95="nulová",J95,0)</f>
        <v>0</v>
      </c>
      <c r="BJ95" s="17" t="s">
        <v>76</v>
      </c>
      <c r="BK95" s="218">
        <f>ROUND(I95*H95,2)</f>
        <v>0</v>
      </c>
      <c r="BL95" s="17" t="s">
        <v>265</v>
      </c>
      <c r="BM95" s="217" t="s">
        <v>3408</v>
      </c>
    </row>
    <row r="96" s="2" customFormat="1" ht="16.5" customHeight="1">
      <c r="A96" s="38"/>
      <c r="B96" s="39"/>
      <c r="C96" s="206" t="s">
        <v>723</v>
      </c>
      <c r="D96" s="206" t="s">
        <v>267</v>
      </c>
      <c r="E96" s="207" t="s">
        <v>3409</v>
      </c>
      <c r="F96" s="208" t="s">
        <v>3410</v>
      </c>
      <c r="G96" s="209" t="s">
        <v>341</v>
      </c>
      <c r="H96" s="210">
        <v>7</v>
      </c>
      <c r="I96" s="211"/>
      <c r="J96" s="212">
        <f>ROUND(I96*H96,2)</f>
        <v>0</v>
      </c>
      <c r="K96" s="208" t="s">
        <v>19</v>
      </c>
      <c r="L96" s="44"/>
      <c r="M96" s="213" t="s">
        <v>19</v>
      </c>
      <c r="N96" s="214" t="s">
        <v>40</v>
      </c>
      <c r="O96" s="84"/>
      <c r="P96" s="215">
        <f>O96*H96</f>
        <v>0</v>
      </c>
      <c r="Q96" s="215">
        <v>0</v>
      </c>
      <c r="R96" s="215">
        <f>Q96*H96</f>
        <v>0</v>
      </c>
      <c r="S96" s="215">
        <v>0</v>
      </c>
      <c r="T96" s="216">
        <f>S96*H96</f>
        <v>0</v>
      </c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R96" s="217" t="s">
        <v>265</v>
      </c>
      <c r="AT96" s="217" t="s">
        <v>267</v>
      </c>
      <c r="AU96" s="217" t="s">
        <v>76</v>
      </c>
      <c r="AY96" s="17" t="s">
        <v>266</v>
      </c>
      <c r="BE96" s="218">
        <f>IF(N96="základní",J96,0)</f>
        <v>0</v>
      </c>
      <c r="BF96" s="218">
        <f>IF(N96="snížená",J96,0)</f>
        <v>0</v>
      </c>
      <c r="BG96" s="218">
        <f>IF(N96="zákl. přenesená",J96,0)</f>
        <v>0</v>
      </c>
      <c r="BH96" s="218">
        <f>IF(N96="sníž. přenesená",J96,0)</f>
        <v>0</v>
      </c>
      <c r="BI96" s="218">
        <f>IF(N96="nulová",J96,0)</f>
        <v>0</v>
      </c>
      <c r="BJ96" s="17" t="s">
        <v>76</v>
      </c>
      <c r="BK96" s="218">
        <f>ROUND(I96*H96,2)</f>
        <v>0</v>
      </c>
      <c r="BL96" s="17" t="s">
        <v>265</v>
      </c>
      <c r="BM96" s="217" t="s">
        <v>3411</v>
      </c>
    </row>
    <row r="97" s="2" customFormat="1" ht="16.5" customHeight="1">
      <c r="A97" s="38"/>
      <c r="B97" s="39"/>
      <c r="C97" s="206" t="s">
        <v>736</v>
      </c>
      <c r="D97" s="206" t="s">
        <v>267</v>
      </c>
      <c r="E97" s="207" t="s">
        <v>3412</v>
      </c>
      <c r="F97" s="208" t="s">
        <v>3413</v>
      </c>
      <c r="G97" s="209" t="s">
        <v>341</v>
      </c>
      <c r="H97" s="210">
        <v>8</v>
      </c>
      <c r="I97" s="211"/>
      <c r="J97" s="212">
        <f>ROUND(I97*H97,2)</f>
        <v>0</v>
      </c>
      <c r="K97" s="208" t="s">
        <v>19</v>
      </c>
      <c r="L97" s="44"/>
      <c r="M97" s="213" t="s">
        <v>19</v>
      </c>
      <c r="N97" s="214" t="s">
        <v>40</v>
      </c>
      <c r="O97" s="84"/>
      <c r="P97" s="215">
        <f>O97*H97</f>
        <v>0</v>
      </c>
      <c r="Q97" s="215">
        <v>0</v>
      </c>
      <c r="R97" s="215">
        <f>Q97*H97</f>
        <v>0</v>
      </c>
      <c r="S97" s="215">
        <v>0</v>
      </c>
      <c r="T97" s="216">
        <f>S97*H97</f>
        <v>0</v>
      </c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R97" s="217" t="s">
        <v>265</v>
      </c>
      <c r="AT97" s="217" t="s">
        <v>267</v>
      </c>
      <c r="AU97" s="217" t="s">
        <v>76</v>
      </c>
      <c r="AY97" s="17" t="s">
        <v>266</v>
      </c>
      <c r="BE97" s="218">
        <f>IF(N97="základní",J97,0)</f>
        <v>0</v>
      </c>
      <c r="BF97" s="218">
        <f>IF(N97="snížená",J97,0)</f>
        <v>0</v>
      </c>
      <c r="BG97" s="218">
        <f>IF(N97="zákl. přenesená",J97,0)</f>
        <v>0</v>
      </c>
      <c r="BH97" s="218">
        <f>IF(N97="sníž. přenesená",J97,0)</f>
        <v>0</v>
      </c>
      <c r="BI97" s="218">
        <f>IF(N97="nulová",J97,0)</f>
        <v>0</v>
      </c>
      <c r="BJ97" s="17" t="s">
        <v>76</v>
      </c>
      <c r="BK97" s="218">
        <f>ROUND(I97*H97,2)</f>
        <v>0</v>
      </c>
      <c r="BL97" s="17" t="s">
        <v>265</v>
      </c>
      <c r="BM97" s="217" t="s">
        <v>3414</v>
      </c>
    </row>
    <row r="98" s="2" customFormat="1" ht="16.5" customHeight="1">
      <c r="A98" s="38"/>
      <c r="B98" s="39"/>
      <c r="C98" s="239" t="s">
        <v>741</v>
      </c>
      <c r="D98" s="239" t="s">
        <v>299</v>
      </c>
      <c r="E98" s="240" t="s">
        <v>3415</v>
      </c>
      <c r="F98" s="241" t="s">
        <v>3416</v>
      </c>
      <c r="G98" s="242" t="s">
        <v>341</v>
      </c>
      <c r="H98" s="243">
        <v>7</v>
      </c>
      <c r="I98" s="244"/>
      <c r="J98" s="245">
        <f>ROUND(I98*H98,2)</f>
        <v>0</v>
      </c>
      <c r="K98" s="241" t="s">
        <v>19</v>
      </c>
      <c r="L98" s="246"/>
      <c r="M98" s="247" t="s">
        <v>19</v>
      </c>
      <c r="N98" s="248" t="s">
        <v>40</v>
      </c>
      <c r="O98" s="84"/>
      <c r="P98" s="215">
        <f>O98*H98</f>
        <v>0</v>
      </c>
      <c r="Q98" s="215">
        <v>0.0037000000000000002</v>
      </c>
      <c r="R98" s="215">
        <f>Q98*H98</f>
        <v>0.025899999999999999</v>
      </c>
      <c r="S98" s="215">
        <v>0</v>
      </c>
      <c r="T98" s="216">
        <f>S98*H98</f>
        <v>0</v>
      </c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R98" s="217" t="s">
        <v>303</v>
      </c>
      <c r="AT98" s="217" t="s">
        <v>299</v>
      </c>
      <c r="AU98" s="217" t="s">
        <v>76</v>
      </c>
      <c r="AY98" s="17" t="s">
        <v>266</v>
      </c>
      <c r="BE98" s="218">
        <f>IF(N98="základní",J98,0)</f>
        <v>0</v>
      </c>
      <c r="BF98" s="218">
        <f>IF(N98="snížená",J98,0)</f>
        <v>0</v>
      </c>
      <c r="BG98" s="218">
        <f>IF(N98="zákl. přenesená",J98,0)</f>
        <v>0</v>
      </c>
      <c r="BH98" s="218">
        <f>IF(N98="sníž. přenesená",J98,0)</f>
        <v>0</v>
      </c>
      <c r="BI98" s="218">
        <f>IF(N98="nulová",J98,0)</f>
        <v>0</v>
      </c>
      <c r="BJ98" s="17" t="s">
        <v>76</v>
      </c>
      <c r="BK98" s="218">
        <f>ROUND(I98*H98,2)</f>
        <v>0</v>
      </c>
      <c r="BL98" s="17" t="s">
        <v>265</v>
      </c>
      <c r="BM98" s="217" t="s">
        <v>3417</v>
      </c>
    </row>
    <row r="99" s="11" customFormat="1" ht="25.92" customHeight="1">
      <c r="A99" s="11"/>
      <c r="B99" s="192"/>
      <c r="C99" s="193"/>
      <c r="D99" s="194" t="s">
        <v>68</v>
      </c>
      <c r="E99" s="195" t="s">
        <v>3087</v>
      </c>
      <c r="F99" s="195" t="s">
        <v>3088</v>
      </c>
      <c r="G99" s="193"/>
      <c r="H99" s="193"/>
      <c r="I99" s="196"/>
      <c r="J99" s="197">
        <f>BK99</f>
        <v>0</v>
      </c>
      <c r="K99" s="193"/>
      <c r="L99" s="198"/>
      <c r="M99" s="199"/>
      <c r="N99" s="200"/>
      <c r="O99" s="200"/>
      <c r="P99" s="201">
        <f>SUM(P100:P101)</f>
        <v>0</v>
      </c>
      <c r="Q99" s="200"/>
      <c r="R99" s="201">
        <f>SUM(R100:R101)</f>
        <v>0</v>
      </c>
      <c r="S99" s="200"/>
      <c r="T99" s="202">
        <f>SUM(T100:T101)</f>
        <v>0</v>
      </c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R99" s="203" t="s">
        <v>265</v>
      </c>
      <c r="AT99" s="204" t="s">
        <v>68</v>
      </c>
      <c r="AU99" s="204" t="s">
        <v>69</v>
      </c>
      <c r="AY99" s="203" t="s">
        <v>266</v>
      </c>
      <c r="BK99" s="205">
        <f>SUM(BK100:BK101)</f>
        <v>0</v>
      </c>
    </row>
    <row r="100" s="2" customFormat="1" ht="16.5" customHeight="1">
      <c r="A100" s="38"/>
      <c r="B100" s="39"/>
      <c r="C100" s="206" t="s">
        <v>310</v>
      </c>
      <c r="D100" s="206" t="s">
        <v>267</v>
      </c>
      <c r="E100" s="207" t="s">
        <v>3418</v>
      </c>
      <c r="F100" s="208" t="s">
        <v>3419</v>
      </c>
      <c r="G100" s="209" t="s">
        <v>299</v>
      </c>
      <c r="H100" s="210">
        <v>434.69999999999999</v>
      </c>
      <c r="I100" s="211"/>
      <c r="J100" s="212">
        <f>ROUND(I100*H100,2)</f>
        <v>0</v>
      </c>
      <c r="K100" s="208" t="s">
        <v>19</v>
      </c>
      <c r="L100" s="44"/>
      <c r="M100" s="213" t="s">
        <v>19</v>
      </c>
      <c r="N100" s="214" t="s">
        <v>40</v>
      </c>
      <c r="O100" s="84"/>
      <c r="P100" s="215">
        <f>O100*H100</f>
        <v>0</v>
      </c>
      <c r="Q100" s="215">
        <v>0</v>
      </c>
      <c r="R100" s="215">
        <f>Q100*H100</f>
        <v>0</v>
      </c>
      <c r="S100" s="215">
        <v>0</v>
      </c>
      <c r="T100" s="216">
        <f>S100*H100</f>
        <v>0</v>
      </c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R100" s="217" t="s">
        <v>265</v>
      </c>
      <c r="AT100" s="217" t="s">
        <v>267</v>
      </c>
      <c r="AU100" s="217" t="s">
        <v>76</v>
      </c>
      <c r="AY100" s="17" t="s">
        <v>266</v>
      </c>
      <c r="BE100" s="218">
        <f>IF(N100="základní",J100,0)</f>
        <v>0</v>
      </c>
      <c r="BF100" s="218">
        <f>IF(N100="snížená",J100,0)</f>
        <v>0</v>
      </c>
      <c r="BG100" s="218">
        <f>IF(N100="zákl. přenesená",J100,0)</f>
        <v>0</v>
      </c>
      <c r="BH100" s="218">
        <f>IF(N100="sníž. přenesená",J100,0)</f>
        <v>0</v>
      </c>
      <c r="BI100" s="218">
        <f>IF(N100="nulová",J100,0)</f>
        <v>0</v>
      </c>
      <c r="BJ100" s="17" t="s">
        <v>76</v>
      </c>
      <c r="BK100" s="218">
        <f>ROUND(I100*H100,2)</f>
        <v>0</v>
      </c>
      <c r="BL100" s="17" t="s">
        <v>265</v>
      </c>
      <c r="BM100" s="217" t="s">
        <v>3420</v>
      </c>
    </row>
    <row r="101" s="12" customFormat="1">
      <c r="A101" s="12"/>
      <c r="B101" s="224"/>
      <c r="C101" s="225"/>
      <c r="D101" s="226" t="s">
        <v>275</v>
      </c>
      <c r="E101" s="227" t="s">
        <v>381</v>
      </c>
      <c r="F101" s="228" t="s">
        <v>3421</v>
      </c>
      <c r="G101" s="225"/>
      <c r="H101" s="229">
        <v>434.69999999999999</v>
      </c>
      <c r="I101" s="230"/>
      <c r="J101" s="225"/>
      <c r="K101" s="225"/>
      <c r="L101" s="231"/>
      <c r="M101" s="236"/>
      <c r="N101" s="237"/>
      <c r="O101" s="237"/>
      <c r="P101" s="237"/>
      <c r="Q101" s="237"/>
      <c r="R101" s="237"/>
      <c r="S101" s="237"/>
      <c r="T101" s="238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T101" s="235" t="s">
        <v>275</v>
      </c>
      <c r="AU101" s="235" t="s">
        <v>76</v>
      </c>
      <c r="AV101" s="12" t="s">
        <v>78</v>
      </c>
      <c r="AW101" s="12" t="s">
        <v>31</v>
      </c>
      <c r="AX101" s="12" t="s">
        <v>76</v>
      </c>
      <c r="AY101" s="235" t="s">
        <v>266</v>
      </c>
    </row>
    <row r="102" s="11" customFormat="1" ht="25.92" customHeight="1">
      <c r="A102" s="11"/>
      <c r="B102" s="192"/>
      <c r="C102" s="193"/>
      <c r="D102" s="194" t="s">
        <v>68</v>
      </c>
      <c r="E102" s="195" t="s">
        <v>1791</v>
      </c>
      <c r="F102" s="195" t="s">
        <v>1792</v>
      </c>
      <c r="G102" s="193"/>
      <c r="H102" s="193"/>
      <c r="I102" s="196"/>
      <c r="J102" s="197">
        <f>BK102</f>
        <v>0</v>
      </c>
      <c r="K102" s="193"/>
      <c r="L102" s="198"/>
      <c r="M102" s="199"/>
      <c r="N102" s="200"/>
      <c r="O102" s="200"/>
      <c r="P102" s="201">
        <f>SUM(P103:P126)</f>
        <v>0</v>
      </c>
      <c r="Q102" s="200"/>
      <c r="R102" s="201">
        <f>SUM(R103:R126)</f>
        <v>1.2311612400000001</v>
      </c>
      <c r="S102" s="200"/>
      <c r="T102" s="202">
        <f>SUM(T103:T126)</f>
        <v>74.958399999999997</v>
      </c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R102" s="203" t="s">
        <v>265</v>
      </c>
      <c r="AT102" s="204" t="s">
        <v>68</v>
      </c>
      <c r="AU102" s="204" t="s">
        <v>69</v>
      </c>
      <c r="AY102" s="203" t="s">
        <v>266</v>
      </c>
      <c r="BK102" s="205">
        <f>SUM(BK103:BK126)</f>
        <v>0</v>
      </c>
    </row>
    <row r="103" s="2" customFormat="1" ht="21.75" customHeight="1">
      <c r="A103" s="38"/>
      <c r="B103" s="39"/>
      <c r="C103" s="206" t="s">
        <v>362</v>
      </c>
      <c r="D103" s="206" t="s">
        <v>267</v>
      </c>
      <c r="E103" s="207" t="s">
        <v>3422</v>
      </c>
      <c r="F103" s="208" t="s">
        <v>3423</v>
      </c>
      <c r="G103" s="209" t="s">
        <v>391</v>
      </c>
      <c r="H103" s="210">
        <v>52.799999999999997</v>
      </c>
      <c r="I103" s="211"/>
      <c r="J103" s="212">
        <f>ROUND(I103*H103,2)</f>
        <v>0</v>
      </c>
      <c r="K103" s="208" t="s">
        <v>19</v>
      </c>
      <c r="L103" s="44"/>
      <c r="M103" s="213" t="s">
        <v>19</v>
      </c>
      <c r="N103" s="214" t="s">
        <v>40</v>
      </c>
      <c r="O103" s="84"/>
      <c r="P103" s="215">
        <f>O103*H103</f>
        <v>0</v>
      </c>
      <c r="Q103" s="215">
        <v>0</v>
      </c>
      <c r="R103" s="215">
        <f>Q103*H103</f>
        <v>0</v>
      </c>
      <c r="S103" s="215">
        <v>0.625</v>
      </c>
      <c r="T103" s="216">
        <f>S103*H103</f>
        <v>33</v>
      </c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R103" s="217" t="s">
        <v>265</v>
      </c>
      <c r="AT103" s="217" t="s">
        <v>267</v>
      </c>
      <c r="AU103" s="217" t="s">
        <v>76</v>
      </c>
      <c r="AY103" s="17" t="s">
        <v>266</v>
      </c>
      <c r="BE103" s="218">
        <f>IF(N103="základní",J103,0)</f>
        <v>0</v>
      </c>
      <c r="BF103" s="218">
        <f>IF(N103="snížená",J103,0)</f>
        <v>0</v>
      </c>
      <c r="BG103" s="218">
        <f>IF(N103="zákl. přenesená",J103,0)</f>
        <v>0</v>
      </c>
      <c r="BH103" s="218">
        <f>IF(N103="sníž. přenesená",J103,0)</f>
        <v>0</v>
      </c>
      <c r="BI103" s="218">
        <f>IF(N103="nulová",J103,0)</f>
        <v>0</v>
      </c>
      <c r="BJ103" s="17" t="s">
        <v>76</v>
      </c>
      <c r="BK103" s="218">
        <f>ROUND(I103*H103,2)</f>
        <v>0</v>
      </c>
      <c r="BL103" s="17" t="s">
        <v>265</v>
      </c>
      <c r="BM103" s="217" t="s">
        <v>3424</v>
      </c>
    </row>
    <row r="104" s="12" customFormat="1">
      <c r="A104" s="12"/>
      <c r="B104" s="224"/>
      <c r="C104" s="225"/>
      <c r="D104" s="226" t="s">
        <v>275</v>
      </c>
      <c r="E104" s="227" t="s">
        <v>399</v>
      </c>
      <c r="F104" s="228" t="s">
        <v>3425</v>
      </c>
      <c r="G104" s="225"/>
      <c r="H104" s="229">
        <v>52.799999999999997</v>
      </c>
      <c r="I104" s="230"/>
      <c r="J104" s="225"/>
      <c r="K104" s="225"/>
      <c r="L104" s="231"/>
      <c r="M104" s="236"/>
      <c r="N104" s="237"/>
      <c r="O104" s="237"/>
      <c r="P104" s="237"/>
      <c r="Q104" s="237"/>
      <c r="R104" s="237"/>
      <c r="S104" s="237"/>
      <c r="T104" s="238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T104" s="235" t="s">
        <v>275</v>
      </c>
      <c r="AU104" s="235" t="s">
        <v>76</v>
      </c>
      <c r="AV104" s="12" t="s">
        <v>78</v>
      </c>
      <c r="AW104" s="12" t="s">
        <v>31</v>
      </c>
      <c r="AX104" s="12" t="s">
        <v>76</v>
      </c>
      <c r="AY104" s="235" t="s">
        <v>266</v>
      </c>
    </row>
    <row r="105" s="2" customFormat="1" ht="16.5" customHeight="1">
      <c r="A105" s="38"/>
      <c r="B105" s="39"/>
      <c r="C105" s="206" t="s">
        <v>367</v>
      </c>
      <c r="D105" s="206" t="s">
        <v>267</v>
      </c>
      <c r="E105" s="207" t="s">
        <v>3426</v>
      </c>
      <c r="F105" s="208" t="s">
        <v>3427</v>
      </c>
      <c r="G105" s="209" t="s">
        <v>391</v>
      </c>
      <c r="H105" s="210">
        <v>52.799999999999997</v>
      </c>
      <c r="I105" s="211"/>
      <c r="J105" s="212">
        <f>ROUND(I105*H105,2)</f>
        <v>0</v>
      </c>
      <c r="K105" s="208" t="s">
        <v>19</v>
      </c>
      <c r="L105" s="44"/>
      <c r="M105" s="213" t="s">
        <v>19</v>
      </c>
      <c r="N105" s="214" t="s">
        <v>40</v>
      </c>
      <c r="O105" s="84"/>
      <c r="P105" s="215">
        <f>O105*H105</f>
        <v>0</v>
      </c>
      <c r="Q105" s="215">
        <v>0</v>
      </c>
      <c r="R105" s="215">
        <f>Q105*H105</f>
        <v>0</v>
      </c>
      <c r="S105" s="215">
        <v>0.098000000000000004</v>
      </c>
      <c r="T105" s="216">
        <f>S105*H105</f>
        <v>5.1744000000000003</v>
      </c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R105" s="217" t="s">
        <v>265</v>
      </c>
      <c r="AT105" s="217" t="s">
        <v>267</v>
      </c>
      <c r="AU105" s="217" t="s">
        <v>76</v>
      </c>
      <c r="AY105" s="17" t="s">
        <v>266</v>
      </c>
      <c r="BE105" s="218">
        <f>IF(N105="základní",J105,0)</f>
        <v>0</v>
      </c>
      <c r="BF105" s="218">
        <f>IF(N105="snížená",J105,0)</f>
        <v>0</v>
      </c>
      <c r="BG105" s="218">
        <f>IF(N105="zákl. přenesená",J105,0)</f>
        <v>0</v>
      </c>
      <c r="BH105" s="218">
        <f>IF(N105="sníž. přenesená",J105,0)</f>
        <v>0</v>
      </c>
      <c r="BI105" s="218">
        <f>IF(N105="nulová",J105,0)</f>
        <v>0</v>
      </c>
      <c r="BJ105" s="17" t="s">
        <v>76</v>
      </c>
      <c r="BK105" s="218">
        <f>ROUND(I105*H105,2)</f>
        <v>0</v>
      </c>
      <c r="BL105" s="17" t="s">
        <v>265</v>
      </c>
      <c r="BM105" s="217" t="s">
        <v>3428</v>
      </c>
    </row>
    <row r="106" s="12" customFormat="1">
      <c r="A106" s="12"/>
      <c r="B106" s="224"/>
      <c r="C106" s="225"/>
      <c r="D106" s="226" t="s">
        <v>275</v>
      </c>
      <c r="E106" s="227" t="s">
        <v>589</v>
      </c>
      <c r="F106" s="228" t="s">
        <v>3425</v>
      </c>
      <c r="G106" s="225"/>
      <c r="H106" s="229">
        <v>52.799999999999997</v>
      </c>
      <c r="I106" s="230"/>
      <c r="J106" s="225"/>
      <c r="K106" s="225"/>
      <c r="L106" s="231"/>
      <c r="M106" s="236"/>
      <c r="N106" s="237"/>
      <c r="O106" s="237"/>
      <c r="P106" s="237"/>
      <c r="Q106" s="237"/>
      <c r="R106" s="237"/>
      <c r="S106" s="237"/>
      <c r="T106" s="238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T106" s="235" t="s">
        <v>275</v>
      </c>
      <c r="AU106" s="235" t="s">
        <v>76</v>
      </c>
      <c r="AV106" s="12" t="s">
        <v>78</v>
      </c>
      <c r="AW106" s="12" t="s">
        <v>31</v>
      </c>
      <c r="AX106" s="12" t="s">
        <v>76</v>
      </c>
      <c r="AY106" s="235" t="s">
        <v>266</v>
      </c>
    </row>
    <row r="107" s="2" customFormat="1" ht="16.5" customHeight="1">
      <c r="A107" s="38"/>
      <c r="B107" s="39"/>
      <c r="C107" s="206" t="s">
        <v>376</v>
      </c>
      <c r="D107" s="206" t="s">
        <v>267</v>
      </c>
      <c r="E107" s="207" t="s">
        <v>3429</v>
      </c>
      <c r="F107" s="208" t="s">
        <v>3430</v>
      </c>
      <c r="G107" s="209" t="s">
        <v>391</v>
      </c>
      <c r="H107" s="210">
        <v>52.799999999999997</v>
      </c>
      <c r="I107" s="211"/>
      <c r="J107" s="212">
        <f>ROUND(I107*H107,2)</f>
        <v>0</v>
      </c>
      <c r="K107" s="208" t="s">
        <v>19</v>
      </c>
      <c r="L107" s="44"/>
      <c r="M107" s="213" t="s">
        <v>19</v>
      </c>
      <c r="N107" s="214" t="s">
        <v>40</v>
      </c>
      <c r="O107" s="84"/>
      <c r="P107" s="215">
        <f>O107*H107</f>
        <v>0</v>
      </c>
      <c r="Q107" s="215">
        <v>0</v>
      </c>
      <c r="R107" s="215">
        <f>Q107*H107</f>
        <v>0</v>
      </c>
      <c r="S107" s="215">
        <v>0.12</v>
      </c>
      <c r="T107" s="216">
        <f>S107*H107</f>
        <v>6.3359999999999994</v>
      </c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R107" s="217" t="s">
        <v>265</v>
      </c>
      <c r="AT107" s="217" t="s">
        <v>267</v>
      </c>
      <c r="AU107" s="217" t="s">
        <v>76</v>
      </c>
      <c r="AY107" s="17" t="s">
        <v>266</v>
      </c>
      <c r="BE107" s="218">
        <f>IF(N107="základní",J107,0)</f>
        <v>0</v>
      </c>
      <c r="BF107" s="218">
        <f>IF(N107="snížená",J107,0)</f>
        <v>0</v>
      </c>
      <c r="BG107" s="218">
        <f>IF(N107="zákl. přenesená",J107,0)</f>
        <v>0</v>
      </c>
      <c r="BH107" s="218">
        <f>IF(N107="sníž. přenesená",J107,0)</f>
        <v>0</v>
      </c>
      <c r="BI107" s="218">
        <f>IF(N107="nulová",J107,0)</f>
        <v>0</v>
      </c>
      <c r="BJ107" s="17" t="s">
        <v>76</v>
      </c>
      <c r="BK107" s="218">
        <f>ROUND(I107*H107,2)</f>
        <v>0</v>
      </c>
      <c r="BL107" s="17" t="s">
        <v>265</v>
      </c>
      <c r="BM107" s="217" t="s">
        <v>3431</v>
      </c>
    </row>
    <row r="108" s="12" customFormat="1">
      <c r="A108" s="12"/>
      <c r="B108" s="224"/>
      <c r="C108" s="225"/>
      <c r="D108" s="226" t="s">
        <v>275</v>
      </c>
      <c r="E108" s="227" t="s">
        <v>596</v>
      </c>
      <c r="F108" s="228" t="s">
        <v>3425</v>
      </c>
      <c r="G108" s="225"/>
      <c r="H108" s="229">
        <v>52.799999999999997</v>
      </c>
      <c r="I108" s="230"/>
      <c r="J108" s="225"/>
      <c r="K108" s="225"/>
      <c r="L108" s="231"/>
      <c r="M108" s="236"/>
      <c r="N108" s="237"/>
      <c r="O108" s="237"/>
      <c r="P108" s="237"/>
      <c r="Q108" s="237"/>
      <c r="R108" s="237"/>
      <c r="S108" s="237"/>
      <c r="T108" s="238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T108" s="235" t="s">
        <v>275</v>
      </c>
      <c r="AU108" s="235" t="s">
        <v>76</v>
      </c>
      <c r="AV108" s="12" t="s">
        <v>78</v>
      </c>
      <c r="AW108" s="12" t="s">
        <v>31</v>
      </c>
      <c r="AX108" s="12" t="s">
        <v>76</v>
      </c>
      <c r="AY108" s="235" t="s">
        <v>266</v>
      </c>
    </row>
    <row r="109" s="2" customFormat="1" ht="16.5" customHeight="1">
      <c r="A109" s="38"/>
      <c r="B109" s="39"/>
      <c r="C109" s="206" t="s">
        <v>573</v>
      </c>
      <c r="D109" s="206" t="s">
        <v>267</v>
      </c>
      <c r="E109" s="207" t="s">
        <v>3432</v>
      </c>
      <c r="F109" s="208" t="s">
        <v>3433</v>
      </c>
      <c r="G109" s="209" t="s">
        <v>299</v>
      </c>
      <c r="H109" s="210">
        <v>264</v>
      </c>
      <c r="I109" s="211"/>
      <c r="J109" s="212">
        <f>ROUND(I109*H109,2)</f>
        <v>0</v>
      </c>
      <c r="K109" s="208" t="s">
        <v>19</v>
      </c>
      <c r="L109" s="44"/>
      <c r="M109" s="213" t="s">
        <v>19</v>
      </c>
      <c r="N109" s="214" t="s">
        <v>40</v>
      </c>
      <c r="O109" s="84"/>
      <c r="P109" s="215">
        <f>O109*H109</f>
        <v>0</v>
      </c>
      <c r="Q109" s="215">
        <v>0</v>
      </c>
      <c r="R109" s="215">
        <f>Q109*H109</f>
        <v>0</v>
      </c>
      <c r="S109" s="215">
        <v>0</v>
      </c>
      <c r="T109" s="216">
        <f>S109*H109</f>
        <v>0</v>
      </c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R109" s="217" t="s">
        <v>265</v>
      </c>
      <c r="AT109" s="217" t="s">
        <v>267</v>
      </c>
      <c r="AU109" s="217" t="s">
        <v>76</v>
      </c>
      <c r="AY109" s="17" t="s">
        <v>266</v>
      </c>
      <c r="BE109" s="218">
        <f>IF(N109="základní",J109,0)</f>
        <v>0</v>
      </c>
      <c r="BF109" s="218">
        <f>IF(N109="snížená",J109,0)</f>
        <v>0</v>
      </c>
      <c r="BG109" s="218">
        <f>IF(N109="zákl. přenesená",J109,0)</f>
        <v>0</v>
      </c>
      <c r="BH109" s="218">
        <f>IF(N109="sníž. přenesená",J109,0)</f>
        <v>0</v>
      </c>
      <c r="BI109" s="218">
        <f>IF(N109="nulová",J109,0)</f>
        <v>0</v>
      </c>
      <c r="BJ109" s="17" t="s">
        <v>76</v>
      </c>
      <c r="BK109" s="218">
        <f>ROUND(I109*H109,2)</f>
        <v>0</v>
      </c>
      <c r="BL109" s="17" t="s">
        <v>265</v>
      </c>
      <c r="BM109" s="217" t="s">
        <v>3434</v>
      </c>
    </row>
    <row r="110" s="12" customFormat="1">
      <c r="A110" s="12"/>
      <c r="B110" s="224"/>
      <c r="C110" s="225"/>
      <c r="D110" s="226" t="s">
        <v>275</v>
      </c>
      <c r="E110" s="227" t="s">
        <v>397</v>
      </c>
      <c r="F110" s="228" t="s">
        <v>3435</v>
      </c>
      <c r="G110" s="225"/>
      <c r="H110" s="229">
        <v>264</v>
      </c>
      <c r="I110" s="230"/>
      <c r="J110" s="225"/>
      <c r="K110" s="225"/>
      <c r="L110" s="231"/>
      <c r="M110" s="236"/>
      <c r="N110" s="237"/>
      <c r="O110" s="237"/>
      <c r="P110" s="237"/>
      <c r="Q110" s="237"/>
      <c r="R110" s="237"/>
      <c r="S110" s="237"/>
      <c r="T110" s="238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T110" s="235" t="s">
        <v>275</v>
      </c>
      <c r="AU110" s="235" t="s">
        <v>76</v>
      </c>
      <c r="AV110" s="12" t="s">
        <v>78</v>
      </c>
      <c r="AW110" s="12" t="s">
        <v>31</v>
      </c>
      <c r="AX110" s="12" t="s">
        <v>76</v>
      </c>
      <c r="AY110" s="235" t="s">
        <v>266</v>
      </c>
    </row>
    <row r="111" s="2" customFormat="1" ht="16.5" customHeight="1">
      <c r="A111" s="38"/>
      <c r="B111" s="39"/>
      <c r="C111" s="206" t="s">
        <v>579</v>
      </c>
      <c r="D111" s="206" t="s">
        <v>267</v>
      </c>
      <c r="E111" s="207" t="s">
        <v>3275</v>
      </c>
      <c r="F111" s="208" t="s">
        <v>3276</v>
      </c>
      <c r="G111" s="209" t="s">
        <v>299</v>
      </c>
      <c r="H111" s="210">
        <v>277</v>
      </c>
      <c r="I111" s="211"/>
      <c r="J111" s="212">
        <f>ROUND(I111*H111,2)</f>
        <v>0</v>
      </c>
      <c r="K111" s="208" t="s">
        <v>19</v>
      </c>
      <c r="L111" s="44"/>
      <c r="M111" s="213" t="s">
        <v>19</v>
      </c>
      <c r="N111" s="214" t="s">
        <v>40</v>
      </c>
      <c r="O111" s="84"/>
      <c r="P111" s="215">
        <f>O111*H111</f>
        <v>0</v>
      </c>
      <c r="Q111" s="215">
        <v>0</v>
      </c>
      <c r="R111" s="215">
        <f>Q111*H111</f>
        <v>0</v>
      </c>
      <c r="S111" s="215">
        <v>0</v>
      </c>
      <c r="T111" s="216">
        <f>S111*H111</f>
        <v>0</v>
      </c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R111" s="217" t="s">
        <v>265</v>
      </c>
      <c r="AT111" s="217" t="s">
        <v>267</v>
      </c>
      <c r="AU111" s="217" t="s">
        <v>76</v>
      </c>
      <c r="AY111" s="17" t="s">
        <v>266</v>
      </c>
      <c r="BE111" s="218">
        <f>IF(N111="základní",J111,0)</f>
        <v>0</v>
      </c>
      <c r="BF111" s="218">
        <f>IF(N111="snížená",J111,0)</f>
        <v>0</v>
      </c>
      <c r="BG111" s="218">
        <f>IF(N111="zákl. přenesená",J111,0)</f>
        <v>0</v>
      </c>
      <c r="BH111" s="218">
        <f>IF(N111="sníž. přenesená",J111,0)</f>
        <v>0</v>
      </c>
      <c r="BI111" s="218">
        <f>IF(N111="nulová",J111,0)</f>
        <v>0</v>
      </c>
      <c r="BJ111" s="17" t="s">
        <v>76</v>
      </c>
      <c r="BK111" s="218">
        <f>ROUND(I111*H111,2)</f>
        <v>0</v>
      </c>
      <c r="BL111" s="17" t="s">
        <v>265</v>
      </c>
      <c r="BM111" s="217" t="s">
        <v>3436</v>
      </c>
    </row>
    <row r="112" s="2" customFormat="1" ht="16.5" customHeight="1">
      <c r="A112" s="38"/>
      <c r="B112" s="39"/>
      <c r="C112" s="206" t="s">
        <v>8</v>
      </c>
      <c r="D112" s="206" t="s">
        <v>267</v>
      </c>
      <c r="E112" s="207" t="s">
        <v>3278</v>
      </c>
      <c r="F112" s="208" t="s">
        <v>3279</v>
      </c>
      <c r="G112" s="209" t="s">
        <v>299</v>
      </c>
      <c r="H112" s="210">
        <v>365</v>
      </c>
      <c r="I112" s="211"/>
      <c r="J112" s="212">
        <f>ROUND(I112*H112,2)</f>
        <v>0</v>
      </c>
      <c r="K112" s="208" t="s">
        <v>19</v>
      </c>
      <c r="L112" s="44"/>
      <c r="M112" s="213" t="s">
        <v>19</v>
      </c>
      <c r="N112" s="214" t="s">
        <v>40</v>
      </c>
      <c r="O112" s="84"/>
      <c r="P112" s="215">
        <f>O112*H112</f>
        <v>0</v>
      </c>
      <c r="Q112" s="215">
        <v>0</v>
      </c>
      <c r="R112" s="215">
        <f>Q112*H112</f>
        <v>0</v>
      </c>
      <c r="S112" s="215">
        <v>0</v>
      </c>
      <c r="T112" s="216">
        <f>S112*H112</f>
        <v>0</v>
      </c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R112" s="217" t="s">
        <v>265</v>
      </c>
      <c r="AT112" s="217" t="s">
        <v>267</v>
      </c>
      <c r="AU112" s="217" t="s">
        <v>76</v>
      </c>
      <c r="AY112" s="17" t="s">
        <v>266</v>
      </c>
      <c r="BE112" s="218">
        <f>IF(N112="základní",J112,0)</f>
        <v>0</v>
      </c>
      <c r="BF112" s="218">
        <f>IF(N112="snížená",J112,0)</f>
        <v>0</v>
      </c>
      <c r="BG112" s="218">
        <f>IF(N112="zákl. přenesená",J112,0)</f>
        <v>0</v>
      </c>
      <c r="BH112" s="218">
        <f>IF(N112="sníž. přenesená",J112,0)</f>
        <v>0</v>
      </c>
      <c r="BI112" s="218">
        <f>IF(N112="nulová",J112,0)</f>
        <v>0</v>
      </c>
      <c r="BJ112" s="17" t="s">
        <v>76</v>
      </c>
      <c r="BK112" s="218">
        <f>ROUND(I112*H112,2)</f>
        <v>0</v>
      </c>
      <c r="BL112" s="17" t="s">
        <v>265</v>
      </c>
      <c r="BM112" s="217" t="s">
        <v>3437</v>
      </c>
    </row>
    <row r="113" s="12" customFormat="1">
      <c r="A113" s="12"/>
      <c r="B113" s="224"/>
      <c r="C113" s="225"/>
      <c r="D113" s="226" t="s">
        <v>275</v>
      </c>
      <c r="E113" s="227" t="s">
        <v>610</v>
      </c>
      <c r="F113" s="228" t="s">
        <v>3438</v>
      </c>
      <c r="G113" s="225"/>
      <c r="H113" s="229">
        <v>365</v>
      </c>
      <c r="I113" s="230"/>
      <c r="J113" s="225"/>
      <c r="K113" s="225"/>
      <c r="L113" s="231"/>
      <c r="M113" s="236"/>
      <c r="N113" s="237"/>
      <c r="O113" s="237"/>
      <c r="P113" s="237"/>
      <c r="Q113" s="237"/>
      <c r="R113" s="237"/>
      <c r="S113" s="237"/>
      <c r="T113" s="238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T113" s="235" t="s">
        <v>275</v>
      </c>
      <c r="AU113" s="235" t="s">
        <v>76</v>
      </c>
      <c r="AV113" s="12" t="s">
        <v>78</v>
      </c>
      <c r="AW113" s="12" t="s">
        <v>31</v>
      </c>
      <c r="AX113" s="12" t="s">
        <v>76</v>
      </c>
      <c r="AY113" s="235" t="s">
        <v>266</v>
      </c>
    </row>
    <row r="114" s="2" customFormat="1" ht="16.5" customHeight="1">
      <c r="A114" s="38"/>
      <c r="B114" s="39"/>
      <c r="C114" s="206" t="s">
        <v>591</v>
      </c>
      <c r="D114" s="206" t="s">
        <v>267</v>
      </c>
      <c r="E114" s="207" t="s">
        <v>3133</v>
      </c>
      <c r="F114" s="208" t="s">
        <v>3134</v>
      </c>
      <c r="G114" s="209" t="s">
        <v>293</v>
      </c>
      <c r="H114" s="210">
        <v>13.84</v>
      </c>
      <c r="I114" s="211"/>
      <c r="J114" s="212">
        <f>ROUND(I114*H114,2)</f>
        <v>0</v>
      </c>
      <c r="K114" s="208" t="s">
        <v>19</v>
      </c>
      <c r="L114" s="44"/>
      <c r="M114" s="213" t="s">
        <v>19</v>
      </c>
      <c r="N114" s="214" t="s">
        <v>40</v>
      </c>
      <c r="O114" s="84"/>
      <c r="P114" s="215">
        <f>O114*H114</f>
        <v>0</v>
      </c>
      <c r="Q114" s="215">
        <v>0</v>
      </c>
      <c r="R114" s="215">
        <f>Q114*H114</f>
        <v>0</v>
      </c>
      <c r="S114" s="215">
        <v>2.2000000000000002</v>
      </c>
      <c r="T114" s="216">
        <f>S114*H114</f>
        <v>30.448</v>
      </c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R114" s="217" t="s">
        <v>265</v>
      </c>
      <c r="AT114" s="217" t="s">
        <v>267</v>
      </c>
      <c r="AU114" s="217" t="s">
        <v>76</v>
      </c>
      <c r="AY114" s="17" t="s">
        <v>266</v>
      </c>
      <c r="BE114" s="218">
        <f>IF(N114="základní",J114,0)</f>
        <v>0</v>
      </c>
      <c r="BF114" s="218">
        <f>IF(N114="snížená",J114,0)</f>
        <v>0</v>
      </c>
      <c r="BG114" s="218">
        <f>IF(N114="zákl. přenesená",J114,0)</f>
        <v>0</v>
      </c>
      <c r="BH114" s="218">
        <f>IF(N114="sníž. přenesená",J114,0)</f>
        <v>0</v>
      </c>
      <c r="BI114" s="218">
        <f>IF(N114="nulová",J114,0)</f>
        <v>0</v>
      </c>
      <c r="BJ114" s="17" t="s">
        <v>76</v>
      </c>
      <c r="BK114" s="218">
        <f>ROUND(I114*H114,2)</f>
        <v>0</v>
      </c>
      <c r="BL114" s="17" t="s">
        <v>265</v>
      </c>
      <c r="BM114" s="217" t="s">
        <v>3439</v>
      </c>
    </row>
    <row r="115" s="12" customFormat="1">
      <c r="A115" s="12"/>
      <c r="B115" s="224"/>
      <c r="C115" s="225"/>
      <c r="D115" s="226" t="s">
        <v>275</v>
      </c>
      <c r="E115" s="227" t="s">
        <v>620</v>
      </c>
      <c r="F115" s="228" t="s">
        <v>3440</v>
      </c>
      <c r="G115" s="225"/>
      <c r="H115" s="229">
        <v>13.84</v>
      </c>
      <c r="I115" s="230"/>
      <c r="J115" s="225"/>
      <c r="K115" s="225"/>
      <c r="L115" s="231"/>
      <c r="M115" s="236"/>
      <c r="N115" s="237"/>
      <c r="O115" s="237"/>
      <c r="P115" s="237"/>
      <c r="Q115" s="237"/>
      <c r="R115" s="237"/>
      <c r="S115" s="237"/>
      <c r="T115" s="238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T115" s="235" t="s">
        <v>275</v>
      </c>
      <c r="AU115" s="235" t="s">
        <v>76</v>
      </c>
      <c r="AV115" s="12" t="s">
        <v>78</v>
      </c>
      <c r="AW115" s="12" t="s">
        <v>31</v>
      </c>
      <c r="AX115" s="12" t="s">
        <v>76</v>
      </c>
      <c r="AY115" s="235" t="s">
        <v>266</v>
      </c>
    </row>
    <row r="116" s="2" customFormat="1" ht="16.5" customHeight="1">
      <c r="A116" s="38"/>
      <c r="B116" s="39"/>
      <c r="C116" s="206" t="s">
        <v>598</v>
      </c>
      <c r="D116" s="206" t="s">
        <v>267</v>
      </c>
      <c r="E116" s="207" t="s">
        <v>3101</v>
      </c>
      <c r="F116" s="208" t="s">
        <v>3102</v>
      </c>
      <c r="G116" s="209" t="s">
        <v>341</v>
      </c>
      <c r="H116" s="210">
        <v>14</v>
      </c>
      <c r="I116" s="211"/>
      <c r="J116" s="212">
        <f>ROUND(I116*H116,2)</f>
        <v>0</v>
      </c>
      <c r="K116" s="208" t="s">
        <v>19</v>
      </c>
      <c r="L116" s="44"/>
      <c r="M116" s="213" t="s">
        <v>19</v>
      </c>
      <c r="N116" s="214" t="s">
        <v>40</v>
      </c>
      <c r="O116" s="84"/>
      <c r="P116" s="215">
        <f>O116*H116</f>
        <v>0</v>
      </c>
      <c r="Q116" s="215">
        <v>0.0038</v>
      </c>
      <c r="R116" s="215">
        <f>Q116*H116</f>
        <v>0.053199999999999997</v>
      </c>
      <c r="S116" s="215">
        <v>0</v>
      </c>
      <c r="T116" s="216">
        <f>S116*H116</f>
        <v>0</v>
      </c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R116" s="217" t="s">
        <v>265</v>
      </c>
      <c r="AT116" s="217" t="s">
        <v>267</v>
      </c>
      <c r="AU116" s="217" t="s">
        <v>76</v>
      </c>
      <c r="AY116" s="17" t="s">
        <v>266</v>
      </c>
      <c r="BE116" s="218">
        <f>IF(N116="základní",J116,0)</f>
        <v>0</v>
      </c>
      <c r="BF116" s="218">
        <f>IF(N116="snížená",J116,0)</f>
        <v>0</v>
      </c>
      <c r="BG116" s="218">
        <f>IF(N116="zákl. přenesená",J116,0)</f>
        <v>0</v>
      </c>
      <c r="BH116" s="218">
        <f>IF(N116="sníž. přenesená",J116,0)</f>
        <v>0</v>
      </c>
      <c r="BI116" s="218">
        <f>IF(N116="nulová",J116,0)</f>
        <v>0</v>
      </c>
      <c r="BJ116" s="17" t="s">
        <v>76</v>
      </c>
      <c r="BK116" s="218">
        <f>ROUND(I116*H116,2)</f>
        <v>0</v>
      </c>
      <c r="BL116" s="17" t="s">
        <v>265</v>
      </c>
      <c r="BM116" s="217" t="s">
        <v>3441</v>
      </c>
    </row>
    <row r="117" s="2" customFormat="1" ht="16.5" customHeight="1">
      <c r="A117" s="38"/>
      <c r="B117" s="39"/>
      <c r="C117" s="206" t="s">
        <v>605</v>
      </c>
      <c r="D117" s="206" t="s">
        <v>267</v>
      </c>
      <c r="E117" s="207" t="s">
        <v>3104</v>
      </c>
      <c r="F117" s="208" t="s">
        <v>3105</v>
      </c>
      <c r="G117" s="209" t="s">
        <v>341</v>
      </c>
      <c r="H117" s="210">
        <v>26</v>
      </c>
      <c r="I117" s="211"/>
      <c r="J117" s="212">
        <f>ROUND(I117*H117,2)</f>
        <v>0</v>
      </c>
      <c r="K117" s="208" t="s">
        <v>19</v>
      </c>
      <c r="L117" s="44"/>
      <c r="M117" s="213" t="s">
        <v>19</v>
      </c>
      <c r="N117" s="214" t="s">
        <v>40</v>
      </c>
      <c r="O117" s="84"/>
      <c r="P117" s="215">
        <f>O117*H117</f>
        <v>0</v>
      </c>
      <c r="Q117" s="215">
        <v>0.0076</v>
      </c>
      <c r="R117" s="215">
        <f>Q117*H117</f>
        <v>0.1976</v>
      </c>
      <c r="S117" s="215">
        <v>0</v>
      </c>
      <c r="T117" s="216">
        <f>S117*H117</f>
        <v>0</v>
      </c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R117" s="217" t="s">
        <v>265</v>
      </c>
      <c r="AT117" s="217" t="s">
        <v>267</v>
      </c>
      <c r="AU117" s="217" t="s">
        <v>76</v>
      </c>
      <c r="AY117" s="17" t="s">
        <v>266</v>
      </c>
      <c r="BE117" s="218">
        <f>IF(N117="základní",J117,0)</f>
        <v>0</v>
      </c>
      <c r="BF117" s="218">
        <f>IF(N117="snížená",J117,0)</f>
        <v>0</v>
      </c>
      <c r="BG117" s="218">
        <f>IF(N117="zákl. přenesená",J117,0)</f>
        <v>0</v>
      </c>
      <c r="BH117" s="218">
        <f>IF(N117="sníž. přenesená",J117,0)</f>
        <v>0</v>
      </c>
      <c r="BI117" s="218">
        <f>IF(N117="nulová",J117,0)</f>
        <v>0</v>
      </c>
      <c r="BJ117" s="17" t="s">
        <v>76</v>
      </c>
      <c r="BK117" s="218">
        <f>ROUND(I117*H117,2)</f>
        <v>0</v>
      </c>
      <c r="BL117" s="17" t="s">
        <v>265</v>
      </c>
      <c r="BM117" s="217" t="s">
        <v>3442</v>
      </c>
    </row>
    <row r="118" s="2" customFormat="1" ht="16.5" customHeight="1">
      <c r="A118" s="38"/>
      <c r="B118" s="39"/>
      <c r="C118" s="206" t="s">
        <v>615</v>
      </c>
      <c r="D118" s="206" t="s">
        <v>267</v>
      </c>
      <c r="E118" s="207" t="s">
        <v>3289</v>
      </c>
      <c r="F118" s="208" t="s">
        <v>3290</v>
      </c>
      <c r="G118" s="209" t="s">
        <v>299</v>
      </c>
      <c r="H118" s="210">
        <v>277</v>
      </c>
      <c r="I118" s="211"/>
      <c r="J118" s="212">
        <f>ROUND(I118*H118,2)</f>
        <v>0</v>
      </c>
      <c r="K118" s="208" t="s">
        <v>19</v>
      </c>
      <c r="L118" s="44"/>
      <c r="M118" s="213" t="s">
        <v>19</v>
      </c>
      <c r="N118" s="214" t="s">
        <v>40</v>
      </c>
      <c r="O118" s="84"/>
      <c r="P118" s="215">
        <f>O118*H118</f>
        <v>0</v>
      </c>
      <c r="Q118" s="215">
        <v>0</v>
      </c>
      <c r="R118" s="215">
        <f>Q118*H118</f>
        <v>0</v>
      </c>
      <c r="S118" s="215">
        <v>0</v>
      </c>
      <c r="T118" s="216">
        <f>S118*H118</f>
        <v>0</v>
      </c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R118" s="217" t="s">
        <v>265</v>
      </c>
      <c r="AT118" s="217" t="s">
        <v>267</v>
      </c>
      <c r="AU118" s="217" t="s">
        <v>76</v>
      </c>
      <c r="AY118" s="17" t="s">
        <v>266</v>
      </c>
      <c r="BE118" s="218">
        <f>IF(N118="základní",J118,0)</f>
        <v>0</v>
      </c>
      <c r="BF118" s="218">
        <f>IF(N118="snížená",J118,0)</f>
        <v>0</v>
      </c>
      <c r="BG118" s="218">
        <f>IF(N118="zákl. přenesená",J118,0)</f>
        <v>0</v>
      </c>
      <c r="BH118" s="218">
        <f>IF(N118="sníž. přenesená",J118,0)</f>
        <v>0</v>
      </c>
      <c r="BI118" s="218">
        <f>IF(N118="nulová",J118,0)</f>
        <v>0</v>
      </c>
      <c r="BJ118" s="17" t="s">
        <v>76</v>
      </c>
      <c r="BK118" s="218">
        <f>ROUND(I118*H118,2)</f>
        <v>0</v>
      </c>
      <c r="BL118" s="17" t="s">
        <v>265</v>
      </c>
      <c r="BM118" s="217" t="s">
        <v>3443</v>
      </c>
    </row>
    <row r="119" s="2" customFormat="1" ht="16.5" customHeight="1">
      <c r="A119" s="38"/>
      <c r="B119" s="39"/>
      <c r="C119" s="206" t="s">
        <v>625</v>
      </c>
      <c r="D119" s="206" t="s">
        <v>267</v>
      </c>
      <c r="E119" s="207" t="s">
        <v>3292</v>
      </c>
      <c r="F119" s="208" t="s">
        <v>3293</v>
      </c>
      <c r="G119" s="209" t="s">
        <v>299</v>
      </c>
      <c r="H119" s="210">
        <v>365</v>
      </c>
      <c r="I119" s="211"/>
      <c r="J119" s="212">
        <f>ROUND(I119*H119,2)</f>
        <v>0</v>
      </c>
      <c r="K119" s="208" t="s">
        <v>19</v>
      </c>
      <c r="L119" s="44"/>
      <c r="M119" s="213" t="s">
        <v>19</v>
      </c>
      <c r="N119" s="214" t="s">
        <v>40</v>
      </c>
      <c r="O119" s="84"/>
      <c r="P119" s="215">
        <f>O119*H119</f>
        <v>0</v>
      </c>
      <c r="Q119" s="215">
        <v>0</v>
      </c>
      <c r="R119" s="215">
        <f>Q119*H119</f>
        <v>0</v>
      </c>
      <c r="S119" s="215">
        <v>0</v>
      </c>
      <c r="T119" s="216">
        <f>S119*H119</f>
        <v>0</v>
      </c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R119" s="217" t="s">
        <v>265</v>
      </c>
      <c r="AT119" s="217" t="s">
        <v>267</v>
      </c>
      <c r="AU119" s="217" t="s">
        <v>76</v>
      </c>
      <c r="AY119" s="17" t="s">
        <v>266</v>
      </c>
      <c r="BE119" s="218">
        <f>IF(N119="základní",J119,0)</f>
        <v>0</v>
      </c>
      <c r="BF119" s="218">
        <f>IF(N119="snížená",J119,0)</f>
        <v>0</v>
      </c>
      <c r="BG119" s="218">
        <f>IF(N119="zákl. přenesená",J119,0)</f>
        <v>0</v>
      </c>
      <c r="BH119" s="218">
        <f>IF(N119="sníž. přenesená",J119,0)</f>
        <v>0</v>
      </c>
      <c r="BI119" s="218">
        <f>IF(N119="nulová",J119,0)</f>
        <v>0</v>
      </c>
      <c r="BJ119" s="17" t="s">
        <v>76</v>
      </c>
      <c r="BK119" s="218">
        <f>ROUND(I119*H119,2)</f>
        <v>0</v>
      </c>
      <c r="BL119" s="17" t="s">
        <v>265</v>
      </c>
      <c r="BM119" s="217" t="s">
        <v>3444</v>
      </c>
    </row>
    <row r="120" s="12" customFormat="1">
      <c r="A120" s="12"/>
      <c r="B120" s="224"/>
      <c r="C120" s="225"/>
      <c r="D120" s="226" t="s">
        <v>275</v>
      </c>
      <c r="E120" s="227" t="s">
        <v>657</v>
      </c>
      <c r="F120" s="228" t="s">
        <v>3438</v>
      </c>
      <c r="G120" s="225"/>
      <c r="H120" s="229">
        <v>365</v>
      </c>
      <c r="I120" s="230"/>
      <c r="J120" s="225"/>
      <c r="K120" s="225"/>
      <c r="L120" s="231"/>
      <c r="M120" s="236"/>
      <c r="N120" s="237"/>
      <c r="O120" s="237"/>
      <c r="P120" s="237"/>
      <c r="Q120" s="237"/>
      <c r="R120" s="237"/>
      <c r="S120" s="237"/>
      <c r="T120" s="238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T120" s="235" t="s">
        <v>275</v>
      </c>
      <c r="AU120" s="235" t="s">
        <v>76</v>
      </c>
      <c r="AV120" s="12" t="s">
        <v>78</v>
      </c>
      <c r="AW120" s="12" t="s">
        <v>31</v>
      </c>
      <c r="AX120" s="12" t="s">
        <v>76</v>
      </c>
      <c r="AY120" s="235" t="s">
        <v>266</v>
      </c>
    </row>
    <row r="121" s="2" customFormat="1" ht="16.5" customHeight="1">
      <c r="A121" s="38"/>
      <c r="B121" s="39"/>
      <c r="C121" s="239" t="s">
        <v>7</v>
      </c>
      <c r="D121" s="239" t="s">
        <v>299</v>
      </c>
      <c r="E121" s="240" t="s">
        <v>3122</v>
      </c>
      <c r="F121" s="241" t="s">
        <v>3123</v>
      </c>
      <c r="G121" s="242" t="s">
        <v>302</v>
      </c>
      <c r="H121" s="243">
        <v>655.596</v>
      </c>
      <c r="I121" s="244"/>
      <c r="J121" s="245">
        <f>ROUND(I121*H121,2)</f>
        <v>0</v>
      </c>
      <c r="K121" s="241" t="s">
        <v>19</v>
      </c>
      <c r="L121" s="246"/>
      <c r="M121" s="247" t="s">
        <v>19</v>
      </c>
      <c r="N121" s="248" t="s">
        <v>40</v>
      </c>
      <c r="O121" s="84"/>
      <c r="P121" s="215">
        <f>O121*H121</f>
        <v>0</v>
      </c>
      <c r="Q121" s="215">
        <v>0.00068999999999999997</v>
      </c>
      <c r="R121" s="215">
        <f>Q121*H121</f>
        <v>0.45236124</v>
      </c>
      <c r="S121" s="215">
        <v>0</v>
      </c>
      <c r="T121" s="216">
        <f>S121*H121</f>
        <v>0</v>
      </c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R121" s="217" t="s">
        <v>303</v>
      </c>
      <c r="AT121" s="217" t="s">
        <v>299</v>
      </c>
      <c r="AU121" s="217" t="s">
        <v>76</v>
      </c>
      <c r="AY121" s="17" t="s">
        <v>266</v>
      </c>
      <c r="BE121" s="218">
        <f>IF(N121="základní",J121,0)</f>
        <v>0</v>
      </c>
      <c r="BF121" s="218">
        <f>IF(N121="snížená",J121,0)</f>
        <v>0</v>
      </c>
      <c r="BG121" s="218">
        <f>IF(N121="zákl. přenesená",J121,0)</f>
        <v>0</v>
      </c>
      <c r="BH121" s="218">
        <f>IF(N121="sníž. přenesená",J121,0)</f>
        <v>0</v>
      </c>
      <c r="BI121" s="218">
        <f>IF(N121="nulová",J121,0)</f>
        <v>0</v>
      </c>
      <c r="BJ121" s="17" t="s">
        <v>76</v>
      </c>
      <c r="BK121" s="218">
        <f>ROUND(I121*H121,2)</f>
        <v>0</v>
      </c>
      <c r="BL121" s="17" t="s">
        <v>265</v>
      </c>
      <c r="BM121" s="217" t="s">
        <v>3445</v>
      </c>
    </row>
    <row r="122" s="12" customFormat="1">
      <c r="A122" s="12"/>
      <c r="B122" s="224"/>
      <c r="C122" s="225"/>
      <c r="D122" s="226" t="s">
        <v>275</v>
      </c>
      <c r="E122" s="227" t="s">
        <v>663</v>
      </c>
      <c r="F122" s="228" t="s">
        <v>3446</v>
      </c>
      <c r="G122" s="225"/>
      <c r="H122" s="229">
        <v>655.596</v>
      </c>
      <c r="I122" s="230"/>
      <c r="J122" s="225"/>
      <c r="K122" s="225"/>
      <c r="L122" s="231"/>
      <c r="M122" s="236"/>
      <c r="N122" s="237"/>
      <c r="O122" s="237"/>
      <c r="P122" s="237"/>
      <c r="Q122" s="237"/>
      <c r="R122" s="237"/>
      <c r="S122" s="237"/>
      <c r="T122" s="238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T122" s="235" t="s">
        <v>275</v>
      </c>
      <c r="AU122" s="235" t="s">
        <v>76</v>
      </c>
      <c r="AV122" s="12" t="s">
        <v>78</v>
      </c>
      <c r="AW122" s="12" t="s">
        <v>31</v>
      </c>
      <c r="AX122" s="12" t="s">
        <v>76</v>
      </c>
      <c r="AY122" s="235" t="s">
        <v>266</v>
      </c>
    </row>
    <row r="123" s="2" customFormat="1" ht="16.5" customHeight="1">
      <c r="A123" s="38"/>
      <c r="B123" s="39"/>
      <c r="C123" s="206" t="s">
        <v>642</v>
      </c>
      <c r="D123" s="206" t="s">
        <v>267</v>
      </c>
      <c r="E123" s="207" t="s">
        <v>3141</v>
      </c>
      <c r="F123" s="208" t="s">
        <v>3142</v>
      </c>
      <c r="G123" s="209" t="s">
        <v>391</v>
      </c>
      <c r="H123" s="210">
        <v>239.19999999999999</v>
      </c>
      <c r="I123" s="211"/>
      <c r="J123" s="212">
        <f>ROUND(I123*H123,2)</f>
        <v>0</v>
      </c>
      <c r="K123" s="208" t="s">
        <v>19</v>
      </c>
      <c r="L123" s="44"/>
      <c r="M123" s="213" t="s">
        <v>19</v>
      </c>
      <c r="N123" s="214" t="s">
        <v>40</v>
      </c>
      <c r="O123" s="84"/>
      <c r="P123" s="215">
        <f>O123*H123</f>
        <v>0</v>
      </c>
      <c r="Q123" s="215">
        <v>0</v>
      </c>
      <c r="R123" s="215">
        <f>Q123*H123</f>
        <v>0</v>
      </c>
      <c r="S123" s="215">
        <v>0</v>
      </c>
      <c r="T123" s="216">
        <f>S123*H123</f>
        <v>0</v>
      </c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R123" s="217" t="s">
        <v>265</v>
      </c>
      <c r="AT123" s="217" t="s">
        <v>267</v>
      </c>
      <c r="AU123" s="217" t="s">
        <v>76</v>
      </c>
      <c r="AY123" s="17" t="s">
        <v>266</v>
      </c>
      <c r="BE123" s="218">
        <f>IF(N123="základní",J123,0)</f>
        <v>0</v>
      </c>
      <c r="BF123" s="218">
        <f>IF(N123="snížená",J123,0)</f>
        <v>0</v>
      </c>
      <c r="BG123" s="218">
        <f>IF(N123="zákl. přenesená",J123,0)</f>
        <v>0</v>
      </c>
      <c r="BH123" s="218">
        <f>IF(N123="sníž. přenesená",J123,0)</f>
        <v>0</v>
      </c>
      <c r="BI123" s="218">
        <f>IF(N123="nulová",J123,0)</f>
        <v>0</v>
      </c>
      <c r="BJ123" s="17" t="s">
        <v>76</v>
      </c>
      <c r="BK123" s="218">
        <f>ROUND(I123*H123,2)</f>
        <v>0</v>
      </c>
      <c r="BL123" s="17" t="s">
        <v>265</v>
      </c>
      <c r="BM123" s="217" t="s">
        <v>3447</v>
      </c>
    </row>
    <row r="124" s="12" customFormat="1">
      <c r="A124" s="12"/>
      <c r="B124" s="224"/>
      <c r="C124" s="225"/>
      <c r="D124" s="226" t="s">
        <v>275</v>
      </c>
      <c r="E124" s="227" t="s">
        <v>1641</v>
      </c>
      <c r="F124" s="228" t="s">
        <v>3448</v>
      </c>
      <c r="G124" s="225"/>
      <c r="H124" s="229">
        <v>239.19999999999999</v>
      </c>
      <c r="I124" s="230"/>
      <c r="J124" s="225"/>
      <c r="K124" s="225"/>
      <c r="L124" s="231"/>
      <c r="M124" s="236"/>
      <c r="N124" s="237"/>
      <c r="O124" s="237"/>
      <c r="P124" s="237"/>
      <c r="Q124" s="237"/>
      <c r="R124" s="237"/>
      <c r="S124" s="237"/>
      <c r="T124" s="238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T124" s="235" t="s">
        <v>275</v>
      </c>
      <c r="AU124" s="235" t="s">
        <v>76</v>
      </c>
      <c r="AV124" s="12" t="s">
        <v>78</v>
      </c>
      <c r="AW124" s="12" t="s">
        <v>31</v>
      </c>
      <c r="AX124" s="12" t="s">
        <v>76</v>
      </c>
      <c r="AY124" s="235" t="s">
        <v>266</v>
      </c>
    </row>
    <row r="125" s="2" customFormat="1" ht="16.5" customHeight="1">
      <c r="A125" s="38"/>
      <c r="B125" s="39"/>
      <c r="C125" s="206" t="s">
        <v>652</v>
      </c>
      <c r="D125" s="206" t="s">
        <v>267</v>
      </c>
      <c r="E125" s="207" t="s">
        <v>3160</v>
      </c>
      <c r="F125" s="208" t="s">
        <v>3161</v>
      </c>
      <c r="G125" s="209" t="s">
        <v>299</v>
      </c>
      <c r="H125" s="210">
        <v>667</v>
      </c>
      <c r="I125" s="211"/>
      <c r="J125" s="212">
        <f>ROUND(I125*H125,2)</f>
        <v>0</v>
      </c>
      <c r="K125" s="208" t="s">
        <v>19</v>
      </c>
      <c r="L125" s="44"/>
      <c r="M125" s="213" t="s">
        <v>19</v>
      </c>
      <c r="N125" s="214" t="s">
        <v>40</v>
      </c>
      <c r="O125" s="84"/>
      <c r="P125" s="215">
        <f>O125*H125</f>
        <v>0</v>
      </c>
      <c r="Q125" s="215">
        <v>0</v>
      </c>
      <c r="R125" s="215">
        <f>Q125*H125</f>
        <v>0</v>
      </c>
      <c r="S125" s="215">
        <v>0</v>
      </c>
      <c r="T125" s="216">
        <f>S125*H125</f>
        <v>0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R125" s="217" t="s">
        <v>265</v>
      </c>
      <c r="AT125" s="217" t="s">
        <v>267</v>
      </c>
      <c r="AU125" s="217" t="s">
        <v>76</v>
      </c>
      <c r="AY125" s="17" t="s">
        <v>266</v>
      </c>
      <c r="BE125" s="218">
        <f>IF(N125="základní",J125,0)</f>
        <v>0</v>
      </c>
      <c r="BF125" s="218">
        <f>IF(N125="snížená",J125,0)</f>
        <v>0</v>
      </c>
      <c r="BG125" s="218">
        <f>IF(N125="zákl. přenesená",J125,0)</f>
        <v>0</v>
      </c>
      <c r="BH125" s="218">
        <f>IF(N125="sníž. přenesená",J125,0)</f>
        <v>0</v>
      </c>
      <c r="BI125" s="218">
        <f>IF(N125="nulová",J125,0)</f>
        <v>0</v>
      </c>
      <c r="BJ125" s="17" t="s">
        <v>76</v>
      </c>
      <c r="BK125" s="218">
        <f>ROUND(I125*H125,2)</f>
        <v>0</v>
      </c>
      <c r="BL125" s="17" t="s">
        <v>265</v>
      </c>
      <c r="BM125" s="217" t="s">
        <v>3449</v>
      </c>
    </row>
    <row r="126" s="2" customFormat="1" ht="16.5" customHeight="1">
      <c r="A126" s="38"/>
      <c r="B126" s="39"/>
      <c r="C126" s="206" t="s">
        <v>407</v>
      </c>
      <c r="D126" s="206" t="s">
        <v>267</v>
      </c>
      <c r="E126" s="207" t="s">
        <v>3450</v>
      </c>
      <c r="F126" s="208" t="s">
        <v>3451</v>
      </c>
      <c r="G126" s="209" t="s">
        <v>1888</v>
      </c>
      <c r="H126" s="210">
        <v>60</v>
      </c>
      <c r="I126" s="211"/>
      <c r="J126" s="212">
        <f>ROUND(I126*H126,2)</f>
        <v>0</v>
      </c>
      <c r="K126" s="208" t="s">
        <v>19</v>
      </c>
      <c r="L126" s="44"/>
      <c r="M126" s="213" t="s">
        <v>19</v>
      </c>
      <c r="N126" s="214" t="s">
        <v>40</v>
      </c>
      <c r="O126" s="84"/>
      <c r="P126" s="215">
        <f>O126*H126</f>
        <v>0</v>
      </c>
      <c r="Q126" s="215">
        <v>0.0088000000000000005</v>
      </c>
      <c r="R126" s="215">
        <f>Q126*H126</f>
        <v>0.52800000000000002</v>
      </c>
      <c r="S126" s="215">
        <v>0</v>
      </c>
      <c r="T126" s="216">
        <f>S126*H126</f>
        <v>0</v>
      </c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R126" s="217" t="s">
        <v>265</v>
      </c>
      <c r="AT126" s="217" t="s">
        <v>267</v>
      </c>
      <c r="AU126" s="217" t="s">
        <v>76</v>
      </c>
      <c r="AY126" s="17" t="s">
        <v>266</v>
      </c>
      <c r="BE126" s="218">
        <f>IF(N126="základní",J126,0)</f>
        <v>0</v>
      </c>
      <c r="BF126" s="218">
        <f>IF(N126="snížená",J126,0)</f>
        <v>0</v>
      </c>
      <c r="BG126" s="218">
        <f>IF(N126="zákl. přenesená",J126,0)</f>
        <v>0</v>
      </c>
      <c r="BH126" s="218">
        <f>IF(N126="sníž. přenesená",J126,0)</f>
        <v>0</v>
      </c>
      <c r="BI126" s="218">
        <f>IF(N126="nulová",J126,0)</f>
        <v>0</v>
      </c>
      <c r="BJ126" s="17" t="s">
        <v>76</v>
      </c>
      <c r="BK126" s="218">
        <f>ROUND(I126*H126,2)</f>
        <v>0</v>
      </c>
      <c r="BL126" s="17" t="s">
        <v>265</v>
      </c>
      <c r="BM126" s="217" t="s">
        <v>3452</v>
      </c>
    </row>
    <row r="127" s="11" customFormat="1" ht="25.92" customHeight="1">
      <c r="A127" s="11"/>
      <c r="B127" s="192"/>
      <c r="C127" s="193"/>
      <c r="D127" s="194" t="s">
        <v>68</v>
      </c>
      <c r="E127" s="195" t="s">
        <v>343</v>
      </c>
      <c r="F127" s="195" t="s">
        <v>344</v>
      </c>
      <c r="G127" s="193"/>
      <c r="H127" s="193"/>
      <c r="I127" s="196"/>
      <c r="J127" s="197">
        <f>BK127</f>
        <v>0</v>
      </c>
      <c r="K127" s="193"/>
      <c r="L127" s="198"/>
      <c r="M127" s="199"/>
      <c r="N127" s="200"/>
      <c r="O127" s="200"/>
      <c r="P127" s="201">
        <f>SUM(P128:P135)</f>
        <v>0</v>
      </c>
      <c r="Q127" s="200"/>
      <c r="R127" s="201">
        <f>SUM(R128:R135)</f>
        <v>0</v>
      </c>
      <c r="S127" s="200"/>
      <c r="T127" s="202">
        <f>SUM(T128:T135)</f>
        <v>0</v>
      </c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R127" s="203" t="s">
        <v>265</v>
      </c>
      <c r="AT127" s="204" t="s">
        <v>68</v>
      </c>
      <c r="AU127" s="204" t="s">
        <v>69</v>
      </c>
      <c r="AY127" s="203" t="s">
        <v>266</v>
      </c>
      <c r="BK127" s="205">
        <f>SUM(BK128:BK135)</f>
        <v>0</v>
      </c>
    </row>
    <row r="128" s="2" customFormat="1" ht="16.5" customHeight="1">
      <c r="A128" s="38"/>
      <c r="B128" s="39"/>
      <c r="C128" s="206" t="s">
        <v>76</v>
      </c>
      <c r="D128" s="206" t="s">
        <v>267</v>
      </c>
      <c r="E128" s="207" t="s">
        <v>3163</v>
      </c>
      <c r="F128" s="208" t="s">
        <v>3164</v>
      </c>
      <c r="G128" s="209" t="s">
        <v>302</v>
      </c>
      <c r="H128" s="210">
        <v>725.05999999999995</v>
      </c>
      <c r="I128" s="211"/>
      <c r="J128" s="212">
        <f>ROUND(I128*H128,2)</f>
        <v>0</v>
      </c>
      <c r="K128" s="208" t="s">
        <v>19</v>
      </c>
      <c r="L128" s="44"/>
      <c r="M128" s="213" t="s">
        <v>19</v>
      </c>
      <c r="N128" s="214" t="s">
        <v>40</v>
      </c>
      <c r="O128" s="84"/>
      <c r="P128" s="215">
        <f>O128*H128</f>
        <v>0</v>
      </c>
      <c r="Q128" s="215">
        <v>0</v>
      </c>
      <c r="R128" s="215">
        <f>Q128*H128</f>
        <v>0</v>
      </c>
      <c r="S128" s="215">
        <v>0</v>
      </c>
      <c r="T128" s="216">
        <f>S128*H128</f>
        <v>0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R128" s="217" t="s">
        <v>265</v>
      </c>
      <c r="AT128" s="217" t="s">
        <v>267</v>
      </c>
      <c r="AU128" s="217" t="s">
        <v>76</v>
      </c>
      <c r="AY128" s="17" t="s">
        <v>266</v>
      </c>
      <c r="BE128" s="218">
        <f>IF(N128="základní",J128,0)</f>
        <v>0</v>
      </c>
      <c r="BF128" s="218">
        <f>IF(N128="snížená",J128,0)</f>
        <v>0</v>
      </c>
      <c r="BG128" s="218">
        <f>IF(N128="zákl. přenesená",J128,0)</f>
        <v>0</v>
      </c>
      <c r="BH128" s="218">
        <f>IF(N128="sníž. přenesená",J128,0)</f>
        <v>0</v>
      </c>
      <c r="BI128" s="218">
        <f>IF(N128="nulová",J128,0)</f>
        <v>0</v>
      </c>
      <c r="BJ128" s="17" t="s">
        <v>76</v>
      </c>
      <c r="BK128" s="218">
        <f>ROUND(I128*H128,2)</f>
        <v>0</v>
      </c>
      <c r="BL128" s="17" t="s">
        <v>265</v>
      </c>
      <c r="BM128" s="217" t="s">
        <v>3453</v>
      </c>
    </row>
    <row r="129" s="2" customFormat="1" ht="16.5" customHeight="1">
      <c r="A129" s="38"/>
      <c r="B129" s="39"/>
      <c r="C129" s="206" t="s">
        <v>78</v>
      </c>
      <c r="D129" s="206" t="s">
        <v>267</v>
      </c>
      <c r="E129" s="207" t="s">
        <v>3166</v>
      </c>
      <c r="F129" s="208" t="s">
        <v>3167</v>
      </c>
      <c r="G129" s="209" t="s">
        <v>302</v>
      </c>
      <c r="H129" s="210">
        <v>7250.6000000000004</v>
      </c>
      <c r="I129" s="211"/>
      <c r="J129" s="212">
        <f>ROUND(I129*H129,2)</f>
        <v>0</v>
      </c>
      <c r="K129" s="208" t="s">
        <v>19</v>
      </c>
      <c r="L129" s="44"/>
      <c r="M129" s="213" t="s">
        <v>19</v>
      </c>
      <c r="N129" s="214" t="s">
        <v>40</v>
      </c>
      <c r="O129" s="84"/>
      <c r="P129" s="215">
        <f>O129*H129</f>
        <v>0</v>
      </c>
      <c r="Q129" s="215">
        <v>0</v>
      </c>
      <c r="R129" s="215">
        <f>Q129*H129</f>
        <v>0</v>
      </c>
      <c r="S129" s="215">
        <v>0</v>
      </c>
      <c r="T129" s="216">
        <f>S129*H129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217" t="s">
        <v>265</v>
      </c>
      <c r="AT129" s="217" t="s">
        <v>267</v>
      </c>
      <c r="AU129" s="217" t="s">
        <v>76</v>
      </c>
      <c r="AY129" s="17" t="s">
        <v>266</v>
      </c>
      <c r="BE129" s="218">
        <f>IF(N129="základní",J129,0)</f>
        <v>0</v>
      </c>
      <c r="BF129" s="218">
        <f>IF(N129="snížená",J129,0)</f>
        <v>0</v>
      </c>
      <c r="BG129" s="218">
        <f>IF(N129="zákl. přenesená",J129,0)</f>
        <v>0</v>
      </c>
      <c r="BH129" s="218">
        <f>IF(N129="sníž. přenesená",J129,0)</f>
        <v>0</v>
      </c>
      <c r="BI129" s="218">
        <f>IF(N129="nulová",J129,0)</f>
        <v>0</v>
      </c>
      <c r="BJ129" s="17" t="s">
        <v>76</v>
      </c>
      <c r="BK129" s="218">
        <f>ROUND(I129*H129,2)</f>
        <v>0</v>
      </c>
      <c r="BL129" s="17" t="s">
        <v>265</v>
      </c>
      <c r="BM129" s="217" t="s">
        <v>3454</v>
      </c>
    </row>
    <row r="130" s="2" customFormat="1" ht="24.15" customHeight="1">
      <c r="A130" s="38"/>
      <c r="B130" s="39"/>
      <c r="C130" s="206" t="s">
        <v>312</v>
      </c>
      <c r="D130" s="206" t="s">
        <v>267</v>
      </c>
      <c r="E130" s="207" t="s">
        <v>1550</v>
      </c>
      <c r="F130" s="208" t="s">
        <v>3169</v>
      </c>
      <c r="G130" s="209" t="s">
        <v>302</v>
      </c>
      <c r="H130" s="210">
        <v>48.799999999999997</v>
      </c>
      <c r="I130" s="211"/>
      <c r="J130" s="212">
        <f>ROUND(I130*H130,2)</f>
        <v>0</v>
      </c>
      <c r="K130" s="208" t="s">
        <v>19</v>
      </c>
      <c r="L130" s="44"/>
      <c r="M130" s="213" t="s">
        <v>19</v>
      </c>
      <c r="N130" s="214" t="s">
        <v>40</v>
      </c>
      <c r="O130" s="84"/>
      <c r="P130" s="215">
        <f>O130*H130</f>
        <v>0</v>
      </c>
      <c r="Q130" s="215">
        <v>0</v>
      </c>
      <c r="R130" s="215">
        <f>Q130*H130</f>
        <v>0</v>
      </c>
      <c r="S130" s="215">
        <v>0</v>
      </c>
      <c r="T130" s="216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17" t="s">
        <v>265</v>
      </c>
      <c r="AT130" s="217" t="s">
        <v>267</v>
      </c>
      <c r="AU130" s="217" t="s">
        <v>76</v>
      </c>
      <c r="AY130" s="17" t="s">
        <v>266</v>
      </c>
      <c r="BE130" s="218">
        <f>IF(N130="základní",J130,0)</f>
        <v>0</v>
      </c>
      <c r="BF130" s="218">
        <f>IF(N130="snížená",J130,0)</f>
        <v>0</v>
      </c>
      <c r="BG130" s="218">
        <f>IF(N130="zákl. přenesená",J130,0)</f>
        <v>0</v>
      </c>
      <c r="BH130" s="218">
        <f>IF(N130="sníž. přenesená",J130,0)</f>
        <v>0</v>
      </c>
      <c r="BI130" s="218">
        <f>IF(N130="nulová",J130,0)</f>
        <v>0</v>
      </c>
      <c r="BJ130" s="17" t="s">
        <v>76</v>
      </c>
      <c r="BK130" s="218">
        <f>ROUND(I130*H130,2)</f>
        <v>0</v>
      </c>
      <c r="BL130" s="17" t="s">
        <v>265</v>
      </c>
      <c r="BM130" s="217" t="s">
        <v>3455</v>
      </c>
    </row>
    <row r="131" s="12" customFormat="1">
      <c r="A131" s="12"/>
      <c r="B131" s="224"/>
      <c r="C131" s="225"/>
      <c r="D131" s="226" t="s">
        <v>275</v>
      </c>
      <c r="E131" s="227" t="s">
        <v>317</v>
      </c>
      <c r="F131" s="228" t="s">
        <v>3456</v>
      </c>
      <c r="G131" s="225"/>
      <c r="H131" s="229">
        <v>48.799999999999997</v>
      </c>
      <c r="I131" s="230"/>
      <c r="J131" s="225"/>
      <c r="K131" s="225"/>
      <c r="L131" s="231"/>
      <c r="M131" s="236"/>
      <c r="N131" s="237"/>
      <c r="O131" s="237"/>
      <c r="P131" s="237"/>
      <c r="Q131" s="237"/>
      <c r="R131" s="237"/>
      <c r="S131" s="237"/>
      <c r="T131" s="238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T131" s="235" t="s">
        <v>275</v>
      </c>
      <c r="AU131" s="235" t="s">
        <v>76</v>
      </c>
      <c r="AV131" s="12" t="s">
        <v>78</v>
      </c>
      <c r="AW131" s="12" t="s">
        <v>31</v>
      </c>
      <c r="AX131" s="12" t="s">
        <v>76</v>
      </c>
      <c r="AY131" s="235" t="s">
        <v>266</v>
      </c>
    </row>
    <row r="132" s="2" customFormat="1" ht="24.15" customHeight="1">
      <c r="A132" s="38"/>
      <c r="B132" s="39"/>
      <c r="C132" s="206" t="s">
        <v>265</v>
      </c>
      <c r="D132" s="206" t="s">
        <v>267</v>
      </c>
      <c r="E132" s="207" t="s">
        <v>1558</v>
      </c>
      <c r="F132" s="208" t="s">
        <v>534</v>
      </c>
      <c r="G132" s="209" t="s">
        <v>302</v>
      </c>
      <c r="H132" s="210">
        <v>662.03999999999996</v>
      </c>
      <c r="I132" s="211"/>
      <c r="J132" s="212">
        <f>ROUND(I132*H132,2)</f>
        <v>0</v>
      </c>
      <c r="K132" s="208" t="s">
        <v>19</v>
      </c>
      <c r="L132" s="44"/>
      <c r="M132" s="213" t="s">
        <v>19</v>
      </c>
      <c r="N132" s="214" t="s">
        <v>40</v>
      </c>
      <c r="O132" s="84"/>
      <c r="P132" s="215">
        <f>O132*H132</f>
        <v>0</v>
      </c>
      <c r="Q132" s="215">
        <v>0</v>
      </c>
      <c r="R132" s="215">
        <f>Q132*H132</f>
        <v>0</v>
      </c>
      <c r="S132" s="215">
        <v>0</v>
      </c>
      <c r="T132" s="216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17" t="s">
        <v>265</v>
      </c>
      <c r="AT132" s="217" t="s">
        <v>267</v>
      </c>
      <c r="AU132" s="217" t="s">
        <v>76</v>
      </c>
      <c r="AY132" s="17" t="s">
        <v>266</v>
      </c>
      <c r="BE132" s="218">
        <f>IF(N132="základní",J132,0)</f>
        <v>0</v>
      </c>
      <c r="BF132" s="218">
        <f>IF(N132="snížená",J132,0)</f>
        <v>0</v>
      </c>
      <c r="BG132" s="218">
        <f>IF(N132="zákl. přenesená",J132,0)</f>
        <v>0</v>
      </c>
      <c r="BH132" s="218">
        <f>IF(N132="sníž. přenesená",J132,0)</f>
        <v>0</v>
      </c>
      <c r="BI132" s="218">
        <f>IF(N132="nulová",J132,0)</f>
        <v>0</v>
      </c>
      <c r="BJ132" s="17" t="s">
        <v>76</v>
      </c>
      <c r="BK132" s="218">
        <f>ROUND(I132*H132,2)</f>
        <v>0</v>
      </c>
      <c r="BL132" s="17" t="s">
        <v>265</v>
      </c>
      <c r="BM132" s="217" t="s">
        <v>3457</v>
      </c>
    </row>
    <row r="133" s="12" customFormat="1">
      <c r="A133" s="12"/>
      <c r="B133" s="224"/>
      <c r="C133" s="225"/>
      <c r="D133" s="226" t="s">
        <v>275</v>
      </c>
      <c r="E133" s="227" t="s">
        <v>325</v>
      </c>
      <c r="F133" s="228" t="s">
        <v>3458</v>
      </c>
      <c r="G133" s="225"/>
      <c r="H133" s="229">
        <v>662.03999999999996</v>
      </c>
      <c r="I133" s="230"/>
      <c r="J133" s="225"/>
      <c r="K133" s="225"/>
      <c r="L133" s="231"/>
      <c r="M133" s="236"/>
      <c r="N133" s="237"/>
      <c r="O133" s="237"/>
      <c r="P133" s="237"/>
      <c r="Q133" s="237"/>
      <c r="R133" s="237"/>
      <c r="S133" s="237"/>
      <c r="T133" s="238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T133" s="235" t="s">
        <v>275</v>
      </c>
      <c r="AU133" s="235" t="s">
        <v>76</v>
      </c>
      <c r="AV133" s="12" t="s">
        <v>78</v>
      </c>
      <c r="AW133" s="12" t="s">
        <v>31</v>
      </c>
      <c r="AX133" s="12" t="s">
        <v>76</v>
      </c>
      <c r="AY133" s="235" t="s">
        <v>266</v>
      </c>
    </row>
    <row r="134" s="2" customFormat="1" ht="24.15" customHeight="1">
      <c r="A134" s="38"/>
      <c r="B134" s="39"/>
      <c r="C134" s="206" t="s">
        <v>329</v>
      </c>
      <c r="D134" s="206" t="s">
        <v>267</v>
      </c>
      <c r="E134" s="207" t="s">
        <v>1867</v>
      </c>
      <c r="F134" s="208" t="s">
        <v>1868</v>
      </c>
      <c r="G134" s="209" t="s">
        <v>302</v>
      </c>
      <c r="H134" s="210">
        <v>14.220000000000001</v>
      </c>
      <c r="I134" s="211"/>
      <c r="J134" s="212">
        <f>ROUND(I134*H134,2)</f>
        <v>0</v>
      </c>
      <c r="K134" s="208" t="s">
        <v>19</v>
      </c>
      <c r="L134" s="44"/>
      <c r="M134" s="213" t="s">
        <v>19</v>
      </c>
      <c r="N134" s="214" t="s">
        <v>40</v>
      </c>
      <c r="O134" s="84"/>
      <c r="P134" s="215">
        <f>O134*H134</f>
        <v>0</v>
      </c>
      <c r="Q134" s="215">
        <v>0</v>
      </c>
      <c r="R134" s="215">
        <f>Q134*H134</f>
        <v>0</v>
      </c>
      <c r="S134" s="215">
        <v>0</v>
      </c>
      <c r="T134" s="216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17" t="s">
        <v>265</v>
      </c>
      <c r="AT134" s="217" t="s">
        <v>267</v>
      </c>
      <c r="AU134" s="217" t="s">
        <v>76</v>
      </c>
      <c r="AY134" s="17" t="s">
        <v>266</v>
      </c>
      <c r="BE134" s="218">
        <f>IF(N134="základní",J134,0)</f>
        <v>0</v>
      </c>
      <c r="BF134" s="218">
        <f>IF(N134="snížená",J134,0)</f>
        <v>0</v>
      </c>
      <c r="BG134" s="218">
        <f>IF(N134="zákl. přenesená",J134,0)</f>
        <v>0</v>
      </c>
      <c r="BH134" s="218">
        <f>IF(N134="sníž. přenesená",J134,0)</f>
        <v>0</v>
      </c>
      <c r="BI134" s="218">
        <f>IF(N134="nulová",J134,0)</f>
        <v>0</v>
      </c>
      <c r="BJ134" s="17" t="s">
        <v>76</v>
      </c>
      <c r="BK134" s="218">
        <f>ROUND(I134*H134,2)</f>
        <v>0</v>
      </c>
      <c r="BL134" s="17" t="s">
        <v>265</v>
      </c>
      <c r="BM134" s="217" t="s">
        <v>3459</v>
      </c>
    </row>
    <row r="135" s="12" customFormat="1">
      <c r="A135" s="12"/>
      <c r="B135" s="224"/>
      <c r="C135" s="225"/>
      <c r="D135" s="226" t="s">
        <v>275</v>
      </c>
      <c r="E135" s="227" t="s">
        <v>334</v>
      </c>
      <c r="F135" s="228" t="s">
        <v>3460</v>
      </c>
      <c r="G135" s="225"/>
      <c r="H135" s="229">
        <v>14.220000000000001</v>
      </c>
      <c r="I135" s="230"/>
      <c r="J135" s="225"/>
      <c r="K135" s="225"/>
      <c r="L135" s="231"/>
      <c r="M135" s="236"/>
      <c r="N135" s="237"/>
      <c r="O135" s="237"/>
      <c r="P135" s="237"/>
      <c r="Q135" s="237"/>
      <c r="R135" s="237"/>
      <c r="S135" s="237"/>
      <c r="T135" s="238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T135" s="235" t="s">
        <v>275</v>
      </c>
      <c r="AU135" s="235" t="s">
        <v>76</v>
      </c>
      <c r="AV135" s="12" t="s">
        <v>78</v>
      </c>
      <c r="AW135" s="12" t="s">
        <v>31</v>
      </c>
      <c r="AX135" s="12" t="s">
        <v>76</v>
      </c>
      <c r="AY135" s="235" t="s">
        <v>266</v>
      </c>
    </row>
    <row r="136" s="11" customFormat="1" ht="25.92" customHeight="1">
      <c r="A136" s="11"/>
      <c r="B136" s="192"/>
      <c r="C136" s="193"/>
      <c r="D136" s="194" t="s">
        <v>68</v>
      </c>
      <c r="E136" s="195" t="s">
        <v>263</v>
      </c>
      <c r="F136" s="195" t="s">
        <v>264</v>
      </c>
      <c r="G136" s="193"/>
      <c r="H136" s="193"/>
      <c r="I136" s="196"/>
      <c r="J136" s="197">
        <f>BK136</f>
        <v>0</v>
      </c>
      <c r="K136" s="193"/>
      <c r="L136" s="198"/>
      <c r="M136" s="199"/>
      <c r="N136" s="200"/>
      <c r="O136" s="200"/>
      <c r="P136" s="201">
        <f>SUM(P137:P142)</f>
        <v>0</v>
      </c>
      <c r="Q136" s="200"/>
      <c r="R136" s="201">
        <f>SUM(R137:R142)</f>
        <v>0</v>
      </c>
      <c r="S136" s="200"/>
      <c r="T136" s="202">
        <f>SUM(T137:T142)</f>
        <v>0</v>
      </c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R136" s="203" t="s">
        <v>265</v>
      </c>
      <c r="AT136" s="204" t="s">
        <v>68</v>
      </c>
      <c r="AU136" s="204" t="s">
        <v>69</v>
      </c>
      <c r="AY136" s="203" t="s">
        <v>266</v>
      </c>
      <c r="BK136" s="205">
        <f>SUM(BK137:BK142)</f>
        <v>0</v>
      </c>
    </row>
    <row r="137" s="2" customFormat="1" ht="16.5" customHeight="1">
      <c r="A137" s="38"/>
      <c r="B137" s="39"/>
      <c r="C137" s="206" t="s">
        <v>665</v>
      </c>
      <c r="D137" s="206" t="s">
        <v>267</v>
      </c>
      <c r="E137" s="207" t="s">
        <v>3174</v>
      </c>
      <c r="F137" s="208" t="s">
        <v>3175</v>
      </c>
      <c r="G137" s="209" t="s">
        <v>270</v>
      </c>
      <c r="H137" s="210">
        <v>1</v>
      </c>
      <c r="I137" s="211"/>
      <c r="J137" s="212">
        <f>ROUND(I137*H137,2)</f>
        <v>0</v>
      </c>
      <c r="K137" s="208" t="s">
        <v>19</v>
      </c>
      <c r="L137" s="44"/>
      <c r="M137" s="213" t="s">
        <v>19</v>
      </c>
      <c r="N137" s="214" t="s">
        <v>40</v>
      </c>
      <c r="O137" s="84"/>
      <c r="P137" s="215">
        <f>O137*H137</f>
        <v>0</v>
      </c>
      <c r="Q137" s="215">
        <v>0</v>
      </c>
      <c r="R137" s="215">
        <f>Q137*H137</f>
        <v>0</v>
      </c>
      <c r="S137" s="215">
        <v>0</v>
      </c>
      <c r="T137" s="216">
        <f>S137*H137</f>
        <v>0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217" t="s">
        <v>265</v>
      </c>
      <c r="AT137" s="217" t="s">
        <v>267</v>
      </c>
      <c r="AU137" s="217" t="s">
        <v>76</v>
      </c>
      <c r="AY137" s="17" t="s">
        <v>266</v>
      </c>
      <c r="BE137" s="218">
        <f>IF(N137="základní",J137,0)</f>
        <v>0</v>
      </c>
      <c r="BF137" s="218">
        <f>IF(N137="snížená",J137,0)</f>
        <v>0</v>
      </c>
      <c r="BG137" s="218">
        <f>IF(N137="zákl. přenesená",J137,0)</f>
        <v>0</v>
      </c>
      <c r="BH137" s="218">
        <f>IF(N137="sníž. přenesená",J137,0)</f>
        <v>0</v>
      </c>
      <c r="BI137" s="218">
        <f>IF(N137="nulová",J137,0)</f>
        <v>0</v>
      </c>
      <c r="BJ137" s="17" t="s">
        <v>76</v>
      </c>
      <c r="BK137" s="218">
        <f>ROUND(I137*H137,2)</f>
        <v>0</v>
      </c>
      <c r="BL137" s="17" t="s">
        <v>265</v>
      </c>
      <c r="BM137" s="217" t="s">
        <v>3461</v>
      </c>
    </row>
    <row r="138" s="2" customFormat="1" ht="16.5" customHeight="1">
      <c r="A138" s="38"/>
      <c r="B138" s="39"/>
      <c r="C138" s="206" t="s">
        <v>670</v>
      </c>
      <c r="D138" s="206" t="s">
        <v>267</v>
      </c>
      <c r="E138" s="207" t="s">
        <v>3177</v>
      </c>
      <c r="F138" s="208" t="s">
        <v>3178</v>
      </c>
      <c r="G138" s="209" t="s">
        <v>341</v>
      </c>
      <c r="H138" s="210">
        <v>1</v>
      </c>
      <c r="I138" s="211"/>
      <c r="J138" s="212">
        <f>ROUND(I138*H138,2)</f>
        <v>0</v>
      </c>
      <c r="K138" s="208" t="s">
        <v>19</v>
      </c>
      <c r="L138" s="44"/>
      <c r="M138" s="213" t="s">
        <v>19</v>
      </c>
      <c r="N138" s="214" t="s">
        <v>40</v>
      </c>
      <c r="O138" s="84"/>
      <c r="P138" s="215">
        <f>O138*H138</f>
        <v>0</v>
      </c>
      <c r="Q138" s="215">
        <v>0</v>
      </c>
      <c r="R138" s="215">
        <f>Q138*H138</f>
        <v>0</v>
      </c>
      <c r="S138" s="215">
        <v>0</v>
      </c>
      <c r="T138" s="216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17" t="s">
        <v>265</v>
      </c>
      <c r="AT138" s="217" t="s">
        <v>267</v>
      </c>
      <c r="AU138" s="217" t="s">
        <v>76</v>
      </c>
      <c r="AY138" s="17" t="s">
        <v>266</v>
      </c>
      <c r="BE138" s="218">
        <f>IF(N138="základní",J138,0)</f>
        <v>0</v>
      </c>
      <c r="BF138" s="218">
        <f>IF(N138="snížená",J138,0)</f>
        <v>0</v>
      </c>
      <c r="BG138" s="218">
        <f>IF(N138="zákl. přenesená",J138,0)</f>
        <v>0</v>
      </c>
      <c r="BH138" s="218">
        <f>IF(N138="sníž. přenesená",J138,0)</f>
        <v>0</v>
      </c>
      <c r="BI138" s="218">
        <f>IF(N138="nulová",J138,0)</f>
        <v>0</v>
      </c>
      <c r="BJ138" s="17" t="s">
        <v>76</v>
      </c>
      <c r="BK138" s="218">
        <f>ROUND(I138*H138,2)</f>
        <v>0</v>
      </c>
      <c r="BL138" s="17" t="s">
        <v>265</v>
      </c>
      <c r="BM138" s="217" t="s">
        <v>3462</v>
      </c>
    </row>
    <row r="139" s="2" customFormat="1" ht="16.5" customHeight="1">
      <c r="A139" s="38"/>
      <c r="B139" s="39"/>
      <c r="C139" s="206" t="s">
        <v>683</v>
      </c>
      <c r="D139" s="206" t="s">
        <v>267</v>
      </c>
      <c r="E139" s="207" t="s">
        <v>3183</v>
      </c>
      <c r="F139" s="208" t="s">
        <v>3184</v>
      </c>
      <c r="G139" s="209" t="s">
        <v>341</v>
      </c>
      <c r="H139" s="210">
        <v>1</v>
      </c>
      <c r="I139" s="211"/>
      <c r="J139" s="212">
        <f>ROUND(I139*H139,2)</f>
        <v>0</v>
      </c>
      <c r="K139" s="208" t="s">
        <v>19</v>
      </c>
      <c r="L139" s="44"/>
      <c r="M139" s="213" t="s">
        <v>19</v>
      </c>
      <c r="N139" s="214" t="s">
        <v>40</v>
      </c>
      <c r="O139" s="84"/>
      <c r="P139" s="215">
        <f>O139*H139</f>
        <v>0</v>
      </c>
      <c r="Q139" s="215">
        <v>0</v>
      </c>
      <c r="R139" s="215">
        <f>Q139*H139</f>
        <v>0</v>
      </c>
      <c r="S139" s="215">
        <v>0</v>
      </c>
      <c r="T139" s="216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17" t="s">
        <v>265</v>
      </c>
      <c r="AT139" s="217" t="s">
        <v>267</v>
      </c>
      <c r="AU139" s="217" t="s">
        <v>76</v>
      </c>
      <c r="AY139" s="17" t="s">
        <v>266</v>
      </c>
      <c r="BE139" s="218">
        <f>IF(N139="základní",J139,0)</f>
        <v>0</v>
      </c>
      <c r="BF139" s="218">
        <f>IF(N139="snížená",J139,0)</f>
        <v>0</v>
      </c>
      <c r="BG139" s="218">
        <f>IF(N139="zákl. přenesená",J139,0)</f>
        <v>0</v>
      </c>
      <c r="BH139" s="218">
        <f>IF(N139="sníž. přenesená",J139,0)</f>
        <v>0</v>
      </c>
      <c r="BI139" s="218">
        <f>IF(N139="nulová",J139,0)</f>
        <v>0</v>
      </c>
      <c r="BJ139" s="17" t="s">
        <v>76</v>
      </c>
      <c r="BK139" s="218">
        <f>ROUND(I139*H139,2)</f>
        <v>0</v>
      </c>
      <c r="BL139" s="17" t="s">
        <v>265</v>
      </c>
      <c r="BM139" s="217" t="s">
        <v>3463</v>
      </c>
    </row>
    <row r="140" s="2" customFormat="1" ht="16.5" customHeight="1">
      <c r="A140" s="38"/>
      <c r="B140" s="39"/>
      <c r="C140" s="206" t="s">
        <v>692</v>
      </c>
      <c r="D140" s="206" t="s">
        <v>267</v>
      </c>
      <c r="E140" s="207" t="s">
        <v>3186</v>
      </c>
      <c r="F140" s="208" t="s">
        <v>3187</v>
      </c>
      <c r="G140" s="209" t="s">
        <v>341</v>
      </c>
      <c r="H140" s="210">
        <v>8</v>
      </c>
      <c r="I140" s="211"/>
      <c r="J140" s="212">
        <f>ROUND(I140*H140,2)</f>
        <v>0</v>
      </c>
      <c r="K140" s="208" t="s">
        <v>19</v>
      </c>
      <c r="L140" s="44"/>
      <c r="M140" s="213" t="s">
        <v>19</v>
      </c>
      <c r="N140" s="214" t="s">
        <v>40</v>
      </c>
      <c r="O140" s="84"/>
      <c r="P140" s="215">
        <f>O140*H140</f>
        <v>0</v>
      </c>
      <c r="Q140" s="215">
        <v>0</v>
      </c>
      <c r="R140" s="215">
        <f>Q140*H140</f>
        <v>0</v>
      </c>
      <c r="S140" s="215">
        <v>0</v>
      </c>
      <c r="T140" s="216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17" t="s">
        <v>265</v>
      </c>
      <c r="AT140" s="217" t="s">
        <v>267</v>
      </c>
      <c r="AU140" s="217" t="s">
        <v>76</v>
      </c>
      <c r="AY140" s="17" t="s">
        <v>266</v>
      </c>
      <c r="BE140" s="218">
        <f>IF(N140="základní",J140,0)</f>
        <v>0</v>
      </c>
      <c r="BF140" s="218">
        <f>IF(N140="snížená",J140,0)</f>
        <v>0</v>
      </c>
      <c r="BG140" s="218">
        <f>IF(N140="zákl. přenesená",J140,0)</f>
        <v>0</v>
      </c>
      <c r="BH140" s="218">
        <f>IF(N140="sníž. přenesená",J140,0)</f>
        <v>0</v>
      </c>
      <c r="BI140" s="218">
        <f>IF(N140="nulová",J140,0)</f>
        <v>0</v>
      </c>
      <c r="BJ140" s="17" t="s">
        <v>76</v>
      </c>
      <c r="BK140" s="218">
        <f>ROUND(I140*H140,2)</f>
        <v>0</v>
      </c>
      <c r="BL140" s="17" t="s">
        <v>265</v>
      </c>
      <c r="BM140" s="217" t="s">
        <v>3464</v>
      </c>
    </row>
    <row r="141" s="2" customFormat="1" ht="16.5" customHeight="1">
      <c r="A141" s="38"/>
      <c r="B141" s="39"/>
      <c r="C141" s="239" t="s">
        <v>697</v>
      </c>
      <c r="D141" s="239" t="s">
        <v>299</v>
      </c>
      <c r="E141" s="240" t="s">
        <v>3189</v>
      </c>
      <c r="F141" s="241" t="s">
        <v>3190</v>
      </c>
      <c r="G141" s="242" t="s">
        <v>270</v>
      </c>
      <c r="H141" s="243">
        <v>1</v>
      </c>
      <c r="I141" s="244"/>
      <c r="J141" s="245">
        <f>ROUND(I141*H141,2)</f>
        <v>0</v>
      </c>
      <c r="K141" s="241" t="s">
        <v>19</v>
      </c>
      <c r="L141" s="246"/>
      <c r="M141" s="247" t="s">
        <v>19</v>
      </c>
      <c r="N141" s="248" t="s">
        <v>40</v>
      </c>
      <c r="O141" s="84"/>
      <c r="P141" s="215">
        <f>O141*H141</f>
        <v>0</v>
      </c>
      <c r="Q141" s="215">
        <v>0</v>
      </c>
      <c r="R141" s="215">
        <f>Q141*H141</f>
        <v>0</v>
      </c>
      <c r="S141" s="215">
        <v>0</v>
      </c>
      <c r="T141" s="216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217" t="s">
        <v>303</v>
      </c>
      <c r="AT141" s="217" t="s">
        <v>299</v>
      </c>
      <c r="AU141" s="217" t="s">
        <v>76</v>
      </c>
      <c r="AY141" s="17" t="s">
        <v>266</v>
      </c>
      <c r="BE141" s="218">
        <f>IF(N141="základní",J141,0)</f>
        <v>0</v>
      </c>
      <c r="BF141" s="218">
        <f>IF(N141="snížená",J141,0)</f>
        <v>0</v>
      </c>
      <c r="BG141" s="218">
        <f>IF(N141="zákl. přenesená",J141,0)</f>
        <v>0</v>
      </c>
      <c r="BH141" s="218">
        <f>IF(N141="sníž. přenesená",J141,0)</f>
        <v>0</v>
      </c>
      <c r="BI141" s="218">
        <f>IF(N141="nulová",J141,0)</f>
        <v>0</v>
      </c>
      <c r="BJ141" s="17" t="s">
        <v>76</v>
      </c>
      <c r="BK141" s="218">
        <f>ROUND(I141*H141,2)</f>
        <v>0</v>
      </c>
      <c r="BL141" s="17" t="s">
        <v>265</v>
      </c>
      <c r="BM141" s="217" t="s">
        <v>3465</v>
      </c>
    </row>
    <row r="142" s="2" customFormat="1" ht="21.75" customHeight="1">
      <c r="A142" s="38"/>
      <c r="B142" s="39"/>
      <c r="C142" s="206" t="s">
        <v>746</v>
      </c>
      <c r="D142" s="206" t="s">
        <v>267</v>
      </c>
      <c r="E142" s="207" t="s">
        <v>3180</v>
      </c>
      <c r="F142" s="208" t="s">
        <v>3181</v>
      </c>
      <c r="G142" s="209" t="s">
        <v>341</v>
      </c>
      <c r="H142" s="210">
        <v>1</v>
      </c>
      <c r="I142" s="211"/>
      <c r="J142" s="212">
        <f>ROUND(I142*H142,2)</f>
        <v>0</v>
      </c>
      <c r="K142" s="208" t="s">
        <v>19</v>
      </c>
      <c r="L142" s="44"/>
      <c r="M142" s="270" t="s">
        <v>19</v>
      </c>
      <c r="N142" s="271" t="s">
        <v>40</v>
      </c>
      <c r="O142" s="263"/>
      <c r="P142" s="268">
        <f>O142*H142</f>
        <v>0</v>
      </c>
      <c r="Q142" s="268">
        <v>0</v>
      </c>
      <c r="R142" s="268">
        <f>Q142*H142</f>
        <v>0</v>
      </c>
      <c r="S142" s="268">
        <v>0</v>
      </c>
      <c r="T142" s="269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17" t="s">
        <v>265</v>
      </c>
      <c r="AT142" s="217" t="s">
        <v>267</v>
      </c>
      <c r="AU142" s="217" t="s">
        <v>76</v>
      </c>
      <c r="AY142" s="17" t="s">
        <v>266</v>
      </c>
      <c r="BE142" s="218">
        <f>IF(N142="základní",J142,0)</f>
        <v>0</v>
      </c>
      <c r="BF142" s="218">
        <f>IF(N142="snížená",J142,0)</f>
        <v>0</v>
      </c>
      <c r="BG142" s="218">
        <f>IF(N142="zákl. přenesená",J142,0)</f>
        <v>0</v>
      </c>
      <c r="BH142" s="218">
        <f>IF(N142="sníž. přenesená",J142,0)</f>
        <v>0</v>
      </c>
      <c r="BI142" s="218">
        <f>IF(N142="nulová",J142,0)</f>
        <v>0</v>
      </c>
      <c r="BJ142" s="17" t="s">
        <v>76</v>
      </c>
      <c r="BK142" s="218">
        <f>ROUND(I142*H142,2)</f>
        <v>0</v>
      </c>
      <c r="BL142" s="17" t="s">
        <v>265</v>
      </c>
      <c r="BM142" s="217" t="s">
        <v>3466</v>
      </c>
    </row>
    <row r="143" s="2" customFormat="1" ht="6.96" customHeight="1">
      <c r="A143" s="38"/>
      <c r="B143" s="59"/>
      <c r="C143" s="60"/>
      <c r="D143" s="60"/>
      <c r="E143" s="60"/>
      <c r="F143" s="60"/>
      <c r="G143" s="60"/>
      <c r="H143" s="60"/>
      <c r="I143" s="60"/>
      <c r="J143" s="60"/>
      <c r="K143" s="60"/>
      <c r="L143" s="44"/>
      <c r="M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</row>
  </sheetData>
  <sheetProtection sheet="1" autoFilter="0" formatColumns="0" formatRows="0" objects="1" scenarios="1" spinCount="100000" saltValue="pnHK4vqL4vfdlqls4z/38AaWCfeW+bkIEEauHV8M8hHNL7KcmIXveizgjjQJZkAumHoN1MhK6AL3x6Iv8rN77w==" hashValue="8gU4YKDszTwVe6B0zUXXqvfs/HeAocO25e0fWpXTDcUjhpGO/dp44FwDY/Uj4zP3S9g9O1km4pLRLr4z8li2eA==" algorithmName="SHA-512" password="CC35"/>
  <autoFilter ref="C89:K142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8:H78"/>
    <mergeCell ref="E80:H80"/>
    <mergeCell ref="E82:H82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83</v>
      </c>
      <c r="AZ2" s="138" t="s">
        <v>239</v>
      </c>
      <c r="BA2" s="138" t="s">
        <v>239</v>
      </c>
      <c r="BB2" s="138" t="s">
        <v>19</v>
      </c>
      <c r="BC2" s="138" t="s">
        <v>76</v>
      </c>
      <c r="BD2" s="138" t="s">
        <v>78</v>
      </c>
    </row>
    <row r="3" hidden="1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20"/>
      <c r="AT3" s="17" t="s">
        <v>78</v>
      </c>
    </row>
    <row r="4" hidden="1" s="1" customFormat="1" ht="24.96" customHeight="1">
      <c r="B4" s="20"/>
      <c r="D4" s="141" t="s">
        <v>240</v>
      </c>
      <c r="L4" s="20"/>
      <c r="M4" s="142" t="s">
        <v>10</v>
      </c>
      <c r="AT4" s="17" t="s">
        <v>4</v>
      </c>
    </row>
    <row r="5" hidden="1" s="1" customFormat="1" ht="6.96" customHeight="1">
      <c r="B5" s="20"/>
      <c r="L5" s="20"/>
    </row>
    <row r="6" hidden="1" s="1" customFormat="1" ht="12" customHeight="1">
      <c r="B6" s="20"/>
      <c r="D6" s="143" t="s">
        <v>16</v>
      </c>
      <c r="L6" s="20"/>
    </row>
    <row r="7" hidden="1" s="1" customFormat="1" ht="16.5" customHeight="1">
      <c r="B7" s="20"/>
      <c r="E7" s="144" t="str">
        <f>'Rekapitulace stavby'!K6</f>
        <v>3. STAVBA - FIALOVÁ - Vozovna Pisárky, etapa III. - vratná tramvajová smyčka</v>
      </c>
      <c r="F7" s="143"/>
      <c r="G7" s="143"/>
      <c r="H7" s="143"/>
      <c r="L7" s="20"/>
    </row>
    <row r="8" hidden="1" s="1" customFormat="1" ht="12" customHeight="1">
      <c r="B8" s="20"/>
      <c r="D8" s="143" t="s">
        <v>241</v>
      </c>
      <c r="L8" s="20"/>
    </row>
    <row r="9" hidden="1" s="2" customFormat="1" ht="16.5" customHeight="1">
      <c r="A9" s="38"/>
      <c r="B9" s="44"/>
      <c r="C9" s="38"/>
      <c r="D9" s="38"/>
      <c r="E9" s="144" t="s">
        <v>242</v>
      </c>
      <c r="F9" s="38"/>
      <c r="G9" s="38"/>
      <c r="H9" s="38"/>
      <c r="I9" s="38"/>
      <c r="J9" s="38"/>
      <c r="K9" s="38"/>
      <c r="L9" s="145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hidden="1" s="2" customFormat="1" ht="12" customHeight="1">
      <c r="A10" s="38"/>
      <c r="B10" s="44"/>
      <c r="C10" s="38"/>
      <c r="D10" s="143" t="s">
        <v>243</v>
      </c>
      <c r="E10" s="38"/>
      <c r="F10" s="38"/>
      <c r="G10" s="38"/>
      <c r="H10" s="38"/>
      <c r="I10" s="38"/>
      <c r="J10" s="38"/>
      <c r="K10" s="38"/>
      <c r="L10" s="145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hidden="1" s="2" customFormat="1" ht="16.5" customHeight="1">
      <c r="A11" s="38"/>
      <c r="B11" s="44"/>
      <c r="C11" s="38"/>
      <c r="D11" s="38"/>
      <c r="E11" s="146" t="s">
        <v>244</v>
      </c>
      <c r="F11" s="38"/>
      <c r="G11" s="38"/>
      <c r="H11" s="38"/>
      <c r="I11" s="38"/>
      <c r="J11" s="38"/>
      <c r="K11" s="38"/>
      <c r="L11" s="145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hidden="1" s="2" customFormat="1">
      <c r="A12" s="38"/>
      <c r="B12" s="44"/>
      <c r="C12" s="38"/>
      <c r="D12" s="38"/>
      <c r="E12" s="38"/>
      <c r="F12" s="38"/>
      <c r="G12" s="38"/>
      <c r="H12" s="38"/>
      <c r="I12" s="38"/>
      <c r="J12" s="38"/>
      <c r="K12" s="38"/>
      <c r="L12" s="145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hidden="1" s="2" customFormat="1" ht="12" customHeight="1">
      <c r="A13" s="38"/>
      <c r="B13" s="44"/>
      <c r="C13" s="38"/>
      <c r="D13" s="143" t="s">
        <v>18</v>
      </c>
      <c r="E13" s="38"/>
      <c r="F13" s="133" t="s">
        <v>19</v>
      </c>
      <c r="G13" s="38"/>
      <c r="H13" s="38"/>
      <c r="I13" s="143" t="s">
        <v>20</v>
      </c>
      <c r="J13" s="133" t="s">
        <v>19</v>
      </c>
      <c r="K13" s="38"/>
      <c r="L13" s="145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hidden="1" s="2" customFormat="1" ht="12" customHeight="1">
      <c r="A14" s="38"/>
      <c r="B14" s="44"/>
      <c r="C14" s="38"/>
      <c r="D14" s="143" t="s">
        <v>21</v>
      </c>
      <c r="E14" s="38"/>
      <c r="F14" s="133" t="s">
        <v>22</v>
      </c>
      <c r="G14" s="38"/>
      <c r="H14" s="38"/>
      <c r="I14" s="143" t="s">
        <v>23</v>
      </c>
      <c r="J14" s="147" t="str">
        <f>'Rekapitulace stavby'!AN8</f>
        <v>20. 12. 2021</v>
      </c>
      <c r="K14" s="38"/>
      <c r="L14" s="145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hidden="1" s="2" customFormat="1" ht="10.8" customHeight="1">
      <c r="A15" s="38"/>
      <c r="B15" s="44"/>
      <c r="C15" s="38"/>
      <c r="D15" s="38"/>
      <c r="E15" s="38"/>
      <c r="F15" s="38"/>
      <c r="G15" s="38"/>
      <c r="H15" s="38"/>
      <c r="I15" s="38"/>
      <c r="J15" s="38"/>
      <c r="K15" s="38"/>
      <c r="L15" s="145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hidden="1" s="2" customFormat="1" ht="12" customHeight="1">
      <c r="A16" s="38"/>
      <c r="B16" s="44"/>
      <c r="C16" s="38"/>
      <c r="D16" s="143" t="s">
        <v>25</v>
      </c>
      <c r="E16" s="38"/>
      <c r="F16" s="38"/>
      <c r="G16" s="38"/>
      <c r="H16" s="38"/>
      <c r="I16" s="143" t="s">
        <v>26</v>
      </c>
      <c r="J16" s="133" t="str">
        <f>IF('Rekapitulace stavby'!AN10="","",'Rekapitulace stavby'!AN10)</f>
        <v/>
      </c>
      <c r="K16" s="38"/>
      <c r="L16" s="145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hidden="1" s="2" customFormat="1" ht="18" customHeight="1">
      <c r="A17" s="38"/>
      <c r="B17" s="44"/>
      <c r="C17" s="38"/>
      <c r="D17" s="38"/>
      <c r="E17" s="133" t="str">
        <f>IF('Rekapitulace stavby'!E11="","",'Rekapitulace stavby'!E11)</f>
        <v xml:space="preserve"> </v>
      </c>
      <c r="F17" s="38"/>
      <c r="G17" s="38"/>
      <c r="H17" s="38"/>
      <c r="I17" s="143" t="s">
        <v>27</v>
      </c>
      <c r="J17" s="133" t="str">
        <f>IF('Rekapitulace stavby'!AN11="","",'Rekapitulace stavby'!AN11)</f>
        <v/>
      </c>
      <c r="K17" s="38"/>
      <c r="L17" s="145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hidden="1" s="2" customFormat="1" ht="6.96" customHeight="1">
      <c r="A18" s="38"/>
      <c r="B18" s="44"/>
      <c r="C18" s="38"/>
      <c r="D18" s="38"/>
      <c r="E18" s="38"/>
      <c r="F18" s="38"/>
      <c r="G18" s="38"/>
      <c r="H18" s="38"/>
      <c r="I18" s="38"/>
      <c r="J18" s="38"/>
      <c r="K18" s="38"/>
      <c r="L18" s="145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hidden="1" s="2" customFormat="1" ht="12" customHeight="1">
      <c r="A19" s="38"/>
      <c r="B19" s="44"/>
      <c r="C19" s="38"/>
      <c r="D19" s="143" t="s">
        <v>28</v>
      </c>
      <c r="E19" s="38"/>
      <c r="F19" s="38"/>
      <c r="G19" s="38"/>
      <c r="H19" s="38"/>
      <c r="I19" s="143" t="s">
        <v>26</v>
      </c>
      <c r="J19" s="33" t="str">
        <f>'Rekapitulace stavby'!AN13</f>
        <v>Vyplň údaj</v>
      </c>
      <c r="K19" s="38"/>
      <c r="L19" s="145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hidden="1" s="2" customFormat="1" ht="18" customHeight="1">
      <c r="A20" s="38"/>
      <c r="B20" s="44"/>
      <c r="C20" s="38"/>
      <c r="D20" s="38"/>
      <c r="E20" s="33" t="str">
        <f>'Rekapitulace stavby'!E14</f>
        <v>Vyplň údaj</v>
      </c>
      <c r="F20" s="133"/>
      <c r="G20" s="133"/>
      <c r="H20" s="133"/>
      <c r="I20" s="143" t="s">
        <v>27</v>
      </c>
      <c r="J20" s="33" t="str">
        <f>'Rekapitulace stavby'!AN14</f>
        <v>Vyplň údaj</v>
      </c>
      <c r="K20" s="38"/>
      <c r="L20" s="145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hidden="1" s="2" customFormat="1" ht="6.96" customHeight="1">
      <c r="A21" s="38"/>
      <c r="B21" s="44"/>
      <c r="C21" s="38"/>
      <c r="D21" s="38"/>
      <c r="E21" s="38"/>
      <c r="F21" s="38"/>
      <c r="G21" s="38"/>
      <c r="H21" s="38"/>
      <c r="I21" s="38"/>
      <c r="J21" s="38"/>
      <c r="K21" s="38"/>
      <c r="L21" s="145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hidden="1" s="2" customFormat="1" ht="12" customHeight="1">
      <c r="A22" s="38"/>
      <c r="B22" s="44"/>
      <c r="C22" s="38"/>
      <c r="D22" s="143" t="s">
        <v>30</v>
      </c>
      <c r="E22" s="38"/>
      <c r="F22" s="38"/>
      <c r="G22" s="38"/>
      <c r="H22" s="38"/>
      <c r="I22" s="143" t="s">
        <v>26</v>
      </c>
      <c r="J22" s="133" t="str">
        <f>IF('Rekapitulace stavby'!AN16="","",'Rekapitulace stavby'!AN16)</f>
        <v/>
      </c>
      <c r="K22" s="38"/>
      <c r="L22" s="145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hidden="1" s="2" customFormat="1" ht="18" customHeight="1">
      <c r="A23" s="38"/>
      <c r="B23" s="44"/>
      <c r="C23" s="38"/>
      <c r="D23" s="38"/>
      <c r="E23" s="133" t="str">
        <f>IF('Rekapitulace stavby'!E17="","",'Rekapitulace stavby'!E17)</f>
        <v xml:space="preserve"> </v>
      </c>
      <c r="F23" s="38"/>
      <c r="G23" s="38"/>
      <c r="H23" s="38"/>
      <c r="I23" s="143" t="s">
        <v>27</v>
      </c>
      <c r="J23" s="133" t="str">
        <f>IF('Rekapitulace stavby'!AN17="","",'Rekapitulace stavby'!AN17)</f>
        <v/>
      </c>
      <c r="K23" s="38"/>
      <c r="L23" s="145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hidden="1" s="2" customFormat="1" ht="6.96" customHeight="1">
      <c r="A24" s="38"/>
      <c r="B24" s="44"/>
      <c r="C24" s="38"/>
      <c r="D24" s="38"/>
      <c r="E24" s="38"/>
      <c r="F24" s="38"/>
      <c r="G24" s="38"/>
      <c r="H24" s="38"/>
      <c r="I24" s="38"/>
      <c r="J24" s="38"/>
      <c r="K24" s="38"/>
      <c r="L24" s="145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hidden="1" s="2" customFormat="1" ht="12" customHeight="1">
      <c r="A25" s="38"/>
      <c r="B25" s="44"/>
      <c r="C25" s="38"/>
      <c r="D25" s="143" t="s">
        <v>32</v>
      </c>
      <c r="E25" s="38"/>
      <c r="F25" s="38"/>
      <c r="G25" s="38"/>
      <c r="H25" s="38"/>
      <c r="I25" s="143" t="s">
        <v>26</v>
      </c>
      <c r="J25" s="133" t="str">
        <f>IF('Rekapitulace stavby'!AN19="","",'Rekapitulace stavby'!AN19)</f>
        <v/>
      </c>
      <c r="K25" s="38"/>
      <c r="L25" s="145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hidden="1" s="2" customFormat="1" ht="18" customHeight="1">
      <c r="A26" s="38"/>
      <c r="B26" s="44"/>
      <c r="C26" s="38"/>
      <c r="D26" s="38"/>
      <c r="E26" s="133" t="str">
        <f>IF('Rekapitulace stavby'!E20="","",'Rekapitulace stavby'!E20)</f>
        <v xml:space="preserve"> </v>
      </c>
      <c r="F26" s="38"/>
      <c r="G26" s="38"/>
      <c r="H26" s="38"/>
      <c r="I26" s="143" t="s">
        <v>27</v>
      </c>
      <c r="J26" s="133" t="str">
        <f>IF('Rekapitulace stavby'!AN20="","",'Rekapitulace stavby'!AN20)</f>
        <v/>
      </c>
      <c r="K26" s="38"/>
      <c r="L26" s="145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hidden="1" s="2" customFormat="1" ht="6.96" customHeight="1">
      <c r="A27" s="38"/>
      <c r="B27" s="44"/>
      <c r="C27" s="38"/>
      <c r="D27" s="38"/>
      <c r="E27" s="38"/>
      <c r="F27" s="38"/>
      <c r="G27" s="38"/>
      <c r="H27" s="38"/>
      <c r="I27" s="38"/>
      <c r="J27" s="38"/>
      <c r="K27" s="38"/>
      <c r="L27" s="145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hidden="1" s="2" customFormat="1" ht="12" customHeight="1">
      <c r="A28" s="38"/>
      <c r="B28" s="44"/>
      <c r="C28" s="38"/>
      <c r="D28" s="143" t="s">
        <v>33</v>
      </c>
      <c r="E28" s="38"/>
      <c r="F28" s="38"/>
      <c r="G28" s="38"/>
      <c r="H28" s="38"/>
      <c r="I28" s="38"/>
      <c r="J28" s="38"/>
      <c r="K28" s="38"/>
      <c r="L28" s="145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hidden="1" s="8" customFormat="1" ht="16.5" customHeight="1">
      <c r="A29" s="148"/>
      <c r="B29" s="149"/>
      <c r="C29" s="148"/>
      <c r="D29" s="148"/>
      <c r="E29" s="150" t="s">
        <v>19</v>
      </c>
      <c r="F29" s="150"/>
      <c r="G29" s="150"/>
      <c r="H29" s="150"/>
      <c r="I29" s="148"/>
      <c r="J29" s="148"/>
      <c r="K29" s="148"/>
      <c r="L29" s="151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</row>
    <row r="30" hidden="1" s="2" customFormat="1" ht="6.96" customHeight="1">
      <c r="A30" s="38"/>
      <c r="B30" s="44"/>
      <c r="C30" s="38"/>
      <c r="D30" s="38"/>
      <c r="E30" s="38"/>
      <c r="F30" s="38"/>
      <c r="G30" s="38"/>
      <c r="H30" s="38"/>
      <c r="I30" s="38"/>
      <c r="J30" s="38"/>
      <c r="K30" s="38"/>
      <c r="L30" s="145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hidden="1" s="2" customFormat="1" ht="6.96" customHeight="1">
      <c r="A31" s="38"/>
      <c r="B31" s="44"/>
      <c r="C31" s="38"/>
      <c r="D31" s="152"/>
      <c r="E31" s="152"/>
      <c r="F31" s="152"/>
      <c r="G31" s="152"/>
      <c r="H31" s="152"/>
      <c r="I31" s="152"/>
      <c r="J31" s="152"/>
      <c r="K31" s="152"/>
      <c r="L31" s="145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hidden="1" s="2" customFormat="1" ht="25.44" customHeight="1">
      <c r="A32" s="38"/>
      <c r="B32" s="44"/>
      <c r="C32" s="38"/>
      <c r="D32" s="153" t="s">
        <v>35</v>
      </c>
      <c r="E32" s="38"/>
      <c r="F32" s="38"/>
      <c r="G32" s="38"/>
      <c r="H32" s="38"/>
      <c r="I32" s="38"/>
      <c r="J32" s="154">
        <f>ROUND(J86, 2)</f>
        <v>0</v>
      </c>
      <c r="K32" s="38"/>
      <c r="L32" s="145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hidden="1" s="2" customFormat="1" ht="6.96" customHeight="1">
      <c r="A33" s="38"/>
      <c r="B33" s="44"/>
      <c r="C33" s="38"/>
      <c r="D33" s="152"/>
      <c r="E33" s="152"/>
      <c r="F33" s="152"/>
      <c r="G33" s="152"/>
      <c r="H33" s="152"/>
      <c r="I33" s="152"/>
      <c r="J33" s="152"/>
      <c r="K33" s="152"/>
      <c r="L33" s="145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hidden="1" s="2" customFormat="1" ht="14.4" customHeight="1">
      <c r="A34" s="38"/>
      <c r="B34" s="44"/>
      <c r="C34" s="38"/>
      <c r="D34" s="38"/>
      <c r="E34" s="38"/>
      <c r="F34" s="155" t="s">
        <v>37</v>
      </c>
      <c r="G34" s="38"/>
      <c r="H34" s="38"/>
      <c r="I34" s="155" t="s">
        <v>36</v>
      </c>
      <c r="J34" s="155" t="s">
        <v>38</v>
      </c>
      <c r="K34" s="38"/>
      <c r="L34" s="145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156" t="s">
        <v>39</v>
      </c>
      <c r="E35" s="143" t="s">
        <v>40</v>
      </c>
      <c r="F35" s="157">
        <f>ROUND((SUM(BE86:BE90)),  2)</f>
        <v>0</v>
      </c>
      <c r="G35" s="38"/>
      <c r="H35" s="38"/>
      <c r="I35" s="158">
        <v>0.20999999999999999</v>
      </c>
      <c r="J35" s="157">
        <f>ROUND(((SUM(BE86:BE90))*I35),  2)</f>
        <v>0</v>
      </c>
      <c r="K35" s="38"/>
      <c r="L35" s="145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3" t="s">
        <v>41</v>
      </c>
      <c r="F36" s="157">
        <f>ROUND((SUM(BF86:BF90)),  2)</f>
        <v>0</v>
      </c>
      <c r="G36" s="38"/>
      <c r="H36" s="38"/>
      <c r="I36" s="158">
        <v>0.14999999999999999</v>
      </c>
      <c r="J36" s="157">
        <f>ROUND(((SUM(BF86:BF90))*I36),  2)</f>
        <v>0</v>
      </c>
      <c r="K36" s="38"/>
      <c r="L36" s="145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3" t="s">
        <v>42</v>
      </c>
      <c r="F37" s="157">
        <f>ROUND((SUM(BG86:BG90)),  2)</f>
        <v>0</v>
      </c>
      <c r="G37" s="38"/>
      <c r="H37" s="38"/>
      <c r="I37" s="158">
        <v>0.20999999999999999</v>
      </c>
      <c r="J37" s="157">
        <f>0</f>
        <v>0</v>
      </c>
      <c r="K37" s="38"/>
      <c r="L37" s="145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44"/>
      <c r="C38" s="38"/>
      <c r="D38" s="38"/>
      <c r="E38" s="143" t="s">
        <v>43</v>
      </c>
      <c r="F38" s="157">
        <f>ROUND((SUM(BH86:BH90)),  2)</f>
        <v>0</v>
      </c>
      <c r="G38" s="38"/>
      <c r="H38" s="38"/>
      <c r="I38" s="158">
        <v>0.14999999999999999</v>
      </c>
      <c r="J38" s="157">
        <f>0</f>
        <v>0</v>
      </c>
      <c r="K38" s="38"/>
      <c r="L38" s="145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44"/>
      <c r="C39" s="38"/>
      <c r="D39" s="38"/>
      <c r="E39" s="143" t="s">
        <v>44</v>
      </c>
      <c r="F39" s="157">
        <f>ROUND((SUM(BI86:BI90)),  2)</f>
        <v>0</v>
      </c>
      <c r="G39" s="38"/>
      <c r="H39" s="38"/>
      <c r="I39" s="158">
        <v>0</v>
      </c>
      <c r="J39" s="157">
        <f>0</f>
        <v>0</v>
      </c>
      <c r="K39" s="38"/>
      <c r="L39" s="145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hidden="1" s="2" customFormat="1" ht="6.96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145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hidden="1" s="2" customFormat="1" ht="25.44" customHeight="1">
      <c r="A41" s="38"/>
      <c r="B41" s="44"/>
      <c r="C41" s="159"/>
      <c r="D41" s="160" t="s">
        <v>45</v>
      </c>
      <c r="E41" s="161"/>
      <c r="F41" s="161"/>
      <c r="G41" s="162" t="s">
        <v>46</v>
      </c>
      <c r="H41" s="163" t="s">
        <v>47</v>
      </c>
      <c r="I41" s="161"/>
      <c r="J41" s="164">
        <f>SUM(J32:J39)</f>
        <v>0</v>
      </c>
      <c r="K41" s="165"/>
      <c r="L41" s="145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hidden="1" s="2" customFormat="1" ht="14.4" customHeight="1">
      <c r="A42" s="38"/>
      <c r="B42" s="166"/>
      <c r="C42" s="167"/>
      <c r="D42" s="167"/>
      <c r="E42" s="167"/>
      <c r="F42" s="167"/>
      <c r="G42" s="167"/>
      <c r="H42" s="167"/>
      <c r="I42" s="167"/>
      <c r="J42" s="167"/>
      <c r="K42" s="167"/>
      <c r="L42" s="145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hidden="1"/>
    <row r="44" hidden="1"/>
    <row r="45" hidden="1"/>
    <row r="46" s="2" customFormat="1" ht="6.96" customHeight="1">
      <c r="A46" s="38"/>
      <c r="B46" s="168"/>
      <c r="C46" s="169"/>
      <c r="D46" s="169"/>
      <c r="E46" s="169"/>
      <c r="F46" s="169"/>
      <c r="G46" s="169"/>
      <c r="H46" s="169"/>
      <c r="I46" s="169"/>
      <c r="J46" s="169"/>
      <c r="K46" s="169"/>
      <c r="L46" s="145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s="2" customFormat="1" ht="24.96" customHeight="1">
      <c r="A47" s="38"/>
      <c r="B47" s="39"/>
      <c r="C47" s="23" t="s">
        <v>245</v>
      </c>
      <c r="D47" s="40"/>
      <c r="E47" s="40"/>
      <c r="F47" s="40"/>
      <c r="G47" s="40"/>
      <c r="H47" s="40"/>
      <c r="I47" s="40"/>
      <c r="J47" s="40"/>
      <c r="K47" s="40"/>
      <c r="L47" s="145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s="2" customFormat="1" ht="6.96" customHeight="1">
      <c r="A48" s="38"/>
      <c r="B48" s="39"/>
      <c r="C48" s="40"/>
      <c r="D48" s="40"/>
      <c r="E48" s="40"/>
      <c r="F48" s="40"/>
      <c r="G48" s="40"/>
      <c r="H48" s="40"/>
      <c r="I48" s="40"/>
      <c r="J48" s="40"/>
      <c r="K48" s="40"/>
      <c r="L48" s="145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s="2" customFormat="1" ht="12" customHeight="1">
      <c r="A49" s="38"/>
      <c r="B49" s="39"/>
      <c r="C49" s="32" t="s">
        <v>16</v>
      </c>
      <c r="D49" s="40"/>
      <c r="E49" s="40"/>
      <c r="F49" s="40"/>
      <c r="G49" s="40"/>
      <c r="H49" s="40"/>
      <c r="I49" s="40"/>
      <c r="J49" s="40"/>
      <c r="K49" s="40"/>
      <c r="L49" s="145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s="2" customFormat="1" ht="16.5" customHeight="1">
      <c r="A50" s="38"/>
      <c r="B50" s="39"/>
      <c r="C50" s="40"/>
      <c r="D50" s="40"/>
      <c r="E50" s="170" t="str">
        <f>E7</f>
        <v>3. STAVBA - FIALOVÁ - Vozovna Pisárky, etapa III. - vratná tramvajová smyčka</v>
      </c>
      <c r="F50" s="32"/>
      <c r="G50" s="32"/>
      <c r="H50" s="32"/>
      <c r="I50" s="40"/>
      <c r="J50" s="40"/>
      <c r="K50" s="40"/>
      <c r="L50" s="145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s="1" customFormat="1" ht="12" customHeight="1">
      <c r="B51" s="21"/>
      <c r="C51" s="32" t="s">
        <v>241</v>
      </c>
      <c r="D51" s="22"/>
      <c r="E51" s="22"/>
      <c r="F51" s="22"/>
      <c r="G51" s="22"/>
      <c r="H51" s="22"/>
      <c r="I51" s="22"/>
      <c r="J51" s="22"/>
      <c r="K51" s="22"/>
      <c r="L51" s="20"/>
    </row>
    <row r="52" s="2" customFormat="1" ht="16.5" customHeight="1">
      <c r="A52" s="38"/>
      <c r="B52" s="39"/>
      <c r="C52" s="40"/>
      <c r="D52" s="40"/>
      <c r="E52" s="170" t="s">
        <v>242</v>
      </c>
      <c r="F52" s="40"/>
      <c r="G52" s="40"/>
      <c r="H52" s="40"/>
      <c r="I52" s="40"/>
      <c r="J52" s="40"/>
      <c r="K52" s="40"/>
      <c r="L52" s="145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s="2" customFormat="1" ht="12" customHeight="1">
      <c r="A53" s="38"/>
      <c r="B53" s="39"/>
      <c r="C53" s="32" t="s">
        <v>243</v>
      </c>
      <c r="D53" s="40"/>
      <c r="E53" s="40"/>
      <c r="F53" s="40"/>
      <c r="G53" s="40"/>
      <c r="H53" s="40"/>
      <c r="I53" s="40"/>
      <c r="J53" s="40"/>
      <c r="K53" s="40"/>
      <c r="L53" s="145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s="2" customFormat="1" ht="16.5" customHeight="1">
      <c r="A54" s="38"/>
      <c r="B54" s="39"/>
      <c r="C54" s="40"/>
      <c r="D54" s="40"/>
      <c r="E54" s="69" t="str">
        <f>E11</f>
        <v>SO 000 - Vedlejší náklady (RDS, DSP, Geodetické práce)</v>
      </c>
      <c r="F54" s="40"/>
      <c r="G54" s="40"/>
      <c r="H54" s="40"/>
      <c r="I54" s="40"/>
      <c r="J54" s="40"/>
      <c r="K54" s="40"/>
      <c r="L54" s="145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s="2" customFormat="1" ht="6.96" customHeight="1">
      <c r="A55" s="38"/>
      <c r="B55" s="39"/>
      <c r="C55" s="40"/>
      <c r="D55" s="40"/>
      <c r="E55" s="40"/>
      <c r="F55" s="40"/>
      <c r="G55" s="40"/>
      <c r="H55" s="40"/>
      <c r="I55" s="40"/>
      <c r="J55" s="40"/>
      <c r="K55" s="40"/>
      <c r="L55" s="145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s="2" customFormat="1" ht="12" customHeight="1">
      <c r="A56" s="38"/>
      <c r="B56" s="39"/>
      <c r="C56" s="32" t="s">
        <v>21</v>
      </c>
      <c r="D56" s="40"/>
      <c r="E56" s="40"/>
      <c r="F56" s="27" t="str">
        <f>F14</f>
        <v xml:space="preserve"> </v>
      </c>
      <c r="G56" s="40"/>
      <c r="H56" s="40"/>
      <c r="I56" s="32" t="s">
        <v>23</v>
      </c>
      <c r="J56" s="72" t="str">
        <f>IF(J14="","",J14)</f>
        <v>20. 12. 2021</v>
      </c>
      <c r="K56" s="40"/>
      <c r="L56" s="145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s="2" customFormat="1" ht="6.96" customHeight="1">
      <c r="A57" s="38"/>
      <c r="B57" s="39"/>
      <c r="C57" s="40"/>
      <c r="D57" s="40"/>
      <c r="E57" s="40"/>
      <c r="F57" s="40"/>
      <c r="G57" s="40"/>
      <c r="H57" s="40"/>
      <c r="I57" s="40"/>
      <c r="J57" s="40"/>
      <c r="K57" s="40"/>
      <c r="L57" s="145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s="2" customFormat="1" ht="15.15" customHeight="1">
      <c r="A58" s="38"/>
      <c r="B58" s="39"/>
      <c r="C58" s="32" t="s">
        <v>25</v>
      </c>
      <c r="D58" s="40"/>
      <c r="E58" s="40"/>
      <c r="F58" s="27" t="str">
        <f>E17</f>
        <v xml:space="preserve"> </v>
      </c>
      <c r="G58" s="40"/>
      <c r="H58" s="40"/>
      <c r="I58" s="32" t="s">
        <v>30</v>
      </c>
      <c r="J58" s="36" t="str">
        <f>E23</f>
        <v xml:space="preserve"> </v>
      </c>
      <c r="K58" s="40"/>
      <c r="L58" s="145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</row>
    <row r="59" s="2" customFormat="1" ht="15.15" customHeight="1">
      <c r="A59" s="38"/>
      <c r="B59" s="39"/>
      <c r="C59" s="32" t="s">
        <v>28</v>
      </c>
      <c r="D59" s="40"/>
      <c r="E59" s="40"/>
      <c r="F59" s="27" t="str">
        <f>IF(E20="","",E20)</f>
        <v>Vyplň údaj</v>
      </c>
      <c r="G59" s="40"/>
      <c r="H59" s="40"/>
      <c r="I59" s="32" t="s">
        <v>32</v>
      </c>
      <c r="J59" s="36" t="str">
        <f>E26</f>
        <v xml:space="preserve"> </v>
      </c>
      <c r="K59" s="40"/>
      <c r="L59" s="145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</row>
    <row r="60" s="2" customFormat="1" ht="10.32" customHeight="1">
      <c r="A60" s="38"/>
      <c r="B60" s="39"/>
      <c r="C60" s="40"/>
      <c r="D60" s="40"/>
      <c r="E60" s="40"/>
      <c r="F60" s="40"/>
      <c r="G60" s="40"/>
      <c r="H60" s="40"/>
      <c r="I60" s="40"/>
      <c r="J60" s="40"/>
      <c r="K60" s="40"/>
      <c r="L60" s="145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</row>
    <row r="61" s="2" customFormat="1" ht="29.28" customHeight="1">
      <c r="A61" s="38"/>
      <c r="B61" s="39"/>
      <c r="C61" s="171" t="s">
        <v>246</v>
      </c>
      <c r="D61" s="172"/>
      <c r="E61" s="172"/>
      <c r="F61" s="172"/>
      <c r="G61" s="172"/>
      <c r="H61" s="172"/>
      <c r="I61" s="172"/>
      <c r="J61" s="173" t="s">
        <v>247</v>
      </c>
      <c r="K61" s="172"/>
      <c r="L61" s="145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 s="2" customFormat="1" ht="10.32" customHeight="1">
      <c r="A62" s="38"/>
      <c r="B62" s="39"/>
      <c r="C62" s="40"/>
      <c r="D62" s="40"/>
      <c r="E62" s="40"/>
      <c r="F62" s="40"/>
      <c r="G62" s="40"/>
      <c r="H62" s="40"/>
      <c r="I62" s="40"/>
      <c r="J62" s="40"/>
      <c r="K62" s="40"/>
      <c r="L62" s="145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</row>
    <row r="63" s="2" customFormat="1" ht="22.8" customHeight="1">
      <c r="A63" s="38"/>
      <c r="B63" s="39"/>
      <c r="C63" s="174" t="s">
        <v>67</v>
      </c>
      <c r="D63" s="40"/>
      <c r="E63" s="40"/>
      <c r="F63" s="40"/>
      <c r="G63" s="40"/>
      <c r="H63" s="40"/>
      <c r="I63" s="40"/>
      <c r="J63" s="102">
        <f>J86</f>
        <v>0</v>
      </c>
      <c r="K63" s="40"/>
      <c r="L63" s="145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U63" s="17" t="s">
        <v>248</v>
      </c>
    </row>
    <row r="64" s="9" customFormat="1" ht="24.96" customHeight="1">
      <c r="A64" s="9"/>
      <c r="B64" s="175"/>
      <c r="C64" s="176"/>
      <c r="D64" s="177" t="s">
        <v>249</v>
      </c>
      <c r="E64" s="178"/>
      <c r="F64" s="178"/>
      <c r="G64" s="178"/>
      <c r="H64" s="178"/>
      <c r="I64" s="178"/>
      <c r="J64" s="179">
        <f>J87</f>
        <v>0</v>
      </c>
      <c r="K64" s="176"/>
      <c r="L64" s="180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2" customFormat="1" ht="21.84" customHeight="1">
      <c r="A65" s="38"/>
      <c r="B65" s="39"/>
      <c r="C65" s="40"/>
      <c r="D65" s="40"/>
      <c r="E65" s="40"/>
      <c r="F65" s="40"/>
      <c r="G65" s="40"/>
      <c r="H65" s="40"/>
      <c r="I65" s="40"/>
      <c r="J65" s="40"/>
      <c r="K65" s="40"/>
      <c r="L65" s="145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 s="2" customFormat="1" ht="6.96" customHeight="1">
      <c r="A66" s="38"/>
      <c r="B66" s="59"/>
      <c r="C66" s="60"/>
      <c r="D66" s="60"/>
      <c r="E66" s="60"/>
      <c r="F66" s="60"/>
      <c r="G66" s="60"/>
      <c r="H66" s="60"/>
      <c r="I66" s="60"/>
      <c r="J66" s="60"/>
      <c r="K66" s="60"/>
      <c r="L66" s="145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</row>
    <row r="70" s="2" customFormat="1" ht="6.96" customHeight="1">
      <c r="A70" s="38"/>
      <c r="B70" s="61"/>
      <c r="C70" s="62"/>
      <c r="D70" s="62"/>
      <c r="E70" s="62"/>
      <c r="F70" s="62"/>
      <c r="G70" s="62"/>
      <c r="H70" s="62"/>
      <c r="I70" s="62"/>
      <c r="J70" s="62"/>
      <c r="K70" s="62"/>
      <c r="L70" s="145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</row>
    <row r="71" s="2" customFormat="1" ht="24.96" customHeight="1">
      <c r="A71" s="38"/>
      <c r="B71" s="39"/>
      <c r="C71" s="23" t="s">
        <v>250</v>
      </c>
      <c r="D71" s="40"/>
      <c r="E71" s="40"/>
      <c r="F71" s="40"/>
      <c r="G71" s="40"/>
      <c r="H71" s="40"/>
      <c r="I71" s="40"/>
      <c r="J71" s="40"/>
      <c r="K71" s="40"/>
      <c r="L71" s="145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</row>
    <row r="72" s="2" customFormat="1" ht="6.96" customHeight="1">
      <c r="A72" s="38"/>
      <c r="B72" s="39"/>
      <c r="C72" s="40"/>
      <c r="D72" s="40"/>
      <c r="E72" s="40"/>
      <c r="F72" s="40"/>
      <c r="G72" s="40"/>
      <c r="H72" s="40"/>
      <c r="I72" s="40"/>
      <c r="J72" s="40"/>
      <c r="K72" s="40"/>
      <c r="L72" s="145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</row>
    <row r="73" s="2" customFormat="1" ht="12" customHeight="1">
      <c r="A73" s="38"/>
      <c r="B73" s="39"/>
      <c r="C73" s="32" t="s">
        <v>16</v>
      </c>
      <c r="D73" s="40"/>
      <c r="E73" s="40"/>
      <c r="F73" s="40"/>
      <c r="G73" s="40"/>
      <c r="H73" s="40"/>
      <c r="I73" s="40"/>
      <c r="J73" s="40"/>
      <c r="K73" s="40"/>
      <c r="L73" s="145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</row>
    <row r="74" s="2" customFormat="1" ht="16.5" customHeight="1">
      <c r="A74" s="38"/>
      <c r="B74" s="39"/>
      <c r="C74" s="40"/>
      <c r="D74" s="40"/>
      <c r="E74" s="170" t="str">
        <f>E7</f>
        <v>3. STAVBA - FIALOVÁ - Vozovna Pisárky, etapa III. - vratná tramvajová smyčka</v>
      </c>
      <c r="F74" s="32"/>
      <c r="G74" s="32"/>
      <c r="H74" s="32"/>
      <c r="I74" s="40"/>
      <c r="J74" s="40"/>
      <c r="K74" s="40"/>
      <c r="L74" s="145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</row>
    <row r="75" s="1" customFormat="1" ht="12" customHeight="1">
      <c r="B75" s="21"/>
      <c r="C75" s="32" t="s">
        <v>241</v>
      </c>
      <c r="D75" s="22"/>
      <c r="E75" s="22"/>
      <c r="F75" s="22"/>
      <c r="G75" s="22"/>
      <c r="H75" s="22"/>
      <c r="I75" s="22"/>
      <c r="J75" s="22"/>
      <c r="K75" s="22"/>
      <c r="L75" s="20"/>
    </row>
    <row r="76" s="2" customFormat="1" ht="16.5" customHeight="1">
      <c r="A76" s="38"/>
      <c r="B76" s="39"/>
      <c r="C76" s="40"/>
      <c r="D76" s="40"/>
      <c r="E76" s="170" t="s">
        <v>242</v>
      </c>
      <c r="F76" s="40"/>
      <c r="G76" s="40"/>
      <c r="H76" s="40"/>
      <c r="I76" s="40"/>
      <c r="J76" s="40"/>
      <c r="K76" s="40"/>
      <c r="L76" s="145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2" customHeight="1">
      <c r="A77" s="38"/>
      <c r="B77" s="39"/>
      <c r="C77" s="32" t="s">
        <v>243</v>
      </c>
      <c r="D77" s="40"/>
      <c r="E77" s="40"/>
      <c r="F77" s="40"/>
      <c r="G77" s="40"/>
      <c r="H77" s="40"/>
      <c r="I77" s="40"/>
      <c r="J77" s="40"/>
      <c r="K77" s="40"/>
      <c r="L77" s="145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78" s="2" customFormat="1" ht="16.5" customHeight="1">
      <c r="A78" s="38"/>
      <c r="B78" s="39"/>
      <c r="C78" s="40"/>
      <c r="D78" s="40"/>
      <c r="E78" s="69" t="str">
        <f>E11</f>
        <v>SO 000 - Vedlejší náklady (RDS, DSP, Geodetické práce)</v>
      </c>
      <c r="F78" s="40"/>
      <c r="G78" s="40"/>
      <c r="H78" s="40"/>
      <c r="I78" s="40"/>
      <c r="J78" s="40"/>
      <c r="K78" s="40"/>
      <c r="L78" s="145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</row>
    <row r="79" s="2" customFormat="1" ht="6.96" customHeight="1">
      <c r="A79" s="38"/>
      <c r="B79" s="39"/>
      <c r="C79" s="40"/>
      <c r="D79" s="40"/>
      <c r="E79" s="40"/>
      <c r="F79" s="40"/>
      <c r="G79" s="40"/>
      <c r="H79" s="40"/>
      <c r="I79" s="40"/>
      <c r="J79" s="40"/>
      <c r="K79" s="40"/>
      <c r="L79" s="145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</row>
    <row r="80" s="2" customFormat="1" ht="12" customHeight="1">
      <c r="A80" s="38"/>
      <c r="B80" s="39"/>
      <c r="C80" s="32" t="s">
        <v>21</v>
      </c>
      <c r="D80" s="40"/>
      <c r="E80" s="40"/>
      <c r="F80" s="27" t="str">
        <f>F14</f>
        <v xml:space="preserve"> </v>
      </c>
      <c r="G80" s="40"/>
      <c r="H80" s="40"/>
      <c r="I80" s="32" t="s">
        <v>23</v>
      </c>
      <c r="J80" s="72" t="str">
        <f>IF(J14="","",J14)</f>
        <v>20. 12. 2021</v>
      </c>
      <c r="K80" s="40"/>
      <c r="L80" s="145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6.96" customHeight="1">
      <c r="A81" s="38"/>
      <c r="B81" s="39"/>
      <c r="C81" s="40"/>
      <c r="D81" s="40"/>
      <c r="E81" s="40"/>
      <c r="F81" s="40"/>
      <c r="G81" s="40"/>
      <c r="H81" s="40"/>
      <c r="I81" s="40"/>
      <c r="J81" s="40"/>
      <c r="K81" s="40"/>
      <c r="L81" s="145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15.15" customHeight="1">
      <c r="A82" s="38"/>
      <c r="B82" s="39"/>
      <c r="C82" s="32" t="s">
        <v>25</v>
      </c>
      <c r="D82" s="40"/>
      <c r="E82" s="40"/>
      <c r="F82" s="27" t="str">
        <f>E17</f>
        <v xml:space="preserve"> </v>
      </c>
      <c r="G82" s="40"/>
      <c r="H82" s="40"/>
      <c r="I82" s="32" t="s">
        <v>30</v>
      </c>
      <c r="J82" s="36" t="str">
        <f>E23</f>
        <v xml:space="preserve"> </v>
      </c>
      <c r="K82" s="40"/>
      <c r="L82" s="145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15.15" customHeight="1">
      <c r="A83" s="38"/>
      <c r="B83" s="39"/>
      <c r="C83" s="32" t="s">
        <v>28</v>
      </c>
      <c r="D83" s="40"/>
      <c r="E83" s="40"/>
      <c r="F83" s="27" t="str">
        <f>IF(E20="","",E20)</f>
        <v>Vyplň údaj</v>
      </c>
      <c r="G83" s="40"/>
      <c r="H83" s="40"/>
      <c r="I83" s="32" t="s">
        <v>32</v>
      </c>
      <c r="J83" s="36" t="str">
        <f>E26</f>
        <v xml:space="preserve"> </v>
      </c>
      <c r="K83" s="40"/>
      <c r="L83" s="145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0.32" customHeight="1">
      <c r="A84" s="38"/>
      <c r="B84" s="39"/>
      <c r="C84" s="40"/>
      <c r="D84" s="40"/>
      <c r="E84" s="40"/>
      <c r="F84" s="40"/>
      <c r="G84" s="40"/>
      <c r="H84" s="40"/>
      <c r="I84" s="40"/>
      <c r="J84" s="40"/>
      <c r="K84" s="40"/>
      <c r="L84" s="145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10" customFormat="1" ht="29.28" customHeight="1">
      <c r="A85" s="181"/>
      <c r="B85" s="182"/>
      <c r="C85" s="183" t="s">
        <v>251</v>
      </c>
      <c r="D85" s="184" t="s">
        <v>54</v>
      </c>
      <c r="E85" s="184" t="s">
        <v>50</v>
      </c>
      <c r="F85" s="184" t="s">
        <v>51</v>
      </c>
      <c r="G85" s="184" t="s">
        <v>252</v>
      </c>
      <c r="H85" s="184" t="s">
        <v>253</v>
      </c>
      <c r="I85" s="184" t="s">
        <v>254</v>
      </c>
      <c r="J85" s="184" t="s">
        <v>247</v>
      </c>
      <c r="K85" s="185" t="s">
        <v>255</v>
      </c>
      <c r="L85" s="186"/>
      <c r="M85" s="92" t="s">
        <v>19</v>
      </c>
      <c r="N85" s="93" t="s">
        <v>39</v>
      </c>
      <c r="O85" s="93" t="s">
        <v>256</v>
      </c>
      <c r="P85" s="93" t="s">
        <v>257</v>
      </c>
      <c r="Q85" s="93" t="s">
        <v>258</v>
      </c>
      <c r="R85" s="93" t="s">
        <v>259</v>
      </c>
      <c r="S85" s="93" t="s">
        <v>260</v>
      </c>
      <c r="T85" s="94" t="s">
        <v>261</v>
      </c>
      <c r="U85" s="181"/>
      <c r="V85" s="181"/>
      <c r="W85" s="181"/>
      <c r="X85" s="181"/>
      <c r="Y85" s="181"/>
      <c r="Z85" s="181"/>
      <c r="AA85" s="181"/>
      <c r="AB85" s="181"/>
      <c r="AC85" s="181"/>
      <c r="AD85" s="181"/>
      <c r="AE85" s="181"/>
    </row>
    <row r="86" s="2" customFormat="1" ht="22.8" customHeight="1">
      <c r="A86" s="38"/>
      <c r="B86" s="39"/>
      <c r="C86" s="99" t="s">
        <v>262</v>
      </c>
      <c r="D86" s="40"/>
      <c r="E86" s="40"/>
      <c r="F86" s="40"/>
      <c r="G86" s="40"/>
      <c r="H86" s="40"/>
      <c r="I86" s="40"/>
      <c r="J86" s="187">
        <f>BK86</f>
        <v>0</v>
      </c>
      <c r="K86" s="40"/>
      <c r="L86" s="44"/>
      <c r="M86" s="95"/>
      <c r="N86" s="188"/>
      <c r="O86" s="96"/>
      <c r="P86" s="189">
        <f>P87</f>
        <v>0</v>
      </c>
      <c r="Q86" s="96"/>
      <c r="R86" s="189">
        <f>R87</f>
        <v>0</v>
      </c>
      <c r="S86" s="96"/>
      <c r="T86" s="190">
        <f>T87</f>
        <v>0</v>
      </c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T86" s="17" t="s">
        <v>68</v>
      </c>
      <c r="AU86" s="17" t="s">
        <v>248</v>
      </c>
      <c r="BK86" s="191">
        <f>BK87</f>
        <v>0</v>
      </c>
    </row>
    <row r="87" s="11" customFormat="1" ht="25.92" customHeight="1">
      <c r="A87" s="11"/>
      <c r="B87" s="192"/>
      <c r="C87" s="193"/>
      <c r="D87" s="194" t="s">
        <v>68</v>
      </c>
      <c r="E87" s="195" t="s">
        <v>263</v>
      </c>
      <c r="F87" s="195" t="s">
        <v>264</v>
      </c>
      <c r="G87" s="193"/>
      <c r="H87" s="193"/>
      <c r="I87" s="196"/>
      <c r="J87" s="197">
        <f>BK87</f>
        <v>0</v>
      </c>
      <c r="K87" s="193"/>
      <c r="L87" s="198"/>
      <c r="M87" s="199"/>
      <c r="N87" s="200"/>
      <c r="O87" s="200"/>
      <c r="P87" s="201">
        <f>SUM(P88:P90)</f>
        <v>0</v>
      </c>
      <c r="Q87" s="200"/>
      <c r="R87" s="201">
        <f>SUM(R88:R90)</f>
        <v>0</v>
      </c>
      <c r="S87" s="200"/>
      <c r="T87" s="202">
        <f>SUM(T88:T90)</f>
        <v>0</v>
      </c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R87" s="203" t="s">
        <v>265</v>
      </c>
      <c r="AT87" s="204" t="s">
        <v>68</v>
      </c>
      <c r="AU87" s="204" t="s">
        <v>69</v>
      </c>
      <c r="AY87" s="203" t="s">
        <v>266</v>
      </c>
      <c r="BK87" s="205">
        <f>SUM(BK88:BK90)</f>
        <v>0</v>
      </c>
    </row>
    <row r="88" s="2" customFormat="1" ht="16.5" customHeight="1">
      <c r="A88" s="38"/>
      <c r="B88" s="39"/>
      <c r="C88" s="206" t="s">
        <v>76</v>
      </c>
      <c r="D88" s="206" t="s">
        <v>267</v>
      </c>
      <c r="E88" s="207" t="s">
        <v>268</v>
      </c>
      <c r="F88" s="208" t="s">
        <v>269</v>
      </c>
      <c r="G88" s="209" t="s">
        <v>270</v>
      </c>
      <c r="H88" s="210">
        <v>1</v>
      </c>
      <c r="I88" s="211"/>
      <c r="J88" s="212">
        <f>ROUND(I88*H88,2)</f>
        <v>0</v>
      </c>
      <c r="K88" s="208" t="s">
        <v>271</v>
      </c>
      <c r="L88" s="44"/>
      <c r="M88" s="213" t="s">
        <v>19</v>
      </c>
      <c r="N88" s="214" t="s">
        <v>40</v>
      </c>
      <c r="O88" s="84"/>
      <c r="P88" s="215">
        <f>O88*H88</f>
        <v>0</v>
      </c>
      <c r="Q88" s="215">
        <v>0</v>
      </c>
      <c r="R88" s="215">
        <f>Q88*H88</f>
        <v>0</v>
      </c>
      <c r="S88" s="215">
        <v>0</v>
      </c>
      <c r="T88" s="216">
        <f>S88*H88</f>
        <v>0</v>
      </c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R88" s="217" t="s">
        <v>265</v>
      </c>
      <c r="AT88" s="217" t="s">
        <v>267</v>
      </c>
      <c r="AU88" s="217" t="s">
        <v>76</v>
      </c>
      <c r="AY88" s="17" t="s">
        <v>266</v>
      </c>
      <c r="BE88" s="218">
        <f>IF(N88="základní",J88,0)</f>
        <v>0</v>
      </c>
      <c r="BF88" s="218">
        <f>IF(N88="snížená",J88,0)</f>
        <v>0</v>
      </c>
      <c r="BG88" s="218">
        <f>IF(N88="zákl. přenesená",J88,0)</f>
        <v>0</v>
      </c>
      <c r="BH88" s="218">
        <f>IF(N88="sníž. přenesená",J88,0)</f>
        <v>0</v>
      </c>
      <c r="BI88" s="218">
        <f>IF(N88="nulová",J88,0)</f>
        <v>0</v>
      </c>
      <c r="BJ88" s="17" t="s">
        <v>76</v>
      </c>
      <c r="BK88" s="218">
        <f>ROUND(I88*H88,2)</f>
        <v>0</v>
      </c>
      <c r="BL88" s="17" t="s">
        <v>265</v>
      </c>
      <c r="BM88" s="217" t="s">
        <v>272</v>
      </c>
    </row>
    <row r="89" s="2" customFormat="1">
      <c r="A89" s="38"/>
      <c r="B89" s="39"/>
      <c r="C89" s="40"/>
      <c r="D89" s="219" t="s">
        <v>273</v>
      </c>
      <c r="E89" s="40"/>
      <c r="F89" s="220" t="s">
        <v>274</v>
      </c>
      <c r="G89" s="40"/>
      <c r="H89" s="40"/>
      <c r="I89" s="221"/>
      <c r="J89" s="40"/>
      <c r="K89" s="40"/>
      <c r="L89" s="44"/>
      <c r="M89" s="222"/>
      <c r="N89" s="223"/>
      <c r="O89" s="84"/>
      <c r="P89" s="84"/>
      <c r="Q89" s="84"/>
      <c r="R89" s="84"/>
      <c r="S89" s="84"/>
      <c r="T89" s="85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T89" s="17" t="s">
        <v>273</v>
      </c>
      <c r="AU89" s="17" t="s">
        <v>76</v>
      </c>
    </row>
    <row r="90" s="12" customFormat="1">
      <c r="A90" s="12"/>
      <c r="B90" s="224"/>
      <c r="C90" s="225"/>
      <c r="D90" s="226" t="s">
        <v>275</v>
      </c>
      <c r="E90" s="227" t="s">
        <v>239</v>
      </c>
      <c r="F90" s="228" t="s">
        <v>276</v>
      </c>
      <c r="G90" s="225"/>
      <c r="H90" s="229">
        <v>1</v>
      </c>
      <c r="I90" s="230"/>
      <c r="J90" s="225"/>
      <c r="K90" s="225"/>
      <c r="L90" s="231"/>
      <c r="M90" s="232"/>
      <c r="N90" s="233"/>
      <c r="O90" s="233"/>
      <c r="P90" s="233"/>
      <c r="Q90" s="233"/>
      <c r="R90" s="233"/>
      <c r="S90" s="233"/>
      <c r="T90" s="234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T90" s="235" t="s">
        <v>275</v>
      </c>
      <c r="AU90" s="235" t="s">
        <v>76</v>
      </c>
      <c r="AV90" s="12" t="s">
        <v>78</v>
      </c>
      <c r="AW90" s="12" t="s">
        <v>31</v>
      </c>
      <c r="AX90" s="12" t="s">
        <v>76</v>
      </c>
      <c r="AY90" s="235" t="s">
        <v>266</v>
      </c>
    </row>
    <row r="91" s="2" customFormat="1" ht="6.96" customHeight="1">
      <c r="A91" s="38"/>
      <c r="B91" s="59"/>
      <c r="C91" s="60"/>
      <c r="D91" s="60"/>
      <c r="E91" s="60"/>
      <c r="F91" s="60"/>
      <c r="G91" s="60"/>
      <c r="H91" s="60"/>
      <c r="I91" s="60"/>
      <c r="J91" s="60"/>
      <c r="K91" s="60"/>
      <c r="L91" s="44"/>
      <c r="M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</sheetData>
  <sheetProtection sheet="1" autoFilter="0" formatColumns="0" formatRows="0" objects="1" scenarios="1" spinCount="100000" saltValue="TX6GWfz5AgY94hswdYrH+AxAWhGcKno3z8YolqY1QFcOIF61lYknnbGHpT0YXu/izcOoKXyI5BaN9TuxYRY7SQ==" hashValue="wtrAYXV9EbTtQDFY3s2FcPL0eG8cFZIpZ1NOLyiq4bUgQGi1eZJ6ng+e/hQnR0jHAEyehU4m6FeGVzJ78eD6uQ==" algorithmName="SHA-512" password="CC35"/>
  <autoFilter ref="C85:K90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4:H74"/>
    <mergeCell ref="E76:H76"/>
    <mergeCell ref="E78:H78"/>
    <mergeCell ref="L2:V2"/>
  </mergeCells>
  <hyperlinks>
    <hyperlink ref="F89" r:id="rId1" display="https://podminky.urs.cz/item/CS_URS_2021_02/011002000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2"/>
</worksheet>
</file>

<file path=xl/worksheets/sheet2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148</v>
      </c>
    </row>
    <row r="3" hidden="1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20"/>
      <c r="AT3" s="17" t="s">
        <v>78</v>
      </c>
    </row>
    <row r="4" hidden="1" s="1" customFormat="1" ht="24.96" customHeight="1">
      <c r="B4" s="20"/>
      <c r="D4" s="141" t="s">
        <v>240</v>
      </c>
      <c r="L4" s="20"/>
      <c r="M4" s="142" t="s">
        <v>10</v>
      </c>
      <c r="AT4" s="17" t="s">
        <v>4</v>
      </c>
    </row>
    <row r="5" hidden="1" s="1" customFormat="1" ht="6.96" customHeight="1">
      <c r="B5" s="20"/>
      <c r="L5" s="20"/>
    </row>
    <row r="6" hidden="1" s="1" customFormat="1" ht="12" customHeight="1">
      <c r="B6" s="20"/>
      <c r="D6" s="143" t="s">
        <v>16</v>
      </c>
      <c r="L6" s="20"/>
    </row>
    <row r="7" hidden="1" s="1" customFormat="1" ht="16.5" customHeight="1">
      <c r="B7" s="20"/>
      <c r="E7" s="144" t="str">
        <f>'Rekapitulace stavby'!K6</f>
        <v>3. STAVBA - FIALOVÁ - Vozovna Pisárky, etapa III. - vratná tramvajová smyčka</v>
      </c>
      <c r="F7" s="143"/>
      <c r="G7" s="143"/>
      <c r="H7" s="143"/>
      <c r="L7" s="20"/>
    </row>
    <row r="8" hidden="1" s="1" customFormat="1" ht="12" customHeight="1">
      <c r="B8" s="20"/>
      <c r="D8" s="143" t="s">
        <v>241</v>
      </c>
      <c r="L8" s="20"/>
    </row>
    <row r="9" hidden="1" s="2" customFormat="1" ht="16.5" customHeight="1">
      <c r="A9" s="38"/>
      <c r="B9" s="44"/>
      <c r="C9" s="38"/>
      <c r="D9" s="38"/>
      <c r="E9" s="144" t="s">
        <v>3060</v>
      </c>
      <c r="F9" s="38"/>
      <c r="G9" s="38"/>
      <c r="H9" s="38"/>
      <c r="I9" s="38"/>
      <c r="J9" s="38"/>
      <c r="K9" s="38"/>
      <c r="L9" s="145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hidden="1" s="2" customFormat="1" ht="12" customHeight="1">
      <c r="A10" s="38"/>
      <c r="B10" s="44"/>
      <c r="C10" s="38"/>
      <c r="D10" s="143" t="s">
        <v>243</v>
      </c>
      <c r="E10" s="38"/>
      <c r="F10" s="38"/>
      <c r="G10" s="38"/>
      <c r="H10" s="38"/>
      <c r="I10" s="38"/>
      <c r="J10" s="38"/>
      <c r="K10" s="38"/>
      <c r="L10" s="145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hidden="1" s="2" customFormat="1" ht="16.5" customHeight="1">
      <c r="A11" s="38"/>
      <c r="B11" s="44"/>
      <c r="C11" s="38"/>
      <c r="D11" s="38"/>
      <c r="E11" s="146" t="s">
        <v>3467</v>
      </c>
      <c r="F11" s="38"/>
      <c r="G11" s="38"/>
      <c r="H11" s="38"/>
      <c r="I11" s="38"/>
      <c r="J11" s="38"/>
      <c r="K11" s="38"/>
      <c r="L11" s="145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hidden="1" s="2" customFormat="1">
      <c r="A12" s="38"/>
      <c r="B12" s="44"/>
      <c r="C12" s="38"/>
      <c r="D12" s="38"/>
      <c r="E12" s="38"/>
      <c r="F12" s="38"/>
      <c r="G12" s="38"/>
      <c r="H12" s="38"/>
      <c r="I12" s="38"/>
      <c r="J12" s="38"/>
      <c r="K12" s="38"/>
      <c r="L12" s="145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hidden="1" s="2" customFormat="1" ht="12" customHeight="1">
      <c r="A13" s="38"/>
      <c r="B13" s="44"/>
      <c r="C13" s="38"/>
      <c r="D13" s="143" t="s">
        <v>18</v>
      </c>
      <c r="E13" s="38"/>
      <c r="F13" s="133" t="s">
        <v>19</v>
      </c>
      <c r="G13" s="38"/>
      <c r="H13" s="38"/>
      <c r="I13" s="143" t="s">
        <v>20</v>
      </c>
      <c r="J13" s="133" t="s">
        <v>19</v>
      </c>
      <c r="K13" s="38"/>
      <c r="L13" s="145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hidden="1" s="2" customFormat="1" ht="12" customHeight="1">
      <c r="A14" s="38"/>
      <c r="B14" s="44"/>
      <c r="C14" s="38"/>
      <c r="D14" s="143" t="s">
        <v>21</v>
      </c>
      <c r="E14" s="38"/>
      <c r="F14" s="133" t="s">
        <v>22</v>
      </c>
      <c r="G14" s="38"/>
      <c r="H14" s="38"/>
      <c r="I14" s="143" t="s">
        <v>23</v>
      </c>
      <c r="J14" s="147" t="str">
        <f>'Rekapitulace stavby'!AN8</f>
        <v>20. 12. 2021</v>
      </c>
      <c r="K14" s="38"/>
      <c r="L14" s="145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hidden="1" s="2" customFormat="1" ht="10.8" customHeight="1">
      <c r="A15" s="38"/>
      <c r="B15" s="44"/>
      <c r="C15" s="38"/>
      <c r="D15" s="38"/>
      <c r="E15" s="38"/>
      <c r="F15" s="38"/>
      <c r="G15" s="38"/>
      <c r="H15" s="38"/>
      <c r="I15" s="38"/>
      <c r="J15" s="38"/>
      <c r="K15" s="38"/>
      <c r="L15" s="145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hidden="1" s="2" customFormat="1" ht="12" customHeight="1">
      <c r="A16" s="38"/>
      <c r="B16" s="44"/>
      <c r="C16" s="38"/>
      <c r="D16" s="143" t="s">
        <v>25</v>
      </c>
      <c r="E16" s="38"/>
      <c r="F16" s="38"/>
      <c r="G16" s="38"/>
      <c r="H16" s="38"/>
      <c r="I16" s="143" t="s">
        <v>26</v>
      </c>
      <c r="J16" s="133" t="str">
        <f>IF('Rekapitulace stavby'!AN10="","",'Rekapitulace stavby'!AN10)</f>
        <v/>
      </c>
      <c r="K16" s="38"/>
      <c r="L16" s="145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hidden="1" s="2" customFormat="1" ht="18" customHeight="1">
      <c r="A17" s="38"/>
      <c r="B17" s="44"/>
      <c r="C17" s="38"/>
      <c r="D17" s="38"/>
      <c r="E17" s="133" t="str">
        <f>IF('Rekapitulace stavby'!E11="","",'Rekapitulace stavby'!E11)</f>
        <v xml:space="preserve"> </v>
      </c>
      <c r="F17" s="38"/>
      <c r="G17" s="38"/>
      <c r="H17" s="38"/>
      <c r="I17" s="143" t="s">
        <v>27</v>
      </c>
      <c r="J17" s="133" t="str">
        <f>IF('Rekapitulace stavby'!AN11="","",'Rekapitulace stavby'!AN11)</f>
        <v/>
      </c>
      <c r="K17" s="38"/>
      <c r="L17" s="145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hidden="1" s="2" customFormat="1" ht="6.96" customHeight="1">
      <c r="A18" s="38"/>
      <c r="B18" s="44"/>
      <c r="C18" s="38"/>
      <c r="D18" s="38"/>
      <c r="E18" s="38"/>
      <c r="F18" s="38"/>
      <c r="G18" s="38"/>
      <c r="H18" s="38"/>
      <c r="I18" s="38"/>
      <c r="J18" s="38"/>
      <c r="K18" s="38"/>
      <c r="L18" s="145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hidden="1" s="2" customFormat="1" ht="12" customHeight="1">
      <c r="A19" s="38"/>
      <c r="B19" s="44"/>
      <c r="C19" s="38"/>
      <c r="D19" s="143" t="s">
        <v>28</v>
      </c>
      <c r="E19" s="38"/>
      <c r="F19" s="38"/>
      <c r="G19" s="38"/>
      <c r="H19" s="38"/>
      <c r="I19" s="143" t="s">
        <v>26</v>
      </c>
      <c r="J19" s="33" t="str">
        <f>'Rekapitulace stavby'!AN13</f>
        <v>Vyplň údaj</v>
      </c>
      <c r="K19" s="38"/>
      <c r="L19" s="145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hidden="1" s="2" customFormat="1" ht="18" customHeight="1">
      <c r="A20" s="38"/>
      <c r="B20" s="44"/>
      <c r="C20" s="38"/>
      <c r="D20" s="38"/>
      <c r="E20" s="33" t="str">
        <f>'Rekapitulace stavby'!E14</f>
        <v>Vyplň údaj</v>
      </c>
      <c r="F20" s="133"/>
      <c r="G20" s="133"/>
      <c r="H20" s="133"/>
      <c r="I20" s="143" t="s">
        <v>27</v>
      </c>
      <c r="J20" s="33" t="str">
        <f>'Rekapitulace stavby'!AN14</f>
        <v>Vyplň údaj</v>
      </c>
      <c r="K20" s="38"/>
      <c r="L20" s="145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hidden="1" s="2" customFormat="1" ht="6.96" customHeight="1">
      <c r="A21" s="38"/>
      <c r="B21" s="44"/>
      <c r="C21" s="38"/>
      <c r="D21" s="38"/>
      <c r="E21" s="38"/>
      <c r="F21" s="38"/>
      <c r="G21" s="38"/>
      <c r="H21" s="38"/>
      <c r="I21" s="38"/>
      <c r="J21" s="38"/>
      <c r="K21" s="38"/>
      <c r="L21" s="145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hidden="1" s="2" customFormat="1" ht="12" customHeight="1">
      <c r="A22" s="38"/>
      <c r="B22" s="44"/>
      <c r="C22" s="38"/>
      <c r="D22" s="143" t="s">
        <v>30</v>
      </c>
      <c r="E22" s="38"/>
      <c r="F22" s="38"/>
      <c r="G22" s="38"/>
      <c r="H22" s="38"/>
      <c r="I22" s="143" t="s">
        <v>26</v>
      </c>
      <c r="J22" s="133" t="str">
        <f>IF('Rekapitulace stavby'!AN16="","",'Rekapitulace stavby'!AN16)</f>
        <v/>
      </c>
      <c r="K22" s="38"/>
      <c r="L22" s="145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hidden="1" s="2" customFormat="1" ht="18" customHeight="1">
      <c r="A23" s="38"/>
      <c r="B23" s="44"/>
      <c r="C23" s="38"/>
      <c r="D23" s="38"/>
      <c r="E23" s="133" t="str">
        <f>IF('Rekapitulace stavby'!E17="","",'Rekapitulace stavby'!E17)</f>
        <v xml:space="preserve"> </v>
      </c>
      <c r="F23" s="38"/>
      <c r="G23" s="38"/>
      <c r="H23" s="38"/>
      <c r="I23" s="143" t="s">
        <v>27</v>
      </c>
      <c r="J23" s="133" t="str">
        <f>IF('Rekapitulace stavby'!AN17="","",'Rekapitulace stavby'!AN17)</f>
        <v/>
      </c>
      <c r="K23" s="38"/>
      <c r="L23" s="145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hidden="1" s="2" customFormat="1" ht="6.96" customHeight="1">
      <c r="A24" s="38"/>
      <c r="B24" s="44"/>
      <c r="C24" s="38"/>
      <c r="D24" s="38"/>
      <c r="E24" s="38"/>
      <c r="F24" s="38"/>
      <c r="G24" s="38"/>
      <c r="H24" s="38"/>
      <c r="I24" s="38"/>
      <c r="J24" s="38"/>
      <c r="K24" s="38"/>
      <c r="L24" s="145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hidden="1" s="2" customFormat="1" ht="12" customHeight="1">
      <c r="A25" s="38"/>
      <c r="B25" s="44"/>
      <c r="C25" s="38"/>
      <c r="D25" s="143" t="s">
        <v>32</v>
      </c>
      <c r="E25" s="38"/>
      <c r="F25" s="38"/>
      <c r="G25" s="38"/>
      <c r="H25" s="38"/>
      <c r="I25" s="143" t="s">
        <v>26</v>
      </c>
      <c r="J25" s="133" t="str">
        <f>IF('Rekapitulace stavby'!AN19="","",'Rekapitulace stavby'!AN19)</f>
        <v/>
      </c>
      <c r="K25" s="38"/>
      <c r="L25" s="145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hidden="1" s="2" customFormat="1" ht="18" customHeight="1">
      <c r="A26" s="38"/>
      <c r="B26" s="44"/>
      <c r="C26" s="38"/>
      <c r="D26" s="38"/>
      <c r="E26" s="133" t="str">
        <f>IF('Rekapitulace stavby'!E20="","",'Rekapitulace stavby'!E20)</f>
        <v xml:space="preserve"> </v>
      </c>
      <c r="F26" s="38"/>
      <c r="G26" s="38"/>
      <c r="H26" s="38"/>
      <c r="I26" s="143" t="s">
        <v>27</v>
      </c>
      <c r="J26" s="133" t="str">
        <f>IF('Rekapitulace stavby'!AN20="","",'Rekapitulace stavby'!AN20)</f>
        <v/>
      </c>
      <c r="K26" s="38"/>
      <c r="L26" s="145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hidden="1" s="2" customFormat="1" ht="6.96" customHeight="1">
      <c r="A27" s="38"/>
      <c r="B27" s="44"/>
      <c r="C27" s="38"/>
      <c r="D27" s="38"/>
      <c r="E27" s="38"/>
      <c r="F27" s="38"/>
      <c r="G27" s="38"/>
      <c r="H27" s="38"/>
      <c r="I27" s="38"/>
      <c r="J27" s="38"/>
      <c r="K27" s="38"/>
      <c r="L27" s="145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hidden="1" s="2" customFormat="1" ht="12" customHeight="1">
      <c r="A28" s="38"/>
      <c r="B28" s="44"/>
      <c r="C28" s="38"/>
      <c r="D28" s="143" t="s">
        <v>33</v>
      </c>
      <c r="E28" s="38"/>
      <c r="F28" s="38"/>
      <c r="G28" s="38"/>
      <c r="H28" s="38"/>
      <c r="I28" s="38"/>
      <c r="J28" s="38"/>
      <c r="K28" s="38"/>
      <c r="L28" s="145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hidden="1" s="8" customFormat="1" ht="16.5" customHeight="1">
      <c r="A29" s="148"/>
      <c r="B29" s="149"/>
      <c r="C29" s="148"/>
      <c r="D29" s="148"/>
      <c r="E29" s="150" t="s">
        <v>19</v>
      </c>
      <c r="F29" s="150"/>
      <c r="G29" s="150"/>
      <c r="H29" s="150"/>
      <c r="I29" s="148"/>
      <c r="J29" s="148"/>
      <c r="K29" s="148"/>
      <c r="L29" s="151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</row>
    <row r="30" hidden="1" s="2" customFormat="1" ht="6.96" customHeight="1">
      <c r="A30" s="38"/>
      <c r="B30" s="44"/>
      <c r="C30" s="38"/>
      <c r="D30" s="38"/>
      <c r="E30" s="38"/>
      <c r="F30" s="38"/>
      <c r="G30" s="38"/>
      <c r="H30" s="38"/>
      <c r="I30" s="38"/>
      <c r="J30" s="38"/>
      <c r="K30" s="38"/>
      <c r="L30" s="145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hidden="1" s="2" customFormat="1" ht="6.96" customHeight="1">
      <c r="A31" s="38"/>
      <c r="B31" s="44"/>
      <c r="C31" s="38"/>
      <c r="D31" s="152"/>
      <c r="E31" s="152"/>
      <c r="F31" s="152"/>
      <c r="G31" s="152"/>
      <c r="H31" s="152"/>
      <c r="I31" s="152"/>
      <c r="J31" s="152"/>
      <c r="K31" s="152"/>
      <c r="L31" s="145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hidden="1" s="2" customFormat="1" ht="25.44" customHeight="1">
      <c r="A32" s="38"/>
      <c r="B32" s="44"/>
      <c r="C32" s="38"/>
      <c r="D32" s="153" t="s">
        <v>35</v>
      </c>
      <c r="E32" s="38"/>
      <c r="F32" s="38"/>
      <c r="G32" s="38"/>
      <c r="H32" s="38"/>
      <c r="I32" s="38"/>
      <c r="J32" s="154">
        <f>ROUND(J86, 2)</f>
        <v>0</v>
      </c>
      <c r="K32" s="38"/>
      <c r="L32" s="145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hidden="1" s="2" customFormat="1" ht="6.96" customHeight="1">
      <c r="A33" s="38"/>
      <c r="B33" s="44"/>
      <c r="C33" s="38"/>
      <c r="D33" s="152"/>
      <c r="E33" s="152"/>
      <c r="F33" s="152"/>
      <c r="G33" s="152"/>
      <c r="H33" s="152"/>
      <c r="I33" s="152"/>
      <c r="J33" s="152"/>
      <c r="K33" s="152"/>
      <c r="L33" s="145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hidden="1" s="2" customFormat="1" ht="14.4" customHeight="1">
      <c r="A34" s="38"/>
      <c r="B34" s="44"/>
      <c r="C34" s="38"/>
      <c r="D34" s="38"/>
      <c r="E34" s="38"/>
      <c r="F34" s="155" t="s">
        <v>37</v>
      </c>
      <c r="G34" s="38"/>
      <c r="H34" s="38"/>
      <c r="I34" s="155" t="s">
        <v>36</v>
      </c>
      <c r="J34" s="155" t="s">
        <v>38</v>
      </c>
      <c r="K34" s="38"/>
      <c r="L34" s="145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156" t="s">
        <v>39</v>
      </c>
      <c r="E35" s="143" t="s">
        <v>40</v>
      </c>
      <c r="F35" s="157">
        <f>ROUND((SUM(BE86:BE110)),  2)</f>
        <v>0</v>
      </c>
      <c r="G35" s="38"/>
      <c r="H35" s="38"/>
      <c r="I35" s="158">
        <v>0.20999999999999999</v>
      </c>
      <c r="J35" s="157">
        <f>ROUND(((SUM(BE86:BE110))*I35),  2)</f>
        <v>0</v>
      </c>
      <c r="K35" s="38"/>
      <c r="L35" s="145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3" t="s">
        <v>41</v>
      </c>
      <c r="F36" s="157">
        <f>ROUND((SUM(BF86:BF110)),  2)</f>
        <v>0</v>
      </c>
      <c r="G36" s="38"/>
      <c r="H36" s="38"/>
      <c r="I36" s="158">
        <v>0.14999999999999999</v>
      </c>
      <c r="J36" s="157">
        <f>ROUND(((SUM(BF86:BF110))*I36),  2)</f>
        <v>0</v>
      </c>
      <c r="K36" s="38"/>
      <c r="L36" s="145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3" t="s">
        <v>42</v>
      </c>
      <c r="F37" s="157">
        <f>ROUND((SUM(BG86:BG110)),  2)</f>
        <v>0</v>
      </c>
      <c r="G37" s="38"/>
      <c r="H37" s="38"/>
      <c r="I37" s="158">
        <v>0.20999999999999999</v>
      </c>
      <c r="J37" s="157">
        <f>0</f>
        <v>0</v>
      </c>
      <c r="K37" s="38"/>
      <c r="L37" s="145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44"/>
      <c r="C38" s="38"/>
      <c r="D38" s="38"/>
      <c r="E38" s="143" t="s">
        <v>43</v>
      </c>
      <c r="F38" s="157">
        <f>ROUND((SUM(BH86:BH110)),  2)</f>
        <v>0</v>
      </c>
      <c r="G38" s="38"/>
      <c r="H38" s="38"/>
      <c r="I38" s="158">
        <v>0.14999999999999999</v>
      </c>
      <c r="J38" s="157">
        <f>0</f>
        <v>0</v>
      </c>
      <c r="K38" s="38"/>
      <c r="L38" s="145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44"/>
      <c r="C39" s="38"/>
      <c r="D39" s="38"/>
      <c r="E39" s="143" t="s">
        <v>44</v>
      </c>
      <c r="F39" s="157">
        <f>ROUND((SUM(BI86:BI110)),  2)</f>
        <v>0</v>
      </c>
      <c r="G39" s="38"/>
      <c r="H39" s="38"/>
      <c r="I39" s="158">
        <v>0</v>
      </c>
      <c r="J39" s="157">
        <f>0</f>
        <v>0</v>
      </c>
      <c r="K39" s="38"/>
      <c r="L39" s="145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hidden="1" s="2" customFormat="1" ht="6.96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145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hidden="1" s="2" customFormat="1" ht="25.44" customHeight="1">
      <c r="A41" s="38"/>
      <c r="B41" s="44"/>
      <c r="C41" s="159"/>
      <c r="D41" s="160" t="s">
        <v>45</v>
      </c>
      <c r="E41" s="161"/>
      <c r="F41" s="161"/>
      <c r="G41" s="162" t="s">
        <v>46</v>
      </c>
      <c r="H41" s="163" t="s">
        <v>47</v>
      </c>
      <c r="I41" s="161"/>
      <c r="J41" s="164">
        <f>SUM(J32:J39)</f>
        <v>0</v>
      </c>
      <c r="K41" s="165"/>
      <c r="L41" s="145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hidden="1" s="2" customFormat="1" ht="14.4" customHeight="1">
      <c r="A42" s="38"/>
      <c r="B42" s="166"/>
      <c r="C42" s="167"/>
      <c r="D42" s="167"/>
      <c r="E42" s="167"/>
      <c r="F42" s="167"/>
      <c r="G42" s="167"/>
      <c r="H42" s="167"/>
      <c r="I42" s="167"/>
      <c r="J42" s="167"/>
      <c r="K42" s="167"/>
      <c r="L42" s="145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hidden="1"/>
    <row r="44" hidden="1"/>
    <row r="45" hidden="1"/>
    <row r="46" s="2" customFormat="1" ht="6.96" customHeight="1">
      <c r="A46" s="38"/>
      <c r="B46" s="168"/>
      <c r="C46" s="169"/>
      <c r="D46" s="169"/>
      <c r="E46" s="169"/>
      <c r="F46" s="169"/>
      <c r="G46" s="169"/>
      <c r="H46" s="169"/>
      <c r="I46" s="169"/>
      <c r="J46" s="169"/>
      <c r="K46" s="169"/>
      <c r="L46" s="145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s="2" customFormat="1" ht="24.96" customHeight="1">
      <c r="A47" s="38"/>
      <c r="B47" s="39"/>
      <c r="C47" s="23" t="s">
        <v>245</v>
      </c>
      <c r="D47" s="40"/>
      <c r="E47" s="40"/>
      <c r="F47" s="40"/>
      <c r="G47" s="40"/>
      <c r="H47" s="40"/>
      <c r="I47" s="40"/>
      <c r="J47" s="40"/>
      <c r="K47" s="40"/>
      <c r="L47" s="145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s="2" customFormat="1" ht="6.96" customHeight="1">
      <c r="A48" s="38"/>
      <c r="B48" s="39"/>
      <c r="C48" s="40"/>
      <c r="D48" s="40"/>
      <c r="E48" s="40"/>
      <c r="F48" s="40"/>
      <c r="G48" s="40"/>
      <c r="H48" s="40"/>
      <c r="I48" s="40"/>
      <c r="J48" s="40"/>
      <c r="K48" s="40"/>
      <c r="L48" s="145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s="2" customFormat="1" ht="12" customHeight="1">
      <c r="A49" s="38"/>
      <c r="B49" s="39"/>
      <c r="C49" s="32" t="s">
        <v>16</v>
      </c>
      <c r="D49" s="40"/>
      <c r="E49" s="40"/>
      <c r="F49" s="40"/>
      <c r="G49" s="40"/>
      <c r="H49" s="40"/>
      <c r="I49" s="40"/>
      <c r="J49" s="40"/>
      <c r="K49" s="40"/>
      <c r="L49" s="145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s="2" customFormat="1" ht="16.5" customHeight="1">
      <c r="A50" s="38"/>
      <c r="B50" s="39"/>
      <c r="C50" s="40"/>
      <c r="D50" s="40"/>
      <c r="E50" s="170" t="str">
        <f>E7</f>
        <v>3. STAVBA - FIALOVÁ - Vozovna Pisárky, etapa III. - vratná tramvajová smyčka</v>
      </c>
      <c r="F50" s="32"/>
      <c r="G50" s="32"/>
      <c r="H50" s="32"/>
      <c r="I50" s="40"/>
      <c r="J50" s="40"/>
      <c r="K50" s="40"/>
      <c r="L50" s="145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s="1" customFormat="1" ht="12" customHeight="1">
      <c r="B51" s="21"/>
      <c r="C51" s="32" t="s">
        <v>241</v>
      </c>
      <c r="D51" s="22"/>
      <c r="E51" s="22"/>
      <c r="F51" s="22"/>
      <c r="G51" s="22"/>
      <c r="H51" s="22"/>
      <c r="I51" s="22"/>
      <c r="J51" s="22"/>
      <c r="K51" s="22"/>
      <c r="L51" s="20"/>
    </row>
    <row r="52" s="2" customFormat="1" ht="16.5" customHeight="1">
      <c r="A52" s="38"/>
      <c r="B52" s="39"/>
      <c r="C52" s="40"/>
      <c r="D52" s="40"/>
      <c r="E52" s="170" t="s">
        <v>3060</v>
      </c>
      <c r="F52" s="40"/>
      <c r="G52" s="40"/>
      <c r="H52" s="40"/>
      <c r="I52" s="40"/>
      <c r="J52" s="40"/>
      <c r="K52" s="40"/>
      <c r="L52" s="145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s="2" customFormat="1" ht="12" customHeight="1">
      <c r="A53" s="38"/>
      <c r="B53" s="39"/>
      <c r="C53" s="32" t="s">
        <v>243</v>
      </c>
      <c r="D53" s="40"/>
      <c r="E53" s="40"/>
      <c r="F53" s="40"/>
      <c r="G53" s="40"/>
      <c r="H53" s="40"/>
      <c r="I53" s="40"/>
      <c r="J53" s="40"/>
      <c r="K53" s="40"/>
      <c r="L53" s="145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s="2" customFormat="1" ht="16.5" customHeight="1">
      <c r="A54" s="38"/>
      <c r="B54" s="39"/>
      <c r="C54" s="40"/>
      <c r="D54" s="40"/>
      <c r="E54" s="69" t="str">
        <f>E11</f>
        <v>IO 405 - Přípojky pro informační LED panely SLP</v>
      </c>
      <c r="F54" s="40"/>
      <c r="G54" s="40"/>
      <c r="H54" s="40"/>
      <c r="I54" s="40"/>
      <c r="J54" s="40"/>
      <c r="K54" s="40"/>
      <c r="L54" s="145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s="2" customFormat="1" ht="6.96" customHeight="1">
      <c r="A55" s="38"/>
      <c r="B55" s="39"/>
      <c r="C55" s="40"/>
      <c r="D55" s="40"/>
      <c r="E55" s="40"/>
      <c r="F55" s="40"/>
      <c r="G55" s="40"/>
      <c r="H55" s="40"/>
      <c r="I55" s="40"/>
      <c r="J55" s="40"/>
      <c r="K55" s="40"/>
      <c r="L55" s="145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s="2" customFormat="1" ht="12" customHeight="1">
      <c r="A56" s="38"/>
      <c r="B56" s="39"/>
      <c r="C56" s="32" t="s">
        <v>21</v>
      </c>
      <c r="D56" s="40"/>
      <c r="E56" s="40"/>
      <c r="F56" s="27" t="str">
        <f>F14</f>
        <v xml:space="preserve"> </v>
      </c>
      <c r="G56" s="40"/>
      <c r="H56" s="40"/>
      <c r="I56" s="32" t="s">
        <v>23</v>
      </c>
      <c r="J56" s="72" t="str">
        <f>IF(J14="","",J14)</f>
        <v>20. 12. 2021</v>
      </c>
      <c r="K56" s="40"/>
      <c r="L56" s="145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s="2" customFormat="1" ht="6.96" customHeight="1">
      <c r="A57" s="38"/>
      <c r="B57" s="39"/>
      <c r="C57" s="40"/>
      <c r="D57" s="40"/>
      <c r="E57" s="40"/>
      <c r="F57" s="40"/>
      <c r="G57" s="40"/>
      <c r="H57" s="40"/>
      <c r="I57" s="40"/>
      <c r="J57" s="40"/>
      <c r="K57" s="40"/>
      <c r="L57" s="145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s="2" customFormat="1" ht="15.15" customHeight="1">
      <c r="A58" s="38"/>
      <c r="B58" s="39"/>
      <c r="C58" s="32" t="s">
        <v>25</v>
      </c>
      <c r="D58" s="40"/>
      <c r="E58" s="40"/>
      <c r="F58" s="27" t="str">
        <f>E17</f>
        <v xml:space="preserve"> </v>
      </c>
      <c r="G58" s="40"/>
      <c r="H58" s="40"/>
      <c r="I58" s="32" t="s">
        <v>30</v>
      </c>
      <c r="J58" s="36" t="str">
        <f>E23</f>
        <v xml:space="preserve"> </v>
      </c>
      <c r="K58" s="40"/>
      <c r="L58" s="145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</row>
    <row r="59" s="2" customFormat="1" ht="15.15" customHeight="1">
      <c r="A59" s="38"/>
      <c r="B59" s="39"/>
      <c r="C59" s="32" t="s">
        <v>28</v>
      </c>
      <c r="D59" s="40"/>
      <c r="E59" s="40"/>
      <c r="F59" s="27" t="str">
        <f>IF(E20="","",E20)</f>
        <v>Vyplň údaj</v>
      </c>
      <c r="G59" s="40"/>
      <c r="H59" s="40"/>
      <c r="I59" s="32" t="s">
        <v>32</v>
      </c>
      <c r="J59" s="36" t="str">
        <f>E26</f>
        <v xml:space="preserve"> </v>
      </c>
      <c r="K59" s="40"/>
      <c r="L59" s="145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</row>
    <row r="60" s="2" customFormat="1" ht="10.32" customHeight="1">
      <c r="A60" s="38"/>
      <c r="B60" s="39"/>
      <c r="C60" s="40"/>
      <c r="D60" s="40"/>
      <c r="E60" s="40"/>
      <c r="F60" s="40"/>
      <c r="G60" s="40"/>
      <c r="H60" s="40"/>
      <c r="I60" s="40"/>
      <c r="J60" s="40"/>
      <c r="K60" s="40"/>
      <c r="L60" s="145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</row>
    <row r="61" s="2" customFormat="1" ht="29.28" customHeight="1">
      <c r="A61" s="38"/>
      <c r="B61" s="39"/>
      <c r="C61" s="171" t="s">
        <v>246</v>
      </c>
      <c r="D61" s="172"/>
      <c r="E61" s="172"/>
      <c r="F61" s="172"/>
      <c r="G61" s="172"/>
      <c r="H61" s="172"/>
      <c r="I61" s="172"/>
      <c r="J61" s="173" t="s">
        <v>247</v>
      </c>
      <c r="K61" s="172"/>
      <c r="L61" s="145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 s="2" customFormat="1" ht="10.32" customHeight="1">
      <c r="A62" s="38"/>
      <c r="B62" s="39"/>
      <c r="C62" s="40"/>
      <c r="D62" s="40"/>
      <c r="E62" s="40"/>
      <c r="F62" s="40"/>
      <c r="G62" s="40"/>
      <c r="H62" s="40"/>
      <c r="I62" s="40"/>
      <c r="J62" s="40"/>
      <c r="K62" s="40"/>
      <c r="L62" s="145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</row>
    <row r="63" s="2" customFormat="1" ht="22.8" customHeight="1">
      <c r="A63" s="38"/>
      <c r="B63" s="39"/>
      <c r="C63" s="174" t="s">
        <v>67</v>
      </c>
      <c r="D63" s="40"/>
      <c r="E63" s="40"/>
      <c r="F63" s="40"/>
      <c r="G63" s="40"/>
      <c r="H63" s="40"/>
      <c r="I63" s="40"/>
      <c r="J63" s="102">
        <f>J86</f>
        <v>0</v>
      </c>
      <c r="K63" s="40"/>
      <c r="L63" s="145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U63" s="17" t="s">
        <v>248</v>
      </c>
    </row>
    <row r="64" s="9" customFormat="1" ht="24.96" customHeight="1">
      <c r="A64" s="9"/>
      <c r="B64" s="175"/>
      <c r="C64" s="176"/>
      <c r="D64" s="177" t="s">
        <v>3468</v>
      </c>
      <c r="E64" s="178"/>
      <c r="F64" s="178"/>
      <c r="G64" s="178"/>
      <c r="H64" s="178"/>
      <c r="I64" s="178"/>
      <c r="J64" s="179">
        <f>J87</f>
        <v>0</v>
      </c>
      <c r="K64" s="176"/>
      <c r="L64" s="180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2" customFormat="1" ht="21.84" customHeight="1">
      <c r="A65" s="38"/>
      <c r="B65" s="39"/>
      <c r="C65" s="40"/>
      <c r="D65" s="40"/>
      <c r="E65" s="40"/>
      <c r="F65" s="40"/>
      <c r="G65" s="40"/>
      <c r="H65" s="40"/>
      <c r="I65" s="40"/>
      <c r="J65" s="40"/>
      <c r="K65" s="40"/>
      <c r="L65" s="145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 s="2" customFormat="1" ht="6.96" customHeight="1">
      <c r="A66" s="38"/>
      <c r="B66" s="59"/>
      <c r="C66" s="60"/>
      <c r="D66" s="60"/>
      <c r="E66" s="60"/>
      <c r="F66" s="60"/>
      <c r="G66" s="60"/>
      <c r="H66" s="60"/>
      <c r="I66" s="60"/>
      <c r="J66" s="60"/>
      <c r="K66" s="60"/>
      <c r="L66" s="145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</row>
    <row r="70" s="2" customFormat="1" ht="6.96" customHeight="1">
      <c r="A70" s="38"/>
      <c r="B70" s="61"/>
      <c r="C70" s="62"/>
      <c r="D70" s="62"/>
      <c r="E70" s="62"/>
      <c r="F70" s="62"/>
      <c r="G70" s="62"/>
      <c r="H70" s="62"/>
      <c r="I70" s="62"/>
      <c r="J70" s="62"/>
      <c r="K70" s="62"/>
      <c r="L70" s="145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</row>
    <row r="71" s="2" customFormat="1" ht="24.96" customHeight="1">
      <c r="A71" s="38"/>
      <c r="B71" s="39"/>
      <c r="C71" s="23" t="s">
        <v>250</v>
      </c>
      <c r="D71" s="40"/>
      <c r="E71" s="40"/>
      <c r="F71" s="40"/>
      <c r="G71" s="40"/>
      <c r="H71" s="40"/>
      <c r="I71" s="40"/>
      <c r="J71" s="40"/>
      <c r="K71" s="40"/>
      <c r="L71" s="145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</row>
    <row r="72" s="2" customFormat="1" ht="6.96" customHeight="1">
      <c r="A72" s="38"/>
      <c r="B72" s="39"/>
      <c r="C72" s="40"/>
      <c r="D72" s="40"/>
      <c r="E72" s="40"/>
      <c r="F72" s="40"/>
      <c r="G72" s="40"/>
      <c r="H72" s="40"/>
      <c r="I72" s="40"/>
      <c r="J72" s="40"/>
      <c r="K72" s="40"/>
      <c r="L72" s="145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</row>
    <row r="73" s="2" customFormat="1" ht="12" customHeight="1">
      <c r="A73" s="38"/>
      <c r="B73" s="39"/>
      <c r="C73" s="32" t="s">
        <v>16</v>
      </c>
      <c r="D73" s="40"/>
      <c r="E73" s="40"/>
      <c r="F73" s="40"/>
      <c r="G73" s="40"/>
      <c r="H73" s="40"/>
      <c r="I73" s="40"/>
      <c r="J73" s="40"/>
      <c r="K73" s="40"/>
      <c r="L73" s="145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</row>
    <row r="74" s="2" customFormat="1" ht="16.5" customHeight="1">
      <c r="A74" s="38"/>
      <c r="B74" s="39"/>
      <c r="C74" s="40"/>
      <c r="D74" s="40"/>
      <c r="E74" s="170" t="str">
        <f>E7</f>
        <v>3. STAVBA - FIALOVÁ - Vozovna Pisárky, etapa III. - vratná tramvajová smyčka</v>
      </c>
      <c r="F74" s="32"/>
      <c r="G74" s="32"/>
      <c r="H74" s="32"/>
      <c r="I74" s="40"/>
      <c r="J74" s="40"/>
      <c r="K74" s="40"/>
      <c r="L74" s="145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</row>
    <row r="75" s="1" customFormat="1" ht="12" customHeight="1">
      <c r="B75" s="21"/>
      <c r="C75" s="32" t="s">
        <v>241</v>
      </c>
      <c r="D75" s="22"/>
      <c r="E75" s="22"/>
      <c r="F75" s="22"/>
      <c r="G75" s="22"/>
      <c r="H75" s="22"/>
      <c r="I75" s="22"/>
      <c r="J75" s="22"/>
      <c r="K75" s="22"/>
      <c r="L75" s="20"/>
    </row>
    <row r="76" s="2" customFormat="1" ht="16.5" customHeight="1">
      <c r="A76" s="38"/>
      <c r="B76" s="39"/>
      <c r="C76" s="40"/>
      <c r="D76" s="40"/>
      <c r="E76" s="170" t="s">
        <v>3060</v>
      </c>
      <c r="F76" s="40"/>
      <c r="G76" s="40"/>
      <c r="H76" s="40"/>
      <c r="I76" s="40"/>
      <c r="J76" s="40"/>
      <c r="K76" s="40"/>
      <c r="L76" s="145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2" customHeight="1">
      <c r="A77" s="38"/>
      <c r="B77" s="39"/>
      <c r="C77" s="32" t="s">
        <v>243</v>
      </c>
      <c r="D77" s="40"/>
      <c r="E77" s="40"/>
      <c r="F77" s="40"/>
      <c r="G77" s="40"/>
      <c r="H77" s="40"/>
      <c r="I77" s="40"/>
      <c r="J77" s="40"/>
      <c r="K77" s="40"/>
      <c r="L77" s="145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78" s="2" customFormat="1" ht="16.5" customHeight="1">
      <c r="A78" s="38"/>
      <c r="B78" s="39"/>
      <c r="C78" s="40"/>
      <c r="D78" s="40"/>
      <c r="E78" s="69" t="str">
        <f>E11</f>
        <v>IO 405 - Přípojky pro informační LED panely SLP</v>
      </c>
      <c r="F78" s="40"/>
      <c r="G78" s="40"/>
      <c r="H78" s="40"/>
      <c r="I78" s="40"/>
      <c r="J78" s="40"/>
      <c r="K78" s="40"/>
      <c r="L78" s="145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</row>
    <row r="79" s="2" customFormat="1" ht="6.96" customHeight="1">
      <c r="A79" s="38"/>
      <c r="B79" s="39"/>
      <c r="C79" s="40"/>
      <c r="D79" s="40"/>
      <c r="E79" s="40"/>
      <c r="F79" s="40"/>
      <c r="G79" s="40"/>
      <c r="H79" s="40"/>
      <c r="I79" s="40"/>
      <c r="J79" s="40"/>
      <c r="K79" s="40"/>
      <c r="L79" s="145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</row>
    <row r="80" s="2" customFormat="1" ht="12" customHeight="1">
      <c r="A80" s="38"/>
      <c r="B80" s="39"/>
      <c r="C80" s="32" t="s">
        <v>21</v>
      </c>
      <c r="D80" s="40"/>
      <c r="E80" s="40"/>
      <c r="F80" s="27" t="str">
        <f>F14</f>
        <v xml:space="preserve"> </v>
      </c>
      <c r="G80" s="40"/>
      <c r="H80" s="40"/>
      <c r="I80" s="32" t="s">
        <v>23</v>
      </c>
      <c r="J80" s="72" t="str">
        <f>IF(J14="","",J14)</f>
        <v>20. 12. 2021</v>
      </c>
      <c r="K80" s="40"/>
      <c r="L80" s="145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6.96" customHeight="1">
      <c r="A81" s="38"/>
      <c r="B81" s="39"/>
      <c r="C81" s="40"/>
      <c r="D81" s="40"/>
      <c r="E81" s="40"/>
      <c r="F81" s="40"/>
      <c r="G81" s="40"/>
      <c r="H81" s="40"/>
      <c r="I81" s="40"/>
      <c r="J81" s="40"/>
      <c r="K81" s="40"/>
      <c r="L81" s="145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15.15" customHeight="1">
      <c r="A82" s="38"/>
      <c r="B82" s="39"/>
      <c r="C82" s="32" t="s">
        <v>25</v>
      </c>
      <c r="D82" s="40"/>
      <c r="E82" s="40"/>
      <c r="F82" s="27" t="str">
        <f>E17</f>
        <v xml:space="preserve"> </v>
      </c>
      <c r="G82" s="40"/>
      <c r="H82" s="40"/>
      <c r="I82" s="32" t="s">
        <v>30</v>
      </c>
      <c r="J82" s="36" t="str">
        <f>E23</f>
        <v xml:space="preserve"> </v>
      </c>
      <c r="K82" s="40"/>
      <c r="L82" s="145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15.15" customHeight="1">
      <c r="A83" s="38"/>
      <c r="B83" s="39"/>
      <c r="C83" s="32" t="s">
        <v>28</v>
      </c>
      <c r="D83" s="40"/>
      <c r="E83" s="40"/>
      <c r="F83" s="27" t="str">
        <f>IF(E20="","",E20)</f>
        <v>Vyplň údaj</v>
      </c>
      <c r="G83" s="40"/>
      <c r="H83" s="40"/>
      <c r="I83" s="32" t="s">
        <v>32</v>
      </c>
      <c r="J83" s="36" t="str">
        <f>E26</f>
        <v xml:space="preserve"> </v>
      </c>
      <c r="K83" s="40"/>
      <c r="L83" s="145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0.32" customHeight="1">
      <c r="A84" s="38"/>
      <c r="B84" s="39"/>
      <c r="C84" s="40"/>
      <c r="D84" s="40"/>
      <c r="E84" s="40"/>
      <c r="F84" s="40"/>
      <c r="G84" s="40"/>
      <c r="H84" s="40"/>
      <c r="I84" s="40"/>
      <c r="J84" s="40"/>
      <c r="K84" s="40"/>
      <c r="L84" s="145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10" customFormat="1" ht="29.28" customHeight="1">
      <c r="A85" s="181"/>
      <c r="B85" s="182"/>
      <c r="C85" s="183" t="s">
        <v>251</v>
      </c>
      <c r="D85" s="184" t="s">
        <v>54</v>
      </c>
      <c r="E85" s="184" t="s">
        <v>50</v>
      </c>
      <c r="F85" s="184" t="s">
        <v>51</v>
      </c>
      <c r="G85" s="184" t="s">
        <v>252</v>
      </c>
      <c r="H85" s="184" t="s">
        <v>253</v>
      </c>
      <c r="I85" s="184" t="s">
        <v>254</v>
      </c>
      <c r="J85" s="184" t="s">
        <v>247</v>
      </c>
      <c r="K85" s="185" t="s">
        <v>255</v>
      </c>
      <c r="L85" s="186"/>
      <c r="M85" s="92" t="s">
        <v>19</v>
      </c>
      <c r="N85" s="93" t="s">
        <v>39</v>
      </c>
      <c r="O85" s="93" t="s">
        <v>256</v>
      </c>
      <c r="P85" s="93" t="s">
        <v>257</v>
      </c>
      <c r="Q85" s="93" t="s">
        <v>258</v>
      </c>
      <c r="R85" s="93" t="s">
        <v>259</v>
      </c>
      <c r="S85" s="93" t="s">
        <v>260</v>
      </c>
      <c r="T85" s="94" t="s">
        <v>261</v>
      </c>
      <c r="U85" s="181"/>
      <c r="V85" s="181"/>
      <c r="W85" s="181"/>
      <c r="X85" s="181"/>
      <c r="Y85" s="181"/>
      <c r="Z85" s="181"/>
      <c r="AA85" s="181"/>
      <c r="AB85" s="181"/>
      <c r="AC85" s="181"/>
      <c r="AD85" s="181"/>
      <c r="AE85" s="181"/>
    </row>
    <row r="86" s="2" customFormat="1" ht="22.8" customHeight="1">
      <c r="A86" s="38"/>
      <c r="B86" s="39"/>
      <c r="C86" s="99" t="s">
        <v>262</v>
      </c>
      <c r="D86" s="40"/>
      <c r="E86" s="40"/>
      <c r="F86" s="40"/>
      <c r="G86" s="40"/>
      <c r="H86" s="40"/>
      <c r="I86" s="40"/>
      <c r="J86" s="187">
        <f>BK86</f>
        <v>0</v>
      </c>
      <c r="K86" s="40"/>
      <c r="L86" s="44"/>
      <c r="M86" s="95"/>
      <c r="N86" s="188"/>
      <c r="O86" s="96"/>
      <c r="P86" s="189">
        <f>P87</f>
        <v>0</v>
      </c>
      <c r="Q86" s="96"/>
      <c r="R86" s="189">
        <f>R87</f>
        <v>0</v>
      </c>
      <c r="S86" s="96"/>
      <c r="T86" s="190">
        <f>T87</f>
        <v>0</v>
      </c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T86" s="17" t="s">
        <v>68</v>
      </c>
      <c r="AU86" s="17" t="s">
        <v>248</v>
      </c>
      <c r="BK86" s="191">
        <f>BK87</f>
        <v>0</v>
      </c>
    </row>
    <row r="87" s="11" customFormat="1" ht="25.92" customHeight="1">
      <c r="A87" s="11"/>
      <c r="B87" s="192"/>
      <c r="C87" s="193"/>
      <c r="D87" s="194" t="s">
        <v>68</v>
      </c>
      <c r="E87" s="195" t="s">
        <v>73</v>
      </c>
      <c r="F87" s="195" t="s">
        <v>3469</v>
      </c>
      <c r="G87" s="193"/>
      <c r="H87" s="193"/>
      <c r="I87" s="196"/>
      <c r="J87" s="197">
        <f>BK87</f>
        <v>0</v>
      </c>
      <c r="K87" s="193"/>
      <c r="L87" s="198"/>
      <c r="M87" s="199"/>
      <c r="N87" s="200"/>
      <c r="O87" s="200"/>
      <c r="P87" s="201">
        <f>SUM(P88:P110)</f>
        <v>0</v>
      </c>
      <c r="Q87" s="200"/>
      <c r="R87" s="201">
        <f>SUM(R88:R110)</f>
        <v>0</v>
      </c>
      <c r="S87" s="200"/>
      <c r="T87" s="202">
        <f>SUM(T88:T110)</f>
        <v>0</v>
      </c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R87" s="203" t="s">
        <v>265</v>
      </c>
      <c r="AT87" s="204" t="s">
        <v>68</v>
      </c>
      <c r="AU87" s="204" t="s">
        <v>69</v>
      </c>
      <c r="AY87" s="203" t="s">
        <v>266</v>
      </c>
      <c r="BK87" s="205">
        <f>SUM(BK88:BK110)</f>
        <v>0</v>
      </c>
    </row>
    <row r="88" s="2" customFormat="1" ht="16.5" customHeight="1">
      <c r="A88" s="38"/>
      <c r="B88" s="39"/>
      <c r="C88" s="206" t="s">
        <v>1370</v>
      </c>
      <c r="D88" s="206" t="s">
        <v>267</v>
      </c>
      <c r="E88" s="207" t="s">
        <v>3470</v>
      </c>
      <c r="F88" s="208" t="s">
        <v>3471</v>
      </c>
      <c r="G88" s="209" t="s">
        <v>299</v>
      </c>
      <c r="H88" s="210">
        <v>244</v>
      </c>
      <c r="I88" s="211"/>
      <c r="J88" s="212">
        <f>ROUND(I88*H88,2)</f>
        <v>0</v>
      </c>
      <c r="K88" s="208" t="s">
        <v>19</v>
      </c>
      <c r="L88" s="44"/>
      <c r="M88" s="213" t="s">
        <v>19</v>
      </c>
      <c r="N88" s="214" t="s">
        <v>40</v>
      </c>
      <c r="O88" s="84"/>
      <c r="P88" s="215">
        <f>O88*H88</f>
        <v>0</v>
      </c>
      <c r="Q88" s="215">
        <v>0</v>
      </c>
      <c r="R88" s="215">
        <f>Q88*H88</f>
        <v>0</v>
      </c>
      <c r="S88" s="215">
        <v>0</v>
      </c>
      <c r="T88" s="216">
        <f>S88*H88</f>
        <v>0</v>
      </c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R88" s="217" t="s">
        <v>265</v>
      </c>
      <c r="AT88" s="217" t="s">
        <v>267</v>
      </c>
      <c r="AU88" s="217" t="s">
        <v>76</v>
      </c>
      <c r="AY88" s="17" t="s">
        <v>266</v>
      </c>
      <c r="BE88" s="218">
        <f>IF(N88="základní",J88,0)</f>
        <v>0</v>
      </c>
      <c r="BF88" s="218">
        <f>IF(N88="snížená",J88,0)</f>
        <v>0</v>
      </c>
      <c r="BG88" s="218">
        <f>IF(N88="zákl. přenesená",J88,0)</f>
        <v>0</v>
      </c>
      <c r="BH88" s="218">
        <f>IF(N88="sníž. přenesená",J88,0)</f>
        <v>0</v>
      </c>
      <c r="BI88" s="218">
        <f>IF(N88="nulová",J88,0)</f>
        <v>0</v>
      </c>
      <c r="BJ88" s="17" t="s">
        <v>76</v>
      </c>
      <c r="BK88" s="218">
        <f>ROUND(I88*H88,2)</f>
        <v>0</v>
      </c>
      <c r="BL88" s="17" t="s">
        <v>265</v>
      </c>
      <c r="BM88" s="217" t="s">
        <v>3472</v>
      </c>
    </row>
    <row r="89" s="2" customFormat="1" ht="16.5" customHeight="1">
      <c r="A89" s="38"/>
      <c r="B89" s="39"/>
      <c r="C89" s="206" t="s">
        <v>1377</v>
      </c>
      <c r="D89" s="206" t="s">
        <v>267</v>
      </c>
      <c r="E89" s="207" t="s">
        <v>3473</v>
      </c>
      <c r="F89" s="208" t="s">
        <v>3474</v>
      </c>
      <c r="G89" s="209" t="s">
        <v>299</v>
      </c>
      <c r="H89" s="210">
        <v>244</v>
      </c>
      <c r="I89" s="211"/>
      <c r="J89" s="212">
        <f>ROUND(I89*H89,2)</f>
        <v>0</v>
      </c>
      <c r="K89" s="208" t="s">
        <v>19</v>
      </c>
      <c r="L89" s="44"/>
      <c r="M89" s="213" t="s">
        <v>19</v>
      </c>
      <c r="N89" s="214" t="s">
        <v>40</v>
      </c>
      <c r="O89" s="84"/>
      <c r="P89" s="215">
        <f>O89*H89</f>
        <v>0</v>
      </c>
      <c r="Q89" s="215">
        <v>0</v>
      </c>
      <c r="R89" s="215">
        <f>Q89*H89</f>
        <v>0</v>
      </c>
      <c r="S89" s="215">
        <v>0</v>
      </c>
      <c r="T89" s="216">
        <f>S89*H89</f>
        <v>0</v>
      </c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R89" s="217" t="s">
        <v>265</v>
      </c>
      <c r="AT89" s="217" t="s">
        <v>267</v>
      </c>
      <c r="AU89" s="217" t="s">
        <v>76</v>
      </c>
      <c r="AY89" s="17" t="s">
        <v>266</v>
      </c>
      <c r="BE89" s="218">
        <f>IF(N89="základní",J89,0)</f>
        <v>0</v>
      </c>
      <c r="BF89" s="218">
        <f>IF(N89="snížená",J89,0)</f>
        <v>0</v>
      </c>
      <c r="BG89" s="218">
        <f>IF(N89="zákl. přenesená",J89,0)</f>
        <v>0</v>
      </c>
      <c r="BH89" s="218">
        <f>IF(N89="sníž. přenesená",J89,0)</f>
        <v>0</v>
      </c>
      <c r="BI89" s="218">
        <f>IF(N89="nulová",J89,0)</f>
        <v>0</v>
      </c>
      <c r="BJ89" s="17" t="s">
        <v>76</v>
      </c>
      <c r="BK89" s="218">
        <f>ROUND(I89*H89,2)</f>
        <v>0</v>
      </c>
      <c r="BL89" s="17" t="s">
        <v>265</v>
      </c>
      <c r="BM89" s="217" t="s">
        <v>3475</v>
      </c>
    </row>
    <row r="90" s="2" customFormat="1" ht="16.5" customHeight="1">
      <c r="A90" s="38"/>
      <c r="B90" s="39"/>
      <c r="C90" s="206" t="s">
        <v>1384</v>
      </c>
      <c r="D90" s="206" t="s">
        <v>267</v>
      </c>
      <c r="E90" s="207" t="s">
        <v>3476</v>
      </c>
      <c r="F90" s="208" t="s">
        <v>3477</v>
      </c>
      <c r="G90" s="209" t="s">
        <v>299</v>
      </c>
      <c r="H90" s="210">
        <v>244</v>
      </c>
      <c r="I90" s="211"/>
      <c r="J90" s="212">
        <f>ROUND(I90*H90,2)</f>
        <v>0</v>
      </c>
      <c r="K90" s="208" t="s">
        <v>19</v>
      </c>
      <c r="L90" s="44"/>
      <c r="M90" s="213" t="s">
        <v>19</v>
      </c>
      <c r="N90" s="214" t="s">
        <v>40</v>
      </c>
      <c r="O90" s="84"/>
      <c r="P90" s="215">
        <f>O90*H90</f>
        <v>0</v>
      </c>
      <c r="Q90" s="215">
        <v>0</v>
      </c>
      <c r="R90" s="215">
        <f>Q90*H90</f>
        <v>0</v>
      </c>
      <c r="S90" s="215">
        <v>0</v>
      </c>
      <c r="T90" s="216">
        <f>S90*H90</f>
        <v>0</v>
      </c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R90" s="217" t="s">
        <v>265</v>
      </c>
      <c r="AT90" s="217" t="s">
        <v>267</v>
      </c>
      <c r="AU90" s="217" t="s">
        <v>76</v>
      </c>
      <c r="AY90" s="17" t="s">
        <v>266</v>
      </c>
      <c r="BE90" s="218">
        <f>IF(N90="základní",J90,0)</f>
        <v>0</v>
      </c>
      <c r="BF90" s="218">
        <f>IF(N90="snížená",J90,0)</f>
        <v>0</v>
      </c>
      <c r="BG90" s="218">
        <f>IF(N90="zákl. přenesená",J90,0)</f>
        <v>0</v>
      </c>
      <c r="BH90" s="218">
        <f>IF(N90="sníž. přenesená",J90,0)</f>
        <v>0</v>
      </c>
      <c r="BI90" s="218">
        <f>IF(N90="nulová",J90,0)</f>
        <v>0</v>
      </c>
      <c r="BJ90" s="17" t="s">
        <v>76</v>
      </c>
      <c r="BK90" s="218">
        <f>ROUND(I90*H90,2)</f>
        <v>0</v>
      </c>
      <c r="BL90" s="17" t="s">
        <v>265</v>
      </c>
      <c r="BM90" s="217" t="s">
        <v>3478</v>
      </c>
    </row>
    <row r="91" s="2" customFormat="1" ht="16.5" customHeight="1">
      <c r="A91" s="38"/>
      <c r="B91" s="39"/>
      <c r="C91" s="206" t="s">
        <v>1391</v>
      </c>
      <c r="D91" s="206" t="s">
        <v>267</v>
      </c>
      <c r="E91" s="207" t="s">
        <v>3479</v>
      </c>
      <c r="F91" s="208" t="s">
        <v>3480</v>
      </c>
      <c r="G91" s="209" t="s">
        <v>299</v>
      </c>
      <c r="H91" s="210">
        <v>110</v>
      </c>
      <c r="I91" s="211"/>
      <c r="J91" s="212">
        <f>ROUND(I91*H91,2)</f>
        <v>0</v>
      </c>
      <c r="K91" s="208" t="s">
        <v>19</v>
      </c>
      <c r="L91" s="44"/>
      <c r="M91" s="213" t="s">
        <v>19</v>
      </c>
      <c r="N91" s="214" t="s">
        <v>40</v>
      </c>
      <c r="O91" s="84"/>
      <c r="P91" s="215">
        <f>O91*H91</f>
        <v>0</v>
      </c>
      <c r="Q91" s="215">
        <v>0</v>
      </c>
      <c r="R91" s="215">
        <f>Q91*H91</f>
        <v>0</v>
      </c>
      <c r="S91" s="215">
        <v>0</v>
      </c>
      <c r="T91" s="216">
        <f>S91*H91</f>
        <v>0</v>
      </c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R91" s="217" t="s">
        <v>265</v>
      </c>
      <c r="AT91" s="217" t="s">
        <v>267</v>
      </c>
      <c r="AU91" s="217" t="s">
        <v>76</v>
      </c>
      <c r="AY91" s="17" t="s">
        <v>266</v>
      </c>
      <c r="BE91" s="218">
        <f>IF(N91="základní",J91,0)</f>
        <v>0</v>
      </c>
      <c r="BF91" s="218">
        <f>IF(N91="snížená",J91,0)</f>
        <v>0</v>
      </c>
      <c r="BG91" s="218">
        <f>IF(N91="zákl. přenesená",J91,0)</f>
        <v>0</v>
      </c>
      <c r="BH91" s="218">
        <f>IF(N91="sníž. přenesená",J91,0)</f>
        <v>0</v>
      </c>
      <c r="BI91" s="218">
        <f>IF(N91="nulová",J91,0)</f>
        <v>0</v>
      </c>
      <c r="BJ91" s="17" t="s">
        <v>76</v>
      </c>
      <c r="BK91" s="218">
        <f>ROUND(I91*H91,2)</f>
        <v>0</v>
      </c>
      <c r="BL91" s="17" t="s">
        <v>265</v>
      </c>
      <c r="BM91" s="217" t="s">
        <v>3481</v>
      </c>
    </row>
    <row r="92" s="2" customFormat="1" ht="16.5" customHeight="1">
      <c r="A92" s="38"/>
      <c r="B92" s="39"/>
      <c r="C92" s="206" t="s">
        <v>1401</v>
      </c>
      <c r="D92" s="206" t="s">
        <v>267</v>
      </c>
      <c r="E92" s="207" t="s">
        <v>3482</v>
      </c>
      <c r="F92" s="208" t="s">
        <v>3483</v>
      </c>
      <c r="G92" s="209" t="s">
        <v>3484</v>
      </c>
      <c r="H92" s="210">
        <v>8</v>
      </c>
      <c r="I92" s="211"/>
      <c r="J92" s="212">
        <f>ROUND(I92*H92,2)</f>
        <v>0</v>
      </c>
      <c r="K92" s="208" t="s">
        <v>19</v>
      </c>
      <c r="L92" s="44"/>
      <c r="M92" s="213" t="s">
        <v>19</v>
      </c>
      <c r="N92" s="214" t="s">
        <v>40</v>
      </c>
      <c r="O92" s="84"/>
      <c r="P92" s="215">
        <f>O92*H92</f>
        <v>0</v>
      </c>
      <c r="Q92" s="215">
        <v>0</v>
      </c>
      <c r="R92" s="215">
        <f>Q92*H92</f>
        <v>0</v>
      </c>
      <c r="S92" s="215">
        <v>0</v>
      </c>
      <c r="T92" s="216">
        <f>S92*H92</f>
        <v>0</v>
      </c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R92" s="217" t="s">
        <v>265</v>
      </c>
      <c r="AT92" s="217" t="s">
        <v>267</v>
      </c>
      <c r="AU92" s="217" t="s">
        <v>76</v>
      </c>
      <c r="AY92" s="17" t="s">
        <v>266</v>
      </c>
      <c r="BE92" s="218">
        <f>IF(N92="základní",J92,0)</f>
        <v>0</v>
      </c>
      <c r="BF92" s="218">
        <f>IF(N92="snížená",J92,0)</f>
        <v>0</v>
      </c>
      <c r="BG92" s="218">
        <f>IF(N92="zákl. přenesená",J92,0)</f>
        <v>0</v>
      </c>
      <c r="BH92" s="218">
        <f>IF(N92="sníž. přenesená",J92,0)</f>
        <v>0</v>
      </c>
      <c r="BI92" s="218">
        <f>IF(N92="nulová",J92,0)</f>
        <v>0</v>
      </c>
      <c r="BJ92" s="17" t="s">
        <v>76</v>
      </c>
      <c r="BK92" s="218">
        <f>ROUND(I92*H92,2)</f>
        <v>0</v>
      </c>
      <c r="BL92" s="17" t="s">
        <v>265</v>
      </c>
      <c r="BM92" s="217" t="s">
        <v>3485</v>
      </c>
    </row>
    <row r="93" s="2" customFormat="1" ht="16.5" customHeight="1">
      <c r="A93" s="38"/>
      <c r="B93" s="39"/>
      <c r="C93" s="206" t="s">
        <v>1408</v>
      </c>
      <c r="D93" s="206" t="s">
        <v>267</v>
      </c>
      <c r="E93" s="207" t="s">
        <v>3486</v>
      </c>
      <c r="F93" s="208" t="s">
        <v>3487</v>
      </c>
      <c r="G93" s="209" t="s">
        <v>3484</v>
      </c>
      <c r="H93" s="210">
        <v>16</v>
      </c>
      <c r="I93" s="211"/>
      <c r="J93" s="212">
        <f>ROUND(I93*H93,2)</f>
        <v>0</v>
      </c>
      <c r="K93" s="208" t="s">
        <v>19</v>
      </c>
      <c r="L93" s="44"/>
      <c r="M93" s="213" t="s">
        <v>19</v>
      </c>
      <c r="N93" s="214" t="s">
        <v>40</v>
      </c>
      <c r="O93" s="84"/>
      <c r="P93" s="215">
        <f>O93*H93</f>
        <v>0</v>
      </c>
      <c r="Q93" s="215">
        <v>0</v>
      </c>
      <c r="R93" s="215">
        <f>Q93*H93</f>
        <v>0</v>
      </c>
      <c r="S93" s="215">
        <v>0</v>
      </c>
      <c r="T93" s="216">
        <f>S93*H93</f>
        <v>0</v>
      </c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R93" s="217" t="s">
        <v>265</v>
      </c>
      <c r="AT93" s="217" t="s">
        <v>267</v>
      </c>
      <c r="AU93" s="217" t="s">
        <v>76</v>
      </c>
      <c r="AY93" s="17" t="s">
        <v>266</v>
      </c>
      <c r="BE93" s="218">
        <f>IF(N93="základní",J93,0)</f>
        <v>0</v>
      </c>
      <c r="BF93" s="218">
        <f>IF(N93="snížená",J93,0)</f>
        <v>0</v>
      </c>
      <c r="BG93" s="218">
        <f>IF(N93="zákl. přenesená",J93,0)</f>
        <v>0</v>
      </c>
      <c r="BH93" s="218">
        <f>IF(N93="sníž. přenesená",J93,0)</f>
        <v>0</v>
      </c>
      <c r="BI93" s="218">
        <f>IF(N93="nulová",J93,0)</f>
        <v>0</v>
      </c>
      <c r="BJ93" s="17" t="s">
        <v>76</v>
      </c>
      <c r="BK93" s="218">
        <f>ROUND(I93*H93,2)</f>
        <v>0</v>
      </c>
      <c r="BL93" s="17" t="s">
        <v>265</v>
      </c>
      <c r="BM93" s="217" t="s">
        <v>3488</v>
      </c>
    </row>
    <row r="94" s="2" customFormat="1" ht="16.5" customHeight="1">
      <c r="A94" s="38"/>
      <c r="B94" s="39"/>
      <c r="C94" s="206" t="s">
        <v>1415</v>
      </c>
      <c r="D94" s="206" t="s">
        <v>267</v>
      </c>
      <c r="E94" s="207" t="s">
        <v>3489</v>
      </c>
      <c r="F94" s="208" t="s">
        <v>3490</v>
      </c>
      <c r="G94" s="209" t="s">
        <v>3484</v>
      </c>
      <c r="H94" s="210">
        <v>1</v>
      </c>
      <c r="I94" s="211"/>
      <c r="J94" s="212">
        <f>ROUND(I94*H94,2)</f>
        <v>0</v>
      </c>
      <c r="K94" s="208" t="s">
        <v>19</v>
      </c>
      <c r="L94" s="44"/>
      <c r="M94" s="213" t="s">
        <v>19</v>
      </c>
      <c r="N94" s="214" t="s">
        <v>40</v>
      </c>
      <c r="O94" s="84"/>
      <c r="P94" s="215">
        <f>O94*H94</f>
        <v>0</v>
      </c>
      <c r="Q94" s="215">
        <v>0</v>
      </c>
      <c r="R94" s="215">
        <f>Q94*H94</f>
        <v>0</v>
      </c>
      <c r="S94" s="215">
        <v>0</v>
      </c>
      <c r="T94" s="216">
        <f>S94*H94</f>
        <v>0</v>
      </c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R94" s="217" t="s">
        <v>265</v>
      </c>
      <c r="AT94" s="217" t="s">
        <v>267</v>
      </c>
      <c r="AU94" s="217" t="s">
        <v>76</v>
      </c>
      <c r="AY94" s="17" t="s">
        <v>266</v>
      </c>
      <c r="BE94" s="218">
        <f>IF(N94="základní",J94,0)</f>
        <v>0</v>
      </c>
      <c r="BF94" s="218">
        <f>IF(N94="snížená",J94,0)</f>
        <v>0</v>
      </c>
      <c r="BG94" s="218">
        <f>IF(N94="zákl. přenesená",J94,0)</f>
        <v>0</v>
      </c>
      <c r="BH94" s="218">
        <f>IF(N94="sníž. přenesená",J94,0)</f>
        <v>0</v>
      </c>
      <c r="BI94" s="218">
        <f>IF(N94="nulová",J94,0)</f>
        <v>0</v>
      </c>
      <c r="BJ94" s="17" t="s">
        <v>76</v>
      </c>
      <c r="BK94" s="218">
        <f>ROUND(I94*H94,2)</f>
        <v>0</v>
      </c>
      <c r="BL94" s="17" t="s">
        <v>265</v>
      </c>
      <c r="BM94" s="217" t="s">
        <v>3491</v>
      </c>
    </row>
    <row r="95" s="2" customFormat="1" ht="16.5" customHeight="1">
      <c r="A95" s="38"/>
      <c r="B95" s="39"/>
      <c r="C95" s="206" t="s">
        <v>1420</v>
      </c>
      <c r="D95" s="206" t="s">
        <v>267</v>
      </c>
      <c r="E95" s="207" t="s">
        <v>3492</v>
      </c>
      <c r="F95" s="208" t="s">
        <v>3493</v>
      </c>
      <c r="G95" s="209" t="s">
        <v>3484</v>
      </c>
      <c r="H95" s="210">
        <v>16</v>
      </c>
      <c r="I95" s="211"/>
      <c r="J95" s="212">
        <f>ROUND(I95*H95,2)</f>
        <v>0</v>
      </c>
      <c r="K95" s="208" t="s">
        <v>19</v>
      </c>
      <c r="L95" s="44"/>
      <c r="M95" s="213" t="s">
        <v>19</v>
      </c>
      <c r="N95" s="214" t="s">
        <v>40</v>
      </c>
      <c r="O95" s="84"/>
      <c r="P95" s="215">
        <f>O95*H95</f>
        <v>0</v>
      </c>
      <c r="Q95" s="215">
        <v>0</v>
      </c>
      <c r="R95" s="215">
        <f>Q95*H95</f>
        <v>0</v>
      </c>
      <c r="S95" s="215">
        <v>0</v>
      </c>
      <c r="T95" s="216">
        <f>S95*H95</f>
        <v>0</v>
      </c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R95" s="217" t="s">
        <v>265</v>
      </c>
      <c r="AT95" s="217" t="s">
        <v>267</v>
      </c>
      <c r="AU95" s="217" t="s">
        <v>76</v>
      </c>
      <c r="AY95" s="17" t="s">
        <v>266</v>
      </c>
      <c r="BE95" s="218">
        <f>IF(N95="základní",J95,0)</f>
        <v>0</v>
      </c>
      <c r="BF95" s="218">
        <f>IF(N95="snížená",J95,0)</f>
        <v>0</v>
      </c>
      <c r="BG95" s="218">
        <f>IF(N95="zákl. přenesená",J95,0)</f>
        <v>0</v>
      </c>
      <c r="BH95" s="218">
        <f>IF(N95="sníž. přenesená",J95,0)</f>
        <v>0</v>
      </c>
      <c r="BI95" s="218">
        <f>IF(N95="nulová",J95,0)</f>
        <v>0</v>
      </c>
      <c r="BJ95" s="17" t="s">
        <v>76</v>
      </c>
      <c r="BK95" s="218">
        <f>ROUND(I95*H95,2)</f>
        <v>0</v>
      </c>
      <c r="BL95" s="17" t="s">
        <v>265</v>
      </c>
      <c r="BM95" s="217" t="s">
        <v>3494</v>
      </c>
    </row>
    <row r="96" s="2" customFormat="1" ht="24.15" customHeight="1">
      <c r="A96" s="38"/>
      <c r="B96" s="39"/>
      <c r="C96" s="206" t="s">
        <v>1427</v>
      </c>
      <c r="D96" s="206" t="s">
        <v>267</v>
      </c>
      <c r="E96" s="207" t="s">
        <v>3495</v>
      </c>
      <c r="F96" s="208" t="s">
        <v>3496</v>
      </c>
      <c r="G96" s="209" t="s">
        <v>3484</v>
      </c>
      <c r="H96" s="210">
        <v>2</v>
      </c>
      <c r="I96" s="211"/>
      <c r="J96" s="212">
        <f>ROUND(I96*H96,2)</f>
        <v>0</v>
      </c>
      <c r="K96" s="208" t="s">
        <v>19</v>
      </c>
      <c r="L96" s="44"/>
      <c r="M96" s="213" t="s">
        <v>19</v>
      </c>
      <c r="N96" s="214" t="s">
        <v>40</v>
      </c>
      <c r="O96" s="84"/>
      <c r="P96" s="215">
        <f>O96*H96</f>
        <v>0</v>
      </c>
      <c r="Q96" s="215">
        <v>0</v>
      </c>
      <c r="R96" s="215">
        <f>Q96*H96</f>
        <v>0</v>
      </c>
      <c r="S96" s="215">
        <v>0</v>
      </c>
      <c r="T96" s="216">
        <f>S96*H96</f>
        <v>0</v>
      </c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R96" s="217" t="s">
        <v>265</v>
      </c>
      <c r="AT96" s="217" t="s">
        <v>267</v>
      </c>
      <c r="AU96" s="217" t="s">
        <v>76</v>
      </c>
      <c r="AY96" s="17" t="s">
        <v>266</v>
      </c>
      <c r="BE96" s="218">
        <f>IF(N96="základní",J96,0)</f>
        <v>0</v>
      </c>
      <c r="BF96" s="218">
        <f>IF(N96="snížená",J96,0)</f>
        <v>0</v>
      </c>
      <c r="BG96" s="218">
        <f>IF(N96="zákl. přenesená",J96,0)</f>
        <v>0</v>
      </c>
      <c r="BH96" s="218">
        <f>IF(N96="sníž. přenesená",J96,0)</f>
        <v>0</v>
      </c>
      <c r="BI96" s="218">
        <f>IF(N96="nulová",J96,0)</f>
        <v>0</v>
      </c>
      <c r="BJ96" s="17" t="s">
        <v>76</v>
      </c>
      <c r="BK96" s="218">
        <f>ROUND(I96*H96,2)</f>
        <v>0</v>
      </c>
      <c r="BL96" s="17" t="s">
        <v>265</v>
      </c>
      <c r="BM96" s="217" t="s">
        <v>3497</v>
      </c>
    </row>
    <row r="97" s="2" customFormat="1" ht="16.5" customHeight="1">
      <c r="A97" s="38"/>
      <c r="B97" s="39"/>
      <c r="C97" s="206" t="s">
        <v>1434</v>
      </c>
      <c r="D97" s="206" t="s">
        <v>267</v>
      </c>
      <c r="E97" s="207" t="s">
        <v>3498</v>
      </c>
      <c r="F97" s="208" t="s">
        <v>3499</v>
      </c>
      <c r="G97" s="209" t="s">
        <v>3484</v>
      </c>
      <c r="H97" s="210">
        <v>55</v>
      </c>
      <c r="I97" s="211"/>
      <c r="J97" s="212">
        <f>ROUND(I97*H97,2)</f>
        <v>0</v>
      </c>
      <c r="K97" s="208" t="s">
        <v>19</v>
      </c>
      <c r="L97" s="44"/>
      <c r="M97" s="213" t="s">
        <v>19</v>
      </c>
      <c r="N97" s="214" t="s">
        <v>40</v>
      </c>
      <c r="O97" s="84"/>
      <c r="P97" s="215">
        <f>O97*H97</f>
        <v>0</v>
      </c>
      <c r="Q97" s="215">
        <v>0</v>
      </c>
      <c r="R97" s="215">
        <f>Q97*H97</f>
        <v>0</v>
      </c>
      <c r="S97" s="215">
        <v>0</v>
      </c>
      <c r="T97" s="216">
        <f>S97*H97</f>
        <v>0</v>
      </c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R97" s="217" t="s">
        <v>265</v>
      </c>
      <c r="AT97" s="217" t="s">
        <v>267</v>
      </c>
      <c r="AU97" s="217" t="s">
        <v>76</v>
      </c>
      <c r="AY97" s="17" t="s">
        <v>266</v>
      </c>
      <c r="BE97" s="218">
        <f>IF(N97="základní",J97,0)</f>
        <v>0</v>
      </c>
      <c r="BF97" s="218">
        <f>IF(N97="snížená",J97,0)</f>
        <v>0</v>
      </c>
      <c r="BG97" s="218">
        <f>IF(N97="zákl. přenesená",J97,0)</f>
        <v>0</v>
      </c>
      <c r="BH97" s="218">
        <f>IF(N97="sníž. přenesená",J97,0)</f>
        <v>0</v>
      </c>
      <c r="BI97" s="218">
        <f>IF(N97="nulová",J97,0)</f>
        <v>0</v>
      </c>
      <c r="BJ97" s="17" t="s">
        <v>76</v>
      </c>
      <c r="BK97" s="218">
        <f>ROUND(I97*H97,2)</f>
        <v>0</v>
      </c>
      <c r="BL97" s="17" t="s">
        <v>265</v>
      </c>
      <c r="BM97" s="217" t="s">
        <v>3500</v>
      </c>
    </row>
    <row r="98" s="2" customFormat="1" ht="16.5" customHeight="1">
      <c r="A98" s="38"/>
      <c r="B98" s="39"/>
      <c r="C98" s="206" t="s">
        <v>1439</v>
      </c>
      <c r="D98" s="206" t="s">
        <v>267</v>
      </c>
      <c r="E98" s="207" t="s">
        <v>3501</v>
      </c>
      <c r="F98" s="208" t="s">
        <v>3502</v>
      </c>
      <c r="G98" s="209" t="s">
        <v>299</v>
      </c>
      <c r="H98" s="210">
        <v>55</v>
      </c>
      <c r="I98" s="211"/>
      <c r="J98" s="212">
        <f>ROUND(I98*H98,2)</f>
        <v>0</v>
      </c>
      <c r="K98" s="208" t="s">
        <v>19</v>
      </c>
      <c r="L98" s="44"/>
      <c r="M98" s="213" t="s">
        <v>19</v>
      </c>
      <c r="N98" s="214" t="s">
        <v>40</v>
      </c>
      <c r="O98" s="84"/>
      <c r="P98" s="215">
        <f>O98*H98</f>
        <v>0</v>
      </c>
      <c r="Q98" s="215">
        <v>0</v>
      </c>
      <c r="R98" s="215">
        <f>Q98*H98</f>
        <v>0</v>
      </c>
      <c r="S98" s="215">
        <v>0</v>
      </c>
      <c r="T98" s="216">
        <f>S98*H98</f>
        <v>0</v>
      </c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R98" s="217" t="s">
        <v>265</v>
      </c>
      <c r="AT98" s="217" t="s">
        <v>267</v>
      </c>
      <c r="AU98" s="217" t="s">
        <v>76</v>
      </c>
      <c r="AY98" s="17" t="s">
        <v>266</v>
      </c>
      <c r="BE98" s="218">
        <f>IF(N98="základní",J98,0)</f>
        <v>0</v>
      </c>
      <c r="BF98" s="218">
        <f>IF(N98="snížená",J98,0)</f>
        <v>0</v>
      </c>
      <c r="BG98" s="218">
        <f>IF(N98="zákl. přenesená",J98,0)</f>
        <v>0</v>
      </c>
      <c r="BH98" s="218">
        <f>IF(N98="sníž. přenesená",J98,0)</f>
        <v>0</v>
      </c>
      <c r="BI98" s="218">
        <f>IF(N98="nulová",J98,0)</f>
        <v>0</v>
      </c>
      <c r="BJ98" s="17" t="s">
        <v>76</v>
      </c>
      <c r="BK98" s="218">
        <f>ROUND(I98*H98,2)</f>
        <v>0</v>
      </c>
      <c r="BL98" s="17" t="s">
        <v>265</v>
      </c>
      <c r="BM98" s="217" t="s">
        <v>3503</v>
      </c>
    </row>
    <row r="99" s="2" customFormat="1" ht="16.5" customHeight="1">
      <c r="A99" s="38"/>
      <c r="B99" s="39"/>
      <c r="C99" s="206" t="s">
        <v>1446</v>
      </c>
      <c r="D99" s="206" t="s">
        <v>267</v>
      </c>
      <c r="E99" s="207" t="s">
        <v>3504</v>
      </c>
      <c r="F99" s="208" t="s">
        <v>3505</v>
      </c>
      <c r="G99" s="209" t="s">
        <v>299</v>
      </c>
      <c r="H99" s="210">
        <v>55</v>
      </c>
      <c r="I99" s="211"/>
      <c r="J99" s="212">
        <f>ROUND(I99*H99,2)</f>
        <v>0</v>
      </c>
      <c r="K99" s="208" t="s">
        <v>19</v>
      </c>
      <c r="L99" s="44"/>
      <c r="M99" s="213" t="s">
        <v>19</v>
      </c>
      <c r="N99" s="214" t="s">
        <v>40</v>
      </c>
      <c r="O99" s="84"/>
      <c r="P99" s="215">
        <f>O99*H99</f>
        <v>0</v>
      </c>
      <c r="Q99" s="215">
        <v>0</v>
      </c>
      <c r="R99" s="215">
        <f>Q99*H99</f>
        <v>0</v>
      </c>
      <c r="S99" s="215">
        <v>0</v>
      </c>
      <c r="T99" s="216">
        <f>S99*H99</f>
        <v>0</v>
      </c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R99" s="217" t="s">
        <v>265</v>
      </c>
      <c r="AT99" s="217" t="s">
        <v>267</v>
      </c>
      <c r="AU99" s="217" t="s">
        <v>76</v>
      </c>
      <c r="AY99" s="17" t="s">
        <v>266</v>
      </c>
      <c r="BE99" s="218">
        <f>IF(N99="základní",J99,0)</f>
        <v>0</v>
      </c>
      <c r="BF99" s="218">
        <f>IF(N99="snížená",J99,0)</f>
        <v>0</v>
      </c>
      <c r="BG99" s="218">
        <f>IF(N99="zákl. přenesená",J99,0)</f>
        <v>0</v>
      </c>
      <c r="BH99" s="218">
        <f>IF(N99="sníž. přenesená",J99,0)</f>
        <v>0</v>
      </c>
      <c r="BI99" s="218">
        <f>IF(N99="nulová",J99,0)</f>
        <v>0</v>
      </c>
      <c r="BJ99" s="17" t="s">
        <v>76</v>
      </c>
      <c r="BK99" s="218">
        <f>ROUND(I99*H99,2)</f>
        <v>0</v>
      </c>
      <c r="BL99" s="17" t="s">
        <v>265</v>
      </c>
      <c r="BM99" s="217" t="s">
        <v>3506</v>
      </c>
    </row>
    <row r="100" s="2" customFormat="1" ht="16.5" customHeight="1">
      <c r="A100" s="38"/>
      <c r="B100" s="39"/>
      <c r="C100" s="206" t="s">
        <v>1451</v>
      </c>
      <c r="D100" s="206" t="s">
        <v>267</v>
      </c>
      <c r="E100" s="207" t="s">
        <v>3507</v>
      </c>
      <c r="F100" s="208" t="s">
        <v>3508</v>
      </c>
      <c r="G100" s="209" t="s">
        <v>299</v>
      </c>
      <c r="H100" s="210">
        <v>55</v>
      </c>
      <c r="I100" s="211"/>
      <c r="J100" s="212">
        <f>ROUND(I100*H100,2)</f>
        <v>0</v>
      </c>
      <c r="K100" s="208" t="s">
        <v>19</v>
      </c>
      <c r="L100" s="44"/>
      <c r="M100" s="213" t="s">
        <v>19</v>
      </c>
      <c r="N100" s="214" t="s">
        <v>40</v>
      </c>
      <c r="O100" s="84"/>
      <c r="P100" s="215">
        <f>O100*H100</f>
        <v>0</v>
      </c>
      <c r="Q100" s="215">
        <v>0</v>
      </c>
      <c r="R100" s="215">
        <f>Q100*H100</f>
        <v>0</v>
      </c>
      <c r="S100" s="215">
        <v>0</v>
      </c>
      <c r="T100" s="216">
        <f>S100*H100</f>
        <v>0</v>
      </c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R100" s="217" t="s">
        <v>265</v>
      </c>
      <c r="AT100" s="217" t="s">
        <v>267</v>
      </c>
      <c r="AU100" s="217" t="s">
        <v>76</v>
      </c>
      <c r="AY100" s="17" t="s">
        <v>266</v>
      </c>
      <c r="BE100" s="218">
        <f>IF(N100="základní",J100,0)</f>
        <v>0</v>
      </c>
      <c r="BF100" s="218">
        <f>IF(N100="snížená",J100,0)</f>
        <v>0</v>
      </c>
      <c r="BG100" s="218">
        <f>IF(N100="zákl. přenesená",J100,0)</f>
        <v>0</v>
      </c>
      <c r="BH100" s="218">
        <f>IF(N100="sníž. přenesená",J100,0)</f>
        <v>0</v>
      </c>
      <c r="BI100" s="218">
        <f>IF(N100="nulová",J100,0)</f>
        <v>0</v>
      </c>
      <c r="BJ100" s="17" t="s">
        <v>76</v>
      </c>
      <c r="BK100" s="218">
        <f>ROUND(I100*H100,2)</f>
        <v>0</v>
      </c>
      <c r="BL100" s="17" t="s">
        <v>265</v>
      </c>
      <c r="BM100" s="217" t="s">
        <v>3509</v>
      </c>
    </row>
    <row r="101" s="2" customFormat="1" ht="16.5" customHeight="1">
      <c r="A101" s="38"/>
      <c r="B101" s="39"/>
      <c r="C101" s="206" t="s">
        <v>1458</v>
      </c>
      <c r="D101" s="206" t="s">
        <v>267</v>
      </c>
      <c r="E101" s="207" t="s">
        <v>3510</v>
      </c>
      <c r="F101" s="208" t="s">
        <v>3511</v>
      </c>
      <c r="G101" s="209" t="s">
        <v>299</v>
      </c>
      <c r="H101" s="210">
        <v>55</v>
      </c>
      <c r="I101" s="211"/>
      <c r="J101" s="212">
        <f>ROUND(I101*H101,2)</f>
        <v>0</v>
      </c>
      <c r="K101" s="208" t="s">
        <v>19</v>
      </c>
      <c r="L101" s="44"/>
      <c r="M101" s="213" t="s">
        <v>19</v>
      </c>
      <c r="N101" s="214" t="s">
        <v>40</v>
      </c>
      <c r="O101" s="84"/>
      <c r="P101" s="215">
        <f>O101*H101</f>
        <v>0</v>
      </c>
      <c r="Q101" s="215">
        <v>0</v>
      </c>
      <c r="R101" s="215">
        <f>Q101*H101</f>
        <v>0</v>
      </c>
      <c r="S101" s="215">
        <v>0</v>
      </c>
      <c r="T101" s="216">
        <f>S101*H101</f>
        <v>0</v>
      </c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R101" s="217" t="s">
        <v>265</v>
      </c>
      <c r="AT101" s="217" t="s">
        <v>267</v>
      </c>
      <c r="AU101" s="217" t="s">
        <v>76</v>
      </c>
      <c r="AY101" s="17" t="s">
        <v>266</v>
      </c>
      <c r="BE101" s="218">
        <f>IF(N101="základní",J101,0)</f>
        <v>0</v>
      </c>
      <c r="BF101" s="218">
        <f>IF(N101="snížená",J101,0)</f>
        <v>0</v>
      </c>
      <c r="BG101" s="218">
        <f>IF(N101="zákl. přenesená",J101,0)</f>
        <v>0</v>
      </c>
      <c r="BH101" s="218">
        <f>IF(N101="sníž. přenesená",J101,0)</f>
        <v>0</v>
      </c>
      <c r="BI101" s="218">
        <f>IF(N101="nulová",J101,0)</f>
        <v>0</v>
      </c>
      <c r="BJ101" s="17" t="s">
        <v>76</v>
      </c>
      <c r="BK101" s="218">
        <f>ROUND(I101*H101,2)</f>
        <v>0</v>
      </c>
      <c r="BL101" s="17" t="s">
        <v>265</v>
      </c>
      <c r="BM101" s="217" t="s">
        <v>3512</v>
      </c>
    </row>
    <row r="102" s="2" customFormat="1" ht="16.5" customHeight="1">
      <c r="A102" s="38"/>
      <c r="B102" s="39"/>
      <c r="C102" s="206" t="s">
        <v>1464</v>
      </c>
      <c r="D102" s="206" t="s">
        <v>267</v>
      </c>
      <c r="E102" s="207" t="s">
        <v>3513</v>
      </c>
      <c r="F102" s="208" t="s">
        <v>3514</v>
      </c>
      <c r="G102" s="209" t="s">
        <v>3484</v>
      </c>
      <c r="H102" s="210">
        <v>1</v>
      </c>
      <c r="I102" s="211"/>
      <c r="J102" s="212">
        <f>ROUND(I102*H102,2)</f>
        <v>0</v>
      </c>
      <c r="K102" s="208" t="s">
        <v>19</v>
      </c>
      <c r="L102" s="44"/>
      <c r="M102" s="213" t="s">
        <v>19</v>
      </c>
      <c r="N102" s="214" t="s">
        <v>40</v>
      </c>
      <c r="O102" s="84"/>
      <c r="P102" s="215">
        <f>O102*H102</f>
        <v>0</v>
      </c>
      <c r="Q102" s="215">
        <v>0</v>
      </c>
      <c r="R102" s="215">
        <f>Q102*H102</f>
        <v>0</v>
      </c>
      <c r="S102" s="215">
        <v>0</v>
      </c>
      <c r="T102" s="216">
        <f>S102*H102</f>
        <v>0</v>
      </c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R102" s="217" t="s">
        <v>265</v>
      </c>
      <c r="AT102" s="217" t="s">
        <v>267</v>
      </c>
      <c r="AU102" s="217" t="s">
        <v>76</v>
      </c>
      <c r="AY102" s="17" t="s">
        <v>266</v>
      </c>
      <c r="BE102" s="218">
        <f>IF(N102="základní",J102,0)</f>
        <v>0</v>
      </c>
      <c r="BF102" s="218">
        <f>IF(N102="snížená",J102,0)</f>
        <v>0</v>
      </c>
      <c r="BG102" s="218">
        <f>IF(N102="zákl. přenesená",J102,0)</f>
        <v>0</v>
      </c>
      <c r="BH102" s="218">
        <f>IF(N102="sníž. přenesená",J102,0)</f>
        <v>0</v>
      </c>
      <c r="BI102" s="218">
        <f>IF(N102="nulová",J102,0)</f>
        <v>0</v>
      </c>
      <c r="BJ102" s="17" t="s">
        <v>76</v>
      </c>
      <c r="BK102" s="218">
        <f>ROUND(I102*H102,2)</f>
        <v>0</v>
      </c>
      <c r="BL102" s="17" t="s">
        <v>265</v>
      </c>
      <c r="BM102" s="217" t="s">
        <v>3515</v>
      </c>
    </row>
    <row r="103" s="2" customFormat="1" ht="16.5" customHeight="1">
      <c r="A103" s="38"/>
      <c r="B103" s="39"/>
      <c r="C103" s="206" t="s">
        <v>1471</v>
      </c>
      <c r="D103" s="206" t="s">
        <v>267</v>
      </c>
      <c r="E103" s="207" t="s">
        <v>3516</v>
      </c>
      <c r="F103" s="208" t="s">
        <v>3517</v>
      </c>
      <c r="G103" s="209" t="s">
        <v>1888</v>
      </c>
      <c r="H103" s="210">
        <v>4</v>
      </c>
      <c r="I103" s="211"/>
      <c r="J103" s="212">
        <f>ROUND(I103*H103,2)</f>
        <v>0</v>
      </c>
      <c r="K103" s="208" t="s">
        <v>19</v>
      </c>
      <c r="L103" s="44"/>
      <c r="M103" s="213" t="s">
        <v>19</v>
      </c>
      <c r="N103" s="214" t="s">
        <v>40</v>
      </c>
      <c r="O103" s="84"/>
      <c r="P103" s="215">
        <f>O103*H103</f>
        <v>0</v>
      </c>
      <c r="Q103" s="215">
        <v>0</v>
      </c>
      <c r="R103" s="215">
        <f>Q103*H103</f>
        <v>0</v>
      </c>
      <c r="S103" s="215">
        <v>0</v>
      </c>
      <c r="T103" s="216">
        <f>S103*H103</f>
        <v>0</v>
      </c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R103" s="217" t="s">
        <v>265</v>
      </c>
      <c r="AT103" s="217" t="s">
        <v>267</v>
      </c>
      <c r="AU103" s="217" t="s">
        <v>76</v>
      </c>
      <c r="AY103" s="17" t="s">
        <v>266</v>
      </c>
      <c r="BE103" s="218">
        <f>IF(N103="základní",J103,0)</f>
        <v>0</v>
      </c>
      <c r="BF103" s="218">
        <f>IF(N103="snížená",J103,0)</f>
        <v>0</v>
      </c>
      <c r="BG103" s="218">
        <f>IF(N103="zákl. přenesená",J103,0)</f>
        <v>0</v>
      </c>
      <c r="BH103" s="218">
        <f>IF(N103="sníž. přenesená",J103,0)</f>
        <v>0</v>
      </c>
      <c r="BI103" s="218">
        <f>IF(N103="nulová",J103,0)</f>
        <v>0</v>
      </c>
      <c r="BJ103" s="17" t="s">
        <v>76</v>
      </c>
      <c r="BK103" s="218">
        <f>ROUND(I103*H103,2)</f>
        <v>0</v>
      </c>
      <c r="BL103" s="17" t="s">
        <v>265</v>
      </c>
      <c r="BM103" s="217" t="s">
        <v>3518</v>
      </c>
    </row>
    <row r="104" s="2" customFormat="1" ht="16.5" customHeight="1">
      <c r="A104" s="38"/>
      <c r="B104" s="39"/>
      <c r="C104" s="206" t="s">
        <v>1476</v>
      </c>
      <c r="D104" s="206" t="s">
        <v>267</v>
      </c>
      <c r="E104" s="207" t="s">
        <v>3519</v>
      </c>
      <c r="F104" s="208" t="s">
        <v>3520</v>
      </c>
      <c r="G104" s="209" t="s">
        <v>1888</v>
      </c>
      <c r="H104" s="210">
        <v>8</v>
      </c>
      <c r="I104" s="211"/>
      <c r="J104" s="212">
        <f>ROUND(I104*H104,2)</f>
        <v>0</v>
      </c>
      <c r="K104" s="208" t="s">
        <v>19</v>
      </c>
      <c r="L104" s="44"/>
      <c r="M104" s="213" t="s">
        <v>19</v>
      </c>
      <c r="N104" s="214" t="s">
        <v>40</v>
      </c>
      <c r="O104" s="84"/>
      <c r="P104" s="215">
        <f>O104*H104</f>
        <v>0</v>
      </c>
      <c r="Q104" s="215">
        <v>0</v>
      </c>
      <c r="R104" s="215">
        <f>Q104*H104</f>
        <v>0</v>
      </c>
      <c r="S104" s="215">
        <v>0</v>
      </c>
      <c r="T104" s="216">
        <f>S104*H104</f>
        <v>0</v>
      </c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R104" s="217" t="s">
        <v>265</v>
      </c>
      <c r="AT104" s="217" t="s">
        <v>267</v>
      </c>
      <c r="AU104" s="217" t="s">
        <v>76</v>
      </c>
      <c r="AY104" s="17" t="s">
        <v>266</v>
      </c>
      <c r="BE104" s="218">
        <f>IF(N104="základní",J104,0)</f>
        <v>0</v>
      </c>
      <c r="BF104" s="218">
        <f>IF(N104="snížená",J104,0)</f>
        <v>0</v>
      </c>
      <c r="BG104" s="218">
        <f>IF(N104="zákl. přenesená",J104,0)</f>
        <v>0</v>
      </c>
      <c r="BH104" s="218">
        <f>IF(N104="sníž. přenesená",J104,0)</f>
        <v>0</v>
      </c>
      <c r="BI104" s="218">
        <f>IF(N104="nulová",J104,0)</f>
        <v>0</v>
      </c>
      <c r="BJ104" s="17" t="s">
        <v>76</v>
      </c>
      <c r="BK104" s="218">
        <f>ROUND(I104*H104,2)</f>
        <v>0</v>
      </c>
      <c r="BL104" s="17" t="s">
        <v>265</v>
      </c>
      <c r="BM104" s="217" t="s">
        <v>3521</v>
      </c>
    </row>
    <row r="105" s="2" customFormat="1" ht="16.5" customHeight="1">
      <c r="A105" s="38"/>
      <c r="B105" s="39"/>
      <c r="C105" s="206" t="s">
        <v>1482</v>
      </c>
      <c r="D105" s="206" t="s">
        <v>267</v>
      </c>
      <c r="E105" s="207" t="s">
        <v>3522</v>
      </c>
      <c r="F105" s="208" t="s">
        <v>3523</v>
      </c>
      <c r="G105" s="209" t="s">
        <v>1888</v>
      </c>
      <c r="H105" s="210">
        <v>8</v>
      </c>
      <c r="I105" s="211"/>
      <c r="J105" s="212">
        <f>ROUND(I105*H105,2)</f>
        <v>0</v>
      </c>
      <c r="K105" s="208" t="s">
        <v>19</v>
      </c>
      <c r="L105" s="44"/>
      <c r="M105" s="213" t="s">
        <v>19</v>
      </c>
      <c r="N105" s="214" t="s">
        <v>40</v>
      </c>
      <c r="O105" s="84"/>
      <c r="P105" s="215">
        <f>O105*H105</f>
        <v>0</v>
      </c>
      <c r="Q105" s="215">
        <v>0</v>
      </c>
      <c r="R105" s="215">
        <f>Q105*H105</f>
        <v>0</v>
      </c>
      <c r="S105" s="215">
        <v>0</v>
      </c>
      <c r="T105" s="216">
        <f>S105*H105</f>
        <v>0</v>
      </c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R105" s="217" t="s">
        <v>265</v>
      </c>
      <c r="AT105" s="217" t="s">
        <v>267</v>
      </c>
      <c r="AU105" s="217" t="s">
        <v>76</v>
      </c>
      <c r="AY105" s="17" t="s">
        <v>266</v>
      </c>
      <c r="BE105" s="218">
        <f>IF(N105="základní",J105,0)</f>
        <v>0</v>
      </c>
      <c r="BF105" s="218">
        <f>IF(N105="snížená",J105,0)</f>
        <v>0</v>
      </c>
      <c r="BG105" s="218">
        <f>IF(N105="zákl. přenesená",J105,0)</f>
        <v>0</v>
      </c>
      <c r="BH105" s="218">
        <f>IF(N105="sníž. přenesená",J105,0)</f>
        <v>0</v>
      </c>
      <c r="BI105" s="218">
        <f>IF(N105="nulová",J105,0)</f>
        <v>0</v>
      </c>
      <c r="BJ105" s="17" t="s">
        <v>76</v>
      </c>
      <c r="BK105" s="218">
        <f>ROUND(I105*H105,2)</f>
        <v>0</v>
      </c>
      <c r="BL105" s="17" t="s">
        <v>265</v>
      </c>
      <c r="BM105" s="217" t="s">
        <v>3524</v>
      </c>
    </row>
    <row r="106" s="2" customFormat="1" ht="16.5" customHeight="1">
      <c r="A106" s="38"/>
      <c r="B106" s="39"/>
      <c r="C106" s="206" t="s">
        <v>1489</v>
      </c>
      <c r="D106" s="206" t="s">
        <v>267</v>
      </c>
      <c r="E106" s="207" t="s">
        <v>3525</v>
      </c>
      <c r="F106" s="208" t="s">
        <v>3526</v>
      </c>
      <c r="G106" s="209" t="s">
        <v>1888</v>
      </c>
      <c r="H106" s="210">
        <v>8</v>
      </c>
      <c r="I106" s="211"/>
      <c r="J106" s="212">
        <f>ROUND(I106*H106,2)</f>
        <v>0</v>
      </c>
      <c r="K106" s="208" t="s">
        <v>19</v>
      </c>
      <c r="L106" s="44"/>
      <c r="M106" s="213" t="s">
        <v>19</v>
      </c>
      <c r="N106" s="214" t="s">
        <v>40</v>
      </c>
      <c r="O106" s="84"/>
      <c r="P106" s="215">
        <f>O106*H106</f>
        <v>0</v>
      </c>
      <c r="Q106" s="215">
        <v>0</v>
      </c>
      <c r="R106" s="215">
        <f>Q106*H106</f>
        <v>0</v>
      </c>
      <c r="S106" s="215">
        <v>0</v>
      </c>
      <c r="T106" s="216">
        <f>S106*H106</f>
        <v>0</v>
      </c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R106" s="217" t="s">
        <v>265</v>
      </c>
      <c r="AT106" s="217" t="s">
        <v>267</v>
      </c>
      <c r="AU106" s="217" t="s">
        <v>76</v>
      </c>
      <c r="AY106" s="17" t="s">
        <v>266</v>
      </c>
      <c r="BE106" s="218">
        <f>IF(N106="základní",J106,0)</f>
        <v>0</v>
      </c>
      <c r="BF106" s="218">
        <f>IF(N106="snížená",J106,0)</f>
        <v>0</v>
      </c>
      <c r="BG106" s="218">
        <f>IF(N106="zákl. přenesená",J106,0)</f>
        <v>0</v>
      </c>
      <c r="BH106" s="218">
        <f>IF(N106="sníž. přenesená",J106,0)</f>
        <v>0</v>
      </c>
      <c r="BI106" s="218">
        <f>IF(N106="nulová",J106,0)</f>
        <v>0</v>
      </c>
      <c r="BJ106" s="17" t="s">
        <v>76</v>
      </c>
      <c r="BK106" s="218">
        <f>ROUND(I106*H106,2)</f>
        <v>0</v>
      </c>
      <c r="BL106" s="17" t="s">
        <v>265</v>
      </c>
      <c r="BM106" s="217" t="s">
        <v>3527</v>
      </c>
    </row>
    <row r="107" s="2" customFormat="1" ht="16.5" customHeight="1">
      <c r="A107" s="38"/>
      <c r="B107" s="39"/>
      <c r="C107" s="206" t="s">
        <v>1494</v>
      </c>
      <c r="D107" s="206" t="s">
        <v>267</v>
      </c>
      <c r="E107" s="207" t="s">
        <v>3528</v>
      </c>
      <c r="F107" s="208" t="s">
        <v>3529</v>
      </c>
      <c r="G107" s="209" t="s">
        <v>3530</v>
      </c>
      <c r="H107" s="210">
        <v>1</v>
      </c>
      <c r="I107" s="211"/>
      <c r="J107" s="212">
        <f>ROUND(I107*H107,2)</f>
        <v>0</v>
      </c>
      <c r="K107" s="208" t="s">
        <v>19</v>
      </c>
      <c r="L107" s="44"/>
      <c r="M107" s="213" t="s">
        <v>19</v>
      </c>
      <c r="N107" s="214" t="s">
        <v>40</v>
      </c>
      <c r="O107" s="84"/>
      <c r="P107" s="215">
        <f>O107*H107</f>
        <v>0</v>
      </c>
      <c r="Q107" s="215">
        <v>0</v>
      </c>
      <c r="R107" s="215">
        <f>Q107*H107</f>
        <v>0</v>
      </c>
      <c r="S107" s="215">
        <v>0</v>
      </c>
      <c r="T107" s="216">
        <f>S107*H107</f>
        <v>0</v>
      </c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R107" s="217" t="s">
        <v>265</v>
      </c>
      <c r="AT107" s="217" t="s">
        <v>267</v>
      </c>
      <c r="AU107" s="217" t="s">
        <v>76</v>
      </c>
      <c r="AY107" s="17" t="s">
        <v>266</v>
      </c>
      <c r="BE107" s="218">
        <f>IF(N107="základní",J107,0)</f>
        <v>0</v>
      </c>
      <c r="BF107" s="218">
        <f>IF(N107="snížená",J107,0)</f>
        <v>0</v>
      </c>
      <c r="BG107" s="218">
        <f>IF(N107="zákl. přenesená",J107,0)</f>
        <v>0</v>
      </c>
      <c r="BH107" s="218">
        <f>IF(N107="sníž. přenesená",J107,0)</f>
        <v>0</v>
      </c>
      <c r="BI107" s="218">
        <f>IF(N107="nulová",J107,0)</f>
        <v>0</v>
      </c>
      <c r="BJ107" s="17" t="s">
        <v>76</v>
      </c>
      <c r="BK107" s="218">
        <f>ROUND(I107*H107,2)</f>
        <v>0</v>
      </c>
      <c r="BL107" s="17" t="s">
        <v>265</v>
      </c>
      <c r="BM107" s="217" t="s">
        <v>3531</v>
      </c>
    </row>
    <row r="108" s="2" customFormat="1" ht="16.5" customHeight="1">
      <c r="A108" s="38"/>
      <c r="B108" s="39"/>
      <c r="C108" s="206" t="s">
        <v>1514</v>
      </c>
      <c r="D108" s="206" t="s">
        <v>267</v>
      </c>
      <c r="E108" s="207" t="s">
        <v>3532</v>
      </c>
      <c r="F108" s="208" t="s">
        <v>3533</v>
      </c>
      <c r="G108" s="209" t="s">
        <v>1888</v>
      </c>
      <c r="H108" s="210">
        <v>8</v>
      </c>
      <c r="I108" s="211"/>
      <c r="J108" s="212">
        <f>ROUND(I108*H108,2)</f>
        <v>0</v>
      </c>
      <c r="K108" s="208" t="s">
        <v>19</v>
      </c>
      <c r="L108" s="44"/>
      <c r="M108" s="213" t="s">
        <v>19</v>
      </c>
      <c r="N108" s="214" t="s">
        <v>40</v>
      </c>
      <c r="O108" s="84"/>
      <c r="P108" s="215">
        <f>O108*H108</f>
        <v>0</v>
      </c>
      <c r="Q108" s="215">
        <v>0</v>
      </c>
      <c r="R108" s="215">
        <f>Q108*H108</f>
        <v>0</v>
      </c>
      <c r="S108" s="215">
        <v>0</v>
      </c>
      <c r="T108" s="216">
        <f>S108*H108</f>
        <v>0</v>
      </c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R108" s="217" t="s">
        <v>265</v>
      </c>
      <c r="AT108" s="217" t="s">
        <v>267</v>
      </c>
      <c r="AU108" s="217" t="s">
        <v>76</v>
      </c>
      <c r="AY108" s="17" t="s">
        <v>266</v>
      </c>
      <c r="BE108" s="218">
        <f>IF(N108="základní",J108,0)</f>
        <v>0</v>
      </c>
      <c r="BF108" s="218">
        <f>IF(N108="snížená",J108,0)</f>
        <v>0</v>
      </c>
      <c r="BG108" s="218">
        <f>IF(N108="zákl. přenesená",J108,0)</f>
        <v>0</v>
      </c>
      <c r="BH108" s="218">
        <f>IF(N108="sníž. přenesená",J108,0)</f>
        <v>0</v>
      </c>
      <c r="BI108" s="218">
        <f>IF(N108="nulová",J108,0)</f>
        <v>0</v>
      </c>
      <c r="BJ108" s="17" t="s">
        <v>76</v>
      </c>
      <c r="BK108" s="218">
        <f>ROUND(I108*H108,2)</f>
        <v>0</v>
      </c>
      <c r="BL108" s="17" t="s">
        <v>265</v>
      </c>
      <c r="BM108" s="217" t="s">
        <v>3534</v>
      </c>
    </row>
    <row r="109" s="2" customFormat="1" ht="16.5" customHeight="1">
      <c r="A109" s="38"/>
      <c r="B109" s="39"/>
      <c r="C109" s="206" t="s">
        <v>1528</v>
      </c>
      <c r="D109" s="206" t="s">
        <v>267</v>
      </c>
      <c r="E109" s="207" t="s">
        <v>3535</v>
      </c>
      <c r="F109" s="208" t="s">
        <v>3536</v>
      </c>
      <c r="G109" s="209" t="s">
        <v>1888</v>
      </c>
      <c r="H109" s="210">
        <v>8</v>
      </c>
      <c r="I109" s="211"/>
      <c r="J109" s="212">
        <f>ROUND(I109*H109,2)</f>
        <v>0</v>
      </c>
      <c r="K109" s="208" t="s">
        <v>19</v>
      </c>
      <c r="L109" s="44"/>
      <c r="M109" s="213" t="s">
        <v>19</v>
      </c>
      <c r="N109" s="214" t="s">
        <v>40</v>
      </c>
      <c r="O109" s="84"/>
      <c r="P109" s="215">
        <f>O109*H109</f>
        <v>0</v>
      </c>
      <c r="Q109" s="215">
        <v>0</v>
      </c>
      <c r="R109" s="215">
        <f>Q109*H109</f>
        <v>0</v>
      </c>
      <c r="S109" s="215">
        <v>0</v>
      </c>
      <c r="T109" s="216">
        <f>S109*H109</f>
        <v>0</v>
      </c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R109" s="217" t="s">
        <v>265</v>
      </c>
      <c r="AT109" s="217" t="s">
        <v>267</v>
      </c>
      <c r="AU109" s="217" t="s">
        <v>76</v>
      </c>
      <c r="AY109" s="17" t="s">
        <v>266</v>
      </c>
      <c r="BE109" s="218">
        <f>IF(N109="základní",J109,0)</f>
        <v>0</v>
      </c>
      <c r="BF109" s="218">
        <f>IF(N109="snížená",J109,0)</f>
        <v>0</v>
      </c>
      <c r="BG109" s="218">
        <f>IF(N109="zákl. přenesená",J109,0)</f>
        <v>0</v>
      </c>
      <c r="BH109" s="218">
        <f>IF(N109="sníž. přenesená",J109,0)</f>
        <v>0</v>
      </c>
      <c r="BI109" s="218">
        <f>IF(N109="nulová",J109,0)</f>
        <v>0</v>
      </c>
      <c r="BJ109" s="17" t="s">
        <v>76</v>
      </c>
      <c r="BK109" s="218">
        <f>ROUND(I109*H109,2)</f>
        <v>0</v>
      </c>
      <c r="BL109" s="17" t="s">
        <v>265</v>
      </c>
      <c r="BM109" s="217" t="s">
        <v>3537</v>
      </c>
    </row>
    <row r="110" s="2" customFormat="1" ht="16.5" customHeight="1">
      <c r="A110" s="38"/>
      <c r="B110" s="39"/>
      <c r="C110" s="206" t="s">
        <v>1541</v>
      </c>
      <c r="D110" s="206" t="s">
        <v>267</v>
      </c>
      <c r="E110" s="207" t="s">
        <v>3538</v>
      </c>
      <c r="F110" s="208" t="s">
        <v>3539</v>
      </c>
      <c r="G110" s="209" t="s">
        <v>1888</v>
      </c>
      <c r="H110" s="210">
        <v>4</v>
      </c>
      <c r="I110" s="211"/>
      <c r="J110" s="212">
        <f>ROUND(I110*H110,2)</f>
        <v>0</v>
      </c>
      <c r="K110" s="208" t="s">
        <v>19</v>
      </c>
      <c r="L110" s="44"/>
      <c r="M110" s="270" t="s">
        <v>19</v>
      </c>
      <c r="N110" s="271" t="s">
        <v>40</v>
      </c>
      <c r="O110" s="263"/>
      <c r="P110" s="268">
        <f>O110*H110</f>
        <v>0</v>
      </c>
      <c r="Q110" s="268">
        <v>0</v>
      </c>
      <c r="R110" s="268">
        <f>Q110*H110</f>
        <v>0</v>
      </c>
      <c r="S110" s="268">
        <v>0</v>
      </c>
      <c r="T110" s="269">
        <f>S110*H110</f>
        <v>0</v>
      </c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R110" s="217" t="s">
        <v>265</v>
      </c>
      <c r="AT110" s="217" t="s">
        <v>267</v>
      </c>
      <c r="AU110" s="217" t="s">
        <v>76</v>
      </c>
      <c r="AY110" s="17" t="s">
        <v>266</v>
      </c>
      <c r="BE110" s="218">
        <f>IF(N110="základní",J110,0)</f>
        <v>0</v>
      </c>
      <c r="BF110" s="218">
        <f>IF(N110="snížená",J110,0)</f>
        <v>0</v>
      </c>
      <c r="BG110" s="218">
        <f>IF(N110="zákl. přenesená",J110,0)</f>
        <v>0</v>
      </c>
      <c r="BH110" s="218">
        <f>IF(N110="sníž. přenesená",J110,0)</f>
        <v>0</v>
      </c>
      <c r="BI110" s="218">
        <f>IF(N110="nulová",J110,0)</f>
        <v>0</v>
      </c>
      <c r="BJ110" s="17" t="s">
        <v>76</v>
      </c>
      <c r="BK110" s="218">
        <f>ROUND(I110*H110,2)</f>
        <v>0</v>
      </c>
      <c r="BL110" s="17" t="s">
        <v>265</v>
      </c>
      <c r="BM110" s="217" t="s">
        <v>3540</v>
      </c>
    </row>
    <row r="111" s="2" customFormat="1" ht="6.96" customHeight="1">
      <c r="A111" s="38"/>
      <c r="B111" s="59"/>
      <c r="C111" s="60"/>
      <c r="D111" s="60"/>
      <c r="E111" s="60"/>
      <c r="F111" s="60"/>
      <c r="G111" s="60"/>
      <c r="H111" s="60"/>
      <c r="I111" s="60"/>
      <c r="J111" s="60"/>
      <c r="K111" s="60"/>
      <c r="L111" s="44"/>
      <c r="M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</sheetData>
  <sheetProtection sheet="1" autoFilter="0" formatColumns="0" formatRows="0" objects="1" scenarios="1" spinCount="100000" saltValue="1c7XVYe0FNpcuEtQhWtY9T5A58BdL7njAnjmIQe3kuUQ1JUFbgVEgagTDWbSaVFP6+SnsovRmGdIe3wulGxSPw==" hashValue="008uX9CMFV3HpR79+/Zk9WpcwPvSeW2DVzqrFD3STGOE5fnICug5WV1vtIat20+oUoZ2/yCvJ04xK/XNJnSpHg==" algorithmName="SHA-512" password="CC35"/>
  <autoFilter ref="C85:K110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4:H74"/>
    <mergeCell ref="E76:H76"/>
    <mergeCell ref="E78:H78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151</v>
      </c>
    </row>
    <row r="3" hidden="1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20"/>
      <c r="AT3" s="17" t="s">
        <v>78</v>
      </c>
    </row>
    <row r="4" hidden="1" s="1" customFormat="1" ht="24.96" customHeight="1">
      <c r="B4" s="20"/>
      <c r="D4" s="141" t="s">
        <v>240</v>
      </c>
      <c r="L4" s="20"/>
      <c r="M4" s="142" t="s">
        <v>10</v>
      </c>
      <c r="AT4" s="17" t="s">
        <v>4</v>
      </c>
    </row>
    <row r="5" hidden="1" s="1" customFormat="1" ht="6.96" customHeight="1">
      <c r="B5" s="20"/>
      <c r="L5" s="20"/>
    </row>
    <row r="6" hidden="1" s="1" customFormat="1" ht="12" customHeight="1">
      <c r="B6" s="20"/>
      <c r="D6" s="143" t="s">
        <v>16</v>
      </c>
      <c r="L6" s="20"/>
    </row>
    <row r="7" hidden="1" s="1" customFormat="1" ht="16.5" customHeight="1">
      <c r="B7" s="20"/>
      <c r="E7" s="144" t="str">
        <f>'Rekapitulace stavby'!K6</f>
        <v>3. STAVBA - FIALOVÁ - Vozovna Pisárky, etapa III. - vratná tramvajová smyčka</v>
      </c>
      <c r="F7" s="143"/>
      <c r="G7" s="143"/>
      <c r="H7" s="143"/>
      <c r="L7" s="20"/>
    </row>
    <row r="8" hidden="1" s="1" customFormat="1" ht="12" customHeight="1">
      <c r="B8" s="20"/>
      <c r="D8" s="143" t="s">
        <v>241</v>
      </c>
      <c r="L8" s="20"/>
    </row>
    <row r="9" hidden="1" s="2" customFormat="1" ht="16.5" customHeight="1">
      <c r="A9" s="38"/>
      <c r="B9" s="44"/>
      <c r="C9" s="38"/>
      <c r="D9" s="38"/>
      <c r="E9" s="144" t="s">
        <v>3060</v>
      </c>
      <c r="F9" s="38"/>
      <c r="G9" s="38"/>
      <c r="H9" s="38"/>
      <c r="I9" s="38"/>
      <c r="J9" s="38"/>
      <c r="K9" s="38"/>
      <c r="L9" s="145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hidden="1" s="2" customFormat="1" ht="12" customHeight="1">
      <c r="A10" s="38"/>
      <c r="B10" s="44"/>
      <c r="C10" s="38"/>
      <c r="D10" s="143" t="s">
        <v>243</v>
      </c>
      <c r="E10" s="38"/>
      <c r="F10" s="38"/>
      <c r="G10" s="38"/>
      <c r="H10" s="38"/>
      <c r="I10" s="38"/>
      <c r="J10" s="38"/>
      <c r="K10" s="38"/>
      <c r="L10" s="145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hidden="1" s="2" customFormat="1" ht="16.5" customHeight="1">
      <c r="A11" s="38"/>
      <c r="B11" s="44"/>
      <c r="C11" s="38"/>
      <c r="D11" s="38"/>
      <c r="E11" s="146" t="s">
        <v>3541</v>
      </c>
      <c r="F11" s="38"/>
      <c r="G11" s="38"/>
      <c r="H11" s="38"/>
      <c r="I11" s="38"/>
      <c r="J11" s="38"/>
      <c r="K11" s="38"/>
      <c r="L11" s="145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hidden="1" s="2" customFormat="1">
      <c r="A12" s="38"/>
      <c r="B12" s="44"/>
      <c r="C12" s="38"/>
      <c r="D12" s="38"/>
      <c r="E12" s="38"/>
      <c r="F12" s="38"/>
      <c r="G12" s="38"/>
      <c r="H12" s="38"/>
      <c r="I12" s="38"/>
      <c r="J12" s="38"/>
      <c r="K12" s="38"/>
      <c r="L12" s="145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hidden="1" s="2" customFormat="1" ht="12" customHeight="1">
      <c r="A13" s="38"/>
      <c r="B13" s="44"/>
      <c r="C13" s="38"/>
      <c r="D13" s="143" t="s">
        <v>18</v>
      </c>
      <c r="E13" s="38"/>
      <c r="F13" s="133" t="s">
        <v>19</v>
      </c>
      <c r="G13" s="38"/>
      <c r="H13" s="38"/>
      <c r="I13" s="143" t="s">
        <v>20</v>
      </c>
      <c r="J13" s="133" t="s">
        <v>19</v>
      </c>
      <c r="K13" s="38"/>
      <c r="L13" s="145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hidden="1" s="2" customFormat="1" ht="12" customHeight="1">
      <c r="A14" s="38"/>
      <c r="B14" s="44"/>
      <c r="C14" s="38"/>
      <c r="D14" s="143" t="s">
        <v>21</v>
      </c>
      <c r="E14" s="38"/>
      <c r="F14" s="133" t="s">
        <v>22</v>
      </c>
      <c r="G14" s="38"/>
      <c r="H14" s="38"/>
      <c r="I14" s="143" t="s">
        <v>23</v>
      </c>
      <c r="J14" s="147" t="str">
        <f>'Rekapitulace stavby'!AN8</f>
        <v>20. 12. 2021</v>
      </c>
      <c r="K14" s="38"/>
      <c r="L14" s="145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hidden="1" s="2" customFormat="1" ht="10.8" customHeight="1">
      <c r="A15" s="38"/>
      <c r="B15" s="44"/>
      <c r="C15" s="38"/>
      <c r="D15" s="38"/>
      <c r="E15" s="38"/>
      <c r="F15" s="38"/>
      <c r="G15" s="38"/>
      <c r="H15" s="38"/>
      <c r="I15" s="38"/>
      <c r="J15" s="38"/>
      <c r="K15" s="38"/>
      <c r="L15" s="145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hidden="1" s="2" customFormat="1" ht="12" customHeight="1">
      <c r="A16" s="38"/>
      <c r="B16" s="44"/>
      <c r="C16" s="38"/>
      <c r="D16" s="143" t="s">
        <v>25</v>
      </c>
      <c r="E16" s="38"/>
      <c r="F16" s="38"/>
      <c r="G16" s="38"/>
      <c r="H16" s="38"/>
      <c r="I16" s="143" t="s">
        <v>26</v>
      </c>
      <c r="J16" s="133" t="str">
        <f>IF('Rekapitulace stavby'!AN10="","",'Rekapitulace stavby'!AN10)</f>
        <v/>
      </c>
      <c r="K16" s="38"/>
      <c r="L16" s="145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hidden="1" s="2" customFormat="1" ht="18" customHeight="1">
      <c r="A17" s="38"/>
      <c r="B17" s="44"/>
      <c r="C17" s="38"/>
      <c r="D17" s="38"/>
      <c r="E17" s="133" t="str">
        <f>IF('Rekapitulace stavby'!E11="","",'Rekapitulace stavby'!E11)</f>
        <v xml:space="preserve"> </v>
      </c>
      <c r="F17" s="38"/>
      <c r="G17" s="38"/>
      <c r="H17" s="38"/>
      <c r="I17" s="143" t="s">
        <v>27</v>
      </c>
      <c r="J17" s="133" t="str">
        <f>IF('Rekapitulace stavby'!AN11="","",'Rekapitulace stavby'!AN11)</f>
        <v/>
      </c>
      <c r="K17" s="38"/>
      <c r="L17" s="145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hidden="1" s="2" customFormat="1" ht="6.96" customHeight="1">
      <c r="A18" s="38"/>
      <c r="B18" s="44"/>
      <c r="C18" s="38"/>
      <c r="D18" s="38"/>
      <c r="E18" s="38"/>
      <c r="F18" s="38"/>
      <c r="G18" s="38"/>
      <c r="H18" s="38"/>
      <c r="I18" s="38"/>
      <c r="J18" s="38"/>
      <c r="K18" s="38"/>
      <c r="L18" s="145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hidden="1" s="2" customFormat="1" ht="12" customHeight="1">
      <c r="A19" s="38"/>
      <c r="B19" s="44"/>
      <c r="C19" s="38"/>
      <c r="D19" s="143" t="s">
        <v>28</v>
      </c>
      <c r="E19" s="38"/>
      <c r="F19" s="38"/>
      <c r="G19" s="38"/>
      <c r="H19" s="38"/>
      <c r="I19" s="143" t="s">
        <v>26</v>
      </c>
      <c r="J19" s="33" t="str">
        <f>'Rekapitulace stavby'!AN13</f>
        <v>Vyplň údaj</v>
      </c>
      <c r="K19" s="38"/>
      <c r="L19" s="145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hidden="1" s="2" customFormat="1" ht="18" customHeight="1">
      <c r="A20" s="38"/>
      <c r="B20" s="44"/>
      <c r="C20" s="38"/>
      <c r="D20" s="38"/>
      <c r="E20" s="33" t="str">
        <f>'Rekapitulace stavby'!E14</f>
        <v>Vyplň údaj</v>
      </c>
      <c r="F20" s="133"/>
      <c r="G20" s="133"/>
      <c r="H20" s="133"/>
      <c r="I20" s="143" t="s">
        <v>27</v>
      </c>
      <c r="J20" s="33" t="str">
        <f>'Rekapitulace stavby'!AN14</f>
        <v>Vyplň údaj</v>
      </c>
      <c r="K20" s="38"/>
      <c r="L20" s="145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hidden="1" s="2" customFormat="1" ht="6.96" customHeight="1">
      <c r="A21" s="38"/>
      <c r="B21" s="44"/>
      <c r="C21" s="38"/>
      <c r="D21" s="38"/>
      <c r="E21" s="38"/>
      <c r="F21" s="38"/>
      <c r="G21" s="38"/>
      <c r="H21" s="38"/>
      <c r="I21" s="38"/>
      <c r="J21" s="38"/>
      <c r="K21" s="38"/>
      <c r="L21" s="145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hidden="1" s="2" customFormat="1" ht="12" customHeight="1">
      <c r="A22" s="38"/>
      <c r="B22" s="44"/>
      <c r="C22" s="38"/>
      <c r="D22" s="143" t="s">
        <v>30</v>
      </c>
      <c r="E22" s="38"/>
      <c r="F22" s="38"/>
      <c r="G22" s="38"/>
      <c r="H22" s="38"/>
      <c r="I22" s="143" t="s">
        <v>26</v>
      </c>
      <c r="J22" s="133" t="str">
        <f>IF('Rekapitulace stavby'!AN16="","",'Rekapitulace stavby'!AN16)</f>
        <v/>
      </c>
      <c r="K22" s="38"/>
      <c r="L22" s="145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hidden="1" s="2" customFormat="1" ht="18" customHeight="1">
      <c r="A23" s="38"/>
      <c r="B23" s="44"/>
      <c r="C23" s="38"/>
      <c r="D23" s="38"/>
      <c r="E23" s="133" t="str">
        <f>IF('Rekapitulace stavby'!E17="","",'Rekapitulace stavby'!E17)</f>
        <v xml:space="preserve"> </v>
      </c>
      <c r="F23" s="38"/>
      <c r="G23" s="38"/>
      <c r="H23" s="38"/>
      <c r="I23" s="143" t="s">
        <v>27</v>
      </c>
      <c r="J23" s="133" t="str">
        <f>IF('Rekapitulace stavby'!AN17="","",'Rekapitulace stavby'!AN17)</f>
        <v/>
      </c>
      <c r="K23" s="38"/>
      <c r="L23" s="145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hidden="1" s="2" customFormat="1" ht="6.96" customHeight="1">
      <c r="A24" s="38"/>
      <c r="B24" s="44"/>
      <c r="C24" s="38"/>
      <c r="D24" s="38"/>
      <c r="E24" s="38"/>
      <c r="F24" s="38"/>
      <c r="G24" s="38"/>
      <c r="H24" s="38"/>
      <c r="I24" s="38"/>
      <c r="J24" s="38"/>
      <c r="K24" s="38"/>
      <c r="L24" s="145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hidden="1" s="2" customFormat="1" ht="12" customHeight="1">
      <c r="A25" s="38"/>
      <c r="B25" s="44"/>
      <c r="C25" s="38"/>
      <c r="D25" s="143" t="s">
        <v>32</v>
      </c>
      <c r="E25" s="38"/>
      <c r="F25" s="38"/>
      <c r="G25" s="38"/>
      <c r="H25" s="38"/>
      <c r="I25" s="143" t="s">
        <v>26</v>
      </c>
      <c r="J25" s="133" t="str">
        <f>IF('Rekapitulace stavby'!AN19="","",'Rekapitulace stavby'!AN19)</f>
        <v/>
      </c>
      <c r="K25" s="38"/>
      <c r="L25" s="145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hidden="1" s="2" customFormat="1" ht="18" customHeight="1">
      <c r="A26" s="38"/>
      <c r="B26" s="44"/>
      <c r="C26" s="38"/>
      <c r="D26" s="38"/>
      <c r="E26" s="133" t="str">
        <f>IF('Rekapitulace stavby'!E20="","",'Rekapitulace stavby'!E20)</f>
        <v xml:space="preserve"> </v>
      </c>
      <c r="F26" s="38"/>
      <c r="G26" s="38"/>
      <c r="H26" s="38"/>
      <c r="I26" s="143" t="s">
        <v>27</v>
      </c>
      <c r="J26" s="133" t="str">
        <f>IF('Rekapitulace stavby'!AN20="","",'Rekapitulace stavby'!AN20)</f>
        <v/>
      </c>
      <c r="K26" s="38"/>
      <c r="L26" s="145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hidden="1" s="2" customFormat="1" ht="6.96" customHeight="1">
      <c r="A27" s="38"/>
      <c r="B27" s="44"/>
      <c r="C27" s="38"/>
      <c r="D27" s="38"/>
      <c r="E27" s="38"/>
      <c r="F27" s="38"/>
      <c r="G27" s="38"/>
      <c r="H27" s="38"/>
      <c r="I27" s="38"/>
      <c r="J27" s="38"/>
      <c r="K27" s="38"/>
      <c r="L27" s="145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hidden="1" s="2" customFormat="1" ht="12" customHeight="1">
      <c r="A28" s="38"/>
      <c r="B28" s="44"/>
      <c r="C28" s="38"/>
      <c r="D28" s="143" t="s">
        <v>33</v>
      </c>
      <c r="E28" s="38"/>
      <c r="F28" s="38"/>
      <c r="G28" s="38"/>
      <c r="H28" s="38"/>
      <c r="I28" s="38"/>
      <c r="J28" s="38"/>
      <c r="K28" s="38"/>
      <c r="L28" s="145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hidden="1" s="8" customFormat="1" ht="16.5" customHeight="1">
      <c r="A29" s="148"/>
      <c r="B29" s="149"/>
      <c r="C29" s="148"/>
      <c r="D29" s="148"/>
      <c r="E29" s="150" t="s">
        <v>19</v>
      </c>
      <c r="F29" s="150"/>
      <c r="G29" s="150"/>
      <c r="H29" s="150"/>
      <c r="I29" s="148"/>
      <c r="J29" s="148"/>
      <c r="K29" s="148"/>
      <c r="L29" s="151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</row>
    <row r="30" hidden="1" s="2" customFormat="1" ht="6.96" customHeight="1">
      <c r="A30" s="38"/>
      <c r="B30" s="44"/>
      <c r="C30" s="38"/>
      <c r="D30" s="38"/>
      <c r="E30" s="38"/>
      <c r="F30" s="38"/>
      <c r="G30" s="38"/>
      <c r="H30" s="38"/>
      <c r="I30" s="38"/>
      <c r="J30" s="38"/>
      <c r="K30" s="38"/>
      <c r="L30" s="145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hidden="1" s="2" customFormat="1" ht="6.96" customHeight="1">
      <c r="A31" s="38"/>
      <c r="B31" s="44"/>
      <c r="C31" s="38"/>
      <c r="D31" s="152"/>
      <c r="E31" s="152"/>
      <c r="F31" s="152"/>
      <c r="G31" s="152"/>
      <c r="H31" s="152"/>
      <c r="I31" s="152"/>
      <c r="J31" s="152"/>
      <c r="K31" s="152"/>
      <c r="L31" s="145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hidden="1" s="2" customFormat="1" ht="25.44" customHeight="1">
      <c r="A32" s="38"/>
      <c r="B32" s="44"/>
      <c r="C32" s="38"/>
      <c r="D32" s="153" t="s">
        <v>35</v>
      </c>
      <c r="E32" s="38"/>
      <c r="F32" s="38"/>
      <c r="G32" s="38"/>
      <c r="H32" s="38"/>
      <c r="I32" s="38"/>
      <c r="J32" s="154">
        <f>ROUND(J90, 2)</f>
        <v>0</v>
      </c>
      <c r="K32" s="38"/>
      <c r="L32" s="145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hidden="1" s="2" customFormat="1" ht="6.96" customHeight="1">
      <c r="A33" s="38"/>
      <c r="B33" s="44"/>
      <c r="C33" s="38"/>
      <c r="D33" s="152"/>
      <c r="E33" s="152"/>
      <c r="F33" s="152"/>
      <c r="G33" s="152"/>
      <c r="H33" s="152"/>
      <c r="I33" s="152"/>
      <c r="J33" s="152"/>
      <c r="K33" s="152"/>
      <c r="L33" s="145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hidden="1" s="2" customFormat="1" ht="14.4" customHeight="1">
      <c r="A34" s="38"/>
      <c r="B34" s="44"/>
      <c r="C34" s="38"/>
      <c r="D34" s="38"/>
      <c r="E34" s="38"/>
      <c r="F34" s="155" t="s">
        <v>37</v>
      </c>
      <c r="G34" s="38"/>
      <c r="H34" s="38"/>
      <c r="I34" s="155" t="s">
        <v>36</v>
      </c>
      <c r="J34" s="155" t="s">
        <v>38</v>
      </c>
      <c r="K34" s="38"/>
      <c r="L34" s="145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156" t="s">
        <v>39</v>
      </c>
      <c r="E35" s="143" t="s">
        <v>40</v>
      </c>
      <c r="F35" s="157">
        <f>ROUND((SUM(BE90:BE187)),  2)</f>
        <v>0</v>
      </c>
      <c r="G35" s="38"/>
      <c r="H35" s="38"/>
      <c r="I35" s="158">
        <v>0.20999999999999999</v>
      </c>
      <c r="J35" s="157">
        <f>ROUND(((SUM(BE90:BE187))*I35),  2)</f>
        <v>0</v>
      </c>
      <c r="K35" s="38"/>
      <c r="L35" s="145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3" t="s">
        <v>41</v>
      </c>
      <c r="F36" s="157">
        <f>ROUND((SUM(BF90:BF187)),  2)</f>
        <v>0</v>
      </c>
      <c r="G36" s="38"/>
      <c r="H36" s="38"/>
      <c r="I36" s="158">
        <v>0.14999999999999999</v>
      </c>
      <c r="J36" s="157">
        <f>ROUND(((SUM(BF90:BF187))*I36),  2)</f>
        <v>0</v>
      </c>
      <c r="K36" s="38"/>
      <c r="L36" s="145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3" t="s">
        <v>42</v>
      </c>
      <c r="F37" s="157">
        <f>ROUND((SUM(BG90:BG187)),  2)</f>
        <v>0</v>
      </c>
      <c r="G37" s="38"/>
      <c r="H37" s="38"/>
      <c r="I37" s="158">
        <v>0.20999999999999999</v>
      </c>
      <c r="J37" s="157">
        <f>0</f>
        <v>0</v>
      </c>
      <c r="K37" s="38"/>
      <c r="L37" s="145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44"/>
      <c r="C38" s="38"/>
      <c r="D38" s="38"/>
      <c r="E38" s="143" t="s">
        <v>43</v>
      </c>
      <c r="F38" s="157">
        <f>ROUND((SUM(BH90:BH187)),  2)</f>
        <v>0</v>
      </c>
      <c r="G38" s="38"/>
      <c r="H38" s="38"/>
      <c r="I38" s="158">
        <v>0.14999999999999999</v>
      </c>
      <c r="J38" s="157">
        <f>0</f>
        <v>0</v>
      </c>
      <c r="K38" s="38"/>
      <c r="L38" s="145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44"/>
      <c r="C39" s="38"/>
      <c r="D39" s="38"/>
      <c r="E39" s="143" t="s">
        <v>44</v>
      </c>
      <c r="F39" s="157">
        <f>ROUND((SUM(BI90:BI187)),  2)</f>
        <v>0</v>
      </c>
      <c r="G39" s="38"/>
      <c r="H39" s="38"/>
      <c r="I39" s="158">
        <v>0</v>
      </c>
      <c r="J39" s="157">
        <f>0</f>
        <v>0</v>
      </c>
      <c r="K39" s="38"/>
      <c r="L39" s="145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hidden="1" s="2" customFormat="1" ht="6.96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145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hidden="1" s="2" customFormat="1" ht="25.44" customHeight="1">
      <c r="A41" s="38"/>
      <c r="B41" s="44"/>
      <c r="C41" s="159"/>
      <c r="D41" s="160" t="s">
        <v>45</v>
      </c>
      <c r="E41" s="161"/>
      <c r="F41" s="161"/>
      <c r="G41" s="162" t="s">
        <v>46</v>
      </c>
      <c r="H41" s="163" t="s">
        <v>47</v>
      </c>
      <c r="I41" s="161"/>
      <c r="J41" s="164">
        <f>SUM(J32:J39)</f>
        <v>0</v>
      </c>
      <c r="K41" s="165"/>
      <c r="L41" s="145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hidden="1" s="2" customFormat="1" ht="14.4" customHeight="1">
      <c r="A42" s="38"/>
      <c r="B42" s="166"/>
      <c r="C42" s="167"/>
      <c r="D42" s="167"/>
      <c r="E42" s="167"/>
      <c r="F42" s="167"/>
      <c r="G42" s="167"/>
      <c r="H42" s="167"/>
      <c r="I42" s="167"/>
      <c r="J42" s="167"/>
      <c r="K42" s="167"/>
      <c r="L42" s="145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hidden="1"/>
    <row r="44" hidden="1"/>
    <row r="45" hidden="1"/>
    <row r="46" s="2" customFormat="1" ht="6.96" customHeight="1">
      <c r="A46" s="38"/>
      <c r="B46" s="168"/>
      <c r="C46" s="169"/>
      <c r="D46" s="169"/>
      <c r="E46" s="169"/>
      <c r="F46" s="169"/>
      <c r="G46" s="169"/>
      <c r="H46" s="169"/>
      <c r="I46" s="169"/>
      <c r="J46" s="169"/>
      <c r="K46" s="169"/>
      <c r="L46" s="145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s="2" customFormat="1" ht="24.96" customHeight="1">
      <c r="A47" s="38"/>
      <c r="B47" s="39"/>
      <c r="C47" s="23" t="s">
        <v>245</v>
      </c>
      <c r="D47" s="40"/>
      <c r="E47" s="40"/>
      <c r="F47" s="40"/>
      <c r="G47" s="40"/>
      <c r="H47" s="40"/>
      <c r="I47" s="40"/>
      <c r="J47" s="40"/>
      <c r="K47" s="40"/>
      <c r="L47" s="145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s="2" customFormat="1" ht="6.96" customHeight="1">
      <c r="A48" s="38"/>
      <c r="B48" s="39"/>
      <c r="C48" s="40"/>
      <c r="D48" s="40"/>
      <c r="E48" s="40"/>
      <c r="F48" s="40"/>
      <c r="G48" s="40"/>
      <c r="H48" s="40"/>
      <c r="I48" s="40"/>
      <c r="J48" s="40"/>
      <c r="K48" s="40"/>
      <c r="L48" s="145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s="2" customFormat="1" ht="12" customHeight="1">
      <c r="A49" s="38"/>
      <c r="B49" s="39"/>
      <c r="C49" s="32" t="s">
        <v>16</v>
      </c>
      <c r="D49" s="40"/>
      <c r="E49" s="40"/>
      <c r="F49" s="40"/>
      <c r="G49" s="40"/>
      <c r="H49" s="40"/>
      <c r="I49" s="40"/>
      <c r="J49" s="40"/>
      <c r="K49" s="40"/>
      <c r="L49" s="145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s="2" customFormat="1" ht="16.5" customHeight="1">
      <c r="A50" s="38"/>
      <c r="B50" s="39"/>
      <c r="C50" s="40"/>
      <c r="D50" s="40"/>
      <c r="E50" s="170" t="str">
        <f>E7</f>
        <v>3. STAVBA - FIALOVÁ - Vozovna Pisárky, etapa III. - vratná tramvajová smyčka</v>
      </c>
      <c r="F50" s="32"/>
      <c r="G50" s="32"/>
      <c r="H50" s="32"/>
      <c r="I50" s="40"/>
      <c r="J50" s="40"/>
      <c r="K50" s="40"/>
      <c r="L50" s="145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s="1" customFormat="1" ht="12" customHeight="1">
      <c r="B51" s="21"/>
      <c r="C51" s="32" t="s">
        <v>241</v>
      </c>
      <c r="D51" s="22"/>
      <c r="E51" s="22"/>
      <c r="F51" s="22"/>
      <c r="G51" s="22"/>
      <c r="H51" s="22"/>
      <c r="I51" s="22"/>
      <c r="J51" s="22"/>
      <c r="K51" s="22"/>
      <c r="L51" s="20"/>
    </row>
    <row r="52" s="2" customFormat="1" ht="16.5" customHeight="1">
      <c r="A52" s="38"/>
      <c r="B52" s="39"/>
      <c r="C52" s="40"/>
      <c r="D52" s="40"/>
      <c r="E52" s="170" t="s">
        <v>3060</v>
      </c>
      <c r="F52" s="40"/>
      <c r="G52" s="40"/>
      <c r="H52" s="40"/>
      <c r="I52" s="40"/>
      <c r="J52" s="40"/>
      <c r="K52" s="40"/>
      <c r="L52" s="145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s="2" customFormat="1" ht="12" customHeight="1">
      <c r="A53" s="38"/>
      <c r="B53" s="39"/>
      <c r="C53" s="32" t="s">
        <v>243</v>
      </c>
      <c r="D53" s="40"/>
      <c r="E53" s="40"/>
      <c r="F53" s="40"/>
      <c r="G53" s="40"/>
      <c r="H53" s="40"/>
      <c r="I53" s="40"/>
      <c r="J53" s="40"/>
      <c r="K53" s="40"/>
      <c r="L53" s="145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s="2" customFormat="1" ht="16.5" customHeight="1">
      <c r="A54" s="38"/>
      <c r="B54" s="39"/>
      <c r="C54" s="40"/>
      <c r="D54" s="40"/>
      <c r="E54" s="69" t="str">
        <f>E11</f>
        <v>IO406.1 - Přeložka VO BVV (Smyčka DUSP)</v>
      </c>
      <c r="F54" s="40"/>
      <c r="G54" s="40"/>
      <c r="H54" s="40"/>
      <c r="I54" s="40"/>
      <c r="J54" s="40"/>
      <c r="K54" s="40"/>
      <c r="L54" s="145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s="2" customFormat="1" ht="6.96" customHeight="1">
      <c r="A55" s="38"/>
      <c r="B55" s="39"/>
      <c r="C55" s="40"/>
      <c r="D55" s="40"/>
      <c r="E55" s="40"/>
      <c r="F55" s="40"/>
      <c r="G55" s="40"/>
      <c r="H55" s="40"/>
      <c r="I55" s="40"/>
      <c r="J55" s="40"/>
      <c r="K55" s="40"/>
      <c r="L55" s="145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s="2" customFormat="1" ht="12" customHeight="1">
      <c r="A56" s="38"/>
      <c r="B56" s="39"/>
      <c r="C56" s="32" t="s">
        <v>21</v>
      </c>
      <c r="D56" s="40"/>
      <c r="E56" s="40"/>
      <c r="F56" s="27" t="str">
        <f>F14</f>
        <v xml:space="preserve"> </v>
      </c>
      <c r="G56" s="40"/>
      <c r="H56" s="40"/>
      <c r="I56" s="32" t="s">
        <v>23</v>
      </c>
      <c r="J56" s="72" t="str">
        <f>IF(J14="","",J14)</f>
        <v>20. 12. 2021</v>
      </c>
      <c r="K56" s="40"/>
      <c r="L56" s="145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s="2" customFormat="1" ht="6.96" customHeight="1">
      <c r="A57" s="38"/>
      <c r="B57" s="39"/>
      <c r="C57" s="40"/>
      <c r="D57" s="40"/>
      <c r="E57" s="40"/>
      <c r="F57" s="40"/>
      <c r="G57" s="40"/>
      <c r="H57" s="40"/>
      <c r="I57" s="40"/>
      <c r="J57" s="40"/>
      <c r="K57" s="40"/>
      <c r="L57" s="145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s="2" customFormat="1" ht="15.15" customHeight="1">
      <c r="A58" s="38"/>
      <c r="B58" s="39"/>
      <c r="C58" s="32" t="s">
        <v>25</v>
      </c>
      <c r="D58" s="40"/>
      <c r="E58" s="40"/>
      <c r="F58" s="27" t="str">
        <f>E17</f>
        <v xml:space="preserve"> </v>
      </c>
      <c r="G58" s="40"/>
      <c r="H58" s="40"/>
      <c r="I58" s="32" t="s">
        <v>30</v>
      </c>
      <c r="J58" s="36" t="str">
        <f>E23</f>
        <v xml:space="preserve"> </v>
      </c>
      <c r="K58" s="40"/>
      <c r="L58" s="145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</row>
    <row r="59" s="2" customFormat="1" ht="15.15" customHeight="1">
      <c r="A59" s="38"/>
      <c r="B59" s="39"/>
      <c r="C59" s="32" t="s">
        <v>28</v>
      </c>
      <c r="D59" s="40"/>
      <c r="E59" s="40"/>
      <c r="F59" s="27" t="str">
        <f>IF(E20="","",E20)</f>
        <v>Vyplň údaj</v>
      </c>
      <c r="G59" s="40"/>
      <c r="H59" s="40"/>
      <c r="I59" s="32" t="s">
        <v>32</v>
      </c>
      <c r="J59" s="36" t="str">
        <f>E26</f>
        <v xml:space="preserve"> </v>
      </c>
      <c r="K59" s="40"/>
      <c r="L59" s="145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</row>
    <row r="60" s="2" customFormat="1" ht="10.32" customHeight="1">
      <c r="A60" s="38"/>
      <c r="B60" s="39"/>
      <c r="C60" s="40"/>
      <c r="D60" s="40"/>
      <c r="E60" s="40"/>
      <c r="F60" s="40"/>
      <c r="G60" s="40"/>
      <c r="H60" s="40"/>
      <c r="I60" s="40"/>
      <c r="J60" s="40"/>
      <c r="K60" s="40"/>
      <c r="L60" s="145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</row>
    <row r="61" s="2" customFormat="1" ht="29.28" customHeight="1">
      <c r="A61" s="38"/>
      <c r="B61" s="39"/>
      <c r="C61" s="171" t="s">
        <v>246</v>
      </c>
      <c r="D61" s="172"/>
      <c r="E61" s="172"/>
      <c r="F61" s="172"/>
      <c r="G61" s="172"/>
      <c r="H61" s="172"/>
      <c r="I61" s="172"/>
      <c r="J61" s="173" t="s">
        <v>247</v>
      </c>
      <c r="K61" s="172"/>
      <c r="L61" s="145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 s="2" customFormat="1" ht="10.32" customHeight="1">
      <c r="A62" s="38"/>
      <c r="B62" s="39"/>
      <c r="C62" s="40"/>
      <c r="D62" s="40"/>
      <c r="E62" s="40"/>
      <c r="F62" s="40"/>
      <c r="G62" s="40"/>
      <c r="H62" s="40"/>
      <c r="I62" s="40"/>
      <c r="J62" s="40"/>
      <c r="K62" s="40"/>
      <c r="L62" s="145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</row>
    <row r="63" s="2" customFormat="1" ht="22.8" customHeight="1">
      <c r="A63" s="38"/>
      <c r="B63" s="39"/>
      <c r="C63" s="174" t="s">
        <v>67</v>
      </c>
      <c r="D63" s="40"/>
      <c r="E63" s="40"/>
      <c r="F63" s="40"/>
      <c r="G63" s="40"/>
      <c r="H63" s="40"/>
      <c r="I63" s="40"/>
      <c r="J63" s="102">
        <f>J90</f>
        <v>0</v>
      </c>
      <c r="K63" s="40"/>
      <c r="L63" s="145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U63" s="17" t="s">
        <v>248</v>
      </c>
    </row>
    <row r="64" s="9" customFormat="1" ht="24.96" customHeight="1">
      <c r="A64" s="9"/>
      <c r="B64" s="175"/>
      <c r="C64" s="176"/>
      <c r="D64" s="177" t="s">
        <v>3062</v>
      </c>
      <c r="E64" s="178"/>
      <c r="F64" s="178"/>
      <c r="G64" s="178"/>
      <c r="H64" s="178"/>
      <c r="I64" s="178"/>
      <c r="J64" s="179">
        <f>J91</f>
        <v>0</v>
      </c>
      <c r="K64" s="176"/>
      <c r="L64" s="180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9" customFormat="1" ht="24.96" customHeight="1">
      <c r="A65" s="9"/>
      <c r="B65" s="175"/>
      <c r="C65" s="176"/>
      <c r="D65" s="177" t="s">
        <v>3063</v>
      </c>
      <c r="E65" s="178"/>
      <c r="F65" s="178"/>
      <c r="G65" s="178"/>
      <c r="H65" s="178"/>
      <c r="I65" s="178"/>
      <c r="J65" s="179">
        <f>J116</f>
        <v>0</v>
      </c>
      <c r="K65" s="176"/>
      <c r="L65" s="180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9" customFormat="1" ht="24.96" customHeight="1">
      <c r="A66" s="9"/>
      <c r="B66" s="175"/>
      <c r="C66" s="176"/>
      <c r="D66" s="177" t="s">
        <v>1664</v>
      </c>
      <c r="E66" s="178"/>
      <c r="F66" s="178"/>
      <c r="G66" s="178"/>
      <c r="H66" s="178"/>
      <c r="I66" s="178"/>
      <c r="J66" s="179">
        <f>J122</f>
        <v>0</v>
      </c>
      <c r="K66" s="176"/>
      <c r="L66" s="180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9" customFormat="1" ht="24.96" customHeight="1">
      <c r="A67" s="9"/>
      <c r="B67" s="175"/>
      <c r="C67" s="176"/>
      <c r="D67" s="177" t="s">
        <v>289</v>
      </c>
      <c r="E67" s="178"/>
      <c r="F67" s="178"/>
      <c r="G67" s="178"/>
      <c r="H67" s="178"/>
      <c r="I67" s="178"/>
      <c r="J67" s="179">
        <f>J171</f>
        <v>0</v>
      </c>
      <c r="K67" s="176"/>
      <c r="L67" s="180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9" customFormat="1" ht="24.96" customHeight="1">
      <c r="A68" s="9"/>
      <c r="B68" s="175"/>
      <c r="C68" s="176"/>
      <c r="D68" s="177" t="s">
        <v>249</v>
      </c>
      <c r="E68" s="178"/>
      <c r="F68" s="178"/>
      <c r="G68" s="178"/>
      <c r="H68" s="178"/>
      <c r="I68" s="178"/>
      <c r="J68" s="179">
        <f>J181</f>
        <v>0</v>
      </c>
      <c r="K68" s="176"/>
      <c r="L68" s="180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2" customFormat="1" ht="21.84" customHeight="1">
      <c r="A69" s="38"/>
      <c r="B69" s="39"/>
      <c r="C69" s="40"/>
      <c r="D69" s="40"/>
      <c r="E69" s="40"/>
      <c r="F69" s="40"/>
      <c r="G69" s="40"/>
      <c r="H69" s="40"/>
      <c r="I69" s="40"/>
      <c r="J69" s="40"/>
      <c r="K69" s="40"/>
      <c r="L69" s="145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</row>
    <row r="70" s="2" customFormat="1" ht="6.96" customHeight="1">
      <c r="A70" s="38"/>
      <c r="B70" s="59"/>
      <c r="C70" s="60"/>
      <c r="D70" s="60"/>
      <c r="E70" s="60"/>
      <c r="F70" s="60"/>
      <c r="G70" s="60"/>
      <c r="H70" s="60"/>
      <c r="I70" s="60"/>
      <c r="J70" s="60"/>
      <c r="K70" s="60"/>
      <c r="L70" s="145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</row>
    <row r="74" s="2" customFormat="1" ht="6.96" customHeight="1">
      <c r="A74" s="38"/>
      <c r="B74" s="61"/>
      <c r="C74" s="62"/>
      <c r="D74" s="62"/>
      <c r="E74" s="62"/>
      <c r="F74" s="62"/>
      <c r="G74" s="62"/>
      <c r="H74" s="62"/>
      <c r="I74" s="62"/>
      <c r="J74" s="62"/>
      <c r="K74" s="62"/>
      <c r="L74" s="145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</row>
    <row r="75" s="2" customFormat="1" ht="24.96" customHeight="1">
      <c r="A75" s="38"/>
      <c r="B75" s="39"/>
      <c r="C75" s="23" t="s">
        <v>250</v>
      </c>
      <c r="D75" s="40"/>
      <c r="E75" s="40"/>
      <c r="F75" s="40"/>
      <c r="G75" s="40"/>
      <c r="H75" s="40"/>
      <c r="I75" s="40"/>
      <c r="J75" s="40"/>
      <c r="K75" s="40"/>
      <c r="L75" s="145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6" s="2" customFormat="1" ht="6.96" customHeight="1">
      <c r="A76" s="38"/>
      <c r="B76" s="39"/>
      <c r="C76" s="40"/>
      <c r="D76" s="40"/>
      <c r="E76" s="40"/>
      <c r="F76" s="40"/>
      <c r="G76" s="40"/>
      <c r="H76" s="40"/>
      <c r="I76" s="40"/>
      <c r="J76" s="40"/>
      <c r="K76" s="40"/>
      <c r="L76" s="145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2" customHeight="1">
      <c r="A77" s="38"/>
      <c r="B77" s="39"/>
      <c r="C77" s="32" t="s">
        <v>16</v>
      </c>
      <c r="D77" s="40"/>
      <c r="E77" s="40"/>
      <c r="F77" s="40"/>
      <c r="G77" s="40"/>
      <c r="H77" s="40"/>
      <c r="I77" s="40"/>
      <c r="J77" s="40"/>
      <c r="K77" s="40"/>
      <c r="L77" s="145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78" s="2" customFormat="1" ht="16.5" customHeight="1">
      <c r="A78" s="38"/>
      <c r="B78" s="39"/>
      <c r="C78" s="40"/>
      <c r="D78" s="40"/>
      <c r="E78" s="170" t="str">
        <f>E7</f>
        <v>3. STAVBA - FIALOVÁ - Vozovna Pisárky, etapa III. - vratná tramvajová smyčka</v>
      </c>
      <c r="F78" s="32"/>
      <c r="G78" s="32"/>
      <c r="H78" s="32"/>
      <c r="I78" s="40"/>
      <c r="J78" s="40"/>
      <c r="K78" s="40"/>
      <c r="L78" s="145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</row>
    <row r="79" s="1" customFormat="1" ht="12" customHeight="1">
      <c r="B79" s="21"/>
      <c r="C79" s="32" t="s">
        <v>241</v>
      </c>
      <c r="D79" s="22"/>
      <c r="E79" s="22"/>
      <c r="F79" s="22"/>
      <c r="G79" s="22"/>
      <c r="H79" s="22"/>
      <c r="I79" s="22"/>
      <c r="J79" s="22"/>
      <c r="K79" s="22"/>
      <c r="L79" s="20"/>
    </row>
    <row r="80" s="2" customFormat="1" ht="16.5" customHeight="1">
      <c r="A80" s="38"/>
      <c r="B80" s="39"/>
      <c r="C80" s="40"/>
      <c r="D80" s="40"/>
      <c r="E80" s="170" t="s">
        <v>3060</v>
      </c>
      <c r="F80" s="40"/>
      <c r="G80" s="40"/>
      <c r="H80" s="40"/>
      <c r="I80" s="40"/>
      <c r="J80" s="40"/>
      <c r="K80" s="40"/>
      <c r="L80" s="145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12" customHeight="1">
      <c r="A81" s="38"/>
      <c r="B81" s="39"/>
      <c r="C81" s="32" t="s">
        <v>243</v>
      </c>
      <c r="D81" s="40"/>
      <c r="E81" s="40"/>
      <c r="F81" s="40"/>
      <c r="G81" s="40"/>
      <c r="H81" s="40"/>
      <c r="I81" s="40"/>
      <c r="J81" s="40"/>
      <c r="K81" s="40"/>
      <c r="L81" s="145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16.5" customHeight="1">
      <c r="A82" s="38"/>
      <c r="B82" s="39"/>
      <c r="C82" s="40"/>
      <c r="D82" s="40"/>
      <c r="E82" s="69" t="str">
        <f>E11</f>
        <v>IO406.1 - Přeložka VO BVV (Smyčka DUSP)</v>
      </c>
      <c r="F82" s="40"/>
      <c r="G82" s="40"/>
      <c r="H82" s="40"/>
      <c r="I82" s="40"/>
      <c r="J82" s="40"/>
      <c r="K82" s="40"/>
      <c r="L82" s="145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145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21</v>
      </c>
      <c r="D84" s="40"/>
      <c r="E84" s="40"/>
      <c r="F84" s="27" t="str">
        <f>F14</f>
        <v xml:space="preserve"> </v>
      </c>
      <c r="G84" s="40"/>
      <c r="H84" s="40"/>
      <c r="I84" s="32" t="s">
        <v>23</v>
      </c>
      <c r="J84" s="72" t="str">
        <f>IF(J14="","",J14)</f>
        <v>20. 12. 2021</v>
      </c>
      <c r="K84" s="40"/>
      <c r="L84" s="145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6.96" customHeight="1">
      <c r="A85" s="38"/>
      <c r="B85" s="39"/>
      <c r="C85" s="40"/>
      <c r="D85" s="40"/>
      <c r="E85" s="40"/>
      <c r="F85" s="40"/>
      <c r="G85" s="40"/>
      <c r="H85" s="40"/>
      <c r="I85" s="40"/>
      <c r="J85" s="40"/>
      <c r="K85" s="40"/>
      <c r="L85" s="145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5.15" customHeight="1">
      <c r="A86" s="38"/>
      <c r="B86" s="39"/>
      <c r="C86" s="32" t="s">
        <v>25</v>
      </c>
      <c r="D86" s="40"/>
      <c r="E86" s="40"/>
      <c r="F86" s="27" t="str">
        <f>E17</f>
        <v xml:space="preserve"> </v>
      </c>
      <c r="G86" s="40"/>
      <c r="H86" s="40"/>
      <c r="I86" s="32" t="s">
        <v>30</v>
      </c>
      <c r="J86" s="36" t="str">
        <f>E23</f>
        <v xml:space="preserve"> </v>
      </c>
      <c r="K86" s="40"/>
      <c r="L86" s="145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5.15" customHeight="1">
      <c r="A87" s="38"/>
      <c r="B87" s="39"/>
      <c r="C87" s="32" t="s">
        <v>28</v>
      </c>
      <c r="D87" s="40"/>
      <c r="E87" s="40"/>
      <c r="F87" s="27" t="str">
        <f>IF(E20="","",E20)</f>
        <v>Vyplň údaj</v>
      </c>
      <c r="G87" s="40"/>
      <c r="H87" s="40"/>
      <c r="I87" s="32" t="s">
        <v>32</v>
      </c>
      <c r="J87" s="36" t="str">
        <f>E26</f>
        <v xml:space="preserve"> </v>
      </c>
      <c r="K87" s="40"/>
      <c r="L87" s="145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10.32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145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10" customFormat="1" ht="29.28" customHeight="1">
      <c r="A89" s="181"/>
      <c r="B89" s="182"/>
      <c r="C89" s="183" t="s">
        <v>251</v>
      </c>
      <c r="D89" s="184" t="s">
        <v>54</v>
      </c>
      <c r="E89" s="184" t="s">
        <v>50</v>
      </c>
      <c r="F89" s="184" t="s">
        <v>51</v>
      </c>
      <c r="G89" s="184" t="s">
        <v>252</v>
      </c>
      <c r="H89" s="184" t="s">
        <v>253</v>
      </c>
      <c r="I89" s="184" t="s">
        <v>254</v>
      </c>
      <c r="J89" s="184" t="s">
        <v>247</v>
      </c>
      <c r="K89" s="185" t="s">
        <v>255</v>
      </c>
      <c r="L89" s="186"/>
      <c r="M89" s="92" t="s">
        <v>19</v>
      </c>
      <c r="N89" s="93" t="s">
        <v>39</v>
      </c>
      <c r="O89" s="93" t="s">
        <v>256</v>
      </c>
      <c r="P89" s="93" t="s">
        <v>257</v>
      </c>
      <c r="Q89" s="93" t="s">
        <v>258</v>
      </c>
      <c r="R89" s="93" t="s">
        <v>259</v>
      </c>
      <c r="S89" s="93" t="s">
        <v>260</v>
      </c>
      <c r="T89" s="94" t="s">
        <v>261</v>
      </c>
      <c r="U89" s="181"/>
      <c r="V89" s="181"/>
      <c r="W89" s="181"/>
      <c r="X89" s="181"/>
      <c r="Y89" s="181"/>
      <c r="Z89" s="181"/>
      <c r="AA89" s="181"/>
      <c r="AB89" s="181"/>
      <c r="AC89" s="181"/>
      <c r="AD89" s="181"/>
      <c r="AE89" s="181"/>
    </row>
    <row r="90" s="2" customFormat="1" ht="22.8" customHeight="1">
      <c r="A90" s="38"/>
      <c r="B90" s="39"/>
      <c r="C90" s="99" t="s">
        <v>262</v>
      </c>
      <c r="D90" s="40"/>
      <c r="E90" s="40"/>
      <c r="F90" s="40"/>
      <c r="G90" s="40"/>
      <c r="H90" s="40"/>
      <c r="I90" s="40"/>
      <c r="J90" s="187">
        <f>BK90</f>
        <v>0</v>
      </c>
      <c r="K90" s="40"/>
      <c r="L90" s="44"/>
      <c r="M90" s="95"/>
      <c r="N90" s="188"/>
      <c r="O90" s="96"/>
      <c r="P90" s="189">
        <f>P91+P116+P122+P171+P181</f>
        <v>0</v>
      </c>
      <c r="Q90" s="96"/>
      <c r="R90" s="189">
        <f>R91+R116+R122+R171+R181</f>
        <v>109.99727919999999</v>
      </c>
      <c r="S90" s="96"/>
      <c r="T90" s="190">
        <f>T91+T116+T122+T171+T181</f>
        <v>108.48090000000001</v>
      </c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T90" s="17" t="s">
        <v>68</v>
      </c>
      <c r="AU90" s="17" t="s">
        <v>248</v>
      </c>
      <c r="BK90" s="191">
        <f>BK91+BK116+BK122+BK171+BK181</f>
        <v>0</v>
      </c>
    </row>
    <row r="91" s="11" customFormat="1" ht="25.92" customHeight="1">
      <c r="A91" s="11"/>
      <c r="B91" s="192"/>
      <c r="C91" s="193"/>
      <c r="D91" s="194" t="s">
        <v>68</v>
      </c>
      <c r="E91" s="195" t="s">
        <v>3064</v>
      </c>
      <c r="F91" s="195" t="s">
        <v>3065</v>
      </c>
      <c r="G91" s="193"/>
      <c r="H91" s="193"/>
      <c r="I91" s="196"/>
      <c r="J91" s="197">
        <f>BK91</f>
        <v>0</v>
      </c>
      <c r="K91" s="193"/>
      <c r="L91" s="198"/>
      <c r="M91" s="199"/>
      <c r="N91" s="200"/>
      <c r="O91" s="200"/>
      <c r="P91" s="201">
        <f>SUM(P92:P115)</f>
        <v>0</v>
      </c>
      <c r="Q91" s="200"/>
      <c r="R91" s="201">
        <f>SUM(R92:R115)</f>
        <v>0.76741999999999999</v>
      </c>
      <c r="S91" s="200"/>
      <c r="T91" s="202">
        <f>SUM(T92:T115)</f>
        <v>0</v>
      </c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R91" s="203" t="s">
        <v>265</v>
      </c>
      <c r="AT91" s="204" t="s">
        <v>68</v>
      </c>
      <c r="AU91" s="204" t="s">
        <v>69</v>
      </c>
      <c r="AY91" s="203" t="s">
        <v>266</v>
      </c>
      <c r="BK91" s="205">
        <f>SUM(BK92:BK115)</f>
        <v>0</v>
      </c>
    </row>
    <row r="92" s="2" customFormat="1" ht="16.5" customHeight="1">
      <c r="A92" s="38"/>
      <c r="B92" s="39"/>
      <c r="C92" s="206" t="s">
        <v>1446</v>
      </c>
      <c r="D92" s="206" t="s">
        <v>267</v>
      </c>
      <c r="E92" s="207" t="s">
        <v>3542</v>
      </c>
      <c r="F92" s="208" t="s">
        <v>3543</v>
      </c>
      <c r="G92" s="209" t="s">
        <v>341</v>
      </c>
      <c r="H92" s="210">
        <v>8</v>
      </c>
      <c r="I92" s="211"/>
      <c r="J92" s="212">
        <f>ROUND(I92*H92,2)</f>
        <v>0</v>
      </c>
      <c r="K92" s="208" t="s">
        <v>19</v>
      </c>
      <c r="L92" s="44"/>
      <c r="M92" s="213" t="s">
        <v>19</v>
      </c>
      <c r="N92" s="214" t="s">
        <v>40</v>
      </c>
      <c r="O92" s="84"/>
      <c r="P92" s="215">
        <f>O92*H92</f>
        <v>0</v>
      </c>
      <c r="Q92" s="215">
        <v>0</v>
      </c>
      <c r="R92" s="215">
        <f>Q92*H92</f>
        <v>0</v>
      </c>
      <c r="S92" s="215">
        <v>0</v>
      </c>
      <c r="T92" s="216">
        <f>S92*H92</f>
        <v>0</v>
      </c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R92" s="217" t="s">
        <v>265</v>
      </c>
      <c r="AT92" s="217" t="s">
        <v>267</v>
      </c>
      <c r="AU92" s="217" t="s">
        <v>76</v>
      </c>
      <c r="AY92" s="17" t="s">
        <v>266</v>
      </c>
      <c r="BE92" s="218">
        <f>IF(N92="základní",J92,0)</f>
        <v>0</v>
      </c>
      <c r="BF92" s="218">
        <f>IF(N92="snížená",J92,0)</f>
        <v>0</v>
      </c>
      <c r="BG92" s="218">
        <f>IF(N92="zákl. přenesená",J92,0)</f>
        <v>0</v>
      </c>
      <c r="BH92" s="218">
        <f>IF(N92="sníž. přenesená",J92,0)</f>
        <v>0</v>
      </c>
      <c r="BI92" s="218">
        <f>IF(N92="nulová",J92,0)</f>
        <v>0</v>
      </c>
      <c r="BJ92" s="17" t="s">
        <v>76</v>
      </c>
      <c r="BK92" s="218">
        <f>ROUND(I92*H92,2)</f>
        <v>0</v>
      </c>
      <c r="BL92" s="17" t="s">
        <v>265</v>
      </c>
      <c r="BM92" s="217" t="s">
        <v>3544</v>
      </c>
    </row>
    <row r="93" s="2" customFormat="1" ht="16.5" customHeight="1">
      <c r="A93" s="38"/>
      <c r="B93" s="39"/>
      <c r="C93" s="206" t="s">
        <v>1451</v>
      </c>
      <c r="D93" s="206" t="s">
        <v>267</v>
      </c>
      <c r="E93" s="207" t="s">
        <v>3545</v>
      </c>
      <c r="F93" s="208" t="s">
        <v>3546</v>
      </c>
      <c r="G93" s="209" t="s">
        <v>341</v>
      </c>
      <c r="H93" s="210">
        <v>8</v>
      </c>
      <c r="I93" s="211"/>
      <c r="J93" s="212">
        <f>ROUND(I93*H93,2)</f>
        <v>0</v>
      </c>
      <c r="K93" s="208" t="s">
        <v>19</v>
      </c>
      <c r="L93" s="44"/>
      <c r="M93" s="213" t="s">
        <v>19</v>
      </c>
      <c r="N93" s="214" t="s">
        <v>40</v>
      </c>
      <c r="O93" s="84"/>
      <c r="P93" s="215">
        <f>O93*H93</f>
        <v>0</v>
      </c>
      <c r="Q93" s="215">
        <v>0</v>
      </c>
      <c r="R93" s="215">
        <f>Q93*H93</f>
        <v>0</v>
      </c>
      <c r="S93" s="215">
        <v>0</v>
      </c>
      <c r="T93" s="216">
        <f>S93*H93</f>
        <v>0</v>
      </c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R93" s="217" t="s">
        <v>265</v>
      </c>
      <c r="AT93" s="217" t="s">
        <v>267</v>
      </c>
      <c r="AU93" s="217" t="s">
        <v>76</v>
      </c>
      <c r="AY93" s="17" t="s">
        <v>266</v>
      </c>
      <c r="BE93" s="218">
        <f>IF(N93="základní",J93,0)</f>
        <v>0</v>
      </c>
      <c r="BF93" s="218">
        <f>IF(N93="snížená",J93,0)</f>
        <v>0</v>
      </c>
      <c r="BG93" s="218">
        <f>IF(N93="zákl. přenesená",J93,0)</f>
        <v>0</v>
      </c>
      <c r="BH93" s="218">
        <f>IF(N93="sníž. přenesená",J93,0)</f>
        <v>0</v>
      </c>
      <c r="BI93" s="218">
        <f>IF(N93="nulová",J93,0)</f>
        <v>0</v>
      </c>
      <c r="BJ93" s="17" t="s">
        <v>76</v>
      </c>
      <c r="BK93" s="218">
        <f>ROUND(I93*H93,2)</f>
        <v>0</v>
      </c>
      <c r="BL93" s="17" t="s">
        <v>265</v>
      </c>
      <c r="BM93" s="217" t="s">
        <v>3547</v>
      </c>
    </row>
    <row r="94" s="2" customFormat="1" ht="16.5" customHeight="1">
      <c r="A94" s="38"/>
      <c r="B94" s="39"/>
      <c r="C94" s="206" t="s">
        <v>1458</v>
      </c>
      <c r="D94" s="206" t="s">
        <v>267</v>
      </c>
      <c r="E94" s="207" t="s">
        <v>3548</v>
      </c>
      <c r="F94" s="208" t="s">
        <v>3549</v>
      </c>
      <c r="G94" s="209" t="s">
        <v>341</v>
      </c>
      <c r="H94" s="210">
        <v>8</v>
      </c>
      <c r="I94" s="211"/>
      <c r="J94" s="212">
        <f>ROUND(I94*H94,2)</f>
        <v>0</v>
      </c>
      <c r="K94" s="208" t="s">
        <v>19</v>
      </c>
      <c r="L94" s="44"/>
      <c r="M94" s="213" t="s">
        <v>19</v>
      </c>
      <c r="N94" s="214" t="s">
        <v>40</v>
      </c>
      <c r="O94" s="84"/>
      <c r="P94" s="215">
        <f>O94*H94</f>
        <v>0</v>
      </c>
      <c r="Q94" s="215">
        <v>0</v>
      </c>
      <c r="R94" s="215">
        <f>Q94*H94</f>
        <v>0</v>
      </c>
      <c r="S94" s="215">
        <v>0</v>
      </c>
      <c r="T94" s="216">
        <f>S94*H94</f>
        <v>0</v>
      </c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R94" s="217" t="s">
        <v>265</v>
      </c>
      <c r="AT94" s="217" t="s">
        <v>267</v>
      </c>
      <c r="AU94" s="217" t="s">
        <v>76</v>
      </c>
      <c r="AY94" s="17" t="s">
        <v>266</v>
      </c>
      <c r="BE94" s="218">
        <f>IF(N94="základní",J94,0)</f>
        <v>0</v>
      </c>
      <c r="BF94" s="218">
        <f>IF(N94="snížená",J94,0)</f>
        <v>0</v>
      </c>
      <c r="BG94" s="218">
        <f>IF(N94="zákl. přenesená",J94,0)</f>
        <v>0</v>
      </c>
      <c r="BH94" s="218">
        <f>IF(N94="sníž. přenesená",J94,0)</f>
        <v>0</v>
      </c>
      <c r="BI94" s="218">
        <f>IF(N94="nulová",J94,0)</f>
        <v>0</v>
      </c>
      <c r="BJ94" s="17" t="s">
        <v>76</v>
      </c>
      <c r="BK94" s="218">
        <f>ROUND(I94*H94,2)</f>
        <v>0</v>
      </c>
      <c r="BL94" s="17" t="s">
        <v>265</v>
      </c>
      <c r="BM94" s="217" t="s">
        <v>3550</v>
      </c>
    </row>
    <row r="95" s="2" customFormat="1" ht="16.5" customHeight="1">
      <c r="A95" s="38"/>
      <c r="B95" s="39"/>
      <c r="C95" s="206" t="s">
        <v>1464</v>
      </c>
      <c r="D95" s="206" t="s">
        <v>267</v>
      </c>
      <c r="E95" s="207" t="s">
        <v>3399</v>
      </c>
      <c r="F95" s="208" t="s">
        <v>3400</v>
      </c>
      <c r="G95" s="209" t="s">
        <v>299</v>
      </c>
      <c r="H95" s="210">
        <v>300</v>
      </c>
      <c r="I95" s="211"/>
      <c r="J95" s="212">
        <f>ROUND(I95*H95,2)</f>
        <v>0</v>
      </c>
      <c r="K95" s="208" t="s">
        <v>19</v>
      </c>
      <c r="L95" s="44"/>
      <c r="M95" s="213" t="s">
        <v>19</v>
      </c>
      <c r="N95" s="214" t="s">
        <v>40</v>
      </c>
      <c r="O95" s="84"/>
      <c r="P95" s="215">
        <f>O95*H95</f>
        <v>0</v>
      </c>
      <c r="Q95" s="215">
        <v>0</v>
      </c>
      <c r="R95" s="215">
        <f>Q95*H95</f>
        <v>0</v>
      </c>
      <c r="S95" s="215">
        <v>0</v>
      </c>
      <c r="T95" s="216">
        <f>S95*H95</f>
        <v>0</v>
      </c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R95" s="217" t="s">
        <v>265</v>
      </c>
      <c r="AT95" s="217" t="s">
        <v>267</v>
      </c>
      <c r="AU95" s="217" t="s">
        <v>76</v>
      </c>
      <c r="AY95" s="17" t="s">
        <v>266</v>
      </c>
      <c r="BE95" s="218">
        <f>IF(N95="základní",J95,0)</f>
        <v>0</v>
      </c>
      <c r="BF95" s="218">
        <f>IF(N95="snížená",J95,0)</f>
        <v>0</v>
      </c>
      <c r="BG95" s="218">
        <f>IF(N95="zákl. přenesená",J95,0)</f>
        <v>0</v>
      </c>
      <c r="BH95" s="218">
        <f>IF(N95="sníž. přenesená",J95,0)</f>
        <v>0</v>
      </c>
      <c r="BI95" s="218">
        <f>IF(N95="nulová",J95,0)</f>
        <v>0</v>
      </c>
      <c r="BJ95" s="17" t="s">
        <v>76</v>
      </c>
      <c r="BK95" s="218">
        <f>ROUND(I95*H95,2)</f>
        <v>0</v>
      </c>
      <c r="BL95" s="17" t="s">
        <v>265</v>
      </c>
      <c r="BM95" s="217" t="s">
        <v>3551</v>
      </c>
    </row>
    <row r="96" s="12" customFormat="1">
      <c r="A96" s="12"/>
      <c r="B96" s="224"/>
      <c r="C96" s="225"/>
      <c r="D96" s="226" t="s">
        <v>275</v>
      </c>
      <c r="E96" s="227" t="s">
        <v>1574</v>
      </c>
      <c r="F96" s="228" t="s">
        <v>3552</v>
      </c>
      <c r="G96" s="225"/>
      <c r="H96" s="229">
        <v>300</v>
      </c>
      <c r="I96" s="230"/>
      <c r="J96" s="225"/>
      <c r="K96" s="225"/>
      <c r="L96" s="231"/>
      <c r="M96" s="236"/>
      <c r="N96" s="237"/>
      <c r="O96" s="237"/>
      <c r="P96" s="237"/>
      <c r="Q96" s="237"/>
      <c r="R96" s="237"/>
      <c r="S96" s="237"/>
      <c r="T96" s="238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T96" s="235" t="s">
        <v>275</v>
      </c>
      <c r="AU96" s="235" t="s">
        <v>76</v>
      </c>
      <c r="AV96" s="12" t="s">
        <v>78</v>
      </c>
      <c r="AW96" s="12" t="s">
        <v>31</v>
      </c>
      <c r="AX96" s="12" t="s">
        <v>76</v>
      </c>
      <c r="AY96" s="235" t="s">
        <v>266</v>
      </c>
    </row>
    <row r="97" s="2" customFormat="1" ht="21.75" customHeight="1">
      <c r="A97" s="38"/>
      <c r="B97" s="39"/>
      <c r="C97" s="206" t="s">
        <v>1476</v>
      </c>
      <c r="D97" s="206" t="s">
        <v>267</v>
      </c>
      <c r="E97" s="207" t="s">
        <v>3066</v>
      </c>
      <c r="F97" s="208" t="s">
        <v>3067</v>
      </c>
      <c r="G97" s="209" t="s">
        <v>341</v>
      </c>
      <c r="H97" s="210">
        <v>20</v>
      </c>
      <c r="I97" s="211"/>
      <c r="J97" s="212">
        <f>ROUND(I97*H97,2)</f>
        <v>0</v>
      </c>
      <c r="K97" s="208" t="s">
        <v>19</v>
      </c>
      <c r="L97" s="44"/>
      <c r="M97" s="213" t="s">
        <v>19</v>
      </c>
      <c r="N97" s="214" t="s">
        <v>40</v>
      </c>
      <c r="O97" s="84"/>
      <c r="P97" s="215">
        <f>O97*H97</f>
        <v>0</v>
      </c>
      <c r="Q97" s="215">
        <v>0</v>
      </c>
      <c r="R97" s="215">
        <f>Q97*H97</f>
        <v>0</v>
      </c>
      <c r="S97" s="215">
        <v>0</v>
      </c>
      <c r="T97" s="216">
        <f>S97*H97</f>
        <v>0</v>
      </c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R97" s="217" t="s">
        <v>265</v>
      </c>
      <c r="AT97" s="217" t="s">
        <v>267</v>
      </c>
      <c r="AU97" s="217" t="s">
        <v>76</v>
      </c>
      <c r="AY97" s="17" t="s">
        <v>266</v>
      </c>
      <c r="BE97" s="218">
        <f>IF(N97="základní",J97,0)</f>
        <v>0</v>
      </c>
      <c r="BF97" s="218">
        <f>IF(N97="snížená",J97,0)</f>
        <v>0</v>
      </c>
      <c r="BG97" s="218">
        <f>IF(N97="zákl. přenesená",J97,0)</f>
        <v>0</v>
      </c>
      <c r="BH97" s="218">
        <f>IF(N97="sníž. přenesená",J97,0)</f>
        <v>0</v>
      </c>
      <c r="BI97" s="218">
        <f>IF(N97="nulová",J97,0)</f>
        <v>0</v>
      </c>
      <c r="BJ97" s="17" t="s">
        <v>76</v>
      </c>
      <c r="BK97" s="218">
        <f>ROUND(I97*H97,2)</f>
        <v>0</v>
      </c>
      <c r="BL97" s="17" t="s">
        <v>265</v>
      </c>
      <c r="BM97" s="217" t="s">
        <v>3553</v>
      </c>
    </row>
    <row r="98" s="2" customFormat="1" ht="16.5" customHeight="1">
      <c r="A98" s="38"/>
      <c r="B98" s="39"/>
      <c r="C98" s="206" t="s">
        <v>1541</v>
      </c>
      <c r="D98" s="206" t="s">
        <v>267</v>
      </c>
      <c r="E98" s="207" t="s">
        <v>3554</v>
      </c>
      <c r="F98" s="208" t="s">
        <v>3555</v>
      </c>
      <c r="G98" s="209" t="s">
        <v>341</v>
      </c>
      <c r="H98" s="210">
        <v>10</v>
      </c>
      <c r="I98" s="211"/>
      <c r="J98" s="212">
        <f>ROUND(I98*H98,2)</f>
        <v>0</v>
      </c>
      <c r="K98" s="208" t="s">
        <v>19</v>
      </c>
      <c r="L98" s="44"/>
      <c r="M98" s="213" t="s">
        <v>19</v>
      </c>
      <c r="N98" s="214" t="s">
        <v>40</v>
      </c>
      <c r="O98" s="84"/>
      <c r="P98" s="215">
        <f>O98*H98</f>
        <v>0</v>
      </c>
      <c r="Q98" s="215">
        <v>0</v>
      </c>
      <c r="R98" s="215">
        <f>Q98*H98</f>
        <v>0</v>
      </c>
      <c r="S98" s="215">
        <v>0</v>
      </c>
      <c r="T98" s="216">
        <f>S98*H98</f>
        <v>0</v>
      </c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R98" s="217" t="s">
        <v>265</v>
      </c>
      <c r="AT98" s="217" t="s">
        <v>267</v>
      </c>
      <c r="AU98" s="217" t="s">
        <v>76</v>
      </c>
      <c r="AY98" s="17" t="s">
        <v>266</v>
      </c>
      <c r="BE98" s="218">
        <f>IF(N98="základní",J98,0)</f>
        <v>0</v>
      </c>
      <c r="BF98" s="218">
        <f>IF(N98="snížená",J98,0)</f>
        <v>0</v>
      </c>
      <c r="BG98" s="218">
        <f>IF(N98="zákl. přenesená",J98,0)</f>
        <v>0</v>
      </c>
      <c r="BH98" s="218">
        <f>IF(N98="sníž. přenesená",J98,0)</f>
        <v>0</v>
      </c>
      <c r="BI98" s="218">
        <f>IF(N98="nulová",J98,0)</f>
        <v>0</v>
      </c>
      <c r="BJ98" s="17" t="s">
        <v>76</v>
      </c>
      <c r="BK98" s="218">
        <f>ROUND(I98*H98,2)</f>
        <v>0</v>
      </c>
      <c r="BL98" s="17" t="s">
        <v>265</v>
      </c>
      <c r="BM98" s="217" t="s">
        <v>3556</v>
      </c>
    </row>
    <row r="99" s="2" customFormat="1" ht="16.5" customHeight="1">
      <c r="A99" s="38"/>
      <c r="B99" s="39"/>
      <c r="C99" s="239" t="s">
        <v>1549</v>
      </c>
      <c r="D99" s="239" t="s">
        <v>299</v>
      </c>
      <c r="E99" s="240" t="s">
        <v>3557</v>
      </c>
      <c r="F99" s="241" t="s">
        <v>3558</v>
      </c>
      <c r="G99" s="242" t="s">
        <v>341</v>
      </c>
      <c r="H99" s="243">
        <v>10</v>
      </c>
      <c r="I99" s="244"/>
      <c r="J99" s="245">
        <f>ROUND(I99*H99,2)</f>
        <v>0</v>
      </c>
      <c r="K99" s="241" t="s">
        <v>19</v>
      </c>
      <c r="L99" s="246"/>
      <c r="M99" s="247" t="s">
        <v>19</v>
      </c>
      <c r="N99" s="248" t="s">
        <v>40</v>
      </c>
      <c r="O99" s="84"/>
      <c r="P99" s="215">
        <f>O99*H99</f>
        <v>0</v>
      </c>
      <c r="Q99" s="215">
        <v>0</v>
      </c>
      <c r="R99" s="215">
        <f>Q99*H99</f>
        <v>0</v>
      </c>
      <c r="S99" s="215">
        <v>0</v>
      </c>
      <c r="T99" s="216">
        <f>S99*H99</f>
        <v>0</v>
      </c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R99" s="217" t="s">
        <v>303</v>
      </c>
      <c r="AT99" s="217" t="s">
        <v>299</v>
      </c>
      <c r="AU99" s="217" t="s">
        <v>76</v>
      </c>
      <c r="AY99" s="17" t="s">
        <v>266</v>
      </c>
      <c r="BE99" s="218">
        <f>IF(N99="základní",J99,0)</f>
        <v>0</v>
      </c>
      <c r="BF99" s="218">
        <f>IF(N99="snížená",J99,0)</f>
        <v>0</v>
      </c>
      <c r="BG99" s="218">
        <f>IF(N99="zákl. přenesená",J99,0)</f>
        <v>0</v>
      </c>
      <c r="BH99" s="218">
        <f>IF(N99="sníž. přenesená",J99,0)</f>
        <v>0</v>
      </c>
      <c r="BI99" s="218">
        <f>IF(N99="nulová",J99,0)</f>
        <v>0</v>
      </c>
      <c r="BJ99" s="17" t="s">
        <v>76</v>
      </c>
      <c r="BK99" s="218">
        <f>ROUND(I99*H99,2)</f>
        <v>0</v>
      </c>
      <c r="BL99" s="17" t="s">
        <v>265</v>
      </c>
      <c r="BM99" s="217" t="s">
        <v>3559</v>
      </c>
    </row>
    <row r="100" s="2" customFormat="1" ht="16.5" customHeight="1">
      <c r="A100" s="38"/>
      <c r="B100" s="39"/>
      <c r="C100" s="206" t="s">
        <v>1145</v>
      </c>
      <c r="D100" s="206" t="s">
        <v>267</v>
      </c>
      <c r="E100" s="207" t="s">
        <v>3560</v>
      </c>
      <c r="F100" s="208" t="s">
        <v>3561</v>
      </c>
      <c r="G100" s="209" t="s">
        <v>341</v>
      </c>
      <c r="H100" s="210">
        <v>10</v>
      </c>
      <c r="I100" s="211"/>
      <c r="J100" s="212">
        <f>ROUND(I100*H100,2)</f>
        <v>0</v>
      </c>
      <c r="K100" s="208" t="s">
        <v>19</v>
      </c>
      <c r="L100" s="44"/>
      <c r="M100" s="213" t="s">
        <v>19</v>
      </c>
      <c r="N100" s="214" t="s">
        <v>40</v>
      </c>
      <c r="O100" s="84"/>
      <c r="P100" s="215">
        <f>O100*H100</f>
        <v>0</v>
      </c>
      <c r="Q100" s="215">
        <v>0</v>
      </c>
      <c r="R100" s="215">
        <f>Q100*H100</f>
        <v>0</v>
      </c>
      <c r="S100" s="215">
        <v>0</v>
      </c>
      <c r="T100" s="216">
        <f>S100*H100</f>
        <v>0</v>
      </c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R100" s="217" t="s">
        <v>265</v>
      </c>
      <c r="AT100" s="217" t="s">
        <v>267</v>
      </c>
      <c r="AU100" s="217" t="s">
        <v>76</v>
      </c>
      <c r="AY100" s="17" t="s">
        <v>266</v>
      </c>
      <c r="BE100" s="218">
        <f>IF(N100="základní",J100,0)</f>
        <v>0</v>
      </c>
      <c r="BF100" s="218">
        <f>IF(N100="snížená",J100,0)</f>
        <v>0</v>
      </c>
      <c r="BG100" s="218">
        <f>IF(N100="zákl. přenesená",J100,0)</f>
        <v>0</v>
      </c>
      <c r="BH100" s="218">
        <f>IF(N100="sníž. přenesená",J100,0)</f>
        <v>0</v>
      </c>
      <c r="BI100" s="218">
        <f>IF(N100="nulová",J100,0)</f>
        <v>0</v>
      </c>
      <c r="BJ100" s="17" t="s">
        <v>76</v>
      </c>
      <c r="BK100" s="218">
        <f>ROUND(I100*H100,2)</f>
        <v>0</v>
      </c>
      <c r="BL100" s="17" t="s">
        <v>265</v>
      </c>
      <c r="BM100" s="217" t="s">
        <v>3562</v>
      </c>
    </row>
    <row r="101" s="2" customFormat="1" ht="16.5" customHeight="1">
      <c r="A101" s="38"/>
      <c r="B101" s="39"/>
      <c r="C101" s="239" t="s">
        <v>1151</v>
      </c>
      <c r="D101" s="239" t="s">
        <v>299</v>
      </c>
      <c r="E101" s="240" t="s">
        <v>3563</v>
      </c>
      <c r="F101" s="241" t="s">
        <v>3564</v>
      </c>
      <c r="G101" s="242" t="s">
        <v>341</v>
      </c>
      <c r="H101" s="243">
        <v>10</v>
      </c>
      <c r="I101" s="244"/>
      <c r="J101" s="245">
        <f>ROUND(I101*H101,2)</f>
        <v>0</v>
      </c>
      <c r="K101" s="241" t="s">
        <v>19</v>
      </c>
      <c r="L101" s="246"/>
      <c r="M101" s="247" t="s">
        <v>19</v>
      </c>
      <c r="N101" s="248" t="s">
        <v>40</v>
      </c>
      <c r="O101" s="84"/>
      <c r="P101" s="215">
        <f>O101*H101</f>
        <v>0</v>
      </c>
      <c r="Q101" s="215">
        <v>0.010500000000000001</v>
      </c>
      <c r="R101" s="215">
        <f>Q101*H101</f>
        <v>0.10500000000000001</v>
      </c>
      <c r="S101" s="215">
        <v>0</v>
      </c>
      <c r="T101" s="216">
        <f>S101*H101</f>
        <v>0</v>
      </c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R101" s="217" t="s">
        <v>303</v>
      </c>
      <c r="AT101" s="217" t="s">
        <v>299</v>
      </c>
      <c r="AU101" s="217" t="s">
        <v>76</v>
      </c>
      <c r="AY101" s="17" t="s">
        <v>266</v>
      </c>
      <c r="BE101" s="218">
        <f>IF(N101="základní",J101,0)</f>
        <v>0</v>
      </c>
      <c r="BF101" s="218">
        <f>IF(N101="snížená",J101,0)</f>
        <v>0</v>
      </c>
      <c r="BG101" s="218">
        <f>IF(N101="zákl. přenesená",J101,0)</f>
        <v>0</v>
      </c>
      <c r="BH101" s="218">
        <f>IF(N101="sníž. přenesená",J101,0)</f>
        <v>0</v>
      </c>
      <c r="BI101" s="218">
        <f>IF(N101="nulová",J101,0)</f>
        <v>0</v>
      </c>
      <c r="BJ101" s="17" t="s">
        <v>76</v>
      </c>
      <c r="BK101" s="218">
        <f>ROUND(I101*H101,2)</f>
        <v>0</v>
      </c>
      <c r="BL101" s="17" t="s">
        <v>265</v>
      </c>
      <c r="BM101" s="217" t="s">
        <v>3565</v>
      </c>
    </row>
    <row r="102" s="2" customFormat="1" ht="16.5" customHeight="1">
      <c r="A102" s="38"/>
      <c r="B102" s="39"/>
      <c r="C102" s="206" t="s">
        <v>1161</v>
      </c>
      <c r="D102" s="206" t="s">
        <v>267</v>
      </c>
      <c r="E102" s="207" t="s">
        <v>3566</v>
      </c>
      <c r="F102" s="208" t="s">
        <v>3567</v>
      </c>
      <c r="G102" s="209" t="s">
        <v>341</v>
      </c>
      <c r="H102" s="210">
        <v>10</v>
      </c>
      <c r="I102" s="211"/>
      <c r="J102" s="212">
        <f>ROUND(I102*H102,2)</f>
        <v>0</v>
      </c>
      <c r="K102" s="208" t="s">
        <v>19</v>
      </c>
      <c r="L102" s="44"/>
      <c r="M102" s="213" t="s">
        <v>19</v>
      </c>
      <c r="N102" s="214" t="s">
        <v>40</v>
      </c>
      <c r="O102" s="84"/>
      <c r="P102" s="215">
        <f>O102*H102</f>
        <v>0</v>
      </c>
      <c r="Q102" s="215">
        <v>0</v>
      </c>
      <c r="R102" s="215">
        <f>Q102*H102</f>
        <v>0</v>
      </c>
      <c r="S102" s="215">
        <v>0</v>
      </c>
      <c r="T102" s="216">
        <f>S102*H102</f>
        <v>0</v>
      </c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R102" s="217" t="s">
        <v>265</v>
      </c>
      <c r="AT102" s="217" t="s">
        <v>267</v>
      </c>
      <c r="AU102" s="217" t="s">
        <v>76</v>
      </c>
      <c r="AY102" s="17" t="s">
        <v>266</v>
      </c>
      <c r="BE102" s="218">
        <f>IF(N102="základní",J102,0)</f>
        <v>0</v>
      </c>
      <c r="BF102" s="218">
        <f>IF(N102="snížená",J102,0)</f>
        <v>0</v>
      </c>
      <c r="BG102" s="218">
        <f>IF(N102="zákl. přenesená",J102,0)</f>
        <v>0</v>
      </c>
      <c r="BH102" s="218">
        <f>IF(N102="sníž. přenesená",J102,0)</f>
        <v>0</v>
      </c>
      <c r="BI102" s="218">
        <f>IF(N102="nulová",J102,0)</f>
        <v>0</v>
      </c>
      <c r="BJ102" s="17" t="s">
        <v>76</v>
      </c>
      <c r="BK102" s="218">
        <f>ROUND(I102*H102,2)</f>
        <v>0</v>
      </c>
      <c r="BL102" s="17" t="s">
        <v>265</v>
      </c>
      <c r="BM102" s="217" t="s">
        <v>3568</v>
      </c>
    </row>
    <row r="103" s="2" customFormat="1" ht="16.5" customHeight="1">
      <c r="A103" s="38"/>
      <c r="B103" s="39"/>
      <c r="C103" s="239" t="s">
        <v>1183</v>
      </c>
      <c r="D103" s="239" t="s">
        <v>299</v>
      </c>
      <c r="E103" s="240" t="s">
        <v>3569</v>
      </c>
      <c r="F103" s="241" t="s">
        <v>3570</v>
      </c>
      <c r="G103" s="242" t="s">
        <v>341</v>
      </c>
      <c r="H103" s="243">
        <v>10</v>
      </c>
      <c r="I103" s="244"/>
      <c r="J103" s="245">
        <f>ROUND(I103*H103,2)</f>
        <v>0</v>
      </c>
      <c r="K103" s="241" t="s">
        <v>19</v>
      </c>
      <c r="L103" s="246"/>
      <c r="M103" s="247" t="s">
        <v>19</v>
      </c>
      <c r="N103" s="248" t="s">
        <v>40</v>
      </c>
      <c r="O103" s="84"/>
      <c r="P103" s="215">
        <f>O103*H103</f>
        <v>0</v>
      </c>
      <c r="Q103" s="215">
        <v>0</v>
      </c>
      <c r="R103" s="215">
        <f>Q103*H103</f>
        <v>0</v>
      </c>
      <c r="S103" s="215">
        <v>0</v>
      </c>
      <c r="T103" s="216">
        <f>S103*H103</f>
        <v>0</v>
      </c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R103" s="217" t="s">
        <v>303</v>
      </c>
      <c r="AT103" s="217" t="s">
        <v>299</v>
      </c>
      <c r="AU103" s="217" t="s">
        <v>76</v>
      </c>
      <c r="AY103" s="17" t="s">
        <v>266</v>
      </c>
      <c r="BE103" s="218">
        <f>IF(N103="základní",J103,0)</f>
        <v>0</v>
      </c>
      <c r="BF103" s="218">
        <f>IF(N103="snížená",J103,0)</f>
        <v>0</v>
      </c>
      <c r="BG103" s="218">
        <f>IF(N103="zákl. přenesená",J103,0)</f>
        <v>0</v>
      </c>
      <c r="BH103" s="218">
        <f>IF(N103="sníž. přenesená",J103,0)</f>
        <v>0</v>
      </c>
      <c r="BI103" s="218">
        <f>IF(N103="nulová",J103,0)</f>
        <v>0</v>
      </c>
      <c r="BJ103" s="17" t="s">
        <v>76</v>
      </c>
      <c r="BK103" s="218">
        <f>ROUND(I103*H103,2)</f>
        <v>0</v>
      </c>
      <c r="BL103" s="17" t="s">
        <v>265</v>
      </c>
      <c r="BM103" s="217" t="s">
        <v>3571</v>
      </c>
    </row>
    <row r="104" s="2" customFormat="1" ht="16.5" customHeight="1">
      <c r="A104" s="38"/>
      <c r="B104" s="39"/>
      <c r="C104" s="206" t="s">
        <v>1187</v>
      </c>
      <c r="D104" s="206" t="s">
        <v>267</v>
      </c>
      <c r="E104" s="207" t="s">
        <v>3572</v>
      </c>
      <c r="F104" s="208" t="s">
        <v>3573</v>
      </c>
      <c r="G104" s="209" t="s">
        <v>341</v>
      </c>
      <c r="H104" s="210">
        <v>10</v>
      </c>
      <c r="I104" s="211"/>
      <c r="J104" s="212">
        <f>ROUND(I104*H104,2)</f>
        <v>0</v>
      </c>
      <c r="K104" s="208" t="s">
        <v>19</v>
      </c>
      <c r="L104" s="44"/>
      <c r="M104" s="213" t="s">
        <v>19</v>
      </c>
      <c r="N104" s="214" t="s">
        <v>40</v>
      </c>
      <c r="O104" s="84"/>
      <c r="P104" s="215">
        <f>O104*H104</f>
        <v>0</v>
      </c>
      <c r="Q104" s="215">
        <v>0</v>
      </c>
      <c r="R104" s="215">
        <f>Q104*H104</f>
        <v>0</v>
      </c>
      <c r="S104" s="215">
        <v>0</v>
      </c>
      <c r="T104" s="216">
        <f>S104*H104</f>
        <v>0</v>
      </c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R104" s="217" t="s">
        <v>265</v>
      </c>
      <c r="AT104" s="217" t="s">
        <v>267</v>
      </c>
      <c r="AU104" s="217" t="s">
        <v>76</v>
      </c>
      <c r="AY104" s="17" t="s">
        <v>266</v>
      </c>
      <c r="BE104" s="218">
        <f>IF(N104="základní",J104,0)</f>
        <v>0</v>
      </c>
      <c r="BF104" s="218">
        <f>IF(N104="snížená",J104,0)</f>
        <v>0</v>
      </c>
      <c r="BG104" s="218">
        <f>IF(N104="zákl. přenesená",J104,0)</f>
        <v>0</v>
      </c>
      <c r="BH104" s="218">
        <f>IF(N104="sníž. přenesená",J104,0)</f>
        <v>0</v>
      </c>
      <c r="BI104" s="218">
        <f>IF(N104="nulová",J104,0)</f>
        <v>0</v>
      </c>
      <c r="BJ104" s="17" t="s">
        <v>76</v>
      </c>
      <c r="BK104" s="218">
        <f>ROUND(I104*H104,2)</f>
        <v>0</v>
      </c>
      <c r="BL104" s="17" t="s">
        <v>265</v>
      </c>
      <c r="BM104" s="217" t="s">
        <v>3574</v>
      </c>
    </row>
    <row r="105" s="2" customFormat="1" ht="16.5" customHeight="1">
      <c r="A105" s="38"/>
      <c r="B105" s="39"/>
      <c r="C105" s="239" t="s">
        <v>1199</v>
      </c>
      <c r="D105" s="239" t="s">
        <v>299</v>
      </c>
      <c r="E105" s="240" t="s">
        <v>3575</v>
      </c>
      <c r="F105" s="241" t="s">
        <v>3576</v>
      </c>
      <c r="G105" s="242" t="s">
        <v>341</v>
      </c>
      <c r="H105" s="243">
        <v>10</v>
      </c>
      <c r="I105" s="244"/>
      <c r="J105" s="245">
        <f>ROUND(I105*H105,2)</f>
        <v>0</v>
      </c>
      <c r="K105" s="241" t="s">
        <v>19</v>
      </c>
      <c r="L105" s="246"/>
      <c r="M105" s="247" t="s">
        <v>19</v>
      </c>
      <c r="N105" s="248" t="s">
        <v>40</v>
      </c>
      <c r="O105" s="84"/>
      <c r="P105" s="215">
        <f>O105*H105</f>
        <v>0</v>
      </c>
      <c r="Q105" s="215">
        <v>0</v>
      </c>
      <c r="R105" s="215">
        <f>Q105*H105</f>
        <v>0</v>
      </c>
      <c r="S105" s="215">
        <v>0</v>
      </c>
      <c r="T105" s="216">
        <f>S105*H105</f>
        <v>0</v>
      </c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R105" s="217" t="s">
        <v>303</v>
      </c>
      <c r="AT105" s="217" t="s">
        <v>299</v>
      </c>
      <c r="AU105" s="217" t="s">
        <v>76</v>
      </c>
      <c r="AY105" s="17" t="s">
        <v>266</v>
      </c>
      <c r="BE105" s="218">
        <f>IF(N105="základní",J105,0)</f>
        <v>0</v>
      </c>
      <c r="BF105" s="218">
        <f>IF(N105="snížená",J105,0)</f>
        <v>0</v>
      </c>
      <c r="BG105" s="218">
        <f>IF(N105="zákl. přenesená",J105,0)</f>
        <v>0</v>
      </c>
      <c r="BH105" s="218">
        <f>IF(N105="sníž. přenesená",J105,0)</f>
        <v>0</v>
      </c>
      <c r="BI105" s="218">
        <f>IF(N105="nulová",J105,0)</f>
        <v>0</v>
      </c>
      <c r="BJ105" s="17" t="s">
        <v>76</v>
      </c>
      <c r="BK105" s="218">
        <f>ROUND(I105*H105,2)</f>
        <v>0</v>
      </c>
      <c r="BL105" s="17" t="s">
        <v>265</v>
      </c>
      <c r="BM105" s="217" t="s">
        <v>3577</v>
      </c>
    </row>
    <row r="106" s="2" customFormat="1" ht="16.5" customHeight="1">
      <c r="A106" s="38"/>
      <c r="B106" s="39"/>
      <c r="C106" s="206" t="s">
        <v>1223</v>
      </c>
      <c r="D106" s="206" t="s">
        <v>267</v>
      </c>
      <c r="E106" s="207" t="s">
        <v>3081</v>
      </c>
      <c r="F106" s="208" t="s">
        <v>3082</v>
      </c>
      <c r="G106" s="209" t="s">
        <v>299</v>
      </c>
      <c r="H106" s="210">
        <v>373.80000000000001</v>
      </c>
      <c r="I106" s="211"/>
      <c r="J106" s="212">
        <f>ROUND(I106*H106,2)</f>
        <v>0</v>
      </c>
      <c r="K106" s="208" t="s">
        <v>19</v>
      </c>
      <c r="L106" s="44"/>
      <c r="M106" s="213" t="s">
        <v>19</v>
      </c>
      <c r="N106" s="214" t="s">
        <v>40</v>
      </c>
      <c r="O106" s="84"/>
      <c r="P106" s="215">
        <f>O106*H106</f>
        <v>0</v>
      </c>
      <c r="Q106" s="215">
        <v>0</v>
      </c>
      <c r="R106" s="215">
        <f>Q106*H106</f>
        <v>0</v>
      </c>
      <c r="S106" s="215">
        <v>0</v>
      </c>
      <c r="T106" s="216">
        <f>S106*H106</f>
        <v>0</v>
      </c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R106" s="217" t="s">
        <v>265</v>
      </c>
      <c r="AT106" s="217" t="s">
        <v>267</v>
      </c>
      <c r="AU106" s="217" t="s">
        <v>76</v>
      </c>
      <c r="AY106" s="17" t="s">
        <v>266</v>
      </c>
      <c r="BE106" s="218">
        <f>IF(N106="základní",J106,0)</f>
        <v>0</v>
      </c>
      <c r="BF106" s="218">
        <f>IF(N106="snížená",J106,0)</f>
        <v>0</v>
      </c>
      <c r="BG106" s="218">
        <f>IF(N106="zákl. přenesená",J106,0)</f>
        <v>0</v>
      </c>
      <c r="BH106" s="218">
        <f>IF(N106="sníž. přenesená",J106,0)</f>
        <v>0</v>
      </c>
      <c r="BI106" s="218">
        <f>IF(N106="nulová",J106,0)</f>
        <v>0</v>
      </c>
      <c r="BJ106" s="17" t="s">
        <v>76</v>
      </c>
      <c r="BK106" s="218">
        <f>ROUND(I106*H106,2)</f>
        <v>0</v>
      </c>
      <c r="BL106" s="17" t="s">
        <v>265</v>
      </c>
      <c r="BM106" s="217" t="s">
        <v>3578</v>
      </c>
    </row>
    <row r="107" s="12" customFormat="1">
      <c r="A107" s="12"/>
      <c r="B107" s="224"/>
      <c r="C107" s="225"/>
      <c r="D107" s="226" t="s">
        <v>275</v>
      </c>
      <c r="E107" s="227" t="s">
        <v>630</v>
      </c>
      <c r="F107" s="228" t="s">
        <v>3579</v>
      </c>
      <c r="G107" s="225"/>
      <c r="H107" s="229">
        <v>373.80000000000001</v>
      </c>
      <c r="I107" s="230"/>
      <c r="J107" s="225"/>
      <c r="K107" s="225"/>
      <c r="L107" s="231"/>
      <c r="M107" s="236"/>
      <c r="N107" s="237"/>
      <c r="O107" s="237"/>
      <c r="P107" s="237"/>
      <c r="Q107" s="237"/>
      <c r="R107" s="237"/>
      <c r="S107" s="237"/>
      <c r="T107" s="238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T107" s="235" t="s">
        <v>275</v>
      </c>
      <c r="AU107" s="235" t="s">
        <v>76</v>
      </c>
      <c r="AV107" s="12" t="s">
        <v>78</v>
      </c>
      <c r="AW107" s="12" t="s">
        <v>31</v>
      </c>
      <c r="AX107" s="12" t="s">
        <v>76</v>
      </c>
      <c r="AY107" s="235" t="s">
        <v>266</v>
      </c>
    </row>
    <row r="108" s="2" customFormat="1" ht="16.5" customHeight="1">
      <c r="A108" s="38"/>
      <c r="B108" s="39"/>
      <c r="C108" s="239" t="s">
        <v>1228</v>
      </c>
      <c r="D108" s="239" t="s">
        <v>299</v>
      </c>
      <c r="E108" s="240" t="s">
        <v>3580</v>
      </c>
      <c r="F108" s="241" t="s">
        <v>3581</v>
      </c>
      <c r="G108" s="242" t="s">
        <v>299</v>
      </c>
      <c r="H108" s="243">
        <v>373.80000000000001</v>
      </c>
      <c r="I108" s="244"/>
      <c r="J108" s="245">
        <f>ROUND(I108*H108,2)</f>
        <v>0</v>
      </c>
      <c r="K108" s="241" t="s">
        <v>19</v>
      </c>
      <c r="L108" s="246"/>
      <c r="M108" s="247" t="s">
        <v>19</v>
      </c>
      <c r="N108" s="248" t="s">
        <v>40</v>
      </c>
      <c r="O108" s="84"/>
      <c r="P108" s="215">
        <f>O108*H108</f>
        <v>0</v>
      </c>
      <c r="Q108" s="215">
        <v>0.00089999999999999998</v>
      </c>
      <c r="R108" s="215">
        <f>Q108*H108</f>
        <v>0.33642</v>
      </c>
      <c r="S108" s="215">
        <v>0</v>
      </c>
      <c r="T108" s="216">
        <f>S108*H108</f>
        <v>0</v>
      </c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R108" s="217" t="s">
        <v>303</v>
      </c>
      <c r="AT108" s="217" t="s">
        <v>299</v>
      </c>
      <c r="AU108" s="217" t="s">
        <v>76</v>
      </c>
      <c r="AY108" s="17" t="s">
        <v>266</v>
      </c>
      <c r="BE108" s="218">
        <f>IF(N108="základní",J108,0)</f>
        <v>0</v>
      </c>
      <c r="BF108" s="218">
        <f>IF(N108="snížená",J108,0)</f>
        <v>0</v>
      </c>
      <c r="BG108" s="218">
        <f>IF(N108="zákl. přenesená",J108,0)</f>
        <v>0</v>
      </c>
      <c r="BH108" s="218">
        <f>IF(N108="sníž. přenesená",J108,0)</f>
        <v>0</v>
      </c>
      <c r="BI108" s="218">
        <f>IF(N108="nulová",J108,0)</f>
        <v>0</v>
      </c>
      <c r="BJ108" s="17" t="s">
        <v>76</v>
      </c>
      <c r="BK108" s="218">
        <f>ROUND(I108*H108,2)</f>
        <v>0</v>
      </c>
      <c r="BL108" s="17" t="s">
        <v>265</v>
      </c>
      <c r="BM108" s="217" t="s">
        <v>3582</v>
      </c>
    </row>
    <row r="109" s="2" customFormat="1" ht="21.75" customHeight="1">
      <c r="A109" s="38"/>
      <c r="B109" s="39"/>
      <c r="C109" s="206" t="s">
        <v>1251</v>
      </c>
      <c r="D109" s="206" t="s">
        <v>267</v>
      </c>
      <c r="E109" s="207" t="s">
        <v>3583</v>
      </c>
      <c r="F109" s="208" t="s">
        <v>3584</v>
      </c>
      <c r="G109" s="209" t="s">
        <v>299</v>
      </c>
      <c r="H109" s="210">
        <v>326</v>
      </c>
      <c r="I109" s="211"/>
      <c r="J109" s="212">
        <f>ROUND(I109*H109,2)</f>
        <v>0</v>
      </c>
      <c r="K109" s="208" t="s">
        <v>19</v>
      </c>
      <c r="L109" s="44"/>
      <c r="M109" s="213" t="s">
        <v>19</v>
      </c>
      <c r="N109" s="214" t="s">
        <v>40</v>
      </c>
      <c r="O109" s="84"/>
      <c r="P109" s="215">
        <f>O109*H109</f>
        <v>0</v>
      </c>
      <c r="Q109" s="215">
        <v>0</v>
      </c>
      <c r="R109" s="215">
        <f>Q109*H109</f>
        <v>0</v>
      </c>
      <c r="S109" s="215">
        <v>0</v>
      </c>
      <c r="T109" s="216">
        <f>S109*H109</f>
        <v>0</v>
      </c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R109" s="217" t="s">
        <v>265</v>
      </c>
      <c r="AT109" s="217" t="s">
        <v>267</v>
      </c>
      <c r="AU109" s="217" t="s">
        <v>76</v>
      </c>
      <c r="AY109" s="17" t="s">
        <v>266</v>
      </c>
      <c r="BE109" s="218">
        <f>IF(N109="základní",J109,0)</f>
        <v>0</v>
      </c>
      <c r="BF109" s="218">
        <f>IF(N109="snížená",J109,0)</f>
        <v>0</v>
      </c>
      <c r="BG109" s="218">
        <f>IF(N109="zákl. přenesená",J109,0)</f>
        <v>0</v>
      </c>
      <c r="BH109" s="218">
        <f>IF(N109="sníž. přenesená",J109,0)</f>
        <v>0</v>
      </c>
      <c r="BI109" s="218">
        <f>IF(N109="nulová",J109,0)</f>
        <v>0</v>
      </c>
      <c r="BJ109" s="17" t="s">
        <v>76</v>
      </c>
      <c r="BK109" s="218">
        <f>ROUND(I109*H109,2)</f>
        <v>0</v>
      </c>
      <c r="BL109" s="17" t="s">
        <v>265</v>
      </c>
      <c r="BM109" s="217" t="s">
        <v>3585</v>
      </c>
    </row>
    <row r="110" s="12" customFormat="1">
      <c r="A110" s="12"/>
      <c r="B110" s="224"/>
      <c r="C110" s="225"/>
      <c r="D110" s="226" t="s">
        <v>275</v>
      </c>
      <c r="E110" s="227" t="s">
        <v>648</v>
      </c>
      <c r="F110" s="228" t="s">
        <v>3586</v>
      </c>
      <c r="G110" s="225"/>
      <c r="H110" s="229">
        <v>326</v>
      </c>
      <c r="I110" s="230"/>
      <c r="J110" s="225"/>
      <c r="K110" s="225"/>
      <c r="L110" s="231"/>
      <c r="M110" s="236"/>
      <c r="N110" s="237"/>
      <c r="O110" s="237"/>
      <c r="P110" s="237"/>
      <c r="Q110" s="237"/>
      <c r="R110" s="237"/>
      <c r="S110" s="237"/>
      <c r="T110" s="238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T110" s="235" t="s">
        <v>275</v>
      </c>
      <c r="AU110" s="235" t="s">
        <v>76</v>
      </c>
      <c r="AV110" s="12" t="s">
        <v>78</v>
      </c>
      <c r="AW110" s="12" t="s">
        <v>31</v>
      </c>
      <c r="AX110" s="12" t="s">
        <v>76</v>
      </c>
      <c r="AY110" s="235" t="s">
        <v>266</v>
      </c>
    </row>
    <row r="111" s="2" customFormat="1" ht="16.5" customHeight="1">
      <c r="A111" s="38"/>
      <c r="B111" s="39"/>
      <c r="C111" s="239" t="s">
        <v>1256</v>
      </c>
      <c r="D111" s="239" t="s">
        <v>299</v>
      </c>
      <c r="E111" s="240" t="s">
        <v>3587</v>
      </c>
      <c r="F111" s="241" t="s">
        <v>3588</v>
      </c>
      <c r="G111" s="242" t="s">
        <v>2315</v>
      </c>
      <c r="H111" s="243">
        <v>326</v>
      </c>
      <c r="I111" s="244"/>
      <c r="J111" s="245">
        <f>ROUND(I111*H111,2)</f>
        <v>0</v>
      </c>
      <c r="K111" s="241" t="s">
        <v>19</v>
      </c>
      <c r="L111" s="246"/>
      <c r="M111" s="247" t="s">
        <v>19</v>
      </c>
      <c r="N111" s="248" t="s">
        <v>40</v>
      </c>
      <c r="O111" s="84"/>
      <c r="P111" s="215">
        <f>O111*H111</f>
        <v>0</v>
      </c>
      <c r="Q111" s="215">
        <v>0.001</v>
      </c>
      <c r="R111" s="215">
        <f>Q111*H111</f>
        <v>0.32600000000000001</v>
      </c>
      <c r="S111" s="215">
        <v>0</v>
      </c>
      <c r="T111" s="216">
        <f>S111*H111</f>
        <v>0</v>
      </c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R111" s="217" t="s">
        <v>303</v>
      </c>
      <c r="AT111" s="217" t="s">
        <v>299</v>
      </c>
      <c r="AU111" s="217" t="s">
        <v>76</v>
      </c>
      <c r="AY111" s="17" t="s">
        <v>266</v>
      </c>
      <c r="BE111" s="218">
        <f>IF(N111="základní",J111,0)</f>
        <v>0</v>
      </c>
      <c r="BF111" s="218">
        <f>IF(N111="snížená",J111,0)</f>
        <v>0</v>
      </c>
      <c r="BG111" s="218">
        <f>IF(N111="zákl. přenesená",J111,0)</f>
        <v>0</v>
      </c>
      <c r="BH111" s="218">
        <f>IF(N111="sníž. přenesená",J111,0)</f>
        <v>0</v>
      </c>
      <c r="BI111" s="218">
        <f>IF(N111="nulová",J111,0)</f>
        <v>0</v>
      </c>
      <c r="BJ111" s="17" t="s">
        <v>76</v>
      </c>
      <c r="BK111" s="218">
        <f>ROUND(I111*H111,2)</f>
        <v>0</v>
      </c>
      <c r="BL111" s="17" t="s">
        <v>265</v>
      </c>
      <c r="BM111" s="217" t="s">
        <v>3589</v>
      </c>
    </row>
    <row r="112" s="2" customFormat="1" ht="16.5" customHeight="1">
      <c r="A112" s="38"/>
      <c r="B112" s="39"/>
      <c r="C112" s="206" t="s">
        <v>1265</v>
      </c>
      <c r="D112" s="206" t="s">
        <v>267</v>
      </c>
      <c r="E112" s="207" t="s">
        <v>3075</v>
      </c>
      <c r="F112" s="208" t="s">
        <v>3076</v>
      </c>
      <c r="G112" s="209" t="s">
        <v>341</v>
      </c>
      <c r="H112" s="210">
        <v>1</v>
      </c>
      <c r="I112" s="211"/>
      <c r="J112" s="212">
        <f>ROUND(I112*H112,2)</f>
        <v>0</v>
      </c>
      <c r="K112" s="208" t="s">
        <v>19</v>
      </c>
      <c r="L112" s="44"/>
      <c r="M112" s="213" t="s">
        <v>19</v>
      </c>
      <c r="N112" s="214" t="s">
        <v>40</v>
      </c>
      <c r="O112" s="84"/>
      <c r="P112" s="215">
        <f>O112*H112</f>
        <v>0</v>
      </c>
      <c r="Q112" s="215">
        <v>0</v>
      </c>
      <c r="R112" s="215">
        <f>Q112*H112</f>
        <v>0</v>
      </c>
      <c r="S112" s="215">
        <v>0</v>
      </c>
      <c r="T112" s="216">
        <f>S112*H112</f>
        <v>0</v>
      </c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R112" s="217" t="s">
        <v>265</v>
      </c>
      <c r="AT112" s="217" t="s">
        <v>267</v>
      </c>
      <c r="AU112" s="217" t="s">
        <v>76</v>
      </c>
      <c r="AY112" s="17" t="s">
        <v>266</v>
      </c>
      <c r="BE112" s="218">
        <f>IF(N112="základní",J112,0)</f>
        <v>0</v>
      </c>
      <c r="BF112" s="218">
        <f>IF(N112="snížená",J112,0)</f>
        <v>0</v>
      </c>
      <c r="BG112" s="218">
        <f>IF(N112="zákl. přenesená",J112,0)</f>
        <v>0</v>
      </c>
      <c r="BH112" s="218">
        <f>IF(N112="sníž. přenesená",J112,0)</f>
        <v>0</v>
      </c>
      <c r="BI112" s="218">
        <f>IF(N112="nulová",J112,0)</f>
        <v>0</v>
      </c>
      <c r="BJ112" s="17" t="s">
        <v>76</v>
      </c>
      <c r="BK112" s="218">
        <f>ROUND(I112*H112,2)</f>
        <v>0</v>
      </c>
      <c r="BL112" s="17" t="s">
        <v>265</v>
      </c>
      <c r="BM112" s="217" t="s">
        <v>3590</v>
      </c>
    </row>
    <row r="113" s="2" customFormat="1" ht="16.5" customHeight="1">
      <c r="A113" s="38"/>
      <c r="B113" s="39"/>
      <c r="C113" s="206" t="s">
        <v>3591</v>
      </c>
      <c r="D113" s="206" t="s">
        <v>267</v>
      </c>
      <c r="E113" s="207" t="s">
        <v>3592</v>
      </c>
      <c r="F113" s="208" t="s">
        <v>3593</v>
      </c>
      <c r="G113" s="209" t="s">
        <v>270</v>
      </c>
      <c r="H113" s="210">
        <v>1</v>
      </c>
      <c r="I113" s="211"/>
      <c r="J113" s="212">
        <f>ROUND(I113*H113,2)</f>
        <v>0</v>
      </c>
      <c r="K113" s="208" t="s">
        <v>19</v>
      </c>
      <c r="L113" s="44"/>
      <c r="M113" s="213" t="s">
        <v>19</v>
      </c>
      <c r="N113" s="214" t="s">
        <v>40</v>
      </c>
      <c r="O113" s="84"/>
      <c r="P113" s="215">
        <f>O113*H113</f>
        <v>0</v>
      </c>
      <c r="Q113" s="215">
        <v>0</v>
      </c>
      <c r="R113" s="215">
        <f>Q113*H113</f>
        <v>0</v>
      </c>
      <c r="S113" s="215">
        <v>0</v>
      </c>
      <c r="T113" s="216">
        <f>S113*H113</f>
        <v>0</v>
      </c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R113" s="217" t="s">
        <v>265</v>
      </c>
      <c r="AT113" s="217" t="s">
        <v>267</v>
      </c>
      <c r="AU113" s="217" t="s">
        <v>76</v>
      </c>
      <c r="AY113" s="17" t="s">
        <v>266</v>
      </c>
      <c r="BE113" s="218">
        <f>IF(N113="základní",J113,0)</f>
        <v>0</v>
      </c>
      <c r="BF113" s="218">
        <f>IF(N113="snížená",J113,0)</f>
        <v>0</v>
      </c>
      <c r="BG113" s="218">
        <f>IF(N113="zákl. přenesená",J113,0)</f>
        <v>0</v>
      </c>
      <c r="BH113" s="218">
        <f>IF(N113="sníž. přenesená",J113,0)</f>
        <v>0</v>
      </c>
      <c r="BI113" s="218">
        <f>IF(N113="nulová",J113,0)</f>
        <v>0</v>
      </c>
      <c r="BJ113" s="17" t="s">
        <v>76</v>
      </c>
      <c r="BK113" s="218">
        <f>ROUND(I113*H113,2)</f>
        <v>0</v>
      </c>
      <c r="BL113" s="17" t="s">
        <v>265</v>
      </c>
      <c r="BM113" s="217" t="s">
        <v>3594</v>
      </c>
    </row>
    <row r="114" s="2" customFormat="1" ht="16.5" customHeight="1">
      <c r="A114" s="38"/>
      <c r="B114" s="39"/>
      <c r="C114" s="206" t="s">
        <v>3595</v>
      </c>
      <c r="D114" s="206" t="s">
        <v>267</v>
      </c>
      <c r="E114" s="207" t="s">
        <v>3312</v>
      </c>
      <c r="F114" s="208" t="s">
        <v>3596</v>
      </c>
      <c r="G114" s="209" t="s">
        <v>341</v>
      </c>
      <c r="H114" s="210">
        <v>50</v>
      </c>
      <c r="I114" s="211"/>
      <c r="J114" s="212">
        <f>ROUND(I114*H114,2)</f>
        <v>0</v>
      </c>
      <c r="K114" s="208" t="s">
        <v>19</v>
      </c>
      <c r="L114" s="44"/>
      <c r="M114" s="213" t="s">
        <v>19</v>
      </c>
      <c r="N114" s="214" t="s">
        <v>40</v>
      </c>
      <c r="O114" s="84"/>
      <c r="P114" s="215">
        <f>O114*H114</f>
        <v>0</v>
      </c>
      <c r="Q114" s="215">
        <v>0</v>
      </c>
      <c r="R114" s="215">
        <f>Q114*H114</f>
        <v>0</v>
      </c>
      <c r="S114" s="215">
        <v>0</v>
      </c>
      <c r="T114" s="216">
        <f>S114*H114</f>
        <v>0</v>
      </c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R114" s="217" t="s">
        <v>265</v>
      </c>
      <c r="AT114" s="217" t="s">
        <v>267</v>
      </c>
      <c r="AU114" s="217" t="s">
        <v>76</v>
      </c>
      <c r="AY114" s="17" t="s">
        <v>266</v>
      </c>
      <c r="BE114" s="218">
        <f>IF(N114="základní",J114,0)</f>
        <v>0</v>
      </c>
      <c r="BF114" s="218">
        <f>IF(N114="snížená",J114,0)</f>
        <v>0</v>
      </c>
      <c r="BG114" s="218">
        <f>IF(N114="zákl. přenesená",J114,0)</f>
        <v>0</v>
      </c>
      <c r="BH114" s="218">
        <f>IF(N114="sníž. přenesená",J114,0)</f>
        <v>0</v>
      </c>
      <c r="BI114" s="218">
        <f>IF(N114="nulová",J114,0)</f>
        <v>0</v>
      </c>
      <c r="BJ114" s="17" t="s">
        <v>76</v>
      </c>
      <c r="BK114" s="218">
        <f>ROUND(I114*H114,2)</f>
        <v>0</v>
      </c>
      <c r="BL114" s="17" t="s">
        <v>265</v>
      </c>
      <c r="BM114" s="217" t="s">
        <v>3597</v>
      </c>
    </row>
    <row r="115" s="2" customFormat="1" ht="16.5" customHeight="1">
      <c r="A115" s="38"/>
      <c r="B115" s="39"/>
      <c r="C115" s="239" t="s">
        <v>3598</v>
      </c>
      <c r="D115" s="239" t="s">
        <v>299</v>
      </c>
      <c r="E115" s="240" t="s">
        <v>3246</v>
      </c>
      <c r="F115" s="241" t="s">
        <v>3599</v>
      </c>
      <c r="G115" s="242" t="s">
        <v>341</v>
      </c>
      <c r="H115" s="243">
        <v>18</v>
      </c>
      <c r="I115" s="244"/>
      <c r="J115" s="245">
        <f>ROUND(I115*H115,2)</f>
        <v>0</v>
      </c>
      <c r="K115" s="241" t="s">
        <v>19</v>
      </c>
      <c r="L115" s="246"/>
      <c r="M115" s="247" t="s">
        <v>19</v>
      </c>
      <c r="N115" s="248" t="s">
        <v>40</v>
      </c>
      <c r="O115" s="84"/>
      <c r="P115" s="215">
        <f>O115*H115</f>
        <v>0</v>
      </c>
      <c r="Q115" s="215">
        <v>0</v>
      </c>
      <c r="R115" s="215">
        <f>Q115*H115</f>
        <v>0</v>
      </c>
      <c r="S115" s="215">
        <v>0</v>
      </c>
      <c r="T115" s="216">
        <f>S115*H115</f>
        <v>0</v>
      </c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R115" s="217" t="s">
        <v>303</v>
      </c>
      <c r="AT115" s="217" t="s">
        <v>299</v>
      </c>
      <c r="AU115" s="217" t="s">
        <v>76</v>
      </c>
      <c r="AY115" s="17" t="s">
        <v>266</v>
      </c>
      <c r="BE115" s="218">
        <f>IF(N115="základní",J115,0)</f>
        <v>0</v>
      </c>
      <c r="BF115" s="218">
        <f>IF(N115="snížená",J115,0)</f>
        <v>0</v>
      </c>
      <c r="BG115" s="218">
        <f>IF(N115="zákl. přenesená",J115,0)</f>
        <v>0</v>
      </c>
      <c r="BH115" s="218">
        <f>IF(N115="sníž. přenesená",J115,0)</f>
        <v>0</v>
      </c>
      <c r="BI115" s="218">
        <f>IF(N115="nulová",J115,0)</f>
        <v>0</v>
      </c>
      <c r="BJ115" s="17" t="s">
        <v>76</v>
      </c>
      <c r="BK115" s="218">
        <f>ROUND(I115*H115,2)</f>
        <v>0</v>
      </c>
      <c r="BL115" s="17" t="s">
        <v>265</v>
      </c>
      <c r="BM115" s="217" t="s">
        <v>3600</v>
      </c>
    </row>
    <row r="116" s="11" customFormat="1" ht="25.92" customHeight="1">
      <c r="A116" s="11"/>
      <c r="B116" s="192"/>
      <c r="C116" s="193"/>
      <c r="D116" s="194" t="s">
        <v>68</v>
      </c>
      <c r="E116" s="195" t="s">
        <v>3087</v>
      </c>
      <c r="F116" s="195" t="s">
        <v>3088</v>
      </c>
      <c r="G116" s="193"/>
      <c r="H116" s="193"/>
      <c r="I116" s="196"/>
      <c r="J116" s="197">
        <f>BK116</f>
        <v>0</v>
      </c>
      <c r="K116" s="193"/>
      <c r="L116" s="198"/>
      <c r="M116" s="199"/>
      <c r="N116" s="200"/>
      <c r="O116" s="200"/>
      <c r="P116" s="201">
        <f>SUM(P117:P121)</f>
        <v>0</v>
      </c>
      <c r="Q116" s="200"/>
      <c r="R116" s="201">
        <f>SUM(R117:R121)</f>
        <v>0</v>
      </c>
      <c r="S116" s="200"/>
      <c r="T116" s="202">
        <f>SUM(T117:T121)</f>
        <v>0</v>
      </c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R116" s="203" t="s">
        <v>265</v>
      </c>
      <c r="AT116" s="204" t="s">
        <v>68</v>
      </c>
      <c r="AU116" s="204" t="s">
        <v>69</v>
      </c>
      <c r="AY116" s="203" t="s">
        <v>266</v>
      </c>
      <c r="BK116" s="205">
        <f>SUM(BK117:BK121)</f>
        <v>0</v>
      </c>
    </row>
    <row r="117" s="2" customFormat="1" ht="16.5" customHeight="1">
      <c r="A117" s="38"/>
      <c r="B117" s="39"/>
      <c r="C117" s="206" t="s">
        <v>756</v>
      </c>
      <c r="D117" s="206" t="s">
        <v>267</v>
      </c>
      <c r="E117" s="207" t="s">
        <v>3089</v>
      </c>
      <c r="F117" s="208" t="s">
        <v>3090</v>
      </c>
      <c r="G117" s="209" t="s">
        <v>299</v>
      </c>
      <c r="H117" s="210">
        <v>331.80000000000001</v>
      </c>
      <c r="I117" s="211"/>
      <c r="J117" s="212">
        <f>ROUND(I117*H117,2)</f>
        <v>0</v>
      </c>
      <c r="K117" s="208" t="s">
        <v>19</v>
      </c>
      <c r="L117" s="44"/>
      <c r="M117" s="213" t="s">
        <v>19</v>
      </c>
      <c r="N117" s="214" t="s">
        <v>40</v>
      </c>
      <c r="O117" s="84"/>
      <c r="P117" s="215">
        <f>O117*H117</f>
        <v>0</v>
      </c>
      <c r="Q117" s="215">
        <v>0</v>
      </c>
      <c r="R117" s="215">
        <f>Q117*H117</f>
        <v>0</v>
      </c>
      <c r="S117" s="215">
        <v>0</v>
      </c>
      <c r="T117" s="216">
        <f>S117*H117</f>
        <v>0</v>
      </c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R117" s="217" t="s">
        <v>265</v>
      </c>
      <c r="AT117" s="217" t="s">
        <v>267</v>
      </c>
      <c r="AU117" s="217" t="s">
        <v>76</v>
      </c>
      <c r="AY117" s="17" t="s">
        <v>266</v>
      </c>
      <c r="BE117" s="218">
        <f>IF(N117="základní",J117,0)</f>
        <v>0</v>
      </c>
      <c r="BF117" s="218">
        <f>IF(N117="snížená",J117,0)</f>
        <v>0</v>
      </c>
      <c r="BG117" s="218">
        <f>IF(N117="zákl. přenesená",J117,0)</f>
        <v>0</v>
      </c>
      <c r="BH117" s="218">
        <f>IF(N117="sníž. přenesená",J117,0)</f>
        <v>0</v>
      </c>
      <c r="BI117" s="218">
        <f>IF(N117="nulová",J117,0)</f>
        <v>0</v>
      </c>
      <c r="BJ117" s="17" t="s">
        <v>76</v>
      </c>
      <c r="BK117" s="218">
        <f>ROUND(I117*H117,2)</f>
        <v>0</v>
      </c>
      <c r="BL117" s="17" t="s">
        <v>265</v>
      </c>
      <c r="BM117" s="217" t="s">
        <v>3601</v>
      </c>
    </row>
    <row r="118" s="12" customFormat="1">
      <c r="A118" s="12"/>
      <c r="B118" s="224"/>
      <c r="C118" s="225"/>
      <c r="D118" s="226" t="s">
        <v>275</v>
      </c>
      <c r="E118" s="227" t="s">
        <v>411</v>
      </c>
      <c r="F118" s="228" t="s">
        <v>3602</v>
      </c>
      <c r="G118" s="225"/>
      <c r="H118" s="229">
        <v>331.80000000000001</v>
      </c>
      <c r="I118" s="230"/>
      <c r="J118" s="225"/>
      <c r="K118" s="225"/>
      <c r="L118" s="231"/>
      <c r="M118" s="236"/>
      <c r="N118" s="237"/>
      <c r="O118" s="237"/>
      <c r="P118" s="237"/>
      <c r="Q118" s="237"/>
      <c r="R118" s="237"/>
      <c r="S118" s="237"/>
      <c r="T118" s="238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T118" s="235" t="s">
        <v>275</v>
      </c>
      <c r="AU118" s="235" t="s">
        <v>76</v>
      </c>
      <c r="AV118" s="12" t="s">
        <v>78</v>
      </c>
      <c r="AW118" s="12" t="s">
        <v>31</v>
      </c>
      <c r="AX118" s="12" t="s">
        <v>76</v>
      </c>
      <c r="AY118" s="235" t="s">
        <v>266</v>
      </c>
    </row>
    <row r="119" s="2" customFormat="1" ht="16.5" customHeight="1">
      <c r="A119" s="38"/>
      <c r="B119" s="39"/>
      <c r="C119" s="206" t="s">
        <v>763</v>
      </c>
      <c r="D119" s="206" t="s">
        <v>267</v>
      </c>
      <c r="E119" s="207" t="s">
        <v>3092</v>
      </c>
      <c r="F119" s="208" t="s">
        <v>3093</v>
      </c>
      <c r="G119" s="209" t="s">
        <v>299</v>
      </c>
      <c r="H119" s="210">
        <v>279</v>
      </c>
      <c r="I119" s="211"/>
      <c r="J119" s="212">
        <f>ROUND(I119*H119,2)</f>
        <v>0</v>
      </c>
      <c r="K119" s="208" t="s">
        <v>19</v>
      </c>
      <c r="L119" s="44"/>
      <c r="M119" s="213" t="s">
        <v>19</v>
      </c>
      <c r="N119" s="214" t="s">
        <v>40</v>
      </c>
      <c r="O119" s="84"/>
      <c r="P119" s="215">
        <f>O119*H119</f>
        <v>0</v>
      </c>
      <c r="Q119" s="215">
        <v>0</v>
      </c>
      <c r="R119" s="215">
        <f>Q119*H119</f>
        <v>0</v>
      </c>
      <c r="S119" s="215">
        <v>0</v>
      </c>
      <c r="T119" s="216">
        <f>S119*H119</f>
        <v>0</v>
      </c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R119" s="217" t="s">
        <v>265</v>
      </c>
      <c r="AT119" s="217" t="s">
        <v>267</v>
      </c>
      <c r="AU119" s="217" t="s">
        <v>76</v>
      </c>
      <c r="AY119" s="17" t="s">
        <v>266</v>
      </c>
      <c r="BE119" s="218">
        <f>IF(N119="základní",J119,0)</f>
        <v>0</v>
      </c>
      <c r="BF119" s="218">
        <f>IF(N119="snížená",J119,0)</f>
        <v>0</v>
      </c>
      <c r="BG119" s="218">
        <f>IF(N119="zákl. přenesená",J119,0)</f>
        <v>0</v>
      </c>
      <c r="BH119" s="218">
        <f>IF(N119="sníž. přenesená",J119,0)</f>
        <v>0</v>
      </c>
      <c r="BI119" s="218">
        <f>IF(N119="nulová",J119,0)</f>
        <v>0</v>
      </c>
      <c r="BJ119" s="17" t="s">
        <v>76</v>
      </c>
      <c r="BK119" s="218">
        <f>ROUND(I119*H119,2)</f>
        <v>0</v>
      </c>
      <c r="BL119" s="17" t="s">
        <v>265</v>
      </c>
      <c r="BM119" s="217" t="s">
        <v>3603</v>
      </c>
    </row>
    <row r="120" s="12" customFormat="1">
      <c r="A120" s="12"/>
      <c r="B120" s="224"/>
      <c r="C120" s="225"/>
      <c r="D120" s="226" t="s">
        <v>275</v>
      </c>
      <c r="E120" s="227" t="s">
        <v>1749</v>
      </c>
      <c r="F120" s="228" t="s">
        <v>3604</v>
      </c>
      <c r="G120" s="225"/>
      <c r="H120" s="229">
        <v>279</v>
      </c>
      <c r="I120" s="230"/>
      <c r="J120" s="225"/>
      <c r="K120" s="225"/>
      <c r="L120" s="231"/>
      <c r="M120" s="236"/>
      <c r="N120" s="237"/>
      <c r="O120" s="237"/>
      <c r="P120" s="237"/>
      <c r="Q120" s="237"/>
      <c r="R120" s="237"/>
      <c r="S120" s="237"/>
      <c r="T120" s="238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T120" s="235" t="s">
        <v>275</v>
      </c>
      <c r="AU120" s="235" t="s">
        <v>76</v>
      </c>
      <c r="AV120" s="12" t="s">
        <v>78</v>
      </c>
      <c r="AW120" s="12" t="s">
        <v>31</v>
      </c>
      <c r="AX120" s="12" t="s">
        <v>76</v>
      </c>
      <c r="AY120" s="235" t="s">
        <v>266</v>
      </c>
    </row>
    <row r="121" s="2" customFormat="1" ht="16.5" customHeight="1">
      <c r="A121" s="38"/>
      <c r="B121" s="39"/>
      <c r="C121" s="206" t="s">
        <v>1471</v>
      </c>
      <c r="D121" s="206" t="s">
        <v>267</v>
      </c>
      <c r="E121" s="207" t="s">
        <v>3418</v>
      </c>
      <c r="F121" s="208" t="s">
        <v>3605</v>
      </c>
      <c r="G121" s="209" t="s">
        <v>299</v>
      </c>
      <c r="H121" s="210">
        <v>116</v>
      </c>
      <c r="I121" s="211"/>
      <c r="J121" s="212">
        <f>ROUND(I121*H121,2)</f>
        <v>0</v>
      </c>
      <c r="K121" s="208" t="s">
        <v>19</v>
      </c>
      <c r="L121" s="44"/>
      <c r="M121" s="213" t="s">
        <v>19</v>
      </c>
      <c r="N121" s="214" t="s">
        <v>40</v>
      </c>
      <c r="O121" s="84"/>
      <c r="P121" s="215">
        <f>O121*H121</f>
        <v>0</v>
      </c>
      <c r="Q121" s="215">
        <v>0</v>
      </c>
      <c r="R121" s="215">
        <f>Q121*H121</f>
        <v>0</v>
      </c>
      <c r="S121" s="215">
        <v>0</v>
      </c>
      <c r="T121" s="216">
        <f>S121*H121</f>
        <v>0</v>
      </c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R121" s="217" t="s">
        <v>265</v>
      </c>
      <c r="AT121" s="217" t="s">
        <v>267</v>
      </c>
      <c r="AU121" s="217" t="s">
        <v>76</v>
      </c>
      <c r="AY121" s="17" t="s">
        <v>266</v>
      </c>
      <c r="BE121" s="218">
        <f>IF(N121="základní",J121,0)</f>
        <v>0</v>
      </c>
      <c r="BF121" s="218">
        <f>IF(N121="snížená",J121,0)</f>
        <v>0</v>
      </c>
      <c r="BG121" s="218">
        <f>IF(N121="zákl. přenesená",J121,0)</f>
        <v>0</v>
      </c>
      <c r="BH121" s="218">
        <f>IF(N121="sníž. přenesená",J121,0)</f>
        <v>0</v>
      </c>
      <c r="BI121" s="218">
        <f>IF(N121="nulová",J121,0)</f>
        <v>0</v>
      </c>
      <c r="BJ121" s="17" t="s">
        <v>76</v>
      </c>
      <c r="BK121" s="218">
        <f>ROUND(I121*H121,2)</f>
        <v>0</v>
      </c>
      <c r="BL121" s="17" t="s">
        <v>265</v>
      </c>
      <c r="BM121" s="217" t="s">
        <v>3606</v>
      </c>
    </row>
    <row r="122" s="11" customFormat="1" ht="25.92" customHeight="1">
      <c r="A122" s="11"/>
      <c r="B122" s="192"/>
      <c r="C122" s="193"/>
      <c r="D122" s="194" t="s">
        <v>68</v>
      </c>
      <c r="E122" s="195" t="s">
        <v>1791</v>
      </c>
      <c r="F122" s="195" t="s">
        <v>1792</v>
      </c>
      <c r="G122" s="193"/>
      <c r="H122" s="193"/>
      <c r="I122" s="196"/>
      <c r="J122" s="197">
        <f>BK122</f>
        <v>0</v>
      </c>
      <c r="K122" s="193"/>
      <c r="L122" s="198"/>
      <c r="M122" s="199"/>
      <c r="N122" s="200"/>
      <c r="O122" s="200"/>
      <c r="P122" s="201">
        <f>SUM(P123:P170)</f>
        <v>0</v>
      </c>
      <c r="Q122" s="200"/>
      <c r="R122" s="201">
        <f>SUM(R123:R170)</f>
        <v>109.22985919999999</v>
      </c>
      <c r="S122" s="200"/>
      <c r="T122" s="202">
        <f>SUM(T123:T170)</f>
        <v>108.48090000000001</v>
      </c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R122" s="203" t="s">
        <v>265</v>
      </c>
      <c r="AT122" s="204" t="s">
        <v>68</v>
      </c>
      <c r="AU122" s="204" t="s">
        <v>69</v>
      </c>
      <c r="AY122" s="203" t="s">
        <v>266</v>
      </c>
      <c r="BK122" s="205">
        <f>SUM(BK123:BK170)</f>
        <v>0</v>
      </c>
    </row>
    <row r="123" s="2" customFormat="1" ht="16.5" customHeight="1">
      <c r="A123" s="38"/>
      <c r="B123" s="39"/>
      <c r="C123" s="206" t="s">
        <v>1080</v>
      </c>
      <c r="D123" s="206" t="s">
        <v>267</v>
      </c>
      <c r="E123" s="207" t="s">
        <v>3432</v>
      </c>
      <c r="F123" s="208" t="s">
        <v>3433</v>
      </c>
      <c r="G123" s="209" t="s">
        <v>299</v>
      </c>
      <c r="H123" s="210">
        <v>154</v>
      </c>
      <c r="I123" s="211"/>
      <c r="J123" s="212">
        <f>ROUND(I123*H123,2)</f>
        <v>0</v>
      </c>
      <c r="K123" s="208" t="s">
        <v>19</v>
      </c>
      <c r="L123" s="44"/>
      <c r="M123" s="213" t="s">
        <v>19</v>
      </c>
      <c r="N123" s="214" t="s">
        <v>40</v>
      </c>
      <c r="O123" s="84"/>
      <c r="P123" s="215">
        <f>O123*H123</f>
        <v>0</v>
      </c>
      <c r="Q123" s="215">
        <v>0</v>
      </c>
      <c r="R123" s="215">
        <f>Q123*H123</f>
        <v>0</v>
      </c>
      <c r="S123" s="215">
        <v>0</v>
      </c>
      <c r="T123" s="216">
        <f>S123*H123</f>
        <v>0</v>
      </c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R123" s="217" t="s">
        <v>265</v>
      </c>
      <c r="AT123" s="217" t="s">
        <v>267</v>
      </c>
      <c r="AU123" s="217" t="s">
        <v>76</v>
      </c>
      <c r="AY123" s="17" t="s">
        <v>266</v>
      </c>
      <c r="BE123" s="218">
        <f>IF(N123="základní",J123,0)</f>
        <v>0</v>
      </c>
      <c r="BF123" s="218">
        <f>IF(N123="snížená",J123,0)</f>
        <v>0</v>
      </c>
      <c r="BG123" s="218">
        <f>IF(N123="zákl. přenesená",J123,0)</f>
        <v>0</v>
      </c>
      <c r="BH123" s="218">
        <f>IF(N123="sníž. přenesená",J123,0)</f>
        <v>0</v>
      </c>
      <c r="BI123" s="218">
        <f>IF(N123="nulová",J123,0)</f>
        <v>0</v>
      </c>
      <c r="BJ123" s="17" t="s">
        <v>76</v>
      </c>
      <c r="BK123" s="218">
        <f>ROUND(I123*H123,2)</f>
        <v>0</v>
      </c>
      <c r="BL123" s="17" t="s">
        <v>265</v>
      </c>
      <c r="BM123" s="217" t="s">
        <v>3607</v>
      </c>
    </row>
    <row r="124" s="12" customFormat="1">
      <c r="A124" s="12"/>
      <c r="B124" s="224"/>
      <c r="C124" s="225"/>
      <c r="D124" s="226" t="s">
        <v>275</v>
      </c>
      <c r="E124" s="227" t="s">
        <v>1644</v>
      </c>
      <c r="F124" s="228" t="s">
        <v>3608</v>
      </c>
      <c r="G124" s="225"/>
      <c r="H124" s="229">
        <v>154</v>
      </c>
      <c r="I124" s="230"/>
      <c r="J124" s="225"/>
      <c r="K124" s="225"/>
      <c r="L124" s="231"/>
      <c r="M124" s="236"/>
      <c r="N124" s="237"/>
      <c r="O124" s="237"/>
      <c r="P124" s="237"/>
      <c r="Q124" s="237"/>
      <c r="R124" s="237"/>
      <c r="S124" s="237"/>
      <c r="T124" s="238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T124" s="235" t="s">
        <v>275</v>
      </c>
      <c r="AU124" s="235" t="s">
        <v>76</v>
      </c>
      <c r="AV124" s="12" t="s">
        <v>78</v>
      </c>
      <c r="AW124" s="12" t="s">
        <v>31</v>
      </c>
      <c r="AX124" s="12" t="s">
        <v>76</v>
      </c>
      <c r="AY124" s="235" t="s">
        <v>266</v>
      </c>
    </row>
    <row r="125" s="2" customFormat="1" ht="16.5" customHeight="1">
      <c r="A125" s="38"/>
      <c r="B125" s="39"/>
      <c r="C125" s="206" t="s">
        <v>1086</v>
      </c>
      <c r="D125" s="206" t="s">
        <v>267</v>
      </c>
      <c r="E125" s="207" t="s">
        <v>3609</v>
      </c>
      <c r="F125" s="208" t="s">
        <v>3610</v>
      </c>
      <c r="G125" s="209" t="s">
        <v>341</v>
      </c>
      <c r="H125" s="210">
        <v>10</v>
      </c>
      <c r="I125" s="211"/>
      <c r="J125" s="212">
        <f>ROUND(I125*H125,2)</f>
        <v>0</v>
      </c>
      <c r="K125" s="208" t="s">
        <v>19</v>
      </c>
      <c r="L125" s="44"/>
      <c r="M125" s="213" t="s">
        <v>19</v>
      </c>
      <c r="N125" s="214" t="s">
        <v>40</v>
      </c>
      <c r="O125" s="84"/>
      <c r="P125" s="215">
        <f>O125*H125</f>
        <v>0</v>
      </c>
      <c r="Q125" s="215">
        <v>0</v>
      </c>
      <c r="R125" s="215">
        <f>Q125*H125</f>
        <v>0</v>
      </c>
      <c r="S125" s="215">
        <v>0</v>
      </c>
      <c r="T125" s="216">
        <f>S125*H125</f>
        <v>0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R125" s="217" t="s">
        <v>265</v>
      </c>
      <c r="AT125" s="217" t="s">
        <v>267</v>
      </c>
      <c r="AU125" s="217" t="s">
        <v>76</v>
      </c>
      <c r="AY125" s="17" t="s">
        <v>266</v>
      </c>
      <c r="BE125" s="218">
        <f>IF(N125="základní",J125,0)</f>
        <v>0</v>
      </c>
      <c r="BF125" s="218">
        <f>IF(N125="snížená",J125,0)</f>
        <v>0</v>
      </c>
      <c r="BG125" s="218">
        <f>IF(N125="zákl. přenesená",J125,0)</f>
        <v>0</v>
      </c>
      <c r="BH125" s="218">
        <f>IF(N125="sníž. přenesená",J125,0)</f>
        <v>0</v>
      </c>
      <c r="BI125" s="218">
        <f>IF(N125="nulová",J125,0)</f>
        <v>0</v>
      </c>
      <c r="BJ125" s="17" t="s">
        <v>76</v>
      </c>
      <c r="BK125" s="218">
        <f>ROUND(I125*H125,2)</f>
        <v>0</v>
      </c>
      <c r="BL125" s="17" t="s">
        <v>265</v>
      </c>
      <c r="BM125" s="217" t="s">
        <v>3611</v>
      </c>
    </row>
    <row r="126" s="12" customFormat="1">
      <c r="A126" s="12"/>
      <c r="B126" s="224"/>
      <c r="C126" s="225"/>
      <c r="D126" s="226" t="s">
        <v>275</v>
      </c>
      <c r="E126" s="227" t="s">
        <v>728</v>
      </c>
      <c r="F126" s="228" t="s">
        <v>362</v>
      </c>
      <c r="G126" s="225"/>
      <c r="H126" s="229">
        <v>10</v>
      </c>
      <c r="I126" s="230"/>
      <c r="J126" s="225"/>
      <c r="K126" s="225"/>
      <c r="L126" s="231"/>
      <c r="M126" s="236"/>
      <c r="N126" s="237"/>
      <c r="O126" s="237"/>
      <c r="P126" s="237"/>
      <c r="Q126" s="237"/>
      <c r="R126" s="237"/>
      <c r="S126" s="237"/>
      <c r="T126" s="238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T126" s="235" t="s">
        <v>275</v>
      </c>
      <c r="AU126" s="235" t="s">
        <v>76</v>
      </c>
      <c r="AV126" s="12" t="s">
        <v>78</v>
      </c>
      <c r="AW126" s="12" t="s">
        <v>31</v>
      </c>
      <c r="AX126" s="12" t="s">
        <v>76</v>
      </c>
      <c r="AY126" s="235" t="s">
        <v>266</v>
      </c>
    </row>
    <row r="127" s="2" customFormat="1" ht="16.5" customHeight="1">
      <c r="A127" s="38"/>
      <c r="B127" s="39"/>
      <c r="C127" s="206" t="s">
        <v>1100</v>
      </c>
      <c r="D127" s="206" t="s">
        <v>267</v>
      </c>
      <c r="E127" s="207" t="s">
        <v>3612</v>
      </c>
      <c r="F127" s="208" t="s">
        <v>3613</v>
      </c>
      <c r="G127" s="209" t="s">
        <v>293</v>
      </c>
      <c r="H127" s="210">
        <v>9.5999999999999996</v>
      </c>
      <c r="I127" s="211"/>
      <c r="J127" s="212">
        <f>ROUND(I127*H127,2)</f>
        <v>0</v>
      </c>
      <c r="K127" s="208" t="s">
        <v>19</v>
      </c>
      <c r="L127" s="44"/>
      <c r="M127" s="213" t="s">
        <v>19</v>
      </c>
      <c r="N127" s="214" t="s">
        <v>40</v>
      </c>
      <c r="O127" s="84"/>
      <c r="P127" s="215">
        <f>O127*H127</f>
        <v>0</v>
      </c>
      <c r="Q127" s="215">
        <v>2.2563399999999998</v>
      </c>
      <c r="R127" s="215">
        <f>Q127*H127</f>
        <v>21.660863999999997</v>
      </c>
      <c r="S127" s="215">
        <v>0</v>
      </c>
      <c r="T127" s="216">
        <f>S127*H127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217" t="s">
        <v>265</v>
      </c>
      <c r="AT127" s="217" t="s">
        <v>267</v>
      </c>
      <c r="AU127" s="217" t="s">
        <v>76</v>
      </c>
      <c r="AY127" s="17" t="s">
        <v>266</v>
      </c>
      <c r="BE127" s="218">
        <f>IF(N127="základní",J127,0)</f>
        <v>0</v>
      </c>
      <c r="BF127" s="218">
        <f>IF(N127="snížená",J127,0)</f>
        <v>0</v>
      </c>
      <c r="BG127" s="218">
        <f>IF(N127="zákl. přenesená",J127,0)</f>
        <v>0</v>
      </c>
      <c r="BH127" s="218">
        <f>IF(N127="sníž. přenesená",J127,0)</f>
        <v>0</v>
      </c>
      <c r="BI127" s="218">
        <f>IF(N127="nulová",J127,0)</f>
        <v>0</v>
      </c>
      <c r="BJ127" s="17" t="s">
        <v>76</v>
      </c>
      <c r="BK127" s="218">
        <f>ROUND(I127*H127,2)</f>
        <v>0</v>
      </c>
      <c r="BL127" s="17" t="s">
        <v>265</v>
      </c>
      <c r="BM127" s="217" t="s">
        <v>3614</v>
      </c>
    </row>
    <row r="128" s="12" customFormat="1">
      <c r="A128" s="12"/>
      <c r="B128" s="224"/>
      <c r="C128" s="225"/>
      <c r="D128" s="226" t="s">
        <v>275</v>
      </c>
      <c r="E128" s="227" t="s">
        <v>1779</v>
      </c>
      <c r="F128" s="228" t="s">
        <v>3615</v>
      </c>
      <c r="G128" s="225"/>
      <c r="H128" s="229">
        <v>9.5999999999999996</v>
      </c>
      <c r="I128" s="230"/>
      <c r="J128" s="225"/>
      <c r="K128" s="225"/>
      <c r="L128" s="231"/>
      <c r="M128" s="236"/>
      <c r="N128" s="237"/>
      <c r="O128" s="237"/>
      <c r="P128" s="237"/>
      <c r="Q128" s="237"/>
      <c r="R128" s="237"/>
      <c r="S128" s="237"/>
      <c r="T128" s="238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T128" s="235" t="s">
        <v>275</v>
      </c>
      <c r="AU128" s="235" t="s">
        <v>76</v>
      </c>
      <c r="AV128" s="12" t="s">
        <v>78</v>
      </c>
      <c r="AW128" s="12" t="s">
        <v>31</v>
      </c>
      <c r="AX128" s="12" t="s">
        <v>76</v>
      </c>
      <c r="AY128" s="235" t="s">
        <v>266</v>
      </c>
    </row>
    <row r="129" s="2" customFormat="1" ht="16.5" customHeight="1">
      <c r="A129" s="38"/>
      <c r="B129" s="39"/>
      <c r="C129" s="239" t="s">
        <v>1107</v>
      </c>
      <c r="D129" s="239" t="s">
        <v>299</v>
      </c>
      <c r="E129" s="240" t="s">
        <v>3616</v>
      </c>
      <c r="F129" s="241" t="s">
        <v>3617</v>
      </c>
      <c r="G129" s="242" t="s">
        <v>391</v>
      </c>
      <c r="H129" s="243">
        <v>6.4000000000000004</v>
      </c>
      <c r="I129" s="244"/>
      <c r="J129" s="245">
        <f>ROUND(I129*H129,2)</f>
        <v>0</v>
      </c>
      <c r="K129" s="241" t="s">
        <v>19</v>
      </c>
      <c r="L129" s="246"/>
      <c r="M129" s="247" t="s">
        <v>19</v>
      </c>
      <c r="N129" s="248" t="s">
        <v>40</v>
      </c>
      <c r="O129" s="84"/>
      <c r="P129" s="215">
        <f>O129*H129</f>
        <v>0</v>
      </c>
      <c r="Q129" s="215">
        <v>0.067000000000000004</v>
      </c>
      <c r="R129" s="215">
        <f>Q129*H129</f>
        <v>0.42880000000000007</v>
      </c>
      <c r="S129" s="215">
        <v>0</v>
      </c>
      <c r="T129" s="216">
        <f>S129*H129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217" t="s">
        <v>303</v>
      </c>
      <c r="AT129" s="217" t="s">
        <v>299</v>
      </c>
      <c r="AU129" s="217" t="s">
        <v>76</v>
      </c>
      <c r="AY129" s="17" t="s">
        <v>266</v>
      </c>
      <c r="BE129" s="218">
        <f>IF(N129="základní",J129,0)</f>
        <v>0</v>
      </c>
      <c r="BF129" s="218">
        <f>IF(N129="snížená",J129,0)</f>
        <v>0</v>
      </c>
      <c r="BG129" s="218">
        <f>IF(N129="zákl. přenesená",J129,0)</f>
        <v>0</v>
      </c>
      <c r="BH129" s="218">
        <f>IF(N129="sníž. přenesená",J129,0)</f>
        <v>0</v>
      </c>
      <c r="BI129" s="218">
        <f>IF(N129="nulová",J129,0)</f>
        <v>0</v>
      </c>
      <c r="BJ129" s="17" t="s">
        <v>76</v>
      </c>
      <c r="BK129" s="218">
        <f>ROUND(I129*H129,2)</f>
        <v>0</v>
      </c>
      <c r="BL129" s="17" t="s">
        <v>265</v>
      </c>
      <c r="BM129" s="217" t="s">
        <v>3618</v>
      </c>
    </row>
    <row r="130" s="12" customFormat="1">
      <c r="A130" s="12"/>
      <c r="B130" s="224"/>
      <c r="C130" s="225"/>
      <c r="D130" s="226" t="s">
        <v>275</v>
      </c>
      <c r="E130" s="227" t="s">
        <v>1646</v>
      </c>
      <c r="F130" s="228" t="s">
        <v>3619</v>
      </c>
      <c r="G130" s="225"/>
      <c r="H130" s="229">
        <v>6.4000000000000004</v>
      </c>
      <c r="I130" s="230"/>
      <c r="J130" s="225"/>
      <c r="K130" s="225"/>
      <c r="L130" s="231"/>
      <c r="M130" s="236"/>
      <c r="N130" s="237"/>
      <c r="O130" s="237"/>
      <c r="P130" s="237"/>
      <c r="Q130" s="237"/>
      <c r="R130" s="237"/>
      <c r="S130" s="237"/>
      <c r="T130" s="238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T130" s="235" t="s">
        <v>275</v>
      </c>
      <c r="AU130" s="235" t="s">
        <v>76</v>
      </c>
      <c r="AV130" s="12" t="s">
        <v>78</v>
      </c>
      <c r="AW130" s="12" t="s">
        <v>31</v>
      </c>
      <c r="AX130" s="12" t="s">
        <v>76</v>
      </c>
      <c r="AY130" s="235" t="s">
        <v>266</v>
      </c>
    </row>
    <row r="131" s="2" customFormat="1" ht="16.5" customHeight="1">
      <c r="A131" s="38"/>
      <c r="B131" s="39"/>
      <c r="C131" s="239" t="s">
        <v>1114</v>
      </c>
      <c r="D131" s="239" t="s">
        <v>299</v>
      </c>
      <c r="E131" s="240" t="s">
        <v>3620</v>
      </c>
      <c r="F131" s="241" t="s">
        <v>3621</v>
      </c>
      <c r="G131" s="242" t="s">
        <v>299</v>
      </c>
      <c r="H131" s="243">
        <v>20</v>
      </c>
      <c r="I131" s="244"/>
      <c r="J131" s="245">
        <f>ROUND(I131*H131,2)</f>
        <v>0</v>
      </c>
      <c r="K131" s="241" t="s">
        <v>19</v>
      </c>
      <c r="L131" s="246"/>
      <c r="M131" s="247" t="s">
        <v>19</v>
      </c>
      <c r="N131" s="248" t="s">
        <v>40</v>
      </c>
      <c r="O131" s="84"/>
      <c r="P131" s="215">
        <f>O131*H131</f>
        <v>0</v>
      </c>
      <c r="Q131" s="215">
        <v>0.0044200000000000003</v>
      </c>
      <c r="R131" s="215">
        <f>Q131*H131</f>
        <v>0.088400000000000006</v>
      </c>
      <c r="S131" s="215">
        <v>0</v>
      </c>
      <c r="T131" s="216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217" t="s">
        <v>303</v>
      </c>
      <c r="AT131" s="217" t="s">
        <v>299</v>
      </c>
      <c r="AU131" s="217" t="s">
        <v>76</v>
      </c>
      <c r="AY131" s="17" t="s">
        <v>266</v>
      </c>
      <c r="BE131" s="218">
        <f>IF(N131="základní",J131,0)</f>
        <v>0</v>
      </c>
      <c r="BF131" s="218">
        <f>IF(N131="snížená",J131,0)</f>
        <v>0</v>
      </c>
      <c r="BG131" s="218">
        <f>IF(N131="zákl. přenesená",J131,0)</f>
        <v>0</v>
      </c>
      <c r="BH131" s="218">
        <f>IF(N131="sníž. přenesená",J131,0)</f>
        <v>0</v>
      </c>
      <c r="BI131" s="218">
        <f>IF(N131="nulová",J131,0)</f>
        <v>0</v>
      </c>
      <c r="BJ131" s="17" t="s">
        <v>76</v>
      </c>
      <c r="BK131" s="218">
        <f>ROUND(I131*H131,2)</f>
        <v>0</v>
      </c>
      <c r="BL131" s="17" t="s">
        <v>265</v>
      </c>
      <c r="BM131" s="217" t="s">
        <v>3622</v>
      </c>
    </row>
    <row r="132" s="12" customFormat="1">
      <c r="A132" s="12"/>
      <c r="B132" s="224"/>
      <c r="C132" s="225"/>
      <c r="D132" s="226" t="s">
        <v>275</v>
      </c>
      <c r="E132" s="227" t="s">
        <v>751</v>
      </c>
      <c r="F132" s="228" t="s">
        <v>3623</v>
      </c>
      <c r="G132" s="225"/>
      <c r="H132" s="229">
        <v>20</v>
      </c>
      <c r="I132" s="230"/>
      <c r="J132" s="225"/>
      <c r="K132" s="225"/>
      <c r="L132" s="231"/>
      <c r="M132" s="236"/>
      <c r="N132" s="237"/>
      <c r="O132" s="237"/>
      <c r="P132" s="237"/>
      <c r="Q132" s="237"/>
      <c r="R132" s="237"/>
      <c r="S132" s="237"/>
      <c r="T132" s="238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T132" s="235" t="s">
        <v>275</v>
      </c>
      <c r="AU132" s="235" t="s">
        <v>76</v>
      </c>
      <c r="AV132" s="12" t="s">
        <v>78</v>
      </c>
      <c r="AW132" s="12" t="s">
        <v>31</v>
      </c>
      <c r="AX132" s="12" t="s">
        <v>76</v>
      </c>
      <c r="AY132" s="235" t="s">
        <v>266</v>
      </c>
    </row>
    <row r="133" s="2" customFormat="1" ht="16.5" customHeight="1">
      <c r="A133" s="38"/>
      <c r="B133" s="39"/>
      <c r="C133" s="206" t="s">
        <v>1122</v>
      </c>
      <c r="D133" s="206" t="s">
        <v>267</v>
      </c>
      <c r="E133" s="207" t="s">
        <v>3624</v>
      </c>
      <c r="F133" s="208" t="s">
        <v>3625</v>
      </c>
      <c r="G133" s="209" t="s">
        <v>293</v>
      </c>
      <c r="H133" s="210">
        <v>7.6799999999999997</v>
      </c>
      <c r="I133" s="211"/>
      <c r="J133" s="212">
        <f>ROUND(I133*H133,2)</f>
        <v>0</v>
      </c>
      <c r="K133" s="208" t="s">
        <v>19</v>
      </c>
      <c r="L133" s="44"/>
      <c r="M133" s="213" t="s">
        <v>19</v>
      </c>
      <c r="N133" s="214" t="s">
        <v>40</v>
      </c>
      <c r="O133" s="84"/>
      <c r="P133" s="215">
        <f>O133*H133</f>
        <v>0</v>
      </c>
      <c r="Q133" s="215">
        <v>0</v>
      </c>
      <c r="R133" s="215">
        <f>Q133*H133</f>
        <v>0</v>
      </c>
      <c r="S133" s="215">
        <v>0</v>
      </c>
      <c r="T133" s="216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217" t="s">
        <v>265</v>
      </c>
      <c r="AT133" s="217" t="s">
        <v>267</v>
      </c>
      <c r="AU133" s="217" t="s">
        <v>76</v>
      </c>
      <c r="AY133" s="17" t="s">
        <v>266</v>
      </c>
      <c r="BE133" s="218">
        <f>IF(N133="základní",J133,0)</f>
        <v>0</v>
      </c>
      <c r="BF133" s="218">
        <f>IF(N133="snížená",J133,0)</f>
        <v>0</v>
      </c>
      <c r="BG133" s="218">
        <f>IF(N133="zákl. přenesená",J133,0)</f>
        <v>0</v>
      </c>
      <c r="BH133" s="218">
        <f>IF(N133="sníž. přenesená",J133,0)</f>
        <v>0</v>
      </c>
      <c r="BI133" s="218">
        <f>IF(N133="nulová",J133,0)</f>
        <v>0</v>
      </c>
      <c r="BJ133" s="17" t="s">
        <v>76</v>
      </c>
      <c r="BK133" s="218">
        <f>ROUND(I133*H133,2)</f>
        <v>0</v>
      </c>
      <c r="BL133" s="17" t="s">
        <v>265</v>
      </c>
      <c r="BM133" s="217" t="s">
        <v>3626</v>
      </c>
    </row>
    <row r="134" s="12" customFormat="1">
      <c r="A134" s="12"/>
      <c r="B134" s="224"/>
      <c r="C134" s="225"/>
      <c r="D134" s="226" t="s">
        <v>275</v>
      </c>
      <c r="E134" s="227" t="s">
        <v>761</v>
      </c>
      <c r="F134" s="228" t="s">
        <v>3627</v>
      </c>
      <c r="G134" s="225"/>
      <c r="H134" s="229">
        <v>7.6799999999999997</v>
      </c>
      <c r="I134" s="230"/>
      <c r="J134" s="225"/>
      <c r="K134" s="225"/>
      <c r="L134" s="231"/>
      <c r="M134" s="236"/>
      <c r="N134" s="237"/>
      <c r="O134" s="237"/>
      <c r="P134" s="237"/>
      <c r="Q134" s="237"/>
      <c r="R134" s="237"/>
      <c r="S134" s="237"/>
      <c r="T134" s="238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T134" s="235" t="s">
        <v>275</v>
      </c>
      <c r="AU134" s="235" t="s">
        <v>76</v>
      </c>
      <c r="AV134" s="12" t="s">
        <v>78</v>
      </c>
      <c r="AW134" s="12" t="s">
        <v>31</v>
      </c>
      <c r="AX134" s="12" t="s">
        <v>76</v>
      </c>
      <c r="AY134" s="235" t="s">
        <v>266</v>
      </c>
    </row>
    <row r="135" s="2" customFormat="1" ht="16.5" customHeight="1">
      <c r="A135" s="38"/>
      <c r="B135" s="39"/>
      <c r="C135" s="206" t="s">
        <v>1129</v>
      </c>
      <c r="D135" s="206" t="s">
        <v>267</v>
      </c>
      <c r="E135" s="207" t="s">
        <v>3275</v>
      </c>
      <c r="F135" s="208" t="s">
        <v>3276</v>
      </c>
      <c r="G135" s="209" t="s">
        <v>299</v>
      </c>
      <c r="H135" s="210">
        <v>180</v>
      </c>
      <c r="I135" s="211"/>
      <c r="J135" s="212">
        <f>ROUND(I135*H135,2)</f>
        <v>0</v>
      </c>
      <c r="K135" s="208" t="s">
        <v>19</v>
      </c>
      <c r="L135" s="44"/>
      <c r="M135" s="213" t="s">
        <v>19</v>
      </c>
      <c r="N135" s="214" t="s">
        <v>40</v>
      </c>
      <c r="O135" s="84"/>
      <c r="P135" s="215">
        <f>O135*H135</f>
        <v>0</v>
      </c>
      <c r="Q135" s="215">
        <v>0</v>
      </c>
      <c r="R135" s="215">
        <f>Q135*H135</f>
        <v>0</v>
      </c>
      <c r="S135" s="215">
        <v>0</v>
      </c>
      <c r="T135" s="216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217" t="s">
        <v>265</v>
      </c>
      <c r="AT135" s="217" t="s">
        <v>267</v>
      </c>
      <c r="AU135" s="217" t="s">
        <v>76</v>
      </c>
      <c r="AY135" s="17" t="s">
        <v>266</v>
      </c>
      <c r="BE135" s="218">
        <f>IF(N135="základní",J135,0)</f>
        <v>0</v>
      </c>
      <c r="BF135" s="218">
        <f>IF(N135="snížená",J135,0)</f>
        <v>0</v>
      </c>
      <c r="BG135" s="218">
        <f>IF(N135="zákl. přenesená",J135,0)</f>
        <v>0</v>
      </c>
      <c r="BH135" s="218">
        <f>IF(N135="sníž. přenesená",J135,0)</f>
        <v>0</v>
      </c>
      <c r="BI135" s="218">
        <f>IF(N135="nulová",J135,0)</f>
        <v>0</v>
      </c>
      <c r="BJ135" s="17" t="s">
        <v>76</v>
      </c>
      <c r="BK135" s="218">
        <f>ROUND(I135*H135,2)</f>
        <v>0</v>
      </c>
      <c r="BL135" s="17" t="s">
        <v>265</v>
      </c>
      <c r="BM135" s="217" t="s">
        <v>3628</v>
      </c>
    </row>
    <row r="136" s="12" customFormat="1">
      <c r="A136" s="12"/>
      <c r="B136" s="224"/>
      <c r="C136" s="225"/>
      <c r="D136" s="226" t="s">
        <v>275</v>
      </c>
      <c r="E136" s="227" t="s">
        <v>2071</v>
      </c>
      <c r="F136" s="228" t="s">
        <v>3629</v>
      </c>
      <c r="G136" s="225"/>
      <c r="H136" s="229">
        <v>180</v>
      </c>
      <c r="I136" s="230"/>
      <c r="J136" s="225"/>
      <c r="K136" s="225"/>
      <c r="L136" s="231"/>
      <c r="M136" s="236"/>
      <c r="N136" s="237"/>
      <c r="O136" s="237"/>
      <c r="P136" s="237"/>
      <c r="Q136" s="237"/>
      <c r="R136" s="237"/>
      <c r="S136" s="237"/>
      <c r="T136" s="238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T136" s="235" t="s">
        <v>275</v>
      </c>
      <c r="AU136" s="235" t="s">
        <v>76</v>
      </c>
      <c r="AV136" s="12" t="s">
        <v>78</v>
      </c>
      <c r="AW136" s="12" t="s">
        <v>31</v>
      </c>
      <c r="AX136" s="12" t="s">
        <v>76</v>
      </c>
      <c r="AY136" s="235" t="s">
        <v>266</v>
      </c>
    </row>
    <row r="137" s="2" customFormat="1" ht="16.5" customHeight="1">
      <c r="A137" s="38"/>
      <c r="B137" s="39"/>
      <c r="C137" s="206" t="s">
        <v>1136</v>
      </c>
      <c r="D137" s="206" t="s">
        <v>267</v>
      </c>
      <c r="E137" s="207" t="s">
        <v>3278</v>
      </c>
      <c r="F137" s="208" t="s">
        <v>3279</v>
      </c>
      <c r="G137" s="209" t="s">
        <v>299</v>
      </c>
      <c r="H137" s="210">
        <v>395</v>
      </c>
      <c r="I137" s="211"/>
      <c r="J137" s="212">
        <f>ROUND(I137*H137,2)</f>
        <v>0</v>
      </c>
      <c r="K137" s="208" t="s">
        <v>19</v>
      </c>
      <c r="L137" s="44"/>
      <c r="M137" s="213" t="s">
        <v>19</v>
      </c>
      <c r="N137" s="214" t="s">
        <v>40</v>
      </c>
      <c r="O137" s="84"/>
      <c r="P137" s="215">
        <f>O137*H137</f>
        <v>0</v>
      </c>
      <c r="Q137" s="215">
        <v>0</v>
      </c>
      <c r="R137" s="215">
        <f>Q137*H137</f>
        <v>0</v>
      </c>
      <c r="S137" s="215">
        <v>0</v>
      </c>
      <c r="T137" s="216">
        <f>S137*H137</f>
        <v>0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217" t="s">
        <v>265</v>
      </c>
      <c r="AT137" s="217" t="s">
        <v>267</v>
      </c>
      <c r="AU137" s="217" t="s">
        <v>76</v>
      </c>
      <c r="AY137" s="17" t="s">
        <v>266</v>
      </c>
      <c r="BE137" s="218">
        <f>IF(N137="základní",J137,0)</f>
        <v>0</v>
      </c>
      <c r="BF137" s="218">
        <f>IF(N137="snížená",J137,0)</f>
        <v>0</v>
      </c>
      <c r="BG137" s="218">
        <f>IF(N137="zákl. přenesená",J137,0)</f>
        <v>0</v>
      </c>
      <c r="BH137" s="218">
        <f>IF(N137="sníž. přenesená",J137,0)</f>
        <v>0</v>
      </c>
      <c r="BI137" s="218">
        <f>IF(N137="nulová",J137,0)</f>
        <v>0</v>
      </c>
      <c r="BJ137" s="17" t="s">
        <v>76</v>
      </c>
      <c r="BK137" s="218">
        <f>ROUND(I137*H137,2)</f>
        <v>0</v>
      </c>
      <c r="BL137" s="17" t="s">
        <v>265</v>
      </c>
      <c r="BM137" s="217" t="s">
        <v>3630</v>
      </c>
    </row>
    <row r="138" s="12" customFormat="1">
      <c r="A138" s="12"/>
      <c r="B138" s="224"/>
      <c r="C138" s="225"/>
      <c r="D138" s="226" t="s">
        <v>275</v>
      </c>
      <c r="E138" s="227" t="s">
        <v>773</v>
      </c>
      <c r="F138" s="228" t="s">
        <v>3631</v>
      </c>
      <c r="G138" s="225"/>
      <c r="H138" s="229">
        <v>395</v>
      </c>
      <c r="I138" s="230"/>
      <c r="J138" s="225"/>
      <c r="K138" s="225"/>
      <c r="L138" s="231"/>
      <c r="M138" s="236"/>
      <c r="N138" s="237"/>
      <c r="O138" s="237"/>
      <c r="P138" s="237"/>
      <c r="Q138" s="237"/>
      <c r="R138" s="237"/>
      <c r="S138" s="237"/>
      <c r="T138" s="238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T138" s="235" t="s">
        <v>275</v>
      </c>
      <c r="AU138" s="235" t="s">
        <v>76</v>
      </c>
      <c r="AV138" s="12" t="s">
        <v>78</v>
      </c>
      <c r="AW138" s="12" t="s">
        <v>31</v>
      </c>
      <c r="AX138" s="12" t="s">
        <v>76</v>
      </c>
      <c r="AY138" s="235" t="s">
        <v>266</v>
      </c>
    </row>
    <row r="139" s="2" customFormat="1" ht="16.5" customHeight="1">
      <c r="A139" s="38"/>
      <c r="B139" s="39"/>
      <c r="C139" s="206" t="s">
        <v>1308</v>
      </c>
      <c r="D139" s="206" t="s">
        <v>267</v>
      </c>
      <c r="E139" s="207" t="s">
        <v>3101</v>
      </c>
      <c r="F139" s="208" t="s">
        <v>3102</v>
      </c>
      <c r="G139" s="209" t="s">
        <v>341</v>
      </c>
      <c r="H139" s="210">
        <v>5</v>
      </c>
      <c r="I139" s="211"/>
      <c r="J139" s="212">
        <f>ROUND(I139*H139,2)</f>
        <v>0</v>
      </c>
      <c r="K139" s="208" t="s">
        <v>19</v>
      </c>
      <c r="L139" s="44"/>
      <c r="M139" s="213" t="s">
        <v>19</v>
      </c>
      <c r="N139" s="214" t="s">
        <v>40</v>
      </c>
      <c r="O139" s="84"/>
      <c r="P139" s="215">
        <f>O139*H139</f>
        <v>0</v>
      </c>
      <c r="Q139" s="215">
        <v>0.0038</v>
      </c>
      <c r="R139" s="215">
        <f>Q139*H139</f>
        <v>0.019</v>
      </c>
      <c r="S139" s="215">
        <v>0</v>
      </c>
      <c r="T139" s="216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17" t="s">
        <v>265</v>
      </c>
      <c r="AT139" s="217" t="s">
        <v>267</v>
      </c>
      <c r="AU139" s="217" t="s">
        <v>76</v>
      </c>
      <c r="AY139" s="17" t="s">
        <v>266</v>
      </c>
      <c r="BE139" s="218">
        <f>IF(N139="základní",J139,0)</f>
        <v>0</v>
      </c>
      <c r="BF139" s="218">
        <f>IF(N139="snížená",J139,0)</f>
        <v>0</v>
      </c>
      <c r="BG139" s="218">
        <f>IF(N139="zákl. přenesená",J139,0)</f>
        <v>0</v>
      </c>
      <c r="BH139" s="218">
        <f>IF(N139="sníž. přenesená",J139,0)</f>
        <v>0</v>
      </c>
      <c r="BI139" s="218">
        <f>IF(N139="nulová",J139,0)</f>
        <v>0</v>
      </c>
      <c r="BJ139" s="17" t="s">
        <v>76</v>
      </c>
      <c r="BK139" s="218">
        <f>ROUND(I139*H139,2)</f>
        <v>0</v>
      </c>
      <c r="BL139" s="17" t="s">
        <v>265</v>
      </c>
      <c r="BM139" s="217" t="s">
        <v>3632</v>
      </c>
    </row>
    <row r="140" s="2" customFormat="1" ht="16.5" customHeight="1">
      <c r="A140" s="38"/>
      <c r="B140" s="39"/>
      <c r="C140" s="206" t="s">
        <v>1313</v>
      </c>
      <c r="D140" s="206" t="s">
        <v>267</v>
      </c>
      <c r="E140" s="207" t="s">
        <v>3104</v>
      </c>
      <c r="F140" s="208" t="s">
        <v>3105</v>
      </c>
      <c r="G140" s="209" t="s">
        <v>341</v>
      </c>
      <c r="H140" s="210">
        <v>21</v>
      </c>
      <c r="I140" s="211"/>
      <c r="J140" s="212">
        <f>ROUND(I140*H140,2)</f>
        <v>0</v>
      </c>
      <c r="K140" s="208" t="s">
        <v>19</v>
      </c>
      <c r="L140" s="44"/>
      <c r="M140" s="213" t="s">
        <v>19</v>
      </c>
      <c r="N140" s="214" t="s">
        <v>40</v>
      </c>
      <c r="O140" s="84"/>
      <c r="P140" s="215">
        <f>O140*H140</f>
        <v>0</v>
      </c>
      <c r="Q140" s="215">
        <v>0.0076</v>
      </c>
      <c r="R140" s="215">
        <f>Q140*H140</f>
        <v>0.15959999999999999</v>
      </c>
      <c r="S140" s="215">
        <v>0</v>
      </c>
      <c r="T140" s="216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17" t="s">
        <v>265</v>
      </c>
      <c r="AT140" s="217" t="s">
        <v>267</v>
      </c>
      <c r="AU140" s="217" t="s">
        <v>76</v>
      </c>
      <c r="AY140" s="17" t="s">
        <v>266</v>
      </c>
      <c r="BE140" s="218">
        <f>IF(N140="základní",J140,0)</f>
        <v>0</v>
      </c>
      <c r="BF140" s="218">
        <f>IF(N140="snížená",J140,0)</f>
        <v>0</v>
      </c>
      <c r="BG140" s="218">
        <f>IF(N140="zákl. přenesená",J140,0)</f>
        <v>0</v>
      </c>
      <c r="BH140" s="218">
        <f>IF(N140="sníž. přenesená",J140,0)</f>
        <v>0</v>
      </c>
      <c r="BI140" s="218">
        <f>IF(N140="nulová",J140,0)</f>
        <v>0</v>
      </c>
      <c r="BJ140" s="17" t="s">
        <v>76</v>
      </c>
      <c r="BK140" s="218">
        <f>ROUND(I140*H140,2)</f>
        <v>0</v>
      </c>
      <c r="BL140" s="17" t="s">
        <v>265</v>
      </c>
      <c r="BM140" s="217" t="s">
        <v>3633</v>
      </c>
    </row>
    <row r="141" s="2" customFormat="1" ht="16.5" customHeight="1">
      <c r="A141" s="38"/>
      <c r="B141" s="39"/>
      <c r="C141" s="206" t="s">
        <v>1321</v>
      </c>
      <c r="D141" s="206" t="s">
        <v>267</v>
      </c>
      <c r="E141" s="207" t="s">
        <v>3107</v>
      </c>
      <c r="F141" s="208" t="s">
        <v>3108</v>
      </c>
      <c r="G141" s="209" t="s">
        <v>299</v>
      </c>
      <c r="H141" s="210">
        <v>316</v>
      </c>
      <c r="I141" s="211"/>
      <c r="J141" s="212">
        <f>ROUND(I141*H141,2)</f>
        <v>0</v>
      </c>
      <c r="K141" s="208" t="s">
        <v>19</v>
      </c>
      <c r="L141" s="44"/>
      <c r="M141" s="213" t="s">
        <v>19</v>
      </c>
      <c r="N141" s="214" t="s">
        <v>40</v>
      </c>
      <c r="O141" s="84"/>
      <c r="P141" s="215">
        <f>O141*H141</f>
        <v>0</v>
      </c>
      <c r="Q141" s="215">
        <v>9.0000000000000006E-05</v>
      </c>
      <c r="R141" s="215">
        <f>Q141*H141</f>
        <v>0.028440000000000003</v>
      </c>
      <c r="S141" s="215">
        <v>0</v>
      </c>
      <c r="T141" s="216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217" t="s">
        <v>265</v>
      </c>
      <c r="AT141" s="217" t="s">
        <v>267</v>
      </c>
      <c r="AU141" s="217" t="s">
        <v>76</v>
      </c>
      <c r="AY141" s="17" t="s">
        <v>266</v>
      </c>
      <c r="BE141" s="218">
        <f>IF(N141="základní",J141,0)</f>
        <v>0</v>
      </c>
      <c r="BF141" s="218">
        <f>IF(N141="snížená",J141,0)</f>
        <v>0</v>
      </c>
      <c r="BG141" s="218">
        <f>IF(N141="zákl. přenesená",J141,0)</f>
        <v>0</v>
      </c>
      <c r="BH141" s="218">
        <f>IF(N141="sníž. přenesená",J141,0)</f>
        <v>0</v>
      </c>
      <c r="BI141" s="218">
        <f>IF(N141="nulová",J141,0)</f>
        <v>0</v>
      </c>
      <c r="BJ141" s="17" t="s">
        <v>76</v>
      </c>
      <c r="BK141" s="218">
        <f>ROUND(I141*H141,2)</f>
        <v>0</v>
      </c>
      <c r="BL141" s="17" t="s">
        <v>265</v>
      </c>
      <c r="BM141" s="217" t="s">
        <v>3634</v>
      </c>
    </row>
    <row r="142" s="12" customFormat="1">
      <c r="A142" s="12"/>
      <c r="B142" s="224"/>
      <c r="C142" s="225"/>
      <c r="D142" s="226" t="s">
        <v>275</v>
      </c>
      <c r="E142" s="227" t="s">
        <v>806</v>
      </c>
      <c r="F142" s="228" t="s">
        <v>3635</v>
      </c>
      <c r="G142" s="225"/>
      <c r="H142" s="229">
        <v>316</v>
      </c>
      <c r="I142" s="230"/>
      <c r="J142" s="225"/>
      <c r="K142" s="225"/>
      <c r="L142" s="231"/>
      <c r="M142" s="236"/>
      <c r="N142" s="237"/>
      <c r="O142" s="237"/>
      <c r="P142" s="237"/>
      <c r="Q142" s="237"/>
      <c r="R142" s="237"/>
      <c r="S142" s="237"/>
      <c r="T142" s="238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T142" s="235" t="s">
        <v>275</v>
      </c>
      <c r="AU142" s="235" t="s">
        <v>76</v>
      </c>
      <c r="AV142" s="12" t="s">
        <v>78</v>
      </c>
      <c r="AW142" s="12" t="s">
        <v>31</v>
      </c>
      <c r="AX142" s="12" t="s">
        <v>76</v>
      </c>
      <c r="AY142" s="235" t="s">
        <v>266</v>
      </c>
    </row>
    <row r="143" s="2" customFormat="1" ht="16.5" customHeight="1">
      <c r="A143" s="38"/>
      <c r="B143" s="39"/>
      <c r="C143" s="206" t="s">
        <v>1326</v>
      </c>
      <c r="D143" s="206" t="s">
        <v>267</v>
      </c>
      <c r="E143" s="207" t="s">
        <v>3110</v>
      </c>
      <c r="F143" s="208" t="s">
        <v>3111</v>
      </c>
      <c r="G143" s="209" t="s">
        <v>299</v>
      </c>
      <c r="H143" s="210">
        <v>331.80000000000001</v>
      </c>
      <c r="I143" s="211"/>
      <c r="J143" s="212">
        <f>ROUND(I143*H143,2)</f>
        <v>0</v>
      </c>
      <c r="K143" s="208" t="s">
        <v>19</v>
      </c>
      <c r="L143" s="44"/>
      <c r="M143" s="213" t="s">
        <v>19</v>
      </c>
      <c r="N143" s="214" t="s">
        <v>40</v>
      </c>
      <c r="O143" s="84"/>
      <c r="P143" s="215">
        <f>O143*H143</f>
        <v>0</v>
      </c>
      <c r="Q143" s="215">
        <v>0.108</v>
      </c>
      <c r="R143" s="215">
        <f>Q143*H143</f>
        <v>35.834400000000002</v>
      </c>
      <c r="S143" s="215">
        <v>0</v>
      </c>
      <c r="T143" s="216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17" t="s">
        <v>265</v>
      </c>
      <c r="AT143" s="217" t="s">
        <v>267</v>
      </c>
      <c r="AU143" s="217" t="s">
        <v>76</v>
      </c>
      <c r="AY143" s="17" t="s">
        <v>266</v>
      </c>
      <c r="BE143" s="218">
        <f>IF(N143="základní",J143,0)</f>
        <v>0</v>
      </c>
      <c r="BF143" s="218">
        <f>IF(N143="snížená",J143,0)</f>
        <v>0</v>
      </c>
      <c r="BG143" s="218">
        <f>IF(N143="zákl. přenesená",J143,0)</f>
        <v>0</v>
      </c>
      <c r="BH143" s="218">
        <f>IF(N143="sníž. přenesená",J143,0)</f>
        <v>0</v>
      </c>
      <c r="BI143" s="218">
        <f>IF(N143="nulová",J143,0)</f>
        <v>0</v>
      </c>
      <c r="BJ143" s="17" t="s">
        <v>76</v>
      </c>
      <c r="BK143" s="218">
        <f>ROUND(I143*H143,2)</f>
        <v>0</v>
      </c>
      <c r="BL143" s="17" t="s">
        <v>265</v>
      </c>
      <c r="BM143" s="217" t="s">
        <v>3636</v>
      </c>
    </row>
    <row r="144" s="2" customFormat="1" ht="16.5" customHeight="1">
      <c r="A144" s="38"/>
      <c r="B144" s="39"/>
      <c r="C144" s="239" t="s">
        <v>1331</v>
      </c>
      <c r="D144" s="239" t="s">
        <v>299</v>
      </c>
      <c r="E144" s="240" t="s">
        <v>3309</v>
      </c>
      <c r="F144" s="241" t="s">
        <v>3310</v>
      </c>
      <c r="G144" s="242" t="s">
        <v>299</v>
      </c>
      <c r="H144" s="243">
        <v>331.80000000000001</v>
      </c>
      <c r="I144" s="244"/>
      <c r="J144" s="245">
        <f>ROUND(I144*H144,2)</f>
        <v>0</v>
      </c>
      <c r="K144" s="241" t="s">
        <v>19</v>
      </c>
      <c r="L144" s="246"/>
      <c r="M144" s="247" t="s">
        <v>19</v>
      </c>
      <c r="N144" s="248" t="s">
        <v>40</v>
      </c>
      <c r="O144" s="84"/>
      <c r="P144" s="215">
        <f>O144*H144</f>
        <v>0</v>
      </c>
      <c r="Q144" s="215">
        <v>0.00035</v>
      </c>
      <c r="R144" s="215">
        <f>Q144*H144</f>
        <v>0.11613</v>
      </c>
      <c r="S144" s="215">
        <v>0</v>
      </c>
      <c r="T144" s="216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217" t="s">
        <v>303</v>
      </c>
      <c r="AT144" s="217" t="s">
        <v>299</v>
      </c>
      <c r="AU144" s="217" t="s">
        <v>76</v>
      </c>
      <c r="AY144" s="17" t="s">
        <v>266</v>
      </c>
      <c r="BE144" s="218">
        <f>IF(N144="základní",J144,0)</f>
        <v>0</v>
      </c>
      <c r="BF144" s="218">
        <f>IF(N144="snížená",J144,0)</f>
        <v>0</v>
      </c>
      <c r="BG144" s="218">
        <f>IF(N144="zákl. přenesená",J144,0)</f>
        <v>0</v>
      </c>
      <c r="BH144" s="218">
        <f>IF(N144="sníž. přenesená",J144,0)</f>
        <v>0</v>
      </c>
      <c r="BI144" s="218">
        <f>IF(N144="nulová",J144,0)</f>
        <v>0</v>
      </c>
      <c r="BJ144" s="17" t="s">
        <v>76</v>
      </c>
      <c r="BK144" s="218">
        <f>ROUND(I144*H144,2)</f>
        <v>0</v>
      </c>
      <c r="BL144" s="17" t="s">
        <v>265</v>
      </c>
      <c r="BM144" s="217" t="s">
        <v>3637</v>
      </c>
    </row>
    <row r="145" s="2" customFormat="1" ht="16.5" customHeight="1">
      <c r="A145" s="38"/>
      <c r="B145" s="39"/>
      <c r="C145" s="206" t="s">
        <v>1337</v>
      </c>
      <c r="D145" s="206" t="s">
        <v>267</v>
      </c>
      <c r="E145" s="207" t="s">
        <v>3303</v>
      </c>
      <c r="F145" s="208" t="s">
        <v>3304</v>
      </c>
      <c r="G145" s="209" t="s">
        <v>299</v>
      </c>
      <c r="H145" s="210">
        <v>279</v>
      </c>
      <c r="I145" s="211"/>
      <c r="J145" s="212">
        <f>ROUND(I145*H145,2)</f>
        <v>0</v>
      </c>
      <c r="K145" s="208" t="s">
        <v>19</v>
      </c>
      <c r="L145" s="44"/>
      <c r="M145" s="213" t="s">
        <v>19</v>
      </c>
      <c r="N145" s="214" t="s">
        <v>40</v>
      </c>
      <c r="O145" s="84"/>
      <c r="P145" s="215">
        <f>O145*H145</f>
        <v>0</v>
      </c>
      <c r="Q145" s="215">
        <v>0.17999999999999999</v>
      </c>
      <c r="R145" s="215">
        <f>Q145*H145</f>
        <v>50.219999999999999</v>
      </c>
      <c r="S145" s="215">
        <v>0</v>
      </c>
      <c r="T145" s="216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217" t="s">
        <v>265</v>
      </c>
      <c r="AT145" s="217" t="s">
        <v>267</v>
      </c>
      <c r="AU145" s="217" t="s">
        <v>76</v>
      </c>
      <c r="AY145" s="17" t="s">
        <v>266</v>
      </c>
      <c r="BE145" s="218">
        <f>IF(N145="základní",J145,0)</f>
        <v>0</v>
      </c>
      <c r="BF145" s="218">
        <f>IF(N145="snížená",J145,0)</f>
        <v>0</v>
      </c>
      <c r="BG145" s="218">
        <f>IF(N145="zákl. přenesená",J145,0)</f>
        <v>0</v>
      </c>
      <c r="BH145" s="218">
        <f>IF(N145="sníž. přenesená",J145,0)</f>
        <v>0</v>
      </c>
      <c r="BI145" s="218">
        <f>IF(N145="nulová",J145,0)</f>
        <v>0</v>
      </c>
      <c r="BJ145" s="17" t="s">
        <v>76</v>
      </c>
      <c r="BK145" s="218">
        <f>ROUND(I145*H145,2)</f>
        <v>0</v>
      </c>
      <c r="BL145" s="17" t="s">
        <v>265</v>
      </c>
      <c r="BM145" s="217" t="s">
        <v>3638</v>
      </c>
    </row>
    <row r="146" s="2" customFormat="1" ht="16.5" customHeight="1">
      <c r="A146" s="38"/>
      <c r="B146" s="39"/>
      <c r="C146" s="239" t="s">
        <v>1343</v>
      </c>
      <c r="D146" s="239" t="s">
        <v>299</v>
      </c>
      <c r="E146" s="240" t="s">
        <v>3306</v>
      </c>
      <c r="F146" s="241" t="s">
        <v>3639</v>
      </c>
      <c r="G146" s="242" t="s">
        <v>299</v>
      </c>
      <c r="H146" s="243">
        <v>279</v>
      </c>
      <c r="I146" s="244"/>
      <c r="J146" s="245">
        <f>ROUND(I146*H146,2)</f>
        <v>0</v>
      </c>
      <c r="K146" s="241" t="s">
        <v>19</v>
      </c>
      <c r="L146" s="246"/>
      <c r="M146" s="247" t="s">
        <v>19</v>
      </c>
      <c r="N146" s="248" t="s">
        <v>40</v>
      </c>
      <c r="O146" s="84"/>
      <c r="P146" s="215">
        <f>O146*H146</f>
        <v>0</v>
      </c>
      <c r="Q146" s="215">
        <v>0.00068999999999999997</v>
      </c>
      <c r="R146" s="215">
        <f>Q146*H146</f>
        <v>0.19250999999999999</v>
      </c>
      <c r="S146" s="215">
        <v>0</v>
      </c>
      <c r="T146" s="216">
        <f>S146*H146</f>
        <v>0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217" t="s">
        <v>303</v>
      </c>
      <c r="AT146" s="217" t="s">
        <v>299</v>
      </c>
      <c r="AU146" s="217" t="s">
        <v>76</v>
      </c>
      <c r="AY146" s="17" t="s">
        <v>266</v>
      </c>
      <c r="BE146" s="218">
        <f>IF(N146="základní",J146,0)</f>
        <v>0</v>
      </c>
      <c r="BF146" s="218">
        <f>IF(N146="snížená",J146,0)</f>
        <v>0</v>
      </c>
      <c r="BG146" s="218">
        <f>IF(N146="zákl. přenesená",J146,0)</f>
        <v>0</v>
      </c>
      <c r="BH146" s="218">
        <f>IF(N146="sníž. přenesená",J146,0)</f>
        <v>0</v>
      </c>
      <c r="BI146" s="218">
        <f>IF(N146="nulová",J146,0)</f>
        <v>0</v>
      </c>
      <c r="BJ146" s="17" t="s">
        <v>76</v>
      </c>
      <c r="BK146" s="218">
        <f>ROUND(I146*H146,2)</f>
        <v>0</v>
      </c>
      <c r="BL146" s="17" t="s">
        <v>265</v>
      </c>
      <c r="BM146" s="217" t="s">
        <v>3640</v>
      </c>
    </row>
    <row r="147" s="2" customFormat="1" ht="16.5" customHeight="1">
      <c r="A147" s="38"/>
      <c r="B147" s="39"/>
      <c r="C147" s="206" t="s">
        <v>1370</v>
      </c>
      <c r="D147" s="206" t="s">
        <v>267</v>
      </c>
      <c r="E147" s="207" t="s">
        <v>3289</v>
      </c>
      <c r="F147" s="208" t="s">
        <v>3290</v>
      </c>
      <c r="G147" s="209" t="s">
        <v>299</v>
      </c>
      <c r="H147" s="210">
        <v>180</v>
      </c>
      <c r="I147" s="211"/>
      <c r="J147" s="212">
        <f>ROUND(I147*H147,2)</f>
        <v>0</v>
      </c>
      <c r="K147" s="208" t="s">
        <v>19</v>
      </c>
      <c r="L147" s="44"/>
      <c r="M147" s="213" t="s">
        <v>19</v>
      </c>
      <c r="N147" s="214" t="s">
        <v>40</v>
      </c>
      <c r="O147" s="84"/>
      <c r="P147" s="215">
        <f>O147*H147</f>
        <v>0</v>
      </c>
      <c r="Q147" s="215">
        <v>0</v>
      </c>
      <c r="R147" s="215">
        <f>Q147*H147</f>
        <v>0</v>
      </c>
      <c r="S147" s="215">
        <v>0</v>
      </c>
      <c r="T147" s="216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217" t="s">
        <v>265</v>
      </c>
      <c r="AT147" s="217" t="s">
        <v>267</v>
      </c>
      <c r="AU147" s="217" t="s">
        <v>76</v>
      </c>
      <c r="AY147" s="17" t="s">
        <v>266</v>
      </c>
      <c r="BE147" s="218">
        <f>IF(N147="základní",J147,0)</f>
        <v>0</v>
      </c>
      <c r="BF147" s="218">
        <f>IF(N147="snížená",J147,0)</f>
        <v>0</v>
      </c>
      <c r="BG147" s="218">
        <f>IF(N147="zákl. přenesená",J147,0)</f>
        <v>0</v>
      </c>
      <c r="BH147" s="218">
        <f>IF(N147="sníž. přenesená",J147,0)</f>
        <v>0</v>
      </c>
      <c r="BI147" s="218">
        <f>IF(N147="nulová",J147,0)</f>
        <v>0</v>
      </c>
      <c r="BJ147" s="17" t="s">
        <v>76</v>
      </c>
      <c r="BK147" s="218">
        <f>ROUND(I147*H147,2)</f>
        <v>0</v>
      </c>
      <c r="BL147" s="17" t="s">
        <v>265</v>
      </c>
      <c r="BM147" s="217" t="s">
        <v>3641</v>
      </c>
    </row>
    <row r="148" s="12" customFormat="1">
      <c r="A148" s="12"/>
      <c r="B148" s="224"/>
      <c r="C148" s="225"/>
      <c r="D148" s="226" t="s">
        <v>275</v>
      </c>
      <c r="E148" s="227" t="s">
        <v>858</v>
      </c>
      <c r="F148" s="228" t="s">
        <v>3629</v>
      </c>
      <c r="G148" s="225"/>
      <c r="H148" s="229">
        <v>180</v>
      </c>
      <c r="I148" s="230"/>
      <c r="J148" s="225"/>
      <c r="K148" s="225"/>
      <c r="L148" s="231"/>
      <c r="M148" s="236"/>
      <c r="N148" s="237"/>
      <c r="O148" s="237"/>
      <c r="P148" s="237"/>
      <c r="Q148" s="237"/>
      <c r="R148" s="237"/>
      <c r="S148" s="237"/>
      <c r="T148" s="238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T148" s="235" t="s">
        <v>275</v>
      </c>
      <c r="AU148" s="235" t="s">
        <v>76</v>
      </c>
      <c r="AV148" s="12" t="s">
        <v>78</v>
      </c>
      <c r="AW148" s="12" t="s">
        <v>31</v>
      </c>
      <c r="AX148" s="12" t="s">
        <v>76</v>
      </c>
      <c r="AY148" s="235" t="s">
        <v>266</v>
      </c>
    </row>
    <row r="149" s="2" customFormat="1" ht="16.5" customHeight="1">
      <c r="A149" s="38"/>
      <c r="B149" s="39"/>
      <c r="C149" s="206" t="s">
        <v>1377</v>
      </c>
      <c r="D149" s="206" t="s">
        <v>267</v>
      </c>
      <c r="E149" s="207" t="s">
        <v>3292</v>
      </c>
      <c r="F149" s="208" t="s">
        <v>3293</v>
      </c>
      <c r="G149" s="209" t="s">
        <v>299</v>
      </c>
      <c r="H149" s="210">
        <v>395</v>
      </c>
      <c r="I149" s="211"/>
      <c r="J149" s="212">
        <f>ROUND(I149*H149,2)</f>
        <v>0</v>
      </c>
      <c r="K149" s="208" t="s">
        <v>19</v>
      </c>
      <c r="L149" s="44"/>
      <c r="M149" s="213" t="s">
        <v>19</v>
      </c>
      <c r="N149" s="214" t="s">
        <v>40</v>
      </c>
      <c r="O149" s="84"/>
      <c r="P149" s="215">
        <f>O149*H149</f>
        <v>0</v>
      </c>
      <c r="Q149" s="215">
        <v>0</v>
      </c>
      <c r="R149" s="215">
        <f>Q149*H149</f>
        <v>0</v>
      </c>
      <c r="S149" s="215">
        <v>0</v>
      </c>
      <c r="T149" s="216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217" t="s">
        <v>265</v>
      </c>
      <c r="AT149" s="217" t="s">
        <v>267</v>
      </c>
      <c r="AU149" s="217" t="s">
        <v>76</v>
      </c>
      <c r="AY149" s="17" t="s">
        <v>266</v>
      </c>
      <c r="BE149" s="218">
        <f>IF(N149="základní",J149,0)</f>
        <v>0</v>
      </c>
      <c r="BF149" s="218">
        <f>IF(N149="snížená",J149,0)</f>
        <v>0</v>
      </c>
      <c r="BG149" s="218">
        <f>IF(N149="zákl. přenesená",J149,0)</f>
        <v>0</v>
      </c>
      <c r="BH149" s="218">
        <f>IF(N149="sníž. přenesená",J149,0)</f>
        <v>0</v>
      </c>
      <c r="BI149" s="218">
        <f>IF(N149="nulová",J149,0)</f>
        <v>0</v>
      </c>
      <c r="BJ149" s="17" t="s">
        <v>76</v>
      </c>
      <c r="BK149" s="218">
        <f>ROUND(I149*H149,2)</f>
        <v>0</v>
      </c>
      <c r="BL149" s="17" t="s">
        <v>265</v>
      </c>
      <c r="BM149" s="217" t="s">
        <v>3642</v>
      </c>
    </row>
    <row r="150" s="12" customFormat="1">
      <c r="A150" s="12"/>
      <c r="B150" s="224"/>
      <c r="C150" s="225"/>
      <c r="D150" s="226" t="s">
        <v>275</v>
      </c>
      <c r="E150" s="227" t="s">
        <v>2913</v>
      </c>
      <c r="F150" s="228" t="s">
        <v>3631</v>
      </c>
      <c r="G150" s="225"/>
      <c r="H150" s="229">
        <v>395</v>
      </c>
      <c r="I150" s="230"/>
      <c r="J150" s="225"/>
      <c r="K150" s="225"/>
      <c r="L150" s="231"/>
      <c r="M150" s="236"/>
      <c r="N150" s="237"/>
      <c r="O150" s="237"/>
      <c r="P150" s="237"/>
      <c r="Q150" s="237"/>
      <c r="R150" s="237"/>
      <c r="S150" s="237"/>
      <c r="T150" s="238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T150" s="235" t="s">
        <v>275</v>
      </c>
      <c r="AU150" s="235" t="s">
        <v>76</v>
      </c>
      <c r="AV150" s="12" t="s">
        <v>78</v>
      </c>
      <c r="AW150" s="12" t="s">
        <v>31</v>
      </c>
      <c r="AX150" s="12" t="s">
        <v>76</v>
      </c>
      <c r="AY150" s="235" t="s">
        <v>266</v>
      </c>
    </row>
    <row r="151" s="2" customFormat="1" ht="16.5" customHeight="1">
      <c r="A151" s="38"/>
      <c r="B151" s="39"/>
      <c r="C151" s="206" t="s">
        <v>1384</v>
      </c>
      <c r="D151" s="206" t="s">
        <v>267</v>
      </c>
      <c r="E151" s="207" t="s">
        <v>3643</v>
      </c>
      <c r="F151" s="208" t="s">
        <v>3155</v>
      </c>
      <c r="G151" s="209" t="s">
        <v>341</v>
      </c>
      <c r="H151" s="210">
        <v>28</v>
      </c>
      <c r="I151" s="211"/>
      <c r="J151" s="212">
        <f>ROUND(I151*H151,2)</f>
        <v>0</v>
      </c>
      <c r="K151" s="208" t="s">
        <v>19</v>
      </c>
      <c r="L151" s="44"/>
      <c r="M151" s="213" t="s">
        <v>19</v>
      </c>
      <c r="N151" s="214" t="s">
        <v>40</v>
      </c>
      <c r="O151" s="84"/>
      <c r="P151" s="215">
        <f>O151*H151</f>
        <v>0</v>
      </c>
      <c r="Q151" s="215">
        <v>0</v>
      </c>
      <c r="R151" s="215">
        <f>Q151*H151</f>
        <v>0</v>
      </c>
      <c r="S151" s="215">
        <v>0</v>
      </c>
      <c r="T151" s="216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217" t="s">
        <v>265</v>
      </c>
      <c r="AT151" s="217" t="s">
        <v>267</v>
      </c>
      <c r="AU151" s="217" t="s">
        <v>76</v>
      </c>
      <c r="AY151" s="17" t="s">
        <v>266</v>
      </c>
      <c r="BE151" s="218">
        <f>IF(N151="základní",J151,0)</f>
        <v>0</v>
      </c>
      <c r="BF151" s="218">
        <f>IF(N151="snížená",J151,0)</f>
        <v>0</v>
      </c>
      <c r="BG151" s="218">
        <f>IF(N151="zákl. přenesená",J151,0)</f>
        <v>0</v>
      </c>
      <c r="BH151" s="218">
        <f>IF(N151="sníž. přenesená",J151,0)</f>
        <v>0</v>
      </c>
      <c r="BI151" s="218">
        <f>IF(N151="nulová",J151,0)</f>
        <v>0</v>
      </c>
      <c r="BJ151" s="17" t="s">
        <v>76</v>
      </c>
      <c r="BK151" s="218">
        <f>ROUND(I151*H151,2)</f>
        <v>0</v>
      </c>
      <c r="BL151" s="17" t="s">
        <v>265</v>
      </c>
      <c r="BM151" s="217" t="s">
        <v>3644</v>
      </c>
    </row>
    <row r="152" s="2" customFormat="1" ht="16.5" customHeight="1">
      <c r="A152" s="38"/>
      <c r="B152" s="39"/>
      <c r="C152" s="239" t="s">
        <v>1391</v>
      </c>
      <c r="D152" s="239" t="s">
        <v>299</v>
      </c>
      <c r="E152" s="240" t="s">
        <v>3645</v>
      </c>
      <c r="F152" s="241" t="s">
        <v>3315</v>
      </c>
      <c r="G152" s="242" t="s">
        <v>341</v>
      </c>
      <c r="H152" s="243">
        <v>28</v>
      </c>
      <c r="I152" s="244"/>
      <c r="J152" s="245">
        <f>ROUND(I152*H152,2)</f>
        <v>0</v>
      </c>
      <c r="K152" s="241" t="s">
        <v>19</v>
      </c>
      <c r="L152" s="246"/>
      <c r="M152" s="247" t="s">
        <v>19</v>
      </c>
      <c r="N152" s="248" t="s">
        <v>40</v>
      </c>
      <c r="O152" s="84"/>
      <c r="P152" s="215">
        <f>O152*H152</f>
        <v>0</v>
      </c>
      <c r="Q152" s="215">
        <v>0</v>
      </c>
      <c r="R152" s="215">
        <f>Q152*H152</f>
        <v>0</v>
      </c>
      <c r="S152" s="215">
        <v>0</v>
      </c>
      <c r="T152" s="216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217" t="s">
        <v>303</v>
      </c>
      <c r="AT152" s="217" t="s">
        <v>299</v>
      </c>
      <c r="AU152" s="217" t="s">
        <v>76</v>
      </c>
      <c r="AY152" s="17" t="s">
        <v>266</v>
      </c>
      <c r="BE152" s="218">
        <f>IF(N152="základní",J152,0)</f>
        <v>0</v>
      </c>
      <c r="BF152" s="218">
        <f>IF(N152="snížená",J152,0)</f>
        <v>0</v>
      </c>
      <c r="BG152" s="218">
        <f>IF(N152="zákl. přenesená",J152,0)</f>
        <v>0</v>
      </c>
      <c r="BH152" s="218">
        <f>IF(N152="sníž. přenesená",J152,0)</f>
        <v>0</v>
      </c>
      <c r="BI152" s="218">
        <f>IF(N152="nulová",J152,0)</f>
        <v>0</v>
      </c>
      <c r="BJ152" s="17" t="s">
        <v>76</v>
      </c>
      <c r="BK152" s="218">
        <f>ROUND(I152*H152,2)</f>
        <v>0</v>
      </c>
      <c r="BL152" s="17" t="s">
        <v>265</v>
      </c>
      <c r="BM152" s="217" t="s">
        <v>3646</v>
      </c>
    </row>
    <row r="153" s="2" customFormat="1" ht="16.5" customHeight="1">
      <c r="A153" s="38"/>
      <c r="B153" s="39"/>
      <c r="C153" s="206" t="s">
        <v>1434</v>
      </c>
      <c r="D153" s="206" t="s">
        <v>267</v>
      </c>
      <c r="E153" s="207" t="s">
        <v>3450</v>
      </c>
      <c r="F153" s="208" t="s">
        <v>3451</v>
      </c>
      <c r="G153" s="209" t="s">
        <v>1888</v>
      </c>
      <c r="H153" s="210">
        <v>16</v>
      </c>
      <c r="I153" s="211"/>
      <c r="J153" s="212">
        <f>ROUND(I153*H153,2)</f>
        <v>0</v>
      </c>
      <c r="K153" s="208" t="s">
        <v>19</v>
      </c>
      <c r="L153" s="44"/>
      <c r="M153" s="213" t="s">
        <v>19</v>
      </c>
      <c r="N153" s="214" t="s">
        <v>40</v>
      </c>
      <c r="O153" s="84"/>
      <c r="P153" s="215">
        <f>O153*H153</f>
        <v>0</v>
      </c>
      <c r="Q153" s="215">
        <v>0.0088000000000000005</v>
      </c>
      <c r="R153" s="215">
        <f>Q153*H153</f>
        <v>0.14080000000000001</v>
      </c>
      <c r="S153" s="215">
        <v>0</v>
      </c>
      <c r="T153" s="216">
        <f>S153*H153</f>
        <v>0</v>
      </c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R153" s="217" t="s">
        <v>265</v>
      </c>
      <c r="AT153" s="217" t="s">
        <v>267</v>
      </c>
      <c r="AU153" s="217" t="s">
        <v>76</v>
      </c>
      <c r="AY153" s="17" t="s">
        <v>266</v>
      </c>
      <c r="BE153" s="218">
        <f>IF(N153="základní",J153,0)</f>
        <v>0</v>
      </c>
      <c r="BF153" s="218">
        <f>IF(N153="snížená",J153,0)</f>
        <v>0</v>
      </c>
      <c r="BG153" s="218">
        <f>IF(N153="zákl. přenesená",J153,0)</f>
        <v>0</v>
      </c>
      <c r="BH153" s="218">
        <f>IF(N153="sníž. přenesená",J153,0)</f>
        <v>0</v>
      </c>
      <c r="BI153" s="218">
        <f>IF(N153="nulová",J153,0)</f>
        <v>0</v>
      </c>
      <c r="BJ153" s="17" t="s">
        <v>76</v>
      </c>
      <c r="BK153" s="218">
        <f>ROUND(I153*H153,2)</f>
        <v>0</v>
      </c>
      <c r="BL153" s="17" t="s">
        <v>265</v>
      </c>
      <c r="BM153" s="217" t="s">
        <v>3647</v>
      </c>
    </row>
    <row r="154" s="2" customFormat="1" ht="16.5" customHeight="1">
      <c r="A154" s="38"/>
      <c r="B154" s="39"/>
      <c r="C154" s="239" t="s">
        <v>3648</v>
      </c>
      <c r="D154" s="239" t="s">
        <v>299</v>
      </c>
      <c r="E154" s="240" t="s">
        <v>3122</v>
      </c>
      <c r="F154" s="241" t="s">
        <v>3123</v>
      </c>
      <c r="G154" s="242" t="s">
        <v>302</v>
      </c>
      <c r="H154" s="243">
        <v>494.07999999999998</v>
      </c>
      <c r="I154" s="244"/>
      <c r="J154" s="245">
        <f>ROUND(I154*H154,2)</f>
        <v>0</v>
      </c>
      <c r="K154" s="241" t="s">
        <v>19</v>
      </c>
      <c r="L154" s="246"/>
      <c r="M154" s="247" t="s">
        <v>19</v>
      </c>
      <c r="N154" s="248" t="s">
        <v>40</v>
      </c>
      <c r="O154" s="84"/>
      <c r="P154" s="215">
        <f>O154*H154</f>
        <v>0</v>
      </c>
      <c r="Q154" s="215">
        <v>0.00068999999999999997</v>
      </c>
      <c r="R154" s="215">
        <f>Q154*H154</f>
        <v>0.34091519999999997</v>
      </c>
      <c r="S154" s="215">
        <v>0</v>
      </c>
      <c r="T154" s="216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217" t="s">
        <v>303</v>
      </c>
      <c r="AT154" s="217" t="s">
        <v>299</v>
      </c>
      <c r="AU154" s="217" t="s">
        <v>76</v>
      </c>
      <c r="AY154" s="17" t="s">
        <v>266</v>
      </c>
      <c r="BE154" s="218">
        <f>IF(N154="základní",J154,0)</f>
        <v>0</v>
      </c>
      <c r="BF154" s="218">
        <f>IF(N154="snížená",J154,0)</f>
        <v>0</v>
      </c>
      <c r="BG154" s="218">
        <f>IF(N154="zákl. přenesená",J154,0)</f>
        <v>0</v>
      </c>
      <c r="BH154" s="218">
        <f>IF(N154="sníž. přenesená",J154,0)</f>
        <v>0</v>
      </c>
      <c r="BI154" s="218">
        <f>IF(N154="nulová",J154,0)</f>
        <v>0</v>
      </c>
      <c r="BJ154" s="17" t="s">
        <v>76</v>
      </c>
      <c r="BK154" s="218">
        <f>ROUND(I154*H154,2)</f>
        <v>0</v>
      </c>
      <c r="BL154" s="17" t="s">
        <v>265</v>
      </c>
      <c r="BM154" s="217" t="s">
        <v>3649</v>
      </c>
    </row>
    <row r="155" s="12" customFormat="1">
      <c r="A155" s="12"/>
      <c r="B155" s="224"/>
      <c r="C155" s="225"/>
      <c r="D155" s="226" t="s">
        <v>275</v>
      </c>
      <c r="E155" s="227" t="s">
        <v>869</v>
      </c>
      <c r="F155" s="228" t="s">
        <v>3650</v>
      </c>
      <c r="G155" s="225"/>
      <c r="H155" s="229">
        <v>494.07999999999998</v>
      </c>
      <c r="I155" s="230"/>
      <c r="J155" s="225"/>
      <c r="K155" s="225"/>
      <c r="L155" s="231"/>
      <c r="M155" s="236"/>
      <c r="N155" s="237"/>
      <c r="O155" s="237"/>
      <c r="P155" s="237"/>
      <c r="Q155" s="237"/>
      <c r="R155" s="237"/>
      <c r="S155" s="237"/>
      <c r="T155" s="238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T155" s="235" t="s">
        <v>275</v>
      </c>
      <c r="AU155" s="235" t="s">
        <v>76</v>
      </c>
      <c r="AV155" s="12" t="s">
        <v>78</v>
      </c>
      <c r="AW155" s="12" t="s">
        <v>31</v>
      </c>
      <c r="AX155" s="12" t="s">
        <v>76</v>
      </c>
      <c r="AY155" s="235" t="s">
        <v>266</v>
      </c>
    </row>
    <row r="156" s="2" customFormat="1" ht="16.5" customHeight="1">
      <c r="A156" s="38"/>
      <c r="B156" s="39"/>
      <c r="C156" s="206" t="s">
        <v>1557</v>
      </c>
      <c r="D156" s="206" t="s">
        <v>267</v>
      </c>
      <c r="E156" s="207" t="s">
        <v>3141</v>
      </c>
      <c r="F156" s="208" t="s">
        <v>3142</v>
      </c>
      <c r="G156" s="209" t="s">
        <v>391</v>
      </c>
      <c r="H156" s="210">
        <v>92.799999999999997</v>
      </c>
      <c r="I156" s="211"/>
      <c r="J156" s="212">
        <f>ROUND(I156*H156,2)</f>
        <v>0</v>
      </c>
      <c r="K156" s="208" t="s">
        <v>19</v>
      </c>
      <c r="L156" s="44"/>
      <c r="M156" s="213" t="s">
        <v>19</v>
      </c>
      <c r="N156" s="214" t="s">
        <v>40</v>
      </c>
      <c r="O156" s="84"/>
      <c r="P156" s="215">
        <f>O156*H156</f>
        <v>0</v>
      </c>
      <c r="Q156" s="215">
        <v>0</v>
      </c>
      <c r="R156" s="215">
        <f>Q156*H156</f>
        <v>0</v>
      </c>
      <c r="S156" s="215">
        <v>0</v>
      </c>
      <c r="T156" s="216">
        <f>S156*H156</f>
        <v>0</v>
      </c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R156" s="217" t="s">
        <v>265</v>
      </c>
      <c r="AT156" s="217" t="s">
        <v>267</v>
      </c>
      <c r="AU156" s="217" t="s">
        <v>76</v>
      </c>
      <c r="AY156" s="17" t="s">
        <v>266</v>
      </c>
      <c r="BE156" s="218">
        <f>IF(N156="základní",J156,0)</f>
        <v>0</v>
      </c>
      <c r="BF156" s="218">
        <f>IF(N156="snížená",J156,0)</f>
        <v>0</v>
      </c>
      <c r="BG156" s="218">
        <f>IF(N156="zákl. přenesená",J156,0)</f>
        <v>0</v>
      </c>
      <c r="BH156" s="218">
        <f>IF(N156="sníž. přenesená",J156,0)</f>
        <v>0</v>
      </c>
      <c r="BI156" s="218">
        <f>IF(N156="nulová",J156,0)</f>
        <v>0</v>
      </c>
      <c r="BJ156" s="17" t="s">
        <v>76</v>
      </c>
      <c r="BK156" s="218">
        <f>ROUND(I156*H156,2)</f>
        <v>0</v>
      </c>
      <c r="BL156" s="17" t="s">
        <v>265</v>
      </c>
      <c r="BM156" s="217" t="s">
        <v>3651</v>
      </c>
    </row>
    <row r="157" s="12" customFormat="1">
      <c r="A157" s="12"/>
      <c r="B157" s="224"/>
      <c r="C157" s="225"/>
      <c r="D157" s="226" t="s">
        <v>275</v>
      </c>
      <c r="E157" s="227" t="s">
        <v>876</v>
      </c>
      <c r="F157" s="228" t="s">
        <v>3652</v>
      </c>
      <c r="G157" s="225"/>
      <c r="H157" s="229">
        <v>92.799999999999997</v>
      </c>
      <c r="I157" s="230"/>
      <c r="J157" s="225"/>
      <c r="K157" s="225"/>
      <c r="L157" s="231"/>
      <c r="M157" s="236"/>
      <c r="N157" s="237"/>
      <c r="O157" s="237"/>
      <c r="P157" s="237"/>
      <c r="Q157" s="237"/>
      <c r="R157" s="237"/>
      <c r="S157" s="237"/>
      <c r="T157" s="238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T157" s="235" t="s">
        <v>275</v>
      </c>
      <c r="AU157" s="235" t="s">
        <v>76</v>
      </c>
      <c r="AV157" s="12" t="s">
        <v>78</v>
      </c>
      <c r="AW157" s="12" t="s">
        <v>31</v>
      </c>
      <c r="AX157" s="12" t="s">
        <v>76</v>
      </c>
      <c r="AY157" s="235" t="s">
        <v>266</v>
      </c>
    </row>
    <row r="158" s="2" customFormat="1" ht="16.5" customHeight="1">
      <c r="A158" s="38"/>
      <c r="B158" s="39"/>
      <c r="C158" s="206" t="s">
        <v>3653</v>
      </c>
      <c r="D158" s="206" t="s">
        <v>267</v>
      </c>
      <c r="E158" s="207" t="s">
        <v>3160</v>
      </c>
      <c r="F158" s="208" t="s">
        <v>3161</v>
      </c>
      <c r="G158" s="209" t="s">
        <v>299</v>
      </c>
      <c r="H158" s="210">
        <v>259</v>
      </c>
      <c r="I158" s="211"/>
      <c r="J158" s="212">
        <f>ROUND(I158*H158,2)</f>
        <v>0</v>
      </c>
      <c r="K158" s="208" t="s">
        <v>19</v>
      </c>
      <c r="L158" s="44"/>
      <c r="M158" s="213" t="s">
        <v>19</v>
      </c>
      <c r="N158" s="214" t="s">
        <v>40</v>
      </c>
      <c r="O158" s="84"/>
      <c r="P158" s="215">
        <f>O158*H158</f>
        <v>0</v>
      </c>
      <c r="Q158" s="215">
        <v>0</v>
      </c>
      <c r="R158" s="215">
        <f>Q158*H158</f>
        <v>0</v>
      </c>
      <c r="S158" s="215">
        <v>0</v>
      </c>
      <c r="T158" s="216">
        <f>S158*H158</f>
        <v>0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217" t="s">
        <v>265</v>
      </c>
      <c r="AT158" s="217" t="s">
        <v>267</v>
      </c>
      <c r="AU158" s="217" t="s">
        <v>76</v>
      </c>
      <c r="AY158" s="17" t="s">
        <v>266</v>
      </c>
      <c r="BE158" s="218">
        <f>IF(N158="základní",J158,0)</f>
        <v>0</v>
      </c>
      <c r="BF158" s="218">
        <f>IF(N158="snížená",J158,0)</f>
        <v>0</v>
      </c>
      <c r="BG158" s="218">
        <f>IF(N158="zákl. přenesená",J158,0)</f>
        <v>0</v>
      </c>
      <c r="BH158" s="218">
        <f>IF(N158="sníž. přenesená",J158,0)</f>
        <v>0</v>
      </c>
      <c r="BI158" s="218">
        <f>IF(N158="nulová",J158,0)</f>
        <v>0</v>
      </c>
      <c r="BJ158" s="17" t="s">
        <v>76</v>
      </c>
      <c r="BK158" s="218">
        <f>ROUND(I158*H158,2)</f>
        <v>0</v>
      </c>
      <c r="BL158" s="17" t="s">
        <v>265</v>
      </c>
      <c r="BM158" s="217" t="s">
        <v>3654</v>
      </c>
    </row>
    <row r="159" s="12" customFormat="1">
      <c r="A159" s="12"/>
      <c r="B159" s="224"/>
      <c r="C159" s="225"/>
      <c r="D159" s="226" t="s">
        <v>275</v>
      </c>
      <c r="E159" s="227" t="s">
        <v>899</v>
      </c>
      <c r="F159" s="228" t="s">
        <v>3655</v>
      </c>
      <c r="G159" s="225"/>
      <c r="H159" s="229">
        <v>259</v>
      </c>
      <c r="I159" s="230"/>
      <c r="J159" s="225"/>
      <c r="K159" s="225"/>
      <c r="L159" s="231"/>
      <c r="M159" s="236"/>
      <c r="N159" s="237"/>
      <c r="O159" s="237"/>
      <c r="P159" s="237"/>
      <c r="Q159" s="237"/>
      <c r="R159" s="237"/>
      <c r="S159" s="237"/>
      <c r="T159" s="238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T159" s="235" t="s">
        <v>275</v>
      </c>
      <c r="AU159" s="235" t="s">
        <v>76</v>
      </c>
      <c r="AV159" s="12" t="s">
        <v>78</v>
      </c>
      <c r="AW159" s="12" t="s">
        <v>31</v>
      </c>
      <c r="AX159" s="12" t="s">
        <v>76</v>
      </c>
      <c r="AY159" s="235" t="s">
        <v>266</v>
      </c>
    </row>
    <row r="160" s="2" customFormat="1" ht="16.5" customHeight="1">
      <c r="A160" s="38"/>
      <c r="B160" s="39"/>
      <c r="C160" s="206" t="s">
        <v>1286</v>
      </c>
      <c r="D160" s="206" t="s">
        <v>267</v>
      </c>
      <c r="E160" s="207" t="s">
        <v>3133</v>
      </c>
      <c r="F160" s="208" t="s">
        <v>3134</v>
      </c>
      <c r="G160" s="209" t="s">
        <v>293</v>
      </c>
      <c r="H160" s="210">
        <v>13.536</v>
      </c>
      <c r="I160" s="211"/>
      <c r="J160" s="212">
        <f>ROUND(I160*H160,2)</f>
        <v>0</v>
      </c>
      <c r="K160" s="208" t="s">
        <v>19</v>
      </c>
      <c r="L160" s="44"/>
      <c r="M160" s="213" t="s">
        <v>19</v>
      </c>
      <c r="N160" s="214" t="s">
        <v>40</v>
      </c>
      <c r="O160" s="84"/>
      <c r="P160" s="215">
        <f>O160*H160</f>
        <v>0</v>
      </c>
      <c r="Q160" s="215">
        <v>0</v>
      </c>
      <c r="R160" s="215">
        <f>Q160*H160</f>
        <v>0</v>
      </c>
      <c r="S160" s="215">
        <v>2.2000000000000002</v>
      </c>
      <c r="T160" s="216">
        <f>S160*H160</f>
        <v>29.779200000000003</v>
      </c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R160" s="217" t="s">
        <v>265</v>
      </c>
      <c r="AT160" s="217" t="s">
        <v>267</v>
      </c>
      <c r="AU160" s="217" t="s">
        <v>76</v>
      </c>
      <c r="AY160" s="17" t="s">
        <v>266</v>
      </c>
      <c r="BE160" s="218">
        <f>IF(N160="základní",J160,0)</f>
        <v>0</v>
      </c>
      <c r="BF160" s="218">
        <f>IF(N160="snížená",J160,0)</f>
        <v>0</v>
      </c>
      <c r="BG160" s="218">
        <f>IF(N160="zákl. přenesená",J160,0)</f>
        <v>0</v>
      </c>
      <c r="BH160" s="218">
        <f>IF(N160="sníž. přenesená",J160,0)</f>
        <v>0</v>
      </c>
      <c r="BI160" s="218">
        <f>IF(N160="nulová",J160,0)</f>
        <v>0</v>
      </c>
      <c r="BJ160" s="17" t="s">
        <v>76</v>
      </c>
      <c r="BK160" s="218">
        <f>ROUND(I160*H160,2)</f>
        <v>0</v>
      </c>
      <c r="BL160" s="17" t="s">
        <v>265</v>
      </c>
      <c r="BM160" s="217" t="s">
        <v>3656</v>
      </c>
    </row>
    <row r="161" s="12" customFormat="1">
      <c r="A161" s="12"/>
      <c r="B161" s="224"/>
      <c r="C161" s="225"/>
      <c r="D161" s="226" t="s">
        <v>275</v>
      </c>
      <c r="E161" s="227" t="s">
        <v>780</v>
      </c>
      <c r="F161" s="228" t="s">
        <v>3657</v>
      </c>
      <c r="G161" s="225"/>
      <c r="H161" s="229">
        <v>13.536</v>
      </c>
      <c r="I161" s="230"/>
      <c r="J161" s="225"/>
      <c r="K161" s="225"/>
      <c r="L161" s="231"/>
      <c r="M161" s="236"/>
      <c r="N161" s="237"/>
      <c r="O161" s="237"/>
      <c r="P161" s="237"/>
      <c r="Q161" s="237"/>
      <c r="R161" s="237"/>
      <c r="S161" s="237"/>
      <c r="T161" s="238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T161" s="235" t="s">
        <v>275</v>
      </c>
      <c r="AU161" s="235" t="s">
        <v>76</v>
      </c>
      <c r="AV161" s="12" t="s">
        <v>78</v>
      </c>
      <c r="AW161" s="12" t="s">
        <v>31</v>
      </c>
      <c r="AX161" s="12" t="s">
        <v>76</v>
      </c>
      <c r="AY161" s="235" t="s">
        <v>266</v>
      </c>
    </row>
    <row r="162" s="2" customFormat="1" ht="16.5" customHeight="1">
      <c r="A162" s="38"/>
      <c r="B162" s="39"/>
      <c r="C162" s="206" t="s">
        <v>1272</v>
      </c>
      <c r="D162" s="206" t="s">
        <v>267</v>
      </c>
      <c r="E162" s="207" t="s">
        <v>3426</v>
      </c>
      <c r="F162" s="208" t="s">
        <v>3427</v>
      </c>
      <c r="G162" s="209" t="s">
        <v>391</v>
      </c>
      <c r="H162" s="210">
        <v>130.90000000000001</v>
      </c>
      <c r="I162" s="211"/>
      <c r="J162" s="212">
        <f>ROUND(I162*H162,2)</f>
        <v>0</v>
      </c>
      <c r="K162" s="208" t="s">
        <v>19</v>
      </c>
      <c r="L162" s="44"/>
      <c r="M162" s="213" t="s">
        <v>19</v>
      </c>
      <c r="N162" s="214" t="s">
        <v>40</v>
      </c>
      <c r="O162" s="84"/>
      <c r="P162" s="215">
        <f>O162*H162</f>
        <v>0</v>
      </c>
      <c r="Q162" s="215">
        <v>0</v>
      </c>
      <c r="R162" s="215">
        <f>Q162*H162</f>
        <v>0</v>
      </c>
      <c r="S162" s="215">
        <v>0.098000000000000004</v>
      </c>
      <c r="T162" s="216">
        <f>S162*H162</f>
        <v>12.828200000000001</v>
      </c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R162" s="217" t="s">
        <v>265</v>
      </c>
      <c r="AT162" s="217" t="s">
        <v>267</v>
      </c>
      <c r="AU162" s="217" t="s">
        <v>76</v>
      </c>
      <c r="AY162" s="17" t="s">
        <v>266</v>
      </c>
      <c r="BE162" s="218">
        <f>IF(N162="základní",J162,0)</f>
        <v>0</v>
      </c>
      <c r="BF162" s="218">
        <f>IF(N162="snížená",J162,0)</f>
        <v>0</v>
      </c>
      <c r="BG162" s="218">
        <f>IF(N162="zákl. přenesená",J162,0)</f>
        <v>0</v>
      </c>
      <c r="BH162" s="218">
        <f>IF(N162="sníž. přenesená",J162,0)</f>
        <v>0</v>
      </c>
      <c r="BI162" s="218">
        <f>IF(N162="nulová",J162,0)</f>
        <v>0</v>
      </c>
      <c r="BJ162" s="17" t="s">
        <v>76</v>
      </c>
      <c r="BK162" s="218">
        <f>ROUND(I162*H162,2)</f>
        <v>0</v>
      </c>
      <c r="BL162" s="17" t="s">
        <v>265</v>
      </c>
      <c r="BM162" s="217" t="s">
        <v>3658</v>
      </c>
    </row>
    <row r="163" s="12" customFormat="1">
      <c r="A163" s="12"/>
      <c r="B163" s="224"/>
      <c r="C163" s="225"/>
      <c r="D163" s="226" t="s">
        <v>275</v>
      </c>
      <c r="E163" s="227" t="s">
        <v>709</v>
      </c>
      <c r="F163" s="228" t="s">
        <v>3659</v>
      </c>
      <c r="G163" s="225"/>
      <c r="H163" s="229">
        <v>130.90000000000001</v>
      </c>
      <c r="I163" s="230"/>
      <c r="J163" s="225"/>
      <c r="K163" s="225"/>
      <c r="L163" s="231"/>
      <c r="M163" s="236"/>
      <c r="N163" s="237"/>
      <c r="O163" s="237"/>
      <c r="P163" s="237"/>
      <c r="Q163" s="237"/>
      <c r="R163" s="237"/>
      <c r="S163" s="237"/>
      <c r="T163" s="238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T163" s="235" t="s">
        <v>275</v>
      </c>
      <c r="AU163" s="235" t="s">
        <v>76</v>
      </c>
      <c r="AV163" s="12" t="s">
        <v>78</v>
      </c>
      <c r="AW163" s="12" t="s">
        <v>31</v>
      </c>
      <c r="AX163" s="12" t="s">
        <v>76</v>
      </c>
      <c r="AY163" s="235" t="s">
        <v>266</v>
      </c>
    </row>
    <row r="164" s="2" customFormat="1" ht="16.5" customHeight="1">
      <c r="A164" s="38"/>
      <c r="B164" s="39"/>
      <c r="C164" s="206" t="s">
        <v>1279</v>
      </c>
      <c r="D164" s="206" t="s">
        <v>267</v>
      </c>
      <c r="E164" s="207" t="s">
        <v>3429</v>
      </c>
      <c r="F164" s="208" t="s">
        <v>3430</v>
      </c>
      <c r="G164" s="209" t="s">
        <v>391</v>
      </c>
      <c r="H164" s="210">
        <v>107.8</v>
      </c>
      <c r="I164" s="211"/>
      <c r="J164" s="212">
        <f>ROUND(I164*H164,2)</f>
        <v>0</v>
      </c>
      <c r="K164" s="208" t="s">
        <v>19</v>
      </c>
      <c r="L164" s="44"/>
      <c r="M164" s="213" t="s">
        <v>19</v>
      </c>
      <c r="N164" s="214" t="s">
        <v>40</v>
      </c>
      <c r="O164" s="84"/>
      <c r="P164" s="215">
        <f>O164*H164</f>
        <v>0</v>
      </c>
      <c r="Q164" s="215">
        <v>0</v>
      </c>
      <c r="R164" s="215">
        <f>Q164*H164</f>
        <v>0</v>
      </c>
      <c r="S164" s="215">
        <v>0.12</v>
      </c>
      <c r="T164" s="216">
        <f>S164*H164</f>
        <v>12.936</v>
      </c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R164" s="217" t="s">
        <v>265</v>
      </c>
      <c r="AT164" s="217" t="s">
        <v>267</v>
      </c>
      <c r="AU164" s="217" t="s">
        <v>76</v>
      </c>
      <c r="AY164" s="17" t="s">
        <v>266</v>
      </c>
      <c r="BE164" s="218">
        <f>IF(N164="základní",J164,0)</f>
        <v>0</v>
      </c>
      <c r="BF164" s="218">
        <f>IF(N164="snížená",J164,0)</f>
        <v>0</v>
      </c>
      <c r="BG164" s="218">
        <f>IF(N164="zákl. přenesená",J164,0)</f>
        <v>0</v>
      </c>
      <c r="BH164" s="218">
        <f>IF(N164="sníž. přenesená",J164,0)</f>
        <v>0</v>
      </c>
      <c r="BI164" s="218">
        <f>IF(N164="nulová",J164,0)</f>
        <v>0</v>
      </c>
      <c r="BJ164" s="17" t="s">
        <v>76</v>
      </c>
      <c r="BK164" s="218">
        <f>ROUND(I164*H164,2)</f>
        <v>0</v>
      </c>
      <c r="BL164" s="17" t="s">
        <v>265</v>
      </c>
      <c r="BM164" s="217" t="s">
        <v>3660</v>
      </c>
    </row>
    <row r="165" s="12" customFormat="1">
      <c r="A165" s="12"/>
      <c r="B165" s="224"/>
      <c r="C165" s="225"/>
      <c r="D165" s="226" t="s">
        <v>275</v>
      </c>
      <c r="E165" s="227" t="s">
        <v>716</v>
      </c>
      <c r="F165" s="228" t="s">
        <v>3661</v>
      </c>
      <c r="G165" s="225"/>
      <c r="H165" s="229">
        <v>107.8</v>
      </c>
      <c r="I165" s="230"/>
      <c r="J165" s="225"/>
      <c r="K165" s="225"/>
      <c r="L165" s="231"/>
      <c r="M165" s="236"/>
      <c r="N165" s="237"/>
      <c r="O165" s="237"/>
      <c r="P165" s="237"/>
      <c r="Q165" s="237"/>
      <c r="R165" s="237"/>
      <c r="S165" s="237"/>
      <c r="T165" s="238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T165" s="235" t="s">
        <v>275</v>
      </c>
      <c r="AU165" s="235" t="s">
        <v>76</v>
      </c>
      <c r="AV165" s="12" t="s">
        <v>78</v>
      </c>
      <c r="AW165" s="12" t="s">
        <v>31</v>
      </c>
      <c r="AX165" s="12" t="s">
        <v>76</v>
      </c>
      <c r="AY165" s="235" t="s">
        <v>266</v>
      </c>
    </row>
    <row r="166" s="2" customFormat="1" ht="21.75" customHeight="1">
      <c r="A166" s="38"/>
      <c r="B166" s="39"/>
      <c r="C166" s="206" t="s">
        <v>3662</v>
      </c>
      <c r="D166" s="206" t="s">
        <v>267</v>
      </c>
      <c r="E166" s="207" t="s">
        <v>3422</v>
      </c>
      <c r="F166" s="208" t="s">
        <v>3423</v>
      </c>
      <c r="G166" s="209" t="s">
        <v>391</v>
      </c>
      <c r="H166" s="210">
        <v>84.700000000000003</v>
      </c>
      <c r="I166" s="211"/>
      <c r="J166" s="212">
        <f>ROUND(I166*H166,2)</f>
        <v>0</v>
      </c>
      <c r="K166" s="208" t="s">
        <v>19</v>
      </c>
      <c r="L166" s="44"/>
      <c r="M166" s="213" t="s">
        <v>19</v>
      </c>
      <c r="N166" s="214" t="s">
        <v>40</v>
      </c>
      <c r="O166" s="84"/>
      <c r="P166" s="215">
        <f>O166*H166</f>
        <v>0</v>
      </c>
      <c r="Q166" s="215">
        <v>0</v>
      </c>
      <c r="R166" s="215">
        <f>Q166*H166</f>
        <v>0</v>
      </c>
      <c r="S166" s="215">
        <v>0.625</v>
      </c>
      <c r="T166" s="216">
        <f>S166*H166</f>
        <v>52.9375</v>
      </c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R166" s="217" t="s">
        <v>265</v>
      </c>
      <c r="AT166" s="217" t="s">
        <v>267</v>
      </c>
      <c r="AU166" s="217" t="s">
        <v>76</v>
      </c>
      <c r="AY166" s="17" t="s">
        <v>266</v>
      </c>
      <c r="BE166" s="218">
        <f>IF(N166="základní",J166,0)</f>
        <v>0</v>
      </c>
      <c r="BF166" s="218">
        <f>IF(N166="snížená",J166,0)</f>
        <v>0</v>
      </c>
      <c r="BG166" s="218">
        <f>IF(N166="zákl. přenesená",J166,0)</f>
        <v>0</v>
      </c>
      <c r="BH166" s="218">
        <f>IF(N166="sníž. přenesená",J166,0)</f>
        <v>0</v>
      </c>
      <c r="BI166" s="218">
        <f>IF(N166="nulová",J166,0)</f>
        <v>0</v>
      </c>
      <c r="BJ166" s="17" t="s">
        <v>76</v>
      </c>
      <c r="BK166" s="218">
        <f>ROUND(I166*H166,2)</f>
        <v>0</v>
      </c>
      <c r="BL166" s="17" t="s">
        <v>265</v>
      </c>
      <c r="BM166" s="217" t="s">
        <v>3663</v>
      </c>
    </row>
    <row r="167" s="12" customFormat="1">
      <c r="A167" s="12"/>
      <c r="B167" s="224"/>
      <c r="C167" s="225"/>
      <c r="D167" s="226" t="s">
        <v>275</v>
      </c>
      <c r="E167" s="227" t="s">
        <v>702</v>
      </c>
      <c r="F167" s="228" t="s">
        <v>3664</v>
      </c>
      <c r="G167" s="225"/>
      <c r="H167" s="229">
        <v>84.700000000000003</v>
      </c>
      <c r="I167" s="230"/>
      <c r="J167" s="225"/>
      <c r="K167" s="225"/>
      <c r="L167" s="231"/>
      <c r="M167" s="236"/>
      <c r="N167" s="237"/>
      <c r="O167" s="237"/>
      <c r="P167" s="237"/>
      <c r="Q167" s="237"/>
      <c r="R167" s="237"/>
      <c r="S167" s="237"/>
      <c r="T167" s="238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T167" s="235" t="s">
        <v>275</v>
      </c>
      <c r="AU167" s="235" t="s">
        <v>76</v>
      </c>
      <c r="AV167" s="12" t="s">
        <v>78</v>
      </c>
      <c r="AW167" s="12" t="s">
        <v>31</v>
      </c>
      <c r="AX167" s="12" t="s">
        <v>76</v>
      </c>
      <c r="AY167" s="235" t="s">
        <v>266</v>
      </c>
    </row>
    <row r="168" s="2" customFormat="1" ht="16.5" customHeight="1">
      <c r="A168" s="38"/>
      <c r="B168" s="39"/>
      <c r="C168" s="206" t="s">
        <v>3665</v>
      </c>
      <c r="D168" s="206" t="s">
        <v>267</v>
      </c>
      <c r="E168" s="207" t="s">
        <v>3666</v>
      </c>
      <c r="F168" s="208" t="s">
        <v>3667</v>
      </c>
      <c r="G168" s="209" t="s">
        <v>299</v>
      </c>
      <c r="H168" s="210">
        <v>37</v>
      </c>
      <c r="I168" s="211"/>
      <c r="J168" s="212">
        <f>ROUND(I168*H168,2)</f>
        <v>0</v>
      </c>
      <c r="K168" s="208" t="s">
        <v>19</v>
      </c>
      <c r="L168" s="44"/>
      <c r="M168" s="213" t="s">
        <v>19</v>
      </c>
      <c r="N168" s="214" t="s">
        <v>40</v>
      </c>
      <c r="O168" s="84"/>
      <c r="P168" s="215">
        <f>O168*H168</f>
        <v>0</v>
      </c>
      <c r="Q168" s="215">
        <v>0</v>
      </c>
      <c r="R168" s="215">
        <f>Q168*H168</f>
        <v>0</v>
      </c>
      <c r="S168" s="215">
        <v>0</v>
      </c>
      <c r="T168" s="216">
        <f>S168*H168</f>
        <v>0</v>
      </c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R168" s="217" t="s">
        <v>265</v>
      </c>
      <c r="AT168" s="217" t="s">
        <v>267</v>
      </c>
      <c r="AU168" s="217" t="s">
        <v>76</v>
      </c>
      <c r="AY168" s="17" t="s">
        <v>266</v>
      </c>
      <c r="BE168" s="218">
        <f>IF(N168="základní",J168,0)</f>
        <v>0</v>
      </c>
      <c r="BF168" s="218">
        <f>IF(N168="snížená",J168,0)</f>
        <v>0</v>
      </c>
      <c r="BG168" s="218">
        <f>IF(N168="zákl. přenesená",J168,0)</f>
        <v>0</v>
      </c>
      <c r="BH168" s="218">
        <f>IF(N168="sníž. přenesená",J168,0)</f>
        <v>0</v>
      </c>
      <c r="BI168" s="218">
        <f>IF(N168="nulová",J168,0)</f>
        <v>0</v>
      </c>
      <c r="BJ168" s="17" t="s">
        <v>76</v>
      </c>
      <c r="BK168" s="218">
        <f>ROUND(I168*H168,2)</f>
        <v>0</v>
      </c>
      <c r="BL168" s="17" t="s">
        <v>265</v>
      </c>
      <c r="BM168" s="217" t="s">
        <v>3668</v>
      </c>
    </row>
    <row r="169" s="12" customFormat="1">
      <c r="A169" s="12"/>
      <c r="B169" s="224"/>
      <c r="C169" s="225"/>
      <c r="D169" s="226" t="s">
        <v>275</v>
      </c>
      <c r="E169" s="227" t="s">
        <v>788</v>
      </c>
      <c r="F169" s="228" t="s">
        <v>746</v>
      </c>
      <c r="G169" s="225"/>
      <c r="H169" s="229">
        <v>37</v>
      </c>
      <c r="I169" s="230"/>
      <c r="J169" s="225"/>
      <c r="K169" s="225"/>
      <c r="L169" s="231"/>
      <c r="M169" s="236"/>
      <c r="N169" s="237"/>
      <c r="O169" s="237"/>
      <c r="P169" s="237"/>
      <c r="Q169" s="237"/>
      <c r="R169" s="237"/>
      <c r="S169" s="237"/>
      <c r="T169" s="238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T169" s="235" t="s">
        <v>275</v>
      </c>
      <c r="AU169" s="235" t="s">
        <v>76</v>
      </c>
      <c r="AV169" s="12" t="s">
        <v>78</v>
      </c>
      <c r="AW169" s="12" t="s">
        <v>31</v>
      </c>
      <c r="AX169" s="12" t="s">
        <v>76</v>
      </c>
      <c r="AY169" s="235" t="s">
        <v>266</v>
      </c>
    </row>
    <row r="170" s="2" customFormat="1" ht="16.5" customHeight="1">
      <c r="A170" s="38"/>
      <c r="B170" s="39"/>
      <c r="C170" s="206" t="s">
        <v>3669</v>
      </c>
      <c r="D170" s="206" t="s">
        <v>267</v>
      </c>
      <c r="E170" s="207" t="s">
        <v>3126</v>
      </c>
      <c r="F170" s="208" t="s">
        <v>3127</v>
      </c>
      <c r="G170" s="209" t="s">
        <v>299</v>
      </c>
      <c r="H170" s="210">
        <v>279</v>
      </c>
      <c r="I170" s="211"/>
      <c r="J170" s="212">
        <f>ROUND(I170*H170,2)</f>
        <v>0</v>
      </c>
      <c r="K170" s="208" t="s">
        <v>19</v>
      </c>
      <c r="L170" s="44"/>
      <c r="M170" s="213" t="s">
        <v>19</v>
      </c>
      <c r="N170" s="214" t="s">
        <v>40</v>
      </c>
      <c r="O170" s="84"/>
      <c r="P170" s="215">
        <f>O170*H170</f>
        <v>0</v>
      </c>
      <c r="Q170" s="215">
        <v>0</v>
      </c>
      <c r="R170" s="215">
        <f>Q170*H170</f>
        <v>0</v>
      </c>
      <c r="S170" s="215">
        <v>0</v>
      </c>
      <c r="T170" s="216">
        <f>S170*H170</f>
        <v>0</v>
      </c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R170" s="217" t="s">
        <v>265</v>
      </c>
      <c r="AT170" s="217" t="s">
        <v>267</v>
      </c>
      <c r="AU170" s="217" t="s">
        <v>76</v>
      </c>
      <c r="AY170" s="17" t="s">
        <v>266</v>
      </c>
      <c r="BE170" s="218">
        <f>IF(N170="základní",J170,0)</f>
        <v>0</v>
      </c>
      <c r="BF170" s="218">
        <f>IF(N170="snížená",J170,0)</f>
        <v>0</v>
      </c>
      <c r="BG170" s="218">
        <f>IF(N170="zákl. přenesená",J170,0)</f>
        <v>0</v>
      </c>
      <c r="BH170" s="218">
        <f>IF(N170="sníž. přenesená",J170,0)</f>
        <v>0</v>
      </c>
      <c r="BI170" s="218">
        <f>IF(N170="nulová",J170,0)</f>
        <v>0</v>
      </c>
      <c r="BJ170" s="17" t="s">
        <v>76</v>
      </c>
      <c r="BK170" s="218">
        <f>ROUND(I170*H170,2)</f>
        <v>0</v>
      </c>
      <c r="BL170" s="17" t="s">
        <v>265</v>
      </c>
      <c r="BM170" s="217" t="s">
        <v>3670</v>
      </c>
    </row>
    <row r="171" s="11" customFormat="1" ht="25.92" customHeight="1">
      <c r="A171" s="11"/>
      <c r="B171" s="192"/>
      <c r="C171" s="193"/>
      <c r="D171" s="194" t="s">
        <v>68</v>
      </c>
      <c r="E171" s="195" t="s">
        <v>343</v>
      </c>
      <c r="F171" s="195" t="s">
        <v>344</v>
      </c>
      <c r="G171" s="193"/>
      <c r="H171" s="193"/>
      <c r="I171" s="196"/>
      <c r="J171" s="197">
        <f>BK171</f>
        <v>0</v>
      </c>
      <c r="K171" s="193"/>
      <c r="L171" s="198"/>
      <c r="M171" s="199"/>
      <c r="N171" s="200"/>
      <c r="O171" s="200"/>
      <c r="P171" s="201">
        <f>SUM(P172:P180)</f>
        <v>0</v>
      </c>
      <c r="Q171" s="200"/>
      <c r="R171" s="201">
        <f>SUM(R172:R180)</f>
        <v>0</v>
      </c>
      <c r="S171" s="200"/>
      <c r="T171" s="202">
        <f>SUM(T172:T180)</f>
        <v>0</v>
      </c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R171" s="203" t="s">
        <v>265</v>
      </c>
      <c r="AT171" s="204" t="s">
        <v>68</v>
      </c>
      <c r="AU171" s="204" t="s">
        <v>69</v>
      </c>
      <c r="AY171" s="203" t="s">
        <v>266</v>
      </c>
      <c r="BK171" s="205">
        <f>SUM(BK172:BK180)</f>
        <v>0</v>
      </c>
    </row>
    <row r="172" s="2" customFormat="1" ht="16.5" customHeight="1">
      <c r="A172" s="38"/>
      <c r="B172" s="39"/>
      <c r="C172" s="206" t="s">
        <v>76</v>
      </c>
      <c r="D172" s="206" t="s">
        <v>267</v>
      </c>
      <c r="E172" s="207" t="s">
        <v>3163</v>
      </c>
      <c r="F172" s="208" t="s">
        <v>3164</v>
      </c>
      <c r="G172" s="209" t="s">
        <v>302</v>
      </c>
      <c r="H172" s="210">
        <v>297.46300000000002</v>
      </c>
      <c r="I172" s="211"/>
      <c r="J172" s="212">
        <f>ROUND(I172*H172,2)</f>
        <v>0</v>
      </c>
      <c r="K172" s="208" t="s">
        <v>19</v>
      </c>
      <c r="L172" s="44"/>
      <c r="M172" s="213" t="s">
        <v>19</v>
      </c>
      <c r="N172" s="214" t="s">
        <v>40</v>
      </c>
      <c r="O172" s="84"/>
      <c r="P172" s="215">
        <f>O172*H172</f>
        <v>0</v>
      </c>
      <c r="Q172" s="215">
        <v>0</v>
      </c>
      <c r="R172" s="215">
        <f>Q172*H172</f>
        <v>0</v>
      </c>
      <c r="S172" s="215">
        <v>0</v>
      </c>
      <c r="T172" s="216">
        <f>S172*H172</f>
        <v>0</v>
      </c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R172" s="217" t="s">
        <v>265</v>
      </c>
      <c r="AT172" s="217" t="s">
        <v>267</v>
      </c>
      <c r="AU172" s="217" t="s">
        <v>76</v>
      </c>
      <c r="AY172" s="17" t="s">
        <v>266</v>
      </c>
      <c r="BE172" s="218">
        <f>IF(N172="základní",J172,0)</f>
        <v>0</v>
      </c>
      <c r="BF172" s="218">
        <f>IF(N172="snížená",J172,0)</f>
        <v>0</v>
      </c>
      <c r="BG172" s="218">
        <f>IF(N172="zákl. přenesená",J172,0)</f>
        <v>0</v>
      </c>
      <c r="BH172" s="218">
        <f>IF(N172="sníž. přenesená",J172,0)</f>
        <v>0</v>
      </c>
      <c r="BI172" s="218">
        <f>IF(N172="nulová",J172,0)</f>
        <v>0</v>
      </c>
      <c r="BJ172" s="17" t="s">
        <v>76</v>
      </c>
      <c r="BK172" s="218">
        <f>ROUND(I172*H172,2)</f>
        <v>0</v>
      </c>
      <c r="BL172" s="17" t="s">
        <v>265</v>
      </c>
      <c r="BM172" s="217" t="s">
        <v>3671</v>
      </c>
    </row>
    <row r="173" s="2" customFormat="1" ht="16.5" customHeight="1">
      <c r="A173" s="38"/>
      <c r="B173" s="39"/>
      <c r="C173" s="206" t="s">
        <v>78</v>
      </c>
      <c r="D173" s="206" t="s">
        <v>267</v>
      </c>
      <c r="E173" s="207" t="s">
        <v>3166</v>
      </c>
      <c r="F173" s="208" t="s">
        <v>3167</v>
      </c>
      <c r="G173" s="209" t="s">
        <v>302</v>
      </c>
      <c r="H173" s="210">
        <v>2974.6300000000001</v>
      </c>
      <c r="I173" s="211"/>
      <c r="J173" s="212">
        <f>ROUND(I173*H173,2)</f>
        <v>0</v>
      </c>
      <c r="K173" s="208" t="s">
        <v>19</v>
      </c>
      <c r="L173" s="44"/>
      <c r="M173" s="213" t="s">
        <v>19</v>
      </c>
      <c r="N173" s="214" t="s">
        <v>40</v>
      </c>
      <c r="O173" s="84"/>
      <c r="P173" s="215">
        <f>O173*H173</f>
        <v>0</v>
      </c>
      <c r="Q173" s="215">
        <v>0</v>
      </c>
      <c r="R173" s="215">
        <f>Q173*H173</f>
        <v>0</v>
      </c>
      <c r="S173" s="215">
        <v>0</v>
      </c>
      <c r="T173" s="216">
        <f>S173*H173</f>
        <v>0</v>
      </c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R173" s="217" t="s">
        <v>265</v>
      </c>
      <c r="AT173" s="217" t="s">
        <v>267</v>
      </c>
      <c r="AU173" s="217" t="s">
        <v>76</v>
      </c>
      <c r="AY173" s="17" t="s">
        <v>266</v>
      </c>
      <c r="BE173" s="218">
        <f>IF(N173="základní",J173,0)</f>
        <v>0</v>
      </c>
      <c r="BF173" s="218">
        <f>IF(N173="snížená",J173,0)</f>
        <v>0</v>
      </c>
      <c r="BG173" s="218">
        <f>IF(N173="zákl. přenesená",J173,0)</f>
        <v>0</v>
      </c>
      <c r="BH173" s="218">
        <f>IF(N173="sníž. přenesená",J173,0)</f>
        <v>0</v>
      </c>
      <c r="BI173" s="218">
        <f>IF(N173="nulová",J173,0)</f>
        <v>0</v>
      </c>
      <c r="BJ173" s="17" t="s">
        <v>76</v>
      </c>
      <c r="BK173" s="218">
        <f>ROUND(I173*H173,2)</f>
        <v>0</v>
      </c>
      <c r="BL173" s="17" t="s">
        <v>265</v>
      </c>
      <c r="BM173" s="217" t="s">
        <v>3672</v>
      </c>
    </row>
    <row r="174" s="12" customFormat="1">
      <c r="A174" s="12"/>
      <c r="B174" s="224"/>
      <c r="C174" s="225"/>
      <c r="D174" s="226" t="s">
        <v>275</v>
      </c>
      <c r="E174" s="227" t="s">
        <v>306</v>
      </c>
      <c r="F174" s="228" t="s">
        <v>3673</v>
      </c>
      <c r="G174" s="225"/>
      <c r="H174" s="229">
        <v>2974.6300000000001</v>
      </c>
      <c r="I174" s="230"/>
      <c r="J174" s="225"/>
      <c r="K174" s="225"/>
      <c r="L174" s="231"/>
      <c r="M174" s="236"/>
      <c r="N174" s="237"/>
      <c r="O174" s="237"/>
      <c r="P174" s="237"/>
      <c r="Q174" s="237"/>
      <c r="R174" s="237"/>
      <c r="S174" s="237"/>
      <c r="T174" s="238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T174" s="235" t="s">
        <v>275</v>
      </c>
      <c r="AU174" s="235" t="s">
        <v>76</v>
      </c>
      <c r="AV174" s="12" t="s">
        <v>78</v>
      </c>
      <c r="AW174" s="12" t="s">
        <v>31</v>
      </c>
      <c r="AX174" s="12" t="s">
        <v>76</v>
      </c>
      <c r="AY174" s="235" t="s">
        <v>266</v>
      </c>
    </row>
    <row r="175" s="2" customFormat="1" ht="24.15" customHeight="1">
      <c r="A175" s="38"/>
      <c r="B175" s="39"/>
      <c r="C175" s="206" t="s">
        <v>312</v>
      </c>
      <c r="D175" s="206" t="s">
        <v>267</v>
      </c>
      <c r="E175" s="207" t="s">
        <v>1550</v>
      </c>
      <c r="F175" s="208" t="s">
        <v>3169</v>
      </c>
      <c r="G175" s="209" t="s">
        <v>302</v>
      </c>
      <c r="H175" s="210">
        <v>76.319999999999993</v>
      </c>
      <c r="I175" s="211"/>
      <c r="J175" s="212">
        <f>ROUND(I175*H175,2)</f>
        <v>0</v>
      </c>
      <c r="K175" s="208" t="s">
        <v>19</v>
      </c>
      <c r="L175" s="44"/>
      <c r="M175" s="213" t="s">
        <v>19</v>
      </c>
      <c r="N175" s="214" t="s">
        <v>40</v>
      </c>
      <c r="O175" s="84"/>
      <c r="P175" s="215">
        <f>O175*H175</f>
        <v>0</v>
      </c>
      <c r="Q175" s="215">
        <v>0</v>
      </c>
      <c r="R175" s="215">
        <f>Q175*H175</f>
        <v>0</v>
      </c>
      <c r="S175" s="215">
        <v>0</v>
      </c>
      <c r="T175" s="216">
        <f>S175*H175</f>
        <v>0</v>
      </c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R175" s="217" t="s">
        <v>265</v>
      </c>
      <c r="AT175" s="217" t="s">
        <v>267</v>
      </c>
      <c r="AU175" s="217" t="s">
        <v>76</v>
      </c>
      <c r="AY175" s="17" t="s">
        <v>266</v>
      </c>
      <c r="BE175" s="218">
        <f>IF(N175="základní",J175,0)</f>
        <v>0</v>
      </c>
      <c r="BF175" s="218">
        <f>IF(N175="snížená",J175,0)</f>
        <v>0</v>
      </c>
      <c r="BG175" s="218">
        <f>IF(N175="zákl. přenesená",J175,0)</f>
        <v>0</v>
      </c>
      <c r="BH175" s="218">
        <f>IF(N175="sníž. přenesená",J175,0)</f>
        <v>0</v>
      </c>
      <c r="BI175" s="218">
        <f>IF(N175="nulová",J175,0)</f>
        <v>0</v>
      </c>
      <c r="BJ175" s="17" t="s">
        <v>76</v>
      </c>
      <c r="BK175" s="218">
        <f>ROUND(I175*H175,2)</f>
        <v>0</v>
      </c>
      <c r="BL175" s="17" t="s">
        <v>265</v>
      </c>
      <c r="BM175" s="217" t="s">
        <v>3674</v>
      </c>
    </row>
    <row r="176" s="12" customFormat="1">
      <c r="A176" s="12"/>
      <c r="B176" s="224"/>
      <c r="C176" s="225"/>
      <c r="D176" s="226" t="s">
        <v>275</v>
      </c>
      <c r="E176" s="227" t="s">
        <v>317</v>
      </c>
      <c r="F176" s="228" t="s">
        <v>3675</v>
      </c>
      <c r="G176" s="225"/>
      <c r="H176" s="229">
        <v>76.319999999999993</v>
      </c>
      <c r="I176" s="230"/>
      <c r="J176" s="225"/>
      <c r="K176" s="225"/>
      <c r="L176" s="231"/>
      <c r="M176" s="236"/>
      <c r="N176" s="237"/>
      <c r="O176" s="237"/>
      <c r="P176" s="237"/>
      <c r="Q176" s="237"/>
      <c r="R176" s="237"/>
      <c r="S176" s="237"/>
      <c r="T176" s="238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T176" s="235" t="s">
        <v>275</v>
      </c>
      <c r="AU176" s="235" t="s">
        <v>76</v>
      </c>
      <c r="AV176" s="12" t="s">
        <v>78</v>
      </c>
      <c r="AW176" s="12" t="s">
        <v>31</v>
      </c>
      <c r="AX176" s="12" t="s">
        <v>76</v>
      </c>
      <c r="AY176" s="235" t="s">
        <v>266</v>
      </c>
    </row>
    <row r="177" s="2" customFormat="1" ht="24.15" customHeight="1">
      <c r="A177" s="38"/>
      <c r="B177" s="39"/>
      <c r="C177" s="206" t="s">
        <v>265</v>
      </c>
      <c r="D177" s="206" t="s">
        <v>267</v>
      </c>
      <c r="E177" s="207" t="s">
        <v>1558</v>
      </c>
      <c r="F177" s="208" t="s">
        <v>534</v>
      </c>
      <c r="G177" s="209" t="s">
        <v>302</v>
      </c>
      <c r="H177" s="210">
        <v>189.958</v>
      </c>
      <c r="I177" s="211"/>
      <c r="J177" s="212">
        <f>ROUND(I177*H177,2)</f>
        <v>0</v>
      </c>
      <c r="K177" s="208" t="s">
        <v>19</v>
      </c>
      <c r="L177" s="44"/>
      <c r="M177" s="213" t="s">
        <v>19</v>
      </c>
      <c r="N177" s="214" t="s">
        <v>40</v>
      </c>
      <c r="O177" s="84"/>
      <c r="P177" s="215">
        <f>O177*H177</f>
        <v>0</v>
      </c>
      <c r="Q177" s="215">
        <v>0</v>
      </c>
      <c r="R177" s="215">
        <f>Q177*H177</f>
        <v>0</v>
      </c>
      <c r="S177" s="215">
        <v>0</v>
      </c>
      <c r="T177" s="216">
        <f>S177*H177</f>
        <v>0</v>
      </c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R177" s="217" t="s">
        <v>265</v>
      </c>
      <c r="AT177" s="217" t="s">
        <v>267</v>
      </c>
      <c r="AU177" s="217" t="s">
        <v>76</v>
      </c>
      <c r="AY177" s="17" t="s">
        <v>266</v>
      </c>
      <c r="BE177" s="218">
        <f>IF(N177="základní",J177,0)</f>
        <v>0</v>
      </c>
      <c r="BF177" s="218">
        <f>IF(N177="snížená",J177,0)</f>
        <v>0</v>
      </c>
      <c r="BG177" s="218">
        <f>IF(N177="zákl. přenesená",J177,0)</f>
        <v>0</v>
      </c>
      <c r="BH177" s="218">
        <f>IF(N177="sníž. přenesená",J177,0)</f>
        <v>0</v>
      </c>
      <c r="BI177" s="218">
        <f>IF(N177="nulová",J177,0)</f>
        <v>0</v>
      </c>
      <c r="BJ177" s="17" t="s">
        <v>76</v>
      </c>
      <c r="BK177" s="218">
        <f>ROUND(I177*H177,2)</f>
        <v>0</v>
      </c>
      <c r="BL177" s="17" t="s">
        <v>265</v>
      </c>
      <c r="BM177" s="217" t="s">
        <v>3676</v>
      </c>
    </row>
    <row r="178" s="12" customFormat="1">
      <c r="A178" s="12"/>
      <c r="B178" s="224"/>
      <c r="C178" s="225"/>
      <c r="D178" s="226" t="s">
        <v>275</v>
      </c>
      <c r="E178" s="227" t="s">
        <v>325</v>
      </c>
      <c r="F178" s="228" t="s">
        <v>3677</v>
      </c>
      <c r="G178" s="225"/>
      <c r="H178" s="229">
        <v>189.958</v>
      </c>
      <c r="I178" s="230"/>
      <c r="J178" s="225"/>
      <c r="K178" s="225"/>
      <c r="L178" s="231"/>
      <c r="M178" s="236"/>
      <c r="N178" s="237"/>
      <c r="O178" s="237"/>
      <c r="P178" s="237"/>
      <c r="Q178" s="237"/>
      <c r="R178" s="237"/>
      <c r="S178" s="237"/>
      <c r="T178" s="238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T178" s="235" t="s">
        <v>275</v>
      </c>
      <c r="AU178" s="235" t="s">
        <v>76</v>
      </c>
      <c r="AV178" s="12" t="s">
        <v>78</v>
      </c>
      <c r="AW178" s="12" t="s">
        <v>31</v>
      </c>
      <c r="AX178" s="12" t="s">
        <v>76</v>
      </c>
      <c r="AY178" s="235" t="s">
        <v>266</v>
      </c>
    </row>
    <row r="179" s="2" customFormat="1" ht="24.15" customHeight="1">
      <c r="A179" s="38"/>
      <c r="B179" s="39"/>
      <c r="C179" s="206" t="s">
        <v>329</v>
      </c>
      <c r="D179" s="206" t="s">
        <v>267</v>
      </c>
      <c r="E179" s="207" t="s">
        <v>1867</v>
      </c>
      <c r="F179" s="208" t="s">
        <v>1868</v>
      </c>
      <c r="G179" s="209" t="s">
        <v>302</v>
      </c>
      <c r="H179" s="210">
        <v>31.184999999999999</v>
      </c>
      <c r="I179" s="211"/>
      <c r="J179" s="212">
        <f>ROUND(I179*H179,2)</f>
        <v>0</v>
      </c>
      <c r="K179" s="208" t="s">
        <v>19</v>
      </c>
      <c r="L179" s="44"/>
      <c r="M179" s="213" t="s">
        <v>19</v>
      </c>
      <c r="N179" s="214" t="s">
        <v>40</v>
      </c>
      <c r="O179" s="84"/>
      <c r="P179" s="215">
        <f>O179*H179</f>
        <v>0</v>
      </c>
      <c r="Q179" s="215">
        <v>0</v>
      </c>
      <c r="R179" s="215">
        <f>Q179*H179</f>
        <v>0</v>
      </c>
      <c r="S179" s="215">
        <v>0</v>
      </c>
      <c r="T179" s="216">
        <f>S179*H179</f>
        <v>0</v>
      </c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R179" s="217" t="s">
        <v>265</v>
      </c>
      <c r="AT179" s="217" t="s">
        <v>267</v>
      </c>
      <c r="AU179" s="217" t="s">
        <v>76</v>
      </c>
      <c r="AY179" s="17" t="s">
        <v>266</v>
      </c>
      <c r="BE179" s="218">
        <f>IF(N179="základní",J179,0)</f>
        <v>0</v>
      </c>
      <c r="BF179" s="218">
        <f>IF(N179="snížená",J179,0)</f>
        <v>0</v>
      </c>
      <c r="BG179" s="218">
        <f>IF(N179="zákl. přenesená",J179,0)</f>
        <v>0</v>
      </c>
      <c r="BH179" s="218">
        <f>IF(N179="sníž. přenesená",J179,0)</f>
        <v>0</v>
      </c>
      <c r="BI179" s="218">
        <f>IF(N179="nulová",J179,0)</f>
        <v>0</v>
      </c>
      <c r="BJ179" s="17" t="s">
        <v>76</v>
      </c>
      <c r="BK179" s="218">
        <f>ROUND(I179*H179,2)</f>
        <v>0</v>
      </c>
      <c r="BL179" s="17" t="s">
        <v>265</v>
      </c>
      <c r="BM179" s="217" t="s">
        <v>3678</v>
      </c>
    </row>
    <row r="180" s="12" customFormat="1">
      <c r="A180" s="12"/>
      <c r="B180" s="224"/>
      <c r="C180" s="225"/>
      <c r="D180" s="226" t="s">
        <v>275</v>
      </c>
      <c r="E180" s="227" t="s">
        <v>334</v>
      </c>
      <c r="F180" s="228" t="s">
        <v>3679</v>
      </c>
      <c r="G180" s="225"/>
      <c r="H180" s="229">
        <v>31.184999999999999</v>
      </c>
      <c r="I180" s="230"/>
      <c r="J180" s="225"/>
      <c r="K180" s="225"/>
      <c r="L180" s="231"/>
      <c r="M180" s="236"/>
      <c r="N180" s="237"/>
      <c r="O180" s="237"/>
      <c r="P180" s="237"/>
      <c r="Q180" s="237"/>
      <c r="R180" s="237"/>
      <c r="S180" s="237"/>
      <c r="T180" s="238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T180" s="235" t="s">
        <v>275</v>
      </c>
      <c r="AU180" s="235" t="s">
        <v>76</v>
      </c>
      <c r="AV180" s="12" t="s">
        <v>78</v>
      </c>
      <c r="AW180" s="12" t="s">
        <v>31</v>
      </c>
      <c r="AX180" s="12" t="s">
        <v>76</v>
      </c>
      <c r="AY180" s="235" t="s">
        <v>266</v>
      </c>
    </row>
    <row r="181" s="11" customFormat="1" ht="25.92" customHeight="1">
      <c r="A181" s="11"/>
      <c r="B181" s="192"/>
      <c r="C181" s="193"/>
      <c r="D181" s="194" t="s">
        <v>68</v>
      </c>
      <c r="E181" s="195" t="s">
        <v>263</v>
      </c>
      <c r="F181" s="195" t="s">
        <v>264</v>
      </c>
      <c r="G181" s="193"/>
      <c r="H181" s="193"/>
      <c r="I181" s="196"/>
      <c r="J181" s="197">
        <f>BK181</f>
        <v>0</v>
      </c>
      <c r="K181" s="193"/>
      <c r="L181" s="198"/>
      <c r="M181" s="199"/>
      <c r="N181" s="200"/>
      <c r="O181" s="200"/>
      <c r="P181" s="201">
        <f>SUM(P182:P187)</f>
        <v>0</v>
      </c>
      <c r="Q181" s="200"/>
      <c r="R181" s="201">
        <f>SUM(R182:R187)</f>
        <v>0</v>
      </c>
      <c r="S181" s="200"/>
      <c r="T181" s="202">
        <f>SUM(T182:T187)</f>
        <v>0</v>
      </c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R181" s="203" t="s">
        <v>265</v>
      </c>
      <c r="AT181" s="204" t="s">
        <v>68</v>
      </c>
      <c r="AU181" s="204" t="s">
        <v>69</v>
      </c>
      <c r="AY181" s="203" t="s">
        <v>266</v>
      </c>
      <c r="BK181" s="205">
        <f>SUM(BK182:BK187)</f>
        <v>0</v>
      </c>
    </row>
    <row r="182" s="2" customFormat="1" ht="21.75" customHeight="1">
      <c r="A182" s="38"/>
      <c r="B182" s="39"/>
      <c r="C182" s="206" t="s">
        <v>3680</v>
      </c>
      <c r="D182" s="206" t="s">
        <v>267</v>
      </c>
      <c r="E182" s="207" t="s">
        <v>3681</v>
      </c>
      <c r="F182" s="208" t="s">
        <v>3682</v>
      </c>
      <c r="G182" s="209" t="s">
        <v>341</v>
      </c>
      <c r="H182" s="210">
        <v>1</v>
      </c>
      <c r="I182" s="211"/>
      <c r="J182" s="212">
        <f>ROUND(I182*H182,2)</f>
        <v>0</v>
      </c>
      <c r="K182" s="208" t="s">
        <v>19</v>
      </c>
      <c r="L182" s="44"/>
      <c r="M182" s="213" t="s">
        <v>19</v>
      </c>
      <c r="N182" s="214" t="s">
        <v>40</v>
      </c>
      <c r="O182" s="84"/>
      <c r="P182" s="215">
        <f>O182*H182</f>
        <v>0</v>
      </c>
      <c r="Q182" s="215">
        <v>0</v>
      </c>
      <c r="R182" s="215">
        <f>Q182*H182</f>
        <v>0</v>
      </c>
      <c r="S182" s="215">
        <v>0</v>
      </c>
      <c r="T182" s="216">
        <f>S182*H182</f>
        <v>0</v>
      </c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R182" s="217" t="s">
        <v>265</v>
      </c>
      <c r="AT182" s="217" t="s">
        <v>267</v>
      </c>
      <c r="AU182" s="217" t="s">
        <v>76</v>
      </c>
      <c r="AY182" s="17" t="s">
        <v>266</v>
      </c>
      <c r="BE182" s="218">
        <f>IF(N182="základní",J182,0)</f>
        <v>0</v>
      </c>
      <c r="BF182" s="218">
        <f>IF(N182="snížená",J182,0)</f>
        <v>0</v>
      </c>
      <c r="BG182" s="218">
        <f>IF(N182="zákl. přenesená",J182,0)</f>
        <v>0</v>
      </c>
      <c r="BH182" s="218">
        <f>IF(N182="sníž. přenesená",J182,0)</f>
        <v>0</v>
      </c>
      <c r="BI182" s="218">
        <f>IF(N182="nulová",J182,0)</f>
        <v>0</v>
      </c>
      <c r="BJ182" s="17" t="s">
        <v>76</v>
      </c>
      <c r="BK182" s="218">
        <f>ROUND(I182*H182,2)</f>
        <v>0</v>
      </c>
      <c r="BL182" s="17" t="s">
        <v>265</v>
      </c>
      <c r="BM182" s="217" t="s">
        <v>3683</v>
      </c>
    </row>
    <row r="183" s="2" customFormat="1" ht="16.5" customHeight="1">
      <c r="A183" s="38"/>
      <c r="B183" s="39"/>
      <c r="C183" s="206" t="s">
        <v>730</v>
      </c>
      <c r="D183" s="206" t="s">
        <v>267</v>
      </c>
      <c r="E183" s="207" t="s">
        <v>3174</v>
      </c>
      <c r="F183" s="208" t="s">
        <v>3175</v>
      </c>
      <c r="G183" s="209" t="s">
        <v>270</v>
      </c>
      <c r="H183" s="210">
        <v>1</v>
      </c>
      <c r="I183" s="211"/>
      <c r="J183" s="212">
        <f>ROUND(I183*H183,2)</f>
        <v>0</v>
      </c>
      <c r="K183" s="208" t="s">
        <v>19</v>
      </c>
      <c r="L183" s="44"/>
      <c r="M183" s="213" t="s">
        <v>19</v>
      </c>
      <c r="N183" s="214" t="s">
        <v>40</v>
      </c>
      <c r="O183" s="84"/>
      <c r="P183" s="215">
        <f>O183*H183</f>
        <v>0</v>
      </c>
      <c r="Q183" s="215">
        <v>0</v>
      </c>
      <c r="R183" s="215">
        <f>Q183*H183</f>
        <v>0</v>
      </c>
      <c r="S183" s="215">
        <v>0</v>
      </c>
      <c r="T183" s="216">
        <f>S183*H183</f>
        <v>0</v>
      </c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R183" s="217" t="s">
        <v>265</v>
      </c>
      <c r="AT183" s="217" t="s">
        <v>267</v>
      </c>
      <c r="AU183" s="217" t="s">
        <v>76</v>
      </c>
      <c r="AY183" s="17" t="s">
        <v>266</v>
      </c>
      <c r="BE183" s="218">
        <f>IF(N183="základní",J183,0)</f>
        <v>0</v>
      </c>
      <c r="BF183" s="218">
        <f>IF(N183="snížená",J183,0)</f>
        <v>0</v>
      </c>
      <c r="BG183" s="218">
        <f>IF(N183="zákl. přenesená",J183,0)</f>
        <v>0</v>
      </c>
      <c r="BH183" s="218">
        <f>IF(N183="sníž. přenesená",J183,0)</f>
        <v>0</v>
      </c>
      <c r="BI183" s="218">
        <f>IF(N183="nulová",J183,0)</f>
        <v>0</v>
      </c>
      <c r="BJ183" s="17" t="s">
        <v>76</v>
      </c>
      <c r="BK183" s="218">
        <f>ROUND(I183*H183,2)</f>
        <v>0</v>
      </c>
      <c r="BL183" s="17" t="s">
        <v>265</v>
      </c>
      <c r="BM183" s="217" t="s">
        <v>3684</v>
      </c>
    </row>
    <row r="184" s="2" customFormat="1" ht="16.5" customHeight="1">
      <c r="A184" s="38"/>
      <c r="B184" s="39"/>
      <c r="C184" s="206" t="s">
        <v>1067</v>
      </c>
      <c r="D184" s="206" t="s">
        <v>267</v>
      </c>
      <c r="E184" s="207" t="s">
        <v>3177</v>
      </c>
      <c r="F184" s="208" t="s">
        <v>3178</v>
      </c>
      <c r="G184" s="209" t="s">
        <v>341</v>
      </c>
      <c r="H184" s="210">
        <v>1</v>
      </c>
      <c r="I184" s="211"/>
      <c r="J184" s="212">
        <f>ROUND(I184*H184,2)</f>
        <v>0</v>
      </c>
      <c r="K184" s="208" t="s">
        <v>19</v>
      </c>
      <c r="L184" s="44"/>
      <c r="M184" s="213" t="s">
        <v>19</v>
      </c>
      <c r="N184" s="214" t="s">
        <v>40</v>
      </c>
      <c r="O184" s="84"/>
      <c r="P184" s="215">
        <f>O184*H184</f>
        <v>0</v>
      </c>
      <c r="Q184" s="215">
        <v>0</v>
      </c>
      <c r="R184" s="215">
        <f>Q184*H184</f>
        <v>0</v>
      </c>
      <c r="S184" s="215">
        <v>0</v>
      </c>
      <c r="T184" s="216">
        <f>S184*H184</f>
        <v>0</v>
      </c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R184" s="217" t="s">
        <v>265</v>
      </c>
      <c r="AT184" s="217" t="s">
        <v>267</v>
      </c>
      <c r="AU184" s="217" t="s">
        <v>76</v>
      </c>
      <c r="AY184" s="17" t="s">
        <v>266</v>
      </c>
      <c r="BE184" s="218">
        <f>IF(N184="základní",J184,0)</f>
        <v>0</v>
      </c>
      <c r="BF184" s="218">
        <f>IF(N184="snížená",J184,0)</f>
        <v>0</v>
      </c>
      <c r="BG184" s="218">
        <f>IF(N184="zákl. přenesená",J184,0)</f>
        <v>0</v>
      </c>
      <c r="BH184" s="218">
        <f>IF(N184="sníž. přenesená",J184,0)</f>
        <v>0</v>
      </c>
      <c r="BI184" s="218">
        <f>IF(N184="nulová",J184,0)</f>
        <v>0</v>
      </c>
      <c r="BJ184" s="17" t="s">
        <v>76</v>
      </c>
      <c r="BK184" s="218">
        <f>ROUND(I184*H184,2)</f>
        <v>0</v>
      </c>
      <c r="BL184" s="17" t="s">
        <v>265</v>
      </c>
      <c r="BM184" s="217" t="s">
        <v>3685</v>
      </c>
    </row>
    <row r="185" s="2" customFormat="1" ht="16.5" customHeight="1">
      <c r="A185" s="38"/>
      <c r="B185" s="39"/>
      <c r="C185" s="206" t="s">
        <v>1501</v>
      </c>
      <c r="D185" s="206" t="s">
        <v>267</v>
      </c>
      <c r="E185" s="207" t="s">
        <v>3183</v>
      </c>
      <c r="F185" s="208" t="s">
        <v>3184</v>
      </c>
      <c r="G185" s="209" t="s">
        <v>341</v>
      </c>
      <c r="H185" s="210">
        <v>1</v>
      </c>
      <c r="I185" s="211"/>
      <c r="J185" s="212">
        <f>ROUND(I185*H185,2)</f>
        <v>0</v>
      </c>
      <c r="K185" s="208" t="s">
        <v>19</v>
      </c>
      <c r="L185" s="44"/>
      <c r="M185" s="213" t="s">
        <v>19</v>
      </c>
      <c r="N185" s="214" t="s">
        <v>40</v>
      </c>
      <c r="O185" s="84"/>
      <c r="P185" s="215">
        <f>O185*H185</f>
        <v>0</v>
      </c>
      <c r="Q185" s="215">
        <v>0</v>
      </c>
      <c r="R185" s="215">
        <f>Q185*H185</f>
        <v>0</v>
      </c>
      <c r="S185" s="215">
        <v>0</v>
      </c>
      <c r="T185" s="216">
        <f>S185*H185</f>
        <v>0</v>
      </c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R185" s="217" t="s">
        <v>265</v>
      </c>
      <c r="AT185" s="217" t="s">
        <v>267</v>
      </c>
      <c r="AU185" s="217" t="s">
        <v>76</v>
      </c>
      <c r="AY185" s="17" t="s">
        <v>266</v>
      </c>
      <c r="BE185" s="218">
        <f>IF(N185="základní",J185,0)</f>
        <v>0</v>
      </c>
      <c r="BF185" s="218">
        <f>IF(N185="snížená",J185,0)</f>
        <v>0</v>
      </c>
      <c r="BG185" s="218">
        <f>IF(N185="zákl. přenesená",J185,0)</f>
        <v>0</v>
      </c>
      <c r="BH185" s="218">
        <f>IF(N185="sníž. přenesená",J185,0)</f>
        <v>0</v>
      </c>
      <c r="BI185" s="218">
        <f>IF(N185="nulová",J185,0)</f>
        <v>0</v>
      </c>
      <c r="BJ185" s="17" t="s">
        <v>76</v>
      </c>
      <c r="BK185" s="218">
        <f>ROUND(I185*H185,2)</f>
        <v>0</v>
      </c>
      <c r="BL185" s="17" t="s">
        <v>265</v>
      </c>
      <c r="BM185" s="217" t="s">
        <v>3686</v>
      </c>
    </row>
    <row r="186" s="2" customFormat="1" ht="16.5" customHeight="1">
      <c r="A186" s="38"/>
      <c r="B186" s="39"/>
      <c r="C186" s="206" t="s">
        <v>1509</v>
      </c>
      <c r="D186" s="206" t="s">
        <v>267</v>
      </c>
      <c r="E186" s="207" t="s">
        <v>3186</v>
      </c>
      <c r="F186" s="208" t="s">
        <v>3187</v>
      </c>
      <c r="G186" s="209" t="s">
        <v>341</v>
      </c>
      <c r="H186" s="210">
        <v>5</v>
      </c>
      <c r="I186" s="211"/>
      <c r="J186" s="212">
        <f>ROUND(I186*H186,2)</f>
        <v>0</v>
      </c>
      <c r="K186" s="208" t="s">
        <v>19</v>
      </c>
      <c r="L186" s="44"/>
      <c r="M186" s="213" t="s">
        <v>19</v>
      </c>
      <c r="N186" s="214" t="s">
        <v>40</v>
      </c>
      <c r="O186" s="84"/>
      <c r="P186" s="215">
        <f>O186*H186</f>
        <v>0</v>
      </c>
      <c r="Q186" s="215">
        <v>0</v>
      </c>
      <c r="R186" s="215">
        <f>Q186*H186</f>
        <v>0</v>
      </c>
      <c r="S186" s="215">
        <v>0</v>
      </c>
      <c r="T186" s="216">
        <f>S186*H186</f>
        <v>0</v>
      </c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R186" s="217" t="s">
        <v>265</v>
      </c>
      <c r="AT186" s="217" t="s">
        <v>267</v>
      </c>
      <c r="AU186" s="217" t="s">
        <v>76</v>
      </c>
      <c r="AY186" s="17" t="s">
        <v>266</v>
      </c>
      <c r="BE186" s="218">
        <f>IF(N186="základní",J186,0)</f>
        <v>0</v>
      </c>
      <c r="BF186" s="218">
        <f>IF(N186="snížená",J186,0)</f>
        <v>0</v>
      </c>
      <c r="BG186" s="218">
        <f>IF(N186="zákl. přenesená",J186,0)</f>
        <v>0</v>
      </c>
      <c r="BH186" s="218">
        <f>IF(N186="sníž. přenesená",J186,0)</f>
        <v>0</v>
      </c>
      <c r="BI186" s="218">
        <f>IF(N186="nulová",J186,0)</f>
        <v>0</v>
      </c>
      <c r="BJ186" s="17" t="s">
        <v>76</v>
      </c>
      <c r="BK186" s="218">
        <f>ROUND(I186*H186,2)</f>
        <v>0</v>
      </c>
      <c r="BL186" s="17" t="s">
        <v>265</v>
      </c>
      <c r="BM186" s="217" t="s">
        <v>3687</v>
      </c>
    </row>
    <row r="187" s="2" customFormat="1" ht="16.5" customHeight="1">
      <c r="A187" s="38"/>
      <c r="B187" s="39"/>
      <c r="C187" s="239" t="s">
        <v>3688</v>
      </c>
      <c r="D187" s="239" t="s">
        <v>299</v>
      </c>
      <c r="E187" s="240" t="s">
        <v>3189</v>
      </c>
      <c r="F187" s="241" t="s">
        <v>3190</v>
      </c>
      <c r="G187" s="242" t="s">
        <v>270</v>
      </c>
      <c r="H187" s="243">
        <v>1</v>
      </c>
      <c r="I187" s="244"/>
      <c r="J187" s="245">
        <f>ROUND(I187*H187,2)</f>
        <v>0</v>
      </c>
      <c r="K187" s="241" t="s">
        <v>19</v>
      </c>
      <c r="L187" s="246"/>
      <c r="M187" s="266" t="s">
        <v>19</v>
      </c>
      <c r="N187" s="267" t="s">
        <v>40</v>
      </c>
      <c r="O187" s="263"/>
      <c r="P187" s="268">
        <f>O187*H187</f>
        <v>0</v>
      </c>
      <c r="Q187" s="268">
        <v>0</v>
      </c>
      <c r="R187" s="268">
        <f>Q187*H187</f>
        <v>0</v>
      </c>
      <c r="S187" s="268">
        <v>0</v>
      </c>
      <c r="T187" s="269">
        <f>S187*H187</f>
        <v>0</v>
      </c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R187" s="217" t="s">
        <v>303</v>
      </c>
      <c r="AT187" s="217" t="s">
        <v>299</v>
      </c>
      <c r="AU187" s="217" t="s">
        <v>76</v>
      </c>
      <c r="AY187" s="17" t="s">
        <v>266</v>
      </c>
      <c r="BE187" s="218">
        <f>IF(N187="základní",J187,0)</f>
        <v>0</v>
      </c>
      <c r="BF187" s="218">
        <f>IF(N187="snížená",J187,0)</f>
        <v>0</v>
      </c>
      <c r="BG187" s="218">
        <f>IF(N187="zákl. přenesená",J187,0)</f>
        <v>0</v>
      </c>
      <c r="BH187" s="218">
        <f>IF(N187="sníž. přenesená",J187,0)</f>
        <v>0</v>
      </c>
      <c r="BI187" s="218">
        <f>IF(N187="nulová",J187,0)</f>
        <v>0</v>
      </c>
      <c r="BJ187" s="17" t="s">
        <v>76</v>
      </c>
      <c r="BK187" s="218">
        <f>ROUND(I187*H187,2)</f>
        <v>0</v>
      </c>
      <c r="BL187" s="17" t="s">
        <v>265</v>
      </c>
      <c r="BM187" s="217" t="s">
        <v>3689</v>
      </c>
    </row>
    <row r="188" s="2" customFormat="1" ht="6.96" customHeight="1">
      <c r="A188" s="38"/>
      <c r="B188" s="59"/>
      <c r="C188" s="60"/>
      <c r="D188" s="60"/>
      <c r="E188" s="60"/>
      <c r="F188" s="60"/>
      <c r="G188" s="60"/>
      <c r="H188" s="60"/>
      <c r="I188" s="60"/>
      <c r="J188" s="60"/>
      <c r="K188" s="60"/>
      <c r="L188" s="44"/>
      <c r="M188" s="38"/>
      <c r="O188" s="38"/>
      <c r="P188" s="38"/>
      <c r="Q188" s="38"/>
      <c r="R188" s="38"/>
      <c r="S188" s="38"/>
      <c r="T188" s="38"/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</row>
  </sheetData>
  <sheetProtection sheet="1" autoFilter="0" formatColumns="0" formatRows="0" objects="1" scenarios="1" spinCount="100000" saltValue="cDBbTaLIuoFKayS7IHbCL17uX2sjiWhbmhehgs8uKeAbufwFKaKuLW6JVn/Vea/N/Z0yjLZUU7cNycyUTnL/OA==" hashValue="Bxt4MnWw2VHftUdAvARTj9Vd4MYHQZadfCKVTTZyr0aVFc9auUKb4DYAl3qJ4UAe//dYr0gQWfv3ZUkBdao1sg==" algorithmName="SHA-512" password="CC35"/>
  <autoFilter ref="C89:K187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8:H78"/>
    <mergeCell ref="E80:H80"/>
    <mergeCell ref="E82:H82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154</v>
      </c>
    </row>
    <row r="3" hidden="1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20"/>
      <c r="AT3" s="17" t="s">
        <v>69</v>
      </c>
    </row>
    <row r="4" hidden="1" s="1" customFormat="1" ht="24.96" customHeight="1">
      <c r="B4" s="20"/>
      <c r="D4" s="141" t="s">
        <v>240</v>
      </c>
      <c r="L4" s="20"/>
      <c r="M4" s="142" t="s">
        <v>10</v>
      </c>
      <c r="AT4" s="17" t="s">
        <v>4</v>
      </c>
    </row>
    <row r="5" hidden="1" s="1" customFormat="1" ht="6.96" customHeight="1">
      <c r="B5" s="20"/>
      <c r="L5" s="20"/>
    </row>
    <row r="6" hidden="1" s="1" customFormat="1" ht="12" customHeight="1">
      <c r="B6" s="20"/>
      <c r="D6" s="143" t="s">
        <v>16</v>
      </c>
      <c r="L6" s="20"/>
    </row>
    <row r="7" hidden="1" s="1" customFormat="1" ht="16.5" customHeight="1">
      <c r="B7" s="20"/>
      <c r="E7" s="144" t="str">
        <f>'Rekapitulace stavby'!K6</f>
        <v>3. STAVBA - FIALOVÁ - Vozovna Pisárky, etapa III. - vratná tramvajová smyčka</v>
      </c>
      <c r="F7" s="143"/>
      <c r="G7" s="143"/>
      <c r="H7" s="143"/>
      <c r="L7" s="20"/>
    </row>
    <row r="8" hidden="1" s="1" customFormat="1" ht="12" customHeight="1">
      <c r="B8" s="20"/>
      <c r="D8" s="143" t="s">
        <v>241</v>
      </c>
      <c r="L8" s="20"/>
    </row>
    <row r="9" hidden="1" s="2" customFormat="1" ht="16.5" customHeight="1">
      <c r="A9" s="38"/>
      <c r="B9" s="44"/>
      <c r="C9" s="38"/>
      <c r="D9" s="38"/>
      <c r="E9" s="144" t="s">
        <v>3060</v>
      </c>
      <c r="F9" s="38"/>
      <c r="G9" s="38"/>
      <c r="H9" s="38"/>
      <c r="I9" s="38"/>
      <c r="J9" s="38"/>
      <c r="K9" s="38"/>
      <c r="L9" s="145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hidden="1" s="2" customFormat="1" ht="12" customHeight="1">
      <c r="A10" s="38"/>
      <c r="B10" s="44"/>
      <c r="C10" s="38"/>
      <c r="D10" s="143" t="s">
        <v>243</v>
      </c>
      <c r="E10" s="38"/>
      <c r="F10" s="38"/>
      <c r="G10" s="38"/>
      <c r="H10" s="38"/>
      <c r="I10" s="38"/>
      <c r="J10" s="38"/>
      <c r="K10" s="38"/>
      <c r="L10" s="145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hidden="1" s="2" customFormat="1" ht="16.5" customHeight="1">
      <c r="A11" s="38"/>
      <c r="B11" s="44"/>
      <c r="C11" s="38"/>
      <c r="D11" s="38"/>
      <c r="E11" s="146" t="s">
        <v>3690</v>
      </c>
      <c r="F11" s="38"/>
      <c r="G11" s="38"/>
      <c r="H11" s="38"/>
      <c r="I11" s="38"/>
      <c r="J11" s="38"/>
      <c r="K11" s="38"/>
      <c r="L11" s="145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hidden="1" s="2" customFormat="1">
      <c r="A12" s="38"/>
      <c r="B12" s="44"/>
      <c r="C12" s="38"/>
      <c r="D12" s="38"/>
      <c r="E12" s="38"/>
      <c r="F12" s="38"/>
      <c r="G12" s="38"/>
      <c r="H12" s="38"/>
      <c r="I12" s="38"/>
      <c r="J12" s="38"/>
      <c r="K12" s="38"/>
      <c r="L12" s="145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hidden="1" s="2" customFormat="1" ht="12" customHeight="1">
      <c r="A13" s="38"/>
      <c r="B13" s="44"/>
      <c r="C13" s="38"/>
      <c r="D13" s="143" t="s">
        <v>18</v>
      </c>
      <c r="E13" s="38"/>
      <c r="F13" s="133" t="s">
        <v>19</v>
      </c>
      <c r="G13" s="38"/>
      <c r="H13" s="38"/>
      <c r="I13" s="143" t="s">
        <v>20</v>
      </c>
      <c r="J13" s="133" t="s">
        <v>19</v>
      </c>
      <c r="K13" s="38"/>
      <c r="L13" s="145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hidden="1" s="2" customFormat="1" ht="12" customHeight="1">
      <c r="A14" s="38"/>
      <c r="B14" s="44"/>
      <c r="C14" s="38"/>
      <c r="D14" s="143" t="s">
        <v>21</v>
      </c>
      <c r="E14" s="38"/>
      <c r="F14" s="133" t="s">
        <v>22</v>
      </c>
      <c r="G14" s="38"/>
      <c r="H14" s="38"/>
      <c r="I14" s="143" t="s">
        <v>23</v>
      </c>
      <c r="J14" s="147" t="str">
        <f>'Rekapitulace stavby'!AN8</f>
        <v>20. 12. 2021</v>
      </c>
      <c r="K14" s="38"/>
      <c r="L14" s="145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hidden="1" s="2" customFormat="1" ht="10.8" customHeight="1">
      <c r="A15" s="38"/>
      <c r="B15" s="44"/>
      <c r="C15" s="38"/>
      <c r="D15" s="38"/>
      <c r="E15" s="38"/>
      <c r="F15" s="38"/>
      <c r="G15" s="38"/>
      <c r="H15" s="38"/>
      <c r="I15" s="38"/>
      <c r="J15" s="38"/>
      <c r="K15" s="38"/>
      <c r="L15" s="145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hidden="1" s="2" customFormat="1" ht="12" customHeight="1">
      <c r="A16" s="38"/>
      <c r="B16" s="44"/>
      <c r="C16" s="38"/>
      <c r="D16" s="143" t="s">
        <v>25</v>
      </c>
      <c r="E16" s="38"/>
      <c r="F16" s="38"/>
      <c r="G16" s="38"/>
      <c r="H16" s="38"/>
      <c r="I16" s="143" t="s">
        <v>26</v>
      </c>
      <c r="J16" s="133" t="str">
        <f>IF('Rekapitulace stavby'!AN10="","",'Rekapitulace stavby'!AN10)</f>
        <v/>
      </c>
      <c r="K16" s="38"/>
      <c r="L16" s="145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hidden="1" s="2" customFormat="1" ht="18" customHeight="1">
      <c r="A17" s="38"/>
      <c r="B17" s="44"/>
      <c r="C17" s="38"/>
      <c r="D17" s="38"/>
      <c r="E17" s="133" t="str">
        <f>IF('Rekapitulace stavby'!E11="","",'Rekapitulace stavby'!E11)</f>
        <v xml:space="preserve"> </v>
      </c>
      <c r="F17" s="38"/>
      <c r="G17" s="38"/>
      <c r="H17" s="38"/>
      <c r="I17" s="143" t="s">
        <v>27</v>
      </c>
      <c r="J17" s="133" t="str">
        <f>IF('Rekapitulace stavby'!AN11="","",'Rekapitulace stavby'!AN11)</f>
        <v/>
      </c>
      <c r="K17" s="38"/>
      <c r="L17" s="145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hidden="1" s="2" customFormat="1" ht="6.96" customHeight="1">
      <c r="A18" s="38"/>
      <c r="B18" s="44"/>
      <c r="C18" s="38"/>
      <c r="D18" s="38"/>
      <c r="E18" s="38"/>
      <c r="F18" s="38"/>
      <c r="G18" s="38"/>
      <c r="H18" s="38"/>
      <c r="I18" s="38"/>
      <c r="J18" s="38"/>
      <c r="K18" s="38"/>
      <c r="L18" s="145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hidden="1" s="2" customFormat="1" ht="12" customHeight="1">
      <c r="A19" s="38"/>
      <c r="B19" s="44"/>
      <c r="C19" s="38"/>
      <c r="D19" s="143" t="s">
        <v>28</v>
      </c>
      <c r="E19" s="38"/>
      <c r="F19" s="38"/>
      <c r="G19" s="38"/>
      <c r="H19" s="38"/>
      <c r="I19" s="143" t="s">
        <v>26</v>
      </c>
      <c r="J19" s="33" t="str">
        <f>'Rekapitulace stavby'!AN13</f>
        <v>Vyplň údaj</v>
      </c>
      <c r="K19" s="38"/>
      <c r="L19" s="145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hidden="1" s="2" customFormat="1" ht="18" customHeight="1">
      <c r="A20" s="38"/>
      <c r="B20" s="44"/>
      <c r="C20" s="38"/>
      <c r="D20" s="38"/>
      <c r="E20" s="33" t="str">
        <f>'Rekapitulace stavby'!E14</f>
        <v>Vyplň údaj</v>
      </c>
      <c r="F20" s="133"/>
      <c r="G20" s="133"/>
      <c r="H20" s="133"/>
      <c r="I20" s="143" t="s">
        <v>27</v>
      </c>
      <c r="J20" s="33" t="str">
        <f>'Rekapitulace stavby'!AN14</f>
        <v>Vyplň údaj</v>
      </c>
      <c r="K20" s="38"/>
      <c r="L20" s="145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hidden="1" s="2" customFormat="1" ht="6.96" customHeight="1">
      <c r="A21" s="38"/>
      <c r="B21" s="44"/>
      <c r="C21" s="38"/>
      <c r="D21" s="38"/>
      <c r="E21" s="38"/>
      <c r="F21" s="38"/>
      <c r="G21" s="38"/>
      <c r="H21" s="38"/>
      <c r="I21" s="38"/>
      <c r="J21" s="38"/>
      <c r="K21" s="38"/>
      <c r="L21" s="145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hidden="1" s="2" customFormat="1" ht="12" customHeight="1">
      <c r="A22" s="38"/>
      <c r="B22" s="44"/>
      <c r="C22" s="38"/>
      <c r="D22" s="143" t="s">
        <v>30</v>
      </c>
      <c r="E22" s="38"/>
      <c r="F22" s="38"/>
      <c r="G22" s="38"/>
      <c r="H22" s="38"/>
      <c r="I22" s="143" t="s">
        <v>26</v>
      </c>
      <c r="J22" s="133" t="str">
        <f>IF('Rekapitulace stavby'!AN16="","",'Rekapitulace stavby'!AN16)</f>
        <v/>
      </c>
      <c r="K22" s="38"/>
      <c r="L22" s="145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hidden="1" s="2" customFormat="1" ht="18" customHeight="1">
      <c r="A23" s="38"/>
      <c r="B23" s="44"/>
      <c r="C23" s="38"/>
      <c r="D23" s="38"/>
      <c r="E23" s="133" t="str">
        <f>IF('Rekapitulace stavby'!E17="","",'Rekapitulace stavby'!E17)</f>
        <v xml:space="preserve"> </v>
      </c>
      <c r="F23" s="38"/>
      <c r="G23" s="38"/>
      <c r="H23" s="38"/>
      <c r="I23" s="143" t="s">
        <v>27</v>
      </c>
      <c r="J23" s="133" t="str">
        <f>IF('Rekapitulace stavby'!AN17="","",'Rekapitulace stavby'!AN17)</f>
        <v/>
      </c>
      <c r="K23" s="38"/>
      <c r="L23" s="145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hidden="1" s="2" customFormat="1" ht="6.96" customHeight="1">
      <c r="A24" s="38"/>
      <c r="B24" s="44"/>
      <c r="C24" s="38"/>
      <c r="D24" s="38"/>
      <c r="E24" s="38"/>
      <c r="F24" s="38"/>
      <c r="G24" s="38"/>
      <c r="H24" s="38"/>
      <c r="I24" s="38"/>
      <c r="J24" s="38"/>
      <c r="K24" s="38"/>
      <c r="L24" s="145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hidden="1" s="2" customFormat="1" ht="12" customHeight="1">
      <c r="A25" s="38"/>
      <c r="B25" s="44"/>
      <c r="C25" s="38"/>
      <c r="D25" s="143" t="s">
        <v>32</v>
      </c>
      <c r="E25" s="38"/>
      <c r="F25" s="38"/>
      <c r="G25" s="38"/>
      <c r="H25" s="38"/>
      <c r="I25" s="143" t="s">
        <v>26</v>
      </c>
      <c r="J25" s="133" t="str">
        <f>IF('Rekapitulace stavby'!AN19="","",'Rekapitulace stavby'!AN19)</f>
        <v/>
      </c>
      <c r="K25" s="38"/>
      <c r="L25" s="145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hidden="1" s="2" customFormat="1" ht="18" customHeight="1">
      <c r="A26" s="38"/>
      <c r="B26" s="44"/>
      <c r="C26" s="38"/>
      <c r="D26" s="38"/>
      <c r="E26" s="133" t="str">
        <f>IF('Rekapitulace stavby'!E20="","",'Rekapitulace stavby'!E20)</f>
        <v xml:space="preserve"> </v>
      </c>
      <c r="F26" s="38"/>
      <c r="G26" s="38"/>
      <c r="H26" s="38"/>
      <c r="I26" s="143" t="s">
        <v>27</v>
      </c>
      <c r="J26" s="133" t="str">
        <f>IF('Rekapitulace stavby'!AN20="","",'Rekapitulace stavby'!AN20)</f>
        <v/>
      </c>
      <c r="K26" s="38"/>
      <c r="L26" s="145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hidden="1" s="2" customFormat="1" ht="6.96" customHeight="1">
      <c r="A27" s="38"/>
      <c r="B27" s="44"/>
      <c r="C27" s="38"/>
      <c r="D27" s="38"/>
      <c r="E27" s="38"/>
      <c r="F27" s="38"/>
      <c r="G27" s="38"/>
      <c r="H27" s="38"/>
      <c r="I27" s="38"/>
      <c r="J27" s="38"/>
      <c r="K27" s="38"/>
      <c r="L27" s="145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hidden="1" s="2" customFormat="1" ht="12" customHeight="1">
      <c r="A28" s="38"/>
      <c r="B28" s="44"/>
      <c r="C28" s="38"/>
      <c r="D28" s="143" t="s">
        <v>33</v>
      </c>
      <c r="E28" s="38"/>
      <c r="F28" s="38"/>
      <c r="G28" s="38"/>
      <c r="H28" s="38"/>
      <c r="I28" s="38"/>
      <c r="J28" s="38"/>
      <c r="K28" s="38"/>
      <c r="L28" s="145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hidden="1" s="8" customFormat="1" ht="16.5" customHeight="1">
      <c r="A29" s="148"/>
      <c r="B29" s="149"/>
      <c r="C29" s="148"/>
      <c r="D29" s="148"/>
      <c r="E29" s="150" t="s">
        <v>19</v>
      </c>
      <c r="F29" s="150"/>
      <c r="G29" s="150"/>
      <c r="H29" s="150"/>
      <c r="I29" s="148"/>
      <c r="J29" s="148"/>
      <c r="K29" s="148"/>
      <c r="L29" s="151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</row>
    <row r="30" hidden="1" s="2" customFormat="1" ht="6.96" customHeight="1">
      <c r="A30" s="38"/>
      <c r="B30" s="44"/>
      <c r="C30" s="38"/>
      <c r="D30" s="38"/>
      <c r="E30" s="38"/>
      <c r="F30" s="38"/>
      <c r="G30" s="38"/>
      <c r="H30" s="38"/>
      <c r="I30" s="38"/>
      <c r="J30" s="38"/>
      <c r="K30" s="38"/>
      <c r="L30" s="145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hidden="1" s="2" customFormat="1" ht="6.96" customHeight="1">
      <c r="A31" s="38"/>
      <c r="B31" s="44"/>
      <c r="C31" s="38"/>
      <c r="D31" s="152"/>
      <c r="E31" s="152"/>
      <c r="F31" s="152"/>
      <c r="G31" s="152"/>
      <c r="H31" s="152"/>
      <c r="I31" s="152"/>
      <c r="J31" s="152"/>
      <c r="K31" s="152"/>
      <c r="L31" s="145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hidden="1" s="2" customFormat="1" ht="25.44" customHeight="1">
      <c r="A32" s="38"/>
      <c r="B32" s="44"/>
      <c r="C32" s="38"/>
      <c r="D32" s="153" t="s">
        <v>35</v>
      </c>
      <c r="E32" s="38"/>
      <c r="F32" s="38"/>
      <c r="G32" s="38"/>
      <c r="H32" s="38"/>
      <c r="I32" s="38"/>
      <c r="J32" s="154">
        <f>ROUND(J87, 2)</f>
        <v>0</v>
      </c>
      <c r="K32" s="38"/>
      <c r="L32" s="145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hidden="1" s="2" customFormat="1" ht="6.96" customHeight="1">
      <c r="A33" s="38"/>
      <c r="B33" s="44"/>
      <c r="C33" s="38"/>
      <c r="D33" s="152"/>
      <c r="E33" s="152"/>
      <c r="F33" s="152"/>
      <c r="G33" s="152"/>
      <c r="H33" s="152"/>
      <c r="I33" s="152"/>
      <c r="J33" s="152"/>
      <c r="K33" s="152"/>
      <c r="L33" s="145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hidden="1" s="2" customFormat="1" ht="14.4" customHeight="1">
      <c r="A34" s="38"/>
      <c r="B34" s="44"/>
      <c r="C34" s="38"/>
      <c r="D34" s="38"/>
      <c r="E34" s="38"/>
      <c r="F34" s="155" t="s">
        <v>37</v>
      </c>
      <c r="G34" s="38"/>
      <c r="H34" s="38"/>
      <c r="I34" s="155" t="s">
        <v>36</v>
      </c>
      <c r="J34" s="155" t="s">
        <v>38</v>
      </c>
      <c r="K34" s="38"/>
      <c r="L34" s="145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156" t="s">
        <v>39</v>
      </c>
      <c r="E35" s="143" t="s">
        <v>40</v>
      </c>
      <c r="F35" s="157">
        <f>ROUND((SUM(BE87:BE91)),  2)</f>
        <v>0</v>
      </c>
      <c r="G35" s="38"/>
      <c r="H35" s="38"/>
      <c r="I35" s="158">
        <v>0.20999999999999999</v>
      </c>
      <c r="J35" s="157">
        <f>ROUND(((SUM(BE87:BE91))*I35),  2)</f>
        <v>0</v>
      </c>
      <c r="K35" s="38"/>
      <c r="L35" s="145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3" t="s">
        <v>41</v>
      </c>
      <c r="F36" s="157">
        <f>ROUND((SUM(BF87:BF91)),  2)</f>
        <v>0</v>
      </c>
      <c r="G36" s="38"/>
      <c r="H36" s="38"/>
      <c r="I36" s="158">
        <v>0.14999999999999999</v>
      </c>
      <c r="J36" s="157">
        <f>ROUND(((SUM(BF87:BF91))*I36),  2)</f>
        <v>0</v>
      </c>
      <c r="K36" s="38"/>
      <c r="L36" s="145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3" t="s">
        <v>42</v>
      </c>
      <c r="F37" s="157">
        <f>ROUND((SUM(BG87:BG91)),  2)</f>
        <v>0</v>
      </c>
      <c r="G37" s="38"/>
      <c r="H37" s="38"/>
      <c r="I37" s="158">
        <v>0.20999999999999999</v>
      </c>
      <c r="J37" s="157">
        <f>0</f>
        <v>0</v>
      </c>
      <c r="K37" s="38"/>
      <c r="L37" s="145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44"/>
      <c r="C38" s="38"/>
      <c r="D38" s="38"/>
      <c r="E38" s="143" t="s">
        <v>43</v>
      </c>
      <c r="F38" s="157">
        <f>ROUND((SUM(BH87:BH91)),  2)</f>
        <v>0</v>
      </c>
      <c r="G38" s="38"/>
      <c r="H38" s="38"/>
      <c r="I38" s="158">
        <v>0.14999999999999999</v>
      </c>
      <c r="J38" s="157">
        <f>0</f>
        <v>0</v>
      </c>
      <c r="K38" s="38"/>
      <c r="L38" s="145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44"/>
      <c r="C39" s="38"/>
      <c r="D39" s="38"/>
      <c r="E39" s="143" t="s">
        <v>44</v>
      </c>
      <c r="F39" s="157">
        <f>ROUND((SUM(BI87:BI91)),  2)</f>
        <v>0</v>
      </c>
      <c r="G39" s="38"/>
      <c r="H39" s="38"/>
      <c r="I39" s="158">
        <v>0</v>
      </c>
      <c r="J39" s="157">
        <f>0</f>
        <v>0</v>
      </c>
      <c r="K39" s="38"/>
      <c r="L39" s="145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hidden="1" s="2" customFormat="1" ht="6.96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145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hidden="1" s="2" customFormat="1" ht="25.44" customHeight="1">
      <c r="A41" s="38"/>
      <c r="B41" s="44"/>
      <c r="C41" s="159"/>
      <c r="D41" s="160" t="s">
        <v>45</v>
      </c>
      <c r="E41" s="161"/>
      <c r="F41" s="161"/>
      <c r="G41" s="162" t="s">
        <v>46</v>
      </c>
      <c r="H41" s="163" t="s">
        <v>47</v>
      </c>
      <c r="I41" s="161"/>
      <c r="J41" s="164">
        <f>SUM(J32:J39)</f>
        <v>0</v>
      </c>
      <c r="K41" s="165"/>
      <c r="L41" s="145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hidden="1" s="2" customFormat="1" ht="14.4" customHeight="1">
      <c r="A42" s="38"/>
      <c r="B42" s="166"/>
      <c r="C42" s="167"/>
      <c r="D42" s="167"/>
      <c r="E42" s="167"/>
      <c r="F42" s="167"/>
      <c r="G42" s="167"/>
      <c r="H42" s="167"/>
      <c r="I42" s="167"/>
      <c r="J42" s="167"/>
      <c r="K42" s="167"/>
      <c r="L42" s="145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hidden="1"/>
    <row r="44" hidden="1"/>
    <row r="45" hidden="1"/>
    <row r="46" s="2" customFormat="1" ht="6.96" customHeight="1">
      <c r="A46" s="38"/>
      <c r="B46" s="168"/>
      <c r="C46" s="169"/>
      <c r="D46" s="169"/>
      <c r="E46" s="169"/>
      <c r="F46" s="169"/>
      <c r="G46" s="169"/>
      <c r="H46" s="169"/>
      <c r="I46" s="169"/>
      <c r="J46" s="169"/>
      <c r="K46" s="169"/>
      <c r="L46" s="145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s="2" customFormat="1" ht="24.96" customHeight="1">
      <c r="A47" s="38"/>
      <c r="B47" s="39"/>
      <c r="C47" s="23" t="s">
        <v>245</v>
      </c>
      <c r="D47" s="40"/>
      <c r="E47" s="40"/>
      <c r="F47" s="40"/>
      <c r="G47" s="40"/>
      <c r="H47" s="40"/>
      <c r="I47" s="40"/>
      <c r="J47" s="40"/>
      <c r="K47" s="40"/>
      <c r="L47" s="145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s="2" customFormat="1" ht="6.96" customHeight="1">
      <c r="A48" s="38"/>
      <c r="B48" s="39"/>
      <c r="C48" s="40"/>
      <c r="D48" s="40"/>
      <c r="E48" s="40"/>
      <c r="F48" s="40"/>
      <c r="G48" s="40"/>
      <c r="H48" s="40"/>
      <c r="I48" s="40"/>
      <c r="J48" s="40"/>
      <c r="K48" s="40"/>
      <c r="L48" s="145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s="2" customFormat="1" ht="12" customHeight="1">
      <c r="A49" s="38"/>
      <c r="B49" s="39"/>
      <c r="C49" s="32" t="s">
        <v>16</v>
      </c>
      <c r="D49" s="40"/>
      <c r="E49" s="40"/>
      <c r="F49" s="40"/>
      <c r="G49" s="40"/>
      <c r="H49" s="40"/>
      <c r="I49" s="40"/>
      <c r="J49" s="40"/>
      <c r="K49" s="40"/>
      <c r="L49" s="145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s="2" customFormat="1" ht="16.5" customHeight="1">
      <c r="A50" s="38"/>
      <c r="B50" s="39"/>
      <c r="C50" s="40"/>
      <c r="D50" s="40"/>
      <c r="E50" s="170" t="str">
        <f>E7</f>
        <v>3. STAVBA - FIALOVÁ - Vozovna Pisárky, etapa III. - vratná tramvajová smyčka</v>
      </c>
      <c r="F50" s="32"/>
      <c r="G50" s="32"/>
      <c r="H50" s="32"/>
      <c r="I50" s="40"/>
      <c r="J50" s="40"/>
      <c r="K50" s="40"/>
      <c r="L50" s="145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s="1" customFormat="1" ht="12" customHeight="1">
      <c r="B51" s="21"/>
      <c r="C51" s="32" t="s">
        <v>241</v>
      </c>
      <c r="D51" s="22"/>
      <c r="E51" s="22"/>
      <c r="F51" s="22"/>
      <c r="G51" s="22"/>
      <c r="H51" s="22"/>
      <c r="I51" s="22"/>
      <c r="J51" s="22"/>
      <c r="K51" s="22"/>
      <c r="L51" s="20"/>
    </row>
    <row r="52" s="2" customFormat="1" ht="16.5" customHeight="1">
      <c r="A52" s="38"/>
      <c r="B52" s="39"/>
      <c r="C52" s="40"/>
      <c r="D52" s="40"/>
      <c r="E52" s="170" t="s">
        <v>3060</v>
      </c>
      <c r="F52" s="40"/>
      <c r="G52" s="40"/>
      <c r="H52" s="40"/>
      <c r="I52" s="40"/>
      <c r="J52" s="40"/>
      <c r="K52" s="40"/>
      <c r="L52" s="145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s="2" customFormat="1" ht="12" customHeight="1">
      <c r="A53" s="38"/>
      <c r="B53" s="39"/>
      <c r="C53" s="32" t="s">
        <v>243</v>
      </c>
      <c r="D53" s="40"/>
      <c r="E53" s="40"/>
      <c r="F53" s="40"/>
      <c r="G53" s="40"/>
      <c r="H53" s="40"/>
      <c r="I53" s="40"/>
      <c r="J53" s="40"/>
      <c r="K53" s="40"/>
      <c r="L53" s="145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s="2" customFormat="1" ht="16.5" customHeight="1">
      <c r="A54" s="38"/>
      <c r="B54" s="39"/>
      <c r="C54" s="40"/>
      <c r="D54" s="40"/>
      <c r="E54" s="69" t="str">
        <f>E11</f>
        <v>IO 408.1 - Přeložky sdělovacích kabelů BVV</v>
      </c>
      <c r="F54" s="40"/>
      <c r="G54" s="40"/>
      <c r="H54" s="40"/>
      <c r="I54" s="40"/>
      <c r="J54" s="40"/>
      <c r="K54" s="40"/>
      <c r="L54" s="145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s="2" customFormat="1" ht="6.96" customHeight="1">
      <c r="A55" s="38"/>
      <c r="B55" s="39"/>
      <c r="C55" s="40"/>
      <c r="D55" s="40"/>
      <c r="E55" s="40"/>
      <c r="F55" s="40"/>
      <c r="G55" s="40"/>
      <c r="H55" s="40"/>
      <c r="I55" s="40"/>
      <c r="J55" s="40"/>
      <c r="K55" s="40"/>
      <c r="L55" s="145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s="2" customFormat="1" ht="12" customHeight="1">
      <c r="A56" s="38"/>
      <c r="B56" s="39"/>
      <c r="C56" s="32" t="s">
        <v>21</v>
      </c>
      <c r="D56" s="40"/>
      <c r="E56" s="40"/>
      <c r="F56" s="27" t="str">
        <f>F14</f>
        <v xml:space="preserve"> </v>
      </c>
      <c r="G56" s="40"/>
      <c r="H56" s="40"/>
      <c r="I56" s="32" t="s">
        <v>23</v>
      </c>
      <c r="J56" s="72" t="str">
        <f>IF(J14="","",J14)</f>
        <v>20. 12. 2021</v>
      </c>
      <c r="K56" s="40"/>
      <c r="L56" s="145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s="2" customFormat="1" ht="6.96" customHeight="1">
      <c r="A57" s="38"/>
      <c r="B57" s="39"/>
      <c r="C57" s="40"/>
      <c r="D57" s="40"/>
      <c r="E57" s="40"/>
      <c r="F57" s="40"/>
      <c r="G57" s="40"/>
      <c r="H57" s="40"/>
      <c r="I57" s="40"/>
      <c r="J57" s="40"/>
      <c r="K57" s="40"/>
      <c r="L57" s="145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s="2" customFormat="1" ht="15.15" customHeight="1">
      <c r="A58" s="38"/>
      <c r="B58" s="39"/>
      <c r="C58" s="32" t="s">
        <v>25</v>
      </c>
      <c r="D58" s="40"/>
      <c r="E58" s="40"/>
      <c r="F58" s="27" t="str">
        <f>E17</f>
        <v xml:space="preserve"> </v>
      </c>
      <c r="G58" s="40"/>
      <c r="H58" s="40"/>
      <c r="I58" s="32" t="s">
        <v>30</v>
      </c>
      <c r="J58" s="36" t="str">
        <f>E23</f>
        <v xml:space="preserve"> </v>
      </c>
      <c r="K58" s="40"/>
      <c r="L58" s="145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</row>
    <row r="59" s="2" customFormat="1" ht="15.15" customHeight="1">
      <c r="A59" s="38"/>
      <c r="B59" s="39"/>
      <c r="C59" s="32" t="s">
        <v>28</v>
      </c>
      <c r="D59" s="40"/>
      <c r="E59" s="40"/>
      <c r="F59" s="27" t="str">
        <f>IF(E20="","",E20)</f>
        <v>Vyplň údaj</v>
      </c>
      <c r="G59" s="40"/>
      <c r="H59" s="40"/>
      <c r="I59" s="32" t="s">
        <v>32</v>
      </c>
      <c r="J59" s="36" t="str">
        <f>E26</f>
        <v xml:space="preserve"> </v>
      </c>
      <c r="K59" s="40"/>
      <c r="L59" s="145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</row>
    <row r="60" s="2" customFormat="1" ht="10.32" customHeight="1">
      <c r="A60" s="38"/>
      <c r="B60" s="39"/>
      <c r="C60" s="40"/>
      <c r="D60" s="40"/>
      <c r="E60" s="40"/>
      <c r="F60" s="40"/>
      <c r="G60" s="40"/>
      <c r="H60" s="40"/>
      <c r="I60" s="40"/>
      <c r="J60" s="40"/>
      <c r="K60" s="40"/>
      <c r="L60" s="145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</row>
    <row r="61" s="2" customFormat="1" ht="29.28" customHeight="1">
      <c r="A61" s="38"/>
      <c r="B61" s="39"/>
      <c r="C61" s="171" t="s">
        <v>246</v>
      </c>
      <c r="D61" s="172"/>
      <c r="E61" s="172"/>
      <c r="F61" s="172"/>
      <c r="G61" s="172"/>
      <c r="H61" s="172"/>
      <c r="I61" s="172"/>
      <c r="J61" s="173" t="s">
        <v>247</v>
      </c>
      <c r="K61" s="172"/>
      <c r="L61" s="145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 s="2" customFormat="1" ht="10.32" customHeight="1">
      <c r="A62" s="38"/>
      <c r="B62" s="39"/>
      <c r="C62" s="40"/>
      <c r="D62" s="40"/>
      <c r="E62" s="40"/>
      <c r="F62" s="40"/>
      <c r="G62" s="40"/>
      <c r="H62" s="40"/>
      <c r="I62" s="40"/>
      <c r="J62" s="40"/>
      <c r="K62" s="40"/>
      <c r="L62" s="145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</row>
    <row r="63" s="2" customFormat="1" ht="22.8" customHeight="1">
      <c r="A63" s="38"/>
      <c r="B63" s="39"/>
      <c r="C63" s="174" t="s">
        <v>67</v>
      </c>
      <c r="D63" s="40"/>
      <c r="E63" s="40"/>
      <c r="F63" s="40"/>
      <c r="G63" s="40"/>
      <c r="H63" s="40"/>
      <c r="I63" s="40"/>
      <c r="J63" s="102">
        <f>J87</f>
        <v>0</v>
      </c>
      <c r="K63" s="40"/>
      <c r="L63" s="145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U63" s="17" t="s">
        <v>248</v>
      </c>
    </row>
    <row r="64" s="9" customFormat="1" ht="24.96" customHeight="1">
      <c r="A64" s="9"/>
      <c r="B64" s="175"/>
      <c r="C64" s="176"/>
      <c r="D64" s="177" t="s">
        <v>3691</v>
      </c>
      <c r="E64" s="178"/>
      <c r="F64" s="178"/>
      <c r="G64" s="178"/>
      <c r="H64" s="178"/>
      <c r="I64" s="178"/>
      <c r="J64" s="179">
        <f>J88</f>
        <v>0</v>
      </c>
      <c r="K64" s="176"/>
      <c r="L64" s="180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4" customFormat="1" ht="19.92" customHeight="1">
      <c r="A65" s="14"/>
      <c r="B65" s="272"/>
      <c r="C65" s="125"/>
      <c r="D65" s="273" t="s">
        <v>3692</v>
      </c>
      <c r="E65" s="274"/>
      <c r="F65" s="274"/>
      <c r="G65" s="274"/>
      <c r="H65" s="274"/>
      <c r="I65" s="274"/>
      <c r="J65" s="275">
        <f>J89</f>
        <v>0</v>
      </c>
      <c r="K65" s="125"/>
      <c r="L65" s="276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</row>
    <row r="66" s="2" customFormat="1" ht="21.84" customHeight="1">
      <c r="A66" s="38"/>
      <c r="B66" s="39"/>
      <c r="C66" s="40"/>
      <c r="D66" s="40"/>
      <c r="E66" s="40"/>
      <c r="F66" s="40"/>
      <c r="G66" s="40"/>
      <c r="H66" s="40"/>
      <c r="I66" s="40"/>
      <c r="J66" s="40"/>
      <c r="K66" s="40"/>
      <c r="L66" s="145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</row>
    <row r="67" s="2" customFormat="1" ht="6.96" customHeight="1">
      <c r="A67" s="38"/>
      <c r="B67" s="59"/>
      <c r="C67" s="60"/>
      <c r="D67" s="60"/>
      <c r="E67" s="60"/>
      <c r="F67" s="60"/>
      <c r="G67" s="60"/>
      <c r="H67" s="60"/>
      <c r="I67" s="60"/>
      <c r="J67" s="60"/>
      <c r="K67" s="60"/>
      <c r="L67" s="145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</row>
    <row r="71" s="2" customFormat="1" ht="6.96" customHeight="1">
      <c r="A71" s="38"/>
      <c r="B71" s="61"/>
      <c r="C71" s="62"/>
      <c r="D71" s="62"/>
      <c r="E71" s="62"/>
      <c r="F71" s="62"/>
      <c r="G71" s="62"/>
      <c r="H71" s="62"/>
      <c r="I71" s="62"/>
      <c r="J71" s="62"/>
      <c r="K71" s="62"/>
      <c r="L71" s="145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</row>
    <row r="72" s="2" customFormat="1" ht="24.96" customHeight="1">
      <c r="A72" s="38"/>
      <c r="B72" s="39"/>
      <c r="C72" s="23" t="s">
        <v>250</v>
      </c>
      <c r="D72" s="40"/>
      <c r="E72" s="40"/>
      <c r="F72" s="40"/>
      <c r="G72" s="40"/>
      <c r="H72" s="40"/>
      <c r="I72" s="40"/>
      <c r="J72" s="40"/>
      <c r="K72" s="40"/>
      <c r="L72" s="145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</row>
    <row r="73" s="2" customFormat="1" ht="6.96" customHeight="1">
      <c r="A73" s="38"/>
      <c r="B73" s="39"/>
      <c r="C73" s="40"/>
      <c r="D73" s="40"/>
      <c r="E73" s="40"/>
      <c r="F73" s="40"/>
      <c r="G73" s="40"/>
      <c r="H73" s="40"/>
      <c r="I73" s="40"/>
      <c r="J73" s="40"/>
      <c r="K73" s="40"/>
      <c r="L73" s="145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</row>
    <row r="74" s="2" customFormat="1" ht="12" customHeight="1">
      <c r="A74" s="38"/>
      <c r="B74" s="39"/>
      <c r="C74" s="32" t="s">
        <v>16</v>
      </c>
      <c r="D74" s="40"/>
      <c r="E74" s="40"/>
      <c r="F74" s="40"/>
      <c r="G74" s="40"/>
      <c r="H74" s="40"/>
      <c r="I74" s="40"/>
      <c r="J74" s="40"/>
      <c r="K74" s="40"/>
      <c r="L74" s="145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</row>
    <row r="75" s="2" customFormat="1" ht="16.5" customHeight="1">
      <c r="A75" s="38"/>
      <c r="B75" s="39"/>
      <c r="C75" s="40"/>
      <c r="D75" s="40"/>
      <c r="E75" s="170" t="str">
        <f>E7</f>
        <v>3. STAVBA - FIALOVÁ - Vozovna Pisárky, etapa III. - vratná tramvajová smyčka</v>
      </c>
      <c r="F75" s="32"/>
      <c r="G75" s="32"/>
      <c r="H75" s="32"/>
      <c r="I75" s="40"/>
      <c r="J75" s="40"/>
      <c r="K75" s="40"/>
      <c r="L75" s="145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6" s="1" customFormat="1" ht="12" customHeight="1">
      <c r="B76" s="21"/>
      <c r="C76" s="32" t="s">
        <v>241</v>
      </c>
      <c r="D76" s="22"/>
      <c r="E76" s="22"/>
      <c r="F76" s="22"/>
      <c r="G76" s="22"/>
      <c r="H76" s="22"/>
      <c r="I76" s="22"/>
      <c r="J76" s="22"/>
      <c r="K76" s="22"/>
      <c r="L76" s="20"/>
    </row>
    <row r="77" s="2" customFormat="1" ht="16.5" customHeight="1">
      <c r="A77" s="38"/>
      <c r="B77" s="39"/>
      <c r="C77" s="40"/>
      <c r="D77" s="40"/>
      <c r="E77" s="170" t="s">
        <v>3060</v>
      </c>
      <c r="F77" s="40"/>
      <c r="G77" s="40"/>
      <c r="H77" s="40"/>
      <c r="I77" s="40"/>
      <c r="J77" s="40"/>
      <c r="K77" s="40"/>
      <c r="L77" s="145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78" s="2" customFormat="1" ht="12" customHeight="1">
      <c r="A78" s="38"/>
      <c r="B78" s="39"/>
      <c r="C78" s="32" t="s">
        <v>243</v>
      </c>
      <c r="D78" s="40"/>
      <c r="E78" s="40"/>
      <c r="F78" s="40"/>
      <c r="G78" s="40"/>
      <c r="H78" s="40"/>
      <c r="I78" s="40"/>
      <c r="J78" s="40"/>
      <c r="K78" s="40"/>
      <c r="L78" s="145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</row>
    <row r="79" s="2" customFormat="1" ht="16.5" customHeight="1">
      <c r="A79" s="38"/>
      <c r="B79" s="39"/>
      <c r="C79" s="40"/>
      <c r="D79" s="40"/>
      <c r="E79" s="69" t="str">
        <f>E11</f>
        <v>IO 408.1 - Přeložky sdělovacích kabelů BVV</v>
      </c>
      <c r="F79" s="40"/>
      <c r="G79" s="40"/>
      <c r="H79" s="40"/>
      <c r="I79" s="40"/>
      <c r="J79" s="40"/>
      <c r="K79" s="40"/>
      <c r="L79" s="145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</row>
    <row r="80" s="2" customFormat="1" ht="6.96" customHeight="1">
      <c r="A80" s="38"/>
      <c r="B80" s="39"/>
      <c r="C80" s="40"/>
      <c r="D80" s="40"/>
      <c r="E80" s="40"/>
      <c r="F80" s="40"/>
      <c r="G80" s="40"/>
      <c r="H80" s="40"/>
      <c r="I80" s="40"/>
      <c r="J80" s="40"/>
      <c r="K80" s="40"/>
      <c r="L80" s="145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12" customHeight="1">
      <c r="A81" s="38"/>
      <c r="B81" s="39"/>
      <c r="C81" s="32" t="s">
        <v>21</v>
      </c>
      <c r="D81" s="40"/>
      <c r="E81" s="40"/>
      <c r="F81" s="27" t="str">
        <f>F14</f>
        <v xml:space="preserve"> </v>
      </c>
      <c r="G81" s="40"/>
      <c r="H81" s="40"/>
      <c r="I81" s="32" t="s">
        <v>23</v>
      </c>
      <c r="J81" s="72" t="str">
        <f>IF(J14="","",J14)</f>
        <v>20. 12. 2021</v>
      </c>
      <c r="K81" s="40"/>
      <c r="L81" s="145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6.96" customHeight="1">
      <c r="A82" s="38"/>
      <c r="B82" s="39"/>
      <c r="C82" s="40"/>
      <c r="D82" s="40"/>
      <c r="E82" s="40"/>
      <c r="F82" s="40"/>
      <c r="G82" s="40"/>
      <c r="H82" s="40"/>
      <c r="I82" s="40"/>
      <c r="J82" s="40"/>
      <c r="K82" s="40"/>
      <c r="L82" s="145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15.15" customHeight="1">
      <c r="A83" s="38"/>
      <c r="B83" s="39"/>
      <c r="C83" s="32" t="s">
        <v>25</v>
      </c>
      <c r="D83" s="40"/>
      <c r="E83" s="40"/>
      <c r="F83" s="27" t="str">
        <f>E17</f>
        <v xml:space="preserve"> </v>
      </c>
      <c r="G83" s="40"/>
      <c r="H83" s="40"/>
      <c r="I83" s="32" t="s">
        <v>30</v>
      </c>
      <c r="J83" s="36" t="str">
        <f>E23</f>
        <v xml:space="preserve"> </v>
      </c>
      <c r="K83" s="40"/>
      <c r="L83" s="145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5.15" customHeight="1">
      <c r="A84" s="38"/>
      <c r="B84" s="39"/>
      <c r="C84" s="32" t="s">
        <v>28</v>
      </c>
      <c r="D84" s="40"/>
      <c r="E84" s="40"/>
      <c r="F84" s="27" t="str">
        <f>IF(E20="","",E20)</f>
        <v>Vyplň údaj</v>
      </c>
      <c r="G84" s="40"/>
      <c r="H84" s="40"/>
      <c r="I84" s="32" t="s">
        <v>32</v>
      </c>
      <c r="J84" s="36" t="str">
        <f>E26</f>
        <v xml:space="preserve"> </v>
      </c>
      <c r="K84" s="40"/>
      <c r="L84" s="145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0.32" customHeight="1">
      <c r="A85" s="38"/>
      <c r="B85" s="39"/>
      <c r="C85" s="40"/>
      <c r="D85" s="40"/>
      <c r="E85" s="40"/>
      <c r="F85" s="40"/>
      <c r="G85" s="40"/>
      <c r="H85" s="40"/>
      <c r="I85" s="40"/>
      <c r="J85" s="40"/>
      <c r="K85" s="40"/>
      <c r="L85" s="145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10" customFormat="1" ht="29.28" customHeight="1">
      <c r="A86" s="181"/>
      <c r="B86" s="182"/>
      <c r="C86" s="183" t="s">
        <v>251</v>
      </c>
      <c r="D86" s="184" t="s">
        <v>54</v>
      </c>
      <c r="E86" s="184" t="s">
        <v>50</v>
      </c>
      <c r="F86" s="184" t="s">
        <v>51</v>
      </c>
      <c r="G86" s="184" t="s">
        <v>252</v>
      </c>
      <c r="H86" s="184" t="s">
        <v>253</v>
      </c>
      <c r="I86" s="184" t="s">
        <v>254</v>
      </c>
      <c r="J86" s="184" t="s">
        <v>247</v>
      </c>
      <c r="K86" s="185" t="s">
        <v>255</v>
      </c>
      <c r="L86" s="186"/>
      <c r="M86" s="92" t="s">
        <v>19</v>
      </c>
      <c r="N86" s="93" t="s">
        <v>39</v>
      </c>
      <c r="O86" s="93" t="s">
        <v>256</v>
      </c>
      <c r="P86" s="93" t="s">
        <v>257</v>
      </c>
      <c r="Q86" s="93" t="s">
        <v>258</v>
      </c>
      <c r="R86" s="93" t="s">
        <v>259</v>
      </c>
      <c r="S86" s="93" t="s">
        <v>260</v>
      </c>
      <c r="T86" s="94" t="s">
        <v>261</v>
      </c>
      <c r="U86" s="181"/>
      <c r="V86" s="181"/>
      <c r="W86" s="181"/>
      <c r="X86" s="181"/>
      <c r="Y86" s="181"/>
      <c r="Z86" s="181"/>
      <c r="AA86" s="181"/>
      <c r="AB86" s="181"/>
      <c r="AC86" s="181"/>
      <c r="AD86" s="181"/>
      <c r="AE86" s="181"/>
    </row>
    <row r="87" s="2" customFormat="1" ht="22.8" customHeight="1">
      <c r="A87" s="38"/>
      <c r="B87" s="39"/>
      <c r="C87" s="99" t="s">
        <v>262</v>
      </c>
      <c r="D87" s="40"/>
      <c r="E87" s="40"/>
      <c r="F87" s="40"/>
      <c r="G87" s="40"/>
      <c r="H87" s="40"/>
      <c r="I87" s="40"/>
      <c r="J87" s="187">
        <f>BK87</f>
        <v>0</v>
      </c>
      <c r="K87" s="40"/>
      <c r="L87" s="44"/>
      <c r="M87" s="95"/>
      <c r="N87" s="188"/>
      <c r="O87" s="96"/>
      <c r="P87" s="189">
        <f>P88</f>
        <v>0</v>
      </c>
      <c r="Q87" s="96"/>
      <c r="R87" s="189">
        <f>R88</f>
        <v>0</v>
      </c>
      <c r="S87" s="96"/>
      <c r="T87" s="190">
        <f>T88</f>
        <v>0</v>
      </c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T87" s="17" t="s">
        <v>68</v>
      </c>
      <c r="AU87" s="17" t="s">
        <v>248</v>
      </c>
      <c r="BK87" s="191">
        <f>BK88</f>
        <v>0</v>
      </c>
    </row>
    <row r="88" s="11" customFormat="1" ht="25.92" customHeight="1">
      <c r="A88" s="11"/>
      <c r="B88" s="192"/>
      <c r="C88" s="193"/>
      <c r="D88" s="194" t="s">
        <v>68</v>
      </c>
      <c r="E88" s="195" t="s">
        <v>3693</v>
      </c>
      <c r="F88" s="195" t="s">
        <v>3694</v>
      </c>
      <c r="G88" s="193"/>
      <c r="H88" s="193"/>
      <c r="I88" s="196"/>
      <c r="J88" s="197">
        <f>BK88</f>
        <v>0</v>
      </c>
      <c r="K88" s="193"/>
      <c r="L88" s="198"/>
      <c r="M88" s="199"/>
      <c r="N88" s="200"/>
      <c r="O88" s="200"/>
      <c r="P88" s="201">
        <f>P89</f>
        <v>0</v>
      </c>
      <c r="Q88" s="200"/>
      <c r="R88" s="201">
        <f>R89</f>
        <v>0</v>
      </c>
      <c r="S88" s="200"/>
      <c r="T88" s="202">
        <f>T89</f>
        <v>0</v>
      </c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R88" s="203" t="s">
        <v>78</v>
      </c>
      <c r="AT88" s="204" t="s">
        <v>68</v>
      </c>
      <c r="AU88" s="204" t="s">
        <v>69</v>
      </c>
      <c r="AY88" s="203" t="s">
        <v>266</v>
      </c>
      <c r="BK88" s="205">
        <f>BK89</f>
        <v>0</v>
      </c>
    </row>
    <row r="89" s="11" customFormat="1" ht="22.8" customHeight="1">
      <c r="A89" s="11"/>
      <c r="B89" s="192"/>
      <c r="C89" s="193"/>
      <c r="D89" s="194" t="s">
        <v>68</v>
      </c>
      <c r="E89" s="277" t="s">
        <v>3695</v>
      </c>
      <c r="F89" s="277" t="s">
        <v>3696</v>
      </c>
      <c r="G89" s="193"/>
      <c r="H89" s="193"/>
      <c r="I89" s="196"/>
      <c r="J89" s="278">
        <f>BK89</f>
        <v>0</v>
      </c>
      <c r="K89" s="193"/>
      <c r="L89" s="198"/>
      <c r="M89" s="199"/>
      <c r="N89" s="200"/>
      <c r="O89" s="200"/>
      <c r="P89" s="201">
        <f>SUM(P90:P91)</f>
        <v>0</v>
      </c>
      <c r="Q89" s="200"/>
      <c r="R89" s="201">
        <f>SUM(R90:R91)</f>
        <v>0</v>
      </c>
      <c r="S89" s="200"/>
      <c r="T89" s="202">
        <f>SUM(T90:T91)</f>
        <v>0</v>
      </c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R89" s="203" t="s">
        <v>78</v>
      </c>
      <c r="AT89" s="204" t="s">
        <v>68</v>
      </c>
      <c r="AU89" s="204" t="s">
        <v>76</v>
      </c>
      <c r="AY89" s="203" t="s">
        <v>266</v>
      </c>
      <c r="BK89" s="205">
        <f>SUM(BK90:BK91)</f>
        <v>0</v>
      </c>
    </row>
    <row r="90" s="2" customFormat="1" ht="16.5" customHeight="1">
      <c r="A90" s="38"/>
      <c r="B90" s="39"/>
      <c r="C90" s="206" t="s">
        <v>76</v>
      </c>
      <c r="D90" s="206" t="s">
        <v>267</v>
      </c>
      <c r="E90" s="207" t="s">
        <v>3697</v>
      </c>
      <c r="F90" s="208" t="s">
        <v>3698</v>
      </c>
      <c r="G90" s="209" t="s">
        <v>270</v>
      </c>
      <c r="H90" s="210">
        <v>1</v>
      </c>
      <c r="I90" s="211"/>
      <c r="J90" s="212">
        <f>ROUND(I90*H90,2)</f>
        <v>0</v>
      </c>
      <c r="K90" s="208" t="s">
        <v>19</v>
      </c>
      <c r="L90" s="44"/>
      <c r="M90" s="213" t="s">
        <v>19</v>
      </c>
      <c r="N90" s="214" t="s">
        <v>40</v>
      </c>
      <c r="O90" s="84"/>
      <c r="P90" s="215">
        <f>O90*H90</f>
        <v>0</v>
      </c>
      <c r="Q90" s="215">
        <v>0</v>
      </c>
      <c r="R90" s="215">
        <f>Q90*H90</f>
        <v>0</v>
      </c>
      <c r="S90" s="215">
        <v>0</v>
      </c>
      <c r="T90" s="216">
        <f>S90*H90</f>
        <v>0</v>
      </c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R90" s="217" t="s">
        <v>265</v>
      </c>
      <c r="AT90" s="217" t="s">
        <v>267</v>
      </c>
      <c r="AU90" s="217" t="s">
        <v>78</v>
      </c>
      <c r="AY90" s="17" t="s">
        <v>266</v>
      </c>
      <c r="BE90" s="218">
        <f>IF(N90="základní",J90,0)</f>
        <v>0</v>
      </c>
      <c r="BF90" s="218">
        <f>IF(N90="snížená",J90,0)</f>
        <v>0</v>
      </c>
      <c r="BG90" s="218">
        <f>IF(N90="zákl. přenesená",J90,0)</f>
        <v>0</v>
      </c>
      <c r="BH90" s="218">
        <f>IF(N90="sníž. přenesená",J90,0)</f>
        <v>0</v>
      </c>
      <c r="BI90" s="218">
        <f>IF(N90="nulová",J90,0)</f>
        <v>0</v>
      </c>
      <c r="BJ90" s="17" t="s">
        <v>76</v>
      </c>
      <c r="BK90" s="218">
        <f>ROUND(I90*H90,2)</f>
        <v>0</v>
      </c>
      <c r="BL90" s="17" t="s">
        <v>265</v>
      </c>
      <c r="BM90" s="217" t="s">
        <v>3699</v>
      </c>
    </row>
    <row r="91" s="2" customFormat="1" ht="16.5" customHeight="1">
      <c r="A91" s="38"/>
      <c r="B91" s="39"/>
      <c r="C91" s="206" t="s">
        <v>78</v>
      </c>
      <c r="D91" s="206" t="s">
        <v>267</v>
      </c>
      <c r="E91" s="207" t="s">
        <v>3700</v>
      </c>
      <c r="F91" s="208" t="s">
        <v>3701</v>
      </c>
      <c r="G91" s="209" t="s">
        <v>270</v>
      </c>
      <c r="H91" s="210">
        <v>1</v>
      </c>
      <c r="I91" s="211"/>
      <c r="J91" s="212">
        <f>ROUND(I91*H91,2)</f>
        <v>0</v>
      </c>
      <c r="K91" s="208" t="s">
        <v>19</v>
      </c>
      <c r="L91" s="44"/>
      <c r="M91" s="270" t="s">
        <v>19</v>
      </c>
      <c r="N91" s="271" t="s">
        <v>40</v>
      </c>
      <c r="O91" s="263"/>
      <c r="P91" s="268">
        <f>O91*H91</f>
        <v>0</v>
      </c>
      <c r="Q91" s="268">
        <v>0</v>
      </c>
      <c r="R91" s="268">
        <f>Q91*H91</f>
        <v>0</v>
      </c>
      <c r="S91" s="268">
        <v>0</v>
      </c>
      <c r="T91" s="269">
        <f>S91*H91</f>
        <v>0</v>
      </c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R91" s="217" t="s">
        <v>265</v>
      </c>
      <c r="AT91" s="217" t="s">
        <v>267</v>
      </c>
      <c r="AU91" s="217" t="s">
        <v>78</v>
      </c>
      <c r="AY91" s="17" t="s">
        <v>266</v>
      </c>
      <c r="BE91" s="218">
        <f>IF(N91="základní",J91,0)</f>
        <v>0</v>
      </c>
      <c r="BF91" s="218">
        <f>IF(N91="snížená",J91,0)</f>
        <v>0</v>
      </c>
      <c r="BG91" s="218">
        <f>IF(N91="zákl. přenesená",J91,0)</f>
        <v>0</v>
      </c>
      <c r="BH91" s="218">
        <f>IF(N91="sníž. přenesená",J91,0)</f>
        <v>0</v>
      </c>
      <c r="BI91" s="218">
        <f>IF(N91="nulová",J91,0)</f>
        <v>0</v>
      </c>
      <c r="BJ91" s="17" t="s">
        <v>76</v>
      </c>
      <c r="BK91" s="218">
        <f>ROUND(I91*H91,2)</f>
        <v>0</v>
      </c>
      <c r="BL91" s="17" t="s">
        <v>265</v>
      </c>
      <c r="BM91" s="217" t="s">
        <v>3702</v>
      </c>
    </row>
    <row r="92" s="2" customFormat="1" ht="6.96" customHeight="1">
      <c r="A92" s="38"/>
      <c r="B92" s="59"/>
      <c r="C92" s="60"/>
      <c r="D92" s="60"/>
      <c r="E92" s="60"/>
      <c r="F92" s="60"/>
      <c r="G92" s="60"/>
      <c r="H92" s="60"/>
      <c r="I92" s="60"/>
      <c r="J92" s="60"/>
      <c r="K92" s="60"/>
      <c r="L92" s="44"/>
      <c r="M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</sheetData>
  <sheetProtection sheet="1" autoFilter="0" formatColumns="0" formatRows="0" objects="1" scenarios="1" spinCount="100000" saltValue="H/dnTBnfioJAL5vBecPfuE3UMaoItk0jtlGCn/epBUKfu0dcRu1r7eTkXxSBNH5Naho8KQi33aybUeyywAGHSQ==" hashValue="D58IcfUhdPqgb0obegvS17f+dv3k5bKA0WEI/L16OnRz3aJQ99cgVMZOB7H6zyHMJpK86psWVNx/RjaN4Wf+EQ==" algorithmName="SHA-512" password="CC35"/>
  <autoFilter ref="C86:K91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5:H75"/>
    <mergeCell ref="E77:H77"/>
    <mergeCell ref="E79:H79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157</v>
      </c>
    </row>
    <row r="3" hidden="1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20"/>
      <c r="AT3" s="17" t="s">
        <v>78</v>
      </c>
    </row>
    <row r="4" hidden="1" s="1" customFormat="1" ht="24.96" customHeight="1">
      <c r="B4" s="20"/>
      <c r="D4" s="141" t="s">
        <v>240</v>
      </c>
      <c r="L4" s="20"/>
      <c r="M4" s="142" t="s">
        <v>10</v>
      </c>
      <c r="AT4" s="17" t="s">
        <v>4</v>
      </c>
    </row>
    <row r="5" hidden="1" s="1" customFormat="1" ht="6.96" customHeight="1">
      <c r="B5" s="20"/>
      <c r="L5" s="20"/>
    </row>
    <row r="6" hidden="1" s="1" customFormat="1" ht="12" customHeight="1">
      <c r="B6" s="20"/>
      <c r="D6" s="143" t="s">
        <v>16</v>
      </c>
      <c r="L6" s="20"/>
    </row>
    <row r="7" hidden="1" s="1" customFormat="1" ht="16.5" customHeight="1">
      <c r="B7" s="20"/>
      <c r="E7" s="144" t="str">
        <f>'Rekapitulace stavby'!K6</f>
        <v>3. STAVBA - FIALOVÁ - Vozovna Pisárky, etapa III. - vratná tramvajová smyčka</v>
      </c>
      <c r="F7" s="143"/>
      <c r="G7" s="143"/>
      <c r="H7" s="143"/>
      <c r="L7" s="20"/>
    </row>
    <row r="8" hidden="1" s="1" customFormat="1" ht="12" customHeight="1">
      <c r="B8" s="20"/>
      <c r="D8" s="143" t="s">
        <v>241</v>
      </c>
      <c r="L8" s="20"/>
    </row>
    <row r="9" hidden="1" s="2" customFormat="1" ht="16.5" customHeight="1">
      <c r="A9" s="38"/>
      <c r="B9" s="44"/>
      <c r="C9" s="38"/>
      <c r="D9" s="38"/>
      <c r="E9" s="144" t="s">
        <v>3060</v>
      </c>
      <c r="F9" s="38"/>
      <c r="G9" s="38"/>
      <c r="H9" s="38"/>
      <c r="I9" s="38"/>
      <c r="J9" s="38"/>
      <c r="K9" s="38"/>
      <c r="L9" s="145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hidden="1" s="2" customFormat="1" ht="12" customHeight="1">
      <c r="A10" s="38"/>
      <c r="B10" s="44"/>
      <c r="C10" s="38"/>
      <c r="D10" s="143" t="s">
        <v>243</v>
      </c>
      <c r="E10" s="38"/>
      <c r="F10" s="38"/>
      <c r="G10" s="38"/>
      <c r="H10" s="38"/>
      <c r="I10" s="38"/>
      <c r="J10" s="38"/>
      <c r="K10" s="38"/>
      <c r="L10" s="145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hidden="1" s="2" customFormat="1" ht="16.5" customHeight="1">
      <c r="A11" s="38"/>
      <c r="B11" s="44"/>
      <c r="C11" s="38"/>
      <c r="D11" s="38"/>
      <c r="E11" s="146" t="s">
        <v>3703</v>
      </c>
      <c r="F11" s="38"/>
      <c r="G11" s="38"/>
      <c r="H11" s="38"/>
      <c r="I11" s="38"/>
      <c r="J11" s="38"/>
      <c r="K11" s="38"/>
      <c r="L11" s="145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hidden="1" s="2" customFormat="1">
      <c r="A12" s="38"/>
      <c r="B12" s="44"/>
      <c r="C12" s="38"/>
      <c r="D12" s="38"/>
      <c r="E12" s="38"/>
      <c r="F12" s="38"/>
      <c r="G12" s="38"/>
      <c r="H12" s="38"/>
      <c r="I12" s="38"/>
      <c r="J12" s="38"/>
      <c r="K12" s="38"/>
      <c r="L12" s="145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hidden="1" s="2" customFormat="1" ht="12" customHeight="1">
      <c r="A13" s="38"/>
      <c r="B13" s="44"/>
      <c r="C13" s="38"/>
      <c r="D13" s="143" t="s">
        <v>18</v>
      </c>
      <c r="E13" s="38"/>
      <c r="F13" s="133" t="s">
        <v>19</v>
      </c>
      <c r="G13" s="38"/>
      <c r="H13" s="38"/>
      <c r="I13" s="143" t="s">
        <v>20</v>
      </c>
      <c r="J13" s="133" t="s">
        <v>19</v>
      </c>
      <c r="K13" s="38"/>
      <c r="L13" s="145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hidden="1" s="2" customFormat="1" ht="12" customHeight="1">
      <c r="A14" s="38"/>
      <c r="B14" s="44"/>
      <c r="C14" s="38"/>
      <c r="D14" s="143" t="s">
        <v>21</v>
      </c>
      <c r="E14" s="38"/>
      <c r="F14" s="133" t="s">
        <v>22</v>
      </c>
      <c r="G14" s="38"/>
      <c r="H14" s="38"/>
      <c r="I14" s="143" t="s">
        <v>23</v>
      </c>
      <c r="J14" s="147" t="str">
        <f>'Rekapitulace stavby'!AN8</f>
        <v>20. 12. 2021</v>
      </c>
      <c r="K14" s="38"/>
      <c r="L14" s="145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hidden="1" s="2" customFormat="1" ht="10.8" customHeight="1">
      <c r="A15" s="38"/>
      <c r="B15" s="44"/>
      <c r="C15" s="38"/>
      <c r="D15" s="38"/>
      <c r="E15" s="38"/>
      <c r="F15" s="38"/>
      <c r="G15" s="38"/>
      <c r="H15" s="38"/>
      <c r="I15" s="38"/>
      <c r="J15" s="38"/>
      <c r="K15" s="38"/>
      <c r="L15" s="145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hidden="1" s="2" customFormat="1" ht="12" customHeight="1">
      <c r="A16" s="38"/>
      <c r="B16" s="44"/>
      <c r="C16" s="38"/>
      <c r="D16" s="143" t="s">
        <v>25</v>
      </c>
      <c r="E16" s="38"/>
      <c r="F16" s="38"/>
      <c r="G16" s="38"/>
      <c r="H16" s="38"/>
      <c r="I16" s="143" t="s">
        <v>26</v>
      </c>
      <c r="J16" s="133" t="str">
        <f>IF('Rekapitulace stavby'!AN10="","",'Rekapitulace stavby'!AN10)</f>
        <v/>
      </c>
      <c r="K16" s="38"/>
      <c r="L16" s="145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hidden="1" s="2" customFormat="1" ht="18" customHeight="1">
      <c r="A17" s="38"/>
      <c r="B17" s="44"/>
      <c r="C17" s="38"/>
      <c r="D17" s="38"/>
      <c r="E17" s="133" t="str">
        <f>IF('Rekapitulace stavby'!E11="","",'Rekapitulace stavby'!E11)</f>
        <v xml:space="preserve"> </v>
      </c>
      <c r="F17" s="38"/>
      <c r="G17" s="38"/>
      <c r="H17" s="38"/>
      <c r="I17" s="143" t="s">
        <v>27</v>
      </c>
      <c r="J17" s="133" t="str">
        <f>IF('Rekapitulace stavby'!AN11="","",'Rekapitulace stavby'!AN11)</f>
        <v/>
      </c>
      <c r="K17" s="38"/>
      <c r="L17" s="145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hidden="1" s="2" customFormat="1" ht="6.96" customHeight="1">
      <c r="A18" s="38"/>
      <c r="B18" s="44"/>
      <c r="C18" s="38"/>
      <c r="D18" s="38"/>
      <c r="E18" s="38"/>
      <c r="F18" s="38"/>
      <c r="G18" s="38"/>
      <c r="H18" s="38"/>
      <c r="I18" s="38"/>
      <c r="J18" s="38"/>
      <c r="K18" s="38"/>
      <c r="L18" s="145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hidden="1" s="2" customFormat="1" ht="12" customHeight="1">
      <c r="A19" s="38"/>
      <c r="B19" s="44"/>
      <c r="C19" s="38"/>
      <c r="D19" s="143" t="s">
        <v>28</v>
      </c>
      <c r="E19" s="38"/>
      <c r="F19" s="38"/>
      <c r="G19" s="38"/>
      <c r="H19" s="38"/>
      <c r="I19" s="143" t="s">
        <v>26</v>
      </c>
      <c r="J19" s="33" t="str">
        <f>'Rekapitulace stavby'!AN13</f>
        <v>Vyplň údaj</v>
      </c>
      <c r="K19" s="38"/>
      <c r="L19" s="145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hidden="1" s="2" customFormat="1" ht="18" customHeight="1">
      <c r="A20" s="38"/>
      <c r="B20" s="44"/>
      <c r="C20" s="38"/>
      <c r="D20" s="38"/>
      <c r="E20" s="33" t="str">
        <f>'Rekapitulace stavby'!E14</f>
        <v>Vyplň údaj</v>
      </c>
      <c r="F20" s="133"/>
      <c r="G20" s="133"/>
      <c r="H20" s="133"/>
      <c r="I20" s="143" t="s">
        <v>27</v>
      </c>
      <c r="J20" s="33" t="str">
        <f>'Rekapitulace stavby'!AN14</f>
        <v>Vyplň údaj</v>
      </c>
      <c r="K20" s="38"/>
      <c r="L20" s="145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hidden="1" s="2" customFormat="1" ht="6.96" customHeight="1">
      <c r="A21" s="38"/>
      <c r="B21" s="44"/>
      <c r="C21" s="38"/>
      <c r="D21" s="38"/>
      <c r="E21" s="38"/>
      <c r="F21" s="38"/>
      <c r="G21" s="38"/>
      <c r="H21" s="38"/>
      <c r="I21" s="38"/>
      <c r="J21" s="38"/>
      <c r="K21" s="38"/>
      <c r="L21" s="145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hidden="1" s="2" customFormat="1" ht="12" customHeight="1">
      <c r="A22" s="38"/>
      <c r="B22" s="44"/>
      <c r="C22" s="38"/>
      <c r="D22" s="143" t="s">
        <v>30</v>
      </c>
      <c r="E22" s="38"/>
      <c r="F22" s="38"/>
      <c r="G22" s="38"/>
      <c r="H22" s="38"/>
      <c r="I22" s="143" t="s">
        <v>26</v>
      </c>
      <c r="J22" s="133" t="str">
        <f>IF('Rekapitulace stavby'!AN16="","",'Rekapitulace stavby'!AN16)</f>
        <v/>
      </c>
      <c r="K22" s="38"/>
      <c r="L22" s="145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hidden="1" s="2" customFormat="1" ht="18" customHeight="1">
      <c r="A23" s="38"/>
      <c r="B23" s="44"/>
      <c r="C23" s="38"/>
      <c r="D23" s="38"/>
      <c r="E23" s="133" t="str">
        <f>IF('Rekapitulace stavby'!E17="","",'Rekapitulace stavby'!E17)</f>
        <v xml:space="preserve"> </v>
      </c>
      <c r="F23" s="38"/>
      <c r="G23" s="38"/>
      <c r="H23" s="38"/>
      <c r="I23" s="143" t="s">
        <v>27</v>
      </c>
      <c r="J23" s="133" t="str">
        <f>IF('Rekapitulace stavby'!AN17="","",'Rekapitulace stavby'!AN17)</f>
        <v/>
      </c>
      <c r="K23" s="38"/>
      <c r="L23" s="145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hidden="1" s="2" customFormat="1" ht="6.96" customHeight="1">
      <c r="A24" s="38"/>
      <c r="B24" s="44"/>
      <c r="C24" s="38"/>
      <c r="D24" s="38"/>
      <c r="E24" s="38"/>
      <c r="F24" s="38"/>
      <c r="G24" s="38"/>
      <c r="H24" s="38"/>
      <c r="I24" s="38"/>
      <c r="J24" s="38"/>
      <c r="K24" s="38"/>
      <c r="L24" s="145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hidden="1" s="2" customFormat="1" ht="12" customHeight="1">
      <c r="A25" s="38"/>
      <c r="B25" s="44"/>
      <c r="C25" s="38"/>
      <c r="D25" s="143" t="s">
        <v>32</v>
      </c>
      <c r="E25" s="38"/>
      <c r="F25" s="38"/>
      <c r="G25" s="38"/>
      <c r="H25" s="38"/>
      <c r="I25" s="143" t="s">
        <v>26</v>
      </c>
      <c r="J25" s="133" t="str">
        <f>IF('Rekapitulace stavby'!AN19="","",'Rekapitulace stavby'!AN19)</f>
        <v/>
      </c>
      <c r="K25" s="38"/>
      <c r="L25" s="145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hidden="1" s="2" customFormat="1" ht="18" customHeight="1">
      <c r="A26" s="38"/>
      <c r="B26" s="44"/>
      <c r="C26" s="38"/>
      <c r="D26" s="38"/>
      <c r="E26" s="133" t="str">
        <f>IF('Rekapitulace stavby'!E20="","",'Rekapitulace stavby'!E20)</f>
        <v xml:space="preserve"> </v>
      </c>
      <c r="F26" s="38"/>
      <c r="G26" s="38"/>
      <c r="H26" s="38"/>
      <c r="I26" s="143" t="s">
        <v>27</v>
      </c>
      <c r="J26" s="133" t="str">
        <f>IF('Rekapitulace stavby'!AN20="","",'Rekapitulace stavby'!AN20)</f>
        <v/>
      </c>
      <c r="K26" s="38"/>
      <c r="L26" s="145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hidden="1" s="2" customFormat="1" ht="6.96" customHeight="1">
      <c r="A27" s="38"/>
      <c r="B27" s="44"/>
      <c r="C27" s="38"/>
      <c r="D27" s="38"/>
      <c r="E27" s="38"/>
      <c r="F27" s="38"/>
      <c r="G27" s="38"/>
      <c r="H27" s="38"/>
      <c r="I27" s="38"/>
      <c r="J27" s="38"/>
      <c r="K27" s="38"/>
      <c r="L27" s="145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hidden="1" s="2" customFormat="1" ht="12" customHeight="1">
      <c r="A28" s="38"/>
      <c r="B28" s="44"/>
      <c r="C28" s="38"/>
      <c r="D28" s="143" t="s">
        <v>33</v>
      </c>
      <c r="E28" s="38"/>
      <c r="F28" s="38"/>
      <c r="G28" s="38"/>
      <c r="H28" s="38"/>
      <c r="I28" s="38"/>
      <c r="J28" s="38"/>
      <c r="K28" s="38"/>
      <c r="L28" s="145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hidden="1" s="8" customFormat="1" ht="16.5" customHeight="1">
      <c r="A29" s="148"/>
      <c r="B29" s="149"/>
      <c r="C29" s="148"/>
      <c r="D29" s="148"/>
      <c r="E29" s="150" t="s">
        <v>19</v>
      </c>
      <c r="F29" s="150"/>
      <c r="G29" s="150"/>
      <c r="H29" s="150"/>
      <c r="I29" s="148"/>
      <c r="J29" s="148"/>
      <c r="K29" s="148"/>
      <c r="L29" s="151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</row>
    <row r="30" hidden="1" s="2" customFormat="1" ht="6.96" customHeight="1">
      <c r="A30" s="38"/>
      <c r="B30" s="44"/>
      <c r="C30" s="38"/>
      <c r="D30" s="38"/>
      <c r="E30" s="38"/>
      <c r="F30" s="38"/>
      <c r="G30" s="38"/>
      <c r="H30" s="38"/>
      <c r="I30" s="38"/>
      <c r="J30" s="38"/>
      <c r="K30" s="38"/>
      <c r="L30" s="145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hidden="1" s="2" customFormat="1" ht="6.96" customHeight="1">
      <c r="A31" s="38"/>
      <c r="B31" s="44"/>
      <c r="C31" s="38"/>
      <c r="D31" s="152"/>
      <c r="E31" s="152"/>
      <c r="F31" s="152"/>
      <c r="G31" s="152"/>
      <c r="H31" s="152"/>
      <c r="I31" s="152"/>
      <c r="J31" s="152"/>
      <c r="K31" s="152"/>
      <c r="L31" s="145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hidden="1" s="2" customFormat="1" ht="25.44" customHeight="1">
      <c r="A32" s="38"/>
      <c r="B32" s="44"/>
      <c r="C32" s="38"/>
      <c r="D32" s="153" t="s">
        <v>35</v>
      </c>
      <c r="E32" s="38"/>
      <c r="F32" s="38"/>
      <c r="G32" s="38"/>
      <c r="H32" s="38"/>
      <c r="I32" s="38"/>
      <c r="J32" s="154">
        <f>ROUND(J90, 2)</f>
        <v>0</v>
      </c>
      <c r="K32" s="38"/>
      <c r="L32" s="145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hidden="1" s="2" customFormat="1" ht="6.96" customHeight="1">
      <c r="A33" s="38"/>
      <c r="B33" s="44"/>
      <c r="C33" s="38"/>
      <c r="D33" s="152"/>
      <c r="E33" s="152"/>
      <c r="F33" s="152"/>
      <c r="G33" s="152"/>
      <c r="H33" s="152"/>
      <c r="I33" s="152"/>
      <c r="J33" s="152"/>
      <c r="K33" s="152"/>
      <c r="L33" s="145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hidden="1" s="2" customFormat="1" ht="14.4" customHeight="1">
      <c r="A34" s="38"/>
      <c r="B34" s="44"/>
      <c r="C34" s="38"/>
      <c r="D34" s="38"/>
      <c r="E34" s="38"/>
      <c r="F34" s="155" t="s">
        <v>37</v>
      </c>
      <c r="G34" s="38"/>
      <c r="H34" s="38"/>
      <c r="I34" s="155" t="s">
        <v>36</v>
      </c>
      <c r="J34" s="155" t="s">
        <v>38</v>
      </c>
      <c r="K34" s="38"/>
      <c r="L34" s="145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156" t="s">
        <v>39</v>
      </c>
      <c r="E35" s="143" t="s">
        <v>40</v>
      </c>
      <c r="F35" s="157">
        <f>ROUND((SUM(BE90:BE197)),  2)</f>
        <v>0</v>
      </c>
      <c r="G35" s="38"/>
      <c r="H35" s="38"/>
      <c r="I35" s="158">
        <v>0.20999999999999999</v>
      </c>
      <c r="J35" s="157">
        <f>ROUND(((SUM(BE90:BE197))*I35),  2)</f>
        <v>0</v>
      </c>
      <c r="K35" s="38"/>
      <c r="L35" s="145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3" t="s">
        <v>41</v>
      </c>
      <c r="F36" s="157">
        <f>ROUND((SUM(BF90:BF197)),  2)</f>
        <v>0</v>
      </c>
      <c r="G36" s="38"/>
      <c r="H36" s="38"/>
      <c r="I36" s="158">
        <v>0.14999999999999999</v>
      </c>
      <c r="J36" s="157">
        <f>ROUND(((SUM(BF90:BF197))*I36),  2)</f>
        <v>0</v>
      </c>
      <c r="K36" s="38"/>
      <c r="L36" s="145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3" t="s">
        <v>42</v>
      </c>
      <c r="F37" s="157">
        <f>ROUND((SUM(BG90:BG197)),  2)</f>
        <v>0</v>
      </c>
      <c r="G37" s="38"/>
      <c r="H37" s="38"/>
      <c r="I37" s="158">
        <v>0.20999999999999999</v>
      </c>
      <c r="J37" s="157">
        <f>0</f>
        <v>0</v>
      </c>
      <c r="K37" s="38"/>
      <c r="L37" s="145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44"/>
      <c r="C38" s="38"/>
      <c r="D38" s="38"/>
      <c r="E38" s="143" t="s">
        <v>43</v>
      </c>
      <c r="F38" s="157">
        <f>ROUND((SUM(BH90:BH197)),  2)</f>
        <v>0</v>
      </c>
      <c r="G38" s="38"/>
      <c r="H38" s="38"/>
      <c r="I38" s="158">
        <v>0.14999999999999999</v>
      </c>
      <c r="J38" s="157">
        <f>0</f>
        <v>0</v>
      </c>
      <c r="K38" s="38"/>
      <c r="L38" s="145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44"/>
      <c r="C39" s="38"/>
      <c r="D39" s="38"/>
      <c r="E39" s="143" t="s">
        <v>44</v>
      </c>
      <c r="F39" s="157">
        <f>ROUND((SUM(BI90:BI197)),  2)</f>
        <v>0</v>
      </c>
      <c r="G39" s="38"/>
      <c r="H39" s="38"/>
      <c r="I39" s="158">
        <v>0</v>
      </c>
      <c r="J39" s="157">
        <f>0</f>
        <v>0</v>
      </c>
      <c r="K39" s="38"/>
      <c r="L39" s="145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hidden="1" s="2" customFormat="1" ht="6.96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145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hidden="1" s="2" customFormat="1" ht="25.44" customHeight="1">
      <c r="A41" s="38"/>
      <c r="B41" s="44"/>
      <c r="C41" s="159"/>
      <c r="D41" s="160" t="s">
        <v>45</v>
      </c>
      <c r="E41" s="161"/>
      <c r="F41" s="161"/>
      <c r="G41" s="162" t="s">
        <v>46</v>
      </c>
      <c r="H41" s="163" t="s">
        <v>47</v>
      </c>
      <c r="I41" s="161"/>
      <c r="J41" s="164">
        <f>SUM(J32:J39)</f>
        <v>0</v>
      </c>
      <c r="K41" s="165"/>
      <c r="L41" s="145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hidden="1" s="2" customFormat="1" ht="14.4" customHeight="1">
      <c r="A42" s="38"/>
      <c r="B42" s="166"/>
      <c r="C42" s="167"/>
      <c r="D42" s="167"/>
      <c r="E42" s="167"/>
      <c r="F42" s="167"/>
      <c r="G42" s="167"/>
      <c r="H42" s="167"/>
      <c r="I42" s="167"/>
      <c r="J42" s="167"/>
      <c r="K42" s="167"/>
      <c r="L42" s="145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hidden="1"/>
    <row r="44" hidden="1"/>
    <row r="45" hidden="1"/>
    <row r="46" s="2" customFormat="1" ht="6.96" customHeight="1">
      <c r="A46" s="38"/>
      <c r="B46" s="168"/>
      <c r="C46" s="169"/>
      <c r="D46" s="169"/>
      <c r="E46" s="169"/>
      <c r="F46" s="169"/>
      <c r="G46" s="169"/>
      <c r="H46" s="169"/>
      <c r="I46" s="169"/>
      <c r="J46" s="169"/>
      <c r="K46" s="169"/>
      <c r="L46" s="145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s="2" customFormat="1" ht="24.96" customHeight="1">
      <c r="A47" s="38"/>
      <c r="B47" s="39"/>
      <c r="C47" s="23" t="s">
        <v>245</v>
      </c>
      <c r="D47" s="40"/>
      <c r="E47" s="40"/>
      <c r="F47" s="40"/>
      <c r="G47" s="40"/>
      <c r="H47" s="40"/>
      <c r="I47" s="40"/>
      <c r="J47" s="40"/>
      <c r="K47" s="40"/>
      <c r="L47" s="145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s="2" customFormat="1" ht="6.96" customHeight="1">
      <c r="A48" s="38"/>
      <c r="B48" s="39"/>
      <c r="C48" s="40"/>
      <c r="D48" s="40"/>
      <c r="E48" s="40"/>
      <c r="F48" s="40"/>
      <c r="G48" s="40"/>
      <c r="H48" s="40"/>
      <c r="I48" s="40"/>
      <c r="J48" s="40"/>
      <c r="K48" s="40"/>
      <c r="L48" s="145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s="2" customFormat="1" ht="12" customHeight="1">
      <c r="A49" s="38"/>
      <c r="B49" s="39"/>
      <c r="C49" s="32" t="s">
        <v>16</v>
      </c>
      <c r="D49" s="40"/>
      <c r="E49" s="40"/>
      <c r="F49" s="40"/>
      <c r="G49" s="40"/>
      <c r="H49" s="40"/>
      <c r="I49" s="40"/>
      <c r="J49" s="40"/>
      <c r="K49" s="40"/>
      <c r="L49" s="145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s="2" customFormat="1" ht="16.5" customHeight="1">
      <c r="A50" s="38"/>
      <c r="B50" s="39"/>
      <c r="C50" s="40"/>
      <c r="D50" s="40"/>
      <c r="E50" s="170" t="str">
        <f>E7</f>
        <v>3. STAVBA - FIALOVÁ - Vozovna Pisárky, etapa III. - vratná tramvajová smyčka</v>
      </c>
      <c r="F50" s="32"/>
      <c r="G50" s="32"/>
      <c r="H50" s="32"/>
      <c r="I50" s="40"/>
      <c r="J50" s="40"/>
      <c r="K50" s="40"/>
      <c r="L50" s="145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s="1" customFormat="1" ht="12" customHeight="1">
      <c r="B51" s="21"/>
      <c r="C51" s="32" t="s">
        <v>241</v>
      </c>
      <c r="D51" s="22"/>
      <c r="E51" s="22"/>
      <c r="F51" s="22"/>
      <c r="G51" s="22"/>
      <c r="H51" s="22"/>
      <c r="I51" s="22"/>
      <c r="J51" s="22"/>
      <c r="K51" s="22"/>
      <c r="L51" s="20"/>
    </row>
    <row r="52" s="2" customFormat="1" ht="16.5" customHeight="1">
      <c r="A52" s="38"/>
      <c r="B52" s="39"/>
      <c r="C52" s="40"/>
      <c r="D52" s="40"/>
      <c r="E52" s="170" t="s">
        <v>3060</v>
      </c>
      <c r="F52" s="40"/>
      <c r="G52" s="40"/>
      <c r="H52" s="40"/>
      <c r="I52" s="40"/>
      <c r="J52" s="40"/>
      <c r="K52" s="40"/>
      <c r="L52" s="145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s="2" customFormat="1" ht="12" customHeight="1">
      <c r="A53" s="38"/>
      <c r="B53" s="39"/>
      <c r="C53" s="32" t="s">
        <v>243</v>
      </c>
      <c r="D53" s="40"/>
      <c r="E53" s="40"/>
      <c r="F53" s="40"/>
      <c r="G53" s="40"/>
      <c r="H53" s="40"/>
      <c r="I53" s="40"/>
      <c r="J53" s="40"/>
      <c r="K53" s="40"/>
      <c r="L53" s="145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s="2" customFormat="1" ht="16.5" customHeight="1">
      <c r="A54" s="38"/>
      <c r="B54" s="39"/>
      <c r="C54" s="40"/>
      <c r="D54" s="40"/>
      <c r="E54" s="69" t="str">
        <f>E11</f>
        <v>IO428 - VO ZPEVNĚNÉ PLOCHY A KOMUNIKACE DPMB (MSKP 1. Etapa-OD)</v>
      </c>
      <c r="F54" s="40"/>
      <c r="G54" s="40"/>
      <c r="H54" s="40"/>
      <c r="I54" s="40"/>
      <c r="J54" s="40"/>
      <c r="K54" s="40"/>
      <c r="L54" s="145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s="2" customFormat="1" ht="6.96" customHeight="1">
      <c r="A55" s="38"/>
      <c r="B55" s="39"/>
      <c r="C55" s="40"/>
      <c r="D55" s="40"/>
      <c r="E55" s="40"/>
      <c r="F55" s="40"/>
      <c r="G55" s="40"/>
      <c r="H55" s="40"/>
      <c r="I55" s="40"/>
      <c r="J55" s="40"/>
      <c r="K55" s="40"/>
      <c r="L55" s="145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s="2" customFormat="1" ht="12" customHeight="1">
      <c r="A56" s="38"/>
      <c r="B56" s="39"/>
      <c r="C56" s="32" t="s">
        <v>21</v>
      </c>
      <c r="D56" s="40"/>
      <c r="E56" s="40"/>
      <c r="F56" s="27" t="str">
        <f>F14</f>
        <v xml:space="preserve"> </v>
      </c>
      <c r="G56" s="40"/>
      <c r="H56" s="40"/>
      <c r="I56" s="32" t="s">
        <v>23</v>
      </c>
      <c r="J56" s="72" t="str">
        <f>IF(J14="","",J14)</f>
        <v>20. 12. 2021</v>
      </c>
      <c r="K56" s="40"/>
      <c r="L56" s="145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s="2" customFormat="1" ht="6.96" customHeight="1">
      <c r="A57" s="38"/>
      <c r="B57" s="39"/>
      <c r="C57" s="40"/>
      <c r="D57" s="40"/>
      <c r="E57" s="40"/>
      <c r="F57" s="40"/>
      <c r="G57" s="40"/>
      <c r="H57" s="40"/>
      <c r="I57" s="40"/>
      <c r="J57" s="40"/>
      <c r="K57" s="40"/>
      <c r="L57" s="145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s="2" customFormat="1" ht="15.15" customHeight="1">
      <c r="A58" s="38"/>
      <c r="B58" s="39"/>
      <c r="C58" s="32" t="s">
        <v>25</v>
      </c>
      <c r="D58" s="40"/>
      <c r="E58" s="40"/>
      <c r="F58" s="27" t="str">
        <f>E17</f>
        <v xml:space="preserve"> </v>
      </c>
      <c r="G58" s="40"/>
      <c r="H58" s="40"/>
      <c r="I58" s="32" t="s">
        <v>30</v>
      </c>
      <c r="J58" s="36" t="str">
        <f>E23</f>
        <v xml:space="preserve"> </v>
      </c>
      <c r="K58" s="40"/>
      <c r="L58" s="145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</row>
    <row r="59" s="2" customFormat="1" ht="15.15" customHeight="1">
      <c r="A59" s="38"/>
      <c r="B59" s="39"/>
      <c r="C59" s="32" t="s">
        <v>28</v>
      </c>
      <c r="D59" s="40"/>
      <c r="E59" s="40"/>
      <c r="F59" s="27" t="str">
        <f>IF(E20="","",E20)</f>
        <v>Vyplň údaj</v>
      </c>
      <c r="G59" s="40"/>
      <c r="H59" s="40"/>
      <c r="I59" s="32" t="s">
        <v>32</v>
      </c>
      <c r="J59" s="36" t="str">
        <f>E26</f>
        <v xml:space="preserve"> </v>
      </c>
      <c r="K59" s="40"/>
      <c r="L59" s="145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</row>
    <row r="60" s="2" customFormat="1" ht="10.32" customHeight="1">
      <c r="A60" s="38"/>
      <c r="B60" s="39"/>
      <c r="C60" s="40"/>
      <c r="D60" s="40"/>
      <c r="E60" s="40"/>
      <c r="F60" s="40"/>
      <c r="G60" s="40"/>
      <c r="H60" s="40"/>
      <c r="I60" s="40"/>
      <c r="J60" s="40"/>
      <c r="K60" s="40"/>
      <c r="L60" s="145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</row>
    <row r="61" s="2" customFormat="1" ht="29.28" customHeight="1">
      <c r="A61" s="38"/>
      <c r="B61" s="39"/>
      <c r="C61" s="171" t="s">
        <v>246</v>
      </c>
      <c r="D61" s="172"/>
      <c r="E61" s="172"/>
      <c r="F61" s="172"/>
      <c r="G61" s="172"/>
      <c r="H61" s="172"/>
      <c r="I61" s="172"/>
      <c r="J61" s="173" t="s">
        <v>247</v>
      </c>
      <c r="K61" s="172"/>
      <c r="L61" s="145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 s="2" customFormat="1" ht="10.32" customHeight="1">
      <c r="A62" s="38"/>
      <c r="B62" s="39"/>
      <c r="C62" s="40"/>
      <c r="D62" s="40"/>
      <c r="E62" s="40"/>
      <c r="F62" s="40"/>
      <c r="G62" s="40"/>
      <c r="H62" s="40"/>
      <c r="I62" s="40"/>
      <c r="J62" s="40"/>
      <c r="K62" s="40"/>
      <c r="L62" s="145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</row>
    <row r="63" s="2" customFormat="1" ht="22.8" customHeight="1">
      <c r="A63" s="38"/>
      <c r="B63" s="39"/>
      <c r="C63" s="174" t="s">
        <v>67</v>
      </c>
      <c r="D63" s="40"/>
      <c r="E63" s="40"/>
      <c r="F63" s="40"/>
      <c r="G63" s="40"/>
      <c r="H63" s="40"/>
      <c r="I63" s="40"/>
      <c r="J63" s="102">
        <f>J90</f>
        <v>0</v>
      </c>
      <c r="K63" s="40"/>
      <c r="L63" s="145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U63" s="17" t="s">
        <v>248</v>
      </c>
    </row>
    <row r="64" s="9" customFormat="1" ht="24.96" customHeight="1">
      <c r="A64" s="9"/>
      <c r="B64" s="175"/>
      <c r="C64" s="176"/>
      <c r="D64" s="177" t="s">
        <v>3062</v>
      </c>
      <c r="E64" s="178"/>
      <c r="F64" s="178"/>
      <c r="G64" s="178"/>
      <c r="H64" s="178"/>
      <c r="I64" s="178"/>
      <c r="J64" s="179">
        <f>J91</f>
        <v>0</v>
      </c>
      <c r="K64" s="176"/>
      <c r="L64" s="180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9" customFormat="1" ht="24.96" customHeight="1">
      <c r="A65" s="9"/>
      <c r="B65" s="175"/>
      <c r="C65" s="176"/>
      <c r="D65" s="177" t="s">
        <v>3063</v>
      </c>
      <c r="E65" s="178"/>
      <c r="F65" s="178"/>
      <c r="G65" s="178"/>
      <c r="H65" s="178"/>
      <c r="I65" s="178"/>
      <c r="J65" s="179">
        <f>J121</f>
        <v>0</v>
      </c>
      <c r="K65" s="176"/>
      <c r="L65" s="180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9" customFormat="1" ht="24.96" customHeight="1">
      <c r="A66" s="9"/>
      <c r="B66" s="175"/>
      <c r="C66" s="176"/>
      <c r="D66" s="177" t="s">
        <v>1664</v>
      </c>
      <c r="E66" s="178"/>
      <c r="F66" s="178"/>
      <c r="G66" s="178"/>
      <c r="H66" s="178"/>
      <c r="I66" s="178"/>
      <c r="J66" s="179">
        <f>J125</f>
        <v>0</v>
      </c>
      <c r="K66" s="176"/>
      <c r="L66" s="180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9" customFormat="1" ht="24.96" customHeight="1">
      <c r="A67" s="9"/>
      <c r="B67" s="175"/>
      <c r="C67" s="176"/>
      <c r="D67" s="177" t="s">
        <v>289</v>
      </c>
      <c r="E67" s="178"/>
      <c r="F67" s="178"/>
      <c r="G67" s="178"/>
      <c r="H67" s="178"/>
      <c r="I67" s="178"/>
      <c r="J67" s="179">
        <f>J184</f>
        <v>0</v>
      </c>
      <c r="K67" s="176"/>
      <c r="L67" s="180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9" customFormat="1" ht="24.96" customHeight="1">
      <c r="A68" s="9"/>
      <c r="B68" s="175"/>
      <c r="C68" s="176"/>
      <c r="D68" s="177" t="s">
        <v>249</v>
      </c>
      <c r="E68" s="178"/>
      <c r="F68" s="178"/>
      <c r="G68" s="178"/>
      <c r="H68" s="178"/>
      <c r="I68" s="178"/>
      <c r="J68" s="179">
        <f>J191</f>
        <v>0</v>
      </c>
      <c r="K68" s="176"/>
      <c r="L68" s="180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2" customFormat="1" ht="21.84" customHeight="1">
      <c r="A69" s="38"/>
      <c r="B69" s="39"/>
      <c r="C69" s="40"/>
      <c r="D69" s="40"/>
      <c r="E69" s="40"/>
      <c r="F69" s="40"/>
      <c r="G69" s="40"/>
      <c r="H69" s="40"/>
      <c r="I69" s="40"/>
      <c r="J69" s="40"/>
      <c r="K69" s="40"/>
      <c r="L69" s="145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</row>
    <row r="70" s="2" customFormat="1" ht="6.96" customHeight="1">
      <c r="A70" s="38"/>
      <c r="B70" s="59"/>
      <c r="C70" s="60"/>
      <c r="D70" s="60"/>
      <c r="E70" s="60"/>
      <c r="F70" s="60"/>
      <c r="G70" s="60"/>
      <c r="H70" s="60"/>
      <c r="I70" s="60"/>
      <c r="J70" s="60"/>
      <c r="K70" s="60"/>
      <c r="L70" s="145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</row>
    <row r="74" s="2" customFormat="1" ht="6.96" customHeight="1">
      <c r="A74" s="38"/>
      <c r="B74" s="61"/>
      <c r="C74" s="62"/>
      <c r="D74" s="62"/>
      <c r="E74" s="62"/>
      <c r="F74" s="62"/>
      <c r="G74" s="62"/>
      <c r="H74" s="62"/>
      <c r="I74" s="62"/>
      <c r="J74" s="62"/>
      <c r="K74" s="62"/>
      <c r="L74" s="145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</row>
    <row r="75" s="2" customFormat="1" ht="24.96" customHeight="1">
      <c r="A75" s="38"/>
      <c r="B75" s="39"/>
      <c r="C75" s="23" t="s">
        <v>250</v>
      </c>
      <c r="D75" s="40"/>
      <c r="E75" s="40"/>
      <c r="F75" s="40"/>
      <c r="G75" s="40"/>
      <c r="H75" s="40"/>
      <c r="I75" s="40"/>
      <c r="J75" s="40"/>
      <c r="K75" s="40"/>
      <c r="L75" s="145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6" s="2" customFormat="1" ht="6.96" customHeight="1">
      <c r="A76" s="38"/>
      <c r="B76" s="39"/>
      <c r="C76" s="40"/>
      <c r="D76" s="40"/>
      <c r="E76" s="40"/>
      <c r="F76" s="40"/>
      <c r="G76" s="40"/>
      <c r="H76" s="40"/>
      <c r="I76" s="40"/>
      <c r="J76" s="40"/>
      <c r="K76" s="40"/>
      <c r="L76" s="145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2" customHeight="1">
      <c r="A77" s="38"/>
      <c r="B77" s="39"/>
      <c r="C77" s="32" t="s">
        <v>16</v>
      </c>
      <c r="D77" s="40"/>
      <c r="E77" s="40"/>
      <c r="F77" s="40"/>
      <c r="G77" s="40"/>
      <c r="H77" s="40"/>
      <c r="I77" s="40"/>
      <c r="J77" s="40"/>
      <c r="K77" s="40"/>
      <c r="L77" s="145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78" s="2" customFormat="1" ht="16.5" customHeight="1">
      <c r="A78" s="38"/>
      <c r="B78" s="39"/>
      <c r="C78" s="40"/>
      <c r="D78" s="40"/>
      <c r="E78" s="170" t="str">
        <f>E7</f>
        <v>3. STAVBA - FIALOVÁ - Vozovna Pisárky, etapa III. - vratná tramvajová smyčka</v>
      </c>
      <c r="F78" s="32"/>
      <c r="G78" s="32"/>
      <c r="H78" s="32"/>
      <c r="I78" s="40"/>
      <c r="J78" s="40"/>
      <c r="K78" s="40"/>
      <c r="L78" s="145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</row>
    <row r="79" s="1" customFormat="1" ht="12" customHeight="1">
      <c r="B79" s="21"/>
      <c r="C79" s="32" t="s">
        <v>241</v>
      </c>
      <c r="D79" s="22"/>
      <c r="E79" s="22"/>
      <c r="F79" s="22"/>
      <c r="G79" s="22"/>
      <c r="H79" s="22"/>
      <c r="I79" s="22"/>
      <c r="J79" s="22"/>
      <c r="K79" s="22"/>
      <c r="L79" s="20"/>
    </row>
    <row r="80" s="2" customFormat="1" ht="16.5" customHeight="1">
      <c r="A80" s="38"/>
      <c r="B80" s="39"/>
      <c r="C80" s="40"/>
      <c r="D80" s="40"/>
      <c r="E80" s="170" t="s">
        <v>3060</v>
      </c>
      <c r="F80" s="40"/>
      <c r="G80" s="40"/>
      <c r="H80" s="40"/>
      <c r="I80" s="40"/>
      <c r="J80" s="40"/>
      <c r="K80" s="40"/>
      <c r="L80" s="145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12" customHeight="1">
      <c r="A81" s="38"/>
      <c r="B81" s="39"/>
      <c r="C81" s="32" t="s">
        <v>243</v>
      </c>
      <c r="D81" s="40"/>
      <c r="E81" s="40"/>
      <c r="F81" s="40"/>
      <c r="G81" s="40"/>
      <c r="H81" s="40"/>
      <c r="I81" s="40"/>
      <c r="J81" s="40"/>
      <c r="K81" s="40"/>
      <c r="L81" s="145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16.5" customHeight="1">
      <c r="A82" s="38"/>
      <c r="B82" s="39"/>
      <c r="C82" s="40"/>
      <c r="D82" s="40"/>
      <c r="E82" s="69" t="str">
        <f>E11</f>
        <v>IO428 - VO ZPEVNĚNÉ PLOCHY A KOMUNIKACE DPMB (MSKP 1. Etapa-OD)</v>
      </c>
      <c r="F82" s="40"/>
      <c r="G82" s="40"/>
      <c r="H82" s="40"/>
      <c r="I82" s="40"/>
      <c r="J82" s="40"/>
      <c r="K82" s="40"/>
      <c r="L82" s="145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145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21</v>
      </c>
      <c r="D84" s="40"/>
      <c r="E84" s="40"/>
      <c r="F84" s="27" t="str">
        <f>F14</f>
        <v xml:space="preserve"> </v>
      </c>
      <c r="G84" s="40"/>
      <c r="H84" s="40"/>
      <c r="I84" s="32" t="s">
        <v>23</v>
      </c>
      <c r="J84" s="72" t="str">
        <f>IF(J14="","",J14)</f>
        <v>20. 12. 2021</v>
      </c>
      <c r="K84" s="40"/>
      <c r="L84" s="145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6.96" customHeight="1">
      <c r="A85" s="38"/>
      <c r="B85" s="39"/>
      <c r="C85" s="40"/>
      <c r="D85" s="40"/>
      <c r="E85" s="40"/>
      <c r="F85" s="40"/>
      <c r="G85" s="40"/>
      <c r="H85" s="40"/>
      <c r="I85" s="40"/>
      <c r="J85" s="40"/>
      <c r="K85" s="40"/>
      <c r="L85" s="145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5.15" customHeight="1">
      <c r="A86" s="38"/>
      <c r="B86" s="39"/>
      <c r="C86" s="32" t="s">
        <v>25</v>
      </c>
      <c r="D86" s="40"/>
      <c r="E86" s="40"/>
      <c r="F86" s="27" t="str">
        <f>E17</f>
        <v xml:space="preserve"> </v>
      </c>
      <c r="G86" s="40"/>
      <c r="H86" s="40"/>
      <c r="I86" s="32" t="s">
        <v>30</v>
      </c>
      <c r="J86" s="36" t="str">
        <f>E23</f>
        <v xml:space="preserve"> </v>
      </c>
      <c r="K86" s="40"/>
      <c r="L86" s="145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5.15" customHeight="1">
      <c r="A87" s="38"/>
      <c r="B87" s="39"/>
      <c r="C87" s="32" t="s">
        <v>28</v>
      </c>
      <c r="D87" s="40"/>
      <c r="E87" s="40"/>
      <c r="F87" s="27" t="str">
        <f>IF(E20="","",E20)</f>
        <v>Vyplň údaj</v>
      </c>
      <c r="G87" s="40"/>
      <c r="H87" s="40"/>
      <c r="I87" s="32" t="s">
        <v>32</v>
      </c>
      <c r="J87" s="36" t="str">
        <f>E26</f>
        <v xml:space="preserve"> </v>
      </c>
      <c r="K87" s="40"/>
      <c r="L87" s="145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10.32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145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10" customFormat="1" ht="29.28" customHeight="1">
      <c r="A89" s="181"/>
      <c r="B89" s="182"/>
      <c r="C89" s="183" t="s">
        <v>251</v>
      </c>
      <c r="D89" s="184" t="s">
        <v>54</v>
      </c>
      <c r="E89" s="184" t="s">
        <v>50</v>
      </c>
      <c r="F89" s="184" t="s">
        <v>51</v>
      </c>
      <c r="G89" s="184" t="s">
        <v>252</v>
      </c>
      <c r="H89" s="184" t="s">
        <v>253</v>
      </c>
      <c r="I89" s="184" t="s">
        <v>254</v>
      </c>
      <c r="J89" s="184" t="s">
        <v>247</v>
      </c>
      <c r="K89" s="185" t="s">
        <v>255</v>
      </c>
      <c r="L89" s="186"/>
      <c r="M89" s="92" t="s">
        <v>19</v>
      </c>
      <c r="N89" s="93" t="s">
        <v>39</v>
      </c>
      <c r="O89" s="93" t="s">
        <v>256</v>
      </c>
      <c r="P89" s="93" t="s">
        <v>257</v>
      </c>
      <c r="Q89" s="93" t="s">
        <v>258</v>
      </c>
      <c r="R89" s="93" t="s">
        <v>259</v>
      </c>
      <c r="S89" s="93" t="s">
        <v>260</v>
      </c>
      <c r="T89" s="94" t="s">
        <v>261</v>
      </c>
      <c r="U89" s="181"/>
      <c r="V89" s="181"/>
      <c r="W89" s="181"/>
      <c r="X89" s="181"/>
      <c r="Y89" s="181"/>
      <c r="Z89" s="181"/>
      <c r="AA89" s="181"/>
      <c r="AB89" s="181"/>
      <c r="AC89" s="181"/>
      <c r="AD89" s="181"/>
      <c r="AE89" s="181"/>
    </row>
    <row r="90" s="2" customFormat="1" ht="22.8" customHeight="1">
      <c r="A90" s="38"/>
      <c r="B90" s="39"/>
      <c r="C90" s="99" t="s">
        <v>262</v>
      </c>
      <c r="D90" s="40"/>
      <c r="E90" s="40"/>
      <c r="F90" s="40"/>
      <c r="G90" s="40"/>
      <c r="H90" s="40"/>
      <c r="I90" s="40"/>
      <c r="J90" s="187">
        <f>BK90</f>
        <v>0</v>
      </c>
      <c r="K90" s="40"/>
      <c r="L90" s="44"/>
      <c r="M90" s="95"/>
      <c r="N90" s="188"/>
      <c r="O90" s="96"/>
      <c r="P90" s="189">
        <f>P91+P121+P125+P184+P191</f>
        <v>0</v>
      </c>
      <c r="Q90" s="96"/>
      <c r="R90" s="189">
        <f>R91+R121+R125+R184+R191</f>
        <v>73.901316199999997</v>
      </c>
      <c r="S90" s="96"/>
      <c r="T90" s="190">
        <f>T91+T121+T125+T184+T191</f>
        <v>317.72109999999998</v>
      </c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T90" s="17" t="s">
        <v>68</v>
      </c>
      <c r="AU90" s="17" t="s">
        <v>248</v>
      </c>
      <c r="BK90" s="191">
        <f>BK91+BK121+BK125+BK184+BK191</f>
        <v>0</v>
      </c>
    </row>
    <row r="91" s="11" customFormat="1" ht="25.92" customHeight="1">
      <c r="A91" s="11"/>
      <c r="B91" s="192"/>
      <c r="C91" s="193"/>
      <c r="D91" s="194" t="s">
        <v>68</v>
      </c>
      <c r="E91" s="195" t="s">
        <v>3064</v>
      </c>
      <c r="F91" s="195" t="s">
        <v>3065</v>
      </c>
      <c r="G91" s="193"/>
      <c r="H91" s="193"/>
      <c r="I91" s="196"/>
      <c r="J91" s="197">
        <f>BK91</f>
        <v>0</v>
      </c>
      <c r="K91" s="193"/>
      <c r="L91" s="198"/>
      <c r="M91" s="199"/>
      <c r="N91" s="200"/>
      <c r="O91" s="200"/>
      <c r="P91" s="201">
        <f>SUM(P92:P120)</f>
        <v>0</v>
      </c>
      <c r="Q91" s="200"/>
      <c r="R91" s="201">
        <f>SUM(R92:R120)</f>
        <v>0.74514000000000002</v>
      </c>
      <c r="S91" s="200"/>
      <c r="T91" s="202">
        <f>SUM(T92:T120)</f>
        <v>0</v>
      </c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R91" s="203" t="s">
        <v>265</v>
      </c>
      <c r="AT91" s="204" t="s">
        <v>68</v>
      </c>
      <c r="AU91" s="204" t="s">
        <v>69</v>
      </c>
      <c r="AY91" s="203" t="s">
        <v>266</v>
      </c>
      <c r="BK91" s="205">
        <f>SUM(BK92:BK120)</f>
        <v>0</v>
      </c>
    </row>
    <row r="92" s="2" customFormat="1" ht="16.5" customHeight="1">
      <c r="A92" s="38"/>
      <c r="B92" s="39"/>
      <c r="C92" s="206" t="s">
        <v>329</v>
      </c>
      <c r="D92" s="206" t="s">
        <v>267</v>
      </c>
      <c r="E92" s="207" t="s">
        <v>3704</v>
      </c>
      <c r="F92" s="208" t="s">
        <v>3705</v>
      </c>
      <c r="G92" s="209" t="s">
        <v>341</v>
      </c>
      <c r="H92" s="210">
        <v>1</v>
      </c>
      <c r="I92" s="211"/>
      <c r="J92" s="212">
        <f>ROUND(I92*H92,2)</f>
        <v>0</v>
      </c>
      <c r="K92" s="208" t="s">
        <v>19</v>
      </c>
      <c r="L92" s="44"/>
      <c r="M92" s="213" t="s">
        <v>19</v>
      </c>
      <c r="N92" s="214" t="s">
        <v>40</v>
      </c>
      <c r="O92" s="84"/>
      <c r="P92" s="215">
        <f>O92*H92</f>
        <v>0</v>
      </c>
      <c r="Q92" s="215">
        <v>0</v>
      </c>
      <c r="R92" s="215">
        <f>Q92*H92</f>
        <v>0</v>
      </c>
      <c r="S92" s="215">
        <v>0</v>
      </c>
      <c r="T92" s="216">
        <f>S92*H92</f>
        <v>0</v>
      </c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R92" s="217" t="s">
        <v>265</v>
      </c>
      <c r="AT92" s="217" t="s">
        <v>267</v>
      </c>
      <c r="AU92" s="217" t="s">
        <v>76</v>
      </c>
      <c r="AY92" s="17" t="s">
        <v>266</v>
      </c>
      <c r="BE92" s="218">
        <f>IF(N92="základní",J92,0)</f>
        <v>0</v>
      </c>
      <c r="BF92" s="218">
        <f>IF(N92="snížená",J92,0)</f>
        <v>0</v>
      </c>
      <c r="BG92" s="218">
        <f>IF(N92="zákl. přenesená",J92,0)</f>
        <v>0</v>
      </c>
      <c r="BH92" s="218">
        <f>IF(N92="sníž. přenesená",J92,0)</f>
        <v>0</v>
      </c>
      <c r="BI92" s="218">
        <f>IF(N92="nulová",J92,0)</f>
        <v>0</v>
      </c>
      <c r="BJ92" s="17" t="s">
        <v>76</v>
      </c>
      <c r="BK92" s="218">
        <f>ROUND(I92*H92,2)</f>
        <v>0</v>
      </c>
      <c r="BL92" s="17" t="s">
        <v>265</v>
      </c>
      <c r="BM92" s="217" t="s">
        <v>3706</v>
      </c>
    </row>
    <row r="93" s="2" customFormat="1" ht="16.5" customHeight="1">
      <c r="A93" s="38"/>
      <c r="B93" s="39"/>
      <c r="C93" s="239" t="s">
        <v>338</v>
      </c>
      <c r="D93" s="239" t="s">
        <v>299</v>
      </c>
      <c r="E93" s="240" t="s">
        <v>3707</v>
      </c>
      <c r="F93" s="241" t="s">
        <v>3708</v>
      </c>
      <c r="G93" s="242" t="s">
        <v>341</v>
      </c>
      <c r="H93" s="243">
        <v>1</v>
      </c>
      <c r="I93" s="244"/>
      <c r="J93" s="245">
        <f>ROUND(I93*H93,2)</f>
        <v>0</v>
      </c>
      <c r="K93" s="241" t="s">
        <v>19</v>
      </c>
      <c r="L93" s="246"/>
      <c r="M93" s="247" t="s">
        <v>19</v>
      </c>
      <c r="N93" s="248" t="s">
        <v>40</v>
      </c>
      <c r="O93" s="84"/>
      <c r="P93" s="215">
        <f>O93*H93</f>
        <v>0</v>
      </c>
      <c r="Q93" s="215">
        <v>0</v>
      </c>
      <c r="R93" s="215">
        <f>Q93*H93</f>
        <v>0</v>
      </c>
      <c r="S93" s="215">
        <v>0</v>
      </c>
      <c r="T93" s="216">
        <f>S93*H93</f>
        <v>0</v>
      </c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R93" s="217" t="s">
        <v>303</v>
      </c>
      <c r="AT93" s="217" t="s">
        <v>299</v>
      </c>
      <c r="AU93" s="217" t="s">
        <v>76</v>
      </c>
      <c r="AY93" s="17" t="s">
        <v>266</v>
      </c>
      <c r="BE93" s="218">
        <f>IF(N93="základní",J93,0)</f>
        <v>0</v>
      </c>
      <c r="BF93" s="218">
        <f>IF(N93="snížená",J93,0)</f>
        <v>0</v>
      </c>
      <c r="BG93" s="218">
        <f>IF(N93="zákl. přenesená",J93,0)</f>
        <v>0</v>
      </c>
      <c r="BH93" s="218">
        <f>IF(N93="sníž. přenesená",J93,0)</f>
        <v>0</v>
      </c>
      <c r="BI93" s="218">
        <f>IF(N93="nulová",J93,0)</f>
        <v>0</v>
      </c>
      <c r="BJ93" s="17" t="s">
        <v>76</v>
      </c>
      <c r="BK93" s="218">
        <f>ROUND(I93*H93,2)</f>
        <v>0</v>
      </c>
      <c r="BL93" s="17" t="s">
        <v>265</v>
      </c>
      <c r="BM93" s="217" t="s">
        <v>3709</v>
      </c>
    </row>
    <row r="94" s="2" customFormat="1" ht="16.5" customHeight="1">
      <c r="A94" s="38"/>
      <c r="B94" s="39"/>
      <c r="C94" s="206" t="s">
        <v>345</v>
      </c>
      <c r="D94" s="206" t="s">
        <v>267</v>
      </c>
      <c r="E94" s="207" t="s">
        <v>3545</v>
      </c>
      <c r="F94" s="208" t="s">
        <v>3546</v>
      </c>
      <c r="G94" s="209" t="s">
        <v>341</v>
      </c>
      <c r="H94" s="210">
        <v>11</v>
      </c>
      <c r="I94" s="211"/>
      <c r="J94" s="212">
        <f>ROUND(I94*H94,2)</f>
        <v>0</v>
      </c>
      <c r="K94" s="208" t="s">
        <v>19</v>
      </c>
      <c r="L94" s="44"/>
      <c r="M94" s="213" t="s">
        <v>19</v>
      </c>
      <c r="N94" s="214" t="s">
        <v>40</v>
      </c>
      <c r="O94" s="84"/>
      <c r="P94" s="215">
        <f>O94*H94</f>
        <v>0</v>
      </c>
      <c r="Q94" s="215">
        <v>0</v>
      </c>
      <c r="R94" s="215">
        <f>Q94*H94</f>
        <v>0</v>
      </c>
      <c r="S94" s="215">
        <v>0</v>
      </c>
      <c r="T94" s="216">
        <f>S94*H94</f>
        <v>0</v>
      </c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R94" s="217" t="s">
        <v>265</v>
      </c>
      <c r="AT94" s="217" t="s">
        <v>267</v>
      </c>
      <c r="AU94" s="217" t="s">
        <v>76</v>
      </c>
      <c r="AY94" s="17" t="s">
        <v>266</v>
      </c>
      <c r="BE94" s="218">
        <f>IF(N94="základní",J94,0)</f>
        <v>0</v>
      </c>
      <c r="BF94" s="218">
        <f>IF(N94="snížená",J94,0)</f>
        <v>0</v>
      </c>
      <c r="BG94" s="218">
        <f>IF(N94="zákl. přenesená",J94,0)</f>
        <v>0</v>
      </c>
      <c r="BH94" s="218">
        <f>IF(N94="sníž. přenesená",J94,0)</f>
        <v>0</v>
      </c>
      <c r="BI94" s="218">
        <f>IF(N94="nulová",J94,0)</f>
        <v>0</v>
      </c>
      <c r="BJ94" s="17" t="s">
        <v>76</v>
      </c>
      <c r="BK94" s="218">
        <f>ROUND(I94*H94,2)</f>
        <v>0</v>
      </c>
      <c r="BL94" s="17" t="s">
        <v>265</v>
      </c>
      <c r="BM94" s="217" t="s">
        <v>3710</v>
      </c>
    </row>
    <row r="95" s="2" customFormat="1" ht="16.5" customHeight="1">
      <c r="A95" s="38"/>
      <c r="B95" s="39"/>
      <c r="C95" s="206" t="s">
        <v>303</v>
      </c>
      <c r="D95" s="206" t="s">
        <v>267</v>
      </c>
      <c r="E95" s="207" t="s">
        <v>3711</v>
      </c>
      <c r="F95" s="208" t="s">
        <v>3712</v>
      </c>
      <c r="G95" s="209" t="s">
        <v>341</v>
      </c>
      <c r="H95" s="210">
        <v>1</v>
      </c>
      <c r="I95" s="211"/>
      <c r="J95" s="212">
        <f>ROUND(I95*H95,2)</f>
        <v>0</v>
      </c>
      <c r="K95" s="208" t="s">
        <v>19</v>
      </c>
      <c r="L95" s="44"/>
      <c r="M95" s="213" t="s">
        <v>19</v>
      </c>
      <c r="N95" s="214" t="s">
        <v>40</v>
      </c>
      <c r="O95" s="84"/>
      <c r="P95" s="215">
        <f>O95*H95</f>
        <v>0</v>
      </c>
      <c r="Q95" s="215">
        <v>0</v>
      </c>
      <c r="R95" s="215">
        <f>Q95*H95</f>
        <v>0</v>
      </c>
      <c r="S95" s="215">
        <v>0</v>
      </c>
      <c r="T95" s="216">
        <f>S95*H95</f>
        <v>0</v>
      </c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R95" s="217" t="s">
        <v>265</v>
      </c>
      <c r="AT95" s="217" t="s">
        <v>267</v>
      </c>
      <c r="AU95" s="217" t="s">
        <v>76</v>
      </c>
      <c r="AY95" s="17" t="s">
        <v>266</v>
      </c>
      <c r="BE95" s="218">
        <f>IF(N95="základní",J95,0)</f>
        <v>0</v>
      </c>
      <c r="BF95" s="218">
        <f>IF(N95="snížená",J95,0)</f>
        <v>0</v>
      </c>
      <c r="BG95" s="218">
        <f>IF(N95="zákl. přenesená",J95,0)</f>
        <v>0</v>
      </c>
      <c r="BH95" s="218">
        <f>IF(N95="sníž. přenesená",J95,0)</f>
        <v>0</v>
      </c>
      <c r="BI95" s="218">
        <f>IF(N95="nulová",J95,0)</f>
        <v>0</v>
      </c>
      <c r="BJ95" s="17" t="s">
        <v>76</v>
      </c>
      <c r="BK95" s="218">
        <f>ROUND(I95*H95,2)</f>
        <v>0</v>
      </c>
      <c r="BL95" s="17" t="s">
        <v>265</v>
      </c>
      <c r="BM95" s="217" t="s">
        <v>3713</v>
      </c>
    </row>
    <row r="96" s="2" customFormat="1" ht="16.5" customHeight="1">
      <c r="A96" s="38"/>
      <c r="B96" s="39"/>
      <c r="C96" s="206" t="s">
        <v>310</v>
      </c>
      <c r="D96" s="206" t="s">
        <v>267</v>
      </c>
      <c r="E96" s="207" t="s">
        <v>3548</v>
      </c>
      <c r="F96" s="208" t="s">
        <v>3549</v>
      </c>
      <c r="G96" s="209" t="s">
        <v>341</v>
      </c>
      <c r="H96" s="210">
        <v>7</v>
      </c>
      <c r="I96" s="211"/>
      <c r="J96" s="212">
        <f>ROUND(I96*H96,2)</f>
        <v>0</v>
      </c>
      <c r="K96" s="208" t="s">
        <v>19</v>
      </c>
      <c r="L96" s="44"/>
      <c r="M96" s="213" t="s">
        <v>19</v>
      </c>
      <c r="N96" s="214" t="s">
        <v>40</v>
      </c>
      <c r="O96" s="84"/>
      <c r="P96" s="215">
        <f>O96*H96</f>
        <v>0</v>
      </c>
      <c r="Q96" s="215">
        <v>0</v>
      </c>
      <c r="R96" s="215">
        <f>Q96*H96</f>
        <v>0</v>
      </c>
      <c r="S96" s="215">
        <v>0</v>
      </c>
      <c r="T96" s="216">
        <f>S96*H96</f>
        <v>0</v>
      </c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R96" s="217" t="s">
        <v>265</v>
      </c>
      <c r="AT96" s="217" t="s">
        <v>267</v>
      </c>
      <c r="AU96" s="217" t="s">
        <v>76</v>
      </c>
      <c r="AY96" s="17" t="s">
        <v>266</v>
      </c>
      <c r="BE96" s="218">
        <f>IF(N96="základní",J96,0)</f>
        <v>0</v>
      </c>
      <c r="BF96" s="218">
        <f>IF(N96="snížená",J96,0)</f>
        <v>0</v>
      </c>
      <c r="BG96" s="218">
        <f>IF(N96="zákl. přenesená",J96,0)</f>
        <v>0</v>
      </c>
      <c r="BH96" s="218">
        <f>IF(N96="sníž. přenesená",J96,0)</f>
        <v>0</v>
      </c>
      <c r="BI96" s="218">
        <f>IF(N96="nulová",J96,0)</f>
        <v>0</v>
      </c>
      <c r="BJ96" s="17" t="s">
        <v>76</v>
      </c>
      <c r="BK96" s="218">
        <f>ROUND(I96*H96,2)</f>
        <v>0</v>
      </c>
      <c r="BL96" s="17" t="s">
        <v>265</v>
      </c>
      <c r="BM96" s="217" t="s">
        <v>3714</v>
      </c>
    </row>
    <row r="97" s="2" customFormat="1" ht="16.5" customHeight="1">
      <c r="A97" s="38"/>
      <c r="B97" s="39"/>
      <c r="C97" s="206" t="s">
        <v>362</v>
      </c>
      <c r="D97" s="206" t="s">
        <v>267</v>
      </c>
      <c r="E97" s="207" t="s">
        <v>3542</v>
      </c>
      <c r="F97" s="208" t="s">
        <v>3543</v>
      </c>
      <c r="G97" s="209" t="s">
        <v>341</v>
      </c>
      <c r="H97" s="210">
        <v>8</v>
      </c>
      <c r="I97" s="211"/>
      <c r="J97" s="212">
        <f>ROUND(I97*H97,2)</f>
        <v>0</v>
      </c>
      <c r="K97" s="208" t="s">
        <v>19</v>
      </c>
      <c r="L97" s="44"/>
      <c r="M97" s="213" t="s">
        <v>19</v>
      </c>
      <c r="N97" s="214" t="s">
        <v>40</v>
      </c>
      <c r="O97" s="84"/>
      <c r="P97" s="215">
        <f>O97*H97</f>
        <v>0</v>
      </c>
      <c r="Q97" s="215">
        <v>0</v>
      </c>
      <c r="R97" s="215">
        <f>Q97*H97</f>
        <v>0</v>
      </c>
      <c r="S97" s="215">
        <v>0</v>
      </c>
      <c r="T97" s="216">
        <f>S97*H97</f>
        <v>0</v>
      </c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R97" s="217" t="s">
        <v>265</v>
      </c>
      <c r="AT97" s="217" t="s">
        <v>267</v>
      </c>
      <c r="AU97" s="217" t="s">
        <v>76</v>
      </c>
      <c r="AY97" s="17" t="s">
        <v>266</v>
      </c>
      <c r="BE97" s="218">
        <f>IF(N97="základní",J97,0)</f>
        <v>0</v>
      </c>
      <c r="BF97" s="218">
        <f>IF(N97="snížená",J97,0)</f>
        <v>0</v>
      </c>
      <c r="BG97" s="218">
        <f>IF(N97="zákl. přenesená",J97,0)</f>
        <v>0</v>
      </c>
      <c r="BH97" s="218">
        <f>IF(N97="sníž. přenesená",J97,0)</f>
        <v>0</v>
      </c>
      <c r="BI97" s="218">
        <f>IF(N97="nulová",J97,0)</f>
        <v>0</v>
      </c>
      <c r="BJ97" s="17" t="s">
        <v>76</v>
      </c>
      <c r="BK97" s="218">
        <f>ROUND(I97*H97,2)</f>
        <v>0</v>
      </c>
      <c r="BL97" s="17" t="s">
        <v>265</v>
      </c>
      <c r="BM97" s="217" t="s">
        <v>3715</v>
      </c>
    </row>
    <row r="98" s="2" customFormat="1" ht="16.5" customHeight="1">
      <c r="A98" s="38"/>
      <c r="B98" s="39"/>
      <c r="C98" s="239" t="s">
        <v>367</v>
      </c>
      <c r="D98" s="239" t="s">
        <v>299</v>
      </c>
      <c r="E98" s="240" t="s">
        <v>3246</v>
      </c>
      <c r="F98" s="241" t="s">
        <v>3599</v>
      </c>
      <c r="G98" s="242" t="s">
        <v>341</v>
      </c>
      <c r="H98" s="243">
        <v>14</v>
      </c>
      <c r="I98" s="244"/>
      <c r="J98" s="245">
        <f>ROUND(I98*H98,2)</f>
        <v>0</v>
      </c>
      <c r="K98" s="241" t="s">
        <v>19</v>
      </c>
      <c r="L98" s="246"/>
      <c r="M98" s="247" t="s">
        <v>19</v>
      </c>
      <c r="N98" s="248" t="s">
        <v>40</v>
      </c>
      <c r="O98" s="84"/>
      <c r="P98" s="215">
        <f>O98*H98</f>
        <v>0</v>
      </c>
      <c r="Q98" s="215">
        <v>0</v>
      </c>
      <c r="R98" s="215">
        <f>Q98*H98</f>
        <v>0</v>
      </c>
      <c r="S98" s="215">
        <v>0</v>
      </c>
      <c r="T98" s="216">
        <f>S98*H98</f>
        <v>0</v>
      </c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R98" s="217" t="s">
        <v>303</v>
      </c>
      <c r="AT98" s="217" t="s">
        <v>299</v>
      </c>
      <c r="AU98" s="217" t="s">
        <v>76</v>
      </c>
      <c r="AY98" s="17" t="s">
        <v>266</v>
      </c>
      <c r="BE98" s="218">
        <f>IF(N98="základní",J98,0)</f>
        <v>0</v>
      </c>
      <c r="BF98" s="218">
        <f>IF(N98="snížená",J98,0)</f>
        <v>0</v>
      </c>
      <c r="BG98" s="218">
        <f>IF(N98="zákl. přenesená",J98,0)</f>
        <v>0</v>
      </c>
      <c r="BH98" s="218">
        <f>IF(N98="sníž. přenesená",J98,0)</f>
        <v>0</v>
      </c>
      <c r="BI98" s="218">
        <f>IF(N98="nulová",J98,0)</f>
        <v>0</v>
      </c>
      <c r="BJ98" s="17" t="s">
        <v>76</v>
      </c>
      <c r="BK98" s="218">
        <f>ROUND(I98*H98,2)</f>
        <v>0</v>
      </c>
      <c r="BL98" s="17" t="s">
        <v>265</v>
      </c>
      <c r="BM98" s="217" t="s">
        <v>3716</v>
      </c>
    </row>
    <row r="99" s="2" customFormat="1" ht="16.5" customHeight="1">
      <c r="A99" s="38"/>
      <c r="B99" s="39"/>
      <c r="C99" s="206" t="s">
        <v>376</v>
      </c>
      <c r="D99" s="206" t="s">
        <v>267</v>
      </c>
      <c r="E99" s="207" t="s">
        <v>3399</v>
      </c>
      <c r="F99" s="208" t="s">
        <v>3400</v>
      </c>
      <c r="G99" s="209" t="s">
        <v>299</v>
      </c>
      <c r="H99" s="210">
        <v>260</v>
      </c>
      <c r="I99" s="211"/>
      <c r="J99" s="212">
        <f>ROUND(I99*H99,2)</f>
        <v>0</v>
      </c>
      <c r="K99" s="208" t="s">
        <v>19</v>
      </c>
      <c r="L99" s="44"/>
      <c r="M99" s="213" t="s">
        <v>19</v>
      </c>
      <c r="N99" s="214" t="s">
        <v>40</v>
      </c>
      <c r="O99" s="84"/>
      <c r="P99" s="215">
        <f>O99*H99</f>
        <v>0</v>
      </c>
      <c r="Q99" s="215">
        <v>0</v>
      </c>
      <c r="R99" s="215">
        <f>Q99*H99</f>
        <v>0</v>
      </c>
      <c r="S99" s="215">
        <v>0</v>
      </c>
      <c r="T99" s="216">
        <f>S99*H99</f>
        <v>0</v>
      </c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R99" s="217" t="s">
        <v>265</v>
      </c>
      <c r="AT99" s="217" t="s">
        <v>267</v>
      </c>
      <c r="AU99" s="217" t="s">
        <v>76</v>
      </c>
      <c r="AY99" s="17" t="s">
        <v>266</v>
      </c>
      <c r="BE99" s="218">
        <f>IF(N99="základní",J99,0)</f>
        <v>0</v>
      </c>
      <c r="BF99" s="218">
        <f>IF(N99="snížená",J99,0)</f>
        <v>0</v>
      </c>
      <c r="BG99" s="218">
        <f>IF(N99="zákl. přenesená",J99,0)</f>
        <v>0</v>
      </c>
      <c r="BH99" s="218">
        <f>IF(N99="sníž. přenesená",J99,0)</f>
        <v>0</v>
      </c>
      <c r="BI99" s="218">
        <f>IF(N99="nulová",J99,0)</f>
        <v>0</v>
      </c>
      <c r="BJ99" s="17" t="s">
        <v>76</v>
      </c>
      <c r="BK99" s="218">
        <f>ROUND(I99*H99,2)</f>
        <v>0</v>
      </c>
      <c r="BL99" s="17" t="s">
        <v>265</v>
      </c>
      <c r="BM99" s="217" t="s">
        <v>3717</v>
      </c>
    </row>
    <row r="100" s="12" customFormat="1">
      <c r="A100" s="12"/>
      <c r="B100" s="224"/>
      <c r="C100" s="225"/>
      <c r="D100" s="226" t="s">
        <v>275</v>
      </c>
      <c r="E100" s="227" t="s">
        <v>381</v>
      </c>
      <c r="F100" s="228" t="s">
        <v>3718</v>
      </c>
      <c r="G100" s="225"/>
      <c r="H100" s="229">
        <v>260</v>
      </c>
      <c r="I100" s="230"/>
      <c r="J100" s="225"/>
      <c r="K100" s="225"/>
      <c r="L100" s="231"/>
      <c r="M100" s="236"/>
      <c r="N100" s="237"/>
      <c r="O100" s="237"/>
      <c r="P100" s="237"/>
      <c r="Q100" s="237"/>
      <c r="R100" s="237"/>
      <c r="S100" s="237"/>
      <c r="T100" s="238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T100" s="235" t="s">
        <v>275</v>
      </c>
      <c r="AU100" s="235" t="s">
        <v>76</v>
      </c>
      <c r="AV100" s="12" t="s">
        <v>78</v>
      </c>
      <c r="AW100" s="12" t="s">
        <v>31</v>
      </c>
      <c r="AX100" s="12" t="s">
        <v>76</v>
      </c>
      <c r="AY100" s="235" t="s">
        <v>266</v>
      </c>
    </row>
    <row r="101" s="2" customFormat="1" ht="16.5" customHeight="1">
      <c r="A101" s="38"/>
      <c r="B101" s="39"/>
      <c r="C101" s="206" t="s">
        <v>573</v>
      </c>
      <c r="D101" s="206" t="s">
        <v>267</v>
      </c>
      <c r="E101" s="207" t="s">
        <v>3566</v>
      </c>
      <c r="F101" s="208" t="s">
        <v>3567</v>
      </c>
      <c r="G101" s="209" t="s">
        <v>341</v>
      </c>
      <c r="H101" s="210">
        <v>11</v>
      </c>
      <c r="I101" s="211"/>
      <c r="J101" s="212">
        <f>ROUND(I101*H101,2)</f>
        <v>0</v>
      </c>
      <c r="K101" s="208" t="s">
        <v>19</v>
      </c>
      <c r="L101" s="44"/>
      <c r="M101" s="213" t="s">
        <v>19</v>
      </c>
      <c r="N101" s="214" t="s">
        <v>40</v>
      </c>
      <c r="O101" s="84"/>
      <c r="P101" s="215">
        <f>O101*H101</f>
        <v>0</v>
      </c>
      <c r="Q101" s="215">
        <v>0</v>
      </c>
      <c r="R101" s="215">
        <f>Q101*H101</f>
        <v>0</v>
      </c>
      <c r="S101" s="215">
        <v>0</v>
      </c>
      <c r="T101" s="216">
        <f>S101*H101</f>
        <v>0</v>
      </c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R101" s="217" t="s">
        <v>265</v>
      </c>
      <c r="AT101" s="217" t="s">
        <v>267</v>
      </c>
      <c r="AU101" s="217" t="s">
        <v>76</v>
      </c>
      <c r="AY101" s="17" t="s">
        <v>266</v>
      </c>
      <c r="BE101" s="218">
        <f>IF(N101="základní",J101,0)</f>
        <v>0</v>
      </c>
      <c r="BF101" s="218">
        <f>IF(N101="snížená",J101,0)</f>
        <v>0</v>
      </c>
      <c r="BG101" s="218">
        <f>IF(N101="zákl. přenesená",J101,0)</f>
        <v>0</v>
      </c>
      <c r="BH101" s="218">
        <f>IF(N101="sníž. přenesená",J101,0)</f>
        <v>0</v>
      </c>
      <c r="BI101" s="218">
        <f>IF(N101="nulová",J101,0)</f>
        <v>0</v>
      </c>
      <c r="BJ101" s="17" t="s">
        <v>76</v>
      </c>
      <c r="BK101" s="218">
        <f>ROUND(I101*H101,2)</f>
        <v>0</v>
      </c>
      <c r="BL101" s="17" t="s">
        <v>265</v>
      </c>
      <c r="BM101" s="217" t="s">
        <v>3719</v>
      </c>
    </row>
    <row r="102" s="2" customFormat="1" ht="16.5" customHeight="1">
      <c r="A102" s="38"/>
      <c r="B102" s="39"/>
      <c r="C102" s="239" t="s">
        <v>579</v>
      </c>
      <c r="D102" s="239" t="s">
        <v>299</v>
      </c>
      <c r="E102" s="240" t="s">
        <v>3569</v>
      </c>
      <c r="F102" s="241" t="s">
        <v>3720</v>
      </c>
      <c r="G102" s="242" t="s">
        <v>341</v>
      </c>
      <c r="H102" s="243">
        <v>11</v>
      </c>
      <c r="I102" s="244"/>
      <c r="J102" s="245">
        <f>ROUND(I102*H102,2)</f>
        <v>0</v>
      </c>
      <c r="K102" s="241" t="s">
        <v>19</v>
      </c>
      <c r="L102" s="246"/>
      <c r="M102" s="247" t="s">
        <v>19</v>
      </c>
      <c r="N102" s="248" t="s">
        <v>40</v>
      </c>
      <c r="O102" s="84"/>
      <c r="P102" s="215">
        <f>O102*H102</f>
        <v>0</v>
      </c>
      <c r="Q102" s="215">
        <v>0</v>
      </c>
      <c r="R102" s="215">
        <f>Q102*H102</f>
        <v>0</v>
      </c>
      <c r="S102" s="215">
        <v>0</v>
      </c>
      <c r="T102" s="216">
        <f>S102*H102</f>
        <v>0</v>
      </c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R102" s="217" t="s">
        <v>303</v>
      </c>
      <c r="AT102" s="217" t="s">
        <v>299</v>
      </c>
      <c r="AU102" s="217" t="s">
        <v>76</v>
      </c>
      <c r="AY102" s="17" t="s">
        <v>266</v>
      </c>
      <c r="BE102" s="218">
        <f>IF(N102="základní",J102,0)</f>
        <v>0</v>
      </c>
      <c r="BF102" s="218">
        <f>IF(N102="snížená",J102,0)</f>
        <v>0</v>
      </c>
      <c r="BG102" s="218">
        <f>IF(N102="zákl. přenesená",J102,0)</f>
        <v>0</v>
      </c>
      <c r="BH102" s="218">
        <f>IF(N102="sníž. přenesená",J102,0)</f>
        <v>0</v>
      </c>
      <c r="BI102" s="218">
        <f>IF(N102="nulová",J102,0)</f>
        <v>0</v>
      </c>
      <c r="BJ102" s="17" t="s">
        <v>76</v>
      </c>
      <c r="BK102" s="218">
        <f>ROUND(I102*H102,2)</f>
        <v>0</v>
      </c>
      <c r="BL102" s="17" t="s">
        <v>265</v>
      </c>
      <c r="BM102" s="217" t="s">
        <v>3721</v>
      </c>
    </row>
    <row r="103" s="2" customFormat="1" ht="16.5" customHeight="1">
      <c r="A103" s="38"/>
      <c r="B103" s="39"/>
      <c r="C103" s="206" t="s">
        <v>8</v>
      </c>
      <c r="D103" s="206" t="s">
        <v>267</v>
      </c>
      <c r="E103" s="207" t="s">
        <v>3554</v>
      </c>
      <c r="F103" s="208" t="s">
        <v>3555</v>
      </c>
      <c r="G103" s="209" t="s">
        <v>341</v>
      </c>
      <c r="H103" s="210">
        <v>12</v>
      </c>
      <c r="I103" s="211"/>
      <c r="J103" s="212">
        <f>ROUND(I103*H103,2)</f>
        <v>0</v>
      </c>
      <c r="K103" s="208" t="s">
        <v>19</v>
      </c>
      <c r="L103" s="44"/>
      <c r="M103" s="213" t="s">
        <v>19</v>
      </c>
      <c r="N103" s="214" t="s">
        <v>40</v>
      </c>
      <c r="O103" s="84"/>
      <c r="P103" s="215">
        <f>O103*H103</f>
        <v>0</v>
      </c>
      <c r="Q103" s="215">
        <v>0</v>
      </c>
      <c r="R103" s="215">
        <f>Q103*H103</f>
        <v>0</v>
      </c>
      <c r="S103" s="215">
        <v>0</v>
      </c>
      <c r="T103" s="216">
        <f>S103*H103</f>
        <v>0</v>
      </c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R103" s="217" t="s">
        <v>265</v>
      </c>
      <c r="AT103" s="217" t="s">
        <v>267</v>
      </c>
      <c r="AU103" s="217" t="s">
        <v>76</v>
      </c>
      <c r="AY103" s="17" t="s">
        <v>266</v>
      </c>
      <c r="BE103" s="218">
        <f>IF(N103="základní",J103,0)</f>
        <v>0</v>
      </c>
      <c r="BF103" s="218">
        <f>IF(N103="snížená",J103,0)</f>
        <v>0</v>
      </c>
      <c r="BG103" s="218">
        <f>IF(N103="zákl. přenesená",J103,0)</f>
        <v>0</v>
      </c>
      <c r="BH103" s="218">
        <f>IF(N103="sníž. přenesená",J103,0)</f>
        <v>0</v>
      </c>
      <c r="BI103" s="218">
        <f>IF(N103="nulová",J103,0)</f>
        <v>0</v>
      </c>
      <c r="BJ103" s="17" t="s">
        <v>76</v>
      </c>
      <c r="BK103" s="218">
        <f>ROUND(I103*H103,2)</f>
        <v>0</v>
      </c>
      <c r="BL103" s="17" t="s">
        <v>265</v>
      </c>
      <c r="BM103" s="217" t="s">
        <v>3722</v>
      </c>
    </row>
    <row r="104" s="2" customFormat="1" ht="16.5" customHeight="1">
      <c r="A104" s="38"/>
      <c r="B104" s="39"/>
      <c r="C104" s="239" t="s">
        <v>591</v>
      </c>
      <c r="D104" s="239" t="s">
        <v>299</v>
      </c>
      <c r="E104" s="240" t="s">
        <v>3723</v>
      </c>
      <c r="F104" s="241" t="s">
        <v>3558</v>
      </c>
      <c r="G104" s="242" t="s">
        <v>341</v>
      </c>
      <c r="H104" s="243">
        <v>12</v>
      </c>
      <c r="I104" s="244"/>
      <c r="J104" s="245">
        <f>ROUND(I104*H104,2)</f>
        <v>0</v>
      </c>
      <c r="K104" s="241" t="s">
        <v>19</v>
      </c>
      <c r="L104" s="246"/>
      <c r="M104" s="247" t="s">
        <v>19</v>
      </c>
      <c r="N104" s="248" t="s">
        <v>40</v>
      </c>
      <c r="O104" s="84"/>
      <c r="P104" s="215">
        <f>O104*H104</f>
        <v>0</v>
      </c>
      <c r="Q104" s="215">
        <v>0</v>
      </c>
      <c r="R104" s="215">
        <f>Q104*H104</f>
        <v>0</v>
      </c>
      <c r="S104" s="215">
        <v>0</v>
      </c>
      <c r="T104" s="216">
        <f>S104*H104</f>
        <v>0</v>
      </c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R104" s="217" t="s">
        <v>303</v>
      </c>
      <c r="AT104" s="217" t="s">
        <v>299</v>
      </c>
      <c r="AU104" s="217" t="s">
        <v>76</v>
      </c>
      <c r="AY104" s="17" t="s">
        <v>266</v>
      </c>
      <c r="BE104" s="218">
        <f>IF(N104="základní",J104,0)</f>
        <v>0</v>
      </c>
      <c r="BF104" s="218">
        <f>IF(N104="snížená",J104,0)</f>
        <v>0</v>
      </c>
      <c r="BG104" s="218">
        <f>IF(N104="zákl. přenesená",J104,0)</f>
        <v>0</v>
      </c>
      <c r="BH104" s="218">
        <f>IF(N104="sníž. přenesená",J104,0)</f>
        <v>0</v>
      </c>
      <c r="BI104" s="218">
        <f>IF(N104="nulová",J104,0)</f>
        <v>0</v>
      </c>
      <c r="BJ104" s="17" t="s">
        <v>76</v>
      </c>
      <c r="BK104" s="218">
        <f>ROUND(I104*H104,2)</f>
        <v>0</v>
      </c>
      <c r="BL104" s="17" t="s">
        <v>265</v>
      </c>
      <c r="BM104" s="217" t="s">
        <v>3724</v>
      </c>
    </row>
    <row r="105" s="2" customFormat="1" ht="16.5" customHeight="1">
      <c r="A105" s="38"/>
      <c r="B105" s="39"/>
      <c r="C105" s="206" t="s">
        <v>598</v>
      </c>
      <c r="D105" s="206" t="s">
        <v>267</v>
      </c>
      <c r="E105" s="207" t="s">
        <v>3560</v>
      </c>
      <c r="F105" s="208" t="s">
        <v>3561</v>
      </c>
      <c r="G105" s="209" t="s">
        <v>341</v>
      </c>
      <c r="H105" s="210">
        <v>12</v>
      </c>
      <c r="I105" s="211"/>
      <c r="J105" s="212">
        <f>ROUND(I105*H105,2)</f>
        <v>0</v>
      </c>
      <c r="K105" s="208" t="s">
        <v>19</v>
      </c>
      <c r="L105" s="44"/>
      <c r="M105" s="213" t="s">
        <v>19</v>
      </c>
      <c r="N105" s="214" t="s">
        <v>40</v>
      </c>
      <c r="O105" s="84"/>
      <c r="P105" s="215">
        <f>O105*H105</f>
        <v>0</v>
      </c>
      <c r="Q105" s="215">
        <v>0</v>
      </c>
      <c r="R105" s="215">
        <f>Q105*H105</f>
        <v>0</v>
      </c>
      <c r="S105" s="215">
        <v>0</v>
      </c>
      <c r="T105" s="216">
        <f>S105*H105</f>
        <v>0</v>
      </c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R105" s="217" t="s">
        <v>265</v>
      </c>
      <c r="AT105" s="217" t="s">
        <v>267</v>
      </c>
      <c r="AU105" s="217" t="s">
        <v>76</v>
      </c>
      <c r="AY105" s="17" t="s">
        <v>266</v>
      </c>
      <c r="BE105" s="218">
        <f>IF(N105="základní",J105,0)</f>
        <v>0</v>
      </c>
      <c r="BF105" s="218">
        <f>IF(N105="snížená",J105,0)</f>
        <v>0</v>
      </c>
      <c r="BG105" s="218">
        <f>IF(N105="zákl. přenesená",J105,0)</f>
        <v>0</v>
      </c>
      <c r="BH105" s="218">
        <f>IF(N105="sníž. přenesená",J105,0)</f>
        <v>0</v>
      </c>
      <c r="BI105" s="218">
        <f>IF(N105="nulová",J105,0)</f>
        <v>0</v>
      </c>
      <c r="BJ105" s="17" t="s">
        <v>76</v>
      </c>
      <c r="BK105" s="218">
        <f>ROUND(I105*H105,2)</f>
        <v>0</v>
      </c>
      <c r="BL105" s="17" t="s">
        <v>265</v>
      </c>
      <c r="BM105" s="217" t="s">
        <v>3725</v>
      </c>
    </row>
    <row r="106" s="2" customFormat="1" ht="16.5" customHeight="1">
      <c r="A106" s="38"/>
      <c r="B106" s="39"/>
      <c r="C106" s="239" t="s">
        <v>605</v>
      </c>
      <c r="D106" s="239" t="s">
        <v>299</v>
      </c>
      <c r="E106" s="240" t="s">
        <v>3563</v>
      </c>
      <c r="F106" s="241" t="s">
        <v>3564</v>
      </c>
      <c r="G106" s="242" t="s">
        <v>341</v>
      </c>
      <c r="H106" s="243">
        <v>12</v>
      </c>
      <c r="I106" s="244"/>
      <c r="J106" s="245">
        <f>ROUND(I106*H106,2)</f>
        <v>0</v>
      </c>
      <c r="K106" s="241" t="s">
        <v>19</v>
      </c>
      <c r="L106" s="246"/>
      <c r="M106" s="247" t="s">
        <v>19</v>
      </c>
      <c r="N106" s="248" t="s">
        <v>40</v>
      </c>
      <c r="O106" s="84"/>
      <c r="P106" s="215">
        <f>O106*H106</f>
        <v>0</v>
      </c>
      <c r="Q106" s="215">
        <v>0.010500000000000001</v>
      </c>
      <c r="R106" s="215">
        <f>Q106*H106</f>
        <v>0.126</v>
      </c>
      <c r="S106" s="215">
        <v>0</v>
      </c>
      <c r="T106" s="216">
        <f>S106*H106</f>
        <v>0</v>
      </c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R106" s="217" t="s">
        <v>303</v>
      </c>
      <c r="AT106" s="217" t="s">
        <v>299</v>
      </c>
      <c r="AU106" s="217" t="s">
        <v>76</v>
      </c>
      <c r="AY106" s="17" t="s">
        <v>266</v>
      </c>
      <c r="BE106" s="218">
        <f>IF(N106="základní",J106,0)</f>
        <v>0</v>
      </c>
      <c r="BF106" s="218">
        <f>IF(N106="snížená",J106,0)</f>
        <v>0</v>
      </c>
      <c r="BG106" s="218">
        <f>IF(N106="zákl. přenesená",J106,0)</f>
        <v>0</v>
      </c>
      <c r="BH106" s="218">
        <f>IF(N106="sníž. přenesená",J106,0)</f>
        <v>0</v>
      </c>
      <c r="BI106" s="218">
        <f>IF(N106="nulová",J106,0)</f>
        <v>0</v>
      </c>
      <c r="BJ106" s="17" t="s">
        <v>76</v>
      </c>
      <c r="BK106" s="218">
        <f>ROUND(I106*H106,2)</f>
        <v>0</v>
      </c>
      <c r="BL106" s="17" t="s">
        <v>265</v>
      </c>
      <c r="BM106" s="217" t="s">
        <v>3726</v>
      </c>
    </row>
    <row r="107" s="2" customFormat="1" ht="16.5" customHeight="1">
      <c r="A107" s="38"/>
      <c r="B107" s="39"/>
      <c r="C107" s="206" t="s">
        <v>615</v>
      </c>
      <c r="D107" s="206" t="s">
        <v>267</v>
      </c>
      <c r="E107" s="207" t="s">
        <v>3572</v>
      </c>
      <c r="F107" s="208" t="s">
        <v>3573</v>
      </c>
      <c r="G107" s="209" t="s">
        <v>341</v>
      </c>
      <c r="H107" s="210">
        <v>11</v>
      </c>
      <c r="I107" s="211"/>
      <c r="J107" s="212">
        <f>ROUND(I107*H107,2)</f>
        <v>0</v>
      </c>
      <c r="K107" s="208" t="s">
        <v>19</v>
      </c>
      <c r="L107" s="44"/>
      <c r="M107" s="213" t="s">
        <v>19</v>
      </c>
      <c r="N107" s="214" t="s">
        <v>40</v>
      </c>
      <c r="O107" s="84"/>
      <c r="P107" s="215">
        <f>O107*H107</f>
        <v>0</v>
      </c>
      <c r="Q107" s="215">
        <v>0</v>
      </c>
      <c r="R107" s="215">
        <f>Q107*H107</f>
        <v>0</v>
      </c>
      <c r="S107" s="215">
        <v>0</v>
      </c>
      <c r="T107" s="216">
        <f>S107*H107</f>
        <v>0</v>
      </c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R107" s="217" t="s">
        <v>265</v>
      </c>
      <c r="AT107" s="217" t="s">
        <v>267</v>
      </c>
      <c r="AU107" s="217" t="s">
        <v>76</v>
      </c>
      <c r="AY107" s="17" t="s">
        <v>266</v>
      </c>
      <c r="BE107" s="218">
        <f>IF(N107="základní",J107,0)</f>
        <v>0</v>
      </c>
      <c r="BF107" s="218">
        <f>IF(N107="snížená",J107,0)</f>
        <v>0</v>
      </c>
      <c r="BG107" s="218">
        <f>IF(N107="zákl. přenesená",J107,0)</f>
        <v>0</v>
      </c>
      <c r="BH107" s="218">
        <f>IF(N107="sníž. přenesená",J107,0)</f>
        <v>0</v>
      </c>
      <c r="BI107" s="218">
        <f>IF(N107="nulová",J107,0)</f>
        <v>0</v>
      </c>
      <c r="BJ107" s="17" t="s">
        <v>76</v>
      </c>
      <c r="BK107" s="218">
        <f>ROUND(I107*H107,2)</f>
        <v>0</v>
      </c>
      <c r="BL107" s="17" t="s">
        <v>265</v>
      </c>
      <c r="BM107" s="217" t="s">
        <v>3727</v>
      </c>
    </row>
    <row r="108" s="2" customFormat="1" ht="16.5" customHeight="1">
      <c r="A108" s="38"/>
      <c r="B108" s="39"/>
      <c r="C108" s="239" t="s">
        <v>625</v>
      </c>
      <c r="D108" s="239" t="s">
        <v>299</v>
      </c>
      <c r="E108" s="240" t="s">
        <v>3575</v>
      </c>
      <c r="F108" s="241" t="s">
        <v>3576</v>
      </c>
      <c r="G108" s="242" t="s">
        <v>341</v>
      </c>
      <c r="H108" s="243">
        <v>11</v>
      </c>
      <c r="I108" s="244"/>
      <c r="J108" s="245">
        <f>ROUND(I108*H108,2)</f>
        <v>0</v>
      </c>
      <c r="K108" s="241" t="s">
        <v>19</v>
      </c>
      <c r="L108" s="246"/>
      <c r="M108" s="247" t="s">
        <v>19</v>
      </c>
      <c r="N108" s="248" t="s">
        <v>40</v>
      </c>
      <c r="O108" s="84"/>
      <c r="P108" s="215">
        <f>O108*H108</f>
        <v>0</v>
      </c>
      <c r="Q108" s="215">
        <v>0</v>
      </c>
      <c r="R108" s="215">
        <f>Q108*H108</f>
        <v>0</v>
      </c>
      <c r="S108" s="215">
        <v>0</v>
      </c>
      <c r="T108" s="216">
        <f>S108*H108</f>
        <v>0</v>
      </c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R108" s="217" t="s">
        <v>303</v>
      </c>
      <c r="AT108" s="217" t="s">
        <v>299</v>
      </c>
      <c r="AU108" s="217" t="s">
        <v>76</v>
      </c>
      <c r="AY108" s="17" t="s">
        <v>266</v>
      </c>
      <c r="BE108" s="218">
        <f>IF(N108="základní",J108,0)</f>
        <v>0</v>
      </c>
      <c r="BF108" s="218">
        <f>IF(N108="snížená",J108,0)</f>
        <v>0</v>
      </c>
      <c r="BG108" s="218">
        <f>IF(N108="zákl. přenesená",J108,0)</f>
        <v>0</v>
      </c>
      <c r="BH108" s="218">
        <f>IF(N108="sníž. přenesená",J108,0)</f>
        <v>0</v>
      </c>
      <c r="BI108" s="218">
        <f>IF(N108="nulová",J108,0)</f>
        <v>0</v>
      </c>
      <c r="BJ108" s="17" t="s">
        <v>76</v>
      </c>
      <c r="BK108" s="218">
        <f>ROUND(I108*H108,2)</f>
        <v>0</v>
      </c>
      <c r="BL108" s="17" t="s">
        <v>265</v>
      </c>
      <c r="BM108" s="217" t="s">
        <v>3728</v>
      </c>
    </row>
    <row r="109" s="2" customFormat="1" ht="16.5" customHeight="1">
      <c r="A109" s="38"/>
      <c r="B109" s="39"/>
      <c r="C109" s="206" t="s">
        <v>7</v>
      </c>
      <c r="D109" s="206" t="s">
        <v>267</v>
      </c>
      <c r="E109" s="207" t="s">
        <v>3312</v>
      </c>
      <c r="F109" s="208" t="s">
        <v>3596</v>
      </c>
      <c r="G109" s="209" t="s">
        <v>341</v>
      </c>
      <c r="H109" s="210">
        <v>55</v>
      </c>
      <c r="I109" s="211"/>
      <c r="J109" s="212">
        <f>ROUND(I109*H109,2)</f>
        <v>0</v>
      </c>
      <c r="K109" s="208" t="s">
        <v>19</v>
      </c>
      <c r="L109" s="44"/>
      <c r="M109" s="213" t="s">
        <v>19</v>
      </c>
      <c r="N109" s="214" t="s">
        <v>40</v>
      </c>
      <c r="O109" s="84"/>
      <c r="P109" s="215">
        <f>O109*H109</f>
        <v>0</v>
      </c>
      <c r="Q109" s="215">
        <v>0</v>
      </c>
      <c r="R109" s="215">
        <f>Q109*H109</f>
        <v>0</v>
      </c>
      <c r="S109" s="215">
        <v>0</v>
      </c>
      <c r="T109" s="216">
        <f>S109*H109</f>
        <v>0</v>
      </c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R109" s="217" t="s">
        <v>265</v>
      </c>
      <c r="AT109" s="217" t="s">
        <v>267</v>
      </c>
      <c r="AU109" s="217" t="s">
        <v>76</v>
      </c>
      <c r="AY109" s="17" t="s">
        <v>266</v>
      </c>
      <c r="BE109" s="218">
        <f>IF(N109="základní",J109,0)</f>
        <v>0</v>
      </c>
      <c r="BF109" s="218">
        <f>IF(N109="snížená",J109,0)</f>
        <v>0</v>
      </c>
      <c r="BG109" s="218">
        <f>IF(N109="zákl. přenesená",J109,0)</f>
        <v>0</v>
      </c>
      <c r="BH109" s="218">
        <f>IF(N109="sníž. přenesená",J109,0)</f>
        <v>0</v>
      </c>
      <c r="BI109" s="218">
        <f>IF(N109="nulová",J109,0)</f>
        <v>0</v>
      </c>
      <c r="BJ109" s="17" t="s">
        <v>76</v>
      </c>
      <c r="BK109" s="218">
        <f>ROUND(I109*H109,2)</f>
        <v>0</v>
      </c>
      <c r="BL109" s="17" t="s">
        <v>265</v>
      </c>
      <c r="BM109" s="217" t="s">
        <v>3729</v>
      </c>
    </row>
    <row r="110" s="2" customFormat="1" ht="16.5" customHeight="1">
      <c r="A110" s="38"/>
      <c r="B110" s="39"/>
      <c r="C110" s="206" t="s">
        <v>642</v>
      </c>
      <c r="D110" s="206" t="s">
        <v>267</v>
      </c>
      <c r="E110" s="207" t="s">
        <v>3081</v>
      </c>
      <c r="F110" s="208" t="s">
        <v>3082</v>
      </c>
      <c r="G110" s="209" t="s">
        <v>299</v>
      </c>
      <c r="H110" s="210">
        <v>336</v>
      </c>
      <c r="I110" s="211"/>
      <c r="J110" s="212">
        <f>ROUND(I110*H110,2)</f>
        <v>0</v>
      </c>
      <c r="K110" s="208" t="s">
        <v>19</v>
      </c>
      <c r="L110" s="44"/>
      <c r="M110" s="213" t="s">
        <v>19</v>
      </c>
      <c r="N110" s="214" t="s">
        <v>40</v>
      </c>
      <c r="O110" s="84"/>
      <c r="P110" s="215">
        <f>O110*H110</f>
        <v>0</v>
      </c>
      <c r="Q110" s="215">
        <v>0</v>
      </c>
      <c r="R110" s="215">
        <f>Q110*H110</f>
        <v>0</v>
      </c>
      <c r="S110" s="215">
        <v>0</v>
      </c>
      <c r="T110" s="216">
        <f>S110*H110</f>
        <v>0</v>
      </c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R110" s="217" t="s">
        <v>265</v>
      </c>
      <c r="AT110" s="217" t="s">
        <v>267</v>
      </c>
      <c r="AU110" s="217" t="s">
        <v>76</v>
      </c>
      <c r="AY110" s="17" t="s">
        <v>266</v>
      </c>
      <c r="BE110" s="218">
        <f>IF(N110="základní",J110,0)</f>
        <v>0</v>
      </c>
      <c r="BF110" s="218">
        <f>IF(N110="snížená",J110,0)</f>
        <v>0</v>
      </c>
      <c r="BG110" s="218">
        <f>IF(N110="zákl. přenesená",J110,0)</f>
        <v>0</v>
      </c>
      <c r="BH110" s="218">
        <f>IF(N110="sníž. přenesená",J110,0)</f>
        <v>0</v>
      </c>
      <c r="BI110" s="218">
        <f>IF(N110="nulová",J110,0)</f>
        <v>0</v>
      </c>
      <c r="BJ110" s="17" t="s">
        <v>76</v>
      </c>
      <c r="BK110" s="218">
        <f>ROUND(I110*H110,2)</f>
        <v>0</v>
      </c>
      <c r="BL110" s="17" t="s">
        <v>265</v>
      </c>
      <c r="BM110" s="217" t="s">
        <v>3730</v>
      </c>
    </row>
    <row r="111" s="12" customFormat="1">
      <c r="A111" s="12"/>
      <c r="B111" s="224"/>
      <c r="C111" s="225"/>
      <c r="D111" s="226" t="s">
        <v>275</v>
      </c>
      <c r="E111" s="227" t="s">
        <v>648</v>
      </c>
      <c r="F111" s="228" t="s">
        <v>3731</v>
      </c>
      <c r="G111" s="225"/>
      <c r="H111" s="229">
        <v>336</v>
      </c>
      <c r="I111" s="230"/>
      <c r="J111" s="225"/>
      <c r="K111" s="225"/>
      <c r="L111" s="231"/>
      <c r="M111" s="236"/>
      <c r="N111" s="237"/>
      <c r="O111" s="237"/>
      <c r="P111" s="237"/>
      <c r="Q111" s="237"/>
      <c r="R111" s="237"/>
      <c r="S111" s="237"/>
      <c r="T111" s="238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T111" s="235" t="s">
        <v>275</v>
      </c>
      <c r="AU111" s="235" t="s">
        <v>76</v>
      </c>
      <c r="AV111" s="12" t="s">
        <v>78</v>
      </c>
      <c r="AW111" s="12" t="s">
        <v>31</v>
      </c>
      <c r="AX111" s="12" t="s">
        <v>76</v>
      </c>
      <c r="AY111" s="235" t="s">
        <v>266</v>
      </c>
    </row>
    <row r="112" s="2" customFormat="1" ht="16.5" customHeight="1">
      <c r="A112" s="38"/>
      <c r="B112" s="39"/>
      <c r="C112" s="239" t="s">
        <v>652</v>
      </c>
      <c r="D112" s="239" t="s">
        <v>299</v>
      </c>
      <c r="E112" s="240" t="s">
        <v>3580</v>
      </c>
      <c r="F112" s="241" t="s">
        <v>3581</v>
      </c>
      <c r="G112" s="242" t="s">
        <v>299</v>
      </c>
      <c r="H112" s="243">
        <v>336</v>
      </c>
      <c r="I112" s="244"/>
      <c r="J112" s="245">
        <f>ROUND(I112*H112,2)</f>
        <v>0</v>
      </c>
      <c r="K112" s="241" t="s">
        <v>19</v>
      </c>
      <c r="L112" s="246"/>
      <c r="M112" s="247" t="s">
        <v>19</v>
      </c>
      <c r="N112" s="248" t="s">
        <v>40</v>
      </c>
      <c r="O112" s="84"/>
      <c r="P112" s="215">
        <f>O112*H112</f>
        <v>0</v>
      </c>
      <c r="Q112" s="215">
        <v>0.00089999999999999998</v>
      </c>
      <c r="R112" s="215">
        <f>Q112*H112</f>
        <v>0.3024</v>
      </c>
      <c r="S112" s="215">
        <v>0</v>
      </c>
      <c r="T112" s="216">
        <f>S112*H112</f>
        <v>0</v>
      </c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R112" s="217" t="s">
        <v>303</v>
      </c>
      <c r="AT112" s="217" t="s">
        <v>299</v>
      </c>
      <c r="AU112" s="217" t="s">
        <v>76</v>
      </c>
      <c r="AY112" s="17" t="s">
        <v>266</v>
      </c>
      <c r="BE112" s="218">
        <f>IF(N112="základní",J112,0)</f>
        <v>0</v>
      </c>
      <c r="BF112" s="218">
        <f>IF(N112="snížená",J112,0)</f>
        <v>0</v>
      </c>
      <c r="BG112" s="218">
        <f>IF(N112="zákl. přenesená",J112,0)</f>
        <v>0</v>
      </c>
      <c r="BH112" s="218">
        <f>IF(N112="sníž. přenesená",J112,0)</f>
        <v>0</v>
      </c>
      <c r="BI112" s="218">
        <f>IF(N112="nulová",J112,0)</f>
        <v>0</v>
      </c>
      <c r="BJ112" s="17" t="s">
        <v>76</v>
      </c>
      <c r="BK112" s="218">
        <f>ROUND(I112*H112,2)</f>
        <v>0</v>
      </c>
      <c r="BL112" s="17" t="s">
        <v>265</v>
      </c>
      <c r="BM112" s="217" t="s">
        <v>3732</v>
      </c>
    </row>
    <row r="113" s="2" customFormat="1" ht="21.75" customHeight="1">
      <c r="A113" s="38"/>
      <c r="B113" s="39"/>
      <c r="C113" s="206" t="s">
        <v>407</v>
      </c>
      <c r="D113" s="206" t="s">
        <v>267</v>
      </c>
      <c r="E113" s="207" t="s">
        <v>3066</v>
      </c>
      <c r="F113" s="208" t="s">
        <v>3067</v>
      </c>
      <c r="G113" s="209" t="s">
        <v>341</v>
      </c>
      <c r="H113" s="210">
        <v>23</v>
      </c>
      <c r="I113" s="211"/>
      <c r="J113" s="212">
        <f>ROUND(I113*H113,2)</f>
        <v>0</v>
      </c>
      <c r="K113" s="208" t="s">
        <v>19</v>
      </c>
      <c r="L113" s="44"/>
      <c r="M113" s="213" t="s">
        <v>19</v>
      </c>
      <c r="N113" s="214" t="s">
        <v>40</v>
      </c>
      <c r="O113" s="84"/>
      <c r="P113" s="215">
        <f>O113*H113</f>
        <v>0</v>
      </c>
      <c r="Q113" s="215">
        <v>0</v>
      </c>
      <c r="R113" s="215">
        <f>Q113*H113</f>
        <v>0</v>
      </c>
      <c r="S113" s="215">
        <v>0</v>
      </c>
      <c r="T113" s="216">
        <f>S113*H113</f>
        <v>0</v>
      </c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R113" s="217" t="s">
        <v>265</v>
      </c>
      <c r="AT113" s="217" t="s">
        <v>267</v>
      </c>
      <c r="AU113" s="217" t="s">
        <v>76</v>
      </c>
      <c r="AY113" s="17" t="s">
        <v>266</v>
      </c>
      <c r="BE113" s="218">
        <f>IF(N113="základní",J113,0)</f>
        <v>0</v>
      </c>
      <c r="BF113" s="218">
        <f>IF(N113="snížená",J113,0)</f>
        <v>0</v>
      </c>
      <c r="BG113" s="218">
        <f>IF(N113="zákl. přenesená",J113,0)</f>
        <v>0</v>
      </c>
      <c r="BH113" s="218">
        <f>IF(N113="sníž. přenesená",J113,0)</f>
        <v>0</v>
      </c>
      <c r="BI113" s="218">
        <f>IF(N113="nulová",J113,0)</f>
        <v>0</v>
      </c>
      <c r="BJ113" s="17" t="s">
        <v>76</v>
      </c>
      <c r="BK113" s="218">
        <f>ROUND(I113*H113,2)</f>
        <v>0</v>
      </c>
      <c r="BL113" s="17" t="s">
        <v>265</v>
      </c>
      <c r="BM113" s="217" t="s">
        <v>3733</v>
      </c>
    </row>
    <row r="114" s="2" customFormat="1" ht="21.75" customHeight="1">
      <c r="A114" s="38"/>
      <c r="B114" s="39"/>
      <c r="C114" s="206" t="s">
        <v>665</v>
      </c>
      <c r="D114" s="206" t="s">
        <v>267</v>
      </c>
      <c r="E114" s="207" t="s">
        <v>3583</v>
      </c>
      <c r="F114" s="208" t="s">
        <v>3584</v>
      </c>
      <c r="G114" s="209" t="s">
        <v>299</v>
      </c>
      <c r="H114" s="210">
        <v>315</v>
      </c>
      <c r="I114" s="211"/>
      <c r="J114" s="212">
        <f>ROUND(I114*H114,2)</f>
        <v>0</v>
      </c>
      <c r="K114" s="208" t="s">
        <v>19</v>
      </c>
      <c r="L114" s="44"/>
      <c r="M114" s="213" t="s">
        <v>19</v>
      </c>
      <c r="N114" s="214" t="s">
        <v>40</v>
      </c>
      <c r="O114" s="84"/>
      <c r="P114" s="215">
        <f>O114*H114</f>
        <v>0</v>
      </c>
      <c r="Q114" s="215">
        <v>0</v>
      </c>
      <c r="R114" s="215">
        <f>Q114*H114</f>
        <v>0</v>
      </c>
      <c r="S114" s="215">
        <v>0</v>
      </c>
      <c r="T114" s="216">
        <f>S114*H114</f>
        <v>0</v>
      </c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R114" s="217" t="s">
        <v>265</v>
      </c>
      <c r="AT114" s="217" t="s">
        <v>267</v>
      </c>
      <c r="AU114" s="217" t="s">
        <v>76</v>
      </c>
      <c r="AY114" s="17" t="s">
        <v>266</v>
      </c>
      <c r="BE114" s="218">
        <f>IF(N114="základní",J114,0)</f>
        <v>0</v>
      </c>
      <c r="BF114" s="218">
        <f>IF(N114="snížená",J114,0)</f>
        <v>0</v>
      </c>
      <c r="BG114" s="218">
        <f>IF(N114="zákl. přenesená",J114,0)</f>
        <v>0</v>
      </c>
      <c r="BH114" s="218">
        <f>IF(N114="sníž. přenesená",J114,0)</f>
        <v>0</v>
      </c>
      <c r="BI114" s="218">
        <f>IF(N114="nulová",J114,0)</f>
        <v>0</v>
      </c>
      <c r="BJ114" s="17" t="s">
        <v>76</v>
      </c>
      <c r="BK114" s="218">
        <f>ROUND(I114*H114,2)</f>
        <v>0</v>
      </c>
      <c r="BL114" s="17" t="s">
        <v>265</v>
      </c>
      <c r="BM114" s="217" t="s">
        <v>3734</v>
      </c>
    </row>
    <row r="115" s="12" customFormat="1">
      <c r="A115" s="12"/>
      <c r="B115" s="224"/>
      <c r="C115" s="225"/>
      <c r="D115" s="226" t="s">
        <v>275</v>
      </c>
      <c r="E115" s="227" t="s">
        <v>1641</v>
      </c>
      <c r="F115" s="228" t="s">
        <v>3735</v>
      </c>
      <c r="G115" s="225"/>
      <c r="H115" s="229">
        <v>315</v>
      </c>
      <c r="I115" s="230"/>
      <c r="J115" s="225"/>
      <c r="K115" s="225"/>
      <c r="L115" s="231"/>
      <c r="M115" s="236"/>
      <c r="N115" s="237"/>
      <c r="O115" s="237"/>
      <c r="P115" s="237"/>
      <c r="Q115" s="237"/>
      <c r="R115" s="237"/>
      <c r="S115" s="237"/>
      <c r="T115" s="238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T115" s="235" t="s">
        <v>275</v>
      </c>
      <c r="AU115" s="235" t="s">
        <v>76</v>
      </c>
      <c r="AV115" s="12" t="s">
        <v>78</v>
      </c>
      <c r="AW115" s="12" t="s">
        <v>31</v>
      </c>
      <c r="AX115" s="12" t="s">
        <v>76</v>
      </c>
      <c r="AY115" s="235" t="s">
        <v>266</v>
      </c>
    </row>
    <row r="116" s="2" customFormat="1" ht="16.5" customHeight="1">
      <c r="A116" s="38"/>
      <c r="B116" s="39"/>
      <c r="C116" s="239" t="s">
        <v>670</v>
      </c>
      <c r="D116" s="239" t="s">
        <v>299</v>
      </c>
      <c r="E116" s="240" t="s">
        <v>3587</v>
      </c>
      <c r="F116" s="241" t="s">
        <v>3588</v>
      </c>
      <c r="G116" s="242" t="s">
        <v>2315</v>
      </c>
      <c r="H116" s="243">
        <v>315</v>
      </c>
      <c r="I116" s="244"/>
      <c r="J116" s="245">
        <f>ROUND(I116*H116,2)</f>
        <v>0</v>
      </c>
      <c r="K116" s="241" t="s">
        <v>19</v>
      </c>
      <c r="L116" s="246"/>
      <c r="M116" s="247" t="s">
        <v>19</v>
      </c>
      <c r="N116" s="248" t="s">
        <v>40</v>
      </c>
      <c r="O116" s="84"/>
      <c r="P116" s="215">
        <f>O116*H116</f>
        <v>0</v>
      </c>
      <c r="Q116" s="215">
        <v>0.001</v>
      </c>
      <c r="R116" s="215">
        <f>Q116*H116</f>
        <v>0.315</v>
      </c>
      <c r="S116" s="215">
        <v>0</v>
      </c>
      <c r="T116" s="216">
        <f>S116*H116</f>
        <v>0</v>
      </c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R116" s="217" t="s">
        <v>303</v>
      </c>
      <c r="AT116" s="217" t="s">
        <v>299</v>
      </c>
      <c r="AU116" s="217" t="s">
        <v>76</v>
      </c>
      <c r="AY116" s="17" t="s">
        <v>266</v>
      </c>
      <c r="BE116" s="218">
        <f>IF(N116="základní",J116,0)</f>
        <v>0</v>
      </c>
      <c r="BF116" s="218">
        <f>IF(N116="snížená",J116,0)</f>
        <v>0</v>
      </c>
      <c r="BG116" s="218">
        <f>IF(N116="zákl. přenesená",J116,0)</f>
        <v>0</v>
      </c>
      <c r="BH116" s="218">
        <f>IF(N116="sníž. přenesená",J116,0)</f>
        <v>0</v>
      </c>
      <c r="BI116" s="218">
        <f>IF(N116="nulová",J116,0)</f>
        <v>0</v>
      </c>
      <c r="BJ116" s="17" t="s">
        <v>76</v>
      </c>
      <c r="BK116" s="218">
        <f>ROUND(I116*H116,2)</f>
        <v>0</v>
      </c>
      <c r="BL116" s="17" t="s">
        <v>265</v>
      </c>
      <c r="BM116" s="217" t="s">
        <v>3736</v>
      </c>
    </row>
    <row r="117" s="2" customFormat="1" ht="16.5" customHeight="1">
      <c r="A117" s="38"/>
      <c r="B117" s="39"/>
      <c r="C117" s="206" t="s">
        <v>677</v>
      </c>
      <c r="D117" s="206" t="s">
        <v>267</v>
      </c>
      <c r="E117" s="207" t="s">
        <v>3075</v>
      </c>
      <c r="F117" s="208" t="s">
        <v>3076</v>
      </c>
      <c r="G117" s="209" t="s">
        <v>341</v>
      </c>
      <c r="H117" s="210">
        <v>1</v>
      </c>
      <c r="I117" s="211"/>
      <c r="J117" s="212">
        <f>ROUND(I117*H117,2)</f>
        <v>0</v>
      </c>
      <c r="K117" s="208" t="s">
        <v>19</v>
      </c>
      <c r="L117" s="44"/>
      <c r="M117" s="213" t="s">
        <v>19</v>
      </c>
      <c r="N117" s="214" t="s">
        <v>40</v>
      </c>
      <c r="O117" s="84"/>
      <c r="P117" s="215">
        <f>O117*H117</f>
        <v>0</v>
      </c>
      <c r="Q117" s="215">
        <v>0</v>
      </c>
      <c r="R117" s="215">
        <f>Q117*H117</f>
        <v>0</v>
      </c>
      <c r="S117" s="215">
        <v>0</v>
      </c>
      <c r="T117" s="216">
        <f>S117*H117</f>
        <v>0</v>
      </c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R117" s="217" t="s">
        <v>265</v>
      </c>
      <c r="AT117" s="217" t="s">
        <v>267</v>
      </c>
      <c r="AU117" s="217" t="s">
        <v>76</v>
      </c>
      <c r="AY117" s="17" t="s">
        <v>266</v>
      </c>
      <c r="BE117" s="218">
        <f>IF(N117="základní",J117,0)</f>
        <v>0</v>
      </c>
      <c r="BF117" s="218">
        <f>IF(N117="snížená",J117,0)</f>
        <v>0</v>
      </c>
      <c r="BG117" s="218">
        <f>IF(N117="zákl. přenesená",J117,0)</f>
        <v>0</v>
      </c>
      <c r="BH117" s="218">
        <f>IF(N117="sníž. přenesená",J117,0)</f>
        <v>0</v>
      </c>
      <c r="BI117" s="218">
        <f>IF(N117="nulová",J117,0)</f>
        <v>0</v>
      </c>
      <c r="BJ117" s="17" t="s">
        <v>76</v>
      </c>
      <c r="BK117" s="218">
        <f>ROUND(I117*H117,2)</f>
        <v>0</v>
      </c>
      <c r="BL117" s="17" t="s">
        <v>265</v>
      </c>
      <c r="BM117" s="217" t="s">
        <v>3737</v>
      </c>
    </row>
    <row r="118" s="2" customFormat="1" ht="16.5" customHeight="1">
      <c r="A118" s="38"/>
      <c r="B118" s="39"/>
      <c r="C118" s="206" t="s">
        <v>683</v>
      </c>
      <c r="D118" s="206" t="s">
        <v>267</v>
      </c>
      <c r="E118" s="207" t="s">
        <v>3592</v>
      </c>
      <c r="F118" s="208" t="s">
        <v>3593</v>
      </c>
      <c r="G118" s="209" t="s">
        <v>270</v>
      </c>
      <c r="H118" s="210">
        <v>1</v>
      </c>
      <c r="I118" s="211"/>
      <c r="J118" s="212">
        <f>ROUND(I118*H118,2)</f>
        <v>0</v>
      </c>
      <c r="K118" s="208" t="s">
        <v>19</v>
      </c>
      <c r="L118" s="44"/>
      <c r="M118" s="213" t="s">
        <v>19</v>
      </c>
      <c r="N118" s="214" t="s">
        <v>40</v>
      </c>
      <c r="O118" s="84"/>
      <c r="P118" s="215">
        <f>O118*H118</f>
        <v>0</v>
      </c>
      <c r="Q118" s="215">
        <v>0</v>
      </c>
      <c r="R118" s="215">
        <f>Q118*H118</f>
        <v>0</v>
      </c>
      <c r="S118" s="215">
        <v>0</v>
      </c>
      <c r="T118" s="216">
        <f>S118*H118</f>
        <v>0</v>
      </c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R118" s="217" t="s">
        <v>265</v>
      </c>
      <c r="AT118" s="217" t="s">
        <v>267</v>
      </c>
      <c r="AU118" s="217" t="s">
        <v>76</v>
      </c>
      <c r="AY118" s="17" t="s">
        <v>266</v>
      </c>
      <c r="BE118" s="218">
        <f>IF(N118="základní",J118,0)</f>
        <v>0</v>
      </c>
      <c r="BF118" s="218">
        <f>IF(N118="snížená",J118,0)</f>
        <v>0</v>
      </c>
      <c r="BG118" s="218">
        <f>IF(N118="zákl. přenesená",J118,0)</f>
        <v>0</v>
      </c>
      <c r="BH118" s="218">
        <f>IF(N118="sníž. přenesená",J118,0)</f>
        <v>0</v>
      </c>
      <c r="BI118" s="218">
        <f>IF(N118="nulová",J118,0)</f>
        <v>0</v>
      </c>
      <c r="BJ118" s="17" t="s">
        <v>76</v>
      </c>
      <c r="BK118" s="218">
        <f>ROUND(I118*H118,2)</f>
        <v>0</v>
      </c>
      <c r="BL118" s="17" t="s">
        <v>265</v>
      </c>
      <c r="BM118" s="217" t="s">
        <v>3738</v>
      </c>
    </row>
    <row r="119" s="2" customFormat="1" ht="16.5" customHeight="1">
      <c r="A119" s="38"/>
      <c r="B119" s="39"/>
      <c r="C119" s="239" t="s">
        <v>692</v>
      </c>
      <c r="D119" s="239" t="s">
        <v>299</v>
      </c>
      <c r="E119" s="240" t="s">
        <v>3739</v>
      </c>
      <c r="F119" s="241" t="s">
        <v>3740</v>
      </c>
      <c r="G119" s="242" t="s">
        <v>341</v>
      </c>
      <c r="H119" s="243">
        <v>9</v>
      </c>
      <c r="I119" s="244"/>
      <c r="J119" s="245">
        <f>ROUND(I119*H119,2)</f>
        <v>0</v>
      </c>
      <c r="K119" s="241" t="s">
        <v>19</v>
      </c>
      <c r="L119" s="246"/>
      <c r="M119" s="247" t="s">
        <v>19</v>
      </c>
      <c r="N119" s="248" t="s">
        <v>40</v>
      </c>
      <c r="O119" s="84"/>
      <c r="P119" s="215">
        <f>O119*H119</f>
        <v>0</v>
      </c>
      <c r="Q119" s="215">
        <v>0.00014999999999999999</v>
      </c>
      <c r="R119" s="215">
        <f>Q119*H119</f>
        <v>0.0013499999999999999</v>
      </c>
      <c r="S119" s="215">
        <v>0</v>
      </c>
      <c r="T119" s="216">
        <f>S119*H119</f>
        <v>0</v>
      </c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R119" s="217" t="s">
        <v>303</v>
      </c>
      <c r="AT119" s="217" t="s">
        <v>299</v>
      </c>
      <c r="AU119" s="217" t="s">
        <v>76</v>
      </c>
      <c r="AY119" s="17" t="s">
        <v>266</v>
      </c>
      <c r="BE119" s="218">
        <f>IF(N119="základní",J119,0)</f>
        <v>0</v>
      </c>
      <c r="BF119" s="218">
        <f>IF(N119="snížená",J119,0)</f>
        <v>0</v>
      </c>
      <c r="BG119" s="218">
        <f>IF(N119="zákl. přenesená",J119,0)</f>
        <v>0</v>
      </c>
      <c r="BH119" s="218">
        <f>IF(N119="sníž. přenesená",J119,0)</f>
        <v>0</v>
      </c>
      <c r="BI119" s="218">
        <f>IF(N119="nulová",J119,0)</f>
        <v>0</v>
      </c>
      <c r="BJ119" s="17" t="s">
        <v>76</v>
      </c>
      <c r="BK119" s="218">
        <f>ROUND(I119*H119,2)</f>
        <v>0</v>
      </c>
      <c r="BL119" s="17" t="s">
        <v>265</v>
      </c>
      <c r="BM119" s="217" t="s">
        <v>3741</v>
      </c>
    </row>
    <row r="120" s="2" customFormat="1" ht="16.5" customHeight="1">
      <c r="A120" s="38"/>
      <c r="B120" s="39"/>
      <c r="C120" s="239" t="s">
        <v>697</v>
      </c>
      <c r="D120" s="239" t="s">
        <v>299</v>
      </c>
      <c r="E120" s="240" t="s">
        <v>3742</v>
      </c>
      <c r="F120" s="241" t="s">
        <v>3743</v>
      </c>
      <c r="G120" s="242" t="s">
        <v>341</v>
      </c>
      <c r="H120" s="243">
        <v>3</v>
      </c>
      <c r="I120" s="244"/>
      <c r="J120" s="245">
        <f>ROUND(I120*H120,2)</f>
        <v>0</v>
      </c>
      <c r="K120" s="241" t="s">
        <v>19</v>
      </c>
      <c r="L120" s="246"/>
      <c r="M120" s="247" t="s">
        <v>19</v>
      </c>
      <c r="N120" s="248" t="s">
        <v>40</v>
      </c>
      <c r="O120" s="84"/>
      <c r="P120" s="215">
        <f>O120*H120</f>
        <v>0</v>
      </c>
      <c r="Q120" s="215">
        <v>0.00012999999999999999</v>
      </c>
      <c r="R120" s="215">
        <f>Q120*H120</f>
        <v>0.00038999999999999994</v>
      </c>
      <c r="S120" s="215">
        <v>0</v>
      </c>
      <c r="T120" s="216">
        <f>S120*H120</f>
        <v>0</v>
      </c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R120" s="217" t="s">
        <v>303</v>
      </c>
      <c r="AT120" s="217" t="s">
        <v>299</v>
      </c>
      <c r="AU120" s="217" t="s">
        <v>76</v>
      </c>
      <c r="AY120" s="17" t="s">
        <v>266</v>
      </c>
      <c r="BE120" s="218">
        <f>IF(N120="základní",J120,0)</f>
        <v>0</v>
      </c>
      <c r="BF120" s="218">
        <f>IF(N120="snížená",J120,0)</f>
        <v>0</v>
      </c>
      <c r="BG120" s="218">
        <f>IF(N120="zákl. přenesená",J120,0)</f>
        <v>0</v>
      </c>
      <c r="BH120" s="218">
        <f>IF(N120="sníž. přenesená",J120,0)</f>
        <v>0</v>
      </c>
      <c r="BI120" s="218">
        <f>IF(N120="nulová",J120,0)</f>
        <v>0</v>
      </c>
      <c r="BJ120" s="17" t="s">
        <v>76</v>
      </c>
      <c r="BK120" s="218">
        <f>ROUND(I120*H120,2)</f>
        <v>0</v>
      </c>
      <c r="BL120" s="17" t="s">
        <v>265</v>
      </c>
      <c r="BM120" s="217" t="s">
        <v>3744</v>
      </c>
    </row>
    <row r="121" s="11" customFormat="1" ht="25.92" customHeight="1">
      <c r="A121" s="11"/>
      <c r="B121" s="192"/>
      <c r="C121" s="193"/>
      <c r="D121" s="194" t="s">
        <v>68</v>
      </c>
      <c r="E121" s="195" t="s">
        <v>3087</v>
      </c>
      <c r="F121" s="195" t="s">
        <v>3088</v>
      </c>
      <c r="G121" s="193"/>
      <c r="H121" s="193"/>
      <c r="I121" s="196"/>
      <c r="J121" s="197">
        <f>BK121</f>
        <v>0</v>
      </c>
      <c r="K121" s="193"/>
      <c r="L121" s="198"/>
      <c r="M121" s="199"/>
      <c r="N121" s="200"/>
      <c r="O121" s="200"/>
      <c r="P121" s="201">
        <f>SUM(P122:P124)</f>
        <v>0</v>
      </c>
      <c r="Q121" s="200"/>
      <c r="R121" s="201">
        <f>SUM(R122:R124)</f>
        <v>0</v>
      </c>
      <c r="S121" s="200"/>
      <c r="T121" s="202">
        <f>SUM(T122:T124)</f>
        <v>0</v>
      </c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R121" s="203" t="s">
        <v>265</v>
      </c>
      <c r="AT121" s="204" t="s">
        <v>68</v>
      </c>
      <c r="AU121" s="204" t="s">
        <v>69</v>
      </c>
      <c r="AY121" s="203" t="s">
        <v>266</v>
      </c>
      <c r="BK121" s="205">
        <f>SUM(BK122:BK124)</f>
        <v>0</v>
      </c>
    </row>
    <row r="122" s="2" customFormat="1" ht="16.5" customHeight="1">
      <c r="A122" s="38"/>
      <c r="B122" s="39"/>
      <c r="C122" s="206" t="s">
        <v>704</v>
      </c>
      <c r="D122" s="206" t="s">
        <v>267</v>
      </c>
      <c r="E122" s="207" t="s">
        <v>3089</v>
      </c>
      <c r="F122" s="208" t="s">
        <v>3090</v>
      </c>
      <c r="G122" s="209" t="s">
        <v>299</v>
      </c>
      <c r="H122" s="210">
        <v>279</v>
      </c>
      <c r="I122" s="211"/>
      <c r="J122" s="212">
        <f>ROUND(I122*H122,2)</f>
        <v>0</v>
      </c>
      <c r="K122" s="208" t="s">
        <v>19</v>
      </c>
      <c r="L122" s="44"/>
      <c r="M122" s="213" t="s">
        <v>19</v>
      </c>
      <c r="N122" s="214" t="s">
        <v>40</v>
      </c>
      <c r="O122" s="84"/>
      <c r="P122" s="215">
        <f>O122*H122</f>
        <v>0</v>
      </c>
      <c r="Q122" s="215">
        <v>0</v>
      </c>
      <c r="R122" s="215">
        <f>Q122*H122</f>
        <v>0</v>
      </c>
      <c r="S122" s="215">
        <v>0</v>
      </c>
      <c r="T122" s="216">
        <f>S122*H122</f>
        <v>0</v>
      </c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R122" s="217" t="s">
        <v>265</v>
      </c>
      <c r="AT122" s="217" t="s">
        <v>267</v>
      </c>
      <c r="AU122" s="217" t="s">
        <v>76</v>
      </c>
      <c r="AY122" s="17" t="s">
        <v>266</v>
      </c>
      <c r="BE122" s="218">
        <f>IF(N122="základní",J122,0)</f>
        <v>0</v>
      </c>
      <c r="BF122" s="218">
        <f>IF(N122="snížená",J122,0)</f>
        <v>0</v>
      </c>
      <c r="BG122" s="218">
        <f>IF(N122="zákl. přenesená",J122,0)</f>
        <v>0</v>
      </c>
      <c r="BH122" s="218">
        <f>IF(N122="sníž. přenesená",J122,0)</f>
        <v>0</v>
      </c>
      <c r="BI122" s="218">
        <f>IF(N122="nulová",J122,0)</f>
        <v>0</v>
      </c>
      <c r="BJ122" s="17" t="s">
        <v>76</v>
      </c>
      <c r="BK122" s="218">
        <f>ROUND(I122*H122,2)</f>
        <v>0</v>
      </c>
      <c r="BL122" s="17" t="s">
        <v>265</v>
      </c>
      <c r="BM122" s="217" t="s">
        <v>3745</v>
      </c>
    </row>
    <row r="123" s="12" customFormat="1">
      <c r="A123" s="12"/>
      <c r="B123" s="224"/>
      <c r="C123" s="225"/>
      <c r="D123" s="226" t="s">
        <v>275</v>
      </c>
      <c r="E123" s="227" t="s">
        <v>709</v>
      </c>
      <c r="F123" s="228" t="s">
        <v>3746</v>
      </c>
      <c r="G123" s="225"/>
      <c r="H123" s="229">
        <v>279</v>
      </c>
      <c r="I123" s="230"/>
      <c r="J123" s="225"/>
      <c r="K123" s="225"/>
      <c r="L123" s="231"/>
      <c r="M123" s="236"/>
      <c r="N123" s="237"/>
      <c r="O123" s="237"/>
      <c r="P123" s="237"/>
      <c r="Q123" s="237"/>
      <c r="R123" s="237"/>
      <c r="S123" s="237"/>
      <c r="T123" s="238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T123" s="235" t="s">
        <v>275</v>
      </c>
      <c r="AU123" s="235" t="s">
        <v>76</v>
      </c>
      <c r="AV123" s="12" t="s">
        <v>78</v>
      </c>
      <c r="AW123" s="12" t="s">
        <v>31</v>
      </c>
      <c r="AX123" s="12" t="s">
        <v>76</v>
      </c>
      <c r="AY123" s="235" t="s">
        <v>266</v>
      </c>
    </row>
    <row r="124" s="2" customFormat="1" ht="16.5" customHeight="1">
      <c r="A124" s="38"/>
      <c r="B124" s="39"/>
      <c r="C124" s="206" t="s">
        <v>711</v>
      </c>
      <c r="D124" s="206" t="s">
        <v>267</v>
      </c>
      <c r="E124" s="207" t="s">
        <v>3092</v>
      </c>
      <c r="F124" s="208" t="s">
        <v>3093</v>
      </c>
      <c r="G124" s="209" t="s">
        <v>299</v>
      </c>
      <c r="H124" s="210">
        <v>97.5</v>
      </c>
      <c r="I124" s="211"/>
      <c r="J124" s="212">
        <f>ROUND(I124*H124,2)</f>
        <v>0</v>
      </c>
      <c r="K124" s="208" t="s">
        <v>19</v>
      </c>
      <c r="L124" s="44"/>
      <c r="M124" s="213" t="s">
        <v>19</v>
      </c>
      <c r="N124" s="214" t="s">
        <v>40</v>
      </c>
      <c r="O124" s="84"/>
      <c r="P124" s="215">
        <f>O124*H124</f>
        <v>0</v>
      </c>
      <c r="Q124" s="215">
        <v>0</v>
      </c>
      <c r="R124" s="215">
        <f>Q124*H124</f>
        <v>0</v>
      </c>
      <c r="S124" s="215">
        <v>0</v>
      </c>
      <c r="T124" s="216">
        <f>S124*H124</f>
        <v>0</v>
      </c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R124" s="217" t="s">
        <v>265</v>
      </c>
      <c r="AT124" s="217" t="s">
        <v>267</v>
      </c>
      <c r="AU124" s="217" t="s">
        <v>76</v>
      </c>
      <c r="AY124" s="17" t="s">
        <v>266</v>
      </c>
      <c r="BE124" s="218">
        <f>IF(N124="základní",J124,0)</f>
        <v>0</v>
      </c>
      <c r="BF124" s="218">
        <f>IF(N124="snížená",J124,0)</f>
        <v>0</v>
      </c>
      <c r="BG124" s="218">
        <f>IF(N124="zákl. přenesená",J124,0)</f>
        <v>0</v>
      </c>
      <c r="BH124" s="218">
        <f>IF(N124="sníž. přenesená",J124,0)</f>
        <v>0</v>
      </c>
      <c r="BI124" s="218">
        <f>IF(N124="nulová",J124,0)</f>
        <v>0</v>
      </c>
      <c r="BJ124" s="17" t="s">
        <v>76</v>
      </c>
      <c r="BK124" s="218">
        <f>ROUND(I124*H124,2)</f>
        <v>0</v>
      </c>
      <c r="BL124" s="17" t="s">
        <v>265</v>
      </c>
      <c r="BM124" s="217" t="s">
        <v>3747</v>
      </c>
    </row>
    <row r="125" s="11" customFormat="1" ht="25.92" customHeight="1">
      <c r="A125" s="11"/>
      <c r="B125" s="192"/>
      <c r="C125" s="193"/>
      <c r="D125" s="194" t="s">
        <v>68</v>
      </c>
      <c r="E125" s="195" t="s">
        <v>1791</v>
      </c>
      <c r="F125" s="195" t="s">
        <v>1792</v>
      </c>
      <c r="G125" s="193"/>
      <c r="H125" s="193"/>
      <c r="I125" s="196"/>
      <c r="J125" s="197">
        <f>BK125</f>
        <v>0</v>
      </c>
      <c r="K125" s="193"/>
      <c r="L125" s="198"/>
      <c r="M125" s="199"/>
      <c r="N125" s="200"/>
      <c r="O125" s="200"/>
      <c r="P125" s="201">
        <f>SUM(P126:P183)</f>
        <v>0</v>
      </c>
      <c r="Q125" s="200"/>
      <c r="R125" s="201">
        <f>SUM(R126:R183)</f>
        <v>73.147376199999997</v>
      </c>
      <c r="S125" s="200"/>
      <c r="T125" s="202">
        <f>SUM(T126:T183)</f>
        <v>317.72109999999998</v>
      </c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R125" s="203" t="s">
        <v>265</v>
      </c>
      <c r="AT125" s="204" t="s">
        <v>68</v>
      </c>
      <c r="AU125" s="204" t="s">
        <v>69</v>
      </c>
      <c r="AY125" s="203" t="s">
        <v>266</v>
      </c>
      <c r="BK125" s="205">
        <f>SUM(BK126:BK183)</f>
        <v>0</v>
      </c>
    </row>
    <row r="126" s="2" customFormat="1" ht="16.5" customHeight="1">
      <c r="A126" s="38"/>
      <c r="B126" s="39"/>
      <c r="C126" s="206" t="s">
        <v>718</v>
      </c>
      <c r="D126" s="206" t="s">
        <v>267</v>
      </c>
      <c r="E126" s="207" t="s">
        <v>3432</v>
      </c>
      <c r="F126" s="208" t="s">
        <v>3433</v>
      </c>
      <c r="G126" s="209" t="s">
        <v>299</v>
      </c>
      <c r="H126" s="210">
        <v>470</v>
      </c>
      <c r="I126" s="211"/>
      <c r="J126" s="212">
        <f>ROUND(I126*H126,2)</f>
        <v>0</v>
      </c>
      <c r="K126" s="208" t="s">
        <v>19</v>
      </c>
      <c r="L126" s="44"/>
      <c r="M126" s="213" t="s">
        <v>19</v>
      </c>
      <c r="N126" s="214" t="s">
        <v>40</v>
      </c>
      <c r="O126" s="84"/>
      <c r="P126" s="215">
        <f>O126*H126</f>
        <v>0</v>
      </c>
      <c r="Q126" s="215">
        <v>0</v>
      </c>
      <c r="R126" s="215">
        <f>Q126*H126</f>
        <v>0</v>
      </c>
      <c r="S126" s="215">
        <v>0</v>
      </c>
      <c r="T126" s="216">
        <f>S126*H126</f>
        <v>0</v>
      </c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R126" s="217" t="s">
        <v>265</v>
      </c>
      <c r="AT126" s="217" t="s">
        <v>267</v>
      </c>
      <c r="AU126" s="217" t="s">
        <v>76</v>
      </c>
      <c r="AY126" s="17" t="s">
        <v>266</v>
      </c>
      <c r="BE126" s="218">
        <f>IF(N126="základní",J126,0)</f>
        <v>0</v>
      </c>
      <c r="BF126" s="218">
        <f>IF(N126="snížená",J126,0)</f>
        <v>0</v>
      </c>
      <c r="BG126" s="218">
        <f>IF(N126="zákl. přenesená",J126,0)</f>
        <v>0</v>
      </c>
      <c r="BH126" s="218">
        <f>IF(N126="sníž. přenesená",J126,0)</f>
        <v>0</v>
      </c>
      <c r="BI126" s="218">
        <f>IF(N126="nulová",J126,0)</f>
        <v>0</v>
      </c>
      <c r="BJ126" s="17" t="s">
        <v>76</v>
      </c>
      <c r="BK126" s="218">
        <f>ROUND(I126*H126,2)</f>
        <v>0</v>
      </c>
      <c r="BL126" s="17" t="s">
        <v>265</v>
      </c>
      <c r="BM126" s="217" t="s">
        <v>3748</v>
      </c>
    </row>
    <row r="127" s="12" customFormat="1">
      <c r="A127" s="12"/>
      <c r="B127" s="224"/>
      <c r="C127" s="225"/>
      <c r="D127" s="226" t="s">
        <v>275</v>
      </c>
      <c r="E127" s="227" t="s">
        <v>1644</v>
      </c>
      <c r="F127" s="228" t="s">
        <v>3749</v>
      </c>
      <c r="G127" s="225"/>
      <c r="H127" s="229">
        <v>470</v>
      </c>
      <c r="I127" s="230"/>
      <c r="J127" s="225"/>
      <c r="K127" s="225"/>
      <c r="L127" s="231"/>
      <c r="M127" s="236"/>
      <c r="N127" s="237"/>
      <c r="O127" s="237"/>
      <c r="P127" s="237"/>
      <c r="Q127" s="237"/>
      <c r="R127" s="237"/>
      <c r="S127" s="237"/>
      <c r="T127" s="238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T127" s="235" t="s">
        <v>275</v>
      </c>
      <c r="AU127" s="235" t="s">
        <v>76</v>
      </c>
      <c r="AV127" s="12" t="s">
        <v>78</v>
      </c>
      <c r="AW127" s="12" t="s">
        <v>31</v>
      </c>
      <c r="AX127" s="12" t="s">
        <v>76</v>
      </c>
      <c r="AY127" s="235" t="s">
        <v>266</v>
      </c>
    </row>
    <row r="128" s="2" customFormat="1" ht="21.75" customHeight="1">
      <c r="A128" s="38"/>
      <c r="B128" s="39"/>
      <c r="C128" s="206" t="s">
        <v>723</v>
      </c>
      <c r="D128" s="206" t="s">
        <v>267</v>
      </c>
      <c r="E128" s="207" t="s">
        <v>3750</v>
      </c>
      <c r="F128" s="208" t="s">
        <v>3751</v>
      </c>
      <c r="G128" s="209" t="s">
        <v>391</v>
      </c>
      <c r="H128" s="210">
        <v>188</v>
      </c>
      <c r="I128" s="211"/>
      <c r="J128" s="212">
        <f>ROUND(I128*H128,2)</f>
        <v>0</v>
      </c>
      <c r="K128" s="208" t="s">
        <v>19</v>
      </c>
      <c r="L128" s="44"/>
      <c r="M128" s="213" t="s">
        <v>19</v>
      </c>
      <c r="N128" s="214" t="s">
        <v>40</v>
      </c>
      <c r="O128" s="84"/>
      <c r="P128" s="215">
        <f>O128*H128</f>
        <v>0</v>
      </c>
      <c r="Q128" s="215">
        <v>0</v>
      </c>
      <c r="R128" s="215">
        <f>Q128*H128</f>
        <v>0</v>
      </c>
      <c r="S128" s="215">
        <v>0.28999999999999998</v>
      </c>
      <c r="T128" s="216">
        <f>S128*H128</f>
        <v>54.519999999999996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R128" s="217" t="s">
        <v>265</v>
      </c>
      <c r="AT128" s="217" t="s">
        <v>267</v>
      </c>
      <c r="AU128" s="217" t="s">
        <v>76</v>
      </c>
      <c r="AY128" s="17" t="s">
        <v>266</v>
      </c>
      <c r="BE128" s="218">
        <f>IF(N128="základní",J128,0)</f>
        <v>0</v>
      </c>
      <c r="BF128" s="218">
        <f>IF(N128="snížená",J128,0)</f>
        <v>0</v>
      </c>
      <c r="BG128" s="218">
        <f>IF(N128="zákl. přenesená",J128,0)</f>
        <v>0</v>
      </c>
      <c r="BH128" s="218">
        <f>IF(N128="sníž. přenesená",J128,0)</f>
        <v>0</v>
      </c>
      <c r="BI128" s="218">
        <f>IF(N128="nulová",J128,0)</f>
        <v>0</v>
      </c>
      <c r="BJ128" s="17" t="s">
        <v>76</v>
      </c>
      <c r="BK128" s="218">
        <f>ROUND(I128*H128,2)</f>
        <v>0</v>
      </c>
      <c r="BL128" s="17" t="s">
        <v>265</v>
      </c>
      <c r="BM128" s="217" t="s">
        <v>3752</v>
      </c>
    </row>
    <row r="129" s="12" customFormat="1">
      <c r="A129" s="12"/>
      <c r="B129" s="224"/>
      <c r="C129" s="225"/>
      <c r="D129" s="226" t="s">
        <v>275</v>
      </c>
      <c r="E129" s="227" t="s">
        <v>728</v>
      </c>
      <c r="F129" s="228" t="s">
        <v>3753</v>
      </c>
      <c r="G129" s="225"/>
      <c r="H129" s="229">
        <v>188</v>
      </c>
      <c r="I129" s="230"/>
      <c r="J129" s="225"/>
      <c r="K129" s="225"/>
      <c r="L129" s="231"/>
      <c r="M129" s="236"/>
      <c r="N129" s="237"/>
      <c r="O129" s="237"/>
      <c r="P129" s="237"/>
      <c r="Q129" s="237"/>
      <c r="R129" s="237"/>
      <c r="S129" s="237"/>
      <c r="T129" s="238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T129" s="235" t="s">
        <v>275</v>
      </c>
      <c r="AU129" s="235" t="s">
        <v>76</v>
      </c>
      <c r="AV129" s="12" t="s">
        <v>78</v>
      </c>
      <c r="AW129" s="12" t="s">
        <v>31</v>
      </c>
      <c r="AX129" s="12" t="s">
        <v>76</v>
      </c>
      <c r="AY129" s="235" t="s">
        <v>266</v>
      </c>
    </row>
    <row r="130" s="2" customFormat="1" ht="21.75" customHeight="1">
      <c r="A130" s="38"/>
      <c r="B130" s="39"/>
      <c r="C130" s="206" t="s">
        <v>736</v>
      </c>
      <c r="D130" s="206" t="s">
        <v>267</v>
      </c>
      <c r="E130" s="207" t="s">
        <v>3422</v>
      </c>
      <c r="F130" s="208" t="s">
        <v>3754</v>
      </c>
      <c r="G130" s="209" t="s">
        <v>391</v>
      </c>
      <c r="H130" s="210">
        <v>258.5</v>
      </c>
      <c r="I130" s="211"/>
      <c r="J130" s="212">
        <f>ROUND(I130*H130,2)</f>
        <v>0</v>
      </c>
      <c r="K130" s="208" t="s">
        <v>19</v>
      </c>
      <c r="L130" s="44"/>
      <c r="M130" s="213" t="s">
        <v>19</v>
      </c>
      <c r="N130" s="214" t="s">
        <v>40</v>
      </c>
      <c r="O130" s="84"/>
      <c r="P130" s="215">
        <f>O130*H130</f>
        <v>0</v>
      </c>
      <c r="Q130" s="215">
        <v>0</v>
      </c>
      <c r="R130" s="215">
        <f>Q130*H130</f>
        <v>0</v>
      </c>
      <c r="S130" s="215">
        <v>0.625</v>
      </c>
      <c r="T130" s="216">
        <f>S130*H130</f>
        <v>161.5625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17" t="s">
        <v>265</v>
      </c>
      <c r="AT130" s="217" t="s">
        <v>267</v>
      </c>
      <c r="AU130" s="217" t="s">
        <v>76</v>
      </c>
      <c r="AY130" s="17" t="s">
        <v>266</v>
      </c>
      <c r="BE130" s="218">
        <f>IF(N130="základní",J130,0)</f>
        <v>0</v>
      </c>
      <c r="BF130" s="218">
        <f>IF(N130="snížená",J130,0)</f>
        <v>0</v>
      </c>
      <c r="BG130" s="218">
        <f>IF(N130="zákl. přenesená",J130,0)</f>
        <v>0</v>
      </c>
      <c r="BH130" s="218">
        <f>IF(N130="sníž. přenesená",J130,0)</f>
        <v>0</v>
      </c>
      <c r="BI130" s="218">
        <f>IF(N130="nulová",J130,0)</f>
        <v>0</v>
      </c>
      <c r="BJ130" s="17" t="s">
        <v>76</v>
      </c>
      <c r="BK130" s="218">
        <f>ROUND(I130*H130,2)</f>
        <v>0</v>
      </c>
      <c r="BL130" s="17" t="s">
        <v>265</v>
      </c>
      <c r="BM130" s="217" t="s">
        <v>3755</v>
      </c>
    </row>
    <row r="131" s="12" customFormat="1">
      <c r="A131" s="12"/>
      <c r="B131" s="224"/>
      <c r="C131" s="225"/>
      <c r="D131" s="226" t="s">
        <v>275</v>
      </c>
      <c r="E131" s="227" t="s">
        <v>1779</v>
      </c>
      <c r="F131" s="228" t="s">
        <v>3756</v>
      </c>
      <c r="G131" s="225"/>
      <c r="H131" s="229">
        <v>258.5</v>
      </c>
      <c r="I131" s="230"/>
      <c r="J131" s="225"/>
      <c r="K131" s="225"/>
      <c r="L131" s="231"/>
      <c r="M131" s="236"/>
      <c r="N131" s="237"/>
      <c r="O131" s="237"/>
      <c r="P131" s="237"/>
      <c r="Q131" s="237"/>
      <c r="R131" s="237"/>
      <c r="S131" s="237"/>
      <c r="T131" s="238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T131" s="235" t="s">
        <v>275</v>
      </c>
      <c r="AU131" s="235" t="s">
        <v>76</v>
      </c>
      <c r="AV131" s="12" t="s">
        <v>78</v>
      </c>
      <c r="AW131" s="12" t="s">
        <v>31</v>
      </c>
      <c r="AX131" s="12" t="s">
        <v>76</v>
      </c>
      <c r="AY131" s="235" t="s">
        <v>266</v>
      </c>
    </row>
    <row r="132" s="2" customFormat="1" ht="16.5" customHeight="1">
      <c r="A132" s="38"/>
      <c r="B132" s="39"/>
      <c r="C132" s="206" t="s">
        <v>741</v>
      </c>
      <c r="D132" s="206" t="s">
        <v>267</v>
      </c>
      <c r="E132" s="207" t="s">
        <v>3426</v>
      </c>
      <c r="F132" s="208" t="s">
        <v>3757</v>
      </c>
      <c r="G132" s="209" t="s">
        <v>391</v>
      </c>
      <c r="H132" s="210">
        <v>399.5</v>
      </c>
      <c r="I132" s="211"/>
      <c r="J132" s="212">
        <f>ROUND(I132*H132,2)</f>
        <v>0</v>
      </c>
      <c r="K132" s="208" t="s">
        <v>19</v>
      </c>
      <c r="L132" s="44"/>
      <c r="M132" s="213" t="s">
        <v>19</v>
      </c>
      <c r="N132" s="214" t="s">
        <v>40</v>
      </c>
      <c r="O132" s="84"/>
      <c r="P132" s="215">
        <f>O132*H132</f>
        <v>0</v>
      </c>
      <c r="Q132" s="215">
        <v>0</v>
      </c>
      <c r="R132" s="215">
        <f>Q132*H132</f>
        <v>0</v>
      </c>
      <c r="S132" s="215">
        <v>0.098000000000000004</v>
      </c>
      <c r="T132" s="216">
        <f>S132*H132</f>
        <v>39.151000000000003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17" t="s">
        <v>265</v>
      </c>
      <c r="AT132" s="217" t="s">
        <v>267</v>
      </c>
      <c r="AU132" s="217" t="s">
        <v>76</v>
      </c>
      <c r="AY132" s="17" t="s">
        <v>266</v>
      </c>
      <c r="BE132" s="218">
        <f>IF(N132="základní",J132,0)</f>
        <v>0</v>
      </c>
      <c r="BF132" s="218">
        <f>IF(N132="snížená",J132,0)</f>
        <v>0</v>
      </c>
      <c r="BG132" s="218">
        <f>IF(N132="zákl. přenesená",J132,0)</f>
        <v>0</v>
      </c>
      <c r="BH132" s="218">
        <f>IF(N132="sníž. přenesená",J132,0)</f>
        <v>0</v>
      </c>
      <c r="BI132" s="218">
        <f>IF(N132="nulová",J132,0)</f>
        <v>0</v>
      </c>
      <c r="BJ132" s="17" t="s">
        <v>76</v>
      </c>
      <c r="BK132" s="218">
        <f>ROUND(I132*H132,2)</f>
        <v>0</v>
      </c>
      <c r="BL132" s="17" t="s">
        <v>265</v>
      </c>
      <c r="BM132" s="217" t="s">
        <v>3758</v>
      </c>
    </row>
    <row r="133" s="12" customFormat="1">
      <c r="A133" s="12"/>
      <c r="B133" s="224"/>
      <c r="C133" s="225"/>
      <c r="D133" s="226" t="s">
        <v>275</v>
      </c>
      <c r="E133" s="227" t="s">
        <v>1646</v>
      </c>
      <c r="F133" s="228" t="s">
        <v>3759</v>
      </c>
      <c r="G133" s="225"/>
      <c r="H133" s="229">
        <v>399.5</v>
      </c>
      <c r="I133" s="230"/>
      <c r="J133" s="225"/>
      <c r="K133" s="225"/>
      <c r="L133" s="231"/>
      <c r="M133" s="236"/>
      <c r="N133" s="237"/>
      <c r="O133" s="237"/>
      <c r="P133" s="237"/>
      <c r="Q133" s="237"/>
      <c r="R133" s="237"/>
      <c r="S133" s="237"/>
      <c r="T133" s="238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T133" s="235" t="s">
        <v>275</v>
      </c>
      <c r="AU133" s="235" t="s">
        <v>76</v>
      </c>
      <c r="AV133" s="12" t="s">
        <v>78</v>
      </c>
      <c r="AW133" s="12" t="s">
        <v>31</v>
      </c>
      <c r="AX133" s="12" t="s">
        <v>76</v>
      </c>
      <c r="AY133" s="235" t="s">
        <v>266</v>
      </c>
    </row>
    <row r="134" s="2" customFormat="1" ht="16.5" customHeight="1">
      <c r="A134" s="38"/>
      <c r="B134" s="39"/>
      <c r="C134" s="206" t="s">
        <v>746</v>
      </c>
      <c r="D134" s="206" t="s">
        <v>267</v>
      </c>
      <c r="E134" s="207" t="s">
        <v>3429</v>
      </c>
      <c r="F134" s="208" t="s">
        <v>3760</v>
      </c>
      <c r="G134" s="209" t="s">
        <v>391</v>
      </c>
      <c r="H134" s="210">
        <v>329</v>
      </c>
      <c r="I134" s="211"/>
      <c r="J134" s="212">
        <f>ROUND(I134*H134,2)</f>
        <v>0</v>
      </c>
      <c r="K134" s="208" t="s">
        <v>19</v>
      </c>
      <c r="L134" s="44"/>
      <c r="M134" s="213" t="s">
        <v>19</v>
      </c>
      <c r="N134" s="214" t="s">
        <v>40</v>
      </c>
      <c r="O134" s="84"/>
      <c r="P134" s="215">
        <f>O134*H134</f>
        <v>0</v>
      </c>
      <c r="Q134" s="215">
        <v>0</v>
      </c>
      <c r="R134" s="215">
        <f>Q134*H134</f>
        <v>0</v>
      </c>
      <c r="S134" s="215">
        <v>0.12</v>
      </c>
      <c r="T134" s="216">
        <f>S134*H134</f>
        <v>39.479999999999997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17" t="s">
        <v>265</v>
      </c>
      <c r="AT134" s="217" t="s">
        <v>267</v>
      </c>
      <c r="AU134" s="217" t="s">
        <v>76</v>
      </c>
      <c r="AY134" s="17" t="s">
        <v>266</v>
      </c>
      <c r="BE134" s="218">
        <f>IF(N134="základní",J134,0)</f>
        <v>0</v>
      </c>
      <c r="BF134" s="218">
        <f>IF(N134="snížená",J134,0)</f>
        <v>0</v>
      </c>
      <c r="BG134" s="218">
        <f>IF(N134="zákl. přenesená",J134,0)</f>
        <v>0</v>
      </c>
      <c r="BH134" s="218">
        <f>IF(N134="sníž. přenesená",J134,0)</f>
        <v>0</v>
      </c>
      <c r="BI134" s="218">
        <f>IF(N134="nulová",J134,0)</f>
        <v>0</v>
      </c>
      <c r="BJ134" s="17" t="s">
        <v>76</v>
      </c>
      <c r="BK134" s="218">
        <f>ROUND(I134*H134,2)</f>
        <v>0</v>
      </c>
      <c r="BL134" s="17" t="s">
        <v>265</v>
      </c>
      <c r="BM134" s="217" t="s">
        <v>3761</v>
      </c>
    </row>
    <row r="135" s="12" customFormat="1">
      <c r="A135" s="12"/>
      <c r="B135" s="224"/>
      <c r="C135" s="225"/>
      <c r="D135" s="226" t="s">
        <v>275</v>
      </c>
      <c r="E135" s="227" t="s">
        <v>751</v>
      </c>
      <c r="F135" s="228" t="s">
        <v>3762</v>
      </c>
      <c r="G135" s="225"/>
      <c r="H135" s="229">
        <v>329</v>
      </c>
      <c r="I135" s="230"/>
      <c r="J135" s="225"/>
      <c r="K135" s="225"/>
      <c r="L135" s="231"/>
      <c r="M135" s="236"/>
      <c r="N135" s="237"/>
      <c r="O135" s="237"/>
      <c r="P135" s="237"/>
      <c r="Q135" s="237"/>
      <c r="R135" s="237"/>
      <c r="S135" s="237"/>
      <c r="T135" s="238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T135" s="235" t="s">
        <v>275</v>
      </c>
      <c r="AU135" s="235" t="s">
        <v>76</v>
      </c>
      <c r="AV135" s="12" t="s">
        <v>78</v>
      </c>
      <c r="AW135" s="12" t="s">
        <v>31</v>
      </c>
      <c r="AX135" s="12" t="s">
        <v>76</v>
      </c>
      <c r="AY135" s="235" t="s">
        <v>266</v>
      </c>
    </row>
    <row r="136" s="2" customFormat="1" ht="21.75" customHeight="1">
      <c r="A136" s="38"/>
      <c r="B136" s="39"/>
      <c r="C136" s="206" t="s">
        <v>756</v>
      </c>
      <c r="D136" s="206" t="s">
        <v>267</v>
      </c>
      <c r="E136" s="207" t="s">
        <v>3129</v>
      </c>
      <c r="F136" s="208" t="s">
        <v>3130</v>
      </c>
      <c r="G136" s="209" t="s">
        <v>391</v>
      </c>
      <c r="H136" s="210">
        <v>4.4000000000000004</v>
      </c>
      <c r="I136" s="211"/>
      <c r="J136" s="212">
        <f>ROUND(I136*H136,2)</f>
        <v>0</v>
      </c>
      <c r="K136" s="208" t="s">
        <v>19</v>
      </c>
      <c r="L136" s="44"/>
      <c r="M136" s="213" t="s">
        <v>19</v>
      </c>
      <c r="N136" s="214" t="s">
        <v>40</v>
      </c>
      <c r="O136" s="84"/>
      <c r="P136" s="215">
        <f>O136*H136</f>
        <v>0</v>
      </c>
      <c r="Q136" s="215">
        <v>0</v>
      </c>
      <c r="R136" s="215">
        <f>Q136*H136</f>
        <v>0</v>
      </c>
      <c r="S136" s="215">
        <v>0.255</v>
      </c>
      <c r="T136" s="216">
        <f>S136*H136</f>
        <v>1.1220000000000001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17" t="s">
        <v>265</v>
      </c>
      <c r="AT136" s="217" t="s">
        <v>267</v>
      </c>
      <c r="AU136" s="217" t="s">
        <v>76</v>
      </c>
      <c r="AY136" s="17" t="s">
        <v>266</v>
      </c>
      <c r="BE136" s="218">
        <f>IF(N136="základní",J136,0)</f>
        <v>0</v>
      </c>
      <c r="BF136" s="218">
        <f>IF(N136="snížená",J136,0)</f>
        <v>0</v>
      </c>
      <c r="BG136" s="218">
        <f>IF(N136="zákl. přenesená",J136,0)</f>
        <v>0</v>
      </c>
      <c r="BH136" s="218">
        <f>IF(N136="sníž. přenesená",J136,0)</f>
        <v>0</v>
      </c>
      <c r="BI136" s="218">
        <f>IF(N136="nulová",J136,0)</f>
        <v>0</v>
      </c>
      <c r="BJ136" s="17" t="s">
        <v>76</v>
      </c>
      <c r="BK136" s="218">
        <f>ROUND(I136*H136,2)</f>
        <v>0</v>
      </c>
      <c r="BL136" s="17" t="s">
        <v>265</v>
      </c>
      <c r="BM136" s="217" t="s">
        <v>3763</v>
      </c>
    </row>
    <row r="137" s="12" customFormat="1">
      <c r="A137" s="12"/>
      <c r="B137" s="224"/>
      <c r="C137" s="225"/>
      <c r="D137" s="226" t="s">
        <v>275</v>
      </c>
      <c r="E137" s="227" t="s">
        <v>761</v>
      </c>
      <c r="F137" s="228" t="s">
        <v>3764</v>
      </c>
      <c r="G137" s="225"/>
      <c r="H137" s="229">
        <v>4.4000000000000004</v>
      </c>
      <c r="I137" s="230"/>
      <c r="J137" s="225"/>
      <c r="K137" s="225"/>
      <c r="L137" s="231"/>
      <c r="M137" s="236"/>
      <c r="N137" s="237"/>
      <c r="O137" s="237"/>
      <c r="P137" s="237"/>
      <c r="Q137" s="237"/>
      <c r="R137" s="237"/>
      <c r="S137" s="237"/>
      <c r="T137" s="238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T137" s="235" t="s">
        <v>275</v>
      </c>
      <c r="AU137" s="235" t="s">
        <v>76</v>
      </c>
      <c r="AV137" s="12" t="s">
        <v>78</v>
      </c>
      <c r="AW137" s="12" t="s">
        <v>31</v>
      </c>
      <c r="AX137" s="12" t="s">
        <v>76</v>
      </c>
      <c r="AY137" s="235" t="s">
        <v>266</v>
      </c>
    </row>
    <row r="138" s="2" customFormat="1" ht="16.5" customHeight="1">
      <c r="A138" s="38"/>
      <c r="B138" s="39"/>
      <c r="C138" s="206" t="s">
        <v>763</v>
      </c>
      <c r="D138" s="206" t="s">
        <v>267</v>
      </c>
      <c r="E138" s="207" t="s">
        <v>3624</v>
      </c>
      <c r="F138" s="208" t="s">
        <v>3625</v>
      </c>
      <c r="G138" s="209" t="s">
        <v>293</v>
      </c>
      <c r="H138" s="210">
        <v>7.6799999999999997</v>
      </c>
      <c r="I138" s="211"/>
      <c r="J138" s="212">
        <f>ROUND(I138*H138,2)</f>
        <v>0</v>
      </c>
      <c r="K138" s="208" t="s">
        <v>19</v>
      </c>
      <c r="L138" s="44"/>
      <c r="M138" s="213" t="s">
        <v>19</v>
      </c>
      <c r="N138" s="214" t="s">
        <v>40</v>
      </c>
      <c r="O138" s="84"/>
      <c r="P138" s="215">
        <f>O138*H138</f>
        <v>0</v>
      </c>
      <c r="Q138" s="215">
        <v>0</v>
      </c>
      <c r="R138" s="215">
        <f>Q138*H138</f>
        <v>0</v>
      </c>
      <c r="S138" s="215">
        <v>0</v>
      </c>
      <c r="T138" s="216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17" t="s">
        <v>265</v>
      </c>
      <c r="AT138" s="217" t="s">
        <v>267</v>
      </c>
      <c r="AU138" s="217" t="s">
        <v>76</v>
      </c>
      <c r="AY138" s="17" t="s">
        <v>266</v>
      </c>
      <c r="BE138" s="218">
        <f>IF(N138="základní",J138,0)</f>
        <v>0</v>
      </c>
      <c r="BF138" s="218">
        <f>IF(N138="snížená",J138,0)</f>
        <v>0</v>
      </c>
      <c r="BG138" s="218">
        <f>IF(N138="zákl. přenesená",J138,0)</f>
        <v>0</v>
      </c>
      <c r="BH138" s="218">
        <f>IF(N138="sníž. přenesená",J138,0)</f>
        <v>0</v>
      </c>
      <c r="BI138" s="218">
        <f>IF(N138="nulová",J138,0)</f>
        <v>0</v>
      </c>
      <c r="BJ138" s="17" t="s">
        <v>76</v>
      </c>
      <c r="BK138" s="218">
        <f>ROUND(I138*H138,2)</f>
        <v>0</v>
      </c>
      <c r="BL138" s="17" t="s">
        <v>265</v>
      </c>
      <c r="BM138" s="217" t="s">
        <v>3765</v>
      </c>
    </row>
    <row r="139" s="12" customFormat="1">
      <c r="A139" s="12"/>
      <c r="B139" s="224"/>
      <c r="C139" s="225"/>
      <c r="D139" s="226" t="s">
        <v>275</v>
      </c>
      <c r="E139" s="227" t="s">
        <v>2071</v>
      </c>
      <c r="F139" s="228" t="s">
        <v>3766</v>
      </c>
      <c r="G139" s="225"/>
      <c r="H139" s="229">
        <v>7.6799999999999997</v>
      </c>
      <c r="I139" s="230"/>
      <c r="J139" s="225"/>
      <c r="K139" s="225"/>
      <c r="L139" s="231"/>
      <c r="M139" s="236"/>
      <c r="N139" s="237"/>
      <c r="O139" s="237"/>
      <c r="P139" s="237"/>
      <c r="Q139" s="237"/>
      <c r="R139" s="237"/>
      <c r="S139" s="237"/>
      <c r="T139" s="238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T139" s="235" t="s">
        <v>275</v>
      </c>
      <c r="AU139" s="235" t="s">
        <v>76</v>
      </c>
      <c r="AV139" s="12" t="s">
        <v>78</v>
      </c>
      <c r="AW139" s="12" t="s">
        <v>31</v>
      </c>
      <c r="AX139" s="12" t="s">
        <v>76</v>
      </c>
      <c r="AY139" s="235" t="s">
        <v>266</v>
      </c>
    </row>
    <row r="140" s="2" customFormat="1" ht="16.5" customHeight="1">
      <c r="A140" s="38"/>
      <c r="B140" s="39"/>
      <c r="C140" s="206" t="s">
        <v>768</v>
      </c>
      <c r="D140" s="206" t="s">
        <v>267</v>
      </c>
      <c r="E140" s="207" t="s">
        <v>3609</v>
      </c>
      <c r="F140" s="208" t="s">
        <v>3610</v>
      </c>
      <c r="G140" s="209" t="s">
        <v>341</v>
      </c>
      <c r="H140" s="210">
        <v>11</v>
      </c>
      <c r="I140" s="211"/>
      <c r="J140" s="212">
        <f>ROUND(I140*H140,2)</f>
        <v>0</v>
      </c>
      <c r="K140" s="208" t="s">
        <v>19</v>
      </c>
      <c r="L140" s="44"/>
      <c r="M140" s="213" t="s">
        <v>19</v>
      </c>
      <c r="N140" s="214" t="s">
        <v>40</v>
      </c>
      <c r="O140" s="84"/>
      <c r="P140" s="215">
        <f>O140*H140</f>
        <v>0</v>
      </c>
      <c r="Q140" s="215">
        <v>0</v>
      </c>
      <c r="R140" s="215">
        <f>Q140*H140</f>
        <v>0</v>
      </c>
      <c r="S140" s="215">
        <v>0</v>
      </c>
      <c r="T140" s="216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17" t="s">
        <v>265</v>
      </c>
      <c r="AT140" s="217" t="s">
        <v>267</v>
      </c>
      <c r="AU140" s="217" t="s">
        <v>76</v>
      </c>
      <c r="AY140" s="17" t="s">
        <v>266</v>
      </c>
      <c r="BE140" s="218">
        <f>IF(N140="základní",J140,0)</f>
        <v>0</v>
      </c>
      <c r="BF140" s="218">
        <f>IF(N140="snížená",J140,0)</f>
        <v>0</v>
      </c>
      <c r="BG140" s="218">
        <f>IF(N140="zákl. přenesená",J140,0)</f>
        <v>0</v>
      </c>
      <c r="BH140" s="218">
        <f>IF(N140="sníž. přenesená",J140,0)</f>
        <v>0</v>
      </c>
      <c r="BI140" s="218">
        <f>IF(N140="nulová",J140,0)</f>
        <v>0</v>
      </c>
      <c r="BJ140" s="17" t="s">
        <v>76</v>
      </c>
      <c r="BK140" s="218">
        <f>ROUND(I140*H140,2)</f>
        <v>0</v>
      </c>
      <c r="BL140" s="17" t="s">
        <v>265</v>
      </c>
      <c r="BM140" s="217" t="s">
        <v>3767</v>
      </c>
    </row>
    <row r="141" s="12" customFormat="1">
      <c r="A141" s="12"/>
      <c r="B141" s="224"/>
      <c r="C141" s="225"/>
      <c r="D141" s="226" t="s">
        <v>275</v>
      </c>
      <c r="E141" s="227" t="s">
        <v>773</v>
      </c>
      <c r="F141" s="228" t="s">
        <v>367</v>
      </c>
      <c r="G141" s="225"/>
      <c r="H141" s="229">
        <v>11</v>
      </c>
      <c r="I141" s="230"/>
      <c r="J141" s="225"/>
      <c r="K141" s="225"/>
      <c r="L141" s="231"/>
      <c r="M141" s="236"/>
      <c r="N141" s="237"/>
      <c r="O141" s="237"/>
      <c r="P141" s="237"/>
      <c r="Q141" s="237"/>
      <c r="R141" s="237"/>
      <c r="S141" s="237"/>
      <c r="T141" s="238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T141" s="235" t="s">
        <v>275</v>
      </c>
      <c r="AU141" s="235" t="s">
        <v>76</v>
      </c>
      <c r="AV141" s="12" t="s">
        <v>78</v>
      </c>
      <c r="AW141" s="12" t="s">
        <v>31</v>
      </c>
      <c r="AX141" s="12" t="s">
        <v>76</v>
      </c>
      <c r="AY141" s="235" t="s">
        <v>266</v>
      </c>
    </row>
    <row r="142" s="2" customFormat="1" ht="16.5" customHeight="1">
      <c r="A142" s="38"/>
      <c r="B142" s="39"/>
      <c r="C142" s="206" t="s">
        <v>775</v>
      </c>
      <c r="D142" s="206" t="s">
        <v>267</v>
      </c>
      <c r="E142" s="207" t="s">
        <v>3275</v>
      </c>
      <c r="F142" s="208" t="s">
        <v>3276</v>
      </c>
      <c r="G142" s="209" t="s">
        <v>299</v>
      </c>
      <c r="H142" s="210">
        <v>265</v>
      </c>
      <c r="I142" s="211"/>
      <c r="J142" s="212">
        <f>ROUND(I142*H142,2)</f>
        <v>0</v>
      </c>
      <c r="K142" s="208" t="s">
        <v>19</v>
      </c>
      <c r="L142" s="44"/>
      <c r="M142" s="213" t="s">
        <v>19</v>
      </c>
      <c r="N142" s="214" t="s">
        <v>40</v>
      </c>
      <c r="O142" s="84"/>
      <c r="P142" s="215">
        <f>O142*H142</f>
        <v>0</v>
      </c>
      <c r="Q142" s="215">
        <v>0</v>
      </c>
      <c r="R142" s="215">
        <f>Q142*H142</f>
        <v>0</v>
      </c>
      <c r="S142" s="215">
        <v>0</v>
      </c>
      <c r="T142" s="216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17" t="s">
        <v>265</v>
      </c>
      <c r="AT142" s="217" t="s">
        <v>267</v>
      </c>
      <c r="AU142" s="217" t="s">
        <v>76</v>
      </c>
      <c r="AY142" s="17" t="s">
        <v>266</v>
      </c>
      <c r="BE142" s="218">
        <f>IF(N142="základní",J142,0)</f>
        <v>0</v>
      </c>
      <c r="BF142" s="218">
        <f>IF(N142="snížená",J142,0)</f>
        <v>0</v>
      </c>
      <c r="BG142" s="218">
        <f>IF(N142="zákl. přenesená",J142,0)</f>
        <v>0</v>
      </c>
      <c r="BH142" s="218">
        <f>IF(N142="sníž. přenesená",J142,0)</f>
        <v>0</v>
      </c>
      <c r="BI142" s="218">
        <f>IF(N142="nulová",J142,0)</f>
        <v>0</v>
      </c>
      <c r="BJ142" s="17" t="s">
        <v>76</v>
      </c>
      <c r="BK142" s="218">
        <f>ROUND(I142*H142,2)</f>
        <v>0</v>
      </c>
      <c r="BL142" s="17" t="s">
        <v>265</v>
      </c>
      <c r="BM142" s="217" t="s">
        <v>3768</v>
      </c>
    </row>
    <row r="143" s="12" customFormat="1">
      <c r="A143" s="12"/>
      <c r="B143" s="224"/>
      <c r="C143" s="225"/>
      <c r="D143" s="226" t="s">
        <v>275</v>
      </c>
      <c r="E143" s="227" t="s">
        <v>780</v>
      </c>
      <c r="F143" s="228" t="s">
        <v>3769</v>
      </c>
      <c r="G143" s="225"/>
      <c r="H143" s="229">
        <v>265</v>
      </c>
      <c r="I143" s="230"/>
      <c r="J143" s="225"/>
      <c r="K143" s="225"/>
      <c r="L143" s="231"/>
      <c r="M143" s="236"/>
      <c r="N143" s="237"/>
      <c r="O143" s="237"/>
      <c r="P143" s="237"/>
      <c r="Q143" s="237"/>
      <c r="R143" s="237"/>
      <c r="S143" s="237"/>
      <c r="T143" s="238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T143" s="235" t="s">
        <v>275</v>
      </c>
      <c r="AU143" s="235" t="s">
        <v>76</v>
      </c>
      <c r="AV143" s="12" t="s">
        <v>78</v>
      </c>
      <c r="AW143" s="12" t="s">
        <v>31</v>
      </c>
      <c r="AX143" s="12" t="s">
        <v>76</v>
      </c>
      <c r="AY143" s="235" t="s">
        <v>266</v>
      </c>
    </row>
    <row r="144" s="2" customFormat="1" ht="16.5" customHeight="1">
      <c r="A144" s="38"/>
      <c r="B144" s="39"/>
      <c r="C144" s="206" t="s">
        <v>782</v>
      </c>
      <c r="D144" s="206" t="s">
        <v>267</v>
      </c>
      <c r="E144" s="207" t="s">
        <v>3278</v>
      </c>
      <c r="F144" s="208" t="s">
        <v>3279</v>
      </c>
      <c r="G144" s="209" t="s">
        <v>299</v>
      </c>
      <c r="H144" s="210">
        <v>235</v>
      </c>
      <c r="I144" s="211"/>
      <c r="J144" s="212">
        <f>ROUND(I144*H144,2)</f>
        <v>0</v>
      </c>
      <c r="K144" s="208" t="s">
        <v>19</v>
      </c>
      <c r="L144" s="44"/>
      <c r="M144" s="213" t="s">
        <v>19</v>
      </c>
      <c r="N144" s="214" t="s">
        <v>40</v>
      </c>
      <c r="O144" s="84"/>
      <c r="P144" s="215">
        <f>O144*H144</f>
        <v>0</v>
      </c>
      <c r="Q144" s="215">
        <v>0</v>
      </c>
      <c r="R144" s="215">
        <f>Q144*H144</f>
        <v>0</v>
      </c>
      <c r="S144" s="215">
        <v>0</v>
      </c>
      <c r="T144" s="216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217" t="s">
        <v>265</v>
      </c>
      <c r="AT144" s="217" t="s">
        <v>267</v>
      </c>
      <c r="AU144" s="217" t="s">
        <v>76</v>
      </c>
      <c r="AY144" s="17" t="s">
        <v>266</v>
      </c>
      <c r="BE144" s="218">
        <f>IF(N144="základní",J144,0)</f>
        <v>0</v>
      </c>
      <c r="BF144" s="218">
        <f>IF(N144="snížená",J144,0)</f>
        <v>0</v>
      </c>
      <c r="BG144" s="218">
        <f>IF(N144="zákl. přenesená",J144,0)</f>
        <v>0</v>
      </c>
      <c r="BH144" s="218">
        <f>IF(N144="sníž. přenesená",J144,0)</f>
        <v>0</v>
      </c>
      <c r="BI144" s="218">
        <f>IF(N144="nulová",J144,0)</f>
        <v>0</v>
      </c>
      <c r="BJ144" s="17" t="s">
        <v>76</v>
      </c>
      <c r="BK144" s="218">
        <f>ROUND(I144*H144,2)</f>
        <v>0</v>
      </c>
      <c r="BL144" s="17" t="s">
        <v>265</v>
      </c>
      <c r="BM144" s="217" t="s">
        <v>3770</v>
      </c>
    </row>
    <row r="145" s="12" customFormat="1">
      <c r="A145" s="12"/>
      <c r="B145" s="224"/>
      <c r="C145" s="225"/>
      <c r="D145" s="226" t="s">
        <v>275</v>
      </c>
      <c r="E145" s="227" t="s">
        <v>788</v>
      </c>
      <c r="F145" s="228" t="s">
        <v>3771</v>
      </c>
      <c r="G145" s="225"/>
      <c r="H145" s="229">
        <v>235</v>
      </c>
      <c r="I145" s="230"/>
      <c r="J145" s="225"/>
      <c r="K145" s="225"/>
      <c r="L145" s="231"/>
      <c r="M145" s="236"/>
      <c r="N145" s="237"/>
      <c r="O145" s="237"/>
      <c r="P145" s="237"/>
      <c r="Q145" s="237"/>
      <c r="R145" s="237"/>
      <c r="S145" s="237"/>
      <c r="T145" s="238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T145" s="235" t="s">
        <v>275</v>
      </c>
      <c r="AU145" s="235" t="s">
        <v>76</v>
      </c>
      <c r="AV145" s="12" t="s">
        <v>78</v>
      </c>
      <c r="AW145" s="12" t="s">
        <v>31</v>
      </c>
      <c r="AX145" s="12" t="s">
        <v>76</v>
      </c>
      <c r="AY145" s="235" t="s">
        <v>266</v>
      </c>
    </row>
    <row r="146" s="2" customFormat="1" ht="16.5" customHeight="1">
      <c r="A146" s="38"/>
      <c r="B146" s="39"/>
      <c r="C146" s="206" t="s">
        <v>794</v>
      </c>
      <c r="D146" s="206" t="s">
        <v>267</v>
      </c>
      <c r="E146" s="207" t="s">
        <v>3133</v>
      </c>
      <c r="F146" s="208" t="s">
        <v>3134</v>
      </c>
      <c r="G146" s="209" t="s">
        <v>293</v>
      </c>
      <c r="H146" s="210">
        <v>9.9480000000000004</v>
      </c>
      <c r="I146" s="211"/>
      <c r="J146" s="212">
        <f>ROUND(I146*H146,2)</f>
        <v>0</v>
      </c>
      <c r="K146" s="208" t="s">
        <v>19</v>
      </c>
      <c r="L146" s="44"/>
      <c r="M146" s="213" t="s">
        <v>19</v>
      </c>
      <c r="N146" s="214" t="s">
        <v>40</v>
      </c>
      <c r="O146" s="84"/>
      <c r="P146" s="215">
        <f>O146*H146</f>
        <v>0</v>
      </c>
      <c r="Q146" s="215">
        <v>0</v>
      </c>
      <c r="R146" s="215">
        <f>Q146*H146</f>
        <v>0</v>
      </c>
      <c r="S146" s="215">
        <v>2.2000000000000002</v>
      </c>
      <c r="T146" s="216">
        <f>S146*H146</f>
        <v>21.885600000000004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217" t="s">
        <v>265</v>
      </c>
      <c r="AT146" s="217" t="s">
        <v>267</v>
      </c>
      <c r="AU146" s="217" t="s">
        <v>76</v>
      </c>
      <c r="AY146" s="17" t="s">
        <v>266</v>
      </c>
      <c r="BE146" s="218">
        <f>IF(N146="základní",J146,0)</f>
        <v>0</v>
      </c>
      <c r="BF146" s="218">
        <f>IF(N146="snížená",J146,0)</f>
        <v>0</v>
      </c>
      <c r="BG146" s="218">
        <f>IF(N146="zákl. přenesená",J146,0)</f>
        <v>0</v>
      </c>
      <c r="BH146" s="218">
        <f>IF(N146="sníž. přenesená",J146,0)</f>
        <v>0</v>
      </c>
      <c r="BI146" s="218">
        <f>IF(N146="nulová",J146,0)</f>
        <v>0</v>
      </c>
      <c r="BJ146" s="17" t="s">
        <v>76</v>
      </c>
      <c r="BK146" s="218">
        <f>ROUND(I146*H146,2)</f>
        <v>0</v>
      </c>
      <c r="BL146" s="17" t="s">
        <v>265</v>
      </c>
      <c r="BM146" s="217" t="s">
        <v>3772</v>
      </c>
    </row>
    <row r="147" s="12" customFormat="1">
      <c r="A147" s="12"/>
      <c r="B147" s="224"/>
      <c r="C147" s="225"/>
      <c r="D147" s="226" t="s">
        <v>275</v>
      </c>
      <c r="E147" s="227" t="s">
        <v>799</v>
      </c>
      <c r="F147" s="228" t="s">
        <v>3773</v>
      </c>
      <c r="G147" s="225"/>
      <c r="H147" s="229">
        <v>9.9480000000000004</v>
      </c>
      <c r="I147" s="230"/>
      <c r="J147" s="225"/>
      <c r="K147" s="225"/>
      <c r="L147" s="231"/>
      <c r="M147" s="236"/>
      <c r="N147" s="237"/>
      <c r="O147" s="237"/>
      <c r="P147" s="237"/>
      <c r="Q147" s="237"/>
      <c r="R147" s="237"/>
      <c r="S147" s="237"/>
      <c r="T147" s="238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T147" s="235" t="s">
        <v>275</v>
      </c>
      <c r="AU147" s="235" t="s">
        <v>76</v>
      </c>
      <c r="AV147" s="12" t="s">
        <v>78</v>
      </c>
      <c r="AW147" s="12" t="s">
        <v>31</v>
      </c>
      <c r="AX147" s="12" t="s">
        <v>76</v>
      </c>
      <c r="AY147" s="235" t="s">
        <v>266</v>
      </c>
    </row>
    <row r="148" s="2" customFormat="1" ht="16.5" customHeight="1">
      <c r="A148" s="38"/>
      <c r="B148" s="39"/>
      <c r="C148" s="206" t="s">
        <v>801</v>
      </c>
      <c r="D148" s="206" t="s">
        <v>267</v>
      </c>
      <c r="E148" s="207" t="s">
        <v>3612</v>
      </c>
      <c r="F148" s="208" t="s">
        <v>3613</v>
      </c>
      <c r="G148" s="209" t="s">
        <v>293</v>
      </c>
      <c r="H148" s="210">
        <v>10.560000000000001</v>
      </c>
      <c r="I148" s="211"/>
      <c r="J148" s="212">
        <f>ROUND(I148*H148,2)</f>
        <v>0</v>
      </c>
      <c r="K148" s="208" t="s">
        <v>19</v>
      </c>
      <c r="L148" s="44"/>
      <c r="M148" s="213" t="s">
        <v>19</v>
      </c>
      <c r="N148" s="214" t="s">
        <v>40</v>
      </c>
      <c r="O148" s="84"/>
      <c r="P148" s="215">
        <f>O148*H148</f>
        <v>0</v>
      </c>
      <c r="Q148" s="215">
        <v>2.2563399999999998</v>
      </c>
      <c r="R148" s="215">
        <f>Q148*H148</f>
        <v>23.826950399999998</v>
      </c>
      <c r="S148" s="215">
        <v>0</v>
      </c>
      <c r="T148" s="216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217" t="s">
        <v>265</v>
      </c>
      <c r="AT148" s="217" t="s">
        <v>267</v>
      </c>
      <c r="AU148" s="217" t="s">
        <v>76</v>
      </c>
      <c r="AY148" s="17" t="s">
        <v>266</v>
      </c>
      <c r="BE148" s="218">
        <f>IF(N148="základní",J148,0)</f>
        <v>0</v>
      </c>
      <c r="BF148" s="218">
        <f>IF(N148="snížená",J148,0)</f>
        <v>0</v>
      </c>
      <c r="BG148" s="218">
        <f>IF(N148="zákl. přenesená",J148,0)</f>
        <v>0</v>
      </c>
      <c r="BH148" s="218">
        <f>IF(N148="sníž. přenesená",J148,0)</f>
        <v>0</v>
      </c>
      <c r="BI148" s="218">
        <f>IF(N148="nulová",J148,0)</f>
        <v>0</v>
      </c>
      <c r="BJ148" s="17" t="s">
        <v>76</v>
      </c>
      <c r="BK148" s="218">
        <f>ROUND(I148*H148,2)</f>
        <v>0</v>
      </c>
      <c r="BL148" s="17" t="s">
        <v>265</v>
      </c>
      <c r="BM148" s="217" t="s">
        <v>3774</v>
      </c>
    </row>
    <row r="149" s="12" customFormat="1">
      <c r="A149" s="12"/>
      <c r="B149" s="224"/>
      <c r="C149" s="225"/>
      <c r="D149" s="226" t="s">
        <v>275</v>
      </c>
      <c r="E149" s="227" t="s">
        <v>806</v>
      </c>
      <c r="F149" s="228" t="s">
        <v>3775</v>
      </c>
      <c r="G149" s="225"/>
      <c r="H149" s="229">
        <v>10.560000000000001</v>
      </c>
      <c r="I149" s="230"/>
      <c r="J149" s="225"/>
      <c r="K149" s="225"/>
      <c r="L149" s="231"/>
      <c r="M149" s="236"/>
      <c r="N149" s="237"/>
      <c r="O149" s="237"/>
      <c r="P149" s="237"/>
      <c r="Q149" s="237"/>
      <c r="R149" s="237"/>
      <c r="S149" s="237"/>
      <c r="T149" s="238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T149" s="235" t="s">
        <v>275</v>
      </c>
      <c r="AU149" s="235" t="s">
        <v>76</v>
      </c>
      <c r="AV149" s="12" t="s">
        <v>78</v>
      </c>
      <c r="AW149" s="12" t="s">
        <v>31</v>
      </c>
      <c r="AX149" s="12" t="s">
        <v>76</v>
      </c>
      <c r="AY149" s="235" t="s">
        <v>266</v>
      </c>
    </row>
    <row r="150" s="2" customFormat="1" ht="16.5" customHeight="1">
      <c r="A150" s="38"/>
      <c r="B150" s="39"/>
      <c r="C150" s="239" t="s">
        <v>815</v>
      </c>
      <c r="D150" s="239" t="s">
        <v>299</v>
      </c>
      <c r="E150" s="240" t="s">
        <v>3616</v>
      </c>
      <c r="F150" s="241" t="s">
        <v>3617</v>
      </c>
      <c r="G150" s="242" t="s">
        <v>391</v>
      </c>
      <c r="H150" s="243">
        <v>7.04</v>
      </c>
      <c r="I150" s="244"/>
      <c r="J150" s="245">
        <f>ROUND(I150*H150,2)</f>
        <v>0</v>
      </c>
      <c r="K150" s="241" t="s">
        <v>19</v>
      </c>
      <c r="L150" s="246"/>
      <c r="M150" s="247" t="s">
        <v>19</v>
      </c>
      <c r="N150" s="248" t="s">
        <v>40</v>
      </c>
      <c r="O150" s="84"/>
      <c r="P150" s="215">
        <f>O150*H150</f>
        <v>0</v>
      </c>
      <c r="Q150" s="215">
        <v>0.067000000000000004</v>
      </c>
      <c r="R150" s="215">
        <f>Q150*H150</f>
        <v>0.47168000000000004</v>
      </c>
      <c r="S150" s="215">
        <v>0</v>
      </c>
      <c r="T150" s="216">
        <f>S150*H150</f>
        <v>0</v>
      </c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R150" s="217" t="s">
        <v>303</v>
      </c>
      <c r="AT150" s="217" t="s">
        <v>299</v>
      </c>
      <c r="AU150" s="217" t="s">
        <v>76</v>
      </c>
      <c r="AY150" s="17" t="s">
        <v>266</v>
      </c>
      <c r="BE150" s="218">
        <f>IF(N150="základní",J150,0)</f>
        <v>0</v>
      </c>
      <c r="BF150" s="218">
        <f>IF(N150="snížená",J150,0)</f>
        <v>0</v>
      </c>
      <c r="BG150" s="218">
        <f>IF(N150="zákl. přenesená",J150,0)</f>
        <v>0</v>
      </c>
      <c r="BH150" s="218">
        <f>IF(N150="sníž. přenesená",J150,0)</f>
        <v>0</v>
      </c>
      <c r="BI150" s="218">
        <f>IF(N150="nulová",J150,0)</f>
        <v>0</v>
      </c>
      <c r="BJ150" s="17" t="s">
        <v>76</v>
      </c>
      <c r="BK150" s="218">
        <f>ROUND(I150*H150,2)</f>
        <v>0</v>
      </c>
      <c r="BL150" s="17" t="s">
        <v>265</v>
      </c>
      <c r="BM150" s="217" t="s">
        <v>3776</v>
      </c>
    </row>
    <row r="151" s="12" customFormat="1">
      <c r="A151" s="12"/>
      <c r="B151" s="224"/>
      <c r="C151" s="225"/>
      <c r="D151" s="226" t="s">
        <v>275</v>
      </c>
      <c r="E151" s="227" t="s">
        <v>1845</v>
      </c>
      <c r="F151" s="228" t="s">
        <v>3777</v>
      </c>
      <c r="G151" s="225"/>
      <c r="H151" s="229">
        <v>7.04</v>
      </c>
      <c r="I151" s="230"/>
      <c r="J151" s="225"/>
      <c r="K151" s="225"/>
      <c r="L151" s="231"/>
      <c r="M151" s="236"/>
      <c r="N151" s="237"/>
      <c r="O151" s="237"/>
      <c r="P151" s="237"/>
      <c r="Q151" s="237"/>
      <c r="R151" s="237"/>
      <c r="S151" s="237"/>
      <c r="T151" s="238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T151" s="235" t="s">
        <v>275</v>
      </c>
      <c r="AU151" s="235" t="s">
        <v>76</v>
      </c>
      <c r="AV151" s="12" t="s">
        <v>78</v>
      </c>
      <c r="AW151" s="12" t="s">
        <v>31</v>
      </c>
      <c r="AX151" s="12" t="s">
        <v>76</v>
      </c>
      <c r="AY151" s="235" t="s">
        <v>266</v>
      </c>
    </row>
    <row r="152" s="2" customFormat="1" ht="16.5" customHeight="1">
      <c r="A152" s="38"/>
      <c r="B152" s="39"/>
      <c r="C152" s="239" t="s">
        <v>820</v>
      </c>
      <c r="D152" s="239" t="s">
        <v>299</v>
      </c>
      <c r="E152" s="240" t="s">
        <v>3620</v>
      </c>
      <c r="F152" s="241" t="s">
        <v>3621</v>
      </c>
      <c r="G152" s="242" t="s">
        <v>299</v>
      </c>
      <c r="H152" s="243">
        <v>22</v>
      </c>
      <c r="I152" s="244"/>
      <c r="J152" s="245">
        <f>ROUND(I152*H152,2)</f>
        <v>0</v>
      </c>
      <c r="K152" s="241" t="s">
        <v>19</v>
      </c>
      <c r="L152" s="246"/>
      <c r="M152" s="247" t="s">
        <v>19</v>
      </c>
      <c r="N152" s="248" t="s">
        <v>40</v>
      </c>
      <c r="O152" s="84"/>
      <c r="P152" s="215">
        <f>O152*H152</f>
        <v>0</v>
      </c>
      <c r="Q152" s="215">
        <v>0.0044200000000000003</v>
      </c>
      <c r="R152" s="215">
        <f>Q152*H152</f>
        <v>0.097240000000000007</v>
      </c>
      <c r="S152" s="215">
        <v>0</v>
      </c>
      <c r="T152" s="216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217" t="s">
        <v>303</v>
      </c>
      <c r="AT152" s="217" t="s">
        <v>299</v>
      </c>
      <c r="AU152" s="217" t="s">
        <v>76</v>
      </c>
      <c r="AY152" s="17" t="s">
        <v>266</v>
      </c>
      <c r="BE152" s="218">
        <f>IF(N152="základní",J152,0)</f>
        <v>0</v>
      </c>
      <c r="BF152" s="218">
        <f>IF(N152="snížená",J152,0)</f>
        <v>0</v>
      </c>
      <c r="BG152" s="218">
        <f>IF(N152="zákl. přenesená",J152,0)</f>
        <v>0</v>
      </c>
      <c r="BH152" s="218">
        <f>IF(N152="sníž. přenesená",J152,0)</f>
        <v>0</v>
      </c>
      <c r="BI152" s="218">
        <f>IF(N152="nulová",J152,0)</f>
        <v>0</v>
      </c>
      <c r="BJ152" s="17" t="s">
        <v>76</v>
      </c>
      <c r="BK152" s="218">
        <f>ROUND(I152*H152,2)</f>
        <v>0</v>
      </c>
      <c r="BL152" s="17" t="s">
        <v>265</v>
      </c>
      <c r="BM152" s="217" t="s">
        <v>3778</v>
      </c>
    </row>
    <row r="153" s="12" customFormat="1">
      <c r="A153" s="12"/>
      <c r="B153" s="224"/>
      <c r="C153" s="225"/>
      <c r="D153" s="226" t="s">
        <v>275</v>
      </c>
      <c r="E153" s="227" t="s">
        <v>825</v>
      </c>
      <c r="F153" s="228" t="s">
        <v>3779</v>
      </c>
      <c r="G153" s="225"/>
      <c r="H153" s="229">
        <v>22</v>
      </c>
      <c r="I153" s="230"/>
      <c r="J153" s="225"/>
      <c r="K153" s="225"/>
      <c r="L153" s="231"/>
      <c r="M153" s="236"/>
      <c r="N153" s="237"/>
      <c r="O153" s="237"/>
      <c r="P153" s="237"/>
      <c r="Q153" s="237"/>
      <c r="R153" s="237"/>
      <c r="S153" s="237"/>
      <c r="T153" s="238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T153" s="235" t="s">
        <v>275</v>
      </c>
      <c r="AU153" s="235" t="s">
        <v>76</v>
      </c>
      <c r="AV153" s="12" t="s">
        <v>78</v>
      </c>
      <c r="AW153" s="12" t="s">
        <v>31</v>
      </c>
      <c r="AX153" s="12" t="s">
        <v>76</v>
      </c>
      <c r="AY153" s="235" t="s">
        <v>266</v>
      </c>
    </row>
    <row r="154" s="2" customFormat="1" ht="16.5" customHeight="1">
      <c r="A154" s="38"/>
      <c r="B154" s="39"/>
      <c r="C154" s="206" t="s">
        <v>827</v>
      </c>
      <c r="D154" s="206" t="s">
        <v>267</v>
      </c>
      <c r="E154" s="207" t="s">
        <v>3666</v>
      </c>
      <c r="F154" s="208" t="s">
        <v>3667</v>
      </c>
      <c r="G154" s="209" t="s">
        <v>299</v>
      </c>
      <c r="H154" s="210">
        <v>189</v>
      </c>
      <c r="I154" s="211"/>
      <c r="J154" s="212">
        <f>ROUND(I154*H154,2)</f>
        <v>0</v>
      </c>
      <c r="K154" s="208" t="s">
        <v>19</v>
      </c>
      <c r="L154" s="44"/>
      <c r="M154" s="213" t="s">
        <v>19</v>
      </c>
      <c r="N154" s="214" t="s">
        <v>40</v>
      </c>
      <c r="O154" s="84"/>
      <c r="P154" s="215">
        <f>O154*H154</f>
        <v>0</v>
      </c>
      <c r="Q154" s="215">
        <v>0</v>
      </c>
      <c r="R154" s="215">
        <f>Q154*H154</f>
        <v>0</v>
      </c>
      <c r="S154" s="215">
        <v>0</v>
      </c>
      <c r="T154" s="216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217" t="s">
        <v>265</v>
      </c>
      <c r="AT154" s="217" t="s">
        <v>267</v>
      </c>
      <c r="AU154" s="217" t="s">
        <v>76</v>
      </c>
      <c r="AY154" s="17" t="s">
        <v>266</v>
      </c>
      <c r="BE154" s="218">
        <f>IF(N154="základní",J154,0)</f>
        <v>0</v>
      </c>
      <c r="BF154" s="218">
        <f>IF(N154="snížená",J154,0)</f>
        <v>0</v>
      </c>
      <c r="BG154" s="218">
        <f>IF(N154="zákl. přenesená",J154,0)</f>
        <v>0</v>
      </c>
      <c r="BH154" s="218">
        <f>IF(N154="sníž. přenesená",J154,0)</f>
        <v>0</v>
      </c>
      <c r="BI154" s="218">
        <f>IF(N154="nulová",J154,0)</f>
        <v>0</v>
      </c>
      <c r="BJ154" s="17" t="s">
        <v>76</v>
      </c>
      <c r="BK154" s="218">
        <f>ROUND(I154*H154,2)</f>
        <v>0</v>
      </c>
      <c r="BL154" s="17" t="s">
        <v>265</v>
      </c>
      <c r="BM154" s="217" t="s">
        <v>3780</v>
      </c>
    </row>
    <row r="155" s="2" customFormat="1" ht="16.5" customHeight="1">
      <c r="A155" s="38"/>
      <c r="B155" s="39"/>
      <c r="C155" s="206" t="s">
        <v>832</v>
      </c>
      <c r="D155" s="206" t="s">
        <v>267</v>
      </c>
      <c r="E155" s="207" t="s">
        <v>3126</v>
      </c>
      <c r="F155" s="208" t="s">
        <v>3127</v>
      </c>
      <c r="G155" s="209" t="s">
        <v>299</v>
      </c>
      <c r="H155" s="210">
        <v>74</v>
      </c>
      <c r="I155" s="211"/>
      <c r="J155" s="212">
        <f>ROUND(I155*H155,2)</f>
        <v>0</v>
      </c>
      <c r="K155" s="208" t="s">
        <v>19</v>
      </c>
      <c r="L155" s="44"/>
      <c r="M155" s="213" t="s">
        <v>19</v>
      </c>
      <c r="N155" s="214" t="s">
        <v>40</v>
      </c>
      <c r="O155" s="84"/>
      <c r="P155" s="215">
        <f>O155*H155</f>
        <v>0</v>
      </c>
      <c r="Q155" s="215">
        <v>0</v>
      </c>
      <c r="R155" s="215">
        <f>Q155*H155</f>
        <v>0</v>
      </c>
      <c r="S155" s="215">
        <v>0</v>
      </c>
      <c r="T155" s="216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217" t="s">
        <v>265</v>
      </c>
      <c r="AT155" s="217" t="s">
        <v>267</v>
      </c>
      <c r="AU155" s="217" t="s">
        <v>76</v>
      </c>
      <c r="AY155" s="17" t="s">
        <v>266</v>
      </c>
      <c r="BE155" s="218">
        <f>IF(N155="základní",J155,0)</f>
        <v>0</v>
      </c>
      <c r="BF155" s="218">
        <f>IF(N155="snížená",J155,0)</f>
        <v>0</v>
      </c>
      <c r="BG155" s="218">
        <f>IF(N155="zákl. přenesená",J155,0)</f>
        <v>0</v>
      </c>
      <c r="BH155" s="218">
        <f>IF(N155="sníž. přenesená",J155,0)</f>
        <v>0</v>
      </c>
      <c r="BI155" s="218">
        <f>IF(N155="nulová",J155,0)</f>
        <v>0</v>
      </c>
      <c r="BJ155" s="17" t="s">
        <v>76</v>
      </c>
      <c r="BK155" s="218">
        <f>ROUND(I155*H155,2)</f>
        <v>0</v>
      </c>
      <c r="BL155" s="17" t="s">
        <v>265</v>
      </c>
      <c r="BM155" s="217" t="s">
        <v>3781</v>
      </c>
    </row>
    <row r="156" s="12" customFormat="1">
      <c r="A156" s="12"/>
      <c r="B156" s="224"/>
      <c r="C156" s="225"/>
      <c r="D156" s="226" t="s">
        <v>275</v>
      </c>
      <c r="E156" s="227" t="s">
        <v>427</v>
      </c>
      <c r="F156" s="228" t="s">
        <v>3782</v>
      </c>
      <c r="G156" s="225"/>
      <c r="H156" s="229">
        <v>74</v>
      </c>
      <c r="I156" s="230"/>
      <c r="J156" s="225"/>
      <c r="K156" s="225"/>
      <c r="L156" s="231"/>
      <c r="M156" s="236"/>
      <c r="N156" s="237"/>
      <c r="O156" s="237"/>
      <c r="P156" s="237"/>
      <c r="Q156" s="237"/>
      <c r="R156" s="237"/>
      <c r="S156" s="237"/>
      <c r="T156" s="238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T156" s="235" t="s">
        <v>275</v>
      </c>
      <c r="AU156" s="235" t="s">
        <v>76</v>
      </c>
      <c r="AV156" s="12" t="s">
        <v>78</v>
      </c>
      <c r="AW156" s="12" t="s">
        <v>31</v>
      </c>
      <c r="AX156" s="12" t="s">
        <v>76</v>
      </c>
      <c r="AY156" s="235" t="s">
        <v>266</v>
      </c>
    </row>
    <row r="157" s="2" customFormat="1" ht="16.5" customHeight="1">
      <c r="A157" s="38"/>
      <c r="B157" s="39"/>
      <c r="C157" s="206" t="s">
        <v>838</v>
      </c>
      <c r="D157" s="206" t="s">
        <v>267</v>
      </c>
      <c r="E157" s="207" t="s">
        <v>3101</v>
      </c>
      <c r="F157" s="208" t="s">
        <v>3102</v>
      </c>
      <c r="G157" s="209" t="s">
        <v>341</v>
      </c>
      <c r="H157" s="210">
        <v>7</v>
      </c>
      <c r="I157" s="211"/>
      <c r="J157" s="212">
        <f>ROUND(I157*H157,2)</f>
        <v>0</v>
      </c>
      <c r="K157" s="208" t="s">
        <v>19</v>
      </c>
      <c r="L157" s="44"/>
      <c r="M157" s="213" t="s">
        <v>19</v>
      </c>
      <c r="N157" s="214" t="s">
        <v>40</v>
      </c>
      <c r="O157" s="84"/>
      <c r="P157" s="215">
        <f>O157*H157</f>
        <v>0</v>
      </c>
      <c r="Q157" s="215">
        <v>0.0038</v>
      </c>
      <c r="R157" s="215">
        <f>Q157*H157</f>
        <v>0.026599999999999999</v>
      </c>
      <c r="S157" s="215">
        <v>0</v>
      </c>
      <c r="T157" s="216">
        <f>S157*H157</f>
        <v>0</v>
      </c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R157" s="217" t="s">
        <v>265</v>
      </c>
      <c r="AT157" s="217" t="s">
        <v>267</v>
      </c>
      <c r="AU157" s="217" t="s">
        <v>76</v>
      </c>
      <c r="AY157" s="17" t="s">
        <v>266</v>
      </c>
      <c r="BE157" s="218">
        <f>IF(N157="základní",J157,0)</f>
        <v>0</v>
      </c>
      <c r="BF157" s="218">
        <f>IF(N157="snížená",J157,0)</f>
        <v>0</v>
      </c>
      <c r="BG157" s="218">
        <f>IF(N157="zákl. přenesená",J157,0)</f>
        <v>0</v>
      </c>
      <c r="BH157" s="218">
        <f>IF(N157="sníž. přenesená",J157,0)</f>
        <v>0</v>
      </c>
      <c r="BI157" s="218">
        <f>IF(N157="nulová",J157,0)</f>
        <v>0</v>
      </c>
      <c r="BJ157" s="17" t="s">
        <v>76</v>
      </c>
      <c r="BK157" s="218">
        <f>ROUND(I157*H157,2)</f>
        <v>0</v>
      </c>
      <c r="BL157" s="17" t="s">
        <v>265</v>
      </c>
      <c r="BM157" s="217" t="s">
        <v>3783</v>
      </c>
    </row>
    <row r="158" s="2" customFormat="1" ht="16.5" customHeight="1">
      <c r="A158" s="38"/>
      <c r="B158" s="39"/>
      <c r="C158" s="206" t="s">
        <v>846</v>
      </c>
      <c r="D158" s="206" t="s">
        <v>267</v>
      </c>
      <c r="E158" s="207" t="s">
        <v>3104</v>
      </c>
      <c r="F158" s="208" t="s">
        <v>3105</v>
      </c>
      <c r="G158" s="209" t="s">
        <v>341</v>
      </c>
      <c r="H158" s="210">
        <v>22</v>
      </c>
      <c r="I158" s="211"/>
      <c r="J158" s="212">
        <f>ROUND(I158*H158,2)</f>
        <v>0</v>
      </c>
      <c r="K158" s="208" t="s">
        <v>19</v>
      </c>
      <c r="L158" s="44"/>
      <c r="M158" s="213" t="s">
        <v>19</v>
      </c>
      <c r="N158" s="214" t="s">
        <v>40</v>
      </c>
      <c r="O158" s="84"/>
      <c r="P158" s="215">
        <f>O158*H158</f>
        <v>0</v>
      </c>
      <c r="Q158" s="215">
        <v>0.0076</v>
      </c>
      <c r="R158" s="215">
        <f>Q158*H158</f>
        <v>0.16719999999999999</v>
      </c>
      <c r="S158" s="215">
        <v>0</v>
      </c>
      <c r="T158" s="216">
        <f>S158*H158</f>
        <v>0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217" t="s">
        <v>265</v>
      </c>
      <c r="AT158" s="217" t="s">
        <v>267</v>
      </c>
      <c r="AU158" s="217" t="s">
        <v>76</v>
      </c>
      <c r="AY158" s="17" t="s">
        <v>266</v>
      </c>
      <c r="BE158" s="218">
        <f>IF(N158="základní",J158,0)</f>
        <v>0</v>
      </c>
      <c r="BF158" s="218">
        <f>IF(N158="snížená",J158,0)</f>
        <v>0</v>
      </c>
      <c r="BG158" s="218">
        <f>IF(N158="zákl. přenesená",J158,0)</f>
        <v>0</v>
      </c>
      <c r="BH158" s="218">
        <f>IF(N158="sníž. přenesená",J158,0)</f>
        <v>0</v>
      </c>
      <c r="BI158" s="218">
        <f>IF(N158="nulová",J158,0)</f>
        <v>0</v>
      </c>
      <c r="BJ158" s="17" t="s">
        <v>76</v>
      </c>
      <c r="BK158" s="218">
        <f>ROUND(I158*H158,2)</f>
        <v>0</v>
      </c>
      <c r="BL158" s="17" t="s">
        <v>265</v>
      </c>
      <c r="BM158" s="217" t="s">
        <v>3784</v>
      </c>
    </row>
    <row r="159" s="2" customFormat="1" ht="16.5" customHeight="1">
      <c r="A159" s="38"/>
      <c r="B159" s="39"/>
      <c r="C159" s="206" t="s">
        <v>853</v>
      </c>
      <c r="D159" s="206" t="s">
        <v>267</v>
      </c>
      <c r="E159" s="207" t="s">
        <v>3107</v>
      </c>
      <c r="F159" s="208" t="s">
        <v>3108</v>
      </c>
      <c r="G159" s="209" t="s">
        <v>299</v>
      </c>
      <c r="H159" s="210">
        <v>279</v>
      </c>
      <c r="I159" s="211"/>
      <c r="J159" s="212">
        <f>ROUND(I159*H159,2)</f>
        <v>0</v>
      </c>
      <c r="K159" s="208" t="s">
        <v>19</v>
      </c>
      <c r="L159" s="44"/>
      <c r="M159" s="213" t="s">
        <v>19</v>
      </c>
      <c r="N159" s="214" t="s">
        <v>40</v>
      </c>
      <c r="O159" s="84"/>
      <c r="P159" s="215">
        <f>O159*H159</f>
        <v>0</v>
      </c>
      <c r="Q159" s="215">
        <v>9.0000000000000006E-05</v>
      </c>
      <c r="R159" s="215">
        <f>Q159*H159</f>
        <v>0.02511</v>
      </c>
      <c r="S159" s="215">
        <v>0</v>
      </c>
      <c r="T159" s="216">
        <f>S159*H159</f>
        <v>0</v>
      </c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R159" s="217" t="s">
        <v>265</v>
      </c>
      <c r="AT159" s="217" t="s">
        <v>267</v>
      </c>
      <c r="AU159" s="217" t="s">
        <v>76</v>
      </c>
      <c r="AY159" s="17" t="s">
        <v>266</v>
      </c>
      <c r="BE159" s="218">
        <f>IF(N159="základní",J159,0)</f>
        <v>0</v>
      </c>
      <c r="BF159" s="218">
        <f>IF(N159="snížená",J159,0)</f>
        <v>0</v>
      </c>
      <c r="BG159" s="218">
        <f>IF(N159="zákl. přenesená",J159,0)</f>
        <v>0</v>
      </c>
      <c r="BH159" s="218">
        <f>IF(N159="sníž. přenesená",J159,0)</f>
        <v>0</v>
      </c>
      <c r="BI159" s="218">
        <f>IF(N159="nulová",J159,0)</f>
        <v>0</v>
      </c>
      <c r="BJ159" s="17" t="s">
        <v>76</v>
      </c>
      <c r="BK159" s="218">
        <f>ROUND(I159*H159,2)</f>
        <v>0</v>
      </c>
      <c r="BL159" s="17" t="s">
        <v>265</v>
      </c>
      <c r="BM159" s="217" t="s">
        <v>3785</v>
      </c>
    </row>
    <row r="160" s="12" customFormat="1">
      <c r="A160" s="12"/>
      <c r="B160" s="224"/>
      <c r="C160" s="225"/>
      <c r="D160" s="226" t="s">
        <v>275</v>
      </c>
      <c r="E160" s="227" t="s">
        <v>858</v>
      </c>
      <c r="F160" s="228" t="s">
        <v>3746</v>
      </c>
      <c r="G160" s="225"/>
      <c r="H160" s="229">
        <v>279</v>
      </c>
      <c r="I160" s="230"/>
      <c r="J160" s="225"/>
      <c r="K160" s="225"/>
      <c r="L160" s="231"/>
      <c r="M160" s="236"/>
      <c r="N160" s="237"/>
      <c r="O160" s="237"/>
      <c r="P160" s="237"/>
      <c r="Q160" s="237"/>
      <c r="R160" s="237"/>
      <c r="S160" s="237"/>
      <c r="T160" s="238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T160" s="235" t="s">
        <v>275</v>
      </c>
      <c r="AU160" s="235" t="s">
        <v>76</v>
      </c>
      <c r="AV160" s="12" t="s">
        <v>78</v>
      </c>
      <c r="AW160" s="12" t="s">
        <v>31</v>
      </c>
      <c r="AX160" s="12" t="s">
        <v>76</v>
      </c>
      <c r="AY160" s="235" t="s">
        <v>266</v>
      </c>
    </row>
    <row r="161" s="2" customFormat="1" ht="16.5" customHeight="1">
      <c r="A161" s="38"/>
      <c r="B161" s="39"/>
      <c r="C161" s="206" t="s">
        <v>860</v>
      </c>
      <c r="D161" s="206" t="s">
        <v>267</v>
      </c>
      <c r="E161" s="207" t="s">
        <v>3110</v>
      </c>
      <c r="F161" s="208" t="s">
        <v>3111</v>
      </c>
      <c r="G161" s="209" t="s">
        <v>299</v>
      </c>
      <c r="H161" s="210">
        <v>279</v>
      </c>
      <c r="I161" s="211"/>
      <c r="J161" s="212">
        <f>ROUND(I161*H161,2)</f>
        <v>0</v>
      </c>
      <c r="K161" s="208" t="s">
        <v>19</v>
      </c>
      <c r="L161" s="44"/>
      <c r="M161" s="213" t="s">
        <v>19</v>
      </c>
      <c r="N161" s="214" t="s">
        <v>40</v>
      </c>
      <c r="O161" s="84"/>
      <c r="P161" s="215">
        <f>O161*H161</f>
        <v>0</v>
      </c>
      <c r="Q161" s="215">
        <v>0.108</v>
      </c>
      <c r="R161" s="215">
        <f>Q161*H161</f>
        <v>30.131999999999998</v>
      </c>
      <c r="S161" s="215">
        <v>0</v>
      </c>
      <c r="T161" s="216">
        <f>S161*H161</f>
        <v>0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217" t="s">
        <v>265</v>
      </c>
      <c r="AT161" s="217" t="s">
        <v>267</v>
      </c>
      <c r="AU161" s="217" t="s">
        <v>76</v>
      </c>
      <c r="AY161" s="17" t="s">
        <v>266</v>
      </c>
      <c r="BE161" s="218">
        <f>IF(N161="základní",J161,0)</f>
        <v>0</v>
      </c>
      <c r="BF161" s="218">
        <f>IF(N161="snížená",J161,0)</f>
        <v>0</v>
      </c>
      <c r="BG161" s="218">
        <f>IF(N161="zákl. přenesená",J161,0)</f>
        <v>0</v>
      </c>
      <c r="BH161" s="218">
        <f>IF(N161="sníž. přenesená",J161,0)</f>
        <v>0</v>
      </c>
      <c r="BI161" s="218">
        <f>IF(N161="nulová",J161,0)</f>
        <v>0</v>
      </c>
      <c r="BJ161" s="17" t="s">
        <v>76</v>
      </c>
      <c r="BK161" s="218">
        <f>ROUND(I161*H161,2)</f>
        <v>0</v>
      </c>
      <c r="BL161" s="17" t="s">
        <v>265</v>
      </c>
      <c r="BM161" s="217" t="s">
        <v>3786</v>
      </c>
    </row>
    <row r="162" s="12" customFormat="1">
      <c r="A162" s="12"/>
      <c r="B162" s="224"/>
      <c r="C162" s="225"/>
      <c r="D162" s="226" t="s">
        <v>275</v>
      </c>
      <c r="E162" s="227" t="s">
        <v>2913</v>
      </c>
      <c r="F162" s="228" t="s">
        <v>3746</v>
      </c>
      <c r="G162" s="225"/>
      <c r="H162" s="229">
        <v>279</v>
      </c>
      <c r="I162" s="230"/>
      <c r="J162" s="225"/>
      <c r="K162" s="225"/>
      <c r="L162" s="231"/>
      <c r="M162" s="236"/>
      <c r="N162" s="237"/>
      <c r="O162" s="237"/>
      <c r="P162" s="237"/>
      <c r="Q162" s="237"/>
      <c r="R162" s="237"/>
      <c r="S162" s="237"/>
      <c r="T162" s="238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T162" s="235" t="s">
        <v>275</v>
      </c>
      <c r="AU162" s="235" t="s">
        <v>76</v>
      </c>
      <c r="AV162" s="12" t="s">
        <v>78</v>
      </c>
      <c r="AW162" s="12" t="s">
        <v>31</v>
      </c>
      <c r="AX162" s="12" t="s">
        <v>76</v>
      </c>
      <c r="AY162" s="235" t="s">
        <v>266</v>
      </c>
    </row>
    <row r="163" s="2" customFormat="1" ht="16.5" customHeight="1">
      <c r="A163" s="38"/>
      <c r="B163" s="39"/>
      <c r="C163" s="239" t="s">
        <v>864</v>
      </c>
      <c r="D163" s="239" t="s">
        <v>299</v>
      </c>
      <c r="E163" s="240" t="s">
        <v>3309</v>
      </c>
      <c r="F163" s="241" t="s">
        <v>3310</v>
      </c>
      <c r="G163" s="242" t="s">
        <v>299</v>
      </c>
      <c r="H163" s="243">
        <v>279</v>
      </c>
      <c r="I163" s="244"/>
      <c r="J163" s="245">
        <f>ROUND(I163*H163,2)</f>
        <v>0</v>
      </c>
      <c r="K163" s="241" t="s">
        <v>19</v>
      </c>
      <c r="L163" s="246"/>
      <c r="M163" s="247" t="s">
        <v>19</v>
      </c>
      <c r="N163" s="248" t="s">
        <v>40</v>
      </c>
      <c r="O163" s="84"/>
      <c r="P163" s="215">
        <f>O163*H163</f>
        <v>0</v>
      </c>
      <c r="Q163" s="215">
        <v>0.00035</v>
      </c>
      <c r="R163" s="215">
        <f>Q163*H163</f>
        <v>0.097650000000000001</v>
      </c>
      <c r="S163" s="215">
        <v>0</v>
      </c>
      <c r="T163" s="216">
        <f>S163*H163</f>
        <v>0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217" t="s">
        <v>303</v>
      </c>
      <c r="AT163" s="217" t="s">
        <v>299</v>
      </c>
      <c r="AU163" s="217" t="s">
        <v>76</v>
      </c>
      <c r="AY163" s="17" t="s">
        <v>266</v>
      </c>
      <c r="BE163" s="218">
        <f>IF(N163="základní",J163,0)</f>
        <v>0</v>
      </c>
      <c r="BF163" s="218">
        <f>IF(N163="snížená",J163,0)</f>
        <v>0</v>
      </c>
      <c r="BG163" s="218">
        <f>IF(N163="zákl. přenesená",J163,0)</f>
        <v>0</v>
      </c>
      <c r="BH163" s="218">
        <f>IF(N163="sníž. přenesená",J163,0)</f>
        <v>0</v>
      </c>
      <c r="BI163" s="218">
        <f>IF(N163="nulová",J163,0)</f>
        <v>0</v>
      </c>
      <c r="BJ163" s="17" t="s">
        <v>76</v>
      </c>
      <c r="BK163" s="218">
        <f>ROUND(I163*H163,2)</f>
        <v>0</v>
      </c>
      <c r="BL163" s="17" t="s">
        <v>265</v>
      </c>
      <c r="BM163" s="217" t="s">
        <v>3787</v>
      </c>
    </row>
    <row r="164" s="2" customFormat="1" ht="16.5" customHeight="1">
      <c r="A164" s="38"/>
      <c r="B164" s="39"/>
      <c r="C164" s="206" t="s">
        <v>871</v>
      </c>
      <c r="D164" s="206" t="s">
        <v>267</v>
      </c>
      <c r="E164" s="207" t="s">
        <v>3303</v>
      </c>
      <c r="F164" s="208" t="s">
        <v>3304</v>
      </c>
      <c r="G164" s="209" t="s">
        <v>299</v>
      </c>
      <c r="H164" s="210">
        <v>97.5</v>
      </c>
      <c r="I164" s="211"/>
      <c r="J164" s="212">
        <f>ROUND(I164*H164,2)</f>
        <v>0</v>
      </c>
      <c r="K164" s="208" t="s">
        <v>19</v>
      </c>
      <c r="L164" s="44"/>
      <c r="M164" s="213" t="s">
        <v>19</v>
      </c>
      <c r="N164" s="214" t="s">
        <v>40</v>
      </c>
      <c r="O164" s="84"/>
      <c r="P164" s="215">
        <f>O164*H164</f>
        <v>0</v>
      </c>
      <c r="Q164" s="215">
        <v>0.17999999999999999</v>
      </c>
      <c r="R164" s="215">
        <f>Q164*H164</f>
        <v>17.550000000000001</v>
      </c>
      <c r="S164" s="215">
        <v>0</v>
      </c>
      <c r="T164" s="216">
        <f>S164*H164</f>
        <v>0</v>
      </c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R164" s="217" t="s">
        <v>265</v>
      </c>
      <c r="AT164" s="217" t="s">
        <v>267</v>
      </c>
      <c r="AU164" s="217" t="s">
        <v>76</v>
      </c>
      <c r="AY164" s="17" t="s">
        <v>266</v>
      </c>
      <c r="BE164" s="218">
        <f>IF(N164="základní",J164,0)</f>
        <v>0</v>
      </c>
      <c r="BF164" s="218">
        <f>IF(N164="snížená",J164,0)</f>
        <v>0</v>
      </c>
      <c r="BG164" s="218">
        <f>IF(N164="zákl. přenesená",J164,0)</f>
        <v>0</v>
      </c>
      <c r="BH164" s="218">
        <f>IF(N164="sníž. přenesená",J164,0)</f>
        <v>0</v>
      </c>
      <c r="BI164" s="218">
        <f>IF(N164="nulová",J164,0)</f>
        <v>0</v>
      </c>
      <c r="BJ164" s="17" t="s">
        <v>76</v>
      </c>
      <c r="BK164" s="218">
        <f>ROUND(I164*H164,2)</f>
        <v>0</v>
      </c>
      <c r="BL164" s="17" t="s">
        <v>265</v>
      </c>
      <c r="BM164" s="217" t="s">
        <v>3788</v>
      </c>
    </row>
    <row r="165" s="12" customFormat="1">
      <c r="A165" s="12"/>
      <c r="B165" s="224"/>
      <c r="C165" s="225"/>
      <c r="D165" s="226" t="s">
        <v>275</v>
      </c>
      <c r="E165" s="227" t="s">
        <v>876</v>
      </c>
      <c r="F165" s="228" t="s">
        <v>3789</v>
      </c>
      <c r="G165" s="225"/>
      <c r="H165" s="229">
        <v>97.5</v>
      </c>
      <c r="I165" s="230"/>
      <c r="J165" s="225"/>
      <c r="K165" s="225"/>
      <c r="L165" s="231"/>
      <c r="M165" s="236"/>
      <c r="N165" s="237"/>
      <c r="O165" s="237"/>
      <c r="P165" s="237"/>
      <c r="Q165" s="237"/>
      <c r="R165" s="237"/>
      <c r="S165" s="237"/>
      <c r="T165" s="238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T165" s="235" t="s">
        <v>275</v>
      </c>
      <c r="AU165" s="235" t="s">
        <v>76</v>
      </c>
      <c r="AV165" s="12" t="s">
        <v>78</v>
      </c>
      <c r="AW165" s="12" t="s">
        <v>31</v>
      </c>
      <c r="AX165" s="12" t="s">
        <v>76</v>
      </c>
      <c r="AY165" s="235" t="s">
        <v>266</v>
      </c>
    </row>
    <row r="166" s="2" customFormat="1" ht="16.5" customHeight="1">
      <c r="A166" s="38"/>
      <c r="B166" s="39"/>
      <c r="C166" s="239" t="s">
        <v>878</v>
      </c>
      <c r="D166" s="239" t="s">
        <v>299</v>
      </c>
      <c r="E166" s="240" t="s">
        <v>3306</v>
      </c>
      <c r="F166" s="241" t="s">
        <v>3639</v>
      </c>
      <c r="G166" s="242" t="s">
        <v>299</v>
      </c>
      <c r="H166" s="243">
        <v>97.5</v>
      </c>
      <c r="I166" s="244"/>
      <c r="J166" s="245">
        <f>ROUND(I166*H166,2)</f>
        <v>0</v>
      </c>
      <c r="K166" s="241" t="s">
        <v>19</v>
      </c>
      <c r="L166" s="246"/>
      <c r="M166" s="247" t="s">
        <v>19</v>
      </c>
      <c r="N166" s="248" t="s">
        <v>40</v>
      </c>
      <c r="O166" s="84"/>
      <c r="P166" s="215">
        <f>O166*H166</f>
        <v>0</v>
      </c>
      <c r="Q166" s="215">
        <v>0.00068999999999999997</v>
      </c>
      <c r="R166" s="215">
        <f>Q166*H166</f>
        <v>0.067275000000000001</v>
      </c>
      <c r="S166" s="215">
        <v>0</v>
      </c>
      <c r="T166" s="216">
        <f>S166*H166</f>
        <v>0</v>
      </c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R166" s="217" t="s">
        <v>303</v>
      </c>
      <c r="AT166" s="217" t="s">
        <v>299</v>
      </c>
      <c r="AU166" s="217" t="s">
        <v>76</v>
      </c>
      <c r="AY166" s="17" t="s">
        <v>266</v>
      </c>
      <c r="BE166" s="218">
        <f>IF(N166="základní",J166,0)</f>
        <v>0</v>
      </c>
      <c r="BF166" s="218">
        <f>IF(N166="snížená",J166,0)</f>
        <v>0</v>
      </c>
      <c r="BG166" s="218">
        <f>IF(N166="zákl. přenesená",J166,0)</f>
        <v>0</v>
      </c>
      <c r="BH166" s="218">
        <f>IF(N166="sníž. přenesená",J166,0)</f>
        <v>0</v>
      </c>
      <c r="BI166" s="218">
        <f>IF(N166="nulová",J166,0)</f>
        <v>0</v>
      </c>
      <c r="BJ166" s="17" t="s">
        <v>76</v>
      </c>
      <c r="BK166" s="218">
        <f>ROUND(I166*H166,2)</f>
        <v>0</v>
      </c>
      <c r="BL166" s="17" t="s">
        <v>265</v>
      </c>
      <c r="BM166" s="217" t="s">
        <v>3790</v>
      </c>
    </row>
    <row r="167" s="2" customFormat="1" ht="16.5" customHeight="1">
      <c r="A167" s="38"/>
      <c r="B167" s="39"/>
      <c r="C167" s="206" t="s">
        <v>886</v>
      </c>
      <c r="D167" s="206" t="s">
        <v>267</v>
      </c>
      <c r="E167" s="207" t="s">
        <v>3289</v>
      </c>
      <c r="F167" s="208" t="s">
        <v>3290</v>
      </c>
      <c r="G167" s="209" t="s">
        <v>299</v>
      </c>
      <c r="H167" s="210">
        <v>265</v>
      </c>
      <c r="I167" s="211"/>
      <c r="J167" s="212">
        <f>ROUND(I167*H167,2)</f>
        <v>0</v>
      </c>
      <c r="K167" s="208" t="s">
        <v>19</v>
      </c>
      <c r="L167" s="44"/>
      <c r="M167" s="213" t="s">
        <v>19</v>
      </c>
      <c r="N167" s="214" t="s">
        <v>40</v>
      </c>
      <c r="O167" s="84"/>
      <c r="P167" s="215">
        <f>O167*H167</f>
        <v>0</v>
      </c>
      <c r="Q167" s="215">
        <v>0</v>
      </c>
      <c r="R167" s="215">
        <f>Q167*H167</f>
        <v>0</v>
      </c>
      <c r="S167" s="215">
        <v>0</v>
      </c>
      <c r="T167" s="216">
        <f>S167*H167</f>
        <v>0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217" t="s">
        <v>265</v>
      </c>
      <c r="AT167" s="217" t="s">
        <v>267</v>
      </c>
      <c r="AU167" s="217" t="s">
        <v>76</v>
      </c>
      <c r="AY167" s="17" t="s">
        <v>266</v>
      </c>
      <c r="BE167" s="218">
        <f>IF(N167="základní",J167,0)</f>
        <v>0</v>
      </c>
      <c r="BF167" s="218">
        <f>IF(N167="snížená",J167,0)</f>
        <v>0</v>
      </c>
      <c r="BG167" s="218">
        <f>IF(N167="zákl. přenesená",J167,0)</f>
        <v>0</v>
      </c>
      <c r="BH167" s="218">
        <f>IF(N167="sníž. přenesená",J167,0)</f>
        <v>0</v>
      </c>
      <c r="BI167" s="218">
        <f>IF(N167="nulová",J167,0)</f>
        <v>0</v>
      </c>
      <c r="BJ167" s="17" t="s">
        <v>76</v>
      </c>
      <c r="BK167" s="218">
        <f>ROUND(I167*H167,2)</f>
        <v>0</v>
      </c>
      <c r="BL167" s="17" t="s">
        <v>265</v>
      </c>
      <c r="BM167" s="217" t="s">
        <v>3791</v>
      </c>
    </row>
    <row r="168" s="12" customFormat="1">
      <c r="A168" s="12"/>
      <c r="B168" s="224"/>
      <c r="C168" s="225"/>
      <c r="D168" s="226" t="s">
        <v>275</v>
      </c>
      <c r="E168" s="227" t="s">
        <v>891</v>
      </c>
      <c r="F168" s="228" t="s">
        <v>3769</v>
      </c>
      <c r="G168" s="225"/>
      <c r="H168" s="229">
        <v>265</v>
      </c>
      <c r="I168" s="230"/>
      <c r="J168" s="225"/>
      <c r="K168" s="225"/>
      <c r="L168" s="231"/>
      <c r="M168" s="236"/>
      <c r="N168" s="237"/>
      <c r="O168" s="237"/>
      <c r="P168" s="237"/>
      <c r="Q168" s="237"/>
      <c r="R168" s="237"/>
      <c r="S168" s="237"/>
      <c r="T168" s="238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T168" s="235" t="s">
        <v>275</v>
      </c>
      <c r="AU168" s="235" t="s">
        <v>76</v>
      </c>
      <c r="AV168" s="12" t="s">
        <v>78</v>
      </c>
      <c r="AW168" s="12" t="s">
        <v>31</v>
      </c>
      <c r="AX168" s="12" t="s">
        <v>76</v>
      </c>
      <c r="AY168" s="235" t="s">
        <v>266</v>
      </c>
    </row>
    <row r="169" s="2" customFormat="1" ht="16.5" customHeight="1">
      <c r="A169" s="38"/>
      <c r="B169" s="39"/>
      <c r="C169" s="206" t="s">
        <v>893</v>
      </c>
      <c r="D169" s="206" t="s">
        <v>267</v>
      </c>
      <c r="E169" s="207" t="s">
        <v>3292</v>
      </c>
      <c r="F169" s="208" t="s">
        <v>3293</v>
      </c>
      <c r="G169" s="209" t="s">
        <v>299</v>
      </c>
      <c r="H169" s="210">
        <v>235</v>
      </c>
      <c r="I169" s="211"/>
      <c r="J169" s="212">
        <f>ROUND(I169*H169,2)</f>
        <v>0</v>
      </c>
      <c r="K169" s="208" t="s">
        <v>19</v>
      </c>
      <c r="L169" s="44"/>
      <c r="M169" s="213" t="s">
        <v>19</v>
      </c>
      <c r="N169" s="214" t="s">
        <v>40</v>
      </c>
      <c r="O169" s="84"/>
      <c r="P169" s="215">
        <f>O169*H169</f>
        <v>0</v>
      </c>
      <c r="Q169" s="215">
        <v>0</v>
      </c>
      <c r="R169" s="215">
        <f>Q169*H169</f>
        <v>0</v>
      </c>
      <c r="S169" s="215">
        <v>0</v>
      </c>
      <c r="T169" s="216">
        <f>S169*H169</f>
        <v>0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217" t="s">
        <v>265</v>
      </c>
      <c r="AT169" s="217" t="s">
        <v>267</v>
      </c>
      <c r="AU169" s="217" t="s">
        <v>76</v>
      </c>
      <c r="AY169" s="17" t="s">
        <v>266</v>
      </c>
      <c r="BE169" s="218">
        <f>IF(N169="základní",J169,0)</f>
        <v>0</v>
      </c>
      <c r="BF169" s="218">
        <f>IF(N169="snížená",J169,0)</f>
        <v>0</v>
      </c>
      <c r="BG169" s="218">
        <f>IF(N169="zákl. přenesená",J169,0)</f>
        <v>0</v>
      </c>
      <c r="BH169" s="218">
        <f>IF(N169="sníž. přenesená",J169,0)</f>
        <v>0</v>
      </c>
      <c r="BI169" s="218">
        <f>IF(N169="nulová",J169,0)</f>
        <v>0</v>
      </c>
      <c r="BJ169" s="17" t="s">
        <v>76</v>
      </c>
      <c r="BK169" s="218">
        <f>ROUND(I169*H169,2)</f>
        <v>0</v>
      </c>
      <c r="BL169" s="17" t="s">
        <v>265</v>
      </c>
      <c r="BM169" s="217" t="s">
        <v>3792</v>
      </c>
    </row>
    <row r="170" s="12" customFormat="1">
      <c r="A170" s="12"/>
      <c r="B170" s="224"/>
      <c r="C170" s="225"/>
      <c r="D170" s="226" t="s">
        <v>275</v>
      </c>
      <c r="E170" s="227" t="s">
        <v>899</v>
      </c>
      <c r="F170" s="228" t="s">
        <v>3771</v>
      </c>
      <c r="G170" s="225"/>
      <c r="H170" s="229">
        <v>235</v>
      </c>
      <c r="I170" s="230"/>
      <c r="J170" s="225"/>
      <c r="K170" s="225"/>
      <c r="L170" s="231"/>
      <c r="M170" s="236"/>
      <c r="N170" s="237"/>
      <c r="O170" s="237"/>
      <c r="P170" s="237"/>
      <c r="Q170" s="237"/>
      <c r="R170" s="237"/>
      <c r="S170" s="237"/>
      <c r="T170" s="238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T170" s="235" t="s">
        <v>275</v>
      </c>
      <c r="AU170" s="235" t="s">
        <v>76</v>
      </c>
      <c r="AV170" s="12" t="s">
        <v>78</v>
      </c>
      <c r="AW170" s="12" t="s">
        <v>31</v>
      </c>
      <c r="AX170" s="12" t="s">
        <v>76</v>
      </c>
      <c r="AY170" s="235" t="s">
        <v>266</v>
      </c>
    </row>
    <row r="171" s="2" customFormat="1" ht="16.5" customHeight="1">
      <c r="A171" s="38"/>
      <c r="B171" s="39"/>
      <c r="C171" s="206" t="s">
        <v>901</v>
      </c>
      <c r="D171" s="206" t="s">
        <v>267</v>
      </c>
      <c r="E171" s="207" t="s">
        <v>3793</v>
      </c>
      <c r="F171" s="208" t="s">
        <v>3794</v>
      </c>
      <c r="G171" s="209" t="s">
        <v>293</v>
      </c>
      <c r="H171" s="210">
        <v>7.6799999999999997</v>
      </c>
      <c r="I171" s="211"/>
      <c r="J171" s="212">
        <f>ROUND(I171*H171,2)</f>
        <v>0</v>
      </c>
      <c r="K171" s="208" t="s">
        <v>19</v>
      </c>
      <c r="L171" s="44"/>
      <c r="M171" s="213" t="s">
        <v>19</v>
      </c>
      <c r="N171" s="214" t="s">
        <v>40</v>
      </c>
      <c r="O171" s="84"/>
      <c r="P171" s="215">
        <f>O171*H171</f>
        <v>0</v>
      </c>
      <c r="Q171" s="215">
        <v>0</v>
      </c>
      <c r="R171" s="215">
        <f>Q171*H171</f>
        <v>0</v>
      </c>
      <c r="S171" s="215">
        <v>0</v>
      </c>
      <c r="T171" s="216">
        <f>S171*H171</f>
        <v>0</v>
      </c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R171" s="217" t="s">
        <v>265</v>
      </c>
      <c r="AT171" s="217" t="s">
        <v>267</v>
      </c>
      <c r="AU171" s="217" t="s">
        <v>76</v>
      </c>
      <c r="AY171" s="17" t="s">
        <v>266</v>
      </c>
      <c r="BE171" s="218">
        <f>IF(N171="základní",J171,0)</f>
        <v>0</v>
      </c>
      <c r="BF171" s="218">
        <f>IF(N171="snížená",J171,0)</f>
        <v>0</v>
      </c>
      <c r="BG171" s="218">
        <f>IF(N171="zákl. přenesená",J171,0)</f>
        <v>0</v>
      </c>
      <c r="BH171" s="218">
        <f>IF(N171="sníž. přenesená",J171,0)</f>
        <v>0</v>
      </c>
      <c r="BI171" s="218">
        <f>IF(N171="nulová",J171,0)</f>
        <v>0</v>
      </c>
      <c r="BJ171" s="17" t="s">
        <v>76</v>
      </c>
      <c r="BK171" s="218">
        <f>ROUND(I171*H171,2)</f>
        <v>0</v>
      </c>
      <c r="BL171" s="17" t="s">
        <v>265</v>
      </c>
      <c r="BM171" s="217" t="s">
        <v>3795</v>
      </c>
    </row>
    <row r="172" s="12" customFormat="1">
      <c r="A172" s="12"/>
      <c r="B172" s="224"/>
      <c r="C172" s="225"/>
      <c r="D172" s="226" t="s">
        <v>275</v>
      </c>
      <c r="E172" s="227" t="s">
        <v>2173</v>
      </c>
      <c r="F172" s="228" t="s">
        <v>3766</v>
      </c>
      <c r="G172" s="225"/>
      <c r="H172" s="229">
        <v>7.6799999999999997</v>
      </c>
      <c r="I172" s="230"/>
      <c r="J172" s="225"/>
      <c r="K172" s="225"/>
      <c r="L172" s="231"/>
      <c r="M172" s="236"/>
      <c r="N172" s="237"/>
      <c r="O172" s="237"/>
      <c r="P172" s="237"/>
      <c r="Q172" s="237"/>
      <c r="R172" s="237"/>
      <c r="S172" s="237"/>
      <c r="T172" s="238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T172" s="235" t="s">
        <v>275</v>
      </c>
      <c r="AU172" s="235" t="s">
        <v>76</v>
      </c>
      <c r="AV172" s="12" t="s">
        <v>78</v>
      </c>
      <c r="AW172" s="12" t="s">
        <v>31</v>
      </c>
      <c r="AX172" s="12" t="s">
        <v>76</v>
      </c>
      <c r="AY172" s="235" t="s">
        <v>266</v>
      </c>
    </row>
    <row r="173" s="2" customFormat="1" ht="16.5" customHeight="1">
      <c r="A173" s="38"/>
      <c r="B173" s="39"/>
      <c r="C173" s="239" t="s">
        <v>906</v>
      </c>
      <c r="D173" s="239" t="s">
        <v>299</v>
      </c>
      <c r="E173" s="240" t="s">
        <v>3122</v>
      </c>
      <c r="F173" s="241" t="s">
        <v>3123</v>
      </c>
      <c r="G173" s="242" t="s">
        <v>302</v>
      </c>
      <c r="H173" s="243">
        <v>525.32000000000005</v>
      </c>
      <c r="I173" s="244"/>
      <c r="J173" s="245">
        <f>ROUND(I173*H173,2)</f>
        <v>0</v>
      </c>
      <c r="K173" s="241" t="s">
        <v>19</v>
      </c>
      <c r="L173" s="246"/>
      <c r="M173" s="247" t="s">
        <v>19</v>
      </c>
      <c r="N173" s="248" t="s">
        <v>40</v>
      </c>
      <c r="O173" s="84"/>
      <c r="P173" s="215">
        <f>O173*H173</f>
        <v>0</v>
      </c>
      <c r="Q173" s="215">
        <v>0.00068999999999999997</v>
      </c>
      <c r="R173" s="215">
        <f>Q173*H173</f>
        <v>0.36247080000000004</v>
      </c>
      <c r="S173" s="215">
        <v>0</v>
      </c>
      <c r="T173" s="216">
        <f>S173*H173</f>
        <v>0</v>
      </c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R173" s="217" t="s">
        <v>303</v>
      </c>
      <c r="AT173" s="217" t="s">
        <v>299</v>
      </c>
      <c r="AU173" s="217" t="s">
        <v>76</v>
      </c>
      <c r="AY173" s="17" t="s">
        <v>266</v>
      </c>
      <c r="BE173" s="218">
        <f>IF(N173="základní",J173,0)</f>
        <v>0</v>
      </c>
      <c r="BF173" s="218">
        <f>IF(N173="snížená",J173,0)</f>
        <v>0</v>
      </c>
      <c r="BG173" s="218">
        <f>IF(N173="zákl. přenesená",J173,0)</f>
        <v>0</v>
      </c>
      <c r="BH173" s="218">
        <f>IF(N173="sníž. přenesená",J173,0)</f>
        <v>0</v>
      </c>
      <c r="BI173" s="218">
        <f>IF(N173="nulová",J173,0)</f>
        <v>0</v>
      </c>
      <c r="BJ173" s="17" t="s">
        <v>76</v>
      </c>
      <c r="BK173" s="218">
        <f>ROUND(I173*H173,2)</f>
        <v>0</v>
      </c>
      <c r="BL173" s="17" t="s">
        <v>265</v>
      </c>
      <c r="BM173" s="217" t="s">
        <v>3796</v>
      </c>
    </row>
    <row r="174" s="12" customFormat="1">
      <c r="A174" s="12"/>
      <c r="B174" s="224"/>
      <c r="C174" s="225"/>
      <c r="D174" s="226" t="s">
        <v>275</v>
      </c>
      <c r="E174" s="227" t="s">
        <v>1827</v>
      </c>
      <c r="F174" s="228" t="s">
        <v>3797</v>
      </c>
      <c r="G174" s="225"/>
      <c r="H174" s="229">
        <v>525.32000000000005</v>
      </c>
      <c r="I174" s="230"/>
      <c r="J174" s="225"/>
      <c r="K174" s="225"/>
      <c r="L174" s="231"/>
      <c r="M174" s="236"/>
      <c r="N174" s="237"/>
      <c r="O174" s="237"/>
      <c r="P174" s="237"/>
      <c r="Q174" s="237"/>
      <c r="R174" s="237"/>
      <c r="S174" s="237"/>
      <c r="T174" s="238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T174" s="235" t="s">
        <v>275</v>
      </c>
      <c r="AU174" s="235" t="s">
        <v>76</v>
      </c>
      <c r="AV174" s="12" t="s">
        <v>78</v>
      </c>
      <c r="AW174" s="12" t="s">
        <v>31</v>
      </c>
      <c r="AX174" s="12" t="s">
        <v>76</v>
      </c>
      <c r="AY174" s="235" t="s">
        <v>266</v>
      </c>
    </row>
    <row r="175" s="2" customFormat="1" ht="16.5" customHeight="1">
      <c r="A175" s="38"/>
      <c r="B175" s="39"/>
      <c r="C175" s="206" t="s">
        <v>911</v>
      </c>
      <c r="D175" s="206" t="s">
        <v>267</v>
      </c>
      <c r="E175" s="207" t="s">
        <v>3141</v>
      </c>
      <c r="F175" s="208" t="s">
        <v>3142</v>
      </c>
      <c r="G175" s="209" t="s">
        <v>391</v>
      </c>
      <c r="H175" s="210">
        <v>2</v>
      </c>
      <c r="I175" s="211"/>
      <c r="J175" s="212">
        <f>ROUND(I175*H175,2)</f>
        <v>0</v>
      </c>
      <c r="K175" s="208" t="s">
        <v>19</v>
      </c>
      <c r="L175" s="44"/>
      <c r="M175" s="213" t="s">
        <v>19</v>
      </c>
      <c r="N175" s="214" t="s">
        <v>40</v>
      </c>
      <c r="O175" s="84"/>
      <c r="P175" s="215">
        <f>O175*H175</f>
        <v>0</v>
      </c>
      <c r="Q175" s="215">
        <v>0</v>
      </c>
      <c r="R175" s="215">
        <f>Q175*H175</f>
        <v>0</v>
      </c>
      <c r="S175" s="215">
        <v>0</v>
      </c>
      <c r="T175" s="216">
        <f>S175*H175</f>
        <v>0</v>
      </c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R175" s="217" t="s">
        <v>265</v>
      </c>
      <c r="AT175" s="217" t="s">
        <v>267</v>
      </c>
      <c r="AU175" s="217" t="s">
        <v>76</v>
      </c>
      <c r="AY175" s="17" t="s">
        <v>266</v>
      </c>
      <c r="BE175" s="218">
        <f>IF(N175="základní",J175,0)</f>
        <v>0</v>
      </c>
      <c r="BF175" s="218">
        <f>IF(N175="snížená",J175,0)</f>
        <v>0</v>
      </c>
      <c r="BG175" s="218">
        <f>IF(N175="zákl. přenesená",J175,0)</f>
        <v>0</v>
      </c>
      <c r="BH175" s="218">
        <f>IF(N175="sníž. přenesená",J175,0)</f>
        <v>0</v>
      </c>
      <c r="BI175" s="218">
        <f>IF(N175="nulová",J175,0)</f>
        <v>0</v>
      </c>
      <c r="BJ175" s="17" t="s">
        <v>76</v>
      </c>
      <c r="BK175" s="218">
        <f>ROUND(I175*H175,2)</f>
        <v>0</v>
      </c>
      <c r="BL175" s="17" t="s">
        <v>265</v>
      </c>
      <c r="BM175" s="217" t="s">
        <v>3798</v>
      </c>
    </row>
    <row r="176" s="12" customFormat="1">
      <c r="A176" s="12"/>
      <c r="B176" s="224"/>
      <c r="C176" s="225"/>
      <c r="D176" s="226" t="s">
        <v>275</v>
      </c>
      <c r="E176" s="227" t="s">
        <v>916</v>
      </c>
      <c r="F176" s="228" t="s">
        <v>3799</v>
      </c>
      <c r="G176" s="225"/>
      <c r="H176" s="229">
        <v>2</v>
      </c>
      <c r="I176" s="230"/>
      <c r="J176" s="225"/>
      <c r="K176" s="225"/>
      <c r="L176" s="231"/>
      <c r="M176" s="236"/>
      <c r="N176" s="237"/>
      <c r="O176" s="237"/>
      <c r="P176" s="237"/>
      <c r="Q176" s="237"/>
      <c r="R176" s="237"/>
      <c r="S176" s="237"/>
      <c r="T176" s="238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T176" s="235" t="s">
        <v>275</v>
      </c>
      <c r="AU176" s="235" t="s">
        <v>76</v>
      </c>
      <c r="AV176" s="12" t="s">
        <v>78</v>
      </c>
      <c r="AW176" s="12" t="s">
        <v>31</v>
      </c>
      <c r="AX176" s="12" t="s">
        <v>76</v>
      </c>
      <c r="AY176" s="235" t="s">
        <v>266</v>
      </c>
    </row>
    <row r="177" s="2" customFormat="1" ht="21.75" customHeight="1">
      <c r="A177" s="38"/>
      <c r="B177" s="39"/>
      <c r="C177" s="206" t="s">
        <v>918</v>
      </c>
      <c r="D177" s="206" t="s">
        <v>267</v>
      </c>
      <c r="E177" s="207" t="s">
        <v>3149</v>
      </c>
      <c r="F177" s="208" t="s">
        <v>3150</v>
      </c>
      <c r="G177" s="209" t="s">
        <v>391</v>
      </c>
      <c r="H177" s="210">
        <v>3.2000000000000002</v>
      </c>
      <c r="I177" s="211"/>
      <c r="J177" s="212">
        <f>ROUND(I177*H177,2)</f>
        <v>0</v>
      </c>
      <c r="K177" s="208" t="s">
        <v>19</v>
      </c>
      <c r="L177" s="44"/>
      <c r="M177" s="213" t="s">
        <v>19</v>
      </c>
      <c r="N177" s="214" t="s">
        <v>40</v>
      </c>
      <c r="O177" s="84"/>
      <c r="P177" s="215">
        <f>O177*H177</f>
        <v>0</v>
      </c>
      <c r="Q177" s="215">
        <v>0.10100000000000001</v>
      </c>
      <c r="R177" s="215">
        <f>Q177*H177</f>
        <v>0.32320000000000004</v>
      </c>
      <c r="S177" s="215">
        <v>0</v>
      </c>
      <c r="T177" s="216">
        <f>S177*H177</f>
        <v>0</v>
      </c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R177" s="217" t="s">
        <v>265</v>
      </c>
      <c r="AT177" s="217" t="s">
        <v>267</v>
      </c>
      <c r="AU177" s="217" t="s">
        <v>76</v>
      </c>
      <c r="AY177" s="17" t="s">
        <v>266</v>
      </c>
      <c r="BE177" s="218">
        <f>IF(N177="základní",J177,0)</f>
        <v>0</v>
      </c>
      <c r="BF177" s="218">
        <f>IF(N177="snížená",J177,0)</f>
        <v>0</v>
      </c>
      <c r="BG177" s="218">
        <f>IF(N177="zákl. přenesená",J177,0)</f>
        <v>0</v>
      </c>
      <c r="BH177" s="218">
        <f>IF(N177="sníž. přenesená",J177,0)</f>
        <v>0</v>
      </c>
      <c r="BI177" s="218">
        <f>IF(N177="nulová",J177,0)</f>
        <v>0</v>
      </c>
      <c r="BJ177" s="17" t="s">
        <v>76</v>
      </c>
      <c r="BK177" s="218">
        <f>ROUND(I177*H177,2)</f>
        <v>0</v>
      </c>
      <c r="BL177" s="17" t="s">
        <v>265</v>
      </c>
      <c r="BM177" s="217" t="s">
        <v>3800</v>
      </c>
    </row>
    <row r="178" s="12" customFormat="1">
      <c r="A178" s="12"/>
      <c r="B178" s="224"/>
      <c r="C178" s="225"/>
      <c r="D178" s="226" t="s">
        <v>275</v>
      </c>
      <c r="E178" s="227" t="s">
        <v>923</v>
      </c>
      <c r="F178" s="228" t="s">
        <v>3801</v>
      </c>
      <c r="G178" s="225"/>
      <c r="H178" s="229">
        <v>3.2000000000000002</v>
      </c>
      <c r="I178" s="230"/>
      <c r="J178" s="225"/>
      <c r="K178" s="225"/>
      <c r="L178" s="231"/>
      <c r="M178" s="236"/>
      <c r="N178" s="237"/>
      <c r="O178" s="237"/>
      <c r="P178" s="237"/>
      <c r="Q178" s="237"/>
      <c r="R178" s="237"/>
      <c r="S178" s="237"/>
      <c r="T178" s="238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T178" s="235" t="s">
        <v>275</v>
      </c>
      <c r="AU178" s="235" t="s">
        <v>76</v>
      </c>
      <c r="AV178" s="12" t="s">
        <v>78</v>
      </c>
      <c r="AW178" s="12" t="s">
        <v>31</v>
      </c>
      <c r="AX178" s="12" t="s">
        <v>76</v>
      </c>
      <c r="AY178" s="235" t="s">
        <v>266</v>
      </c>
    </row>
    <row r="179" s="2" customFormat="1" ht="16.5" customHeight="1">
      <c r="A179" s="38"/>
      <c r="B179" s="39"/>
      <c r="C179" s="206" t="s">
        <v>925</v>
      </c>
      <c r="D179" s="206" t="s">
        <v>267</v>
      </c>
      <c r="E179" s="207" t="s">
        <v>2812</v>
      </c>
      <c r="F179" s="208" t="s">
        <v>3152</v>
      </c>
      <c r="G179" s="209" t="s">
        <v>1888</v>
      </c>
      <c r="H179" s="210">
        <v>16</v>
      </c>
      <c r="I179" s="211"/>
      <c r="J179" s="212">
        <f>ROUND(I179*H179,2)</f>
        <v>0</v>
      </c>
      <c r="K179" s="208" t="s">
        <v>19</v>
      </c>
      <c r="L179" s="44"/>
      <c r="M179" s="213" t="s">
        <v>19</v>
      </c>
      <c r="N179" s="214" t="s">
        <v>40</v>
      </c>
      <c r="O179" s="84"/>
      <c r="P179" s="215">
        <f>O179*H179</f>
        <v>0</v>
      </c>
      <c r="Q179" s="215">
        <v>0</v>
      </c>
      <c r="R179" s="215">
        <f>Q179*H179</f>
        <v>0</v>
      </c>
      <c r="S179" s="215">
        <v>0</v>
      </c>
      <c r="T179" s="216">
        <f>S179*H179</f>
        <v>0</v>
      </c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R179" s="217" t="s">
        <v>265</v>
      </c>
      <c r="AT179" s="217" t="s">
        <v>267</v>
      </c>
      <c r="AU179" s="217" t="s">
        <v>76</v>
      </c>
      <c r="AY179" s="17" t="s">
        <v>266</v>
      </c>
      <c r="BE179" s="218">
        <f>IF(N179="základní",J179,0)</f>
        <v>0</v>
      </c>
      <c r="BF179" s="218">
        <f>IF(N179="snížená",J179,0)</f>
        <v>0</v>
      </c>
      <c r="BG179" s="218">
        <f>IF(N179="zákl. přenesená",J179,0)</f>
        <v>0</v>
      </c>
      <c r="BH179" s="218">
        <f>IF(N179="sníž. přenesená",J179,0)</f>
        <v>0</v>
      </c>
      <c r="BI179" s="218">
        <f>IF(N179="nulová",J179,0)</f>
        <v>0</v>
      </c>
      <c r="BJ179" s="17" t="s">
        <v>76</v>
      </c>
      <c r="BK179" s="218">
        <f>ROUND(I179*H179,2)</f>
        <v>0</v>
      </c>
      <c r="BL179" s="17" t="s">
        <v>265</v>
      </c>
      <c r="BM179" s="217" t="s">
        <v>3802</v>
      </c>
    </row>
    <row r="180" s="2" customFormat="1" ht="16.5" customHeight="1">
      <c r="A180" s="38"/>
      <c r="B180" s="39"/>
      <c r="C180" s="206" t="s">
        <v>932</v>
      </c>
      <c r="D180" s="206" t="s">
        <v>267</v>
      </c>
      <c r="E180" s="207" t="s">
        <v>3643</v>
      </c>
      <c r="F180" s="208" t="s">
        <v>3155</v>
      </c>
      <c r="G180" s="209" t="s">
        <v>341</v>
      </c>
      <c r="H180" s="210">
        <v>31</v>
      </c>
      <c r="I180" s="211"/>
      <c r="J180" s="212">
        <f>ROUND(I180*H180,2)</f>
        <v>0</v>
      </c>
      <c r="K180" s="208" t="s">
        <v>19</v>
      </c>
      <c r="L180" s="44"/>
      <c r="M180" s="213" t="s">
        <v>19</v>
      </c>
      <c r="N180" s="214" t="s">
        <v>40</v>
      </c>
      <c r="O180" s="84"/>
      <c r="P180" s="215">
        <f>O180*H180</f>
        <v>0</v>
      </c>
      <c r="Q180" s="215">
        <v>0</v>
      </c>
      <c r="R180" s="215">
        <f>Q180*H180</f>
        <v>0</v>
      </c>
      <c r="S180" s="215">
        <v>0</v>
      </c>
      <c r="T180" s="216">
        <f>S180*H180</f>
        <v>0</v>
      </c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R180" s="217" t="s">
        <v>265</v>
      </c>
      <c r="AT180" s="217" t="s">
        <v>267</v>
      </c>
      <c r="AU180" s="217" t="s">
        <v>76</v>
      </c>
      <c r="AY180" s="17" t="s">
        <v>266</v>
      </c>
      <c r="BE180" s="218">
        <f>IF(N180="základní",J180,0)</f>
        <v>0</v>
      </c>
      <c r="BF180" s="218">
        <f>IF(N180="snížená",J180,0)</f>
        <v>0</v>
      </c>
      <c r="BG180" s="218">
        <f>IF(N180="zákl. přenesená",J180,0)</f>
        <v>0</v>
      </c>
      <c r="BH180" s="218">
        <f>IF(N180="sníž. přenesená",J180,0)</f>
        <v>0</v>
      </c>
      <c r="BI180" s="218">
        <f>IF(N180="nulová",J180,0)</f>
        <v>0</v>
      </c>
      <c r="BJ180" s="17" t="s">
        <v>76</v>
      </c>
      <c r="BK180" s="218">
        <f>ROUND(I180*H180,2)</f>
        <v>0</v>
      </c>
      <c r="BL180" s="17" t="s">
        <v>265</v>
      </c>
      <c r="BM180" s="217" t="s">
        <v>3803</v>
      </c>
    </row>
    <row r="181" s="12" customFormat="1">
      <c r="A181" s="12"/>
      <c r="B181" s="224"/>
      <c r="C181" s="225"/>
      <c r="D181" s="226" t="s">
        <v>275</v>
      </c>
      <c r="E181" s="227" t="s">
        <v>938</v>
      </c>
      <c r="F181" s="228" t="s">
        <v>3804</v>
      </c>
      <c r="G181" s="225"/>
      <c r="H181" s="229">
        <v>31</v>
      </c>
      <c r="I181" s="230"/>
      <c r="J181" s="225"/>
      <c r="K181" s="225"/>
      <c r="L181" s="231"/>
      <c r="M181" s="236"/>
      <c r="N181" s="237"/>
      <c r="O181" s="237"/>
      <c r="P181" s="237"/>
      <c r="Q181" s="237"/>
      <c r="R181" s="237"/>
      <c r="S181" s="237"/>
      <c r="T181" s="238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T181" s="235" t="s">
        <v>275</v>
      </c>
      <c r="AU181" s="235" t="s">
        <v>76</v>
      </c>
      <c r="AV181" s="12" t="s">
        <v>78</v>
      </c>
      <c r="AW181" s="12" t="s">
        <v>31</v>
      </c>
      <c r="AX181" s="12" t="s">
        <v>76</v>
      </c>
      <c r="AY181" s="235" t="s">
        <v>266</v>
      </c>
    </row>
    <row r="182" s="2" customFormat="1" ht="16.5" customHeight="1">
      <c r="A182" s="38"/>
      <c r="B182" s="39"/>
      <c r="C182" s="239" t="s">
        <v>944</v>
      </c>
      <c r="D182" s="239" t="s">
        <v>299</v>
      </c>
      <c r="E182" s="240" t="s">
        <v>3645</v>
      </c>
      <c r="F182" s="241" t="s">
        <v>3315</v>
      </c>
      <c r="G182" s="242" t="s">
        <v>341</v>
      </c>
      <c r="H182" s="243">
        <v>31</v>
      </c>
      <c r="I182" s="244"/>
      <c r="J182" s="245">
        <f>ROUND(I182*H182,2)</f>
        <v>0</v>
      </c>
      <c r="K182" s="241" t="s">
        <v>19</v>
      </c>
      <c r="L182" s="246"/>
      <c r="M182" s="247" t="s">
        <v>19</v>
      </c>
      <c r="N182" s="248" t="s">
        <v>40</v>
      </c>
      <c r="O182" s="84"/>
      <c r="P182" s="215">
        <f>O182*H182</f>
        <v>0</v>
      </c>
      <c r="Q182" s="215">
        <v>0</v>
      </c>
      <c r="R182" s="215">
        <f>Q182*H182</f>
        <v>0</v>
      </c>
      <c r="S182" s="215">
        <v>0</v>
      </c>
      <c r="T182" s="216">
        <f>S182*H182</f>
        <v>0</v>
      </c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R182" s="217" t="s">
        <v>303</v>
      </c>
      <c r="AT182" s="217" t="s">
        <v>299</v>
      </c>
      <c r="AU182" s="217" t="s">
        <v>76</v>
      </c>
      <c r="AY182" s="17" t="s">
        <v>266</v>
      </c>
      <c r="BE182" s="218">
        <f>IF(N182="základní",J182,0)</f>
        <v>0</v>
      </c>
      <c r="BF182" s="218">
        <f>IF(N182="snížená",J182,0)</f>
        <v>0</v>
      </c>
      <c r="BG182" s="218">
        <f>IF(N182="zákl. přenesená",J182,0)</f>
        <v>0</v>
      </c>
      <c r="BH182" s="218">
        <f>IF(N182="sníž. přenesená",J182,0)</f>
        <v>0</v>
      </c>
      <c r="BI182" s="218">
        <f>IF(N182="nulová",J182,0)</f>
        <v>0</v>
      </c>
      <c r="BJ182" s="17" t="s">
        <v>76</v>
      </c>
      <c r="BK182" s="218">
        <f>ROUND(I182*H182,2)</f>
        <v>0</v>
      </c>
      <c r="BL182" s="17" t="s">
        <v>265</v>
      </c>
      <c r="BM182" s="217" t="s">
        <v>3805</v>
      </c>
    </row>
    <row r="183" s="2" customFormat="1" ht="16.5" customHeight="1">
      <c r="A183" s="38"/>
      <c r="B183" s="39"/>
      <c r="C183" s="206" t="s">
        <v>951</v>
      </c>
      <c r="D183" s="206" t="s">
        <v>267</v>
      </c>
      <c r="E183" s="207" t="s">
        <v>3160</v>
      </c>
      <c r="F183" s="208" t="s">
        <v>3161</v>
      </c>
      <c r="G183" s="209" t="s">
        <v>299</v>
      </c>
      <c r="H183" s="210">
        <v>503</v>
      </c>
      <c r="I183" s="211"/>
      <c r="J183" s="212">
        <f>ROUND(I183*H183,2)</f>
        <v>0</v>
      </c>
      <c r="K183" s="208" t="s">
        <v>19</v>
      </c>
      <c r="L183" s="44"/>
      <c r="M183" s="213" t="s">
        <v>19</v>
      </c>
      <c r="N183" s="214" t="s">
        <v>40</v>
      </c>
      <c r="O183" s="84"/>
      <c r="P183" s="215">
        <f>O183*H183</f>
        <v>0</v>
      </c>
      <c r="Q183" s="215">
        <v>0</v>
      </c>
      <c r="R183" s="215">
        <f>Q183*H183</f>
        <v>0</v>
      </c>
      <c r="S183" s="215">
        <v>0</v>
      </c>
      <c r="T183" s="216">
        <f>S183*H183</f>
        <v>0</v>
      </c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R183" s="217" t="s">
        <v>265</v>
      </c>
      <c r="AT183" s="217" t="s">
        <v>267</v>
      </c>
      <c r="AU183" s="217" t="s">
        <v>76</v>
      </c>
      <c r="AY183" s="17" t="s">
        <v>266</v>
      </c>
      <c r="BE183" s="218">
        <f>IF(N183="základní",J183,0)</f>
        <v>0</v>
      </c>
      <c r="BF183" s="218">
        <f>IF(N183="snížená",J183,0)</f>
        <v>0</v>
      </c>
      <c r="BG183" s="218">
        <f>IF(N183="zákl. přenesená",J183,0)</f>
        <v>0</v>
      </c>
      <c r="BH183" s="218">
        <f>IF(N183="sníž. přenesená",J183,0)</f>
        <v>0</v>
      </c>
      <c r="BI183" s="218">
        <f>IF(N183="nulová",J183,0)</f>
        <v>0</v>
      </c>
      <c r="BJ183" s="17" t="s">
        <v>76</v>
      </c>
      <c r="BK183" s="218">
        <f>ROUND(I183*H183,2)</f>
        <v>0</v>
      </c>
      <c r="BL183" s="17" t="s">
        <v>265</v>
      </c>
      <c r="BM183" s="217" t="s">
        <v>3806</v>
      </c>
    </row>
    <row r="184" s="11" customFormat="1" ht="25.92" customHeight="1">
      <c r="A184" s="11"/>
      <c r="B184" s="192"/>
      <c r="C184" s="193"/>
      <c r="D184" s="194" t="s">
        <v>68</v>
      </c>
      <c r="E184" s="195" t="s">
        <v>343</v>
      </c>
      <c r="F184" s="195" t="s">
        <v>344</v>
      </c>
      <c r="G184" s="193"/>
      <c r="H184" s="193"/>
      <c r="I184" s="196"/>
      <c r="J184" s="197">
        <f>BK184</f>
        <v>0</v>
      </c>
      <c r="K184" s="193"/>
      <c r="L184" s="198"/>
      <c r="M184" s="199"/>
      <c r="N184" s="200"/>
      <c r="O184" s="200"/>
      <c r="P184" s="201">
        <f>SUM(P185:P190)</f>
        <v>0</v>
      </c>
      <c r="Q184" s="200"/>
      <c r="R184" s="201">
        <f>SUM(R185:R190)</f>
        <v>0</v>
      </c>
      <c r="S184" s="200"/>
      <c r="T184" s="202">
        <f>SUM(T185:T190)</f>
        <v>0</v>
      </c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R184" s="203" t="s">
        <v>265</v>
      </c>
      <c r="AT184" s="204" t="s">
        <v>68</v>
      </c>
      <c r="AU184" s="204" t="s">
        <v>69</v>
      </c>
      <c r="AY184" s="203" t="s">
        <v>266</v>
      </c>
      <c r="BK184" s="205">
        <f>SUM(BK185:BK190)</f>
        <v>0</v>
      </c>
    </row>
    <row r="185" s="2" customFormat="1" ht="16.5" customHeight="1">
      <c r="A185" s="38"/>
      <c r="B185" s="39"/>
      <c r="C185" s="206" t="s">
        <v>76</v>
      </c>
      <c r="D185" s="206" t="s">
        <v>267</v>
      </c>
      <c r="E185" s="207" t="s">
        <v>3163</v>
      </c>
      <c r="F185" s="208" t="s">
        <v>3164</v>
      </c>
      <c r="G185" s="209" t="s">
        <v>302</v>
      </c>
      <c r="H185" s="210">
        <v>571.99000000000001</v>
      </c>
      <c r="I185" s="211"/>
      <c r="J185" s="212">
        <f>ROUND(I185*H185,2)</f>
        <v>0</v>
      </c>
      <c r="K185" s="208" t="s">
        <v>19</v>
      </c>
      <c r="L185" s="44"/>
      <c r="M185" s="213" t="s">
        <v>19</v>
      </c>
      <c r="N185" s="214" t="s">
        <v>40</v>
      </c>
      <c r="O185" s="84"/>
      <c r="P185" s="215">
        <f>O185*H185</f>
        <v>0</v>
      </c>
      <c r="Q185" s="215">
        <v>0</v>
      </c>
      <c r="R185" s="215">
        <f>Q185*H185</f>
        <v>0</v>
      </c>
      <c r="S185" s="215">
        <v>0</v>
      </c>
      <c r="T185" s="216">
        <f>S185*H185</f>
        <v>0</v>
      </c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R185" s="217" t="s">
        <v>265</v>
      </c>
      <c r="AT185" s="217" t="s">
        <v>267</v>
      </c>
      <c r="AU185" s="217" t="s">
        <v>76</v>
      </c>
      <c r="AY185" s="17" t="s">
        <v>266</v>
      </c>
      <c r="BE185" s="218">
        <f>IF(N185="základní",J185,0)</f>
        <v>0</v>
      </c>
      <c r="BF185" s="218">
        <f>IF(N185="snížená",J185,0)</f>
        <v>0</v>
      </c>
      <c r="BG185" s="218">
        <f>IF(N185="zákl. přenesená",J185,0)</f>
        <v>0</v>
      </c>
      <c r="BH185" s="218">
        <f>IF(N185="sníž. přenesená",J185,0)</f>
        <v>0</v>
      </c>
      <c r="BI185" s="218">
        <f>IF(N185="nulová",J185,0)</f>
        <v>0</v>
      </c>
      <c r="BJ185" s="17" t="s">
        <v>76</v>
      </c>
      <c r="BK185" s="218">
        <f>ROUND(I185*H185,2)</f>
        <v>0</v>
      </c>
      <c r="BL185" s="17" t="s">
        <v>265</v>
      </c>
      <c r="BM185" s="217" t="s">
        <v>3807</v>
      </c>
    </row>
    <row r="186" s="2" customFormat="1" ht="16.5" customHeight="1">
      <c r="A186" s="38"/>
      <c r="B186" s="39"/>
      <c r="C186" s="206" t="s">
        <v>78</v>
      </c>
      <c r="D186" s="206" t="s">
        <v>267</v>
      </c>
      <c r="E186" s="207" t="s">
        <v>3166</v>
      </c>
      <c r="F186" s="208" t="s">
        <v>3167</v>
      </c>
      <c r="G186" s="209" t="s">
        <v>302</v>
      </c>
      <c r="H186" s="210">
        <v>5719.8999999999996</v>
      </c>
      <c r="I186" s="211"/>
      <c r="J186" s="212">
        <f>ROUND(I186*H186,2)</f>
        <v>0</v>
      </c>
      <c r="K186" s="208" t="s">
        <v>19</v>
      </c>
      <c r="L186" s="44"/>
      <c r="M186" s="213" t="s">
        <v>19</v>
      </c>
      <c r="N186" s="214" t="s">
        <v>40</v>
      </c>
      <c r="O186" s="84"/>
      <c r="P186" s="215">
        <f>O186*H186</f>
        <v>0</v>
      </c>
      <c r="Q186" s="215">
        <v>0</v>
      </c>
      <c r="R186" s="215">
        <f>Q186*H186</f>
        <v>0</v>
      </c>
      <c r="S186" s="215">
        <v>0</v>
      </c>
      <c r="T186" s="216">
        <f>S186*H186</f>
        <v>0</v>
      </c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R186" s="217" t="s">
        <v>265</v>
      </c>
      <c r="AT186" s="217" t="s">
        <v>267</v>
      </c>
      <c r="AU186" s="217" t="s">
        <v>76</v>
      </c>
      <c r="AY186" s="17" t="s">
        <v>266</v>
      </c>
      <c r="BE186" s="218">
        <f>IF(N186="základní",J186,0)</f>
        <v>0</v>
      </c>
      <c r="BF186" s="218">
        <f>IF(N186="snížená",J186,0)</f>
        <v>0</v>
      </c>
      <c r="BG186" s="218">
        <f>IF(N186="zákl. přenesená",J186,0)</f>
        <v>0</v>
      </c>
      <c r="BH186" s="218">
        <f>IF(N186="sníž. přenesená",J186,0)</f>
        <v>0</v>
      </c>
      <c r="BI186" s="218">
        <f>IF(N186="nulová",J186,0)</f>
        <v>0</v>
      </c>
      <c r="BJ186" s="17" t="s">
        <v>76</v>
      </c>
      <c r="BK186" s="218">
        <f>ROUND(I186*H186,2)</f>
        <v>0</v>
      </c>
      <c r="BL186" s="17" t="s">
        <v>265</v>
      </c>
      <c r="BM186" s="217" t="s">
        <v>3808</v>
      </c>
    </row>
    <row r="187" s="2" customFormat="1" ht="24.15" customHeight="1">
      <c r="A187" s="38"/>
      <c r="B187" s="39"/>
      <c r="C187" s="206" t="s">
        <v>312</v>
      </c>
      <c r="D187" s="206" t="s">
        <v>267</v>
      </c>
      <c r="E187" s="207" t="s">
        <v>1550</v>
      </c>
      <c r="F187" s="208" t="s">
        <v>3169</v>
      </c>
      <c r="G187" s="209" t="s">
        <v>302</v>
      </c>
      <c r="H187" s="210">
        <v>438.74000000000001</v>
      </c>
      <c r="I187" s="211"/>
      <c r="J187" s="212">
        <f>ROUND(I187*H187,2)</f>
        <v>0</v>
      </c>
      <c r="K187" s="208" t="s">
        <v>19</v>
      </c>
      <c r="L187" s="44"/>
      <c r="M187" s="213" t="s">
        <v>19</v>
      </c>
      <c r="N187" s="214" t="s">
        <v>40</v>
      </c>
      <c r="O187" s="84"/>
      <c r="P187" s="215">
        <f>O187*H187</f>
        <v>0</v>
      </c>
      <c r="Q187" s="215">
        <v>0</v>
      </c>
      <c r="R187" s="215">
        <f>Q187*H187</f>
        <v>0</v>
      </c>
      <c r="S187" s="215">
        <v>0</v>
      </c>
      <c r="T187" s="216">
        <f>S187*H187</f>
        <v>0</v>
      </c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R187" s="217" t="s">
        <v>265</v>
      </c>
      <c r="AT187" s="217" t="s">
        <v>267</v>
      </c>
      <c r="AU187" s="217" t="s">
        <v>76</v>
      </c>
      <c r="AY187" s="17" t="s">
        <v>266</v>
      </c>
      <c r="BE187" s="218">
        <f>IF(N187="základní",J187,0)</f>
        <v>0</v>
      </c>
      <c r="BF187" s="218">
        <f>IF(N187="snížená",J187,0)</f>
        <v>0</v>
      </c>
      <c r="BG187" s="218">
        <f>IF(N187="zákl. přenesená",J187,0)</f>
        <v>0</v>
      </c>
      <c r="BH187" s="218">
        <f>IF(N187="sníž. přenesená",J187,0)</f>
        <v>0</v>
      </c>
      <c r="BI187" s="218">
        <f>IF(N187="nulová",J187,0)</f>
        <v>0</v>
      </c>
      <c r="BJ187" s="17" t="s">
        <v>76</v>
      </c>
      <c r="BK187" s="218">
        <f>ROUND(I187*H187,2)</f>
        <v>0</v>
      </c>
      <c r="BL187" s="17" t="s">
        <v>265</v>
      </c>
      <c r="BM187" s="217" t="s">
        <v>3809</v>
      </c>
    </row>
    <row r="188" s="12" customFormat="1">
      <c r="A188" s="12"/>
      <c r="B188" s="224"/>
      <c r="C188" s="225"/>
      <c r="D188" s="226" t="s">
        <v>275</v>
      </c>
      <c r="E188" s="227" t="s">
        <v>317</v>
      </c>
      <c r="F188" s="228" t="s">
        <v>3810</v>
      </c>
      <c r="G188" s="225"/>
      <c r="H188" s="229">
        <v>438.74000000000001</v>
      </c>
      <c r="I188" s="230"/>
      <c r="J188" s="225"/>
      <c r="K188" s="225"/>
      <c r="L188" s="231"/>
      <c r="M188" s="236"/>
      <c r="N188" s="237"/>
      <c r="O188" s="237"/>
      <c r="P188" s="237"/>
      <c r="Q188" s="237"/>
      <c r="R188" s="237"/>
      <c r="S188" s="237"/>
      <c r="T188" s="238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T188" s="235" t="s">
        <v>275</v>
      </c>
      <c r="AU188" s="235" t="s">
        <v>76</v>
      </c>
      <c r="AV188" s="12" t="s">
        <v>78</v>
      </c>
      <c r="AW188" s="12" t="s">
        <v>31</v>
      </c>
      <c r="AX188" s="12" t="s">
        <v>76</v>
      </c>
      <c r="AY188" s="235" t="s">
        <v>266</v>
      </c>
    </row>
    <row r="189" s="2" customFormat="1" ht="24.15" customHeight="1">
      <c r="A189" s="38"/>
      <c r="B189" s="39"/>
      <c r="C189" s="206" t="s">
        <v>265</v>
      </c>
      <c r="D189" s="206" t="s">
        <v>267</v>
      </c>
      <c r="E189" s="207" t="s">
        <v>1867</v>
      </c>
      <c r="F189" s="208" t="s">
        <v>1868</v>
      </c>
      <c r="G189" s="209" t="s">
        <v>302</v>
      </c>
      <c r="H189" s="210">
        <v>133.25399999999999</v>
      </c>
      <c r="I189" s="211"/>
      <c r="J189" s="212">
        <f>ROUND(I189*H189,2)</f>
        <v>0</v>
      </c>
      <c r="K189" s="208" t="s">
        <v>19</v>
      </c>
      <c r="L189" s="44"/>
      <c r="M189" s="213" t="s">
        <v>19</v>
      </c>
      <c r="N189" s="214" t="s">
        <v>40</v>
      </c>
      <c r="O189" s="84"/>
      <c r="P189" s="215">
        <f>O189*H189</f>
        <v>0</v>
      </c>
      <c r="Q189" s="215">
        <v>0</v>
      </c>
      <c r="R189" s="215">
        <f>Q189*H189</f>
        <v>0</v>
      </c>
      <c r="S189" s="215">
        <v>0</v>
      </c>
      <c r="T189" s="216">
        <f>S189*H189</f>
        <v>0</v>
      </c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R189" s="217" t="s">
        <v>265</v>
      </c>
      <c r="AT189" s="217" t="s">
        <v>267</v>
      </c>
      <c r="AU189" s="217" t="s">
        <v>76</v>
      </c>
      <c r="AY189" s="17" t="s">
        <v>266</v>
      </c>
      <c r="BE189" s="218">
        <f>IF(N189="základní",J189,0)</f>
        <v>0</v>
      </c>
      <c r="BF189" s="218">
        <f>IF(N189="snížená",J189,0)</f>
        <v>0</v>
      </c>
      <c r="BG189" s="218">
        <f>IF(N189="zákl. přenesená",J189,0)</f>
        <v>0</v>
      </c>
      <c r="BH189" s="218">
        <f>IF(N189="sníž. přenesená",J189,0)</f>
        <v>0</v>
      </c>
      <c r="BI189" s="218">
        <f>IF(N189="nulová",J189,0)</f>
        <v>0</v>
      </c>
      <c r="BJ189" s="17" t="s">
        <v>76</v>
      </c>
      <c r="BK189" s="218">
        <f>ROUND(I189*H189,2)</f>
        <v>0</v>
      </c>
      <c r="BL189" s="17" t="s">
        <v>265</v>
      </c>
      <c r="BM189" s="217" t="s">
        <v>3811</v>
      </c>
    </row>
    <row r="190" s="12" customFormat="1">
      <c r="A190" s="12"/>
      <c r="B190" s="224"/>
      <c r="C190" s="225"/>
      <c r="D190" s="226" t="s">
        <v>275</v>
      </c>
      <c r="E190" s="227" t="s">
        <v>325</v>
      </c>
      <c r="F190" s="228" t="s">
        <v>3812</v>
      </c>
      <c r="G190" s="225"/>
      <c r="H190" s="229">
        <v>133.25399999999999</v>
      </c>
      <c r="I190" s="230"/>
      <c r="J190" s="225"/>
      <c r="K190" s="225"/>
      <c r="L190" s="231"/>
      <c r="M190" s="236"/>
      <c r="N190" s="237"/>
      <c r="O190" s="237"/>
      <c r="P190" s="237"/>
      <c r="Q190" s="237"/>
      <c r="R190" s="237"/>
      <c r="S190" s="237"/>
      <c r="T190" s="238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T190" s="235" t="s">
        <v>275</v>
      </c>
      <c r="AU190" s="235" t="s">
        <v>76</v>
      </c>
      <c r="AV190" s="12" t="s">
        <v>78</v>
      </c>
      <c r="AW190" s="12" t="s">
        <v>31</v>
      </c>
      <c r="AX190" s="12" t="s">
        <v>76</v>
      </c>
      <c r="AY190" s="235" t="s">
        <v>266</v>
      </c>
    </row>
    <row r="191" s="11" customFormat="1" ht="25.92" customHeight="1">
      <c r="A191" s="11"/>
      <c r="B191" s="192"/>
      <c r="C191" s="193"/>
      <c r="D191" s="194" t="s">
        <v>68</v>
      </c>
      <c r="E191" s="195" t="s">
        <v>263</v>
      </c>
      <c r="F191" s="195" t="s">
        <v>264</v>
      </c>
      <c r="G191" s="193"/>
      <c r="H191" s="193"/>
      <c r="I191" s="196"/>
      <c r="J191" s="197">
        <f>BK191</f>
        <v>0</v>
      </c>
      <c r="K191" s="193"/>
      <c r="L191" s="198"/>
      <c r="M191" s="199"/>
      <c r="N191" s="200"/>
      <c r="O191" s="200"/>
      <c r="P191" s="201">
        <f>SUM(P192:P197)</f>
        <v>0</v>
      </c>
      <c r="Q191" s="200"/>
      <c r="R191" s="201">
        <f>SUM(R192:R197)</f>
        <v>0.0088000000000000005</v>
      </c>
      <c r="S191" s="200"/>
      <c r="T191" s="202">
        <f>SUM(T192:T197)</f>
        <v>0</v>
      </c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R191" s="203" t="s">
        <v>265</v>
      </c>
      <c r="AT191" s="204" t="s">
        <v>68</v>
      </c>
      <c r="AU191" s="204" t="s">
        <v>69</v>
      </c>
      <c r="AY191" s="203" t="s">
        <v>266</v>
      </c>
      <c r="BK191" s="205">
        <f>SUM(BK192:BK197)</f>
        <v>0</v>
      </c>
    </row>
    <row r="192" s="2" customFormat="1" ht="16.5" customHeight="1">
      <c r="A192" s="38"/>
      <c r="B192" s="39"/>
      <c r="C192" s="206" t="s">
        <v>958</v>
      </c>
      <c r="D192" s="206" t="s">
        <v>267</v>
      </c>
      <c r="E192" s="207" t="s">
        <v>3174</v>
      </c>
      <c r="F192" s="208" t="s">
        <v>3175</v>
      </c>
      <c r="G192" s="209" t="s">
        <v>270</v>
      </c>
      <c r="H192" s="210">
        <v>1</v>
      </c>
      <c r="I192" s="211"/>
      <c r="J192" s="212">
        <f>ROUND(I192*H192,2)</f>
        <v>0</v>
      </c>
      <c r="K192" s="208" t="s">
        <v>19</v>
      </c>
      <c r="L192" s="44"/>
      <c r="M192" s="213" t="s">
        <v>19</v>
      </c>
      <c r="N192" s="214" t="s">
        <v>40</v>
      </c>
      <c r="O192" s="84"/>
      <c r="P192" s="215">
        <f>O192*H192</f>
        <v>0</v>
      </c>
      <c r="Q192" s="215">
        <v>0</v>
      </c>
      <c r="R192" s="215">
        <f>Q192*H192</f>
        <v>0</v>
      </c>
      <c r="S192" s="215">
        <v>0</v>
      </c>
      <c r="T192" s="216">
        <f>S192*H192</f>
        <v>0</v>
      </c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R192" s="217" t="s">
        <v>265</v>
      </c>
      <c r="AT192" s="217" t="s">
        <v>267</v>
      </c>
      <c r="AU192" s="217" t="s">
        <v>76</v>
      </c>
      <c r="AY192" s="17" t="s">
        <v>266</v>
      </c>
      <c r="BE192" s="218">
        <f>IF(N192="základní",J192,0)</f>
        <v>0</v>
      </c>
      <c r="BF192" s="218">
        <f>IF(N192="snížená",J192,0)</f>
        <v>0</v>
      </c>
      <c r="BG192" s="218">
        <f>IF(N192="zákl. přenesená",J192,0)</f>
        <v>0</v>
      </c>
      <c r="BH192" s="218">
        <f>IF(N192="sníž. přenesená",J192,0)</f>
        <v>0</v>
      </c>
      <c r="BI192" s="218">
        <f>IF(N192="nulová",J192,0)</f>
        <v>0</v>
      </c>
      <c r="BJ192" s="17" t="s">
        <v>76</v>
      </c>
      <c r="BK192" s="218">
        <f>ROUND(I192*H192,2)</f>
        <v>0</v>
      </c>
      <c r="BL192" s="17" t="s">
        <v>265</v>
      </c>
      <c r="BM192" s="217" t="s">
        <v>3813</v>
      </c>
    </row>
    <row r="193" s="2" customFormat="1" ht="21.75" customHeight="1">
      <c r="A193" s="38"/>
      <c r="B193" s="39"/>
      <c r="C193" s="206" t="s">
        <v>965</v>
      </c>
      <c r="D193" s="206" t="s">
        <v>267</v>
      </c>
      <c r="E193" s="207" t="s">
        <v>3681</v>
      </c>
      <c r="F193" s="208" t="s">
        <v>3682</v>
      </c>
      <c r="G193" s="209" t="s">
        <v>341</v>
      </c>
      <c r="H193" s="210">
        <v>1</v>
      </c>
      <c r="I193" s="211"/>
      <c r="J193" s="212">
        <f>ROUND(I193*H193,2)</f>
        <v>0</v>
      </c>
      <c r="K193" s="208" t="s">
        <v>19</v>
      </c>
      <c r="L193" s="44"/>
      <c r="M193" s="213" t="s">
        <v>19</v>
      </c>
      <c r="N193" s="214" t="s">
        <v>40</v>
      </c>
      <c r="O193" s="84"/>
      <c r="P193" s="215">
        <f>O193*H193</f>
        <v>0</v>
      </c>
      <c r="Q193" s="215">
        <v>0</v>
      </c>
      <c r="R193" s="215">
        <f>Q193*H193</f>
        <v>0</v>
      </c>
      <c r="S193" s="215">
        <v>0</v>
      </c>
      <c r="T193" s="216">
        <f>S193*H193</f>
        <v>0</v>
      </c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R193" s="217" t="s">
        <v>265</v>
      </c>
      <c r="AT193" s="217" t="s">
        <v>267</v>
      </c>
      <c r="AU193" s="217" t="s">
        <v>76</v>
      </c>
      <c r="AY193" s="17" t="s">
        <v>266</v>
      </c>
      <c r="BE193" s="218">
        <f>IF(N193="základní",J193,0)</f>
        <v>0</v>
      </c>
      <c r="BF193" s="218">
        <f>IF(N193="snížená",J193,0)</f>
        <v>0</v>
      </c>
      <c r="BG193" s="218">
        <f>IF(N193="zákl. přenesená",J193,0)</f>
        <v>0</v>
      </c>
      <c r="BH193" s="218">
        <f>IF(N193="sníž. přenesená",J193,0)</f>
        <v>0</v>
      </c>
      <c r="BI193" s="218">
        <f>IF(N193="nulová",J193,0)</f>
        <v>0</v>
      </c>
      <c r="BJ193" s="17" t="s">
        <v>76</v>
      </c>
      <c r="BK193" s="218">
        <f>ROUND(I193*H193,2)</f>
        <v>0</v>
      </c>
      <c r="BL193" s="17" t="s">
        <v>265</v>
      </c>
      <c r="BM193" s="217" t="s">
        <v>3814</v>
      </c>
    </row>
    <row r="194" s="2" customFormat="1" ht="16.5" customHeight="1">
      <c r="A194" s="38"/>
      <c r="B194" s="39"/>
      <c r="C194" s="206" t="s">
        <v>976</v>
      </c>
      <c r="D194" s="206" t="s">
        <v>267</v>
      </c>
      <c r="E194" s="207" t="s">
        <v>3815</v>
      </c>
      <c r="F194" s="208" t="s">
        <v>3184</v>
      </c>
      <c r="G194" s="209" t="s">
        <v>270</v>
      </c>
      <c r="H194" s="210">
        <v>1</v>
      </c>
      <c r="I194" s="211"/>
      <c r="J194" s="212">
        <f>ROUND(I194*H194,2)</f>
        <v>0</v>
      </c>
      <c r="K194" s="208" t="s">
        <v>19</v>
      </c>
      <c r="L194" s="44"/>
      <c r="M194" s="213" t="s">
        <v>19</v>
      </c>
      <c r="N194" s="214" t="s">
        <v>40</v>
      </c>
      <c r="O194" s="84"/>
      <c r="P194" s="215">
        <f>O194*H194</f>
        <v>0</v>
      </c>
      <c r="Q194" s="215">
        <v>0.0088000000000000005</v>
      </c>
      <c r="R194" s="215">
        <f>Q194*H194</f>
        <v>0.0088000000000000005</v>
      </c>
      <c r="S194" s="215">
        <v>0</v>
      </c>
      <c r="T194" s="216">
        <f>S194*H194</f>
        <v>0</v>
      </c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R194" s="217" t="s">
        <v>265</v>
      </c>
      <c r="AT194" s="217" t="s">
        <v>267</v>
      </c>
      <c r="AU194" s="217" t="s">
        <v>76</v>
      </c>
      <c r="AY194" s="17" t="s">
        <v>266</v>
      </c>
      <c r="BE194" s="218">
        <f>IF(N194="základní",J194,0)</f>
        <v>0</v>
      </c>
      <c r="BF194" s="218">
        <f>IF(N194="snížená",J194,0)</f>
        <v>0</v>
      </c>
      <c r="BG194" s="218">
        <f>IF(N194="zákl. přenesená",J194,0)</f>
        <v>0</v>
      </c>
      <c r="BH194" s="218">
        <f>IF(N194="sníž. přenesená",J194,0)</f>
        <v>0</v>
      </c>
      <c r="BI194" s="218">
        <f>IF(N194="nulová",J194,0)</f>
        <v>0</v>
      </c>
      <c r="BJ194" s="17" t="s">
        <v>76</v>
      </c>
      <c r="BK194" s="218">
        <f>ROUND(I194*H194,2)</f>
        <v>0</v>
      </c>
      <c r="BL194" s="17" t="s">
        <v>265</v>
      </c>
      <c r="BM194" s="217" t="s">
        <v>3816</v>
      </c>
    </row>
    <row r="195" s="2" customFormat="1" ht="16.5" customHeight="1">
      <c r="A195" s="38"/>
      <c r="B195" s="39"/>
      <c r="C195" s="206" t="s">
        <v>989</v>
      </c>
      <c r="D195" s="206" t="s">
        <v>267</v>
      </c>
      <c r="E195" s="207" t="s">
        <v>3177</v>
      </c>
      <c r="F195" s="208" t="s">
        <v>3178</v>
      </c>
      <c r="G195" s="209" t="s">
        <v>341</v>
      </c>
      <c r="H195" s="210">
        <v>1</v>
      </c>
      <c r="I195" s="211"/>
      <c r="J195" s="212">
        <f>ROUND(I195*H195,2)</f>
        <v>0</v>
      </c>
      <c r="K195" s="208" t="s">
        <v>19</v>
      </c>
      <c r="L195" s="44"/>
      <c r="M195" s="213" t="s">
        <v>19</v>
      </c>
      <c r="N195" s="214" t="s">
        <v>40</v>
      </c>
      <c r="O195" s="84"/>
      <c r="P195" s="215">
        <f>O195*H195</f>
        <v>0</v>
      </c>
      <c r="Q195" s="215">
        <v>0</v>
      </c>
      <c r="R195" s="215">
        <f>Q195*H195</f>
        <v>0</v>
      </c>
      <c r="S195" s="215">
        <v>0</v>
      </c>
      <c r="T195" s="216">
        <f>S195*H195</f>
        <v>0</v>
      </c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R195" s="217" t="s">
        <v>265</v>
      </c>
      <c r="AT195" s="217" t="s">
        <v>267</v>
      </c>
      <c r="AU195" s="217" t="s">
        <v>76</v>
      </c>
      <c r="AY195" s="17" t="s">
        <v>266</v>
      </c>
      <c r="BE195" s="218">
        <f>IF(N195="základní",J195,0)</f>
        <v>0</v>
      </c>
      <c r="BF195" s="218">
        <f>IF(N195="snížená",J195,0)</f>
        <v>0</v>
      </c>
      <c r="BG195" s="218">
        <f>IF(N195="zákl. přenesená",J195,0)</f>
        <v>0</v>
      </c>
      <c r="BH195" s="218">
        <f>IF(N195="sníž. přenesená",J195,0)</f>
        <v>0</v>
      </c>
      <c r="BI195" s="218">
        <f>IF(N195="nulová",J195,0)</f>
        <v>0</v>
      </c>
      <c r="BJ195" s="17" t="s">
        <v>76</v>
      </c>
      <c r="BK195" s="218">
        <f>ROUND(I195*H195,2)</f>
        <v>0</v>
      </c>
      <c r="BL195" s="17" t="s">
        <v>265</v>
      </c>
      <c r="BM195" s="217" t="s">
        <v>3817</v>
      </c>
    </row>
    <row r="196" s="2" customFormat="1" ht="16.5" customHeight="1">
      <c r="A196" s="38"/>
      <c r="B196" s="39"/>
      <c r="C196" s="206" t="s">
        <v>994</v>
      </c>
      <c r="D196" s="206" t="s">
        <v>267</v>
      </c>
      <c r="E196" s="207" t="s">
        <v>3186</v>
      </c>
      <c r="F196" s="208" t="s">
        <v>3187</v>
      </c>
      <c r="G196" s="209" t="s">
        <v>341</v>
      </c>
      <c r="H196" s="210">
        <v>3</v>
      </c>
      <c r="I196" s="211"/>
      <c r="J196" s="212">
        <f>ROUND(I196*H196,2)</f>
        <v>0</v>
      </c>
      <c r="K196" s="208" t="s">
        <v>19</v>
      </c>
      <c r="L196" s="44"/>
      <c r="M196" s="213" t="s">
        <v>19</v>
      </c>
      <c r="N196" s="214" t="s">
        <v>40</v>
      </c>
      <c r="O196" s="84"/>
      <c r="P196" s="215">
        <f>O196*H196</f>
        <v>0</v>
      </c>
      <c r="Q196" s="215">
        <v>0</v>
      </c>
      <c r="R196" s="215">
        <f>Q196*H196</f>
        <v>0</v>
      </c>
      <c r="S196" s="215">
        <v>0</v>
      </c>
      <c r="T196" s="216">
        <f>S196*H196</f>
        <v>0</v>
      </c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R196" s="217" t="s">
        <v>265</v>
      </c>
      <c r="AT196" s="217" t="s">
        <v>267</v>
      </c>
      <c r="AU196" s="217" t="s">
        <v>76</v>
      </c>
      <c r="AY196" s="17" t="s">
        <v>266</v>
      </c>
      <c r="BE196" s="218">
        <f>IF(N196="základní",J196,0)</f>
        <v>0</v>
      </c>
      <c r="BF196" s="218">
        <f>IF(N196="snížená",J196,0)</f>
        <v>0</v>
      </c>
      <c r="BG196" s="218">
        <f>IF(N196="zákl. přenesená",J196,0)</f>
        <v>0</v>
      </c>
      <c r="BH196" s="218">
        <f>IF(N196="sníž. přenesená",J196,0)</f>
        <v>0</v>
      </c>
      <c r="BI196" s="218">
        <f>IF(N196="nulová",J196,0)</f>
        <v>0</v>
      </c>
      <c r="BJ196" s="17" t="s">
        <v>76</v>
      </c>
      <c r="BK196" s="218">
        <f>ROUND(I196*H196,2)</f>
        <v>0</v>
      </c>
      <c r="BL196" s="17" t="s">
        <v>265</v>
      </c>
      <c r="BM196" s="217" t="s">
        <v>3818</v>
      </c>
    </row>
    <row r="197" s="2" customFormat="1" ht="16.5" customHeight="1">
      <c r="A197" s="38"/>
      <c r="B197" s="39"/>
      <c r="C197" s="239" t="s">
        <v>1001</v>
      </c>
      <c r="D197" s="239" t="s">
        <v>299</v>
      </c>
      <c r="E197" s="240" t="s">
        <v>3189</v>
      </c>
      <c r="F197" s="241" t="s">
        <v>3190</v>
      </c>
      <c r="G197" s="242" t="s">
        <v>270</v>
      </c>
      <c r="H197" s="243">
        <v>1</v>
      </c>
      <c r="I197" s="244"/>
      <c r="J197" s="245">
        <f>ROUND(I197*H197,2)</f>
        <v>0</v>
      </c>
      <c r="K197" s="241" t="s">
        <v>19</v>
      </c>
      <c r="L197" s="246"/>
      <c r="M197" s="266" t="s">
        <v>19</v>
      </c>
      <c r="N197" s="267" t="s">
        <v>40</v>
      </c>
      <c r="O197" s="263"/>
      <c r="P197" s="268">
        <f>O197*H197</f>
        <v>0</v>
      </c>
      <c r="Q197" s="268">
        <v>0</v>
      </c>
      <c r="R197" s="268">
        <f>Q197*H197</f>
        <v>0</v>
      </c>
      <c r="S197" s="268">
        <v>0</v>
      </c>
      <c r="T197" s="269">
        <f>S197*H197</f>
        <v>0</v>
      </c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R197" s="217" t="s">
        <v>303</v>
      </c>
      <c r="AT197" s="217" t="s">
        <v>299</v>
      </c>
      <c r="AU197" s="217" t="s">
        <v>76</v>
      </c>
      <c r="AY197" s="17" t="s">
        <v>266</v>
      </c>
      <c r="BE197" s="218">
        <f>IF(N197="základní",J197,0)</f>
        <v>0</v>
      </c>
      <c r="BF197" s="218">
        <f>IF(N197="snížená",J197,0)</f>
        <v>0</v>
      </c>
      <c r="BG197" s="218">
        <f>IF(N197="zákl. přenesená",J197,0)</f>
        <v>0</v>
      </c>
      <c r="BH197" s="218">
        <f>IF(N197="sníž. přenesená",J197,0)</f>
        <v>0</v>
      </c>
      <c r="BI197" s="218">
        <f>IF(N197="nulová",J197,0)</f>
        <v>0</v>
      </c>
      <c r="BJ197" s="17" t="s">
        <v>76</v>
      </c>
      <c r="BK197" s="218">
        <f>ROUND(I197*H197,2)</f>
        <v>0</v>
      </c>
      <c r="BL197" s="17" t="s">
        <v>265</v>
      </c>
      <c r="BM197" s="217" t="s">
        <v>3819</v>
      </c>
    </row>
    <row r="198" s="2" customFormat="1" ht="6.96" customHeight="1">
      <c r="A198" s="38"/>
      <c r="B198" s="59"/>
      <c r="C198" s="60"/>
      <c r="D198" s="60"/>
      <c r="E198" s="60"/>
      <c r="F198" s="60"/>
      <c r="G198" s="60"/>
      <c r="H198" s="60"/>
      <c r="I198" s="60"/>
      <c r="J198" s="60"/>
      <c r="K198" s="60"/>
      <c r="L198" s="44"/>
      <c r="M198" s="38"/>
      <c r="O198" s="38"/>
      <c r="P198" s="38"/>
      <c r="Q198" s="38"/>
      <c r="R198" s="38"/>
      <c r="S198" s="38"/>
      <c r="T198" s="38"/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</row>
  </sheetData>
  <sheetProtection sheet="1" autoFilter="0" formatColumns="0" formatRows="0" objects="1" scenarios="1" spinCount="100000" saltValue="ZguNqtDc36IsYa6H4admnV3Pa12ErnSa4KJ9mP7anj6YjYDEyq0OmcNSJovhqIMq9yr/2bpDplWbRWMo5LrrNA==" hashValue="vr6WT0mdq7ljV7GrBHwLCpMdrGjcKfFDpkY8F6UQ2fsb2OtOmMgk1A+xr4opzIczlv5e/p1S/RXBJn2+aaHMfA==" algorithmName="SHA-512" password="CC35"/>
  <autoFilter ref="C89:K197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8:H78"/>
    <mergeCell ref="E80:H80"/>
    <mergeCell ref="E82:H82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163</v>
      </c>
      <c r="AZ2" s="138" t="s">
        <v>3820</v>
      </c>
      <c r="BA2" s="138" t="s">
        <v>3820</v>
      </c>
      <c r="BB2" s="138" t="s">
        <v>19</v>
      </c>
      <c r="BC2" s="138" t="s">
        <v>3821</v>
      </c>
      <c r="BD2" s="138" t="s">
        <v>78</v>
      </c>
    </row>
    <row r="3" hidden="1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20"/>
      <c r="AT3" s="17" t="s">
        <v>78</v>
      </c>
      <c r="AZ3" s="138" t="s">
        <v>3822</v>
      </c>
      <c r="BA3" s="138" t="s">
        <v>3822</v>
      </c>
      <c r="BB3" s="138" t="s">
        <v>19</v>
      </c>
      <c r="BC3" s="138" t="s">
        <v>3823</v>
      </c>
      <c r="BD3" s="138" t="s">
        <v>78</v>
      </c>
    </row>
    <row r="4" hidden="1" s="1" customFormat="1" ht="24.96" customHeight="1">
      <c r="B4" s="20"/>
      <c r="D4" s="141" t="s">
        <v>240</v>
      </c>
      <c r="L4" s="20"/>
      <c r="M4" s="142" t="s">
        <v>10</v>
      </c>
      <c r="AT4" s="17" t="s">
        <v>4</v>
      </c>
      <c r="AZ4" s="138" t="s">
        <v>415</v>
      </c>
      <c r="BA4" s="138" t="s">
        <v>415</v>
      </c>
      <c r="BB4" s="138" t="s">
        <v>19</v>
      </c>
      <c r="BC4" s="138" t="s">
        <v>3824</v>
      </c>
      <c r="BD4" s="138" t="s">
        <v>78</v>
      </c>
    </row>
    <row r="5" hidden="1" s="1" customFormat="1" ht="6.96" customHeight="1">
      <c r="B5" s="20"/>
      <c r="L5" s="20"/>
      <c r="AZ5" s="138" t="s">
        <v>754</v>
      </c>
      <c r="BA5" s="138" t="s">
        <v>754</v>
      </c>
      <c r="BB5" s="138" t="s">
        <v>19</v>
      </c>
      <c r="BC5" s="138" t="s">
        <v>3825</v>
      </c>
      <c r="BD5" s="138" t="s">
        <v>78</v>
      </c>
    </row>
    <row r="6" hidden="1" s="1" customFormat="1" ht="12" customHeight="1">
      <c r="B6" s="20"/>
      <c r="D6" s="143" t="s">
        <v>16</v>
      </c>
      <c r="L6" s="20"/>
      <c r="AZ6" s="138" t="s">
        <v>2665</v>
      </c>
      <c r="BA6" s="138" t="s">
        <v>2665</v>
      </c>
      <c r="BB6" s="138" t="s">
        <v>19</v>
      </c>
      <c r="BC6" s="138" t="s">
        <v>3826</v>
      </c>
      <c r="BD6" s="138" t="s">
        <v>78</v>
      </c>
    </row>
    <row r="7" hidden="1" s="1" customFormat="1" ht="16.5" customHeight="1">
      <c r="B7" s="20"/>
      <c r="E7" s="144" t="str">
        <f>'Rekapitulace stavby'!K6</f>
        <v>3. STAVBA - FIALOVÁ - Vozovna Pisárky, etapa III. - vratná tramvajová smyčka</v>
      </c>
      <c r="F7" s="143"/>
      <c r="G7" s="143"/>
      <c r="H7" s="143"/>
      <c r="L7" s="20"/>
      <c r="AZ7" s="138" t="s">
        <v>2667</v>
      </c>
      <c r="BA7" s="138" t="s">
        <v>2667</v>
      </c>
      <c r="BB7" s="138" t="s">
        <v>19</v>
      </c>
      <c r="BC7" s="138" t="s">
        <v>3827</v>
      </c>
      <c r="BD7" s="138" t="s">
        <v>78</v>
      </c>
    </row>
    <row r="8" hidden="1" s="1" customFormat="1" ht="12" customHeight="1">
      <c r="B8" s="20"/>
      <c r="D8" s="143" t="s">
        <v>241</v>
      </c>
      <c r="L8" s="20"/>
      <c r="AZ8" s="138" t="s">
        <v>3828</v>
      </c>
      <c r="BA8" s="138" t="s">
        <v>3828</v>
      </c>
      <c r="BB8" s="138" t="s">
        <v>19</v>
      </c>
      <c r="BC8" s="138" t="s">
        <v>3829</v>
      </c>
      <c r="BD8" s="138" t="s">
        <v>78</v>
      </c>
    </row>
    <row r="9" hidden="1" s="2" customFormat="1" ht="16.5" customHeight="1">
      <c r="A9" s="38"/>
      <c r="B9" s="44"/>
      <c r="C9" s="38"/>
      <c r="D9" s="38"/>
      <c r="E9" s="144" t="s">
        <v>3830</v>
      </c>
      <c r="F9" s="38"/>
      <c r="G9" s="38"/>
      <c r="H9" s="38"/>
      <c r="I9" s="38"/>
      <c r="J9" s="38"/>
      <c r="K9" s="38"/>
      <c r="L9" s="145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Z9" s="138" t="s">
        <v>3831</v>
      </c>
      <c r="BA9" s="138" t="s">
        <v>3831</v>
      </c>
      <c r="BB9" s="138" t="s">
        <v>19</v>
      </c>
      <c r="BC9" s="138" t="s">
        <v>3832</v>
      </c>
      <c r="BD9" s="138" t="s">
        <v>78</v>
      </c>
    </row>
    <row r="10" hidden="1" s="2" customFormat="1" ht="12" customHeight="1">
      <c r="A10" s="38"/>
      <c r="B10" s="44"/>
      <c r="C10" s="38"/>
      <c r="D10" s="143" t="s">
        <v>243</v>
      </c>
      <c r="E10" s="38"/>
      <c r="F10" s="38"/>
      <c r="G10" s="38"/>
      <c r="H10" s="38"/>
      <c r="I10" s="38"/>
      <c r="J10" s="38"/>
      <c r="K10" s="38"/>
      <c r="L10" s="145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Z10" s="138" t="s">
        <v>3833</v>
      </c>
      <c r="BA10" s="138" t="s">
        <v>3833</v>
      </c>
      <c r="BB10" s="138" t="s">
        <v>19</v>
      </c>
      <c r="BC10" s="138" t="s">
        <v>3834</v>
      </c>
      <c r="BD10" s="138" t="s">
        <v>78</v>
      </c>
    </row>
    <row r="11" hidden="1" s="2" customFormat="1" ht="16.5" customHeight="1">
      <c r="A11" s="38"/>
      <c r="B11" s="44"/>
      <c r="C11" s="38"/>
      <c r="D11" s="38"/>
      <c r="E11" s="146" t="s">
        <v>3835</v>
      </c>
      <c r="F11" s="38"/>
      <c r="G11" s="38"/>
      <c r="H11" s="38"/>
      <c r="I11" s="38"/>
      <c r="J11" s="38"/>
      <c r="K11" s="38"/>
      <c r="L11" s="145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Z11" s="138" t="s">
        <v>3836</v>
      </c>
      <c r="BA11" s="138" t="s">
        <v>3836</v>
      </c>
      <c r="BB11" s="138" t="s">
        <v>19</v>
      </c>
      <c r="BC11" s="138" t="s">
        <v>3837</v>
      </c>
      <c r="BD11" s="138" t="s">
        <v>78</v>
      </c>
    </row>
    <row r="12" hidden="1" s="2" customFormat="1">
      <c r="A12" s="38"/>
      <c r="B12" s="44"/>
      <c r="C12" s="38"/>
      <c r="D12" s="38"/>
      <c r="E12" s="38"/>
      <c r="F12" s="38"/>
      <c r="G12" s="38"/>
      <c r="H12" s="38"/>
      <c r="I12" s="38"/>
      <c r="J12" s="38"/>
      <c r="K12" s="38"/>
      <c r="L12" s="145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Z12" s="138" t="s">
        <v>3838</v>
      </c>
      <c r="BA12" s="138" t="s">
        <v>3838</v>
      </c>
      <c r="BB12" s="138" t="s">
        <v>19</v>
      </c>
      <c r="BC12" s="138" t="s">
        <v>3839</v>
      </c>
      <c r="BD12" s="138" t="s">
        <v>78</v>
      </c>
    </row>
    <row r="13" hidden="1" s="2" customFormat="1" ht="12" customHeight="1">
      <c r="A13" s="38"/>
      <c r="B13" s="44"/>
      <c r="C13" s="38"/>
      <c r="D13" s="143" t="s">
        <v>18</v>
      </c>
      <c r="E13" s="38"/>
      <c r="F13" s="133" t="s">
        <v>19</v>
      </c>
      <c r="G13" s="38"/>
      <c r="H13" s="38"/>
      <c r="I13" s="143" t="s">
        <v>20</v>
      </c>
      <c r="J13" s="133" t="s">
        <v>19</v>
      </c>
      <c r="K13" s="38"/>
      <c r="L13" s="145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Z13" s="138" t="s">
        <v>3840</v>
      </c>
      <c r="BA13" s="138" t="s">
        <v>3840</v>
      </c>
      <c r="BB13" s="138" t="s">
        <v>19</v>
      </c>
      <c r="BC13" s="138" t="s">
        <v>3841</v>
      </c>
      <c r="BD13" s="138" t="s">
        <v>78</v>
      </c>
    </row>
    <row r="14" hidden="1" s="2" customFormat="1" ht="12" customHeight="1">
      <c r="A14" s="38"/>
      <c r="B14" s="44"/>
      <c r="C14" s="38"/>
      <c r="D14" s="143" t="s">
        <v>21</v>
      </c>
      <c r="E14" s="38"/>
      <c r="F14" s="133" t="s">
        <v>22</v>
      </c>
      <c r="G14" s="38"/>
      <c r="H14" s="38"/>
      <c r="I14" s="143" t="s">
        <v>23</v>
      </c>
      <c r="J14" s="147" t="str">
        <f>'Rekapitulace stavby'!AN8</f>
        <v>20. 12. 2021</v>
      </c>
      <c r="K14" s="38"/>
      <c r="L14" s="145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Z14" s="138" t="s">
        <v>3842</v>
      </c>
      <c r="BA14" s="138" t="s">
        <v>3842</v>
      </c>
      <c r="BB14" s="138" t="s">
        <v>19</v>
      </c>
      <c r="BC14" s="138" t="s">
        <v>69</v>
      </c>
      <c r="BD14" s="138" t="s">
        <v>78</v>
      </c>
    </row>
    <row r="15" hidden="1" s="2" customFormat="1" ht="10.8" customHeight="1">
      <c r="A15" s="38"/>
      <c r="B15" s="44"/>
      <c r="C15" s="38"/>
      <c r="D15" s="38"/>
      <c r="E15" s="38"/>
      <c r="F15" s="38"/>
      <c r="G15" s="38"/>
      <c r="H15" s="38"/>
      <c r="I15" s="38"/>
      <c r="J15" s="38"/>
      <c r="K15" s="38"/>
      <c r="L15" s="145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Z15" s="138" t="s">
        <v>3843</v>
      </c>
      <c r="BA15" s="138" t="s">
        <v>3843</v>
      </c>
      <c r="BB15" s="138" t="s">
        <v>19</v>
      </c>
      <c r="BC15" s="138" t="s">
        <v>3844</v>
      </c>
      <c r="BD15" s="138" t="s">
        <v>78</v>
      </c>
    </row>
    <row r="16" hidden="1" s="2" customFormat="1" ht="12" customHeight="1">
      <c r="A16" s="38"/>
      <c r="B16" s="44"/>
      <c r="C16" s="38"/>
      <c r="D16" s="143" t="s">
        <v>25</v>
      </c>
      <c r="E16" s="38"/>
      <c r="F16" s="38"/>
      <c r="G16" s="38"/>
      <c r="H16" s="38"/>
      <c r="I16" s="143" t="s">
        <v>26</v>
      </c>
      <c r="J16" s="133" t="str">
        <f>IF('Rekapitulace stavby'!AN10="","",'Rekapitulace stavby'!AN10)</f>
        <v/>
      </c>
      <c r="K16" s="38"/>
      <c r="L16" s="145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Z16" s="138" t="s">
        <v>3845</v>
      </c>
      <c r="BA16" s="138" t="s">
        <v>3845</v>
      </c>
      <c r="BB16" s="138" t="s">
        <v>19</v>
      </c>
      <c r="BC16" s="138" t="s">
        <v>69</v>
      </c>
      <c r="BD16" s="138" t="s">
        <v>78</v>
      </c>
    </row>
    <row r="17" hidden="1" s="2" customFormat="1" ht="18" customHeight="1">
      <c r="A17" s="38"/>
      <c r="B17" s="44"/>
      <c r="C17" s="38"/>
      <c r="D17" s="38"/>
      <c r="E17" s="133" t="str">
        <f>IF('Rekapitulace stavby'!E11="","",'Rekapitulace stavby'!E11)</f>
        <v xml:space="preserve"> </v>
      </c>
      <c r="F17" s="38"/>
      <c r="G17" s="38"/>
      <c r="H17" s="38"/>
      <c r="I17" s="143" t="s">
        <v>27</v>
      </c>
      <c r="J17" s="133" t="str">
        <f>IF('Rekapitulace stavby'!AN11="","",'Rekapitulace stavby'!AN11)</f>
        <v/>
      </c>
      <c r="K17" s="38"/>
      <c r="L17" s="145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Z17" s="138" t="s">
        <v>3846</v>
      </c>
      <c r="BA17" s="138" t="s">
        <v>3846</v>
      </c>
      <c r="BB17" s="138" t="s">
        <v>19</v>
      </c>
      <c r="BC17" s="138" t="s">
        <v>3847</v>
      </c>
      <c r="BD17" s="138" t="s">
        <v>78</v>
      </c>
    </row>
    <row r="18" hidden="1" s="2" customFormat="1" ht="6.96" customHeight="1">
      <c r="A18" s="38"/>
      <c r="B18" s="44"/>
      <c r="C18" s="38"/>
      <c r="D18" s="38"/>
      <c r="E18" s="38"/>
      <c r="F18" s="38"/>
      <c r="G18" s="38"/>
      <c r="H18" s="38"/>
      <c r="I18" s="38"/>
      <c r="J18" s="38"/>
      <c r="K18" s="38"/>
      <c r="L18" s="145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Z18" s="138" t="s">
        <v>3848</v>
      </c>
      <c r="BA18" s="138" t="s">
        <v>3848</v>
      </c>
      <c r="BB18" s="138" t="s">
        <v>19</v>
      </c>
      <c r="BC18" s="138" t="s">
        <v>3849</v>
      </c>
      <c r="BD18" s="138" t="s">
        <v>78</v>
      </c>
    </row>
    <row r="19" hidden="1" s="2" customFormat="1" ht="12" customHeight="1">
      <c r="A19" s="38"/>
      <c r="B19" s="44"/>
      <c r="C19" s="38"/>
      <c r="D19" s="143" t="s">
        <v>28</v>
      </c>
      <c r="E19" s="38"/>
      <c r="F19" s="38"/>
      <c r="G19" s="38"/>
      <c r="H19" s="38"/>
      <c r="I19" s="143" t="s">
        <v>26</v>
      </c>
      <c r="J19" s="33" t="str">
        <f>'Rekapitulace stavby'!AN13</f>
        <v>Vyplň údaj</v>
      </c>
      <c r="K19" s="38"/>
      <c r="L19" s="145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Z19" s="138" t="s">
        <v>3850</v>
      </c>
      <c r="BA19" s="138" t="s">
        <v>3850</v>
      </c>
      <c r="BB19" s="138" t="s">
        <v>19</v>
      </c>
      <c r="BC19" s="138" t="s">
        <v>3851</v>
      </c>
      <c r="BD19" s="138" t="s">
        <v>78</v>
      </c>
    </row>
    <row r="20" hidden="1" s="2" customFormat="1" ht="18" customHeight="1">
      <c r="A20" s="38"/>
      <c r="B20" s="44"/>
      <c r="C20" s="38"/>
      <c r="D20" s="38"/>
      <c r="E20" s="33" t="str">
        <f>'Rekapitulace stavby'!E14</f>
        <v>Vyplň údaj</v>
      </c>
      <c r="F20" s="133"/>
      <c r="G20" s="133"/>
      <c r="H20" s="133"/>
      <c r="I20" s="143" t="s">
        <v>27</v>
      </c>
      <c r="J20" s="33" t="str">
        <f>'Rekapitulace stavby'!AN14</f>
        <v>Vyplň údaj</v>
      </c>
      <c r="K20" s="38"/>
      <c r="L20" s="145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Z20" s="138" t="s">
        <v>3852</v>
      </c>
      <c r="BA20" s="138" t="s">
        <v>3852</v>
      </c>
      <c r="BB20" s="138" t="s">
        <v>19</v>
      </c>
      <c r="BC20" s="138" t="s">
        <v>3853</v>
      </c>
      <c r="BD20" s="138" t="s">
        <v>78</v>
      </c>
    </row>
    <row r="21" hidden="1" s="2" customFormat="1" ht="6.96" customHeight="1">
      <c r="A21" s="38"/>
      <c r="B21" s="44"/>
      <c r="C21" s="38"/>
      <c r="D21" s="38"/>
      <c r="E21" s="38"/>
      <c r="F21" s="38"/>
      <c r="G21" s="38"/>
      <c r="H21" s="38"/>
      <c r="I21" s="38"/>
      <c r="J21" s="38"/>
      <c r="K21" s="38"/>
      <c r="L21" s="145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Z21" s="138" t="s">
        <v>3854</v>
      </c>
      <c r="BA21" s="138" t="s">
        <v>3854</v>
      </c>
      <c r="BB21" s="138" t="s">
        <v>19</v>
      </c>
      <c r="BC21" s="138" t="s">
        <v>69</v>
      </c>
      <c r="BD21" s="138" t="s">
        <v>78</v>
      </c>
    </row>
    <row r="22" hidden="1" s="2" customFormat="1" ht="12" customHeight="1">
      <c r="A22" s="38"/>
      <c r="B22" s="44"/>
      <c r="C22" s="38"/>
      <c r="D22" s="143" t="s">
        <v>30</v>
      </c>
      <c r="E22" s="38"/>
      <c r="F22" s="38"/>
      <c r="G22" s="38"/>
      <c r="H22" s="38"/>
      <c r="I22" s="143" t="s">
        <v>26</v>
      </c>
      <c r="J22" s="133" t="str">
        <f>IF('Rekapitulace stavby'!AN16="","",'Rekapitulace stavby'!AN16)</f>
        <v/>
      </c>
      <c r="K22" s="38"/>
      <c r="L22" s="145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Z22" s="138" t="s">
        <v>3855</v>
      </c>
      <c r="BA22" s="138" t="s">
        <v>3855</v>
      </c>
      <c r="BB22" s="138" t="s">
        <v>19</v>
      </c>
      <c r="BC22" s="138" t="s">
        <v>3856</v>
      </c>
      <c r="BD22" s="138" t="s">
        <v>78</v>
      </c>
    </row>
    <row r="23" hidden="1" s="2" customFormat="1" ht="18" customHeight="1">
      <c r="A23" s="38"/>
      <c r="B23" s="44"/>
      <c r="C23" s="38"/>
      <c r="D23" s="38"/>
      <c r="E23" s="133" t="str">
        <f>IF('Rekapitulace stavby'!E17="","",'Rekapitulace stavby'!E17)</f>
        <v xml:space="preserve"> </v>
      </c>
      <c r="F23" s="38"/>
      <c r="G23" s="38"/>
      <c r="H23" s="38"/>
      <c r="I23" s="143" t="s">
        <v>27</v>
      </c>
      <c r="J23" s="133" t="str">
        <f>IF('Rekapitulace stavby'!AN17="","",'Rekapitulace stavby'!AN17)</f>
        <v/>
      </c>
      <c r="K23" s="38"/>
      <c r="L23" s="145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Z23" s="138" t="s">
        <v>319</v>
      </c>
      <c r="BA23" s="138" t="s">
        <v>319</v>
      </c>
      <c r="BB23" s="138" t="s">
        <v>19</v>
      </c>
      <c r="BC23" s="138" t="s">
        <v>3857</v>
      </c>
      <c r="BD23" s="138" t="s">
        <v>78</v>
      </c>
    </row>
    <row r="24" hidden="1" s="2" customFormat="1" ht="6.96" customHeight="1">
      <c r="A24" s="38"/>
      <c r="B24" s="44"/>
      <c r="C24" s="38"/>
      <c r="D24" s="38"/>
      <c r="E24" s="38"/>
      <c r="F24" s="38"/>
      <c r="G24" s="38"/>
      <c r="H24" s="38"/>
      <c r="I24" s="38"/>
      <c r="J24" s="38"/>
      <c r="K24" s="38"/>
      <c r="L24" s="145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Z24" s="138" t="s">
        <v>3858</v>
      </c>
      <c r="BA24" s="138" t="s">
        <v>3858</v>
      </c>
      <c r="BB24" s="138" t="s">
        <v>19</v>
      </c>
      <c r="BC24" s="138" t="s">
        <v>3859</v>
      </c>
      <c r="BD24" s="138" t="s">
        <v>78</v>
      </c>
    </row>
    <row r="25" hidden="1" s="2" customFormat="1" ht="12" customHeight="1">
      <c r="A25" s="38"/>
      <c r="B25" s="44"/>
      <c r="C25" s="38"/>
      <c r="D25" s="143" t="s">
        <v>32</v>
      </c>
      <c r="E25" s="38"/>
      <c r="F25" s="38"/>
      <c r="G25" s="38"/>
      <c r="H25" s="38"/>
      <c r="I25" s="143" t="s">
        <v>26</v>
      </c>
      <c r="J25" s="133" t="str">
        <f>IF('Rekapitulace stavby'!AN19="","",'Rekapitulace stavby'!AN19)</f>
        <v/>
      </c>
      <c r="K25" s="38"/>
      <c r="L25" s="145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Z25" s="138" t="s">
        <v>3860</v>
      </c>
      <c r="BA25" s="138" t="s">
        <v>3860</v>
      </c>
      <c r="BB25" s="138" t="s">
        <v>19</v>
      </c>
      <c r="BC25" s="138" t="s">
        <v>3861</v>
      </c>
      <c r="BD25" s="138" t="s">
        <v>78</v>
      </c>
    </row>
    <row r="26" hidden="1" s="2" customFormat="1" ht="18" customHeight="1">
      <c r="A26" s="38"/>
      <c r="B26" s="44"/>
      <c r="C26" s="38"/>
      <c r="D26" s="38"/>
      <c r="E26" s="133" t="str">
        <f>IF('Rekapitulace stavby'!E20="","",'Rekapitulace stavby'!E20)</f>
        <v xml:space="preserve"> </v>
      </c>
      <c r="F26" s="38"/>
      <c r="G26" s="38"/>
      <c r="H26" s="38"/>
      <c r="I26" s="143" t="s">
        <v>27</v>
      </c>
      <c r="J26" s="133" t="str">
        <f>IF('Rekapitulace stavby'!AN20="","",'Rekapitulace stavby'!AN20)</f>
        <v/>
      </c>
      <c r="K26" s="38"/>
      <c r="L26" s="145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Z26" s="138" t="s">
        <v>3862</v>
      </c>
      <c r="BA26" s="138" t="s">
        <v>3862</v>
      </c>
      <c r="BB26" s="138" t="s">
        <v>19</v>
      </c>
      <c r="BC26" s="138" t="s">
        <v>3863</v>
      </c>
      <c r="BD26" s="138" t="s">
        <v>78</v>
      </c>
    </row>
    <row r="27" hidden="1" s="2" customFormat="1" ht="6.96" customHeight="1">
      <c r="A27" s="38"/>
      <c r="B27" s="44"/>
      <c r="C27" s="38"/>
      <c r="D27" s="38"/>
      <c r="E27" s="38"/>
      <c r="F27" s="38"/>
      <c r="G27" s="38"/>
      <c r="H27" s="38"/>
      <c r="I27" s="38"/>
      <c r="J27" s="38"/>
      <c r="K27" s="38"/>
      <c r="L27" s="145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Z27" s="138" t="s">
        <v>3864</v>
      </c>
      <c r="BA27" s="138" t="s">
        <v>3864</v>
      </c>
      <c r="BB27" s="138" t="s">
        <v>19</v>
      </c>
      <c r="BC27" s="138" t="s">
        <v>3865</v>
      </c>
      <c r="BD27" s="138" t="s">
        <v>78</v>
      </c>
    </row>
    <row r="28" hidden="1" s="2" customFormat="1" ht="12" customHeight="1">
      <c r="A28" s="38"/>
      <c r="B28" s="44"/>
      <c r="C28" s="38"/>
      <c r="D28" s="143" t="s">
        <v>33</v>
      </c>
      <c r="E28" s="38"/>
      <c r="F28" s="38"/>
      <c r="G28" s="38"/>
      <c r="H28" s="38"/>
      <c r="I28" s="38"/>
      <c r="J28" s="38"/>
      <c r="K28" s="38"/>
      <c r="L28" s="145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Z28" s="138" t="s">
        <v>3866</v>
      </c>
      <c r="BA28" s="138" t="s">
        <v>3866</v>
      </c>
      <c r="BB28" s="138" t="s">
        <v>19</v>
      </c>
      <c r="BC28" s="138" t="s">
        <v>3867</v>
      </c>
      <c r="BD28" s="138" t="s">
        <v>78</v>
      </c>
    </row>
    <row r="29" hidden="1" s="8" customFormat="1" ht="16.5" customHeight="1">
      <c r="A29" s="148"/>
      <c r="B29" s="149"/>
      <c r="C29" s="148"/>
      <c r="D29" s="148"/>
      <c r="E29" s="150" t="s">
        <v>19</v>
      </c>
      <c r="F29" s="150"/>
      <c r="G29" s="150"/>
      <c r="H29" s="150"/>
      <c r="I29" s="148"/>
      <c r="J29" s="148"/>
      <c r="K29" s="148"/>
      <c r="L29" s="151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  <c r="AZ29" s="249" t="s">
        <v>3868</v>
      </c>
      <c r="BA29" s="249" t="s">
        <v>3868</v>
      </c>
      <c r="BB29" s="249" t="s">
        <v>19</v>
      </c>
      <c r="BC29" s="249" t="s">
        <v>3869</v>
      </c>
      <c r="BD29" s="249" t="s">
        <v>78</v>
      </c>
    </row>
    <row r="30" hidden="1" s="2" customFormat="1" ht="6.96" customHeight="1">
      <c r="A30" s="38"/>
      <c r="B30" s="44"/>
      <c r="C30" s="38"/>
      <c r="D30" s="38"/>
      <c r="E30" s="38"/>
      <c r="F30" s="38"/>
      <c r="G30" s="38"/>
      <c r="H30" s="38"/>
      <c r="I30" s="38"/>
      <c r="J30" s="38"/>
      <c r="K30" s="38"/>
      <c r="L30" s="145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Z30" s="138" t="s">
        <v>3870</v>
      </c>
      <c r="BA30" s="138" t="s">
        <v>3870</v>
      </c>
      <c r="BB30" s="138" t="s">
        <v>19</v>
      </c>
      <c r="BC30" s="138" t="s">
        <v>3871</v>
      </c>
      <c r="BD30" s="138" t="s">
        <v>78</v>
      </c>
    </row>
    <row r="31" hidden="1" s="2" customFormat="1" ht="6.96" customHeight="1">
      <c r="A31" s="38"/>
      <c r="B31" s="44"/>
      <c r="C31" s="38"/>
      <c r="D31" s="152"/>
      <c r="E31" s="152"/>
      <c r="F31" s="152"/>
      <c r="G31" s="152"/>
      <c r="H31" s="152"/>
      <c r="I31" s="152"/>
      <c r="J31" s="152"/>
      <c r="K31" s="152"/>
      <c r="L31" s="145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Z31" s="138" t="s">
        <v>3872</v>
      </c>
      <c r="BA31" s="138" t="s">
        <v>3872</v>
      </c>
      <c r="BB31" s="138" t="s">
        <v>19</v>
      </c>
      <c r="BC31" s="138" t="s">
        <v>3873</v>
      </c>
      <c r="BD31" s="138" t="s">
        <v>78</v>
      </c>
    </row>
    <row r="32" hidden="1" s="2" customFormat="1" ht="25.44" customHeight="1">
      <c r="A32" s="38"/>
      <c r="B32" s="44"/>
      <c r="C32" s="38"/>
      <c r="D32" s="153" t="s">
        <v>35</v>
      </c>
      <c r="E32" s="38"/>
      <c r="F32" s="38"/>
      <c r="G32" s="38"/>
      <c r="H32" s="38"/>
      <c r="I32" s="38"/>
      <c r="J32" s="154">
        <f>ROUND(J90, 2)</f>
        <v>0</v>
      </c>
      <c r="K32" s="38"/>
      <c r="L32" s="145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Z32" s="138" t="s">
        <v>3874</v>
      </c>
      <c r="BA32" s="138" t="s">
        <v>3874</v>
      </c>
      <c r="BB32" s="138" t="s">
        <v>19</v>
      </c>
      <c r="BC32" s="138" t="s">
        <v>3875</v>
      </c>
      <c r="BD32" s="138" t="s">
        <v>78</v>
      </c>
    </row>
    <row r="33" hidden="1" s="2" customFormat="1" ht="6.96" customHeight="1">
      <c r="A33" s="38"/>
      <c r="B33" s="44"/>
      <c r="C33" s="38"/>
      <c r="D33" s="152"/>
      <c r="E33" s="152"/>
      <c r="F33" s="152"/>
      <c r="G33" s="152"/>
      <c r="H33" s="152"/>
      <c r="I33" s="152"/>
      <c r="J33" s="152"/>
      <c r="K33" s="152"/>
      <c r="L33" s="145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Z33" s="138" t="s">
        <v>3876</v>
      </c>
      <c r="BA33" s="138" t="s">
        <v>3876</v>
      </c>
      <c r="BB33" s="138" t="s">
        <v>19</v>
      </c>
      <c r="BC33" s="138" t="s">
        <v>3877</v>
      </c>
      <c r="BD33" s="138" t="s">
        <v>78</v>
      </c>
    </row>
    <row r="34" hidden="1" s="2" customFormat="1" ht="14.4" customHeight="1">
      <c r="A34" s="38"/>
      <c r="B34" s="44"/>
      <c r="C34" s="38"/>
      <c r="D34" s="38"/>
      <c r="E34" s="38"/>
      <c r="F34" s="155" t="s">
        <v>37</v>
      </c>
      <c r="G34" s="38"/>
      <c r="H34" s="38"/>
      <c r="I34" s="155" t="s">
        <v>36</v>
      </c>
      <c r="J34" s="155" t="s">
        <v>38</v>
      </c>
      <c r="K34" s="38"/>
      <c r="L34" s="145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Z34" s="138" t="s">
        <v>3878</v>
      </c>
      <c r="BA34" s="138" t="s">
        <v>3878</v>
      </c>
      <c r="BB34" s="138" t="s">
        <v>19</v>
      </c>
      <c r="BC34" s="138" t="s">
        <v>3879</v>
      </c>
      <c r="BD34" s="138" t="s">
        <v>78</v>
      </c>
    </row>
    <row r="35" hidden="1" s="2" customFormat="1" ht="14.4" customHeight="1">
      <c r="A35" s="38"/>
      <c r="B35" s="44"/>
      <c r="C35" s="38"/>
      <c r="D35" s="156" t="s">
        <v>39</v>
      </c>
      <c r="E35" s="143" t="s">
        <v>40</v>
      </c>
      <c r="F35" s="157">
        <f>ROUND((SUM(BE90:BE477)),  2)</f>
        <v>0</v>
      </c>
      <c r="G35" s="38"/>
      <c r="H35" s="38"/>
      <c r="I35" s="158">
        <v>0.20999999999999999</v>
      </c>
      <c r="J35" s="157">
        <f>ROUND(((SUM(BE90:BE477))*I35),  2)</f>
        <v>0</v>
      </c>
      <c r="K35" s="38"/>
      <c r="L35" s="145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Z35" s="138" t="s">
        <v>3880</v>
      </c>
      <c r="BA35" s="138" t="s">
        <v>3880</v>
      </c>
      <c r="BB35" s="138" t="s">
        <v>19</v>
      </c>
      <c r="BC35" s="138" t="s">
        <v>3881</v>
      </c>
      <c r="BD35" s="138" t="s">
        <v>78</v>
      </c>
    </row>
    <row r="36" hidden="1" s="2" customFormat="1" ht="14.4" customHeight="1">
      <c r="A36" s="38"/>
      <c r="B36" s="44"/>
      <c r="C36" s="38"/>
      <c r="D36" s="38"/>
      <c r="E36" s="143" t="s">
        <v>41</v>
      </c>
      <c r="F36" s="157">
        <f>ROUND((SUM(BF90:BF477)),  2)</f>
        <v>0</v>
      </c>
      <c r="G36" s="38"/>
      <c r="H36" s="38"/>
      <c r="I36" s="158">
        <v>0.14999999999999999</v>
      </c>
      <c r="J36" s="157">
        <f>ROUND(((SUM(BF90:BF477))*I36),  2)</f>
        <v>0</v>
      </c>
      <c r="K36" s="38"/>
      <c r="L36" s="145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Z36" s="138" t="s">
        <v>2677</v>
      </c>
      <c r="BA36" s="138" t="s">
        <v>2677</v>
      </c>
      <c r="BB36" s="138" t="s">
        <v>19</v>
      </c>
      <c r="BC36" s="138" t="s">
        <v>3882</v>
      </c>
      <c r="BD36" s="138" t="s">
        <v>78</v>
      </c>
    </row>
    <row r="37" hidden="1" s="2" customFormat="1" ht="14.4" customHeight="1">
      <c r="A37" s="38"/>
      <c r="B37" s="44"/>
      <c r="C37" s="38"/>
      <c r="D37" s="38"/>
      <c r="E37" s="143" t="s">
        <v>42</v>
      </c>
      <c r="F37" s="157">
        <f>ROUND((SUM(BG90:BG477)),  2)</f>
        <v>0</v>
      </c>
      <c r="G37" s="38"/>
      <c r="H37" s="38"/>
      <c r="I37" s="158">
        <v>0.20999999999999999</v>
      </c>
      <c r="J37" s="157">
        <f>0</f>
        <v>0</v>
      </c>
      <c r="K37" s="38"/>
      <c r="L37" s="145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Z37" s="138" t="s">
        <v>2679</v>
      </c>
      <c r="BA37" s="138" t="s">
        <v>2679</v>
      </c>
      <c r="BB37" s="138" t="s">
        <v>19</v>
      </c>
      <c r="BC37" s="138" t="s">
        <v>3883</v>
      </c>
      <c r="BD37" s="138" t="s">
        <v>78</v>
      </c>
    </row>
    <row r="38" hidden="1" s="2" customFormat="1" ht="14.4" customHeight="1">
      <c r="A38" s="38"/>
      <c r="B38" s="44"/>
      <c r="C38" s="38"/>
      <c r="D38" s="38"/>
      <c r="E38" s="143" t="s">
        <v>43</v>
      </c>
      <c r="F38" s="157">
        <f>ROUND((SUM(BH90:BH477)),  2)</f>
        <v>0</v>
      </c>
      <c r="G38" s="38"/>
      <c r="H38" s="38"/>
      <c r="I38" s="158">
        <v>0.14999999999999999</v>
      </c>
      <c r="J38" s="157">
        <f>0</f>
        <v>0</v>
      </c>
      <c r="K38" s="38"/>
      <c r="L38" s="145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Z38" s="138" t="s">
        <v>3884</v>
      </c>
      <c r="BA38" s="138" t="s">
        <v>3884</v>
      </c>
      <c r="BB38" s="138" t="s">
        <v>19</v>
      </c>
      <c r="BC38" s="138" t="s">
        <v>3885</v>
      </c>
      <c r="BD38" s="138" t="s">
        <v>78</v>
      </c>
    </row>
    <row r="39" hidden="1" s="2" customFormat="1" ht="14.4" customHeight="1">
      <c r="A39" s="38"/>
      <c r="B39" s="44"/>
      <c r="C39" s="38"/>
      <c r="D39" s="38"/>
      <c r="E39" s="143" t="s">
        <v>44</v>
      </c>
      <c r="F39" s="157">
        <f>ROUND((SUM(BI90:BI477)),  2)</f>
        <v>0</v>
      </c>
      <c r="G39" s="38"/>
      <c r="H39" s="38"/>
      <c r="I39" s="158">
        <v>0</v>
      </c>
      <c r="J39" s="157">
        <f>0</f>
        <v>0</v>
      </c>
      <c r="K39" s="38"/>
      <c r="L39" s="145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Z39" s="138" t="s">
        <v>3886</v>
      </c>
      <c r="BA39" s="138" t="s">
        <v>3886</v>
      </c>
      <c r="BB39" s="138" t="s">
        <v>19</v>
      </c>
      <c r="BC39" s="138" t="s">
        <v>3887</v>
      </c>
      <c r="BD39" s="138" t="s">
        <v>78</v>
      </c>
    </row>
    <row r="40" hidden="1" s="2" customFormat="1" ht="6.96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145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Z40" s="138" t="s">
        <v>3888</v>
      </c>
      <c r="BA40" s="138" t="s">
        <v>3888</v>
      </c>
      <c r="BB40" s="138" t="s">
        <v>19</v>
      </c>
      <c r="BC40" s="138" t="s">
        <v>3889</v>
      </c>
      <c r="BD40" s="138" t="s">
        <v>78</v>
      </c>
    </row>
    <row r="41" hidden="1" s="2" customFormat="1" ht="25.44" customHeight="1">
      <c r="A41" s="38"/>
      <c r="B41" s="44"/>
      <c r="C41" s="159"/>
      <c r="D41" s="160" t="s">
        <v>45</v>
      </c>
      <c r="E41" s="161"/>
      <c r="F41" s="161"/>
      <c r="G41" s="162" t="s">
        <v>46</v>
      </c>
      <c r="H41" s="163" t="s">
        <v>47</v>
      </c>
      <c r="I41" s="161"/>
      <c r="J41" s="164">
        <f>SUM(J32:J39)</f>
        <v>0</v>
      </c>
      <c r="K41" s="165"/>
      <c r="L41" s="145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Z41" s="138" t="s">
        <v>3890</v>
      </c>
      <c r="BA41" s="138" t="s">
        <v>3890</v>
      </c>
      <c r="BB41" s="138" t="s">
        <v>19</v>
      </c>
      <c r="BC41" s="138" t="s">
        <v>3891</v>
      </c>
      <c r="BD41" s="138" t="s">
        <v>78</v>
      </c>
    </row>
    <row r="42" hidden="1" s="2" customFormat="1" ht="14.4" customHeight="1">
      <c r="A42" s="38"/>
      <c r="B42" s="166"/>
      <c r="C42" s="167"/>
      <c r="D42" s="167"/>
      <c r="E42" s="167"/>
      <c r="F42" s="167"/>
      <c r="G42" s="167"/>
      <c r="H42" s="167"/>
      <c r="I42" s="167"/>
      <c r="J42" s="167"/>
      <c r="K42" s="167"/>
      <c r="L42" s="145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Z42" s="138" t="s">
        <v>3892</v>
      </c>
      <c r="BA42" s="138" t="s">
        <v>3892</v>
      </c>
      <c r="BB42" s="138" t="s">
        <v>19</v>
      </c>
      <c r="BC42" s="138" t="s">
        <v>3893</v>
      </c>
      <c r="BD42" s="138" t="s">
        <v>78</v>
      </c>
    </row>
    <row r="43" hidden="1">
      <c r="AZ43" s="138" t="s">
        <v>3894</v>
      </c>
      <c r="BA43" s="138" t="s">
        <v>3894</v>
      </c>
      <c r="BB43" s="138" t="s">
        <v>19</v>
      </c>
      <c r="BC43" s="138" t="s">
        <v>3895</v>
      </c>
      <c r="BD43" s="138" t="s">
        <v>78</v>
      </c>
    </row>
    <row r="44" hidden="1">
      <c r="AZ44" s="138" t="s">
        <v>3896</v>
      </c>
      <c r="BA44" s="138" t="s">
        <v>3896</v>
      </c>
      <c r="BB44" s="138" t="s">
        <v>19</v>
      </c>
      <c r="BC44" s="138" t="s">
        <v>69</v>
      </c>
      <c r="BD44" s="138" t="s">
        <v>78</v>
      </c>
    </row>
    <row r="45" hidden="1">
      <c r="AZ45" s="138" t="s">
        <v>3897</v>
      </c>
      <c r="BA45" s="138" t="s">
        <v>3897</v>
      </c>
      <c r="BB45" s="138" t="s">
        <v>19</v>
      </c>
      <c r="BC45" s="138" t="s">
        <v>3898</v>
      </c>
      <c r="BD45" s="138" t="s">
        <v>78</v>
      </c>
    </row>
    <row r="46" s="2" customFormat="1" ht="6.96" customHeight="1">
      <c r="A46" s="38"/>
      <c r="B46" s="168"/>
      <c r="C46" s="169"/>
      <c r="D46" s="169"/>
      <c r="E46" s="169"/>
      <c r="F46" s="169"/>
      <c r="G46" s="169"/>
      <c r="H46" s="169"/>
      <c r="I46" s="169"/>
      <c r="J46" s="169"/>
      <c r="K46" s="169"/>
      <c r="L46" s="145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Z46" s="138" t="s">
        <v>3899</v>
      </c>
      <c r="BA46" s="138" t="s">
        <v>3899</v>
      </c>
      <c r="BB46" s="138" t="s">
        <v>19</v>
      </c>
      <c r="BC46" s="138" t="s">
        <v>69</v>
      </c>
      <c r="BD46" s="138" t="s">
        <v>78</v>
      </c>
    </row>
    <row r="47" s="2" customFormat="1" ht="24.96" customHeight="1">
      <c r="A47" s="38"/>
      <c r="B47" s="39"/>
      <c r="C47" s="23" t="s">
        <v>245</v>
      </c>
      <c r="D47" s="40"/>
      <c r="E47" s="40"/>
      <c r="F47" s="40"/>
      <c r="G47" s="40"/>
      <c r="H47" s="40"/>
      <c r="I47" s="40"/>
      <c r="J47" s="40"/>
      <c r="K47" s="40"/>
      <c r="L47" s="145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Z47" s="138" t="s">
        <v>3900</v>
      </c>
      <c r="BA47" s="138" t="s">
        <v>3900</v>
      </c>
      <c r="BB47" s="138" t="s">
        <v>19</v>
      </c>
      <c r="BC47" s="138" t="s">
        <v>3901</v>
      </c>
      <c r="BD47" s="138" t="s">
        <v>78</v>
      </c>
    </row>
    <row r="48" s="2" customFormat="1" ht="6.96" customHeight="1">
      <c r="A48" s="38"/>
      <c r="B48" s="39"/>
      <c r="C48" s="40"/>
      <c r="D48" s="40"/>
      <c r="E48" s="40"/>
      <c r="F48" s="40"/>
      <c r="G48" s="40"/>
      <c r="H48" s="40"/>
      <c r="I48" s="40"/>
      <c r="J48" s="40"/>
      <c r="K48" s="40"/>
      <c r="L48" s="145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Z48" s="138" t="s">
        <v>3902</v>
      </c>
      <c r="BA48" s="138" t="s">
        <v>3902</v>
      </c>
      <c r="BB48" s="138" t="s">
        <v>19</v>
      </c>
      <c r="BC48" s="138" t="s">
        <v>69</v>
      </c>
      <c r="BD48" s="138" t="s">
        <v>78</v>
      </c>
    </row>
    <row r="49" s="2" customFormat="1" ht="12" customHeight="1">
      <c r="A49" s="38"/>
      <c r="B49" s="39"/>
      <c r="C49" s="32" t="s">
        <v>16</v>
      </c>
      <c r="D49" s="40"/>
      <c r="E49" s="40"/>
      <c r="F49" s="40"/>
      <c r="G49" s="40"/>
      <c r="H49" s="40"/>
      <c r="I49" s="40"/>
      <c r="J49" s="40"/>
      <c r="K49" s="40"/>
      <c r="L49" s="145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Z49" s="138" t="s">
        <v>3903</v>
      </c>
      <c r="BA49" s="138" t="s">
        <v>3903</v>
      </c>
      <c r="BB49" s="138" t="s">
        <v>19</v>
      </c>
      <c r="BC49" s="138" t="s">
        <v>3904</v>
      </c>
      <c r="BD49" s="138" t="s">
        <v>78</v>
      </c>
    </row>
    <row r="50" s="2" customFormat="1" ht="16.5" customHeight="1">
      <c r="A50" s="38"/>
      <c r="B50" s="39"/>
      <c r="C50" s="40"/>
      <c r="D50" s="40"/>
      <c r="E50" s="170" t="str">
        <f>E7</f>
        <v>3. STAVBA - FIALOVÁ - Vozovna Pisárky, etapa III. - vratná tramvajová smyčka</v>
      </c>
      <c r="F50" s="32"/>
      <c r="G50" s="32"/>
      <c r="H50" s="32"/>
      <c r="I50" s="40"/>
      <c r="J50" s="40"/>
      <c r="K50" s="40"/>
      <c r="L50" s="145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Z50" s="138" t="s">
        <v>3905</v>
      </c>
      <c r="BA50" s="138" t="s">
        <v>3905</v>
      </c>
      <c r="BB50" s="138" t="s">
        <v>19</v>
      </c>
      <c r="BC50" s="138" t="s">
        <v>3906</v>
      </c>
      <c r="BD50" s="138" t="s">
        <v>78</v>
      </c>
    </row>
    <row r="51" s="1" customFormat="1" ht="12" customHeight="1">
      <c r="B51" s="21"/>
      <c r="C51" s="32" t="s">
        <v>241</v>
      </c>
      <c r="D51" s="22"/>
      <c r="E51" s="22"/>
      <c r="F51" s="22"/>
      <c r="G51" s="22"/>
      <c r="H51" s="22"/>
      <c r="I51" s="22"/>
      <c r="J51" s="22"/>
      <c r="K51" s="22"/>
      <c r="L51" s="20"/>
      <c r="AZ51" s="138" t="s">
        <v>3907</v>
      </c>
      <c r="BA51" s="138" t="s">
        <v>3907</v>
      </c>
      <c r="BB51" s="138" t="s">
        <v>19</v>
      </c>
      <c r="BC51" s="138" t="s">
        <v>3908</v>
      </c>
      <c r="BD51" s="138" t="s">
        <v>78</v>
      </c>
    </row>
    <row r="52" s="2" customFormat="1" ht="16.5" customHeight="1">
      <c r="A52" s="38"/>
      <c r="B52" s="39"/>
      <c r="C52" s="40"/>
      <c r="D52" s="40"/>
      <c r="E52" s="170" t="s">
        <v>3830</v>
      </c>
      <c r="F52" s="40"/>
      <c r="G52" s="40"/>
      <c r="H52" s="40"/>
      <c r="I52" s="40"/>
      <c r="J52" s="40"/>
      <c r="K52" s="40"/>
      <c r="L52" s="145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Z52" s="138" t="s">
        <v>3909</v>
      </c>
      <c r="BA52" s="138" t="s">
        <v>3909</v>
      </c>
      <c r="BB52" s="138" t="s">
        <v>19</v>
      </c>
      <c r="BC52" s="138" t="s">
        <v>3910</v>
      </c>
      <c r="BD52" s="138" t="s">
        <v>78</v>
      </c>
    </row>
    <row r="53" s="2" customFormat="1" ht="12" customHeight="1">
      <c r="A53" s="38"/>
      <c r="B53" s="39"/>
      <c r="C53" s="32" t="s">
        <v>243</v>
      </c>
      <c r="D53" s="40"/>
      <c r="E53" s="40"/>
      <c r="F53" s="40"/>
      <c r="G53" s="40"/>
      <c r="H53" s="40"/>
      <c r="I53" s="40"/>
      <c r="J53" s="40"/>
      <c r="K53" s="40"/>
      <c r="L53" s="145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Z53" s="138" t="s">
        <v>3911</v>
      </c>
      <c r="BA53" s="138" t="s">
        <v>3911</v>
      </c>
      <c r="BB53" s="138" t="s">
        <v>19</v>
      </c>
      <c r="BC53" s="138" t="s">
        <v>69</v>
      </c>
      <c r="BD53" s="138" t="s">
        <v>78</v>
      </c>
    </row>
    <row r="54" s="2" customFormat="1" ht="16.5" customHeight="1">
      <c r="A54" s="38"/>
      <c r="B54" s="39"/>
      <c r="C54" s="40"/>
      <c r="D54" s="40"/>
      <c r="E54" s="69" t="str">
        <f>E11</f>
        <v>SO 661 - Tramvajová trať</v>
      </c>
      <c r="F54" s="40"/>
      <c r="G54" s="40"/>
      <c r="H54" s="40"/>
      <c r="I54" s="40"/>
      <c r="J54" s="40"/>
      <c r="K54" s="40"/>
      <c r="L54" s="145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Z54" s="138" t="s">
        <v>3912</v>
      </c>
      <c r="BA54" s="138" t="s">
        <v>3912</v>
      </c>
      <c r="BB54" s="138" t="s">
        <v>19</v>
      </c>
      <c r="BC54" s="138" t="s">
        <v>69</v>
      </c>
      <c r="BD54" s="138" t="s">
        <v>78</v>
      </c>
    </row>
    <row r="55" s="2" customFormat="1" ht="6.96" customHeight="1">
      <c r="A55" s="38"/>
      <c r="B55" s="39"/>
      <c r="C55" s="40"/>
      <c r="D55" s="40"/>
      <c r="E55" s="40"/>
      <c r="F55" s="40"/>
      <c r="G55" s="40"/>
      <c r="H55" s="40"/>
      <c r="I55" s="40"/>
      <c r="J55" s="40"/>
      <c r="K55" s="40"/>
      <c r="L55" s="145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Z55" s="138" t="s">
        <v>3913</v>
      </c>
      <c r="BA55" s="138" t="s">
        <v>3913</v>
      </c>
      <c r="BB55" s="138" t="s">
        <v>19</v>
      </c>
      <c r="BC55" s="138" t="s">
        <v>3914</v>
      </c>
      <c r="BD55" s="138" t="s">
        <v>78</v>
      </c>
    </row>
    <row r="56" s="2" customFormat="1" ht="12" customHeight="1">
      <c r="A56" s="38"/>
      <c r="B56" s="39"/>
      <c r="C56" s="32" t="s">
        <v>21</v>
      </c>
      <c r="D56" s="40"/>
      <c r="E56" s="40"/>
      <c r="F56" s="27" t="str">
        <f>F14</f>
        <v xml:space="preserve"> </v>
      </c>
      <c r="G56" s="40"/>
      <c r="H56" s="40"/>
      <c r="I56" s="32" t="s">
        <v>23</v>
      </c>
      <c r="J56" s="72" t="str">
        <f>IF(J14="","",J14)</f>
        <v>20. 12. 2021</v>
      </c>
      <c r="K56" s="40"/>
      <c r="L56" s="145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Z56" s="138" t="s">
        <v>3915</v>
      </c>
      <c r="BA56" s="138" t="s">
        <v>3915</v>
      </c>
      <c r="BB56" s="138" t="s">
        <v>19</v>
      </c>
      <c r="BC56" s="138" t="s">
        <v>3916</v>
      </c>
      <c r="BD56" s="138" t="s">
        <v>78</v>
      </c>
    </row>
    <row r="57" s="2" customFormat="1" ht="6.96" customHeight="1">
      <c r="A57" s="38"/>
      <c r="B57" s="39"/>
      <c r="C57" s="40"/>
      <c r="D57" s="40"/>
      <c r="E57" s="40"/>
      <c r="F57" s="40"/>
      <c r="G57" s="40"/>
      <c r="H57" s="40"/>
      <c r="I57" s="40"/>
      <c r="J57" s="40"/>
      <c r="K57" s="40"/>
      <c r="L57" s="145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Z57" s="138" t="s">
        <v>3917</v>
      </c>
      <c r="BA57" s="138" t="s">
        <v>3917</v>
      </c>
      <c r="BB57" s="138" t="s">
        <v>19</v>
      </c>
      <c r="BC57" s="138" t="s">
        <v>3918</v>
      </c>
      <c r="BD57" s="138" t="s">
        <v>78</v>
      </c>
    </row>
    <row r="58" s="2" customFormat="1" ht="15.15" customHeight="1">
      <c r="A58" s="38"/>
      <c r="B58" s="39"/>
      <c r="C58" s="32" t="s">
        <v>25</v>
      </c>
      <c r="D58" s="40"/>
      <c r="E58" s="40"/>
      <c r="F58" s="27" t="str">
        <f>E17</f>
        <v xml:space="preserve"> </v>
      </c>
      <c r="G58" s="40"/>
      <c r="H58" s="40"/>
      <c r="I58" s="32" t="s">
        <v>30</v>
      </c>
      <c r="J58" s="36" t="str">
        <f>E23</f>
        <v xml:space="preserve"> </v>
      </c>
      <c r="K58" s="40"/>
      <c r="L58" s="145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Z58" s="138" t="s">
        <v>3919</v>
      </c>
      <c r="BA58" s="138" t="s">
        <v>3919</v>
      </c>
      <c r="BB58" s="138" t="s">
        <v>19</v>
      </c>
      <c r="BC58" s="138" t="s">
        <v>3920</v>
      </c>
      <c r="BD58" s="138" t="s">
        <v>78</v>
      </c>
    </row>
    <row r="59" s="2" customFormat="1" ht="15.15" customHeight="1">
      <c r="A59" s="38"/>
      <c r="B59" s="39"/>
      <c r="C59" s="32" t="s">
        <v>28</v>
      </c>
      <c r="D59" s="40"/>
      <c r="E59" s="40"/>
      <c r="F59" s="27" t="str">
        <f>IF(E20="","",E20)</f>
        <v>Vyplň údaj</v>
      </c>
      <c r="G59" s="40"/>
      <c r="H59" s="40"/>
      <c r="I59" s="32" t="s">
        <v>32</v>
      </c>
      <c r="J59" s="36" t="str">
        <f>E26</f>
        <v xml:space="preserve"> </v>
      </c>
      <c r="K59" s="40"/>
      <c r="L59" s="145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Z59" s="138" t="s">
        <v>3921</v>
      </c>
      <c r="BA59" s="138" t="s">
        <v>3921</v>
      </c>
      <c r="BB59" s="138" t="s">
        <v>19</v>
      </c>
      <c r="BC59" s="138" t="s">
        <v>3922</v>
      </c>
      <c r="BD59" s="138" t="s">
        <v>78</v>
      </c>
    </row>
    <row r="60" s="2" customFormat="1" ht="10.32" customHeight="1">
      <c r="A60" s="38"/>
      <c r="B60" s="39"/>
      <c r="C60" s="40"/>
      <c r="D60" s="40"/>
      <c r="E60" s="40"/>
      <c r="F60" s="40"/>
      <c r="G60" s="40"/>
      <c r="H60" s="40"/>
      <c r="I60" s="40"/>
      <c r="J60" s="40"/>
      <c r="K60" s="40"/>
      <c r="L60" s="145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Z60" s="138" t="s">
        <v>3923</v>
      </c>
      <c r="BA60" s="138" t="s">
        <v>3923</v>
      </c>
      <c r="BB60" s="138" t="s">
        <v>19</v>
      </c>
      <c r="BC60" s="138" t="s">
        <v>3924</v>
      </c>
      <c r="BD60" s="138" t="s">
        <v>78</v>
      </c>
    </row>
    <row r="61" s="2" customFormat="1" ht="29.28" customHeight="1">
      <c r="A61" s="38"/>
      <c r="B61" s="39"/>
      <c r="C61" s="171" t="s">
        <v>246</v>
      </c>
      <c r="D61" s="172"/>
      <c r="E61" s="172"/>
      <c r="F61" s="172"/>
      <c r="G61" s="172"/>
      <c r="H61" s="172"/>
      <c r="I61" s="172"/>
      <c r="J61" s="173" t="s">
        <v>247</v>
      </c>
      <c r="K61" s="172"/>
      <c r="L61" s="145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Z61" s="138" t="s">
        <v>3925</v>
      </c>
      <c r="BA61" s="138" t="s">
        <v>3925</v>
      </c>
      <c r="BB61" s="138" t="s">
        <v>19</v>
      </c>
      <c r="BC61" s="138" t="s">
        <v>3926</v>
      </c>
      <c r="BD61" s="138" t="s">
        <v>78</v>
      </c>
    </row>
    <row r="62" s="2" customFormat="1" ht="10.32" customHeight="1">
      <c r="A62" s="38"/>
      <c r="B62" s="39"/>
      <c r="C62" s="40"/>
      <c r="D62" s="40"/>
      <c r="E62" s="40"/>
      <c r="F62" s="40"/>
      <c r="G62" s="40"/>
      <c r="H62" s="40"/>
      <c r="I62" s="40"/>
      <c r="J62" s="40"/>
      <c r="K62" s="40"/>
      <c r="L62" s="145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Z62" s="138" t="s">
        <v>3927</v>
      </c>
      <c r="BA62" s="138" t="s">
        <v>3927</v>
      </c>
      <c r="BB62" s="138" t="s">
        <v>19</v>
      </c>
      <c r="BC62" s="138" t="s">
        <v>3928</v>
      </c>
      <c r="BD62" s="138" t="s">
        <v>78</v>
      </c>
    </row>
    <row r="63" s="2" customFormat="1" ht="22.8" customHeight="1">
      <c r="A63" s="38"/>
      <c r="B63" s="39"/>
      <c r="C63" s="174" t="s">
        <v>67</v>
      </c>
      <c r="D63" s="40"/>
      <c r="E63" s="40"/>
      <c r="F63" s="40"/>
      <c r="G63" s="40"/>
      <c r="H63" s="40"/>
      <c r="I63" s="40"/>
      <c r="J63" s="102">
        <f>J90</f>
        <v>0</v>
      </c>
      <c r="K63" s="40"/>
      <c r="L63" s="145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U63" s="17" t="s">
        <v>248</v>
      </c>
      <c r="AZ63" s="138" t="s">
        <v>3929</v>
      </c>
      <c r="BA63" s="138" t="s">
        <v>3929</v>
      </c>
      <c r="BB63" s="138" t="s">
        <v>19</v>
      </c>
      <c r="BC63" s="138" t="s">
        <v>3930</v>
      </c>
      <c r="BD63" s="138" t="s">
        <v>78</v>
      </c>
    </row>
    <row r="64" s="9" customFormat="1" ht="24.96" customHeight="1">
      <c r="A64" s="9"/>
      <c r="B64" s="175"/>
      <c r="C64" s="176"/>
      <c r="D64" s="177" t="s">
        <v>287</v>
      </c>
      <c r="E64" s="178"/>
      <c r="F64" s="178"/>
      <c r="G64" s="178"/>
      <c r="H64" s="178"/>
      <c r="I64" s="178"/>
      <c r="J64" s="179">
        <f>J91</f>
        <v>0</v>
      </c>
      <c r="K64" s="176"/>
      <c r="L64" s="180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Z64" s="250" t="s">
        <v>3931</v>
      </c>
      <c r="BA64" s="250" t="s">
        <v>3931</v>
      </c>
      <c r="BB64" s="250" t="s">
        <v>19</v>
      </c>
      <c r="BC64" s="250" t="s">
        <v>3932</v>
      </c>
      <c r="BD64" s="250" t="s">
        <v>78</v>
      </c>
    </row>
    <row r="65" s="9" customFormat="1" ht="24.96" customHeight="1">
      <c r="A65" s="9"/>
      <c r="B65" s="175"/>
      <c r="C65" s="176"/>
      <c r="D65" s="177" t="s">
        <v>507</v>
      </c>
      <c r="E65" s="178"/>
      <c r="F65" s="178"/>
      <c r="G65" s="178"/>
      <c r="H65" s="178"/>
      <c r="I65" s="178"/>
      <c r="J65" s="179">
        <f>J166</f>
        <v>0</v>
      </c>
      <c r="K65" s="176"/>
      <c r="L65" s="180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Z65" s="250" t="s">
        <v>3933</v>
      </c>
      <c r="BA65" s="250" t="s">
        <v>3933</v>
      </c>
      <c r="BB65" s="250" t="s">
        <v>19</v>
      </c>
      <c r="BC65" s="250" t="s">
        <v>69</v>
      </c>
      <c r="BD65" s="250" t="s">
        <v>78</v>
      </c>
    </row>
    <row r="66" s="9" customFormat="1" ht="24.96" customHeight="1">
      <c r="A66" s="9"/>
      <c r="B66" s="175"/>
      <c r="C66" s="176"/>
      <c r="D66" s="177" t="s">
        <v>387</v>
      </c>
      <c r="E66" s="178"/>
      <c r="F66" s="178"/>
      <c r="G66" s="178"/>
      <c r="H66" s="178"/>
      <c r="I66" s="178"/>
      <c r="J66" s="179">
        <f>J177</f>
        <v>0</v>
      </c>
      <c r="K66" s="176"/>
      <c r="L66" s="180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Z66" s="250" t="s">
        <v>3934</v>
      </c>
      <c r="BA66" s="250" t="s">
        <v>3934</v>
      </c>
      <c r="BB66" s="250" t="s">
        <v>19</v>
      </c>
      <c r="BC66" s="250" t="s">
        <v>3935</v>
      </c>
      <c r="BD66" s="250" t="s">
        <v>78</v>
      </c>
    </row>
    <row r="67" s="9" customFormat="1" ht="24.96" customHeight="1">
      <c r="A67" s="9"/>
      <c r="B67" s="175"/>
      <c r="C67" s="176"/>
      <c r="D67" s="177" t="s">
        <v>515</v>
      </c>
      <c r="E67" s="178"/>
      <c r="F67" s="178"/>
      <c r="G67" s="178"/>
      <c r="H67" s="178"/>
      <c r="I67" s="178"/>
      <c r="J67" s="179">
        <f>J357</f>
        <v>0</v>
      </c>
      <c r="K67" s="176"/>
      <c r="L67" s="180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Z67" s="250" t="s">
        <v>417</v>
      </c>
      <c r="BA67" s="250" t="s">
        <v>417</v>
      </c>
      <c r="BB67" s="250" t="s">
        <v>19</v>
      </c>
      <c r="BC67" s="250" t="s">
        <v>3936</v>
      </c>
      <c r="BD67" s="250" t="s">
        <v>78</v>
      </c>
    </row>
    <row r="68" s="9" customFormat="1" ht="24.96" customHeight="1">
      <c r="A68" s="9"/>
      <c r="B68" s="175"/>
      <c r="C68" s="176"/>
      <c r="D68" s="177" t="s">
        <v>3937</v>
      </c>
      <c r="E68" s="178"/>
      <c r="F68" s="178"/>
      <c r="G68" s="178"/>
      <c r="H68" s="178"/>
      <c r="I68" s="178"/>
      <c r="J68" s="179">
        <f>J388</f>
        <v>0</v>
      </c>
      <c r="K68" s="176"/>
      <c r="L68" s="180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Z68" s="250" t="s">
        <v>419</v>
      </c>
      <c r="BA68" s="250" t="s">
        <v>419</v>
      </c>
      <c r="BB68" s="250" t="s">
        <v>19</v>
      </c>
      <c r="BC68" s="250" t="s">
        <v>3938</v>
      </c>
      <c r="BD68" s="250" t="s">
        <v>78</v>
      </c>
    </row>
    <row r="69" s="2" customFormat="1" ht="21.84" customHeight="1">
      <c r="A69" s="38"/>
      <c r="B69" s="39"/>
      <c r="C69" s="40"/>
      <c r="D69" s="40"/>
      <c r="E69" s="40"/>
      <c r="F69" s="40"/>
      <c r="G69" s="40"/>
      <c r="H69" s="40"/>
      <c r="I69" s="40"/>
      <c r="J69" s="40"/>
      <c r="K69" s="40"/>
      <c r="L69" s="145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Z69" s="138" t="s">
        <v>792</v>
      </c>
      <c r="BA69" s="138" t="s">
        <v>792</v>
      </c>
      <c r="BB69" s="138" t="s">
        <v>19</v>
      </c>
      <c r="BC69" s="138" t="s">
        <v>3939</v>
      </c>
      <c r="BD69" s="138" t="s">
        <v>78</v>
      </c>
    </row>
    <row r="70" s="2" customFormat="1" ht="6.96" customHeight="1">
      <c r="A70" s="38"/>
      <c r="B70" s="59"/>
      <c r="C70" s="60"/>
      <c r="D70" s="60"/>
      <c r="E70" s="60"/>
      <c r="F70" s="60"/>
      <c r="G70" s="60"/>
      <c r="H70" s="60"/>
      <c r="I70" s="60"/>
      <c r="J70" s="60"/>
      <c r="K70" s="60"/>
      <c r="L70" s="145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Z70" s="138" t="s">
        <v>1655</v>
      </c>
      <c r="BA70" s="138" t="s">
        <v>1655</v>
      </c>
      <c r="BB70" s="138" t="s">
        <v>19</v>
      </c>
      <c r="BC70" s="138" t="s">
        <v>3940</v>
      </c>
      <c r="BD70" s="138" t="s">
        <v>78</v>
      </c>
    </row>
    <row r="71">
      <c r="AZ71" s="138" t="s">
        <v>1657</v>
      </c>
      <c r="BA71" s="138" t="s">
        <v>1657</v>
      </c>
      <c r="BB71" s="138" t="s">
        <v>19</v>
      </c>
      <c r="BC71" s="138" t="s">
        <v>3941</v>
      </c>
      <c r="BD71" s="138" t="s">
        <v>78</v>
      </c>
    </row>
    <row r="72">
      <c r="AZ72" s="138" t="s">
        <v>1659</v>
      </c>
      <c r="BA72" s="138" t="s">
        <v>1659</v>
      </c>
      <c r="BB72" s="138" t="s">
        <v>19</v>
      </c>
      <c r="BC72" s="138" t="s">
        <v>3942</v>
      </c>
      <c r="BD72" s="138" t="s">
        <v>78</v>
      </c>
    </row>
    <row r="73">
      <c r="AZ73" s="138" t="s">
        <v>1860</v>
      </c>
      <c r="BA73" s="138" t="s">
        <v>1860</v>
      </c>
      <c r="BB73" s="138" t="s">
        <v>19</v>
      </c>
      <c r="BC73" s="138" t="s">
        <v>3943</v>
      </c>
      <c r="BD73" s="138" t="s">
        <v>78</v>
      </c>
    </row>
    <row r="74" s="2" customFormat="1" ht="6.96" customHeight="1">
      <c r="A74" s="38"/>
      <c r="B74" s="61"/>
      <c r="C74" s="62"/>
      <c r="D74" s="62"/>
      <c r="E74" s="62"/>
      <c r="F74" s="62"/>
      <c r="G74" s="62"/>
      <c r="H74" s="62"/>
      <c r="I74" s="62"/>
      <c r="J74" s="62"/>
      <c r="K74" s="62"/>
      <c r="L74" s="145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Z74" s="138" t="s">
        <v>3944</v>
      </c>
      <c r="BA74" s="138" t="s">
        <v>3944</v>
      </c>
      <c r="BB74" s="138" t="s">
        <v>19</v>
      </c>
      <c r="BC74" s="138" t="s">
        <v>3945</v>
      </c>
      <c r="BD74" s="138" t="s">
        <v>78</v>
      </c>
    </row>
    <row r="75" s="2" customFormat="1" ht="24.96" customHeight="1">
      <c r="A75" s="38"/>
      <c r="B75" s="39"/>
      <c r="C75" s="23" t="s">
        <v>250</v>
      </c>
      <c r="D75" s="40"/>
      <c r="E75" s="40"/>
      <c r="F75" s="40"/>
      <c r="G75" s="40"/>
      <c r="H75" s="40"/>
      <c r="I75" s="40"/>
      <c r="J75" s="40"/>
      <c r="K75" s="40"/>
      <c r="L75" s="145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Z75" s="138" t="s">
        <v>3946</v>
      </c>
      <c r="BA75" s="138" t="s">
        <v>3946</v>
      </c>
      <c r="BB75" s="138" t="s">
        <v>19</v>
      </c>
      <c r="BC75" s="138" t="s">
        <v>3947</v>
      </c>
      <c r="BD75" s="138" t="s">
        <v>78</v>
      </c>
    </row>
    <row r="76" s="2" customFormat="1" ht="6.96" customHeight="1">
      <c r="A76" s="38"/>
      <c r="B76" s="39"/>
      <c r="C76" s="40"/>
      <c r="D76" s="40"/>
      <c r="E76" s="40"/>
      <c r="F76" s="40"/>
      <c r="G76" s="40"/>
      <c r="H76" s="40"/>
      <c r="I76" s="40"/>
      <c r="J76" s="40"/>
      <c r="K76" s="40"/>
      <c r="L76" s="145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Z76" s="138" t="s">
        <v>3948</v>
      </c>
      <c r="BA76" s="138" t="s">
        <v>3948</v>
      </c>
      <c r="BB76" s="138" t="s">
        <v>19</v>
      </c>
      <c r="BC76" s="138" t="s">
        <v>3949</v>
      </c>
      <c r="BD76" s="138" t="s">
        <v>78</v>
      </c>
    </row>
    <row r="77" s="2" customFormat="1" ht="12" customHeight="1">
      <c r="A77" s="38"/>
      <c r="B77" s="39"/>
      <c r="C77" s="32" t="s">
        <v>16</v>
      </c>
      <c r="D77" s="40"/>
      <c r="E77" s="40"/>
      <c r="F77" s="40"/>
      <c r="G77" s="40"/>
      <c r="H77" s="40"/>
      <c r="I77" s="40"/>
      <c r="J77" s="40"/>
      <c r="K77" s="40"/>
      <c r="L77" s="145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Z77" s="138" t="s">
        <v>3950</v>
      </c>
      <c r="BA77" s="138" t="s">
        <v>3950</v>
      </c>
      <c r="BB77" s="138" t="s">
        <v>19</v>
      </c>
      <c r="BC77" s="138" t="s">
        <v>3951</v>
      </c>
      <c r="BD77" s="138" t="s">
        <v>78</v>
      </c>
    </row>
    <row r="78" s="2" customFormat="1" ht="16.5" customHeight="1">
      <c r="A78" s="38"/>
      <c r="B78" s="39"/>
      <c r="C78" s="40"/>
      <c r="D78" s="40"/>
      <c r="E78" s="170" t="str">
        <f>E7</f>
        <v>3. STAVBA - FIALOVÁ - Vozovna Pisárky, etapa III. - vratná tramvajová smyčka</v>
      </c>
      <c r="F78" s="32"/>
      <c r="G78" s="32"/>
      <c r="H78" s="32"/>
      <c r="I78" s="40"/>
      <c r="J78" s="40"/>
      <c r="K78" s="40"/>
      <c r="L78" s="145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Z78" s="138" t="s">
        <v>3952</v>
      </c>
      <c r="BA78" s="138" t="s">
        <v>3952</v>
      </c>
      <c r="BB78" s="138" t="s">
        <v>19</v>
      </c>
      <c r="BC78" s="138" t="s">
        <v>3953</v>
      </c>
      <c r="BD78" s="138" t="s">
        <v>78</v>
      </c>
    </row>
    <row r="79" s="1" customFormat="1" ht="12" customHeight="1">
      <c r="B79" s="21"/>
      <c r="C79" s="32" t="s">
        <v>241</v>
      </c>
      <c r="D79" s="22"/>
      <c r="E79" s="22"/>
      <c r="F79" s="22"/>
      <c r="G79" s="22"/>
      <c r="H79" s="22"/>
      <c r="I79" s="22"/>
      <c r="J79" s="22"/>
      <c r="K79" s="22"/>
      <c r="L79" s="20"/>
      <c r="AZ79" s="138" t="s">
        <v>3954</v>
      </c>
      <c r="BA79" s="138" t="s">
        <v>3954</v>
      </c>
      <c r="BB79" s="138" t="s">
        <v>19</v>
      </c>
      <c r="BC79" s="138" t="s">
        <v>3955</v>
      </c>
      <c r="BD79" s="138" t="s">
        <v>78</v>
      </c>
    </row>
    <row r="80" s="2" customFormat="1" ht="16.5" customHeight="1">
      <c r="A80" s="38"/>
      <c r="B80" s="39"/>
      <c r="C80" s="40"/>
      <c r="D80" s="40"/>
      <c r="E80" s="170" t="s">
        <v>3830</v>
      </c>
      <c r="F80" s="40"/>
      <c r="G80" s="40"/>
      <c r="H80" s="40"/>
      <c r="I80" s="40"/>
      <c r="J80" s="40"/>
      <c r="K80" s="40"/>
      <c r="L80" s="145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Z80" s="138" t="s">
        <v>3956</v>
      </c>
      <c r="BA80" s="138" t="s">
        <v>3956</v>
      </c>
      <c r="BB80" s="138" t="s">
        <v>19</v>
      </c>
      <c r="BC80" s="138" t="s">
        <v>3957</v>
      </c>
      <c r="BD80" s="138" t="s">
        <v>78</v>
      </c>
    </row>
    <row r="81" s="2" customFormat="1" ht="12" customHeight="1">
      <c r="A81" s="38"/>
      <c r="B81" s="39"/>
      <c r="C81" s="32" t="s">
        <v>243</v>
      </c>
      <c r="D81" s="40"/>
      <c r="E81" s="40"/>
      <c r="F81" s="40"/>
      <c r="G81" s="40"/>
      <c r="H81" s="40"/>
      <c r="I81" s="40"/>
      <c r="J81" s="40"/>
      <c r="K81" s="40"/>
      <c r="L81" s="145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Z81" s="138" t="s">
        <v>3958</v>
      </c>
      <c r="BA81" s="138" t="s">
        <v>3958</v>
      </c>
      <c r="BB81" s="138" t="s">
        <v>19</v>
      </c>
      <c r="BC81" s="138" t="s">
        <v>3959</v>
      </c>
      <c r="BD81" s="138" t="s">
        <v>78</v>
      </c>
    </row>
    <row r="82" s="2" customFormat="1" ht="16.5" customHeight="1">
      <c r="A82" s="38"/>
      <c r="B82" s="39"/>
      <c r="C82" s="40"/>
      <c r="D82" s="40"/>
      <c r="E82" s="69" t="str">
        <f>E11</f>
        <v>SO 661 - Tramvajová trať</v>
      </c>
      <c r="F82" s="40"/>
      <c r="G82" s="40"/>
      <c r="H82" s="40"/>
      <c r="I82" s="40"/>
      <c r="J82" s="40"/>
      <c r="K82" s="40"/>
      <c r="L82" s="145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Z82" s="138" t="s">
        <v>3960</v>
      </c>
      <c r="BA82" s="138" t="s">
        <v>3960</v>
      </c>
      <c r="BB82" s="138" t="s">
        <v>19</v>
      </c>
      <c r="BC82" s="138" t="s">
        <v>3961</v>
      </c>
      <c r="BD82" s="138" t="s">
        <v>78</v>
      </c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145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Z83" s="138" t="s">
        <v>3962</v>
      </c>
      <c r="BA83" s="138" t="s">
        <v>3962</v>
      </c>
      <c r="BB83" s="138" t="s">
        <v>19</v>
      </c>
      <c r="BC83" s="138" t="s">
        <v>3963</v>
      </c>
      <c r="BD83" s="138" t="s">
        <v>78</v>
      </c>
    </row>
    <row r="84" s="2" customFormat="1" ht="12" customHeight="1">
      <c r="A84" s="38"/>
      <c r="B84" s="39"/>
      <c r="C84" s="32" t="s">
        <v>21</v>
      </c>
      <c r="D84" s="40"/>
      <c r="E84" s="40"/>
      <c r="F84" s="27" t="str">
        <f>F14</f>
        <v xml:space="preserve"> </v>
      </c>
      <c r="G84" s="40"/>
      <c r="H84" s="40"/>
      <c r="I84" s="32" t="s">
        <v>23</v>
      </c>
      <c r="J84" s="72" t="str">
        <f>IF(J14="","",J14)</f>
        <v>20. 12. 2021</v>
      </c>
      <c r="K84" s="40"/>
      <c r="L84" s="145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Z84" s="138" t="s">
        <v>3964</v>
      </c>
      <c r="BA84" s="138" t="s">
        <v>3964</v>
      </c>
      <c r="BB84" s="138" t="s">
        <v>19</v>
      </c>
      <c r="BC84" s="138" t="s">
        <v>3965</v>
      </c>
      <c r="BD84" s="138" t="s">
        <v>78</v>
      </c>
    </row>
    <row r="85" s="2" customFormat="1" ht="6.96" customHeight="1">
      <c r="A85" s="38"/>
      <c r="B85" s="39"/>
      <c r="C85" s="40"/>
      <c r="D85" s="40"/>
      <c r="E85" s="40"/>
      <c r="F85" s="40"/>
      <c r="G85" s="40"/>
      <c r="H85" s="40"/>
      <c r="I85" s="40"/>
      <c r="J85" s="40"/>
      <c r="K85" s="40"/>
      <c r="L85" s="145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Z85" s="138" t="s">
        <v>3966</v>
      </c>
      <c r="BA85" s="138" t="s">
        <v>3966</v>
      </c>
      <c r="BB85" s="138" t="s">
        <v>19</v>
      </c>
      <c r="BC85" s="138" t="s">
        <v>3967</v>
      </c>
      <c r="BD85" s="138" t="s">
        <v>78</v>
      </c>
    </row>
    <row r="86" s="2" customFormat="1" ht="15.15" customHeight="1">
      <c r="A86" s="38"/>
      <c r="B86" s="39"/>
      <c r="C86" s="32" t="s">
        <v>25</v>
      </c>
      <c r="D86" s="40"/>
      <c r="E86" s="40"/>
      <c r="F86" s="27" t="str">
        <f>E17</f>
        <v xml:space="preserve"> </v>
      </c>
      <c r="G86" s="40"/>
      <c r="H86" s="40"/>
      <c r="I86" s="32" t="s">
        <v>30</v>
      </c>
      <c r="J86" s="36" t="str">
        <f>E23</f>
        <v xml:space="preserve"> </v>
      </c>
      <c r="K86" s="40"/>
      <c r="L86" s="145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Z86" s="138" t="s">
        <v>3968</v>
      </c>
      <c r="BA86" s="138" t="s">
        <v>3968</v>
      </c>
      <c r="BB86" s="138" t="s">
        <v>19</v>
      </c>
      <c r="BC86" s="138" t="s">
        <v>3969</v>
      </c>
      <c r="BD86" s="138" t="s">
        <v>78</v>
      </c>
    </row>
    <row r="87" s="2" customFormat="1" ht="15.15" customHeight="1">
      <c r="A87" s="38"/>
      <c r="B87" s="39"/>
      <c r="C87" s="32" t="s">
        <v>28</v>
      </c>
      <c r="D87" s="40"/>
      <c r="E87" s="40"/>
      <c r="F87" s="27" t="str">
        <f>IF(E20="","",E20)</f>
        <v>Vyplň údaj</v>
      </c>
      <c r="G87" s="40"/>
      <c r="H87" s="40"/>
      <c r="I87" s="32" t="s">
        <v>32</v>
      </c>
      <c r="J87" s="36" t="str">
        <f>E26</f>
        <v xml:space="preserve"> </v>
      </c>
      <c r="K87" s="40"/>
      <c r="L87" s="145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Z87" s="138" t="s">
        <v>3970</v>
      </c>
      <c r="BA87" s="138" t="s">
        <v>3970</v>
      </c>
      <c r="BB87" s="138" t="s">
        <v>19</v>
      </c>
      <c r="BC87" s="138" t="s">
        <v>3971</v>
      </c>
      <c r="BD87" s="138" t="s">
        <v>78</v>
      </c>
    </row>
    <row r="88" s="2" customFormat="1" ht="10.32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145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Z88" s="138" t="s">
        <v>3972</v>
      </c>
      <c r="BA88" s="138" t="s">
        <v>3972</v>
      </c>
      <c r="BB88" s="138" t="s">
        <v>19</v>
      </c>
      <c r="BC88" s="138" t="s">
        <v>3973</v>
      </c>
      <c r="BD88" s="138" t="s">
        <v>78</v>
      </c>
    </row>
    <row r="89" s="10" customFormat="1" ht="29.28" customHeight="1">
      <c r="A89" s="181"/>
      <c r="B89" s="182"/>
      <c r="C89" s="183" t="s">
        <v>251</v>
      </c>
      <c r="D89" s="184" t="s">
        <v>54</v>
      </c>
      <c r="E89" s="184" t="s">
        <v>50</v>
      </c>
      <c r="F89" s="184" t="s">
        <v>51</v>
      </c>
      <c r="G89" s="184" t="s">
        <v>252</v>
      </c>
      <c r="H89" s="184" t="s">
        <v>253</v>
      </c>
      <c r="I89" s="184" t="s">
        <v>254</v>
      </c>
      <c r="J89" s="184" t="s">
        <v>247</v>
      </c>
      <c r="K89" s="185" t="s">
        <v>255</v>
      </c>
      <c r="L89" s="186"/>
      <c r="M89" s="92" t="s">
        <v>19</v>
      </c>
      <c r="N89" s="93" t="s">
        <v>39</v>
      </c>
      <c r="O89" s="93" t="s">
        <v>256</v>
      </c>
      <c r="P89" s="93" t="s">
        <v>257</v>
      </c>
      <c r="Q89" s="93" t="s">
        <v>258</v>
      </c>
      <c r="R89" s="93" t="s">
        <v>259</v>
      </c>
      <c r="S89" s="93" t="s">
        <v>260</v>
      </c>
      <c r="T89" s="94" t="s">
        <v>261</v>
      </c>
      <c r="U89" s="181"/>
      <c r="V89" s="181"/>
      <c r="W89" s="181"/>
      <c r="X89" s="181"/>
      <c r="Y89" s="181"/>
      <c r="Z89" s="181"/>
      <c r="AA89" s="181"/>
      <c r="AB89" s="181"/>
      <c r="AC89" s="181"/>
      <c r="AD89" s="181"/>
      <c r="AE89" s="181"/>
      <c r="AZ89" s="249" t="s">
        <v>3974</v>
      </c>
      <c r="BA89" s="249" t="s">
        <v>3974</v>
      </c>
      <c r="BB89" s="249" t="s">
        <v>19</v>
      </c>
      <c r="BC89" s="249" t="s">
        <v>3975</v>
      </c>
      <c r="BD89" s="249" t="s">
        <v>78</v>
      </c>
    </row>
    <row r="90" s="2" customFormat="1" ht="22.8" customHeight="1">
      <c r="A90" s="38"/>
      <c r="B90" s="39"/>
      <c r="C90" s="99" t="s">
        <v>262</v>
      </c>
      <c r="D90" s="40"/>
      <c r="E90" s="40"/>
      <c r="F90" s="40"/>
      <c r="G90" s="40"/>
      <c r="H90" s="40"/>
      <c r="I90" s="40"/>
      <c r="J90" s="187">
        <f>BK90</f>
        <v>0</v>
      </c>
      <c r="K90" s="40"/>
      <c r="L90" s="44"/>
      <c r="M90" s="95"/>
      <c r="N90" s="188"/>
      <c r="O90" s="96"/>
      <c r="P90" s="189">
        <f>P91+P166+P177+P357+P388</f>
        <v>0</v>
      </c>
      <c r="Q90" s="96"/>
      <c r="R90" s="189">
        <f>R91+R166+R177+R357+R388</f>
        <v>0</v>
      </c>
      <c r="S90" s="96"/>
      <c r="T90" s="190">
        <f>T91+T166+T177+T357+T388</f>
        <v>0</v>
      </c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T90" s="17" t="s">
        <v>68</v>
      </c>
      <c r="AU90" s="17" t="s">
        <v>248</v>
      </c>
      <c r="AZ90" s="138" t="s">
        <v>3976</v>
      </c>
      <c r="BA90" s="138" t="s">
        <v>3976</v>
      </c>
      <c r="BB90" s="138" t="s">
        <v>19</v>
      </c>
      <c r="BC90" s="138" t="s">
        <v>3977</v>
      </c>
      <c r="BD90" s="138" t="s">
        <v>78</v>
      </c>
      <c r="BK90" s="191">
        <f>BK91+BK166+BK177+BK357+BK388</f>
        <v>0</v>
      </c>
    </row>
    <row r="91" s="11" customFormat="1" ht="25.92" customHeight="1">
      <c r="A91" s="11"/>
      <c r="B91" s="192"/>
      <c r="C91" s="193"/>
      <c r="D91" s="194" t="s">
        <v>68</v>
      </c>
      <c r="E91" s="195" t="s">
        <v>76</v>
      </c>
      <c r="F91" s="195" t="s">
        <v>290</v>
      </c>
      <c r="G91" s="193"/>
      <c r="H91" s="193"/>
      <c r="I91" s="196"/>
      <c r="J91" s="197">
        <f>BK91</f>
        <v>0</v>
      </c>
      <c r="K91" s="193"/>
      <c r="L91" s="198"/>
      <c r="M91" s="199"/>
      <c r="N91" s="200"/>
      <c r="O91" s="200"/>
      <c r="P91" s="201">
        <f>SUM(P92:P165)</f>
        <v>0</v>
      </c>
      <c r="Q91" s="200"/>
      <c r="R91" s="201">
        <f>SUM(R92:R165)</f>
        <v>0</v>
      </c>
      <c r="S91" s="200"/>
      <c r="T91" s="202">
        <f>SUM(T92:T165)</f>
        <v>0</v>
      </c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R91" s="203" t="s">
        <v>265</v>
      </c>
      <c r="AT91" s="204" t="s">
        <v>68</v>
      </c>
      <c r="AU91" s="204" t="s">
        <v>69</v>
      </c>
      <c r="AY91" s="203" t="s">
        <v>266</v>
      </c>
      <c r="AZ91" s="138" t="s">
        <v>3978</v>
      </c>
      <c r="BA91" s="138" t="s">
        <v>3978</v>
      </c>
      <c r="BB91" s="138" t="s">
        <v>19</v>
      </c>
      <c r="BC91" s="138" t="s">
        <v>3979</v>
      </c>
      <c r="BD91" s="138" t="s">
        <v>78</v>
      </c>
      <c r="BK91" s="205">
        <f>SUM(BK92:BK165)</f>
        <v>0</v>
      </c>
    </row>
    <row r="92" s="2" customFormat="1" ht="16.5" customHeight="1">
      <c r="A92" s="38"/>
      <c r="B92" s="39"/>
      <c r="C92" s="206" t="s">
        <v>76</v>
      </c>
      <c r="D92" s="206" t="s">
        <v>267</v>
      </c>
      <c r="E92" s="207" t="s">
        <v>3980</v>
      </c>
      <c r="F92" s="208" t="s">
        <v>3981</v>
      </c>
      <c r="G92" s="209" t="s">
        <v>391</v>
      </c>
      <c r="H92" s="210">
        <v>5583</v>
      </c>
      <c r="I92" s="211"/>
      <c r="J92" s="212">
        <f>ROUND(I92*H92,2)</f>
        <v>0</v>
      </c>
      <c r="K92" s="208" t="s">
        <v>271</v>
      </c>
      <c r="L92" s="44"/>
      <c r="M92" s="213" t="s">
        <v>19</v>
      </c>
      <c r="N92" s="214" t="s">
        <v>40</v>
      </c>
      <c r="O92" s="84"/>
      <c r="P92" s="215">
        <f>O92*H92</f>
        <v>0</v>
      </c>
      <c r="Q92" s="215">
        <v>0</v>
      </c>
      <c r="R92" s="215">
        <f>Q92*H92</f>
        <v>0</v>
      </c>
      <c r="S92" s="215">
        <v>0</v>
      </c>
      <c r="T92" s="216">
        <f>S92*H92</f>
        <v>0</v>
      </c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R92" s="217" t="s">
        <v>265</v>
      </c>
      <c r="AT92" s="217" t="s">
        <v>267</v>
      </c>
      <c r="AU92" s="217" t="s">
        <v>76</v>
      </c>
      <c r="AY92" s="17" t="s">
        <v>266</v>
      </c>
      <c r="AZ92" s="138" t="s">
        <v>3982</v>
      </c>
      <c r="BA92" s="138" t="s">
        <v>3982</v>
      </c>
      <c r="BB92" s="138" t="s">
        <v>19</v>
      </c>
      <c r="BC92" s="138" t="s">
        <v>3983</v>
      </c>
      <c r="BD92" s="138" t="s">
        <v>78</v>
      </c>
      <c r="BE92" s="218">
        <f>IF(N92="základní",J92,0)</f>
        <v>0</v>
      </c>
      <c r="BF92" s="218">
        <f>IF(N92="snížená",J92,0)</f>
        <v>0</v>
      </c>
      <c r="BG92" s="218">
        <f>IF(N92="zákl. přenesená",J92,0)</f>
        <v>0</v>
      </c>
      <c r="BH92" s="218">
        <f>IF(N92="sníž. přenesená",J92,0)</f>
        <v>0</v>
      </c>
      <c r="BI92" s="218">
        <f>IF(N92="nulová",J92,0)</f>
        <v>0</v>
      </c>
      <c r="BJ92" s="17" t="s">
        <v>76</v>
      </c>
      <c r="BK92" s="218">
        <f>ROUND(I92*H92,2)</f>
        <v>0</v>
      </c>
      <c r="BL92" s="17" t="s">
        <v>265</v>
      </c>
      <c r="BM92" s="217" t="s">
        <v>3984</v>
      </c>
    </row>
    <row r="93" s="2" customFormat="1">
      <c r="A93" s="38"/>
      <c r="B93" s="39"/>
      <c r="C93" s="40"/>
      <c r="D93" s="219" t="s">
        <v>273</v>
      </c>
      <c r="E93" s="40"/>
      <c r="F93" s="220" t="s">
        <v>3985</v>
      </c>
      <c r="G93" s="40"/>
      <c r="H93" s="40"/>
      <c r="I93" s="221"/>
      <c r="J93" s="40"/>
      <c r="K93" s="40"/>
      <c r="L93" s="44"/>
      <c r="M93" s="222"/>
      <c r="N93" s="223"/>
      <c r="O93" s="84"/>
      <c r="P93" s="84"/>
      <c r="Q93" s="84"/>
      <c r="R93" s="84"/>
      <c r="S93" s="84"/>
      <c r="T93" s="85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T93" s="17" t="s">
        <v>273</v>
      </c>
      <c r="AU93" s="17" t="s">
        <v>76</v>
      </c>
      <c r="AZ93" s="138" t="s">
        <v>3986</v>
      </c>
      <c r="BA93" s="138" t="s">
        <v>3986</v>
      </c>
      <c r="BB93" s="138" t="s">
        <v>19</v>
      </c>
      <c r="BC93" s="138" t="s">
        <v>3987</v>
      </c>
      <c r="BD93" s="138" t="s">
        <v>78</v>
      </c>
    </row>
    <row r="94" s="13" customFormat="1">
      <c r="A94" s="13"/>
      <c r="B94" s="251"/>
      <c r="C94" s="252"/>
      <c r="D94" s="226" t="s">
        <v>275</v>
      </c>
      <c r="E94" s="253" t="s">
        <v>19</v>
      </c>
      <c r="F94" s="254" t="s">
        <v>3988</v>
      </c>
      <c r="G94" s="252"/>
      <c r="H94" s="253" t="s">
        <v>19</v>
      </c>
      <c r="I94" s="255"/>
      <c r="J94" s="252"/>
      <c r="K94" s="252"/>
      <c r="L94" s="256"/>
      <c r="M94" s="257"/>
      <c r="N94" s="258"/>
      <c r="O94" s="258"/>
      <c r="P94" s="258"/>
      <c r="Q94" s="258"/>
      <c r="R94" s="258"/>
      <c r="S94" s="258"/>
      <c r="T94" s="259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T94" s="260" t="s">
        <v>275</v>
      </c>
      <c r="AU94" s="260" t="s">
        <v>76</v>
      </c>
      <c r="AV94" s="13" t="s">
        <v>76</v>
      </c>
      <c r="AW94" s="13" t="s">
        <v>31</v>
      </c>
      <c r="AX94" s="13" t="s">
        <v>69</v>
      </c>
      <c r="AY94" s="260" t="s">
        <v>266</v>
      </c>
      <c r="AZ94" s="138" t="s">
        <v>3989</v>
      </c>
      <c r="BA94" s="138" t="s">
        <v>3989</v>
      </c>
      <c r="BB94" s="138" t="s">
        <v>19</v>
      </c>
      <c r="BC94" s="138" t="s">
        <v>3990</v>
      </c>
      <c r="BD94" s="138" t="s">
        <v>78</v>
      </c>
    </row>
    <row r="95" s="13" customFormat="1">
      <c r="A95" s="13"/>
      <c r="B95" s="251"/>
      <c r="C95" s="252"/>
      <c r="D95" s="226" t="s">
        <v>275</v>
      </c>
      <c r="E95" s="253" t="s">
        <v>19</v>
      </c>
      <c r="F95" s="254" t="s">
        <v>3991</v>
      </c>
      <c r="G95" s="252"/>
      <c r="H95" s="253" t="s">
        <v>19</v>
      </c>
      <c r="I95" s="255"/>
      <c r="J95" s="252"/>
      <c r="K95" s="252"/>
      <c r="L95" s="256"/>
      <c r="M95" s="257"/>
      <c r="N95" s="258"/>
      <c r="O95" s="258"/>
      <c r="P95" s="258"/>
      <c r="Q95" s="258"/>
      <c r="R95" s="258"/>
      <c r="S95" s="258"/>
      <c r="T95" s="259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T95" s="260" t="s">
        <v>275</v>
      </c>
      <c r="AU95" s="260" t="s">
        <v>76</v>
      </c>
      <c r="AV95" s="13" t="s">
        <v>76</v>
      </c>
      <c r="AW95" s="13" t="s">
        <v>31</v>
      </c>
      <c r="AX95" s="13" t="s">
        <v>69</v>
      </c>
      <c r="AY95" s="260" t="s">
        <v>266</v>
      </c>
      <c r="AZ95" s="138" t="s">
        <v>3992</v>
      </c>
      <c r="BA95" s="138" t="s">
        <v>3992</v>
      </c>
      <c r="BB95" s="138" t="s">
        <v>19</v>
      </c>
      <c r="BC95" s="138" t="s">
        <v>3993</v>
      </c>
      <c r="BD95" s="138" t="s">
        <v>78</v>
      </c>
    </row>
    <row r="96" s="13" customFormat="1">
      <c r="A96" s="13"/>
      <c r="B96" s="251"/>
      <c r="C96" s="252"/>
      <c r="D96" s="226" t="s">
        <v>275</v>
      </c>
      <c r="E96" s="253" t="s">
        <v>19</v>
      </c>
      <c r="F96" s="254" t="s">
        <v>3994</v>
      </c>
      <c r="G96" s="252"/>
      <c r="H96" s="253" t="s">
        <v>19</v>
      </c>
      <c r="I96" s="255"/>
      <c r="J96" s="252"/>
      <c r="K96" s="252"/>
      <c r="L96" s="256"/>
      <c r="M96" s="257"/>
      <c r="N96" s="258"/>
      <c r="O96" s="258"/>
      <c r="P96" s="258"/>
      <c r="Q96" s="258"/>
      <c r="R96" s="258"/>
      <c r="S96" s="258"/>
      <c r="T96" s="259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60" t="s">
        <v>275</v>
      </c>
      <c r="AU96" s="260" t="s">
        <v>76</v>
      </c>
      <c r="AV96" s="13" t="s">
        <v>76</v>
      </c>
      <c r="AW96" s="13" t="s">
        <v>31</v>
      </c>
      <c r="AX96" s="13" t="s">
        <v>69</v>
      </c>
      <c r="AY96" s="260" t="s">
        <v>266</v>
      </c>
      <c r="AZ96" s="138" t="s">
        <v>3995</v>
      </c>
      <c r="BA96" s="138" t="s">
        <v>3995</v>
      </c>
      <c r="BB96" s="138" t="s">
        <v>19</v>
      </c>
      <c r="BC96" s="138" t="s">
        <v>3996</v>
      </c>
      <c r="BD96" s="138" t="s">
        <v>78</v>
      </c>
    </row>
    <row r="97" s="12" customFormat="1">
      <c r="A97" s="12"/>
      <c r="B97" s="224"/>
      <c r="C97" s="225"/>
      <c r="D97" s="226" t="s">
        <v>275</v>
      </c>
      <c r="E97" s="227" t="s">
        <v>239</v>
      </c>
      <c r="F97" s="228" t="s">
        <v>3997</v>
      </c>
      <c r="G97" s="225"/>
      <c r="H97" s="229">
        <v>5583</v>
      </c>
      <c r="I97" s="230"/>
      <c r="J97" s="225"/>
      <c r="K97" s="225"/>
      <c r="L97" s="231"/>
      <c r="M97" s="236"/>
      <c r="N97" s="237"/>
      <c r="O97" s="237"/>
      <c r="P97" s="237"/>
      <c r="Q97" s="237"/>
      <c r="R97" s="237"/>
      <c r="S97" s="237"/>
      <c r="T97" s="238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T97" s="235" t="s">
        <v>275</v>
      </c>
      <c r="AU97" s="235" t="s">
        <v>76</v>
      </c>
      <c r="AV97" s="12" t="s">
        <v>78</v>
      </c>
      <c r="AW97" s="12" t="s">
        <v>31</v>
      </c>
      <c r="AX97" s="12" t="s">
        <v>69</v>
      </c>
      <c r="AY97" s="235" t="s">
        <v>266</v>
      </c>
      <c r="AZ97" s="138" t="s">
        <v>3998</v>
      </c>
      <c r="BA97" s="138" t="s">
        <v>3998</v>
      </c>
      <c r="BB97" s="138" t="s">
        <v>19</v>
      </c>
      <c r="BC97" s="138" t="s">
        <v>3999</v>
      </c>
      <c r="BD97" s="138" t="s">
        <v>78</v>
      </c>
    </row>
    <row r="98" s="12" customFormat="1">
      <c r="A98" s="12"/>
      <c r="B98" s="224"/>
      <c r="C98" s="225"/>
      <c r="D98" s="226" t="s">
        <v>275</v>
      </c>
      <c r="E98" s="227" t="s">
        <v>297</v>
      </c>
      <c r="F98" s="228" t="s">
        <v>298</v>
      </c>
      <c r="G98" s="225"/>
      <c r="H98" s="229">
        <v>5583</v>
      </c>
      <c r="I98" s="230"/>
      <c r="J98" s="225"/>
      <c r="K98" s="225"/>
      <c r="L98" s="231"/>
      <c r="M98" s="236"/>
      <c r="N98" s="237"/>
      <c r="O98" s="237"/>
      <c r="P98" s="237"/>
      <c r="Q98" s="237"/>
      <c r="R98" s="237"/>
      <c r="S98" s="237"/>
      <c r="T98" s="238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T98" s="235" t="s">
        <v>275</v>
      </c>
      <c r="AU98" s="235" t="s">
        <v>76</v>
      </c>
      <c r="AV98" s="12" t="s">
        <v>78</v>
      </c>
      <c r="AW98" s="12" t="s">
        <v>31</v>
      </c>
      <c r="AX98" s="12" t="s">
        <v>76</v>
      </c>
      <c r="AY98" s="235" t="s">
        <v>266</v>
      </c>
      <c r="AZ98" s="138" t="s">
        <v>4000</v>
      </c>
      <c r="BA98" s="138" t="s">
        <v>4000</v>
      </c>
      <c r="BB98" s="138" t="s">
        <v>19</v>
      </c>
      <c r="BC98" s="138" t="s">
        <v>4001</v>
      </c>
      <c r="BD98" s="138" t="s">
        <v>78</v>
      </c>
    </row>
    <row r="99" s="2" customFormat="1" ht="16.5" customHeight="1">
      <c r="A99" s="38"/>
      <c r="B99" s="39"/>
      <c r="C99" s="206" t="s">
        <v>78</v>
      </c>
      <c r="D99" s="206" t="s">
        <v>267</v>
      </c>
      <c r="E99" s="207" t="s">
        <v>4002</v>
      </c>
      <c r="F99" s="208" t="s">
        <v>4003</v>
      </c>
      <c r="G99" s="209" t="s">
        <v>391</v>
      </c>
      <c r="H99" s="210">
        <v>1668</v>
      </c>
      <c r="I99" s="211"/>
      <c r="J99" s="212">
        <f>ROUND(I99*H99,2)</f>
        <v>0</v>
      </c>
      <c r="K99" s="208" t="s">
        <v>271</v>
      </c>
      <c r="L99" s="44"/>
      <c r="M99" s="213" t="s">
        <v>19</v>
      </c>
      <c r="N99" s="214" t="s">
        <v>40</v>
      </c>
      <c r="O99" s="84"/>
      <c r="P99" s="215">
        <f>O99*H99</f>
        <v>0</v>
      </c>
      <c r="Q99" s="215">
        <v>0</v>
      </c>
      <c r="R99" s="215">
        <f>Q99*H99</f>
        <v>0</v>
      </c>
      <c r="S99" s="215">
        <v>0</v>
      </c>
      <c r="T99" s="216">
        <f>S99*H99</f>
        <v>0</v>
      </c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R99" s="217" t="s">
        <v>265</v>
      </c>
      <c r="AT99" s="217" t="s">
        <v>267</v>
      </c>
      <c r="AU99" s="217" t="s">
        <v>76</v>
      </c>
      <c r="AY99" s="17" t="s">
        <v>266</v>
      </c>
      <c r="AZ99" s="138" t="s">
        <v>4004</v>
      </c>
      <c r="BA99" s="138" t="s">
        <v>4004</v>
      </c>
      <c r="BB99" s="138" t="s">
        <v>19</v>
      </c>
      <c r="BC99" s="138" t="s">
        <v>4005</v>
      </c>
      <c r="BD99" s="138" t="s">
        <v>78</v>
      </c>
      <c r="BE99" s="218">
        <f>IF(N99="základní",J99,0)</f>
        <v>0</v>
      </c>
      <c r="BF99" s="218">
        <f>IF(N99="snížená",J99,0)</f>
        <v>0</v>
      </c>
      <c r="BG99" s="218">
        <f>IF(N99="zákl. přenesená",J99,0)</f>
        <v>0</v>
      </c>
      <c r="BH99" s="218">
        <f>IF(N99="sníž. přenesená",J99,0)</f>
        <v>0</v>
      </c>
      <c r="BI99" s="218">
        <f>IF(N99="nulová",J99,0)</f>
        <v>0</v>
      </c>
      <c r="BJ99" s="17" t="s">
        <v>76</v>
      </c>
      <c r="BK99" s="218">
        <f>ROUND(I99*H99,2)</f>
        <v>0</v>
      </c>
      <c r="BL99" s="17" t="s">
        <v>265</v>
      </c>
      <c r="BM99" s="217" t="s">
        <v>4006</v>
      </c>
    </row>
    <row r="100" s="2" customFormat="1">
      <c r="A100" s="38"/>
      <c r="B100" s="39"/>
      <c r="C100" s="40"/>
      <c r="D100" s="219" t="s">
        <v>273</v>
      </c>
      <c r="E100" s="40"/>
      <c r="F100" s="220" t="s">
        <v>4007</v>
      </c>
      <c r="G100" s="40"/>
      <c r="H100" s="40"/>
      <c r="I100" s="221"/>
      <c r="J100" s="40"/>
      <c r="K100" s="40"/>
      <c r="L100" s="44"/>
      <c r="M100" s="222"/>
      <c r="N100" s="223"/>
      <c r="O100" s="84"/>
      <c r="P100" s="84"/>
      <c r="Q100" s="84"/>
      <c r="R100" s="84"/>
      <c r="S100" s="84"/>
      <c r="T100" s="85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T100" s="17" t="s">
        <v>273</v>
      </c>
      <c r="AU100" s="17" t="s">
        <v>76</v>
      </c>
      <c r="AZ100" s="138" t="s">
        <v>4008</v>
      </c>
      <c r="BA100" s="138" t="s">
        <v>4008</v>
      </c>
      <c r="BB100" s="138" t="s">
        <v>19</v>
      </c>
      <c r="BC100" s="138" t="s">
        <v>4009</v>
      </c>
      <c r="BD100" s="138" t="s">
        <v>78</v>
      </c>
    </row>
    <row r="101" s="12" customFormat="1">
      <c r="A101" s="12"/>
      <c r="B101" s="224"/>
      <c r="C101" s="225"/>
      <c r="D101" s="226" t="s">
        <v>275</v>
      </c>
      <c r="E101" s="227" t="s">
        <v>306</v>
      </c>
      <c r="F101" s="228" t="s">
        <v>4010</v>
      </c>
      <c r="G101" s="225"/>
      <c r="H101" s="229">
        <v>1668</v>
      </c>
      <c r="I101" s="230"/>
      <c r="J101" s="225"/>
      <c r="K101" s="225"/>
      <c r="L101" s="231"/>
      <c r="M101" s="236"/>
      <c r="N101" s="237"/>
      <c r="O101" s="237"/>
      <c r="P101" s="237"/>
      <c r="Q101" s="237"/>
      <c r="R101" s="237"/>
      <c r="S101" s="237"/>
      <c r="T101" s="238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T101" s="235" t="s">
        <v>275</v>
      </c>
      <c r="AU101" s="235" t="s">
        <v>76</v>
      </c>
      <c r="AV101" s="12" t="s">
        <v>78</v>
      </c>
      <c r="AW101" s="12" t="s">
        <v>31</v>
      </c>
      <c r="AX101" s="12" t="s">
        <v>69</v>
      </c>
      <c r="AY101" s="235" t="s">
        <v>266</v>
      </c>
      <c r="AZ101" s="138" t="s">
        <v>4011</v>
      </c>
      <c r="BA101" s="138" t="s">
        <v>4011</v>
      </c>
      <c r="BB101" s="138" t="s">
        <v>19</v>
      </c>
      <c r="BC101" s="138" t="s">
        <v>4012</v>
      </c>
      <c r="BD101" s="138" t="s">
        <v>78</v>
      </c>
    </row>
    <row r="102" s="12" customFormat="1">
      <c r="A102" s="12"/>
      <c r="B102" s="224"/>
      <c r="C102" s="225"/>
      <c r="D102" s="226" t="s">
        <v>275</v>
      </c>
      <c r="E102" s="227" t="s">
        <v>308</v>
      </c>
      <c r="F102" s="228" t="s">
        <v>309</v>
      </c>
      <c r="G102" s="225"/>
      <c r="H102" s="229">
        <v>1668</v>
      </c>
      <c r="I102" s="230"/>
      <c r="J102" s="225"/>
      <c r="K102" s="225"/>
      <c r="L102" s="231"/>
      <c r="M102" s="236"/>
      <c r="N102" s="237"/>
      <c r="O102" s="237"/>
      <c r="P102" s="237"/>
      <c r="Q102" s="237"/>
      <c r="R102" s="237"/>
      <c r="S102" s="237"/>
      <c r="T102" s="238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T102" s="235" t="s">
        <v>275</v>
      </c>
      <c r="AU102" s="235" t="s">
        <v>76</v>
      </c>
      <c r="AV102" s="12" t="s">
        <v>78</v>
      </c>
      <c r="AW102" s="12" t="s">
        <v>31</v>
      </c>
      <c r="AX102" s="12" t="s">
        <v>76</v>
      </c>
      <c r="AY102" s="235" t="s">
        <v>266</v>
      </c>
      <c r="AZ102" s="138" t="s">
        <v>438</v>
      </c>
      <c r="BA102" s="138" t="s">
        <v>438</v>
      </c>
      <c r="BB102" s="138" t="s">
        <v>19</v>
      </c>
      <c r="BC102" s="138" t="s">
        <v>4013</v>
      </c>
      <c r="BD102" s="138" t="s">
        <v>78</v>
      </c>
    </row>
    <row r="103" s="2" customFormat="1" ht="16.5" customHeight="1">
      <c r="A103" s="38"/>
      <c r="B103" s="39"/>
      <c r="C103" s="206" t="s">
        <v>312</v>
      </c>
      <c r="D103" s="206" t="s">
        <v>267</v>
      </c>
      <c r="E103" s="207" t="s">
        <v>4014</v>
      </c>
      <c r="F103" s="208" t="s">
        <v>4015</v>
      </c>
      <c r="G103" s="209" t="s">
        <v>391</v>
      </c>
      <c r="H103" s="210">
        <v>2222</v>
      </c>
      <c r="I103" s="211"/>
      <c r="J103" s="212">
        <f>ROUND(I103*H103,2)</f>
        <v>0</v>
      </c>
      <c r="K103" s="208" t="s">
        <v>271</v>
      </c>
      <c r="L103" s="44"/>
      <c r="M103" s="213" t="s">
        <v>19</v>
      </c>
      <c r="N103" s="214" t="s">
        <v>40</v>
      </c>
      <c r="O103" s="84"/>
      <c r="P103" s="215">
        <f>O103*H103</f>
        <v>0</v>
      </c>
      <c r="Q103" s="215">
        <v>0</v>
      </c>
      <c r="R103" s="215">
        <f>Q103*H103</f>
        <v>0</v>
      </c>
      <c r="S103" s="215">
        <v>0</v>
      </c>
      <c r="T103" s="216">
        <f>S103*H103</f>
        <v>0</v>
      </c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R103" s="217" t="s">
        <v>265</v>
      </c>
      <c r="AT103" s="217" t="s">
        <v>267</v>
      </c>
      <c r="AU103" s="217" t="s">
        <v>76</v>
      </c>
      <c r="AY103" s="17" t="s">
        <v>266</v>
      </c>
      <c r="AZ103" s="138" t="s">
        <v>440</v>
      </c>
      <c r="BA103" s="138" t="s">
        <v>440</v>
      </c>
      <c r="BB103" s="138" t="s">
        <v>19</v>
      </c>
      <c r="BC103" s="138" t="s">
        <v>591</v>
      </c>
      <c r="BD103" s="138" t="s">
        <v>78</v>
      </c>
      <c r="BE103" s="218">
        <f>IF(N103="základní",J103,0)</f>
        <v>0</v>
      </c>
      <c r="BF103" s="218">
        <f>IF(N103="snížená",J103,0)</f>
        <v>0</v>
      </c>
      <c r="BG103" s="218">
        <f>IF(N103="zákl. přenesená",J103,0)</f>
        <v>0</v>
      </c>
      <c r="BH103" s="218">
        <f>IF(N103="sníž. přenesená",J103,0)</f>
        <v>0</v>
      </c>
      <c r="BI103" s="218">
        <f>IF(N103="nulová",J103,0)</f>
        <v>0</v>
      </c>
      <c r="BJ103" s="17" t="s">
        <v>76</v>
      </c>
      <c r="BK103" s="218">
        <f>ROUND(I103*H103,2)</f>
        <v>0</v>
      </c>
      <c r="BL103" s="17" t="s">
        <v>265</v>
      </c>
      <c r="BM103" s="217" t="s">
        <v>4016</v>
      </c>
    </row>
    <row r="104" s="2" customFormat="1">
      <c r="A104" s="38"/>
      <c r="B104" s="39"/>
      <c r="C104" s="40"/>
      <c r="D104" s="219" t="s">
        <v>273</v>
      </c>
      <c r="E104" s="40"/>
      <c r="F104" s="220" t="s">
        <v>4017</v>
      </c>
      <c r="G104" s="40"/>
      <c r="H104" s="40"/>
      <c r="I104" s="221"/>
      <c r="J104" s="40"/>
      <c r="K104" s="40"/>
      <c r="L104" s="44"/>
      <c r="M104" s="222"/>
      <c r="N104" s="223"/>
      <c r="O104" s="84"/>
      <c r="P104" s="84"/>
      <c r="Q104" s="84"/>
      <c r="R104" s="84"/>
      <c r="S104" s="84"/>
      <c r="T104" s="85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T104" s="17" t="s">
        <v>273</v>
      </c>
      <c r="AU104" s="17" t="s">
        <v>76</v>
      </c>
      <c r="AZ104" s="138" t="s">
        <v>442</v>
      </c>
      <c r="BA104" s="138" t="s">
        <v>442</v>
      </c>
      <c r="BB104" s="138" t="s">
        <v>19</v>
      </c>
      <c r="BC104" s="138" t="s">
        <v>4018</v>
      </c>
      <c r="BD104" s="138" t="s">
        <v>78</v>
      </c>
    </row>
    <row r="105" s="12" customFormat="1">
      <c r="A105" s="12"/>
      <c r="B105" s="224"/>
      <c r="C105" s="225"/>
      <c r="D105" s="226" t="s">
        <v>275</v>
      </c>
      <c r="E105" s="227" t="s">
        <v>317</v>
      </c>
      <c r="F105" s="228" t="s">
        <v>4019</v>
      </c>
      <c r="G105" s="225"/>
      <c r="H105" s="229">
        <v>462</v>
      </c>
      <c r="I105" s="230"/>
      <c r="J105" s="225"/>
      <c r="K105" s="225"/>
      <c r="L105" s="231"/>
      <c r="M105" s="236"/>
      <c r="N105" s="237"/>
      <c r="O105" s="237"/>
      <c r="P105" s="237"/>
      <c r="Q105" s="237"/>
      <c r="R105" s="237"/>
      <c r="S105" s="237"/>
      <c r="T105" s="238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T105" s="235" t="s">
        <v>275</v>
      </c>
      <c r="AU105" s="235" t="s">
        <v>76</v>
      </c>
      <c r="AV105" s="12" t="s">
        <v>78</v>
      </c>
      <c r="AW105" s="12" t="s">
        <v>31</v>
      </c>
      <c r="AX105" s="12" t="s">
        <v>69</v>
      </c>
      <c r="AY105" s="235" t="s">
        <v>266</v>
      </c>
      <c r="AZ105" s="138" t="s">
        <v>987</v>
      </c>
      <c r="BA105" s="138" t="s">
        <v>987</v>
      </c>
      <c r="BB105" s="138" t="s">
        <v>19</v>
      </c>
      <c r="BC105" s="138" t="s">
        <v>4020</v>
      </c>
      <c r="BD105" s="138" t="s">
        <v>78</v>
      </c>
    </row>
    <row r="106" s="12" customFormat="1">
      <c r="A106" s="12"/>
      <c r="B106" s="224"/>
      <c r="C106" s="225"/>
      <c r="D106" s="226" t="s">
        <v>275</v>
      </c>
      <c r="E106" s="227" t="s">
        <v>319</v>
      </c>
      <c r="F106" s="228" t="s">
        <v>4021</v>
      </c>
      <c r="G106" s="225"/>
      <c r="H106" s="229">
        <v>1760</v>
      </c>
      <c r="I106" s="230"/>
      <c r="J106" s="225"/>
      <c r="K106" s="225"/>
      <c r="L106" s="231"/>
      <c r="M106" s="236"/>
      <c r="N106" s="237"/>
      <c r="O106" s="237"/>
      <c r="P106" s="237"/>
      <c r="Q106" s="237"/>
      <c r="R106" s="237"/>
      <c r="S106" s="237"/>
      <c r="T106" s="238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T106" s="235" t="s">
        <v>275</v>
      </c>
      <c r="AU106" s="235" t="s">
        <v>76</v>
      </c>
      <c r="AV106" s="12" t="s">
        <v>78</v>
      </c>
      <c r="AW106" s="12" t="s">
        <v>31</v>
      </c>
      <c r="AX106" s="12" t="s">
        <v>69</v>
      </c>
      <c r="AY106" s="235" t="s">
        <v>266</v>
      </c>
      <c r="AZ106" s="138" t="s">
        <v>4022</v>
      </c>
      <c r="BA106" s="138" t="s">
        <v>4022</v>
      </c>
      <c r="BB106" s="138" t="s">
        <v>19</v>
      </c>
      <c r="BC106" s="138" t="s">
        <v>7</v>
      </c>
      <c r="BD106" s="138" t="s">
        <v>78</v>
      </c>
    </row>
    <row r="107" s="12" customFormat="1">
      <c r="A107" s="12"/>
      <c r="B107" s="224"/>
      <c r="C107" s="225"/>
      <c r="D107" s="226" t="s">
        <v>275</v>
      </c>
      <c r="E107" s="227" t="s">
        <v>1907</v>
      </c>
      <c r="F107" s="228" t="s">
        <v>4023</v>
      </c>
      <c r="G107" s="225"/>
      <c r="H107" s="229">
        <v>2222</v>
      </c>
      <c r="I107" s="230"/>
      <c r="J107" s="225"/>
      <c r="K107" s="225"/>
      <c r="L107" s="231"/>
      <c r="M107" s="236"/>
      <c r="N107" s="237"/>
      <c r="O107" s="237"/>
      <c r="P107" s="237"/>
      <c r="Q107" s="237"/>
      <c r="R107" s="237"/>
      <c r="S107" s="237"/>
      <c r="T107" s="238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T107" s="235" t="s">
        <v>275</v>
      </c>
      <c r="AU107" s="235" t="s">
        <v>76</v>
      </c>
      <c r="AV107" s="12" t="s">
        <v>78</v>
      </c>
      <c r="AW107" s="12" t="s">
        <v>31</v>
      </c>
      <c r="AX107" s="12" t="s">
        <v>76</v>
      </c>
      <c r="AY107" s="235" t="s">
        <v>266</v>
      </c>
      <c r="AZ107" s="138" t="s">
        <v>4024</v>
      </c>
      <c r="BA107" s="138" t="s">
        <v>4024</v>
      </c>
      <c r="BB107" s="138" t="s">
        <v>19</v>
      </c>
      <c r="BC107" s="138" t="s">
        <v>4013</v>
      </c>
      <c r="BD107" s="138" t="s">
        <v>78</v>
      </c>
    </row>
    <row r="108" s="2" customFormat="1" ht="16.5" customHeight="1">
      <c r="A108" s="38"/>
      <c r="B108" s="39"/>
      <c r="C108" s="206" t="s">
        <v>265</v>
      </c>
      <c r="D108" s="206" t="s">
        <v>267</v>
      </c>
      <c r="E108" s="207" t="s">
        <v>4025</v>
      </c>
      <c r="F108" s="208" t="s">
        <v>4026</v>
      </c>
      <c r="G108" s="209" t="s">
        <v>391</v>
      </c>
      <c r="H108" s="210">
        <v>1760</v>
      </c>
      <c r="I108" s="211"/>
      <c r="J108" s="212">
        <f>ROUND(I108*H108,2)</f>
        <v>0</v>
      </c>
      <c r="K108" s="208" t="s">
        <v>271</v>
      </c>
      <c r="L108" s="44"/>
      <c r="M108" s="213" t="s">
        <v>19</v>
      </c>
      <c r="N108" s="214" t="s">
        <v>40</v>
      </c>
      <c r="O108" s="84"/>
      <c r="P108" s="215">
        <f>O108*H108</f>
        <v>0</v>
      </c>
      <c r="Q108" s="215">
        <v>0</v>
      </c>
      <c r="R108" s="215">
        <f>Q108*H108</f>
        <v>0</v>
      </c>
      <c r="S108" s="215">
        <v>0</v>
      </c>
      <c r="T108" s="216">
        <f>S108*H108</f>
        <v>0</v>
      </c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R108" s="217" t="s">
        <v>265</v>
      </c>
      <c r="AT108" s="217" t="s">
        <v>267</v>
      </c>
      <c r="AU108" s="217" t="s">
        <v>76</v>
      </c>
      <c r="AY108" s="17" t="s">
        <v>266</v>
      </c>
      <c r="AZ108" s="138" t="s">
        <v>4027</v>
      </c>
      <c r="BA108" s="138" t="s">
        <v>4027</v>
      </c>
      <c r="BB108" s="138" t="s">
        <v>19</v>
      </c>
      <c r="BC108" s="138" t="s">
        <v>615</v>
      </c>
      <c r="BD108" s="138" t="s">
        <v>78</v>
      </c>
      <c r="BE108" s="218">
        <f>IF(N108="základní",J108,0)</f>
        <v>0</v>
      </c>
      <c r="BF108" s="218">
        <f>IF(N108="snížená",J108,0)</f>
        <v>0</v>
      </c>
      <c r="BG108" s="218">
        <f>IF(N108="zákl. přenesená",J108,0)</f>
        <v>0</v>
      </c>
      <c r="BH108" s="218">
        <f>IF(N108="sníž. přenesená",J108,0)</f>
        <v>0</v>
      </c>
      <c r="BI108" s="218">
        <f>IF(N108="nulová",J108,0)</f>
        <v>0</v>
      </c>
      <c r="BJ108" s="17" t="s">
        <v>76</v>
      </c>
      <c r="BK108" s="218">
        <f>ROUND(I108*H108,2)</f>
        <v>0</v>
      </c>
      <c r="BL108" s="17" t="s">
        <v>265</v>
      </c>
      <c r="BM108" s="217" t="s">
        <v>4028</v>
      </c>
    </row>
    <row r="109" s="2" customFormat="1">
      <c r="A109" s="38"/>
      <c r="B109" s="39"/>
      <c r="C109" s="40"/>
      <c r="D109" s="219" t="s">
        <v>273</v>
      </c>
      <c r="E109" s="40"/>
      <c r="F109" s="220" t="s">
        <v>4029</v>
      </c>
      <c r="G109" s="40"/>
      <c r="H109" s="40"/>
      <c r="I109" s="221"/>
      <c r="J109" s="40"/>
      <c r="K109" s="40"/>
      <c r="L109" s="44"/>
      <c r="M109" s="222"/>
      <c r="N109" s="223"/>
      <c r="O109" s="84"/>
      <c r="P109" s="84"/>
      <c r="Q109" s="84"/>
      <c r="R109" s="84"/>
      <c r="S109" s="84"/>
      <c r="T109" s="85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T109" s="17" t="s">
        <v>273</v>
      </c>
      <c r="AU109" s="17" t="s">
        <v>76</v>
      </c>
      <c r="AZ109" s="138" t="s">
        <v>4030</v>
      </c>
      <c r="BA109" s="138" t="s">
        <v>4030</v>
      </c>
      <c r="BB109" s="138" t="s">
        <v>19</v>
      </c>
      <c r="BC109" s="138" t="s">
        <v>407</v>
      </c>
      <c r="BD109" s="138" t="s">
        <v>78</v>
      </c>
    </row>
    <row r="110" s="12" customFormat="1">
      <c r="A110" s="12"/>
      <c r="B110" s="224"/>
      <c r="C110" s="225"/>
      <c r="D110" s="226" t="s">
        <v>275</v>
      </c>
      <c r="E110" s="227" t="s">
        <v>325</v>
      </c>
      <c r="F110" s="228" t="s">
        <v>4031</v>
      </c>
      <c r="G110" s="225"/>
      <c r="H110" s="229">
        <v>1760</v>
      </c>
      <c r="I110" s="230"/>
      <c r="J110" s="225"/>
      <c r="K110" s="225"/>
      <c r="L110" s="231"/>
      <c r="M110" s="236"/>
      <c r="N110" s="237"/>
      <c r="O110" s="237"/>
      <c r="P110" s="237"/>
      <c r="Q110" s="237"/>
      <c r="R110" s="237"/>
      <c r="S110" s="237"/>
      <c r="T110" s="238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T110" s="235" t="s">
        <v>275</v>
      </c>
      <c r="AU110" s="235" t="s">
        <v>76</v>
      </c>
      <c r="AV110" s="12" t="s">
        <v>78</v>
      </c>
      <c r="AW110" s="12" t="s">
        <v>31</v>
      </c>
      <c r="AX110" s="12" t="s">
        <v>69</v>
      </c>
      <c r="AY110" s="235" t="s">
        <v>266</v>
      </c>
      <c r="AZ110" s="138" t="s">
        <v>4032</v>
      </c>
      <c r="BA110" s="138" t="s">
        <v>4032</v>
      </c>
      <c r="BB110" s="138" t="s">
        <v>19</v>
      </c>
      <c r="BC110" s="138" t="s">
        <v>4033</v>
      </c>
      <c r="BD110" s="138" t="s">
        <v>78</v>
      </c>
    </row>
    <row r="111" s="12" customFormat="1">
      <c r="A111" s="12"/>
      <c r="B111" s="224"/>
      <c r="C111" s="225"/>
      <c r="D111" s="226" t="s">
        <v>275</v>
      </c>
      <c r="E111" s="227" t="s">
        <v>327</v>
      </c>
      <c r="F111" s="228" t="s">
        <v>328</v>
      </c>
      <c r="G111" s="225"/>
      <c r="H111" s="229">
        <v>1760</v>
      </c>
      <c r="I111" s="230"/>
      <c r="J111" s="225"/>
      <c r="K111" s="225"/>
      <c r="L111" s="231"/>
      <c r="M111" s="236"/>
      <c r="N111" s="237"/>
      <c r="O111" s="237"/>
      <c r="P111" s="237"/>
      <c r="Q111" s="237"/>
      <c r="R111" s="237"/>
      <c r="S111" s="237"/>
      <c r="T111" s="238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T111" s="235" t="s">
        <v>275</v>
      </c>
      <c r="AU111" s="235" t="s">
        <v>76</v>
      </c>
      <c r="AV111" s="12" t="s">
        <v>78</v>
      </c>
      <c r="AW111" s="12" t="s">
        <v>31</v>
      </c>
      <c r="AX111" s="12" t="s">
        <v>76</v>
      </c>
      <c r="AY111" s="235" t="s">
        <v>266</v>
      </c>
      <c r="AZ111" s="138" t="s">
        <v>4034</v>
      </c>
      <c r="BA111" s="138" t="s">
        <v>4034</v>
      </c>
      <c r="BB111" s="138" t="s">
        <v>19</v>
      </c>
      <c r="BC111" s="138" t="s">
        <v>625</v>
      </c>
      <c r="BD111" s="138" t="s">
        <v>78</v>
      </c>
    </row>
    <row r="112" s="2" customFormat="1" ht="16.5" customHeight="1">
      <c r="A112" s="38"/>
      <c r="B112" s="39"/>
      <c r="C112" s="206" t="s">
        <v>329</v>
      </c>
      <c r="D112" s="206" t="s">
        <v>267</v>
      </c>
      <c r="E112" s="207" t="s">
        <v>4035</v>
      </c>
      <c r="F112" s="208" t="s">
        <v>4036</v>
      </c>
      <c r="G112" s="209" t="s">
        <v>299</v>
      </c>
      <c r="H112" s="210">
        <v>97.400000000000006</v>
      </c>
      <c r="I112" s="211"/>
      <c r="J112" s="212">
        <f>ROUND(I112*H112,2)</f>
        <v>0</v>
      </c>
      <c r="K112" s="208" t="s">
        <v>271</v>
      </c>
      <c r="L112" s="44"/>
      <c r="M112" s="213" t="s">
        <v>19</v>
      </c>
      <c r="N112" s="214" t="s">
        <v>40</v>
      </c>
      <c r="O112" s="84"/>
      <c r="P112" s="215">
        <f>O112*H112</f>
        <v>0</v>
      </c>
      <c r="Q112" s="215">
        <v>0</v>
      </c>
      <c r="R112" s="215">
        <f>Q112*H112</f>
        <v>0</v>
      </c>
      <c r="S112" s="215">
        <v>0</v>
      </c>
      <c r="T112" s="216">
        <f>S112*H112</f>
        <v>0</v>
      </c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R112" s="217" t="s">
        <v>265</v>
      </c>
      <c r="AT112" s="217" t="s">
        <v>267</v>
      </c>
      <c r="AU112" s="217" t="s">
        <v>76</v>
      </c>
      <c r="AY112" s="17" t="s">
        <v>266</v>
      </c>
      <c r="AZ112" s="138" t="s">
        <v>4037</v>
      </c>
      <c r="BA112" s="138" t="s">
        <v>4037</v>
      </c>
      <c r="BB112" s="138" t="s">
        <v>19</v>
      </c>
      <c r="BC112" s="138" t="s">
        <v>362</v>
      </c>
      <c r="BD112" s="138" t="s">
        <v>78</v>
      </c>
      <c r="BE112" s="218">
        <f>IF(N112="základní",J112,0)</f>
        <v>0</v>
      </c>
      <c r="BF112" s="218">
        <f>IF(N112="snížená",J112,0)</f>
        <v>0</v>
      </c>
      <c r="BG112" s="218">
        <f>IF(N112="zákl. přenesená",J112,0)</f>
        <v>0</v>
      </c>
      <c r="BH112" s="218">
        <f>IF(N112="sníž. přenesená",J112,0)</f>
        <v>0</v>
      </c>
      <c r="BI112" s="218">
        <f>IF(N112="nulová",J112,0)</f>
        <v>0</v>
      </c>
      <c r="BJ112" s="17" t="s">
        <v>76</v>
      </c>
      <c r="BK112" s="218">
        <f>ROUND(I112*H112,2)</f>
        <v>0</v>
      </c>
      <c r="BL112" s="17" t="s">
        <v>265</v>
      </c>
      <c r="BM112" s="217" t="s">
        <v>4038</v>
      </c>
    </row>
    <row r="113" s="2" customFormat="1">
      <c r="A113" s="38"/>
      <c r="B113" s="39"/>
      <c r="C113" s="40"/>
      <c r="D113" s="219" t="s">
        <v>273</v>
      </c>
      <c r="E113" s="40"/>
      <c r="F113" s="220" t="s">
        <v>4039</v>
      </c>
      <c r="G113" s="40"/>
      <c r="H113" s="40"/>
      <c r="I113" s="221"/>
      <c r="J113" s="40"/>
      <c r="K113" s="40"/>
      <c r="L113" s="44"/>
      <c r="M113" s="222"/>
      <c r="N113" s="223"/>
      <c r="O113" s="84"/>
      <c r="P113" s="84"/>
      <c r="Q113" s="84"/>
      <c r="R113" s="84"/>
      <c r="S113" s="84"/>
      <c r="T113" s="85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T113" s="17" t="s">
        <v>273</v>
      </c>
      <c r="AU113" s="17" t="s">
        <v>76</v>
      </c>
      <c r="AZ113" s="138" t="s">
        <v>4040</v>
      </c>
      <c r="BA113" s="138" t="s">
        <v>4040</v>
      </c>
      <c r="BB113" s="138" t="s">
        <v>19</v>
      </c>
      <c r="BC113" s="138" t="s">
        <v>4041</v>
      </c>
      <c r="BD113" s="138" t="s">
        <v>78</v>
      </c>
    </row>
    <row r="114" s="12" customFormat="1">
      <c r="A114" s="12"/>
      <c r="B114" s="224"/>
      <c r="C114" s="225"/>
      <c r="D114" s="226" t="s">
        <v>275</v>
      </c>
      <c r="E114" s="227" t="s">
        <v>334</v>
      </c>
      <c r="F114" s="228" t="s">
        <v>4042</v>
      </c>
      <c r="G114" s="225"/>
      <c r="H114" s="229">
        <v>97.400000000000006</v>
      </c>
      <c r="I114" s="230"/>
      <c r="J114" s="225"/>
      <c r="K114" s="225"/>
      <c r="L114" s="231"/>
      <c r="M114" s="236"/>
      <c r="N114" s="237"/>
      <c r="O114" s="237"/>
      <c r="P114" s="237"/>
      <c r="Q114" s="237"/>
      <c r="R114" s="237"/>
      <c r="S114" s="237"/>
      <c r="T114" s="238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T114" s="235" t="s">
        <v>275</v>
      </c>
      <c r="AU114" s="235" t="s">
        <v>76</v>
      </c>
      <c r="AV114" s="12" t="s">
        <v>78</v>
      </c>
      <c r="AW114" s="12" t="s">
        <v>31</v>
      </c>
      <c r="AX114" s="12" t="s">
        <v>69</v>
      </c>
      <c r="AY114" s="235" t="s">
        <v>266</v>
      </c>
      <c r="AZ114" s="138" t="s">
        <v>4043</v>
      </c>
      <c r="BA114" s="138" t="s">
        <v>4043</v>
      </c>
      <c r="BB114" s="138" t="s">
        <v>19</v>
      </c>
      <c r="BC114" s="138" t="s">
        <v>4044</v>
      </c>
      <c r="BD114" s="138" t="s">
        <v>78</v>
      </c>
    </row>
    <row r="115" s="12" customFormat="1">
      <c r="A115" s="12"/>
      <c r="B115" s="224"/>
      <c r="C115" s="225"/>
      <c r="D115" s="226" t="s">
        <v>275</v>
      </c>
      <c r="E115" s="227" t="s">
        <v>336</v>
      </c>
      <c r="F115" s="228" t="s">
        <v>337</v>
      </c>
      <c r="G115" s="225"/>
      <c r="H115" s="229">
        <v>97.400000000000006</v>
      </c>
      <c r="I115" s="230"/>
      <c r="J115" s="225"/>
      <c r="K115" s="225"/>
      <c r="L115" s="231"/>
      <c r="M115" s="236"/>
      <c r="N115" s="237"/>
      <c r="O115" s="237"/>
      <c r="P115" s="237"/>
      <c r="Q115" s="237"/>
      <c r="R115" s="237"/>
      <c r="S115" s="237"/>
      <c r="T115" s="238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T115" s="235" t="s">
        <v>275</v>
      </c>
      <c r="AU115" s="235" t="s">
        <v>76</v>
      </c>
      <c r="AV115" s="12" t="s">
        <v>78</v>
      </c>
      <c r="AW115" s="12" t="s">
        <v>31</v>
      </c>
      <c r="AX115" s="12" t="s">
        <v>76</v>
      </c>
      <c r="AY115" s="235" t="s">
        <v>266</v>
      </c>
      <c r="AZ115" s="138" t="s">
        <v>4045</v>
      </c>
      <c r="BA115" s="138" t="s">
        <v>4045</v>
      </c>
      <c r="BB115" s="138" t="s">
        <v>19</v>
      </c>
      <c r="BC115" s="138" t="s">
        <v>4046</v>
      </c>
      <c r="BD115" s="138" t="s">
        <v>78</v>
      </c>
    </row>
    <row r="116" s="2" customFormat="1" ht="24.15" customHeight="1">
      <c r="A116" s="38"/>
      <c r="B116" s="39"/>
      <c r="C116" s="206" t="s">
        <v>338</v>
      </c>
      <c r="D116" s="206" t="s">
        <v>267</v>
      </c>
      <c r="E116" s="207" t="s">
        <v>4047</v>
      </c>
      <c r="F116" s="208" t="s">
        <v>4048</v>
      </c>
      <c r="G116" s="209" t="s">
        <v>293</v>
      </c>
      <c r="H116" s="210">
        <v>4325.8519999999999</v>
      </c>
      <c r="I116" s="211"/>
      <c r="J116" s="212">
        <f>ROUND(I116*H116,2)</f>
        <v>0</v>
      </c>
      <c r="K116" s="208" t="s">
        <v>271</v>
      </c>
      <c r="L116" s="44"/>
      <c r="M116" s="213" t="s">
        <v>19</v>
      </c>
      <c r="N116" s="214" t="s">
        <v>40</v>
      </c>
      <c r="O116" s="84"/>
      <c r="P116" s="215">
        <f>O116*H116</f>
        <v>0</v>
      </c>
      <c r="Q116" s="215">
        <v>0</v>
      </c>
      <c r="R116" s="215">
        <f>Q116*H116</f>
        <v>0</v>
      </c>
      <c r="S116" s="215">
        <v>0</v>
      </c>
      <c r="T116" s="216">
        <f>S116*H116</f>
        <v>0</v>
      </c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R116" s="217" t="s">
        <v>265</v>
      </c>
      <c r="AT116" s="217" t="s">
        <v>267</v>
      </c>
      <c r="AU116" s="217" t="s">
        <v>76</v>
      </c>
      <c r="AY116" s="17" t="s">
        <v>266</v>
      </c>
      <c r="AZ116" s="138" t="s">
        <v>4049</v>
      </c>
      <c r="BA116" s="138" t="s">
        <v>4049</v>
      </c>
      <c r="BB116" s="138" t="s">
        <v>19</v>
      </c>
      <c r="BC116" s="138" t="s">
        <v>4050</v>
      </c>
      <c r="BD116" s="138" t="s">
        <v>78</v>
      </c>
      <c r="BE116" s="218">
        <f>IF(N116="základní",J116,0)</f>
        <v>0</v>
      </c>
      <c r="BF116" s="218">
        <f>IF(N116="snížená",J116,0)</f>
        <v>0</v>
      </c>
      <c r="BG116" s="218">
        <f>IF(N116="zákl. přenesená",J116,0)</f>
        <v>0</v>
      </c>
      <c r="BH116" s="218">
        <f>IF(N116="sníž. přenesená",J116,0)</f>
        <v>0</v>
      </c>
      <c r="BI116" s="218">
        <f>IF(N116="nulová",J116,0)</f>
        <v>0</v>
      </c>
      <c r="BJ116" s="17" t="s">
        <v>76</v>
      </c>
      <c r="BK116" s="218">
        <f>ROUND(I116*H116,2)</f>
        <v>0</v>
      </c>
      <c r="BL116" s="17" t="s">
        <v>265</v>
      </c>
      <c r="BM116" s="217" t="s">
        <v>4051</v>
      </c>
    </row>
    <row r="117" s="2" customFormat="1">
      <c r="A117" s="38"/>
      <c r="B117" s="39"/>
      <c r="C117" s="40"/>
      <c r="D117" s="219" t="s">
        <v>273</v>
      </c>
      <c r="E117" s="40"/>
      <c r="F117" s="220" t="s">
        <v>4052</v>
      </c>
      <c r="G117" s="40"/>
      <c r="H117" s="40"/>
      <c r="I117" s="221"/>
      <c r="J117" s="40"/>
      <c r="K117" s="40"/>
      <c r="L117" s="44"/>
      <c r="M117" s="222"/>
      <c r="N117" s="223"/>
      <c r="O117" s="84"/>
      <c r="P117" s="84"/>
      <c r="Q117" s="84"/>
      <c r="R117" s="84"/>
      <c r="S117" s="84"/>
      <c r="T117" s="85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T117" s="17" t="s">
        <v>273</v>
      </c>
      <c r="AU117" s="17" t="s">
        <v>76</v>
      </c>
      <c r="AZ117" s="138" t="s">
        <v>4053</v>
      </c>
      <c r="BA117" s="138" t="s">
        <v>4053</v>
      </c>
      <c r="BB117" s="138" t="s">
        <v>19</v>
      </c>
      <c r="BC117" s="138" t="s">
        <v>4054</v>
      </c>
      <c r="BD117" s="138" t="s">
        <v>78</v>
      </c>
    </row>
    <row r="118" s="2" customFormat="1" ht="24.15" customHeight="1">
      <c r="A118" s="38"/>
      <c r="B118" s="39"/>
      <c r="C118" s="206" t="s">
        <v>345</v>
      </c>
      <c r="D118" s="206" t="s">
        <v>267</v>
      </c>
      <c r="E118" s="207" t="s">
        <v>4055</v>
      </c>
      <c r="F118" s="208" t="s">
        <v>4056</v>
      </c>
      <c r="G118" s="209" t="s">
        <v>293</v>
      </c>
      <c r="H118" s="210">
        <v>4325.8519999999999</v>
      </c>
      <c r="I118" s="211"/>
      <c r="J118" s="212">
        <f>ROUND(I118*H118,2)</f>
        <v>0</v>
      </c>
      <c r="K118" s="208" t="s">
        <v>271</v>
      </c>
      <c r="L118" s="44"/>
      <c r="M118" s="213" t="s">
        <v>19</v>
      </c>
      <c r="N118" s="214" t="s">
        <v>40</v>
      </c>
      <c r="O118" s="84"/>
      <c r="P118" s="215">
        <f>O118*H118</f>
        <v>0</v>
      </c>
      <c r="Q118" s="215">
        <v>0</v>
      </c>
      <c r="R118" s="215">
        <f>Q118*H118</f>
        <v>0</v>
      </c>
      <c r="S118" s="215">
        <v>0</v>
      </c>
      <c r="T118" s="216">
        <f>S118*H118</f>
        <v>0</v>
      </c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R118" s="217" t="s">
        <v>265</v>
      </c>
      <c r="AT118" s="217" t="s">
        <v>267</v>
      </c>
      <c r="AU118" s="217" t="s">
        <v>76</v>
      </c>
      <c r="AY118" s="17" t="s">
        <v>266</v>
      </c>
      <c r="AZ118" s="138" t="s">
        <v>4057</v>
      </c>
      <c r="BA118" s="138" t="s">
        <v>4057</v>
      </c>
      <c r="BB118" s="138" t="s">
        <v>19</v>
      </c>
      <c r="BC118" s="138" t="s">
        <v>4041</v>
      </c>
      <c r="BD118" s="138" t="s">
        <v>78</v>
      </c>
      <c r="BE118" s="218">
        <f>IF(N118="základní",J118,0)</f>
        <v>0</v>
      </c>
      <c r="BF118" s="218">
        <f>IF(N118="snížená",J118,0)</f>
        <v>0</v>
      </c>
      <c r="BG118" s="218">
        <f>IF(N118="zákl. přenesená",J118,0)</f>
        <v>0</v>
      </c>
      <c r="BH118" s="218">
        <f>IF(N118="sníž. přenesená",J118,0)</f>
        <v>0</v>
      </c>
      <c r="BI118" s="218">
        <f>IF(N118="nulová",J118,0)</f>
        <v>0</v>
      </c>
      <c r="BJ118" s="17" t="s">
        <v>76</v>
      </c>
      <c r="BK118" s="218">
        <f>ROUND(I118*H118,2)</f>
        <v>0</v>
      </c>
      <c r="BL118" s="17" t="s">
        <v>265</v>
      </c>
      <c r="BM118" s="217" t="s">
        <v>4058</v>
      </c>
    </row>
    <row r="119" s="2" customFormat="1">
      <c r="A119" s="38"/>
      <c r="B119" s="39"/>
      <c r="C119" s="40"/>
      <c r="D119" s="219" t="s">
        <v>273</v>
      </c>
      <c r="E119" s="40"/>
      <c r="F119" s="220" t="s">
        <v>4059</v>
      </c>
      <c r="G119" s="40"/>
      <c r="H119" s="40"/>
      <c r="I119" s="221"/>
      <c r="J119" s="40"/>
      <c r="K119" s="40"/>
      <c r="L119" s="44"/>
      <c r="M119" s="222"/>
      <c r="N119" s="223"/>
      <c r="O119" s="84"/>
      <c r="P119" s="84"/>
      <c r="Q119" s="84"/>
      <c r="R119" s="84"/>
      <c r="S119" s="84"/>
      <c r="T119" s="85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T119" s="17" t="s">
        <v>273</v>
      </c>
      <c r="AU119" s="17" t="s">
        <v>76</v>
      </c>
      <c r="AZ119" s="138" t="s">
        <v>4060</v>
      </c>
      <c r="BA119" s="138" t="s">
        <v>4060</v>
      </c>
      <c r="BB119" s="138" t="s">
        <v>19</v>
      </c>
      <c r="BC119" s="138" t="s">
        <v>4054</v>
      </c>
      <c r="BD119" s="138" t="s">
        <v>78</v>
      </c>
    </row>
    <row r="120" s="2" customFormat="1" ht="21.75" customHeight="1">
      <c r="A120" s="38"/>
      <c r="B120" s="39"/>
      <c r="C120" s="206" t="s">
        <v>303</v>
      </c>
      <c r="D120" s="206" t="s">
        <v>267</v>
      </c>
      <c r="E120" s="207" t="s">
        <v>4061</v>
      </c>
      <c r="F120" s="208" t="s">
        <v>4062</v>
      </c>
      <c r="G120" s="209" t="s">
        <v>293</v>
      </c>
      <c r="H120" s="210">
        <v>181.66999999999999</v>
      </c>
      <c r="I120" s="211"/>
      <c r="J120" s="212">
        <f>ROUND(I120*H120,2)</f>
        <v>0</v>
      </c>
      <c r="K120" s="208" t="s">
        <v>271</v>
      </c>
      <c r="L120" s="44"/>
      <c r="M120" s="213" t="s">
        <v>19</v>
      </c>
      <c r="N120" s="214" t="s">
        <v>40</v>
      </c>
      <c r="O120" s="84"/>
      <c r="P120" s="215">
        <f>O120*H120</f>
        <v>0</v>
      </c>
      <c r="Q120" s="215">
        <v>0</v>
      </c>
      <c r="R120" s="215">
        <f>Q120*H120</f>
        <v>0</v>
      </c>
      <c r="S120" s="215">
        <v>0</v>
      </c>
      <c r="T120" s="216">
        <f>S120*H120</f>
        <v>0</v>
      </c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R120" s="217" t="s">
        <v>265</v>
      </c>
      <c r="AT120" s="217" t="s">
        <v>267</v>
      </c>
      <c r="AU120" s="217" t="s">
        <v>76</v>
      </c>
      <c r="AY120" s="17" t="s">
        <v>266</v>
      </c>
      <c r="BE120" s="218">
        <f>IF(N120="základní",J120,0)</f>
        <v>0</v>
      </c>
      <c r="BF120" s="218">
        <f>IF(N120="snížená",J120,0)</f>
        <v>0</v>
      </c>
      <c r="BG120" s="218">
        <f>IF(N120="zákl. přenesená",J120,0)</f>
        <v>0</v>
      </c>
      <c r="BH120" s="218">
        <f>IF(N120="sníž. přenesená",J120,0)</f>
        <v>0</v>
      </c>
      <c r="BI120" s="218">
        <f>IF(N120="nulová",J120,0)</f>
        <v>0</v>
      </c>
      <c r="BJ120" s="17" t="s">
        <v>76</v>
      </c>
      <c r="BK120" s="218">
        <f>ROUND(I120*H120,2)</f>
        <v>0</v>
      </c>
      <c r="BL120" s="17" t="s">
        <v>265</v>
      </c>
      <c r="BM120" s="217" t="s">
        <v>4063</v>
      </c>
    </row>
    <row r="121" s="2" customFormat="1">
      <c r="A121" s="38"/>
      <c r="B121" s="39"/>
      <c r="C121" s="40"/>
      <c r="D121" s="219" t="s">
        <v>273</v>
      </c>
      <c r="E121" s="40"/>
      <c r="F121" s="220" t="s">
        <v>4064</v>
      </c>
      <c r="G121" s="40"/>
      <c r="H121" s="40"/>
      <c r="I121" s="221"/>
      <c r="J121" s="40"/>
      <c r="K121" s="40"/>
      <c r="L121" s="44"/>
      <c r="M121" s="222"/>
      <c r="N121" s="223"/>
      <c r="O121" s="84"/>
      <c r="P121" s="84"/>
      <c r="Q121" s="84"/>
      <c r="R121" s="84"/>
      <c r="S121" s="84"/>
      <c r="T121" s="85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T121" s="17" t="s">
        <v>273</v>
      </c>
      <c r="AU121" s="17" t="s">
        <v>76</v>
      </c>
    </row>
    <row r="122" s="2" customFormat="1" ht="21.75" customHeight="1">
      <c r="A122" s="38"/>
      <c r="B122" s="39"/>
      <c r="C122" s="206" t="s">
        <v>310</v>
      </c>
      <c r="D122" s="206" t="s">
        <v>267</v>
      </c>
      <c r="E122" s="207" t="s">
        <v>4065</v>
      </c>
      <c r="F122" s="208" t="s">
        <v>4066</v>
      </c>
      <c r="G122" s="209" t="s">
        <v>293</v>
      </c>
      <c r="H122" s="210">
        <v>181.66999999999999</v>
      </c>
      <c r="I122" s="211"/>
      <c r="J122" s="212">
        <f>ROUND(I122*H122,2)</f>
        <v>0</v>
      </c>
      <c r="K122" s="208" t="s">
        <v>271</v>
      </c>
      <c r="L122" s="44"/>
      <c r="M122" s="213" t="s">
        <v>19</v>
      </c>
      <c r="N122" s="214" t="s">
        <v>40</v>
      </c>
      <c r="O122" s="84"/>
      <c r="P122" s="215">
        <f>O122*H122</f>
        <v>0</v>
      </c>
      <c r="Q122" s="215">
        <v>0</v>
      </c>
      <c r="R122" s="215">
        <f>Q122*H122</f>
        <v>0</v>
      </c>
      <c r="S122" s="215">
        <v>0</v>
      </c>
      <c r="T122" s="216">
        <f>S122*H122</f>
        <v>0</v>
      </c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R122" s="217" t="s">
        <v>265</v>
      </c>
      <c r="AT122" s="217" t="s">
        <v>267</v>
      </c>
      <c r="AU122" s="217" t="s">
        <v>76</v>
      </c>
      <c r="AY122" s="17" t="s">
        <v>266</v>
      </c>
      <c r="BE122" s="218">
        <f>IF(N122="základní",J122,0)</f>
        <v>0</v>
      </c>
      <c r="BF122" s="218">
        <f>IF(N122="snížená",J122,0)</f>
        <v>0</v>
      </c>
      <c r="BG122" s="218">
        <f>IF(N122="zákl. přenesená",J122,0)</f>
        <v>0</v>
      </c>
      <c r="BH122" s="218">
        <f>IF(N122="sníž. přenesená",J122,0)</f>
        <v>0</v>
      </c>
      <c r="BI122" s="218">
        <f>IF(N122="nulová",J122,0)</f>
        <v>0</v>
      </c>
      <c r="BJ122" s="17" t="s">
        <v>76</v>
      </c>
      <c r="BK122" s="218">
        <f>ROUND(I122*H122,2)</f>
        <v>0</v>
      </c>
      <c r="BL122" s="17" t="s">
        <v>265</v>
      </c>
      <c r="BM122" s="217" t="s">
        <v>4067</v>
      </c>
    </row>
    <row r="123" s="2" customFormat="1">
      <c r="A123" s="38"/>
      <c r="B123" s="39"/>
      <c r="C123" s="40"/>
      <c r="D123" s="219" t="s">
        <v>273</v>
      </c>
      <c r="E123" s="40"/>
      <c r="F123" s="220" t="s">
        <v>4068</v>
      </c>
      <c r="G123" s="40"/>
      <c r="H123" s="40"/>
      <c r="I123" s="221"/>
      <c r="J123" s="40"/>
      <c r="K123" s="40"/>
      <c r="L123" s="44"/>
      <c r="M123" s="222"/>
      <c r="N123" s="223"/>
      <c r="O123" s="84"/>
      <c r="P123" s="84"/>
      <c r="Q123" s="84"/>
      <c r="R123" s="84"/>
      <c r="S123" s="84"/>
      <c r="T123" s="85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T123" s="17" t="s">
        <v>273</v>
      </c>
      <c r="AU123" s="17" t="s">
        <v>76</v>
      </c>
    </row>
    <row r="124" s="2" customFormat="1" ht="16.5" customHeight="1">
      <c r="A124" s="38"/>
      <c r="B124" s="39"/>
      <c r="C124" s="206" t="s">
        <v>362</v>
      </c>
      <c r="D124" s="206" t="s">
        <v>267</v>
      </c>
      <c r="E124" s="207" t="s">
        <v>1900</v>
      </c>
      <c r="F124" s="208" t="s">
        <v>4069</v>
      </c>
      <c r="G124" s="209" t="s">
        <v>293</v>
      </c>
      <c r="H124" s="210">
        <v>131.25</v>
      </c>
      <c r="I124" s="211"/>
      <c r="J124" s="212">
        <f>ROUND(I124*H124,2)</f>
        <v>0</v>
      </c>
      <c r="K124" s="208" t="s">
        <v>271</v>
      </c>
      <c r="L124" s="44"/>
      <c r="M124" s="213" t="s">
        <v>19</v>
      </c>
      <c r="N124" s="214" t="s">
        <v>40</v>
      </c>
      <c r="O124" s="84"/>
      <c r="P124" s="215">
        <f>O124*H124</f>
        <v>0</v>
      </c>
      <c r="Q124" s="215">
        <v>0</v>
      </c>
      <c r="R124" s="215">
        <f>Q124*H124</f>
        <v>0</v>
      </c>
      <c r="S124" s="215">
        <v>0</v>
      </c>
      <c r="T124" s="216">
        <f>S124*H124</f>
        <v>0</v>
      </c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R124" s="217" t="s">
        <v>265</v>
      </c>
      <c r="AT124" s="217" t="s">
        <v>267</v>
      </c>
      <c r="AU124" s="217" t="s">
        <v>76</v>
      </c>
      <c r="AY124" s="17" t="s">
        <v>266</v>
      </c>
      <c r="BE124" s="218">
        <f>IF(N124="základní",J124,0)</f>
        <v>0</v>
      </c>
      <c r="BF124" s="218">
        <f>IF(N124="snížená",J124,0)</f>
        <v>0</v>
      </c>
      <c r="BG124" s="218">
        <f>IF(N124="zákl. přenesená",J124,0)</f>
        <v>0</v>
      </c>
      <c r="BH124" s="218">
        <f>IF(N124="sníž. přenesená",J124,0)</f>
        <v>0</v>
      </c>
      <c r="BI124" s="218">
        <f>IF(N124="nulová",J124,0)</f>
        <v>0</v>
      </c>
      <c r="BJ124" s="17" t="s">
        <v>76</v>
      </c>
      <c r="BK124" s="218">
        <f>ROUND(I124*H124,2)</f>
        <v>0</v>
      </c>
      <c r="BL124" s="17" t="s">
        <v>265</v>
      </c>
      <c r="BM124" s="217" t="s">
        <v>4070</v>
      </c>
    </row>
    <row r="125" s="2" customFormat="1">
      <c r="A125" s="38"/>
      <c r="B125" s="39"/>
      <c r="C125" s="40"/>
      <c r="D125" s="219" t="s">
        <v>273</v>
      </c>
      <c r="E125" s="40"/>
      <c r="F125" s="220" t="s">
        <v>1903</v>
      </c>
      <c r="G125" s="40"/>
      <c r="H125" s="40"/>
      <c r="I125" s="221"/>
      <c r="J125" s="40"/>
      <c r="K125" s="40"/>
      <c r="L125" s="44"/>
      <c r="M125" s="222"/>
      <c r="N125" s="223"/>
      <c r="O125" s="84"/>
      <c r="P125" s="84"/>
      <c r="Q125" s="84"/>
      <c r="R125" s="84"/>
      <c r="S125" s="84"/>
      <c r="T125" s="85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T125" s="17" t="s">
        <v>273</v>
      </c>
      <c r="AU125" s="17" t="s">
        <v>76</v>
      </c>
    </row>
    <row r="126" s="12" customFormat="1">
      <c r="A126" s="12"/>
      <c r="B126" s="224"/>
      <c r="C126" s="225"/>
      <c r="D126" s="226" t="s">
        <v>275</v>
      </c>
      <c r="E126" s="227" t="s">
        <v>1574</v>
      </c>
      <c r="F126" s="228" t="s">
        <v>4071</v>
      </c>
      <c r="G126" s="225"/>
      <c r="H126" s="229">
        <v>131.25</v>
      </c>
      <c r="I126" s="230"/>
      <c r="J126" s="225"/>
      <c r="K126" s="225"/>
      <c r="L126" s="231"/>
      <c r="M126" s="236"/>
      <c r="N126" s="237"/>
      <c r="O126" s="237"/>
      <c r="P126" s="237"/>
      <c r="Q126" s="237"/>
      <c r="R126" s="237"/>
      <c r="S126" s="237"/>
      <c r="T126" s="238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T126" s="235" t="s">
        <v>275</v>
      </c>
      <c r="AU126" s="235" t="s">
        <v>76</v>
      </c>
      <c r="AV126" s="12" t="s">
        <v>78</v>
      </c>
      <c r="AW126" s="12" t="s">
        <v>31</v>
      </c>
      <c r="AX126" s="12" t="s">
        <v>69</v>
      </c>
      <c r="AY126" s="235" t="s">
        <v>266</v>
      </c>
    </row>
    <row r="127" s="12" customFormat="1">
      <c r="A127" s="12"/>
      <c r="B127" s="224"/>
      <c r="C127" s="225"/>
      <c r="D127" s="226" t="s">
        <v>275</v>
      </c>
      <c r="E127" s="227" t="s">
        <v>1614</v>
      </c>
      <c r="F127" s="228" t="s">
        <v>4072</v>
      </c>
      <c r="G127" s="225"/>
      <c r="H127" s="229">
        <v>131.25</v>
      </c>
      <c r="I127" s="230"/>
      <c r="J127" s="225"/>
      <c r="K127" s="225"/>
      <c r="L127" s="231"/>
      <c r="M127" s="236"/>
      <c r="N127" s="237"/>
      <c r="O127" s="237"/>
      <c r="P127" s="237"/>
      <c r="Q127" s="237"/>
      <c r="R127" s="237"/>
      <c r="S127" s="237"/>
      <c r="T127" s="238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T127" s="235" t="s">
        <v>275</v>
      </c>
      <c r="AU127" s="235" t="s">
        <v>76</v>
      </c>
      <c r="AV127" s="12" t="s">
        <v>78</v>
      </c>
      <c r="AW127" s="12" t="s">
        <v>31</v>
      </c>
      <c r="AX127" s="12" t="s">
        <v>76</v>
      </c>
      <c r="AY127" s="235" t="s">
        <v>266</v>
      </c>
    </row>
    <row r="128" s="2" customFormat="1" ht="16.5" customHeight="1">
      <c r="A128" s="38"/>
      <c r="B128" s="39"/>
      <c r="C128" s="206" t="s">
        <v>367</v>
      </c>
      <c r="D128" s="206" t="s">
        <v>267</v>
      </c>
      <c r="E128" s="207" t="s">
        <v>1916</v>
      </c>
      <c r="F128" s="208" t="s">
        <v>4073</v>
      </c>
      <c r="G128" s="209" t="s">
        <v>293</v>
      </c>
      <c r="H128" s="210">
        <v>131.25</v>
      </c>
      <c r="I128" s="211"/>
      <c r="J128" s="212">
        <f>ROUND(I128*H128,2)</f>
        <v>0</v>
      </c>
      <c r="K128" s="208" t="s">
        <v>271</v>
      </c>
      <c r="L128" s="44"/>
      <c r="M128" s="213" t="s">
        <v>19</v>
      </c>
      <c r="N128" s="214" t="s">
        <v>40</v>
      </c>
      <c r="O128" s="84"/>
      <c r="P128" s="215">
        <f>O128*H128</f>
        <v>0</v>
      </c>
      <c r="Q128" s="215">
        <v>0</v>
      </c>
      <c r="R128" s="215">
        <f>Q128*H128</f>
        <v>0</v>
      </c>
      <c r="S128" s="215">
        <v>0</v>
      </c>
      <c r="T128" s="216">
        <f>S128*H128</f>
        <v>0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R128" s="217" t="s">
        <v>265</v>
      </c>
      <c r="AT128" s="217" t="s">
        <v>267</v>
      </c>
      <c r="AU128" s="217" t="s">
        <v>76</v>
      </c>
      <c r="AY128" s="17" t="s">
        <v>266</v>
      </c>
      <c r="BE128" s="218">
        <f>IF(N128="základní",J128,0)</f>
        <v>0</v>
      </c>
      <c r="BF128" s="218">
        <f>IF(N128="snížená",J128,0)</f>
        <v>0</v>
      </c>
      <c r="BG128" s="218">
        <f>IF(N128="zákl. přenesená",J128,0)</f>
        <v>0</v>
      </c>
      <c r="BH128" s="218">
        <f>IF(N128="sníž. přenesená",J128,0)</f>
        <v>0</v>
      </c>
      <c r="BI128" s="218">
        <f>IF(N128="nulová",J128,0)</f>
        <v>0</v>
      </c>
      <c r="BJ128" s="17" t="s">
        <v>76</v>
      </c>
      <c r="BK128" s="218">
        <f>ROUND(I128*H128,2)</f>
        <v>0</v>
      </c>
      <c r="BL128" s="17" t="s">
        <v>265</v>
      </c>
      <c r="BM128" s="217" t="s">
        <v>4074</v>
      </c>
    </row>
    <row r="129" s="2" customFormat="1">
      <c r="A129" s="38"/>
      <c r="B129" s="39"/>
      <c r="C129" s="40"/>
      <c r="D129" s="219" t="s">
        <v>273</v>
      </c>
      <c r="E129" s="40"/>
      <c r="F129" s="220" t="s">
        <v>1919</v>
      </c>
      <c r="G129" s="40"/>
      <c r="H129" s="40"/>
      <c r="I129" s="221"/>
      <c r="J129" s="40"/>
      <c r="K129" s="40"/>
      <c r="L129" s="44"/>
      <c r="M129" s="222"/>
      <c r="N129" s="223"/>
      <c r="O129" s="84"/>
      <c r="P129" s="84"/>
      <c r="Q129" s="84"/>
      <c r="R129" s="84"/>
      <c r="S129" s="84"/>
      <c r="T129" s="85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T129" s="17" t="s">
        <v>273</v>
      </c>
      <c r="AU129" s="17" t="s">
        <v>76</v>
      </c>
    </row>
    <row r="130" s="12" customFormat="1">
      <c r="A130" s="12"/>
      <c r="B130" s="224"/>
      <c r="C130" s="225"/>
      <c r="D130" s="226" t="s">
        <v>275</v>
      </c>
      <c r="E130" s="227" t="s">
        <v>372</v>
      </c>
      <c r="F130" s="228" t="s">
        <v>4071</v>
      </c>
      <c r="G130" s="225"/>
      <c r="H130" s="229">
        <v>131.25</v>
      </c>
      <c r="I130" s="230"/>
      <c r="J130" s="225"/>
      <c r="K130" s="225"/>
      <c r="L130" s="231"/>
      <c r="M130" s="236"/>
      <c r="N130" s="237"/>
      <c r="O130" s="237"/>
      <c r="P130" s="237"/>
      <c r="Q130" s="237"/>
      <c r="R130" s="237"/>
      <c r="S130" s="237"/>
      <c r="T130" s="238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T130" s="235" t="s">
        <v>275</v>
      </c>
      <c r="AU130" s="235" t="s">
        <v>76</v>
      </c>
      <c r="AV130" s="12" t="s">
        <v>78</v>
      </c>
      <c r="AW130" s="12" t="s">
        <v>31</v>
      </c>
      <c r="AX130" s="12" t="s">
        <v>69</v>
      </c>
      <c r="AY130" s="235" t="s">
        <v>266</v>
      </c>
    </row>
    <row r="131" s="12" customFormat="1">
      <c r="A131" s="12"/>
      <c r="B131" s="224"/>
      <c r="C131" s="225"/>
      <c r="D131" s="226" t="s">
        <v>275</v>
      </c>
      <c r="E131" s="227" t="s">
        <v>374</v>
      </c>
      <c r="F131" s="228" t="s">
        <v>375</v>
      </c>
      <c r="G131" s="225"/>
      <c r="H131" s="229">
        <v>131.25</v>
      </c>
      <c r="I131" s="230"/>
      <c r="J131" s="225"/>
      <c r="K131" s="225"/>
      <c r="L131" s="231"/>
      <c r="M131" s="236"/>
      <c r="N131" s="237"/>
      <c r="O131" s="237"/>
      <c r="P131" s="237"/>
      <c r="Q131" s="237"/>
      <c r="R131" s="237"/>
      <c r="S131" s="237"/>
      <c r="T131" s="238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T131" s="235" t="s">
        <v>275</v>
      </c>
      <c r="AU131" s="235" t="s">
        <v>76</v>
      </c>
      <c r="AV131" s="12" t="s">
        <v>78</v>
      </c>
      <c r="AW131" s="12" t="s">
        <v>31</v>
      </c>
      <c r="AX131" s="12" t="s">
        <v>76</v>
      </c>
      <c r="AY131" s="235" t="s">
        <v>266</v>
      </c>
    </row>
    <row r="132" s="2" customFormat="1" ht="16.5" customHeight="1">
      <c r="A132" s="38"/>
      <c r="B132" s="39"/>
      <c r="C132" s="206" t="s">
        <v>376</v>
      </c>
      <c r="D132" s="206" t="s">
        <v>267</v>
      </c>
      <c r="E132" s="207" t="s">
        <v>2277</v>
      </c>
      <c r="F132" s="208" t="s">
        <v>4075</v>
      </c>
      <c r="G132" s="209" t="s">
        <v>391</v>
      </c>
      <c r="H132" s="210">
        <v>53.25</v>
      </c>
      <c r="I132" s="211"/>
      <c r="J132" s="212">
        <f>ROUND(I132*H132,2)</f>
        <v>0</v>
      </c>
      <c r="K132" s="208" t="s">
        <v>271</v>
      </c>
      <c r="L132" s="44"/>
      <c r="M132" s="213" t="s">
        <v>19</v>
      </c>
      <c r="N132" s="214" t="s">
        <v>40</v>
      </c>
      <c r="O132" s="84"/>
      <c r="P132" s="215">
        <f>O132*H132</f>
        <v>0</v>
      </c>
      <c r="Q132" s="215">
        <v>0</v>
      </c>
      <c r="R132" s="215">
        <f>Q132*H132</f>
        <v>0</v>
      </c>
      <c r="S132" s="215">
        <v>0</v>
      </c>
      <c r="T132" s="216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17" t="s">
        <v>265</v>
      </c>
      <c r="AT132" s="217" t="s">
        <v>267</v>
      </c>
      <c r="AU132" s="217" t="s">
        <v>76</v>
      </c>
      <c r="AY132" s="17" t="s">
        <v>266</v>
      </c>
      <c r="BE132" s="218">
        <f>IF(N132="základní",J132,0)</f>
        <v>0</v>
      </c>
      <c r="BF132" s="218">
        <f>IF(N132="snížená",J132,0)</f>
        <v>0</v>
      </c>
      <c r="BG132" s="218">
        <f>IF(N132="zákl. přenesená",J132,0)</f>
        <v>0</v>
      </c>
      <c r="BH132" s="218">
        <f>IF(N132="sníž. přenesená",J132,0)</f>
        <v>0</v>
      </c>
      <c r="BI132" s="218">
        <f>IF(N132="nulová",J132,0)</f>
        <v>0</v>
      </c>
      <c r="BJ132" s="17" t="s">
        <v>76</v>
      </c>
      <c r="BK132" s="218">
        <f>ROUND(I132*H132,2)</f>
        <v>0</v>
      </c>
      <c r="BL132" s="17" t="s">
        <v>265</v>
      </c>
      <c r="BM132" s="217" t="s">
        <v>4076</v>
      </c>
    </row>
    <row r="133" s="2" customFormat="1">
      <c r="A133" s="38"/>
      <c r="B133" s="39"/>
      <c r="C133" s="40"/>
      <c r="D133" s="219" t="s">
        <v>273</v>
      </c>
      <c r="E133" s="40"/>
      <c r="F133" s="220" t="s">
        <v>2280</v>
      </c>
      <c r="G133" s="40"/>
      <c r="H133" s="40"/>
      <c r="I133" s="221"/>
      <c r="J133" s="40"/>
      <c r="K133" s="40"/>
      <c r="L133" s="44"/>
      <c r="M133" s="222"/>
      <c r="N133" s="223"/>
      <c r="O133" s="84"/>
      <c r="P133" s="84"/>
      <c r="Q133" s="84"/>
      <c r="R133" s="84"/>
      <c r="S133" s="84"/>
      <c r="T133" s="85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T133" s="17" t="s">
        <v>273</v>
      </c>
      <c r="AU133" s="17" t="s">
        <v>76</v>
      </c>
    </row>
    <row r="134" s="12" customFormat="1">
      <c r="A134" s="12"/>
      <c r="B134" s="224"/>
      <c r="C134" s="225"/>
      <c r="D134" s="226" t="s">
        <v>275</v>
      </c>
      <c r="E134" s="227" t="s">
        <v>381</v>
      </c>
      <c r="F134" s="228" t="s">
        <v>4077</v>
      </c>
      <c r="G134" s="225"/>
      <c r="H134" s="229">
        <v>53.25</v>
      </c>
      <c r="I134" s="230"/>
      <c r="J134" s="225"/>
      <c r="K134" s="225"/>
      <c r="L134" s="231"/>
      <c r="M134" s="236"/>
      <c r="N134" s="237"/>
      <c r="O134" s="237"/>
      <c r="P134" s="237"/>
      <c r="Q134" s="237"/>
      <c r="R134" s="237"/>
      <c r="S134" s="237"/>
      <c r="T134" s="238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T134" s="235" t="s">
        <v>275</v>
      </c>
      <c r="AU134" s="235" t="s">
        <v>76</v>
      </c>
      <c r="AV134" s="12" t="s">
        <v>78</v>
      </c>
      <c r="AW134" s="12" t="s">
        <v>31</v>
      </c>
      <c r="AX134" s="12" t="s">
        <v>69</v>
      </c>
      <c r="AY134" s="235" t="s">
        <v>266</v>
      </c>
    </row>
    <row r="135" s="12" customFormat="1">
      <c r="A135" s="12"/>
      <c r="B135" s="224"/>
      <c r="C135" s="225"/>
      <c r="D135" s="226" t="s">
        <v>275</v>
      </c>
      <c r="E135" s="227" t="s">
        <v>383</v>
      </c>
      <c r="F135" s="228" t="s">
        <v>384</v>
      </c>
      <c r="G135" s="225"/>
      <c r="H135" s="229">
        <v>53.25</v>
      </c>
      <c r="I135" s="230"/>
      <c r="J135" s="225"/>
      <c r="K135" s="225"/>
      <c r="L135" s="231"/>
      <c r="M135" s="236"/>
      <c r="N135" s="237"/>
      <c r="O135" s="237"/>
      <c r="P135" s="237"/>
      <c r="Q135" s="237"/>
      <c r="R135" s="237"/>
      <c r="S135" s="237"/>
      <c r="T135" s="238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T135" s="235" t="s">
        <v>275</v>
      </c>
      <c r="AU135" s="235" t="s">
        <v>76</v>
      </c>
      <c r="AV135" s="12" t="s">
        <v>78</v>
      </c>
      <c r="AW135" s="12" t="s">
        <v>31</v>
      </c>
      <c r="AX135" s="12" t="s">
        <v>76</v>
      </c>
      <c r="AY135" s="235" t="s">
        <v>266</v>
      </c>
    </row>
    <row r="136" s="2" customFormat="1" ht="16.5" customHeight="1">
      <c r="A136" s="38"/>
      <c r="B136" s="39"/>
      <c r="C136" s="206" t="s">
        <v>573</v>
      </c>
      <c r="D136" s="206" t="s">
        <v>267</v>
      </c>
      <c r="E136" s="207" t="s">
        <v>4078</v>
      </c>
      <c r="F136" s="208" t="s">
        <v>4079</v>
      </c>
      <c r="G136" s="209" t="s">
        <v>391</v>
      </c>
      <c r="H136" s="210">
        <v>53.25</v>
      </c>
      <c r="I136" s="211"/>
      <c r="J136" s="212">
        <f>ROUND(I136*H136,2)</f>
        <v>0</v>
      </c>
      <c r="K136" s="208" t="s">
        <v>271</v>
      </c>
      <c r="L136" s="44"/>
      <c r="M136" s="213" t="s">
        <v>19</v>
      </c>
      <c r="N136" s="214" t="s">
        <v>40</v>
      </c>
      <c r="O136" s="84"/>
      <c r="P136" s="215">
        <f>O136*H136</f>
        <v>0</v>
      </c>
      <c r="Q136" s="215">
        <v>0</v>
      </c>
      <c r="R136" s="215">
        <f>Q136*H136</f>
        <v>0</v>
      </c>
      <c r="S136" s="215">
        <v>0</v>
      </c>
      <c r="T136" s="216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17" t="s">
        <v>265</v>
      </c>
      <c r="AT136" s="217" t="s">
        <v>267</v>
      </c>
      <c r="AU136" s="217" t="s">
        <v>76</v>
      </c>
      <c r="AY136" s="17" t="s">
        <v>266</v>
      </c>
      <c r="BE136" s="218">
        <f>IF(N136="základní",J136,0)</f>
        <v>0</v>
      </c>
      <c r="BF136" s="218">
        <f>IF(N136="snížená",J136,0)</f>
        <v>0</v>
      </c>
      <c r="BG136" s="218">
        <f>IF(N136="zákl. přenesená",J136,0)</f>
        <v>0</v>
      </c>
      <c r="BH136" s="218">
        <f>IF(N136="sníž. přenesená",J136,0)</f>
        <v>0</v>
      </c>
      <c r="BI136" s="218">
        <f>IF(N136="nulová",J136,0)</f>
        <v>0</v>
      </c>
      <c r="BJ136" s="17" t="s">
        <v>76</v>
      </c>
      <c r="BK136" s="218">
        <f>ROUND(I136*H136,2)</f>
        <v>0</v>
      </c>
      <c r="BL136" s="17" t="s">
        <v>265</v>
      </c>
      <c r="BM136" s="217" t="s">
        <v>4080</v>
      </c>
    </row>
    <row r="137" s="2" customFormat="1">
      <c r="A137" s="38"/>
      <c r="B137" s="39"/>
      <c r="C137" s="40"/>
      <c r="D137" s="219" t="s">
        <v>273</v>
      </c>
      <c r="E137" s="40"/>
      <c r="F137" s="220" t="s">
        <v>4081</v>
      </c>
      <c r="G137" s="40"/>
      <c r="H137" s="40"/>
      <c r="I137" s="221"/>
      <c r="J137" s="40"/>
      <c r="K137" s="40"/>
      <c r="L137" s="44"/>
      <c r="M137" s="222"/>
      <c r="N137" s="223"/>
      <c r="O137" s="84"/>
      <c r="P137" s="84"/>
      <c r="Q137" s="84"/>
      <c r="R137" s="84"/>
      <c r="S137" s="84"/>
      <c r="T137" s="85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T137" s="17" t="s">
        <v>273</v>
      </c>
      <c r="AU137" s="17" t="s">
        <v>76</v>
      </c>
    </row>
    <row r="138" s="2" customFormat="1" ht="21.75" customHeight="1">
      <c r="A138" s="38"/>
      <c r="B138" s="39"/>
      <c r="C138" s="206" t="s">
        <v>579</v>
      </c>
      <c r="D138" s="206" t="s">
        <v>267</v>
      </c>
      <c r="E138" s="207" t="s">
        <v>517</v>
      </c>
      <c r="F138" s="208" t="s">
        <v>4082</v>
      </c>
      <c r="G138" s="209" t="s">
        <v>293</v>
      </c>
      <c r="H138" s="210">
        <v>4689.192</v>
      </c>
      <c r="I138" s="211"/>
      <c r="J138" s="212">
        <f>ROUND(I138*H138,2)</f>
        <v>0</v>
      </c>
      <c r="K138" s="208" t="s">
        <v>271</v>
      </c>
      <c r="L138" s="44"/>
      <c r="M138" s="213" t="s">
        <v>19</v>
      </c>
      <c r="N138" s="214" t="s">
        <v>40</v>
      </c>
      <c r="O138" s="84"/>
      <c r="P138" s="215">
        <f>O138*H138</f>
        <v>0</v>
      </c>
      <c r="Q138" s="215">
        <v>0</v>
      </c>
      <c r="R138" s="215">
        <f>Q138*H138</f>
        <v>0</v>
      </c>
      <c r="S138" s="215">
        <v>0</v>
      </c>
      <c r="T138" s="216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17" t="s">
        <v>265</v>
      </c>
      <c r="AT138" s="217" t="s">
        <v>267</v>
      </c>
      <c r="AU138" s="217" t="s">
        <v>76</v>
      </c>
      <c r="AY138" s="17" t="s">
        <v>266</v>
      </c>
      <c r="BE138" s="218">
        <f>IF(N138="základní",J138,0)</f>
        <v>0</v>
      </c>
      <c r="BF138" s="218">
        <f>IF(N138="snížená",J138,0)</f>
        <v>0</v>
      </c>
      <c r="BG138" s="218">
        <f>IF(N138="zákl. přenesená",J138,0)</f>
        <v>0</v>
      </c>
      <c r="BH138" s="218">
        <f>IF(N138="sníž. přenesená",J138,0)</f>
        <v>0</v>
      </c>
      <c r="BI138" s="218">
        <f>IF(N138="nulová",J138,0)</f>
        <v>0</v>
      </c>
      <c r="BJ138" s="17" t="s">
        <v>76</v>
      </c>
      <c r="BK138" s="218">
        <f>ROUND(I138*H138,2)</f>
        <v>0</v>
      </c>
      <c r="BL138" s="17" t="s">
        <v>265</v>
      </c>
      <c r="BM138" s="217" t="s">
        <v>4083</v>
      </c>
    </row>
    <row r="139" s="2" customFormat="1">
      <c r="A139" s="38"/>
      <c r="B139" s="39"/>
      <c r="C139" s="40"/>
      <c r="D139" s="219" t="s">
        <v>273</v>
      </c>
      <c r="E139" s="40"/>
      <c r="F139" s="220" t="s">
        <v>520</v>
      </c>
      <c r="G139" s="40"/>
      <c r="H139" s="40"/>
      <c r="I139" s="221"/>
      <c r="J139" s="40"/>
      <c r="K139" s="40"/>
      <c r="L139" s="44"/>
      <c r="M139" s="222"/>
      <c r="N139" s="223"/>
      <c r="O139" s="84"/>
      <c r="P139" s="84"/>
      <c r="Q139" s="84"/>
      <c r="R139" s="84"/>
      <c r="S139" s="84"/>
      <c r="T139" s="85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T139" s="17" t="s">
        <v>273</v>
      </c>
      <c r="AU139" s="17" t="s">
        <v>76</v>
      </c>
    </row>
    <row r="140" s="2" customFormat="1" ht="24.15" customHeight="1">
      <c r="A140" s="38"/>
      <c r="B140" s="39"/>
      <c r="C140" s="206" t="s">
        <v>8</v>
      </c>
      <c r="D140" s="206" t="s">
        <v>267</v>
      </c>
      <c r="E140" s="207" t="s">
        <v>4084</v>
      </c>
      <c r="F140" s="208" t="s">
        <v>4085</v>
      </c>
      <c r="G140" s="209" t="s">
        <v>293</v>
      </c>
      <c r="H140" s="210">
        <v>46891.919999999998</v>
      </c>
      <c r="I140" s="211"/>
      <c r="J140" s="212">
        <f>ROUND(I140*H140,2)</f>
        <v>0</v>
      </c>
      <c r="K140" s="208" t="s">
        <v>271</v>
      </c>
      <c r="L140" s="44"/>
      <c r="M140" s="213" t="s">
        <v>19</v>
      </c>
      <c r="N140" s="214" t="s">
        <v>40</v>
      </c>
      <c r="O140" s="84"/>
      <c r="P140" s="215">
        <f>O140*H140</f>
        <v>0</v>
      </c>
      <c r="Q140" s="215">
        <v>0</v>
      </c>
      <c r="R140" s="215">
        <f>Q140*H140</f>
        <v>0</v>
      </c>
      <c r="S140" s="215">
        <v>0</v>
      </c>
      <c r="T140" s="216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17" t="s">
        <v>265</v>
      </c>
      <c r="AT140" s="217" t="s">
        <v>267</v>
      </c>
      <c r="AU140" s="217" t="s">
        <v>76</v>
      </c>
      <c r="AY140" s="17" t="s">
        <v>266</v>
      </c>
      <c r="BE140" s="218">
        <f>IF(N140="základní",J140,0)</f>
        <v>0</v>
      </c>
      <c r="BF140" s="218">
        <f>IF(N140="snížená",J140,0)</f>
        <v>0</v>
      </c>
      <c r="BG140" s="218">
        <f>IF(N140="zákl. přenesená",J140,0)</f>
        <v>0</v>
      </c>
      <c r="BH140" s="218">
        <f>IF(N140="sníž. přenesená",J140,0)</f>
        <v>0</v>
      </c>
      <c r="BI140" s="218">
        <f>IF(N140="nulová",J140,0)</f>
        <v>0</v>
      </c>
      <c r="BJ140" s="17" t="s">
        <v>76</v>
      </c>
      <c r="BK140" s="218">
        <f>ROUND(I140*H140,2)</f>
        <v>0</v>
      </c>
      <c r="BL140" s="17" t="s">
        <v>265</v>
      </c>
      <c r="BM140" s="217" t="s">
        <v>4086</v>
      </c>
    </row>
    <row r="141" s="2" customFormat="1">
      <c r="A141" s="38"/>
      <c r="B141" s="39"/>
      <c r="C141" s="40"/>
      <c r="D141" s="219" t="s">
        <v>273</v>
      </c>
      <c r="E141" s="40"/>
      <c r="F141" s="220" t="s">
        <v>4087</v>
      </c>
      <c r="G141" s="40"/>
      <c r="H141" s="40"/>
      <c r="I141" s="221"/>
      <c r="J141" s="40"/>
      <c r="K141" s="40"/>
      <c r="L141" s="44"/>
      <c r="M141" s="222"/>
      <c r="N141" s="223"/>
      <c r="O141" s="84"/>
      <c r="P141" s="84"/>
      <c r="Q141" s="84"/>
      <c r="R141" s="84"/>
      <c r="S141" s="84"/>
      <c r="T141" s="85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T141" s="17" t="s">
        <v>273</v>
      </c>
      <c r="AU141" s="17" t="s">
        <v>76</v>
      </c>
    </row>
    <row r="142" s="2" customFormat="1" ht="21.75" customHeight="1">
      <c r="A142" s="38"/>
      <c r="B142" s="39"/>
      <c r="C142" s="206" t="s">
        <v>591</v>
      </c>
      <c r="D142" s="206" t="s">
        <v>267</v>
      </c>
      <c r="E142" s="207" t="s">
        <v>1962</v>
      </c>
      <c r="F142" s="208" t="s">
        <v>4088</v>
      </c>
      <c r="G142" s="209" t="s">
        <v>293</v>
      </c>
      <c r="H142" s="210">
        <v>363.33999999999998</v>
      </c>
      <c r="I142" s="211"/>
      <c r="J142" s="212">
        <f>ROUND(I142*H142,2)</f>
        <v>0</v>
      </c>
      <c r="K142" s="208" t="s">
        <v>271</v>
      </c>
      <c r="L142" s="44"/>
      <c r="M142" s="213" t="s">
        <v>19</v>
      </c>
      <c r="N142" s="214" t="s">
        <v>40</v>
      </c>
      <c r="O142" s="84"/>
      <c r="P142" s="215">
        <f>O142*H142</f>
        <v>0</v>
      </c>
      <c r="Q142" s="215">
        <v>0</v>
      </c>
      <c r="R142" s="215">
        <f>Q142*H142</f>
        <v>0</v>
      </c>
      <c r="S142" s="215">
        <v>0</v>
      </c>
      <c r="T142" s="216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17" t="s">
        <v>265</v>
      </c>
      <c r="AT142" s="217" t="s">
        <v>267</v>
      </c>
      <c r="AU142" s="217" t="s">
        <v>76</v>
      </c>
      <c r="AY142" s="17" t="s">
        <v>266</v>
      </c>
      <c r="BE142" s="218">
        <f>IF(N142="základní",J142,0)</f>
        <v>0</v>
      </c>
      <c r="BF142" s="218">
        <f>IF(N142="snížená",J142,0)</f>
        <v>0</v>
      </c>
      <c r="BG142" s="218">
        <f>IF(N142="zákl. přenesená",J142,0)</f>
        <v>0</v>
      </c>
      <c r="BH142" s="218">
        <f>IF(N142="sníž. přenesená",J142,0)</f>
        <v>0</v>
      </c>
      <c r="BI142" s="218">
        <f>IF(N142="nulová",J142,0)</f>
        <v>0</v>
      </c>
      <c r="BJ142" s="17" t="s">
        <v>76</v>
      </c>
      <c r="BK142" s="218">
        <f>ROUND(I142*H142,2)</f>
        <v>0</v>
      </c>
      <c r="BL142" s="17" t="s">
        <v>265</v>
      </c>
      <c r="BM142" s="217" t="s">
        <v>4089</v>
      </c>
    </row>
    <row r="143" s="2" customFormat="1">
      <c r="A143" s="38"/>
      <c r="B143" s="39"/>
      <c r="C143" s="40"/>
      <c r="D143" s="219" t="s">
        <v>273</v>
      </c>
      <c r="E143" s="40"/>
      <c r="F143" s="220" t="s">
        <v>1965</v>
      </c>
      <c r="G143" s="40"/>
      <c r="H143" s="40"/>
      <c r="I143" s="221"/>
      <c r="J143" s="40"/>
      <c r="K143" s="40"/>
      <c r="L143" s="44"/>
      <c r="M143" s="222"/>
      <c r="N143" s="223"/>
      <c r="O143" s="84"/>
      <c r="P143" s="84"/>
      <c r="Q143" s="84"/>
      <c r="R143" s="84"/>
      <c r="S143" s="84"/>
      <c r="T143" s="85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T143" s="17" t="s">
        <v>273</v>
      </c>
      <c r="AU143" s="17" t="s">
        <v>76</v>
      </c>
    </row>
    <row r="144" s="2" customFormat="1" ht="24.15" customHeight="1">
      <c r="A144" s="38"/>
      <c r="B144" s="39"/>
      <c r="C144" s="206" t="s">
        <v>598</v>
      </c>
      <c r="D144" s="206" t="s">
        <v>267</v>
      </c>
      <c r="E144" s="207" t="s">
        <v>4090</v>
      </c>
      <c r="F144" s="208" t="s">
        <v>4091</v>
      </c>
      <c r="G144" s="209" t="s">
        <v>293</v>
      </c>
      <c r="H144" s="210">
        <v>3633.4000000000001</v>
      </c>
      <c r="I144" s="211"/>
      <c r="J144" s="212">
        <f>ROUND(I144*H144,2)</f>
        <v>0</v>
      </c>
      <c r="K144" s="208" t="s">
        <v>271</v>
      </c>
      <c r="L144" s="44"/>
      <c r="M144" s="213" t="s">
        <v>19</v>
      </c>
      <c r="N144" s="214" t="s">
        <v>40</v>
      </c>
      <c r="O144" s="84"/>
      <c r="P144" s="215">
        <f>O144*H144</f>
        <v>0</v>
      </c>
      <c r="Q144" s="215">
        <v>0</v>
      </c>
      <c r="R144" s="215">
        <f>Q144*H144</f>
        <v>0</v>
      </c>
      <c r="S144" s="215">
        <v>0</v>
      </c>
      <c r="T144" s="216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217" t="s">
        <v>265</v>
      </c>
      <c r="AT144" s="217" t="s">
        <v>267</v>
      </c>
      <c r="AU144" s="217" t="s">
        <v>76</v>
      </c>
      <c r="AY144" s="17" t="s">
        <v>266</v>
      </c>
      <c r="BE144" s="218">
        <f>IF(N144="základní",J144,0)</f>
        <v>0</v>
      </c>
      <c r="BF144" s="218">
        <f>IF(N144="snížená",J144,0)</f>
        <v>0</v>
      </c>
      <c r="BG144" s="218">
        <f>IF(N144="zákl. přenesená",J144,0)</f>
        <v>0</v>
      </c>
      <c r="BH144" s="218">
        <f>IF(N144="sníž. přenesená",J144,0)</f>
        <v>0</v>
      </c>
      <c r="BI144" s="218">
        <f>IF(N144="nulová",J144,0)</f>
        <v>0</v>
      </c>
      <c r="BJ144" s="17" t="s">
        <v>76</v>
      </c>
      <c r="BK144" s="218">
        <f>ROUND(I144*H144,2)</f>
        <v>0</v>
      </c>
      <c r="BL144" s="17" t="s">
        <v>265</v>
      </c>
      <c r="BM144" s="217" t="s">
        <v>4092</v>
      </c>
    </row>
    <row r="145" s="2" customFormat="1">
      <c r="A145" s="38"/>
      <c r="B145" s="39"/>
      <c r="C145" s="40"/>
      <c r="D145" s="219" t="s">
        <v>273</v>
      </c>
      <c r="E145" s="40"/>
      <c r="F145" s="220" t="s">
        <v>4093</v>
      </c>
      <c r="G145" s="40"/>
      <c r="H145" s="40"/>
      <c r="I145" s="221"/>
      <c r="J145" s="40"/>
      <c r="K145" s="40"/>
      <c r="L145" s="44"/>
      <c r="M145" s="222"/>
      <c r="N145" s="223"/>
      <c r="O145" s="84"/>
      <c r="P145" s="84"/>
      <c r="Q145" s="84"/>
      <c r="R145" s="84"/>
      <c r="S145" s="84"/>
      <c r="T145" s="85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T145" s="17" t="s">
        <v>273</v>
      </c>
      <c r="AU145" s="17" t="s">
        <v>76</v>
      </c>
    </row>
    <row r="146" s="2" customFormat="1" ht="16.5" customHeight="1">
      <c r="A146" s="38"/>
      <c r="B146" s="39"/>
      <c r="C146" s="206" t="s">
        <v>605</v>
      </c>
      <c r="D146" s="206" t="s">
        <v>267</v>
      </c>
      <c r="E146" s="207" t="s">
        <v>533</v>
      </c>
      <c r="F146" s="208" t="s">
        <v>4094</v>
      </c>
      <c r="G146" s="209" t="s">
        <v>302</v>
      </c>
      <c r="H146" s="210">
        <v>8354.8449999999993</v>
      </c>
      <c r="I146" s="211"/>
      <c r="J146" s="212">
        <f>ROUND(I146*H146,2)</f>
        <v>0</v>
      </c>
      <c r="K146" s="208" t="s">
        <v>271</v>
      </c>
      <c r="L146" s="44"/>
      <c r="M146" s="213" t="s">
        <v>19</v>
      </c>
      <c r="N146" s="214" t="s">
        <v>40</v>
      </c>
      <c r="O146" s="84"/>
      <c r="P146" s="215">
        <f>O146*H146</f>
        <v>0</v>
      </c>
      <c r="Q146" s="215">
        <v>0</v>
      </c>
      <c r="R146" s="215">
        <f>Q146*H146</f>
        <v>0</v>
      </c>
      <c r="S146" s="215">
        <v>0</v>
      </c>
      <c r="T146" s="216">
        <f>S146*H146</f>
        <v>0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217" t="s">
        <v>265</v>
      </c>
      <c r="AT146" s="217" t="s">
        <v>267</v>
      </c>
      <c r="AU146" s="217" t="s">
        <v>76</v>
      </c>
      <c r="AY146" s="17" t="s">
        <v>266</v>
      </c>
      <c r="BE146" s="218">
        <f>IF(N146="základní",J146,0)</f>
        <v>0</v>
      </c>
      <c r="BF146" s="218">
        <f>IF(N146="snížená",J146,0)</f>
        <v>0</v>
      </c>
      <c r="BG146" s="218">
        <f>IF(N146="zákl. přenesená",J146,0)</f>
        <v>0</v>
      </c>
      <c r="BH146" s="218">
        <f>IF(N146="sníž. přenesená",J146,0)</f>
        <v>0</v>
      </c>
      <c r="BI146" s="218">
        <f>IF(N146="nulová",J146,0)</f>
        <v>0</v>
      </c>
      <c r="BJ146" s="17" t="s">
        <v>76</v>
      </c>
      <c r="BK146" s="218">
        <f>ROUND(I146*H146,2)</f>
        <v>0</v>
      </c>
      <c r="BL146" s="17" t="s">
        <v>265</v>
      </c>
      <c r="BM146" s="217" t="s">
        <v>4095</v>
      </c>
    </row>
    <row r="147" s="2" customFormat="1">
      <c r="A147" s="38"/>
      <c r="B147" s="39"/>
      <c r="C147" s="40"/>
      <c r="D147" s="219" t="s">
        <v>273</v>
      </c>
      <c r="E147" s="40"/>
      <c r="F147" s="220" t="s">
        <v>536</v>
      </c>
      <c r="G147" s="40"/>
      <c r="H147" s="40"/>
      <c r="I147" s="221"/>
      <c r="J147" s="40"/>
      <c r="K147" s="40"/>
      <c r="L147" s="44"/>
      <c r="M147" s="222"/>
      <c r="N147" s="223"/>
      <c r="O147" s="84"/>
      <c r="P147" s="84"/>
      <c r="Q147" s="84"/>
      <c r="R147" s="84"/>
      <c r="S147" s="84"/>
      <c r="T147" s="85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T147" s="17" t="s">
        <v>273</v>
      </c>
      <c r="AU147" s="17" t="s">
        <v>76</v>
      </c>
    </row>
    <row r="148" s="2" customFormat="1" ht="16.5" customHeight="1">
      <c r="A148" s="38"/>
      <c r="B148" s="39"/>
      <c r="C148" s="206" t="s">
        <v>615</v>
      </c>
      <c r="D148" s="206" t="s">
        <v>267</v>
      </c>
      <c r="E148" s="207" t="s">
        <v>291</v>
      </c>
      <c r="F148" s="208" t="s">
        <v>4096</v>
      </c>
      <c r="G148" s="209" t="s">
        <v>293</v>
      </c>
      <c r="H148" s="210">
        <v>229.53</v>
      </c>
      <c r="I148" s="211"/>
      <c r="J148" s="212">
        <f>ROUND(I148*H148,2)</f>
        <v>0</v>
      </c>
      <c r="K148" s="208" t="s">
        <v>271</v>
      </c>
      <c r="L148" s="44"/>
      <c r="M148" s="213" t="s">
        <v>19</v>
      </c>
      <c r="N148" s="214" t="s">
        <v>40</v>
      </c>
      <c r="O148" s="84"/>
      <c r="P148" s="215">
        <f>O148*H148</f>
        <v>0</v>
      </c>
      <c r="Q148" s="215">
        <v>0</v>
      </c>
      <c r="R148" s="215">
        <f>Q148*H148</f>
        <v>0</v>
      </c>
      <c r="S148" s="215">
        <v>0</v>
      </c>
      <c r="T148" s="216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217" t="s">
        <v>265</v>
      </c>
      <c r="AT148" s="217" t="s">
        <v>267</v>
      </c>
      <c r="AU148" s="217" t="s">
        <v>76</v>
      </c>
      <c r="AY148" s="17" t="s">
        <v>266</v>
      </c>
      <c r="BE148" s="218">
        <f>IF(N148="základní",J148,0)</f>
        <v>0</v>
      </c>
      <c r="BF148" s="218">
        <f>IF(N148="snížená",J148,0)</f>
        <v>0</v>
      </c>
      <c r="BG148" s="218">
        <f>IF(N148="zákl. přenesená",J148,0)</f>
        <v>0</v>
      </c>
      <c r="BH148" s="218">
        <f>IF(N148="sníž. přenesená",J148,0)</f>
        <v>0</v>
      </c>
      <c r="BI148" s="218">
        <f>IF(N148="nulová",J148,0)</f>
        <v>0</v>
      </c>
      <c r="BJ148" s="17" t="s">
        <v>76</v>
      </c>
      <c r="BK148" s="218">
        <f>ROUND(I148*H148,2)</f>
        <v>0</v>
      </c>
      <c r="BL148" s="17" t="s">
        <v>265</v>
      </c>
      <c r="BM148" s="217" t="s">
        <v>4097</v>
      </c>
    </row>
    <row r="149" s="2" customFormat="1">
      <c r="A149" s="38"/>
      <c r="B149" s="39"/>
      <c r="C149" s="40"/>
      <c r="D149" s="219" t="s">
        <v>273</v>
      </c>
      <c r="E149" s="40"/>
      <c r="F149" s="220" t="s">
        <v>295</v>
      </c>
      <c r="G149" s="40"/>
      <c r="H149" s="40"/>
      <c r="I149" s="221"/>
      <c r="J149" s="40"/>
      <c r="K149" s="40"/>
      <c r="L149" s="44"/>
      <c r="M149" s="222"/>
      <c r="N149" s="223"/>
      <c r="O149" s="84"/>
      <c r="P149" s="84"/>
      <c r="Q149" s="84"/>
      <c r="R149" s="84"/>
      <c r="S149" s="84"/>
      <c r="T149" s="85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T149" s="17" t="s">
        <v>273</v>
      </c>
      <c r="AU149" s="17" t="s">
        <v>76</v>
      </c>
    </row>
    <row r="150" s="2" customFormat="1" ht="16.5" customHeight="1">
      <c r="A150" s="38"/>
      <c r="B150" s="39"/>
      <c r="C150" s="239" t="s">
        <v>625</v>
      </c>
      <c r="D150" s="239" t="s">
        <v>299</v>
      </c>
      <c r="E150" s="240" t="s">
        <v>300</v>
      </c>
      <c r="F150" s="241" t="s">
        <v>301</v>
      </c>
      <c r="G150" s="242" t="s">
        <v>302</v>
      </c>
      <c r="H150" s="243">
        <v>578.41600000000005</v>
      </c>
      <c r="I150" s="244"/>
      <c r="J150" s="245">
        <f>ROUND(I150*H150,2)</f>
        <v>0</v>
      </c>
      <c r="K150" s="241" t="s">
        <v>271</v>
      </c>
      <c r="L150" s="246"/>
      <c r="M150" s="247" t="s">
        <v>19</v>
      </c>
      <c r="N150" s="248" t="s">
        <v>40</v>
      </c>
      <c r="O150" s="84"/>
      <c r="P150" s="215">
        <f>O150*H150</f>
        <v>0</v>
      </c>
      <c r="Q150" s="215">
        <v>0</v>
      </c>
      <c r="R150" s="215">
        <f>Q150*H150</f>
        <v>0</v>
      </c>
      <c r="S150" s="215">
        <v>0</v>
      </c>
      <c r="T150" s="216">
        <f>S150*H150</f>
        <v>0</v>
      </c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R150" s="217" t="s">
        <v>303</v>
      </c>
      <c r="AT150" s="217" t="s">
        <v>299</v>
      </c>
      <c r="AU150" s="217" t="s">
        <v>76</v>
      </c>
      <c r="AY150" s="17" t="s">
        <v>266</v>
      </c>
      <c r="BE150" s="218">
        <f>IF(N150="základní",J150,0)</f>
        <v>0</v>
      </c>
      <c r="BF150" s="218">
        <f>IF(N150="snížená",J150,0)</f>
        <v>0</v>
      </c>
      <c r="BG150" s="218">
        <f>IF(N150="zákl. přenesená",J150,0)</f>
        <v>0</v>
      </c>
      <c r="BH150" s="218">
        <f>IF(N150="sníž. přenesená",J150,0)</f>
        <v>0</v>
      </c>
      <c r="BI150" s="218">
        <f>IF(N150="nulová",J150,0)</f>
        <v>0</v>
      </c>
      <c r="BJ150" s="17" t="s">
        <v>76</v>
      </c>
      <c r="BK150" s="218">
        <f>ROUND(I150*H150,2)</f>
        <v>0</v>
      </c>
      <c r="BL150" s="17" t="s">
        <v>265</v>
      </c>
      <c r="BM150" s="217" t="s">
        <v>4098</v>
      </c>
    </row>
    <row r="151" s="2" customFormat="1">
      <c r="A151" s="38"/>
      <c r="B151" s="39"/>
      <c r="C151" s="40"/>
      <c r="D151" s="219" t="s">
        <v>273</v>
      </c>
      <c r="E151" s="40"/>
      <c r="F151" s="220" t="s">
        <v>305</v>
      </c>
      <c r="G151" s="40"/>
      <c r="H151" s="40"/>
      <c r="I151" s="221"/>
      <c r="J151" s="40"/>
      <c r="K151" s="40"/>
      <c r="L151" s="44"/>
      <c r="M151" s="222"/>
      <c r="N151" s="223"/>
      <c r="O151" s="84"/>
      <c r="P151" s="84"/>
      <c r="Q151" s="84"/>
      <c r="R151" s="84"/>
      <c r="S151" s="84"/>
      <c r="T151" s="85"/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T151" s="17" t="s">
        <v>273</v>
      </c>
      <c r="AU151" s="17" t="s">
        <v>76</v>
      </c>
    </row>
    <row r="152" s="2" customFormat="1" ht="16.5" customHeight="1">
      <c r="A152" s="38"/>
      <c r="B152" s="39"/>
      <c r="C152" s="206" t="s">
        <v>7</v>
      </c>
      <c r="D152" s="206" t="s">
        <v>267</v>
      </c>
      <c r="E152" s="207" t="s">
        <v>4099</v>
      </c>
      <c r="F152" s="208" t="s">
        <v>4100</v>
      </c>
      <c r="G152" s="209" t="s">
        <v>391</v>
      </c>
      <c r="H152" s="210">
        <v>1032.7000000000001</v>
      </c>
      <c r="I152" s="211"/>
      <c r="J152" s="212">
        <f>ROUND(I152*H152,2)</f>
        <v>0</v>
      </c>
      <c r="K152" s="208" t="s">
        <v>271</v>
      </c>
      <c r="L152" s="44"/>
      <c r="M152" s="213" t="s">
        <v>19</v>
      </c>
      <c r="N152" s="214" t="s">
        <v>40</v>
      </c>
      <c r="O152" s="84"/>
      <c r="P152" s="215">
        <f>O152*H152</f>
        <v>0</v>
      </c>
      <c r="Q152" s="215">
        <v>0</v>
      </c>
      <c r="R152" s="215">
        <f>Q152*H152</f>
        <v>0</v>
      </c>
      <c r="S152" s="215">
        <v>0</v>
      </c>
      <c r="T152" s="216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217" t="s">
        <v>265</v>
      </c>
      <c r="AT152" s="217" t="s">
        <v>267</v>
      </c>
      <c r="AU152" s="217" t="s">
        <v>76</v>
      </c>
      <c r="AY152" s="17" t="s">
        <v>266</v>
      </c>
      <c r="BE152" s="218">
        <f>IF(N152="základní",J152,0)</f>
        <v>0</v>
      </c>
      <c r="BF152" s="218">
        <f>IF(N152="snížená",J152,0)</f>
        <v>0</v>
      </c>
      <c r="BG152" s="218">
        <f>IF(N152="zákl. přenesená",J152,0)</f>
        <v>0</v>
      </c>
      <c r="BH152" s="218">
        <f>IF(N152="sníž. přenesená",J152,0)</f>
        <v>0</v>
      </c>
      <c r="BI152" s="218">
        <f>IF(N152="nulová",J152,0)</f>
        <v>0</v>
      </c>
      <c r="BJ152" s="17" t="s">
        <v>76</v>
      </c>
      <c r="BK152" s="218">
        <f>ROUND(I152*H152,2)</f>
        <v>0</v>
      </c>
      <c r="BL152" s="17" t="s">
        <v>265</v>
      </c>
      <c r="BM152" s="217" t="s">
        <v>4101</v>
      </c>
    </row>
    <row r="153" s="2" customFormat="1">
      <c r="A153" s="38"/>
      <c r="B153" s="39"/>
      <c r="C153" s="40"/>
      <c r="D153" s="219" t="s">
        <v>273</v>
      </c>
      <c r="E153" s="40"/>
      <c r="F153" s="220" t="s">
        <v>4102</v>
      </c>
      <c r="G153" s="40"/>
      <c r="H153" s="40"/>
      <c r="I153" s="221"/>
      <c r="J153" s="40"/>
      <c r="K153" s="40"/>
      <c r="L153" s="44"/>
      <c r="M153" s="222"/>
      <c r="N153" s="223"/>
      <c r="O153" s="84"/>
      <c r="P153" s="84"/>
      <c r="Q153" s="84"/>
      <c r="R153" s="84"/>
      <c r="S153" s="84"/>
      <c r="T153" s="85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T153" s="17" t="s">
        <v>273</v>
      </c>
      <c r="AU153" s="17" t="s">
        <v>76</v>
      </c>
    </row>
    <row r="154" s="2" customFormat="1" ht="16.5" customHeight="1">
      <c r="A154" s="38"/>
      <c r="B154" s="39"/>
      <c r="C154" s="239" t="s">
        <v>642</v>
      </c>
      <c r="D154" s="239" t="s">
        <v>299</v>
      </c>
      <c r="E154" s="240" t="s">
        <v>4103</v>
      </c>
      <c r="F154" s="241" t="s">
        <v>4104</v>
      </c>
      <c r="G154" s="242" t="s">
        <v>302</v>
      </c>
      <c r="H154" s="243">
        <v>255.59299999999999</v>
      </c>
      <c r="I154" s="244"/>
      <c r="J154" s="245">
        <f>ROUND(I154*H154,2)</f>
        <v>0</v>
      </c>
      <c r="K154" s="241" t="s">
        <v>19</v>
      </c>
      <c r="L154" s="246"/>
      <c r="M154" s="247" t="s">
        <v>19</v>
      </c>
      <c r="N154" s="248" t="s">
        <v>40</v>
      </c>
      <c r="O154" s="84"/>
      <c r="P154" s="215">
        <f>O154*H154</f>
        <v>0</v>
      </c>
      <c r="Q154" s="215">
        <v>0</v>
      </c>
      <c r="R154" s="215">
        <f>Q154*H154</f>
        <v>0</v>
      </c>
      <c r="S154" s="215">
        <v>0</v>
      </c>
      <c r="T154" s="216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217" t="s">
        <v>303</v>
      </c>
      <c r="AT154" s="217" t="s">
        <v>299</v>
      </c>
      <c r="AU154" s="217" t="s">
        <v>76</v>
      </c>
      <c r="AY154" s="17" t="s">
        <v>266</v>
      </c>
      <c r="BE154" s="218">
        <f>IF(N154="základní",J154,0)</f>
        <v>0</v>
      </c>
      <c r="BF154" s="218">
        <f>IF(N154="snížená",J154,0)</f>
        <v>0</v>
      </c>
      <c r="BG154" s="218">
        <f>IF(N154="zákl. přenesená",J154,0)</f>
        <v>0</v>
      </c>
      <c r="BH154" s="218">
        <f>IF(N154="sníž. přenesená",J154,0)</f>
        <v>0</v>
      </c>
      <c r="BI154" s="218">
        <f>IF(N154="nulová",J154,0)</f>
        <v>0</v>
      </c>
      <c r="BJ154" s="17" t="s">
        <v>76</v>
      </c>
      <c r="BK154" s="218">
        <f>ROUND(I154*H154,2)</f>
        <v>0</v>
      </c>
      <c r="BL154" s="17" t="s">
        <v>265</v>
      </c>
      <c r="BM154" s="217" t="s">
        <v>4105</v>
      </c>
    </row>
    <row r="155" s="2" customFormat="1" ht="16.5" customHeight="1">
      <c r="A155" s="38"/>
      <c r="B155" s="39"/>
      <c r="C155" s="206" t="s">
        <v>652</v>
      </c>
      <c r="D155" s="206" t="s">
        <v>267</v>
      </c>
      <c r="E155" s="207" t="s">
        <v>2309</v>
      </c>
      <c r="F155" s="208" t="s">
        <v>4106</v>
      </c>
      <c r="G155" s="209" t="s">
        <v>391</v>
      </c>
      <c r="H155" s="210">
        <v>1032.7000000000001</v>
      </c>
      <c r="I155" s="211"/>
      <c r="J155" s="212">
        <f>ROUND(I155*H155,2)</f>
        <v>0</v>
      </c>
      <c r="K155" s="208" t="s">
        <v>271</v>
      </c>
      <c r="L155" s="44"/>
      <c r="M155" s="213" t="s">
        <v>19</v>
      </c>
      <c r="N155" s="214" t="s">
        <v>40</v>
      </c>
      <c r="O155" s="84"/>
      <c r="P155" s="215">
        <f>O155*H155</f>
        <v>0</v>
      </c>
      <c r="Q155" s="215">
        <v>0</v>
      </c>
      <c r="R155" s="215">
        <f>Q155*H155</f>
        <v>0</v>
      </c>
      <c r="S155" s="215">
        <v>0</v>
      </c>
      <c r="T155" s="216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217" t="s">
        <v>265</v>
      </c>
      <c r="AT155" s="217" t="s">
        <v>267</v>
      </c>
      <c r="AU155" s="217" t="s">
        <v>76</v>
      </c>
      <c r="AY155" s="17" t="s">
        <v>266</v>
      </c>
      <c r="BE155" s="218">
        <f>IF(N155="základní",J155,0)</f>
        <v>0</v>
      </c>
      <c r="BF155" s="218">
        <f>IF(N155="snížená",J155,0)</f>
        <v>0</v>
      </c>
      <c r="BG155" s="218">
        <f>IF(N155="zákl. přenesená",J155,0)</f>
        <v>0</v>
      </c>
      <c r="BH155" s="218">
        <f>IF(N155="sníž. přenesená",J155,0)</f>
        <v>0</v>
      </c>
      <c r="BI155" s="218">
        <f>IF(N155="nulová",J155,0)</f>
        <v>0</v>
      </c>
      <c r="BJ155" s="17" t="s">
        <v>76</v>
      </c>
      <c r="BK155" s="218">
        <f>ROUND(I155*H155,2)</f>
        <v>0</v>
      </c>
      <c r="BL155" s="17" t="s">
        <v>265</v>
      </c>
      <c r="BM155" s="217" t="s">
        <v>4107</v>
      </c>
    </row>
    <row r="156" s="2" customFormat="1">
      <c r="A156" s="38"/>
      <c r="B156" s="39"/>
      <c r="C156" s="40"/>
      <c r="D156" s="219" t="s">
        <v>273</v>
      </c>
      <c r="E156" s="40"/>
      <c r="F156" s="220" t="s">
        <v>2312</v>
      </c>
      <c r="G156" s="40"/>
      <c r="H156" s="40"/>
      <c r="I156" s="221"/>
      <c r="J156" s="40"/>
      <c r="K156" s="40"/>
      <c r="L156" s="44"/>
      <c r="M156" s="222"/>
      <c r="N156" s="223"/>
      <c r="O156" s="84"/>
      <c r="P156" s="84"/>
      <c r="Q156" s="84"/>
      <c r="R156" s="84"/>
      <c r="S156" s="84"/>
      <c r="T156" s="85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T156" s="17" t="s">
        <v>273</v>
      </c>
      <c r="AU156" s="17" t="s">
        <v>76</v>
      </c>
    </row>
    <row r="157" s="2" customFormat="1" ht="16.5" customHeight="1">
      <c r="A157" s="38"/>
      <c r="B157" s="39"/>
      <c r="C157" s="239" t="s">
        <v>407</v>
      </c>
      <c r="D157" s="239" t="s">
        <v>299</v>
      </c>
      <c r="E157" s="240" t="s">
        <v>2313</v>
      </c>
      <c r="F157" s="241" t="s">
        <v>2314</v>
      </c>
      <c r="G157" s="242" t="s">
        <v>2315</v>
      </c>
      <c r="H157" s="243">
        <v>51.634999999999998</v>
      </c>
      <c r="I157" s="244"/>
      <c r="J157" s="245">
        <f>ROUND(I157*H157,2)</f>
        <v>0</v>
      </c>
      <c r="K157" s="241" t="s">
        <v>271</v>
      </c>
      <c r="L157" s="246"/>
      <c r="M157" s="247" t="s">
        <v>19</v>
      </c>
      <c r="N157" s="248" t="s">
        <v>40</v>
      </c>
      <c r="O157" s="84"/>
      <c r="P157" s="215">
        <f>O157*H157</f>
        <v>0</v>
      </c>
      <c r="Q157" s="215">
        <v>0</v>
      </c>
      <c r="R157" s="215">
        <f>Q157*H157</f>
        <v>0</v>
      </c>
      <c r="S157" s="215">
        <v>0</v>
      </c>
      <c r="T157" s="216">
        <f>S157*H157</f>
        <v>0</v>
      </c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R157" s="217" t="s">
        <v>303</v>
      </c>
      <c r="AT157" s="217" t="s">
        <v>299</v>
      </c>
      <c r="AU157" s="217" t="s">
        <v>76</v>
      </c>
      <c r="AY157" s="17" t="s">
        <v>266</v>
      </c>
      <c r="BE157" s="218">
        <f>IF(N157="základní",J157,0)</f>
        <v>0</v>
      </c>
      <c r="BF157" s="218">
        <f>IF(N157="snížená",J157,0)</f>
        <v>0</v>
      </c>
      <c r="BG157" s="218">
        <f>IF(N157="zákl. přenesená",J157,0)</f>
        <v>0</v>
      </c>
      <c r="BH157" s="218">
        <f>IF(N157="sníž. přenesená",J157,0)</f>
        <v>0</v>
      </c>
      <c r="BI157" s="218">
        <f>IF(N157="nulová",J157,0)</f>
        <v>0</v>
      </c>
      <c r="BJ157" s="17" t="s">
        <v>76</v>
      </c>
      <c r="BK157" s="218">
        <f>ROUND(I157*H157,2)</f>
        <v>0</v>
      </c>
      <c r="BL157" s="17" t="s">
        <v>265</v>
      </c>
      <c r="BM157" s="217" t="s">
        <v>4108</v>
      </c>
    </row>
    <row r="158" s="2" customFormat="1">
      <c r="A158" s="38"/>
      <c r="B158" s="39"/>
      <c r="C158" s="40"/>
      <c r="D158" s="219" t="s">
        <v>273</v>
      </c>
      <c r="E158" s="40"/>
      <c r="F158" s="220" t="s">
        <v>2317</v>
      </c>
      <c r="G158" s="40"/>
      <c r="H158" s="40"/>
      <c r="I158" s="221"/>
      <c r="J158" s="40"/>
      <c r="K158" s="40"/>
      <c r="L158" s="44"/>
      <c r="M158" s="222"/>
      <c r="N158" s="223"/>
      <c r="O158" s="84"/>
      <c r="P158" s="84"/>
      <c r="Q158" s="84"/>
      <c r="R158" s="84"/>
      <c r="S158" s="84"/>
      <c r="T158" s="85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T158" s="17" t="s">
        <v>273</v>
      </c>
      <c r="AU158" s="17" t="s">
        <v>76</v>
      </c>
    </row>
    <row r="159" s="2" customFormat="1" ht="16.5" customHeight="1">
      <c r="A159" s="38"/>
      <c r="B159" s="39"/>
      <c r="C159" s="206" t="s">
        <v>665</v>
      </c>
      <c r="D159" s="206" t="s">
        <v>267</v>
      </c>
      <c r="E159" s="207" t="s">
        <v>2829</v>
      </c>
      <c r="F159" s="208" t="s">
        <v>4109</v>
      </c>
      <c r="G159" s="209" t="s">
        <v>391</v>
      </c>
      <c r="H159" s="210">
        <v>1032.7000000000001</v>
      </c>
      <c r="I159" s="211"/>
      <c r="J159" s="212">
        <f>ROUND(I159*H159,2)</f>
        <v>0</v>
      </c>
      <c r="K159" s="208" t="s">
        <v>271</v>
      </c>
      <c r="L159" s="44"/>
      <c r="M159" s="213" t="s">
        <v>19</v>
      </c>
      <c r="N159" s="214" t="s">
        <v>40</v>
      </c>
      <c r="O159" s="84"/>
      <c r="P159" s="215">
        <f>O159*H159</f>
        <v>0</v>
      </c>
      <c r="Q159" s="215">
        <v>0</v>
      </c>
      <c r="R159" s="215">
        <f>Q159*H159</f>
        <v>0</v>
      </c>
      <c r="S159" s="215">
        <v>0</v>
      </c>
      <c r="T159" s="216">
        <f>S159*H159</f>
        <v>0</v>
      </c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R159" s="217" t="s">
        <v>265</v>
      </c>
      <c r="AT159" s="217" t="s">
        <v>267</v>
      </c>
      <c r="AU159" s="217" t="s">
        <v>76</v>
      </c>
      <c r="AY159" s="17" t="s">
        <v>266</v>
      </c>
      <c r="BE159" s="218">
        <f>IF(N159="základní",J159,0)</f>
        <v>0</v>
      </c>
      <c r="BF159" s="218">
        <f>IF(N159="snížená",J159,0)</f>
        <v>0</v>
      </c>
      <c r="BG159" s="218">
        <f>IF(N159="zákl. přenesená",J159,0)</f>
        <v>0</v>
      </c>
      <c r="BH159" s="218">
        <f>IF(N159="sníž. přenesená",J159,0)</f>
        <v>0</v>
      </c>
      <c r="BI159" s="218">
        <f>IF(N159="nulová",J159,0)</f>
        <v>0</v>
      </c>
      <c r="BJ159" s="17" t="s">
        <v>76</v>
      </c>
      <c r="BK159" s="218">
        <f>ROUND(I159*H159,2)</f>
        <v>0</v>
      </c>
      <c r="BL159" s="17" t="s">
        <v>265</v>
      </c>
      <c r="BM159" s="217" t="s">
        <v>4110</v>
      </c>
    </row>
    <row r="160" s="2" customFormat="1">
      <c r="A160" s="38"/>
      <c r="B160" s="39"/>
      <c r="C160" s="40"/>
      <c r="D160" s="219" t="s">
        <v>273</v>
      </c>
      <c r="E160" s="40"/>
      <c r="F160" s="220" t="s">
        <v>2832</v>
      </c>
      <c r="G160" s="40"/>
      <c r="H160" s="40"/>
      <c r="I160" s="221"/>
      <c r="J160" s="40"/>
      <c r="K160" s="40"/>
      <c r="L160" s="44"/>
      <c r="M160" s="222"/>
      <c r="N160" s="223"/>
      <c r="O160" s="84"/>
      <c r="P160" s="84"/>
      <c r="Q160" s="84"/>
      <c r="R160" s="84"/>
      <c r="S160" s="84"/>
      <c r="T160" s="85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T160" s="17" t="s">
        <v>273</v>
      </c>
      <c r="AU160" s="17" t="s">
        <v>76</v>
      </c>
    </row>
    <row r="161" s="12" customFormat="1">
      <c r="A161" s="12"/>
      <c r="B161" s="224"/>
      <c r="C161" s="225"/>
      <c r="D161" s="226" t="s">
        <v>275</v>
      </c>
      <c r="E161" s="227" t="s">
        <v>1641</v>
      </c>
      <c r="F161" s="228" t="s">
        <v>4111</v>
      </c>
      <c r="G161" s="225"/>
      <c r="H161" s="229">
        <v>1032.7000000000001</v>
      </c>
      <c r="I161" s="230"/>
      <c r="J161" s="225"/>
      <c r="K161" s="225"/>
      <c r="L161" s="231"/>
      <c r="M161" s="236"/>
      <c r="N161" s="237"/>
      <c r="O161" s="237"/>
      <c r="P161" s="237"/>
      <c r="Q161" s="237"/>
      <c r="R161" s="237"/>
      <c r="S161" s="237"/>
      <c r="T161" s="238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T161" s="235" t="s">
        <v>275</v>
      </c>
      <c r="AU161" s="235" t="s">
        <v>76</v>
      </c>
      <c r="AV161" s="12" t="s">
        <v>78</v>
      </c>
      <c r="AW161" s="12" t="s">
        <v>31</v>
      </c>
      <c r="AX161" s="12" t="s">
        <v>69</v>
      </c>
      <c r="AY161" s="235" t="s">
        <v>266</v>
      </c>
    </row>
    <row r="162" s="12" customFormat="1">
      <c r="A162" s="12"/>
      <c r="B162" s="224"/>
      <c r="C162" s="225"/>
      <c r="D162" s="226" t="s">
        <v>275</v>
      </c>
      <c r="E162" s="227" t="s">
        <v>2592</v>
      </c>
      <c r="F162" s="228" t="s">
        <v>4112</v>
      </c>
      <c r="G162" s="225"/>
      <c r="H162" s="229">
        <v>1032.7000000000001</v>
      </c>
      <c r="I162" s="230"/>
      <c r="J162" s="225"/>
      <c r="K162" s="225"/>
      <c r="L162" s="231"/>
      <c r="M162" s="236"/>
      <c r="N162" s="237"/>
      <c r="O162" s="237"/>
      <c r="P162" s="237"/>
      <c r="Q162" s="237"/>
      <c r="R162" s="237"/>
      <c r="S162" s="237"/>
      <c r="T162" s="238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T162" s="235" t="s">
        <v>275</v>
      </c>
      <c r="AU162" s="235" t="s">
        <v>76</v>
      </c>
      <c r="AV162" s="12" t="s">
        <v>78</v>
      </c>
      <c r="AW162" s="12" t="s">
        <v>31</v>
      </c>
      <c r="AX162" s="12" t="s">
        <v>76</v>
      </c>
      <c r="AY162" s="235" t="s">
        <v>266</v>
      </c>
    </row>
    <row r="163" s="2" customFormat="1" ht="16.5" customHeight="1">
      <c r="A163" s="38"/>
      <c r="B163" s="39"/>
      <c r="C163" s="206" t="s">
        <v>670</v>
      </c>
      <c r="D163" s="206" t="s">
        <v>267</v>
      </c>
      <c r="E163" s="207" t="s">
        <v>2834</v>
      </c>
      <c r="F163" s="208" t="s">
        <v>4113</v>
      </c>
      <c r="G163" s="209" t="s">
        <v>391</v>
      </c>
      <c r="H163" s="210">
        <v>11176.719999999999</v>
      </c>
      <c r="I163" s="211"/>
      <c r="J163" s="212">
        <f>ROUND(I163*H163,2)</f>
        <v>0</v>
      </c>
      <c r="K163" s="208" t="s">
        <v>271</v>
      </c>
      <c r="L163" s="44"/>
      <c r="M163" s="213" t="s">
        <v>19</v>
      </c>
      <c r="N163" s="214" t="s">
        <v>40</v>
      </c>
      <c r="O163" s="84"/>
      <c r="P163" s="215">
        <f>O163*H163</f>
        <v>0</v>
      </c>
      <c r="Q163" s="215">
        <v>0</v>
      </c>
      <c r="R163" s="215">
        <f>Q163*H163</f>
        <v>0</v>
      </c>
      <c r="S163" s="215">
        <v>0</v>
      </c>
      <c r="T163" s="216">
        <f>S163*H163</f>
        <v>0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217" t="s">
        <v>265</v>
      </c>
      <c r="AT163" s="217" t="s">
        <v>267</v>
      </c>
      <c r="AU163" s="217" t="s">
        <v>76</v>
      </c>
      <c r="AY163" s="17" t="s">
        <v>266</v>
      </c>
      <c r="BE163" s="218">
        <f>IF(N163="základní",J163,0)</f>
        <v>0</v>
      </c>
      <c r="BF163" s="218">
        <f>IF(N163="snížená",J163,0)</f>
        <v>0</v>
      </c>
      <c r="BG163" s="218">
        <f>IF(N163="zákl. přenesená",J163,0)</f>
        <v>0</v>
      </c>
      <c r="BH163" s="218">
        <f>IF(N163="sníž. přenesená",J163,0)</f>
        <v>0</v>
      </c>
      <c r="BI163" s="218">
        <f>IF(N163="nulová",J163,0)</f>
        <v>0</v>
      </c>
      <c r="BJ163" s="17" t="s">
        <v>76</v>
      </c>
      <c r="BK163" s="218">
        <f>ROUND(I163*H163,2)</f>
        <v>0</v>
      </c>
      <c r="BL163" s="17" t="s">
        <v>265</v>
      </c>
      <c r="BM163" s="217" t="s">
        <v>4114</v>
      </c>
    </row>
    <row r="164" s="2" customFormat="1">
      <c r="A164" s="38"/>
      <c r="B164" s="39"/>
      <c r="C164" s="40"/>
      <c r="D164" s="219" t="s">
        <v>273</v>
      </c>
      <c r="E164" s="40"/>
      <c r="F164" s="220" t="s">
        <v>2837</v>
      </c>
      <c r="G164" s="40"/>
      <c r="H164" s="40"/>
      <c r="I164" s="221"/>
      <c r="J164" s="40"/>
      <c r="K164" s="40"/>
      <c r="L164" s="44"/>
      <c r="M164" s="222"/>
      <c r="N164" s="223"/>
      <c r="O164" s="84"/>
      <c r="P164" s="84"/>
      <c r="Q164" s="84"/>
      <c r="R164" s="84"/>
      <c r="S164" s="84"/>
      <c r="T164" s="85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T164" s="17" t="s">
        <v>273</v>
      </c>
      <c r="AU164" s="17" t="s">
        <v>76</v>
      </c>
    </row>
    <row r="165" s="2" customFormat="1" ht="24.15" customHeight="1">
      <c r="A165" s="38"/>
      <c r="B165" s="39"/>
      <c r="C165" s="206" t="s">
        <v>677</v>
      </c>
      <c r="D165" s="206" t="s">
        <v>267</v>
      </c>
      <c r="E165" s="207" t="s">
        <v>4115</v>
      </c>
      <c r="F165" s="208" t="s">
        <v>4116</v>
      </c>
      <c r="G165" s="209" t="s">
        <v>391</v>
      </c>
      <c r="H165" s="210">
        <v>1032.7000000000001</v>
      </c>
      <c r="I165" s="211"/>
      <c r="J165" s="212">
        <f>ROUND(I165*H165,2)</f>
        <v>0</v>
      </c>
      <c r="K165" s="208" t="s">
        <v>19</v>
      </c>
      <c r="L165" s="44"/>
      <c r="M165" s="213" t="s">
        <v>19</v>
      </c>
      <c r="N165" s="214" t="s">
        <v>40</v>
      </c>
      <c r="O165" s="84"/>
      <c r="P165" s="215">
        <f>O165*H165</f>
        <v>0</v>
      </c>
      <c r="Q165" s="215">
        <v>0</v>
      </c>
      <c r="R165" s="215">
        <f>Q165*H165</f>
        <v>0</v>
      </c>
      <c r="S165" s="215">
        <v>0</v>
      </c>
      <c r="T165" s="216">
        <f>S165*H165</f>
        <v>0</v>
      </c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R165" s="217" t="s">
        <v>265</v>
      </c>
      <c r="AT165" s="217" t="s">
        <v>267</v>
      </c>
      <c r="AU165" s="217" t="s">
        <v>76</v>
      </c>
      <c r="AY165" s="17" t="s">
        <v>266</v>
      </c>
      <c r="BE165" s="218">
        <f>IF(N165="základní",J165,0)</f>
        <v>0</v>
      </c>
      <c r="BF165" s="218">
        <f>IF(N165="snížená",J165,0)</f>
        <v>0</v>
      </c>
      <c r="BG165" s="218">
        <f>IF(N165="zákl. přenesená",J165,0)</f>
        <v>0</v>
      </c>
      <c r="BH165" s="218">
        <f>IF(N165="sníž. přenesená",J165,0)</f>
        <v>0</v>
      </c>
      <c r="BI165" s="218">
        <f>IF(N165="nulová",J165,0)</f>
        <v>0</v>
      </c>
      <c r="BJ165" s="17" t="s">
        <v>76</v>
      </c>
      <c r="BK165" s="218">
        <f>ROUND(I165*H165,2)</f>
        <v>0</v>
      </c>
      <c r="BL165" s="17" t="s">
        <v>265</v>
      </c>
      <c r="BM165" s="217" t="s">
        <v>4117</v>
      </c>
    </row>
    <row r="166" s="11" customFormat="1" ht="25.92" customHeight="1">
      <c r="A166" s="11"/>
      <c r="B166" s="192"/>
      <c r="C166" s="193"/>
      <c r="D166" s="194" t="s">
        <v>68</v>
      </c>
      <c r="E166" s="195" t="s">
        <v>78</v>
      </c>
      <c r="F166" s="195" t="s">
        <v>567</v>
      </c>
      <c r="G166" s="193"/>
      <c r="H166" s="193"/>
      <c r="I166" s="196"/>
      <c r="J166" s="197">
        <f>BK166</f>
        <v>0</v>
      </c>
      <c r="K166" s="193"/>
      <c r="L166" s="198"/>
      <c r="M166" s="199"/>
      <c r="N166" s="200"/>
      <c r="O166" s="200"/>
      <c r="P166" s="201">
        <f>SUM(P167:P176)</f>
        <v>0</v>
      </c>
      <c r="Q166" s="200"/>
      <c r="R166" s="201">
        <f>SUM(R167:R176)</f>
        <v>0</v>
      </c>
      <c r="S166" s="200"/>
      <c r="T166" s="202">
        <f>SUM(T167:T176)</f>
        <v>0</v>
      </c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R166" s="203" t="s">
        <v>265</v>
      </c>
      <c r="AT166" s="204" t="s">
        <v>68</v>
      </c>
      <c r="AU166" s="204" t="s">
        <v>69</v>
      </c>
      <c r="AY166" s="203" t="s">
        <v>266</v>
      </c>
      <c r="BK166" s="205">
        <f>SUM(BK167:BK176)</f>
        <v>0</v>
      </c>
    </row>
    <row r="167" s="2" customFormat="1" ht="16.5" customHeight="1">
      <c r="A167" s="38"/>
      <c r="B167" s="39"/>
      <c r="C167" s="206" t="s">
        <v>683</v>
      </c>
      <c r="D167" s="206" t="s">
        <v>267</v>
      </c>
      <c r="E167" s="207" t="s">
        <v>568</v>
      </c>
      <c r="F167" s="208" t="s">
        <v>4118</v>
      </c>
      <c r="G167" s="209" t="s">
        <v>391</v>
      </c>
      <c r="H167" s="210">
        <v>3270.0599999999999</v>
      </c>
      <c r="I167" s="211"/>
      <c r="J167" s="212">
        <f>ROUND(I167*H167,2)</f>
        <v>0</v>
      </c>
      <c r="K167" s="208" t="s">
        <v>271</v>
      </c>
      <c r="L167" s="44"/>
      <c r="M167" s="213" t="s">
        <v>19</v>
      </c>
      <c r="N167" s="214" t="s">
        <v>40</v>
      </c>
      <c r="O167" s="84"/>
      <c r="P167" s="215">
        <f>O167*H167</f>
        <v>0</v>
      </c>
      <c r="Q167" s="215">
        <v>0</v>
      </c>
      <c r="R167" s="215">
        <f>Q167*H167</f>
        <v>0</v>
      </c>
      <c r="S167" s="215">
        <v>0</v>
      </c>
      <c r="T167" s="216">
        <f>S167*H167</f>
        <v>0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217" t="s">
        <v>265</v>
      </c>
      <c r="AT167" s="217" t="s">
        <v>267</v>
      </c>
      <c r="AU167" s="217" t="s">
        <v>76</v>
      </c>
      <c r="AY167" s="17" t="s">
        <v>266</v>
      </c>
      <c r="BE167" s="218">
        <f>IF(N167="základní",J167,0)</f>
        <v>0</v>
      </c>
      <c r="BF167" s="218">
        <f>IF(N167="snížená",J167,0)</f>
        <v>0</v>
      </c>
      <c r="BG167" s="218">
        <f>IF(N167="zákl. přenesená",J167,0)</f>
        <v>0</v>
      </c>
      <c r="BH167" s="218">
        <f>IF(N167="sníž. přenesená",J167,0)</f>
        <v>0</v>
      </c>
      <c r="BI167" s="218">
        <f>IF(N167="nulová",J167,0)</f>
        <v>0</v>
      </c>
      <c r="BJ167" s="17" t="s">
        <v>76</v>
      </c>
      <c r="BK167" s="218">
        <f>ROUND(I167*H167,2)</f>
        <v>0</v>
      </c>
      <c r="BL167" s="17" t="s">
        <v>265</v>
      </c>
      <c r="BM167" s="217" t="s">
        <v>4119</v>
      </c>
    </row>
    <row r="168" s="2" customFormat="1">
      <c r="A168" s="38"/>
      <c r="B168" s="39"/>
      <c r="C168" s="40"/>
      <c r="D168" s="219" t="s">
        <v>273</v>
      </c>
      <c r="E168" s="40"/>
      <c r="F168" s="220" t="s">
        <v>571</v>
      </c>
      <c r="G168" s="40"/>
      <c r="H168" s="40"/>
      <c r="I168" s="221"/>
      <c r="J168" s="40"/>
      <c r="K168" s="40"/>
      <c r="L168" s="44"/>
      <c r="M168" s="222"/>
      <c r="N168" s="223"/>
      <c r="O168" s="84"/>
      <c r="P168" s="84"/>
      <c r="Q168" s="84"/>
      <c r="R168" s="84"/>
      <c r="S168" s="84"/>
      <c r="T168" s="85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T168" s="17" t="s">
        <v>273</v>
      </c>
      <c r="AU168" s="17" t="s">
        <v>76</v>
      </c>
    </row>
    <row r="169" s="2" customFormat="1" ht="16.5" customHeight="1">
      <c r="A169" s="38"/>
      <c r="B169" s="39"/>
      <c r="C169" s="239" t="s">
        <v>692</v>
      </c>
      <c r="D169" s="239" t="s">
        <v>299</v>
      </c>
      <c r="E169" s="240" t="s">
        <v>4120</v>
      </c>
      <c r="F169" s="241" t="s">
        <v>4121</v>
      </c>
      <c r="G169" s="242" t="s">
        <v>391</v>
      </c>
      <c r="H169" s="243">
        <v>3924.0720000000001</v>
      </c>
      <c r="I169" s="244"/>
      <c r="J169" s="245">
        <f>ROUND(I169*H169,2)</f>
        <v>0</v>
      </c>
      <c r="K169" s="241" t="s">
        <v>271</v>
      </c>
      <c r="L169" s="246"/>
      <c r="M169" s="247" t="s">
        <v>19</v>
      </c>
      <c r="N169" s="248" t="s">
        <v>40</v>
      </c>
      <c r="O169" s="84"/>
      <c r="P169" s="215">
        <f>O169*H169</f>
        <v>0</v>
      </c>
      <c r="Q169" s="215">
        <v>0</v>
      </c>
      <c r="R169" s="215">
        <f>Q169*H169</f>
        <v>0</v>
      </c>
      <c r="S169" s="215">
        <v>0</v>
      </c>
      <c r="T169" s="216">
        <f>S169*H169</f>
        <v>0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217" t="s">
        <v>303</v>
      </c>
      <c r="AT169" s="217" t="s">
        <v>299</v>
      </c>
      <c r="AU169" s="217" t="s">
        <v>76</v>
      </c>
      <c r="AY169" s="17" t="s">
        <v>266</v>
      </c>
      <c r="BE169" s="218">
        <f>IF(N169="základní",J169,0)</f>
        <v>0</v>
      </c>
      <c r="BF169" s="218">
        <f>IF(N169="snížená",J169,0)</f>
        <v>0</v>
      </c>
      <c r="BG169" s="218">
        <f>IF(N169="zákl. přenesená",J169,0)</f>
        <v>0</v>
      </c>
      <c r="BH169" s="218">
        <f>IF(N169="sníž. přenesená",J169,0)</f>
        <v>0</v>
      </c>
      <c r="BI169" s="218">
        <f>IF(N169="nulová",J169,0)</f>
        <v>0</v>
      </c>
      <c r="BJ169" s="17" t="s">
        <v>76</v>
      </c>
      <c r="BK169" s="218">
        <f>ROUND(I169*H169,2)</f>
        <v>0</v>
      </c>
      <c r="BL169" s="17" t="s">
        <v>265</v>
      </c>
      <c r="BM169" s="217" t="s">
        <v>4122</v>
      </c>
    </row>
    <row r="170" s="2" customFormat="1">
      <c r="A170" s="38"/>
      <c r="B170" s="39"/>
      <c r="C170" s="40"/>
      <c r="D170" s="219" t="s">
        <v>273</v>
      </c>
      <c r="E170" s="40"/>
      <c r="F170" s="220" t="s">
        <v>4123</v>
      </c>
      <c r="G170" s="40"/>
      <c r="H170" s="40"/>
      <c r="I170" s="221"/>
      <c r="J170" s="40"/>
      <c r="K170" s="40"/>
      <c r="L170" s="44"/>
      <c r="M170" s="222"/>
      <c r="N170" s="223"/>
      <c r="O170" s="84"/>
      <c r="P170" s="84"/>
      <c r="Q170" s="84"/>
      <c r="R170" s="84"/>
      <c r="S170" s="84"/>
      <c r="T170" s="85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T170" s="17" t="s">
        <v>273</v>
      </c>
      <c r="AU170" s="17" t="s">
        <v>76</v>
      </c>
    </row>
    <row r="171" s="2" customFormat="1" ht="24.15" customHeight="1">
      <c r="A171" s="38"/>
      <c r="B171" s="39"/>
      <c r="C171" s="206" t="s">
        <v>697</v>
      </c>
      <c r="D171" s="206" t="s">
        <v>267</v>
      </c>
      <c r="E171" s="207" t="s">
        <v>4124</v>
      </c>
      <c r="F171" s="208" t="s">
        <v>4125</v>
      </c>
      <c r="G171" s="209" t="s">
        <v>299</v>
      </c>
      <c r="H171" s="210">
        <v>1816.7000000000001</v>
      </c>
      <c r="I171" s="211"/>
      <c r="J171" s="212">
        <f>ROUND(I171*H171,2)</f>
        <v>0</v>
      </c>
      <c r="K171" s="208" t="s">
        <v>271</v>
      </c>
      <c r="L171" s="44"/>
      <c r="M171" s="213" t="s">
        <v>19</v>
      </c>
      <c r="N171" s="214" t="s">
        <v>40</v>
      </c>
      <c r="O171" s="84"/>
      <c r="P171" s="215">
        <f>O171*H171</f>
        <v>0</v>
      </c>
      <c r="Q171" s="215">
        <v>0</v>
      </c>
      <c r="R171" s="215">
        <f>Q171*H171</f>
        <v>0</v>
      </c>
      <c r="S171" s="215">
        <v>0</v>
      </c>
      <c r="T171" s="216">
        <f>S171*H171</f>
        <v>0</v>
      </c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R171" s="217" t="s">
        <v>265</v>
      </c>
      <c r="AT171" s="217" t="s">
        <v>267</v>
      </c>
      <c r="AU171" s="217" t="s">
        <v>76</v>
      </c>
      <c r="AY171" s="17" t="s">
        <v>266</v>
      </c>
      <c r="BE171" s="218">
        <f>IF(N171="základní",J171,0)</f>
        <v>0</v>
      </c>
      <c r="BF171" s="218">
        <f>IF(N171="snížená",J171,0)</f>
        <v>0</v>
      </c>
      <c r="BG171" s="218">
        <f>IF(N171="zákl. přenesená",J171,0)</f>
        <v>0</v>
      </c>
      <c r="BH171" s="218">
        <f>IF(N171="sníž. přenesená",J171,0)</f>
        <v>0</v>
      </c>
      <c r="BI171" s="218">
        <f>IF(N171="nulová",J171,0)</f>
        <v>0</v>
      </c>
      <c r="BJ171" s="17" t="s">
        <v>76</v>
      </c>
      <c r="BK171" s="218">
        <f>ROUND(I171*H171,2)</f>
        <v>0</v>
      </c>
      <c r="BL171" s="17" t="s">
        <v>265</v>
      </c>
      <c r="BM171" s="217" t="s">
        <v>4126</v>
      </c>
    </row>
    <row r="172" s="2" customFormat="1">
      <c r="A172" s="38"/>
      <c r="B172" s="39"/>
      <c r="C172" s="40"/>
      <c r="D172" s="219" t="s">
        <v>273</v>
      </c>
      <c r="E172" s="40"/>
      <c r="F172" s="220" t="s">
        <v>4127</v>
      </c>
      <c r="G172" s="40"/>
      <c r="H172" s="40"/>
      <c r="I172" s="221"/>
      <c r="J172" s="40"/>
      <c r="K172" s="40"/>
      <c r="L172" s="44"/>
      <c r="M172" s="222"/>
      <c r="N172" s="223"/>
      <c r="O172" s="84"/>
      <c r="P172" s="84"/>
      <c r="Q172" s="84"/>
      <c r="R172" s="84"/>
      <c r="S172" s="84"/>
      <c r="T172" s="85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T172" s="17" t="s">
        <v>273</v>
      </c>
      <c r="AU172" s="17" t="s">
        <v>76</v>
      </c>
    </row>
    <row r="173" s="12" customFormat="1">
      <c r="A173" s="12"/>
      <c r="B173" s="224"/>
      <c r="C173" s="225"/>
      <c r="D173" s="226" t="s">
        <v>275</v>
      </c>
      <c r="E173" s="227" t="s">
        <v>702</v>
      </c>
      <c r="F173" s="228" t="s">
        <v>4128</v>
      </c>
      <c r="G173" s="225"/>
      <c r="H173" s="229">
        <v>487.5</v>
      </c>
      <c r="I173" s="230"/>
      <c r="J173" s="225"/>
      <c r="K173" s="225"/>
      <c r="L173" s="231"/>
      <c r="M173" s="236"/>
      <c r="N173" s="237"/>
      <c r="O173" s="237"/>
      <c r="P173" s="237"/>
      <c r="Q173" s="237"/>
      <c r="R173" s="237"/>
      <c r="S173" s="237"/>
      <c r="T173" s="238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T173" s="235" t="s">
        <v>275</v>
      </c>
      <c r="AU173" s="235" t="s">
        <v>76</v>
      </c>
      <c r="AV173" s="12" t="s">
        <v>78</v>
      </c>
      <c r="AW173" s="12" t="s">
        <v>31</v>
      </c>
      <c r="AX173" s="12" t="s">
        <v>69</v>
      </c>
      <c r="AY173" s="235" t="s">
        <v>266</v>
      </c>
    </row>
    <row r="174" s="12" customFormat="1">
      <c r="A174" s="12"/>
      <c r="B174" s="224"/>
      <c r="C174" s="225"/>
      <c r="D174" s="226" t="s">
        <v>275</v>
      </c>
      <c r="E174" s="227" t="s">
        <v>3820</v>
      </c>
      <c r="F174" s="228" t="s">
        <v>4129</v>
      </c>
      <c r="G174" s="225"/>
      <c r="H174" s="229">
        <v>642.70000000000005</v>
      </c>
      <c r="I174" s="230"/>
      <c r="J174" s="225"/>
      <c r="K174" s="225"/>
      <c r="L174" s="231"/>
      <c r="M174" s="236"/>
      <c r="N174" s="237"/>
      <c r="O174" s="237"/>
      <c r="P174" s="237"/>
      <c r="Q174" s="237"/>
      <c r="R174" s="237"/>
      <c r="S174" s="237"/>
      <c r="T174" s="238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T174" s="235" t="s">
        <v>275</v>
      </c>
      <c r="AU174" s="235" t="s">
        <v>76</v>
      </c>
      <c r="AV174" s="12" t="s">
        <v>78</v>
      </c>
      <c r="AW174" s="12" t="s">
        <v>31</v>
      </c>
      <c r="AX174" s="12" t="s">
        <v>69</v>
      </c>
      <c r="AY174" s="235" t="s">
        <v>266</v>
      </c>
    </row>
    <row r="175" s="12" customFormat="1">
      <c r="A175" s="12"/>
      <c r="B175" s="224"/>
      <c r="C175" s="225"/>
      <c r="D175" s="226" t="s">
        <v>275</v>
      </c>
      <c r="E175" s="227" t="s">
        <v>3822</v>
      </c>
      <c r="F175" s="228" t="s">
        <v>4130</v>
      </c>
      <c r="G175" s="225"/>
      <c r="H175" s="229">
        <v>686.5</v>
      </c>
      <c r="I175" s="230"/>
      <c r="J175" s="225"/>
      <c r="K175" s="225"/>
      <c r="L175" s="231"/>
      <c r="M175" s="236"/>
      <c r="N175" s="237"/>
      <c r="O175" s="237"/>
      <c r="P175" s="237"/>
      <c r="Q175" s="237"/>
      <c r="R175" s="237"/>
      <c r="S175" s="237"/>
      <c r="T175" s="238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T175" s="235" t="s">
        <v>275</v>
      </c>
      <c r="AU175" s="235" t="s">
        <v>76</v>
      </c>
      <c r="AV175" s="12" t="s">
        <v>78</v>
      </c>
      <c r="AW175" s="12" t="s">
        <v>31</v>
      </c>
      <c r="AX175" s="12" t="s">
        <v>69</v>
      </c>
      <c r="AY175" s="235" t="s">
        <v>266</v>
      </c>
    </row>
    <row r="176" s="12" customFormat="1">
      <c r="A176" s="12"/>
      <c r="B176" s="224"/>
      <c r="C176" s="225"/>
      <c r="D176" s="226" t="s">
        <v>275</v>
      </c>
      <c r="E176" s="227" t="s">
        <v>4131</v>
      </c>
      <c r="F176" s="228" t="s">
        <v>4132</v>
      </c>
      <c r="G176" s="225"/>
      <c r="H176" s="229">
        <v>1816.7000000000001</v>
      </c>
      <c r="I176" s="230"/>
      <c r="J176" s="225"/>
      <c r="K176" s="225"/>
      <c r="L176" s="231"/>
      <c r="M176" s="236"/>
      <c r="N176" s="237"/>
      <c r="O176" s="237"/>
      <c r="P176" s="237"/>
      <c r="Q176" s="237"/>
      <c r="R176" s="237"/>
      <c r="S176" s="237"/>
      <c r="T176" s="238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T176" s="235" t="s">
        <v>275</v>
      </c>
      <c r="AU176" s="235" t="s">
        <v>76</v>
      </c>
      <c r="AV176" s="12" t="s">
        <v>78</v>
      </c>
      <c r="AW176" s="12" t="s">
        <v>31</v>
      </c>
      <c r="AX176" s="12" t="s">
        <v>76</v>
      </c>
      <c r="AY176" s="235" t="s">
        <v>266</v>
      </c>
    </row>
    <row r="177" s="11" customFormat="1" ht="25.92" customHeight="1">
      <c r="A177" s="11"/>
      <c r="B177" s="192"/>
      <c r="C177" s="193"/>
      <c r="D177" s="194" t="s">
        <v>68</v>
      </c>
      <c r="E177" s="195" t="s">
        <v>329</v>
      </c>
      <c r="F177" s="195" t="s">
        <v>388</v>
      </c>
      <c r="G177" s="193"/>
      <c r="H177" s="193"/>
      <c r="I177" s="196"/>
      <c r="J177" s="197">
        <f>BK177</f>
        <v>0</v>
      </c>
      <c r="K177" s="193"/>
      <c r="L177" s="198"/>
      <c r="M177" s="199"/>
      <c r="N177" s="200"/>
      <c r="O177" s="200"/>
      <c r="P177" s="201">
        <f>SUM(P178:P356)</f>
        <v>0</v>
      </c>
      <c r="Q177" s="200"/>
      <c r="R177" s="201">
        <f>SUM(R178:R356)</f>
        <v>0</v>
      </c>
      <c r="S177" s="200"/>
      <c r="T177" s="202">
        <f>SUM(T178:T356)</f>
        <v>0</v>
      </c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R177" s="203" t="s">
        <v>265</v>
      </c>
      <c r="AT177" s="204" t="s">
        <v>68</v>
      </c>
      <c r="AU177" s="204" t="s">
        <v>69</v>
      </c>
      <c r="AY177" s="203" t="s">
        <v>266</v>
      </c>
      <c r="BK177" s="205">
        <f>SUM(BK178:BK356)</f>
        <v>0</v>
      </c>
    </row>
    <row r="178" s="2" customFormat="1" ht="16.5" customHeight="1">
      <c r="A178" s="38"/>
      <c r="B178" s="39"/>
      <c r="C178" s="206" t="s">
        <v>704</v>
      </c>
      <c r="D178" s="206" t="s">
        <v>267</v>
      </c>
      <c r="E178" s="207" t="s">
        <v>4133</v>
      </c>
      <c r="F178" s="208" t="s">
        <v>4134</v>
      </c>
      <c r="G178" s="209" t="s">
        <v>293</v>
      </c>
      <c r="H178" s="210">
        <v>2563.683</v>
      </c>
      <c r="I178" s="211"/>
      <c r="J178" s="212">
        <f>ROUND(I178*H178,2)</f>
        <v>0</v>
      </c>
      <c r="K178" s="208" t="s">
        <v>271</v>
      </c>
      <c r="L178" s="44"/>
      <c r="M178" s="213" t="s">
        <v>19</v>
      </c>
      <c r="N178" s="214" t="s">
        <v>40</v>
      </c>
      <c r="O178" s="84"/>
      <c r="P178" s="215">
        <f>O178*H178</f>
        <v>0</v>
      </c>
      <c r="Q178" s="215">
        <v>0</v>
      </c>
      <c r="R178" s="215">
        <f>Q178*H178</f>
        <v>0</v>
      </c>
      <c r="S178" s="215">
        <v>0</v>
      </c>
      <c r="T178" s="216">
        <f>S178*H178</f>
        <v>0</v>
      </c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R178" s="217" t="s">
        <v>265</v>
      </c>
      <c r="AT178" s="217" t="s">
        <v>267</v>
      </c>
      <c r="AU178" s="217" t="s">
        <v>76</v>
      </c>
      <c r="AY178" s="17" t="s">
        <v>266</v>
      </c>
      <c r="BE178" s="218">
        <f>IF(N178="základní",J178,0)</f>
        <v>0</v>
      </c>
      <c r="BF178" s="218">
        <f>IF(N178="snížená",J178,0)</f>
        <v>0</v>
      </c>
      <c r="BG178" s="218">
        <f>IF(N178="zákl. přenesená",J178,0)</f>
        <v>0</v>
      </c>
      <c r="BH178" s="218">
        <f>IF(N178="sníž. přenesená",J178,0)</f>
        <v>0</v>
      </c>
      <c r="BI178" s="218">
        <f>IF(N178="nulová",J178,0)</f>
        <v>0</v>
      </c>
      <c r="BJ178" s="17" t="s">
        <v>76</v>
      </c>
      <c r="BK178" s="218">
        <f>ROUND(I178*H178,2)</f>
        <v>0</v>
      </c>
      <c r="BL178" s="17" t="s">
        <v>265</v>
      </c>
      <c r="BM178" s="217" t="s">
        <v>4135</v>
      </c>
    </row>
    <row r="179" s="2" customFormat="1">
      <c r="A179" s="38"/>
      <c r="B179" s="39"/>
      <c r="C179" s="40"/>
      <c r="D179" s="219" t="s">
        <v>273</v>
      </c>
      <c r="E179" s="40"/>
      <c r="F179" s="220" t="s">
        <v>4136</v>
      </c>
      <c r="G179" s="40"/>
      <c r="H179" s="40"/>
      <c r="I179" s="221"/>
      <c r="J179" s="40"/>
      <c r="K179" s="40"/>
      <c r="L179" s="44"/>
      <c r="M179" s="222"/>
      <c r="N179" s="223"/>
      <c r="O179" s="84"/>
      <c r="P179" s="84"/>
      <c r="Q179" s="84"/>
      <c r="R179" s="84"/>
      <c r="S179" s="84"/>
      <c r="T179" s="85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T179" s="17" t="s">
        <v>273</v>
      </c>
      <c r="AU179" s="17" t="s">
        <v>76</v>
      </c>
    </row>
    <row r="180" s="2" customFormat="1" ht="16.5" customHeight="1">
      <c r="A180" s="38"/>
      <c r="B180" s="39"/>
      <c r="C180" s="206" t="s">
        <v>711</v>
      </c>
      <c r="D180" s="206" t="s">
        <v>267</v>
      </c>
      <c r="E180" s="207" t="s">
        <v>4137</v>
      </c>
      <c r="F180" s="208" t="s">
        <v>4138</v>
      </c>
      <c r="G180" s="209" t="s">
        <v>293</v>
      </c>
      <c r="H180" s="210">
        <v>693.35799999999995</v>
      </c>
      <c r="I180" s="211"/>
      <c r="J180" s="212">
        <f>ROUND(I180*H180,2)</f>
        <v>0</v>
      </c>
      <c r="K180" s="208" t="s">
        <v>271</v>
      </c>
      <c r="L180" s="44"/>
      <c r="M180" s="213" t="s">
        <v>19</v>
      </c>
      <c r="N180" s="214" t="s">
        <v>40</v>
      </c>
      <c r="O180" s="84"/>
      <c r="P180" s="215">
        <f>O180*H180</f>
        <v>0</v>
      </c>
      <c r="Q180" s="215">
        <v>0</v>
      </c>
      <c r="R180" s="215">
        <f>Q180*H180</f>
        <v>0</v>
      </c>
      <c r="S180" s="215">
        <v>0</v>
      </c>
      <c r="T180" s="216">
        <f>S180*H180</f>
        <v>0</v>
      </c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R180" s="217" t="s">
        <v>265</v>
      </c>
      <c r="AT180" s="217" t="s">
        <v>267</v>
      </c>
      <c r="AU180" s="217" t="s">
        <v>76</v>
      </c>
      <c r="AY180" s="17" t="s">
        <v>266</v>
      </c>
      <c r="BE180" s="218">
        <f>IF(N180="základní",J180,0)</f>
        <v>0</v>
      </c>
      <c r="BF180" s="218">
        <f>IF(N180="snížená",J180,0)</f>
        <v>0</v>
      </c>
      <c r="BG180" s="218">
        <f>IF(N180="zákl. přenesená",J180,0)</f>
        <v>0</v>
      </c>
      <c r="BH180" s="218">
        <f>IF(N180="sníž. přenesená",J180,0)</f>
        <v>0</v>
      </c>
      <c r="BI180" s="218">
        <f>IF(N180="nulová",J180,0)</f>
        <v>0</v>
      </c>
      <c r="BJ180" s="17" t="s">
        <v>76</v>
      </c>
      <c r="BK180" s="218">
        <f>ROUND(I180*H180,2)</f>
        <v>0</v>
      </c>
      <c r="BL180" s="17" t="s">
        <v>265</v>
      </c>
      <c r="BM180" s="217" t="s">
        <v>4139</v>
      </c>
    </row>
    <row r="181" s="2" customFormat="1">
      <c r="A181" s="38"/>
      <c r="B181" s="39"/>
      <c r="C181" s="40"/>
      <c r="D181" s="219" t="s">
        <v>273</v>
      </c>
      <c r="E181" s="40"/>
      <c r="F181" s="220" t="s">
        <v>4140</v>
      </c>
      <c r="G181" s="40"/>
      <c r="H181" s="40"/>
      <c r="I181" s="221"/>
      <c r="J181" s="40"/>
      <c r="K181" s="40"/>
      <c r="L181" s="44"/>
      <c r="M181" s="222"/>
      <c r="N181" s="223"/>
      <c r="O181" s="84"/>
      <c r="P181" s="84"/>
      <c r="Q181" s="84"/>
      <c r="R181" s="84"/>
      <c r="S181" s="84"/>
      <c r="T181" s="85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T181" s="17" t="s">
        <v>273</v>
      </c>
      <c r="AU181" s="17" t="s">
        <v>76</v>
      </c>
    </row>
    <row r="182" s="2" customFormat="1" ht="16.5" customHeight="1">
      <c r="A182" s="38"/>
      <c r="B182" s="39"/>
      <c r="C182" s="206" t="s">
        <v>718</v>
      </c>
      <c r="D182" s="206" t="s">
        <v>267</v>
      </c>
      <c r="E182" s="207" t="s">
        <v>4141</v>
      </c>
      <c r="F182" s="208" t="s">
        <v>4142</v>
      </c>
      <c r="G182" s="209" t="s">
        <v>391</v>
      </c>
      <c r="H182" s="210">
        <v>11039.719999999999</v>
      </c>
      <c r="I182" s="211"/>
      <c r="J182" s="212">
        <f>ROUND(I182*H182,2)</f>
        <v>0</v>
      </c>
      <c r="K182" s="208" t="s">
        <v>271</v>
      </c>
      <c r="L182" s="44"/>
      <c r="M182" s="213" t="s">
        <v>19</v>
      </c>
      <c r="N182" s="214" t="s">
        <v>40</v>
      </c>
      <c r="O182" s="84"/>
      <c r="P182" s="215">
        <f>O182*H182</f>
        <v>0</v>
      </c>
      <c r="Q182" s="215">
        <v>0</v>
      </c>
      <c r="R182" s="215">
        <f>Q182*H182</f>
        <v>0</v>
      </c>
      <c r="S182" s="215">
        <v>0</v>
      </c>
      <c r="T182" s="216">
        <f>S182*H182</f>
        <v>0</v>
      </c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R182" s="217" t="s">
        <v>265</v>
      </c>
      <c r="AT182" s="217" t="s">
        <v>267</v>
      </c>
      <c r="AU182" s="217" t="s">
        <v>76</v>
      </c>
      <c r="AY182" s="17" t="s">
        <v>266</v>
      </c>
      <c r="BE182" s="218">
        <f>IF(N182="základní",J182,0)</f>
        <v>0</v>
      </c>
      <c r="BF182" s="218">
        <f>IF(N182="snížená",J182,0)</f>
        <v>0</v>
      </c>
      <c r="BG182" s="218">
        <f>IF(N182="zákl. přenesená",J182,0)</f>
        <v>0</v>
      </c>
      <c r="BH182" s="218">
        <f>IF(N182="sníž. přenesená",J182,0)</f>
        <v>0</v>
      </c>
      <c r="BI182" s="218">
        <f>IF(N182="nulová",J182,0)</f>
        <v>0</v>
      </c>
      <c r="BJ182" s="17" t="s">
        <v>76</v>
      </c>
      <c r="BK182" s="218">
        <f>ROUND(I182*H182,2)</f>
        <v>0</v>
      </c>
      <c r="BL182" s="17" t="s">
        <v>265</v>
      </c>
      <c r="BM182" s="217" t="s">
        <v>4143</v>
      </c>
    </row>
    <row r="183" s="2" customFormat="1">
      <c r="A183" s="38"/>
      <c r="B183" s="39"/>
      <c r="C183" s="40"/>
      <c r="D183" s="219" t="s">
        <v>273</v>
      </c>
      <c r="E183" s="40"/>
      <c r="F183" s="220" t="s">
        <v>4144</v>
      </c>
      <c r="G183" s="40"/>
      <c r="H183" s="40"/>
      <c r="I183" s="221"/>
      <c r="J183" s="40"/>
      <c r="K183" s="40"/>
      <c r="L183" s="44"/>
      <c r="M183" s="222"/>
      <c r="N183" s="223"/>
      <c r="O183" s="84"/>
      <c r="P183" s="84"/>
      <c r="Q183" s="84"/>
      <c r="R183" s="84"/>
      <c r="S183" s="84"/>
      <c r="T183" s="85"/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T183" s="17" t="s">
        <v>273</v>
      </c>
      <c r="AU183" s="17" t="s">
        <v>76</v>
      </c>
    </row>
    <row r="184" s="2" customFormat="1" ht="16.5" customHeight="1">
      <c r="A184" s="38"/>
      <c r="B184" s="39"/>
      <c r="C184" s="206" t="s">
        <v>723</v>
      </c>
      <c r="D184" s="206" t="s">
        <v>267</v>
      </c>
      <c r="E184" s="207" t="s">
        <v>4145</v>
      </c>
      <c r="F184" s="208" t="s">
        <v>4146</v>
      </c>
      <c r="G184" s="209" t="s">
        <v>293</v>
      </c>
      <c r="H184" s="210">
        <v>3082.8389999999999</v>
      </c>
      <c r="I184" s="211"/>
      <c r="J184" s="212">
        <f>ROUND(I184*H184,2)</f>
        <v>0</v>
      </c>
      <c r="K184" s="208" t="s">
        <v>271</v>
      </c>
      <c r="L184" s="44"/>
      <c r="M184" s="213" t="s">
        <v>19</v>
      </c>
      <c r="N184" s="214" t="s">
        <v>40</v>
      </c>
      <c r="O184" s="84"/>
      <c r="P184" s="215">
        <f>O184*H184</f>
        <v>0</v>
      </c>
      <c r="Q184" s="215">
        <v>0</v>
      </c>
      <c r="R184" s="215">
        <f>Q184*H184</f>
        <v>0</v>
      </c>
      <c r="S184" s="215">
        <v>0</v>
      </c>
      <c r="T184" s="216">
        <f>S184*H184</f>
        <v>0</v>
      </c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R184" s="217" t="s">
        <v>265</v>
      </c>
      <c r="AT184" s="217" t="s">
        <v>267</v>
      </c>
      <c r="AU184" s="217" t="s">
        <v>76</v>
      </c>
      <c r="AY184" s="17" t="s">
        <v>266</v>
      </c>
      <c r="BE184" s="218">
        <f>IF(N184="základní",J184,0)</f>
        <v>0</v>
      </c>
      <c r="BF184" s="218">
        <f>IF(N184="snížená",J184,0)</f>
        <v>0</v>
      </c>
      <c r="BG184" s="218">
        <f>IF(N184="zákl. přenesená",J184,0)</f>
        <v>0</v>
      </c>
      <c r="BH184" s="218">
        <f>IF(N184="sníž. přenesená",J184,0)</f>
        <v>0</v>
      </c>
      <c r="BI184" s="218">
        <f>IF(N184="nulová",J184,0)</f>
        <v>0</v>
      </c>
      <c r="BJ184" s="17" t="s">
        <v>76</v>
      </c>
      <c r="BK184" s="218">
        <f>ROUND(I184*H184,2)</f>
        <v>0</v>
      </c>
      <c r="BL184" s="17" t="s">
        <v>265</v>
      </c>
      <c r="BM184" s="217" t="s">
        <v>4147</v>
      </c>
    </row>
    <row r="185" s="2" customFormat="1">
      <c r="A185" s="38"/>
      <c r="B185" s="39"/>
      <c r="C185" s="40"/>
      <c r="D185" s="219" t="s">
        <v>273</v>
      </c>
      <c r="E185" s="40"/>
      <c r="F185" s="220" t="s">
        <v>4148</v>
      </c>
      <c r="G185" s="40"/>
      <c r="H185" s="40"/>
      <c r="I185" s="221"/>
      <c r="J185" s="40"/>
      <c r="K185" s="40"/>
      <c r="L185" s="44"/>
      <c r="M185" s="222"/>
      <c r="N185" s="223"/>
      <c r="O185" s="84"/>
      <c r="P185" s="84"/>
      <c r="Q185" s="84"/>
      <c r="R185" s="84"/>
      <c r="S185" s="84"/>
      <c r="T185" s="85"/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T185" s="17" t="s">
        <v>273</v>
      </c>
      <c r="AU185" s="17" t="s">
        <v>76</v>
      </c>
    </row>
    <row r="186" s="2" customFormat="1" ht="16.5" customHeight="1">
      <c r="A186" s="38"/>
      <c r="B186" s="39"/>
      <c r="C186" s="206" t="s">
        <v>736</v>
      </c>
      <c r="D186" s="206" t="s">
        <v>267</v>
      </c>
      <c r="E186" s="207" t="s">
        <v>4149</v>
      </c>
      <c r="F186" s="208" t="s">
        <v>4150</v>
      </c>
      <c r="G186" s="209" t="s">
        <v>293</v>
      </c>
      <c r="H186" s="210">
        <v>1321.056</v>
      </c>
      <c r="I186" s="211"/>
      <c r="J186" s="212">
        <f>ROUND(I186*H186,2)</f>
        <v>0</v>
      </c>
      <c r="K186" s="208" t="s">
        <v>271</v>
      </c>
      <c r="L186" s="44"/>
      <c r="M186" s="213" t="s">
        <v>19</v>
      </c>
      <c r="N186" s="214" t="s">
        <v>40</v>
      </c>
      <c r="O186" s="84"/>
      <c r="P186" s="215">
        <f>O186*H186</f>
        <v>0</v>
      </c>
      <c r="Q186" s="215">
        <v>0</v>
      </c>
      <c r="R186" s="215">
        <f>Q186*H186</f>
        <v>0</v>
      </c>
      <c r="S186" s="215">
        <v>0</v>
      </c>
      <c r="T186" s="216">
        <f>S186*H186</f>
        <v>0</v>
      </c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R186" s="217" t="s">
        <v>265</v>
      </c>
      <c r="AT186" s="217" t="s">
        <v>267</v>
      </c>
      <c r="AU186" s="217" t="s">
        <v>76</v>
      </c>
      <c r="AY186" s="17" t="s">
        <v>266</v>
      </c>
      <c r="BE186" s="218">
        <f>IF(N186="základní",J186,0)</f>
        <v>0</v>
      </c>
      <c r="BF186" s="218">
        <f>IF(N186="snížená",J186,0)</f>
        <v>0</v>
      </c>
      <c r="BG186" s="218">
        <f>IF(N186="zákl. přenesená",J186,0)</f>
        <v>0</v>
      </c>
      <c r="BH186" s="218">
        <f>IF(N186="sníž. přenesená",J186,0)</f>
        <v>0</v>
      </c>
      <c r="BI186" s="218">
        <f>IF(N186="nulová",J186,0)</f>
        <v>0</v>
      </c>
      <c r="BJ186" s="17" t="s">
        <v>76</v>
      </c>
      <c r="BK186" s="218">
        <f>ROUND(I186*H186,2)</f>
        <v>0</v>
      </c>
      <c r="BL186" s="17" t="s">
        <v>265</v>
      </c>
      <c r="BM186" s="217" t="s">
        <v>4151</v>
      </c>
    </row>
    <row r="187" s="2" customFormat="1">
      <c r="A187" s="38"/>
      <c r="B187" s="39"/>
      <c r="C187" s="40"/>
      <c r="D187" s="219" t="s">
        <v>273</v>
      </c>
      <c r="E187" s="40"/>
      <c r="F187" s="220" t="s">
        <v>4152</v>
      </c>
      <c r="G187" s="40"/>
      <c r="H187" s="40"/>
      <c r="I187" s="221"/>
      <c r="J187" s="40"/>
      <c r="K187" s="40"/>
      <c r="L187" s="44"/>
      <c r="M187" s="222"/>
      <c r="N187" s="223"/>
      <c r="O187" s="84"/>
      <c r="P187" s="84"/>
      <c r="Q187" s="84"/>
      <c r="R187" s="84"/>
      <c r="S187" s="84"/>
      <c r="T187" s="85"/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T187" s="17" t="s">
        <v>273</v>
      </c>
      <c r="AU187" s="17" t="s">
        <v>76</v>
      </c>
    </row>
    <row r="188" s="2" customFormat="1" ht="24.15" customHeight="1">
      <c r="A188" s="38"/>
      <c r="B188" s="39"/>
      <c r="C188" s="206" t="s">
        <v>741</v>
      </c>
      <c r="D188" s="206" t="s">
        <v>267</v>
      </c>
      <c r="E188" s="207" t="s">
        <v>4153</v>
      </c>
      <c r="F188" s="208" t="s">
        <v>4154</v>
      </c>
      <c r="G188" s="209" t="s">
        <v>299</v>
      </c>
      <c r="H188" s="210">
        <v>3059.0549999999998</v>
      </c>
      <c r="I188" s="211"/>
      <c r="J188" s="212">
        <f>ROUND(I188*H188,2)</f>
        <v>0</v>
      </c>
      <c r="K188" s="208" t="s">
        <v>19</v>
      </c>
      <c r="L188" s="44"/>
      <c r="M188" s="213" t="s">
        <v>19</v>
      </c>
      <c r="N188" s="214" t="s">
        <v>40</v>
      </c>
      <c r="O188" s="84"/>
      <c r="P188" s="215">
        <f>O188*H188</f>
        <v>0</v>
      </c>
      <c r="Q188" s="215">
        <v>0</v>
      </c>
      <c r="R188" s="215">
        <f>Q188*H188</f>
        <v>0</v>
      </c>
      <c r="S188" s="215">
        <v>0</v>
      </c>
      <c r="T188" s="216">
        <f>S188*H188</f>
        <v>0</v>
      </c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R188" s="217" t="s">
        <v>265</v>
      </c>
      <c r="AT188" s="217" t="s">
        <v>267</v>
      </c>
      <c r="AU188" s="217" t="s">
        <v>76</v>
      </c>
      <c r="AY188" s="17" t="s">
        <v>266</v>
      </c>
      <c r="BE188" s="218">
        <f>IF(N188="základní",J188,0)</f>
        <v>0</v>
      </c>
      <c r="BF188" s="218">
        <f>IF(N188="snížená",J188,0)</f>
        <v>0</v>
      </c>
      <c r="BG188" s="218">
        <f>IF(N188="zákl. přenesená",J188,0)</f>
        <v>0</v>
      </c>
      <c r="BH188" s="218">
        <f>IF(N188="sníž. přenesená",J188,0)</f>
        <v>0</v>
      </c>
      <c r="BI188" s="218">
        <f>IF(N188="nulová",J188,0)</f>
        <v>0</v>
      </c>
      <c r="BJ188" s="17" t="s">
        <v>76</v>
      </c>
      <c r="BK188" s="218">
        <f>ROUND(I188*H188,2)</f>
        <v>0</v>
      </c>
      <c r="BL188" s="17" t="s">
        <v>265</v>
      </c>
      <c r="BM188" s="217" t="s">
        <v>4155</v>
      </c>
    </row>
    <row r="189" s="2" customFormat="1" ht="24.15" customHeight="1">
      <c r="A189" s="38"/>
      <c r="B189" s="39"/>
      <c r="C189" s="206" t="s">
        <v>746</v>
      </c>
      <c r="D189" s="206" t="s">
        <v>267</v>
      </c>
      <c r="E189" s="207" t="s">
        <v>4156</v>
      </c>
      <c r="F189" s="208" t="s">
        <v>4157</v>
      </c>
      <c r="G189" s="209" t="s">
        <v>299</v>
      </c>
      <c r="H189" s="210">
        <v>2193.2240000000002</v>
      </c>
      <c r="I189" s="211"/>
      <c r="J189" s="212">
        <f>ROUND(I189*H189,2)</f>
        <v>0</v>
      </c>
      <c r="K189" s="208" t="s">
        <v>19</v>
      </c>
      <c r="L189" s="44"/>
      <c r="M189" s="213" t="s">
        <v>19</v>
      </c>
      <c r="N189" s="214" t="s">
        <v>40</v>
      </c>
      <c r="O189" s="84"/>
      <c r="P189" s="215">
        <f>O189*H189</f>
        <v>0</v>
      </c>
      <c r="Q189" s="215">
        <v>0</v>
      </c>
      <c r="R189" s="215">
        <f>Q189*H189</f>
        <v>0</v>
      </c>
      <c r="S189" s="215">
        <v>0</v>
      </c>
      <c r="T189" s="216">
        <f>S189*H189</f>
        <v>0</v>
      </c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R189" s="217" t="s">
        <v>265</v>
      </c>
      <c r="AT189" s="217" t="s">
        <v>267</v>
      </c>
      <c r="AU189" s="217" t="s">
        <v>76</v>
      </c>
      <c r="AY189" s="17" t="s">
        <v>266</v>
      </c>
      <c r="BE189" s="218">
        <f>IF(N189="základní",J189,0)</f>
        <v>0</v>
      </c>
      <c r="BF189" s="218">
        <f>IF(N189="snížená",J189,0)</f>
        <v>0</v>
      </c>
      <c r="BG189" s="218">
        <f>IF(N189="zákl. přenesená",J189,0)</f>
        <v>0</v>
      </c>
      <c r="BH189" s="218">
        <f>IF(N189="sníž. přenesená",J189,0)</f>
        <v>0</v>
      </c>
      <c r="BI189" s="218">
        <f>IF(N189="nulová",J189,0)</f>
        <v>0</v>
      </c>
      <c r="BJ189" s="17" t="s">
        <v>76</v>
      </c>
      <c r="BK189" s="218">
        <f>ROUND(I189*H189,2)</f>
        <v>0</v>
      </c>
      <c r="BL189" s="17" t="s">
        <v>265</v>
      </c>
      <c r="BM189" s="217" t="s">
        <v>4158</v>
      </c>
    </row>
    <row r="190" s="13" customFormat="1">
      <c r="A190" s="13"/>
      <c r="B190" s="251"/>
      <c r="C190" s="252"/>
      <c r="D190" s="226" t="s">
        <v>275</v>
      </c>
      <c r="E190" s="253" t="s">
        <v>19</v>
      </c>
      <c r="F190" s="254" t="s">
        <v>4159</v>
      </c>
      <c r="G190" s="252"/>
      <c r="H190" s="253" t="s">
        <v>19</v>
      </c>
      <c r="I190" s="255"/>
      <c r="J190" s="252"/>
      <c r="K190" s="252"/>
      <c r="L190" s="256"/>
      <c r="M190" s="257"/>
      <c r="N190" s="258"/>
      <c r="O190" s="258"/>
      <c r="P190" s="258"/>
      <c r="Q190" s="258"/>
      <c r="R190" s="258"/>
      <c r="S190" s="258"/>
      <c r="T190" s="259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60" t="s">
        <v>275</v>
      </c>
      <c r="AU190" s="260" t="s">
        <v>76</v>
      </c>
      <c r="AV190" s="13" t="s">
        <v>76</v>
      </c>
      <c r="AW190" s="13" t="s">
        <v>31</v>
      </c>
      <c r="AX190" s="13" t="s">
        <v>69</v>
      </c>
      <c r="AY190" s="260" t="s">
        <v>266</v>
      </c>
    </row>
    <row r="191" s="12" customFormat="1">
      <c r="A191" s="12"/>
      <c r="B191" s="224"/>
      <c r="C191" s="225"/>
      <c r="D191" s="226" t="s">
        <v>275</v>
      </c>
      <c r="E191" s="227" t="s">
        <v>751</v>
      </c>
      <c r="F191" s="228" t="s">
        <v>4160</v>
      </c>
      <c r="G191" s="225"/>
      <c r="H191" s="229">
        <v>63.990000000000002</v>
      </c>
      <c r="I191" s="230"/>
      <c r="J191" s="225"/>
      <c r="K191" s="225"/>
      <c r="L191" s="231"/>
      <c r="M191" s="236"/>
      <c r="N191" s="237"/>
      <c r="O191" s="237"/>
      <c r="P191" s="237"/>
      <c r="Q191" s="237"/>
      <c r="R191" s="237"/>
      <c r="S191" s="237"/>
      <c r="T191" s="238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T191" s="235" t="s">
        <v>275</v>
      </c>
      <c r="AU191" s="235" t="s">
        <v>76</v>
      </c>
      <c r="AV191" s="12" t="s">
        <v>78</v>
      </c>
      <c r="AW191" s="12" t="s">
        <v>31</v>
      </c>
      <c r="AX191" s="12" t="s">
        <v>69</v>
      </c>
      <c r="AY191" s="235" t="s">
        <v>266</v>
      </c>
    </row>
    <row r="192" s="12" customFormat="1">
      <c r="A192" s="12"/>
      <c r="B192" s="224"/>
      <c r="C192" s="225"/>
      <c r="D192" s="226" t="s">
        <v>275</v>
      </c>
      <c r="E192" s="227" t="s">
        <v>415</v>
      </c>
      <c r="F192" s="228" t="s">
        <v>4161</v>
      </c>
      <c r="G192" s="225"/>
      <c r="H192" s="229">
        <v>68.289000000000001</v>
      </c>
      <c r="I192" s="230"/>
      <c r="J192" s="225"/>
      <c r="K192" s="225"/>
      <c r="L192" s="231"/>
      <c r="M192" s="236"/>
      <c r="N192" s="237"/>
      <c r="O192" s="237"/>
      <c r="P192" s="237"/>
      <c r="Q192" s="237"/>
      <c r="R192" s="237"/>
      <c r="S192" s="237"/>
      <c r="T192" s="238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T192" s="235" t="s">
        <v>275</v>
      </c>
      <c r="AU192" s="235" t="s">
        <v>76</v>
      </c>
      <c r="AV192" s="12" t="s">
        <v>78</v>
      </c>
      <c r="AW192" s="12" t="s">
        <v>31</v>
      </c>
      <c r="AX192" s="12" t="s">
        <v>69</v>
      </c>
      <c r="AY192" s="235" t="s">
        <v>266</v>
      </c>
    </row>
    <row r="193" s="12" customFormat="1">
      <c r="A193" s="12"/>
      <c r="B193" s="224"/>
      <c r="C193" s="225"/>
      <c r="D193" s="226" t="s">
        <v>275</v>
      </c>
      <c r="E193" s="227" t="s">
        <v>754</v>
      </c>
      <c r="F193" s="228" t="s">
        <v>4162</v>
      </c>
      <c r="G193" s="225"/>
      <c r="H193" s="229">
        <v>73.010999999999996</v>
      </c>
      <c r="I193" s="230"/>
      <c r="J193" s="225"/>
      <c r="K193" s="225"/>
      <c r="L193" s="231"/>
      <c r="M193" s="236"/>
      <c r="N193" s="237"/>
      <c r="O193" s="237"/>
      <c r="P193" s="237"/>
      <c r="Q193" s="237"/>
      <c r="R193" s="237"/>
      <c r="S193" s="237"/>
      <c r="T193" s="238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T193" s="235" t="s">
        <v>275</v>
      </c>
      <c r="AU193" s="235" t="s">
        <v>76</v>
      </c>
      <c r="AV193" s="12" t="s">
        <v>78</v>
      </c>
      <c r="AW193" s="12" t="s">
        <v>31</v>
      </c>
      <c r="AX193" s="12" t="s">
        <v>69</v>
      </c>
      <c r="AY193" s="235" t="s">
        <v>266</v>
      </c>
    </row>
    <row r="194" s="12" customFormat="1">
      <c r="A194" s="12"/>
      <c r="B194" s="224"/>
      <c r="C194" s="225"/>
      <c r="D194" s="226" t="s">
        <v>275</v>
      </c>
      <c r="E194" s="227" t="s">
        <v>2665</v>
      </c>
      <c r="F194" s="228" t="s">
        <v>4163</v>
      </c>
      <c r="G194" s="225"/>
      <c r="H194" s="229">
        <v>77.424999999999997</v>
      </c>
      <c r="I194" s="230"/>
      <c r="J194" s="225"/>
      <c r="K194" s="225"/>
      <c r="L194" s="231"/>
      <c r="M194" s="236"/>
      <c r="N194" s="237"/>
      <c r="O194" s="237"/>
      <c r="P194" s="237"/>
      <c r="Q194" s="237"/>
      <c r="R194" s="237"/>
      <c r="S194" s="237"/>
      <c r="T194" s="238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T194" s="235" t="s">
        <v>275</v>
      </c>
      <c r="AU194" s="235" t="s">
        <v>76</v>
      </c>
      <c r="AV194" s="12" t="s">
        <v>78</v>
      </c>
      <c r="AW194" s="12" t="s">
        <v>31</v>
      </c>
      <c r="AX194" s="12" t="s">
        <v>69</v>
      </c>
      <c r="AY194" s="235" t="s">
        <v>266</v>
      </c>
    </row>
    <row r="195" s="12" customFormat="1">
      <c r="A195" s="12"/>
      <c r="B195" s="224"/>
      <c r="C195" s="225"/>
      <c r="D195" s="226" t="s">
        <v>275</v>
      </c>
      <c r="E195" s="227" t="s">
        <v>2667</v>
      </c>
      <c r="F195" s="228" t="s">
        <v>4164</v>
      </c>
      <c r="G195" s="225"/>
      <c r="H195" s="229">
        <v>81.945999999999998</v>
      </c>
      <c r="I195" s="230"/>
      <c r="J195" s="225"/>
      <c r="K195" s="225"/>
      <c r="L195" s="231"/>
      <c r="M195" s="236"/>
      <c r="N195" s="237"/>
      <c r="O195" s="237"/>
      <c r="P195" s="237"/>
      <c r="Q195" s="237"/>
      <c r="R195" s="237"/>
      <c r="S195" s="237"/>
      <c r="T195" s="238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T195" s="235" t="s">
        <v>275</v>
      </c>
      <c r="AU195" s="235" t="s">
        <v>76</v>
      </c>
      <c r="AV195" s="12" t="s">
        <v>78</v>
      </c>
      <c r="AW195" s="12" t="s">
        <v>31</v>
      </c>
      <c r="AX195" s="12" t="s">
        <v>69</v>
      </c>
      <c r="AY195" s="235" t="s">
        <v>266</v>
      </c>
    </row>
    <row r="196" s="12" customFormat="1">
      <c r="A196" s="12"/>
      <c r="B196" s="224"/>
      <c r="C196" s="225"/>
      <c r="D196" s="226" t="s">
        <v>275</v>
      </c>
      <c r="E196" s="227" t="s">
        <v>3828</v>
      </c>
      <c r="F196" s="228" t="s">
        <v>4165</v>
      </c>
      <c r="G196" s="225"/>
      <c r="H196" s="229">
        <v>87.391999999999996</v>
      </c>
      <c r="I196" s="230"/>
      <c r="J196" s="225"/>
      <c r="K196" s="225"/>
      <c r="L196" s="231"/>
      <c r="M196" s="236"/>
      <c r="N196" s="237"/>
      <c r="O196" s="237"/>
      <c r="P196" s="237"/>
      <c r="Q196" s="237"/>
      <c r="R196" s="237"/>
      <c r="S196" s="237"/>
      <c r="T196" s="238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T196" s="235" t="s">
        <v>275</v>
      </c>
      <c r="AU196" s="235" t="s">
        <v>76</v>
      </c>
      <c r="AV196" s="12" t="s">
        <v>78</v>
      </c>
      <c r="AW196" s="12" t="s">
        <v>31</v>
      </c>
      <c r="AX196" s="12" t="s">
        <v>69</v>
      </c>
      <c r="AY196" s="235" t="s">
        <v>266</v>
      </c>
    </row>
    <row r="197" s="12" customFormat="1">
      <c r="A197" s="12"/>
      <c r="B197" s="224"/>
      <c r="C197" s="225"/>
      <c r="D197" s="226" t="s">
        <v>275</v>
      </c>
      <c r="E197" s="227" t="s">
        <v>3831</v>
      </c>
      <c r="F197" s="228" t="s">
        <v>4166</v>
      </c>
      <c r="G197" s="225"/>
      <c r="H197" s="229">
        <v>80.061999999999998</v>
      </c>
      <c r="I197" s="230"/>
      <c r="J197" s="225"/>
      <c r="K197" s="225"/>
      <c r="L197" s="231"/>
      <c r="M197" s="236"/>
      <c r="N197" s="237"/>
      <c r="O197" s="237"/>
      <c r="P197" s="237"/>
      <c r="Q197" s="237"/>
      <c r="R197" s="237"/>
      <c r="S197" s="237"/>
      <c r="T197" s="238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T197" s="235" t="s">
        <v>275</v>
      </c>
      <c r="AU197" s="235" t="s">
        <v>76</v>
      </c>
      <c r="AV197" s="12" t="s">
        <v>78</v>
      </c>
      <c r="AW197" s="12" t="s">
        <v>31</v>
      </c>
      <c r="AX197" s="12" t="s">
        <v>69</v>
      </c>
      <c r="AY197" s="235" t="s">
        <v>266</v>
      </c>
    </row>
    <row r="198" s="12" customFormat="1">
      <c r="A198" s="12"/>
      <c r="B198" s="224"/>
      <c r="C198" s="225"/>
      <c r="D198" s="226" t="s">
        <v>275</v>
      </c>
      <c r="E198" s="227" t="s">
        <v>3833</v>
      </c>
      <c r="F198" s="228" t="s">
        <v>4167</v>
      </c>
      <c r="G198" s="225"/>
      <c r="H198" s="229">
        <v>79.388000000000005</v>
      </c>
      <c r="I198" s="230"/>
      <c r="J198" s="225"/>
      <c r="K198" s="225"/>
      <c r="L198" s="231"/>
      <c r="M198" s="236"/>
      <c r="N198" s="237"/>
      <c r="O198" s="237"/>
      <c r="P198" s="237"/>
      <c r="Q198" s="237"/>
      <c r="R198" s="237"/>
      <c r="S198" s="237"/>
      <c r="T198" s="238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T198" s="235" t="s">
        <v>275</v>
      </c>
      <c r="AU198" s="235" t="s">
        <v>76</v>
      </c>
      <c r="AV198" s="12" t="s">
        <v>78</v>
      </c>
      <c r="AW198" s="12" t="s">
        <v>31</v>
      </c>
      <c r="AX198" s="12" t="s">
        <v>69</v>
      </c>
      <c r="AY198" s="235" t="s">
        <v>266</v>
      </c>
    </row>
    <row r="199" s="12" customFormat="1">
      <c r="A199" s="12"/>
      <c r="B199" s="224"/>
      <c r="C199" s="225"/>
      <c r="D199" s="226" t="s">
        <v>275</v>
      </c>
      <c r="E199" s="227" t="s">
        <v>3836</v>
      </c>
      <c r="F199" s="228" t="s">
        <v>4168</v>
      </c>
      <c r="G199" s="225"/>
      <c r="H199" s="229">
        <v>74.072000000000003</v>
      </c>
      <c r="I199" s="230"/>
      <c r="J199" s="225"/>
      <c r="K199" s="225"/>
      <c r="L199" s="231"/>
      <c r="M199" s="236"/>
      <c r="N199" s="237"/>
      <c r="O199" s="237"/>
      <c r="P199" s="237"/>
      <c r="Q199" s="237"/>
      <c r="R199" s="237"/>
      <c r="S199" s="237"/>
      <c r="T199" s="238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T199" s="235" t="s">
        <v>275</v>
      </c>
      <c r="AU199" s="235" t="s">
        <v>76</v>
      </c>
      <c r="AV199" s="12" t="s">
        <v>78</v>
      </c>
      <c r="AW199" s="12" t="s">
        <v>31</v>
      </c>
      <c r="AX199" s="12" t="s">
        <v>69</v>
      </c>
      <c r="AY199" s="235" t="s">
        <v>266</v>
      </c>
    </row>
    <row r="200" s="12" customFormat="1">
      <c r="A200" s="12"/>
      <c r="B200" s="224"/>
      <c r="C200" s="225"/>
      <c r="D200" s="226" t="s">
        <v>275</v>
      </c>
      <c r="E200" s="227" t="s">
        <v>3838</v>
      </c>
      <c r="F200" s="228" t="s">
        <v>4169</v>
      </c>
      <c r="G200" s="225"/>
      <c r="H200" s="229">
        <v>73.742000000000004</v>
      </c>
      <c r="I200" s="230"/>
      <c r="J200" s="225"/>
      <c r="K200" s="225"/>
      <c r="L200" s="231"/>
      <c r="M200" s="236"/>
      <c r="N200" s="237"/>
      <c r="O200" s="237"/>
      <c r="P200" s="237"/>
      <c r="Q200" s="237"/>
      <c r="R200" s="237"/>
      <c r="S200" s="237"/>
      <c r="T200" s="238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T200" s="235" t="s">
        <v>275</v>
      </c>
      <c r="AU200" s="235" t="s">
        <v>76</v>
      </c>
      <c r="AV200" s="12" t="s">
        <v>78</v>
      </c>
      <c r="AW200" s="12" t="s">
        <v>31</v>
      </c>
      <c r="AX200" s="12" t="s">
        <v>69</v>
      </c>
      <c r="AY200" s="235" t="s">
        <v>266</v>
      </c>
    </row>
    <row r="201" s="12" customFormat="1">
      <c r="A201" s="12"/>
      <c r="B201" s="224"/>
      <c r="C201" s="225"/>
      <c r="D201" s="226" t="s">
        <v>275</v>
      </c>
      <c r="E201" s="227" t="s">
        <v>3840</v>
      </c>
      <c r="F201" s="228" t="s">
        <v>4170</v>
      </c>
      <c r="G201" s="225"/>
      <c r="H201" s="229">
        <v>63.466999999999999</v>
      </c>
      <c r="I201" s="230"/>
      <c r="J201" s="225"/>
      <c r="K201" s="225"/>
      <c r="L201" s="231"/>
      <c r="M201" s="236"/>
      <c r="N201" s="237"/>
      <c r="O201" s="237"/>
      <c r="P201" s="237"/>
      <c r="Q201" s="237"/>
      <c r="R201" s="237"/>
      <c r="S201" s="237"/>
      <c r="T201" s="238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T201" s="235" t="s">
        <v>275</v>
      </c>
      <c r="AU201" s="235" t="s">
        <v>76</v>
      </c>
      <c r="AV201" s="12" t="s">
        <v>78</v>
      </c>
      <c r="AW201" s="12" t="s">
        <v>31</v>
      </c>
      <c r="AX201" s="12" t="s">
        <v>69</v>
      </c>
      <c r="AY201" s="235" t="s">
        <v>266</v>
      </c>
    </row>
    <row r="202" s="12" customFormat="1">
      <c r="A202" s="12"/>
      <c r="B202" s="224"/>
      <c r="C202" s="225"/>
      <c r="D202" s="226" t="s">
        <v>275</v>
      </c>
      <c r="E202" s="227" t="s">
        <v>3842</v>
      </c>
      <c r="F202" s="228" t="s">
        <v>4171</v>
      </c>
      <c r="G202" s="225"/>
      <c r="H202" s="229">
        <v>0</v>
      </c>
      <c r="I202" s="230"/>
      <c r="J202" s="225"/>
      <c r="K202" s="225"/>
      <c r="L202" s="231"/>
      <c r="M202" s="236"/>
      <c r="N202" s="237"/>
      <c r="O202" s="237"/>
      <c r="P202" s="237"/>
      <c r="Q202" s="237"/>
      <c r="R202" s="237"/>
      <c r="S202" s="237"/>
      <c r="T202" s="238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T202" s="235" t="s">
        <v>275</v>
      </c>
      <c r="AU202" s="235" t="s">
        <v>76</v>
      </c>
      <c r="AV202" s="12" t="s">
        <v>78</v>
      </c>
      <c r="AW202" s="12" t="s">
        <v>31</v>
      </c>
      <c r="AX202" s="12" t="s">
        <v>69</v>
      </c>
      <c r="AY202" s="235" t="s">
        <v>266</v>
      </c>
    </row>
    <row r="203" s="12" customFormat="1">
      <c r="A203" s="12"/>
      <c r="B203" s="224"/>
      <c r="C203" s="225"/>
      <c r="D203" s="226" t="s">
        <v>275</v>
      </c>
      <c r="E203" s="227" t="s">
        <v>3843</v>
      </c>
      <c r="F203" s="228" t="s">
        <v>4172</v>
      </c>
      <c r="G203" s="225"/>
      <c r="H203" s="229">
        <v>131.69200000000001</v>
      </c>
      <c r="I203" s="230"/>
      <c r="J203" s="225"/>
      <c r="K203" s="225"/>
      <c r="L203" s="231"/>
      <c r="M203" s="236"/>
      <c r="N203" s="237"/>
      <c r="O203" s="237"/>
      <c r="P203" s="237"/>
      <c r="Q203" s="237"/>
      <c r="R203" s="237"/>
      <c r="S203" s="237"/>
      <c r="T203" s="238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T203" s="235" t="s">
        <v>275</v>
      </c>
      <c r="AU203" s="235" t="s">
        <v>76</v>
      </c>
      <c r="AV203" s="12" t="s">
        <v>78</v>
      </c>
      <c r="AW203" s="12" t="s">
        <v>31</v>
      </c>
      <c r="AX203" s="12" t="s">
        <v>69</v>
      </c>
      <c r="AY203" s="235" t="s">
        <v>266</v>
      </c>
    </row>
    <row r="204" s="12" customFormat="1">
      <c r="A204" s="12"/>
      <c r="B204" s="224"/>
      <c r="C204" s="225"/>
      <c r="D204" s="226" t="s">
        <v>275</v>
      </c>
      <c r="E204" s="227" t="s">
        <v>3845</v>
      </c>
      <c r="F204" s="228" t="s">
        <v>4173</v>
      </c>
      <c r="G204" s="225"/>
      <c r="H204" s="229">
        <v>0</v>
      </c>
      <c r="I204" s="230"/>
      <c r="J204" s="225"/>
      <c r="K204" s="225"/>
      <c r="L204" s="231"/>
      <c r="M204" s="236"/>
      <c r="N204" s="237"/>
      <c r="O204" s="237"/>
      <c r="P204" s="237"/>
      <c r="Q204" s="237"/>
      <c r="R204" s="237"/>
      <c r="S204" s="237"/>
      <c r="T204" s="238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T204" s="235" t="s">
        <v>275</v>
      </c>
      <c r="AU204" s="235" t="s">
        <v>76</v>
      </c>
      <c r="AV204" s="12" t="s">
        <v>78</v>
      </c>
      <c r="AW204" s="12" t="s">
        <v>31</v>
      </c>
      <c r="AX204" s="12" t="s">
        <v>69</v>
      </c>
      <c r="AY204" s="235" t="s">
        <v>266</v>
      </c>
    </row>
    <row r="205" s="12" customFormat="1">
      <c r="A205" s="12"/>
      <c r="B205" s="224"/>
      <c r="C205" s="225"/>
      <c r="D205" s="226" t="s">
        <v>275</v>
      </c>
      <c r="E205" s="227" t="s">
        <v>3846</v>
      </c>
      <c r="F205" s="228" t="s">
        <v>4174</v>
      </c>
      <c r="G205" s="225"/>
      <c r="H205" s="229">
        <v>145.94999999999999</v>
      </c>
      <c r="I205" s="230"/>
      <c r="J205" s="225"/>
      <c r="K205" s="225"/>
      <c r="L205" s="231"/>
      <c r="M205" s="236"/>
      <c r="N205" s="237"/>
      <c r="O205" s="237"/>
      <c r="P205" s="237"/>
      <c r="Q205" s="237"/>
      <c r="R205" s="237"/>
      <c r="S205" s="237"/>
      <c r="T205" s="238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T205" s="235" t="s">
        <v>275</v>
      </c>
      <c r="AU205" s="235" t="s">
        <v>76</v>
      </c>
      <c r="AV205" s="12" t="s">
        <v>78</v>
      </c>
      <c r="AW205" s="12" t="s">
        <v>31</v>
      </c>
      <c r="AX205" s="12" t="s">
        <v>69</v>
      </c>
      <c r="AY205" s="235" t="s">
        <v>266</v>
      </c>
    </row>
    <row r="206" s="12" customFormat="1">
      <c r="A206" s="12"/>
      <c r="B206" s="224"/>
      <c r="C206" s="225"/>
      <c r="D206" s="226" t="s">
        <v>275</v>
      </c>
      <c r="E206" s="227" t="s">
        <v>3848</v>
      </c>
      <c r="F206" s="228" t="s">
        <v>4175</v>
      </c>
      <c r="G206" s="225"/>
      <c r="H206" s="229">
        <v>151.02199999999999</v>
      </c>
      <c r="I206" s="230"/>
      <c r="J206" s="225"/>
      <c r="K206" s="225"/>
      <c r="L206" s="231"/>
      <c r="M206" s="236"/>
      <c r="N206" s="237"/>
      <c r="O206" s="237"/>
      <c r="P206" s="237"/>
      <c r="Q206" s="237"/>
      <c r="R206" s="237"/>
      <c r="S206" s="237"/>
      <c r="T206" s="238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T206" s="235" t="s">
        <v>275</v>
      </c>
      <c r="AU206" s="235" t="s">
        <v>76</v>
      </c>
      <c r="AV206" s="12" t="s">
        <v>78</v>
      </c>
      <c r="AW206" s="12" t="s">
        <v>31</v>
      </c>
      <c r="AX206" s="12" t="s">
        <v>69</v>
      </c>
      <c r="AY206" s="235" t="s">
        <v>266</v>
      </c>
    </row>
    <row r="207" s="12" customFormat="1">
      <c r="A207" s="12"/>
      <c r="B207" s="224"/>
      <c r="C207" s="225"/>
      <c r="D207" s="226" t="s">
        <v>275</v>
      </c>
      <c r="E207" s="227" t="s">
        <v>3850</v>
      </c>
      <c r="F207" s="228" t="s">
        <v>4176</v>
      </c>
      <c r="G207" s="225"/>
      <c r="H207" s="229">
        <v>170.52799999999999</v>
      </c>
      <c r="I207" s="230"/>
      <c r="J207" s="225"/>
      <c r="K207" s="225"/>
      <c r="L207" s="231"/>
      <c r="M207" s="236"/>
      <c r="N207" s="237"/>
      <c r="O207" s="237"/>
      <c r="P207" s="237"/>
      <c r="Q207" s="237"/>
      <c r="R207" s="237"/>
      <c r="S207" s="237"/>
      <c r="T207" s="238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T207" s="235" t="s">
        <v>275</v>
      </c>
      <c r="AU207" s="235" t="s">
        <v>76</v>
      </c>
      <c r="AV207" s="12" t="s">
        <v>78</v>
      </c>
      <c r="AW207" s="12" t="s">
        <v>31</v>
      </c>
      <c r="AX207" s="12" t="s">
        <v>69</v>
      </c>
      <c r="AY207" s="235" t="s">
        <v>266</v>
      </c>
    </row>
    <row r="208" s="12" customFormat="1">
      <c r="A208" s="12"/>
      <c r="B208" s="224"/>
      <c r="C208" s="225"/>
      <c r="D208" s="226" t="s">
        <v>275</v>
      </c>
      <c r="E208" s="227" t="s">
        <v>3852</v>
      </c>
      <c r="F208" s="228" t="s">
        <v>4177</v>
      </c>
      <c r="G208" s="225"/>
      <c r="H208" s="229">
        <v>130.02099999999999</v>
      </c>
      <c r="I208" s="230"/>
      <c r="J208" s="225"/>
      <c r="K208" s="225"/>
      <c r="L208" s="231"/>
      <c r="M208" s="236"/>
      <c r="N208" s="237"/>
      <c r="O208" s="237"/>
      <c r="P208" s="237"/>
      <c r="Q208" s="237"/>
      <c r="R208" s="237"/>
      <c r="S208" s="237"/>
      <c r="T208" s="238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T208" s="235" t="s">
        <v>275</v>
      </c>
      <c r="AU208" s="235" t="s">
        <v>76</v>
      </c>
      <c r="AV208" s="12" t="s">
        <v>78</v>
      </c>
      <c r="AW208" s="12" t="s">
        <v>31</v>
      </c>
      <c r="AX208" s="12" t="s">
        <v>69</v>
      </c>
      <c r="AY208" s="235" t="s">
        <v>266</v>
      </c>
    </row>
    <row r="209" s="12" customFormat="1">
      <c r="A209" s="12"/>
      <c r="B209" s="224"/>
      <c r="C209" s="225"/>
      <c r="D209" s="226" t="s">
        <v>275</v>
      </c>
      <c r="E209" s="227" t="s">
        <v>3854</v>
      </c>
      <c r="F209" s="228" t="s">
        <v>4178</v>
      </c>
      <c r="G209" s="225"/>
      <c r="H209" s="229">
        <v>0</v>
      </c>
      <c r="I209" s="230"/>
      <c r="J209" s="225"/>
      <c r="K209" s="225"/>
      <c r="L209" s="231"/>
      <c r="M209" s="236"/>
      <c r="N209" s="237"/>
      <c r="O209" s="237"/>
      <c r="P209" s="237"/>
      <c r="Q209" s="237"/>
      <c r="R209" s="237"/>
      <c r="S209" s="237"/>
      <c r="T209" s="238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T209" s="235" t="s">
        <v>275</v>
      </c>
      <c r="AU209" s="235" t="s">
        <v>76</v>
      </c>
      <c r="AV209" s="12" t="s">
        <v>78</v>
      </c>
      <c r="AW209" s="12" t="s">
        <v>31</v>
      </c>
      <c r="AX209" s="12" t="s">
        <v>69</v>
      </c>
      <c r="AY209" s="235" t="s">
        <v>266</v>
      </c>
    </row>
    <row r="210" s="12" customFormat="1">
      <c r="A210" s="12"/>
      <c r="B210" s="224"/>
      <c r="C210" s="225"/>
      <c r="D210" s="226" t="s">
        <v>275</v>
      </c>
      <c r="E210" s="227" t="s">
        <v>3855</v>
      </c>
      <c r="F210" s="228" t="s">
        <v>4179</v>
      </c>
      <c r="G210" s="225"/>
      <c r="H210" s="229">
        <v>129.02000000000001</v>
      </c>
      <c r="I210" s="230"/>
      <c r="J210" s="225"/>
      <c r="K210" s="225"/>
      <c r="L210" s="231"/>
      <c r="M210" s="236"/>
      <c r="N210" s="237"/>
      <c r="O210" s="237"/>
      <c r="P210" s="237"/>
      <c r="Q210" s="237"/>
      <c r="R210" s="237"/>
      <c r="S210" s="237"/>
      <c r="T210" s="238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T210" s="235" t="s">
        <v>275</v>
      </c>
      <c r="AU210" s="235" t="s">
        <v>76</v>
      </c>
      <c r="AV210" s="12" t="s">
        <v>78</v>
      </c>
      <c r="AW210" s="12" t="s">
        <v>31</v>
      </c>
      <c r="AX210" s="12" t="s">
        <v>69</v>
      </c>
      <c r="AY210" s="235" t="s">
        <v>266</v>
      </c>
    </row>
    <row r="211" s="12" customFormat="1">
      <c r="A211" s="12"/>
      <c r="B211" s="224"/>
      <c r="C211" s="225"/>
      <c r="D211" s="226" t="s">
        <v>275</v>
      </c>
      <c r="E211" s="227" t="s">
        <v>3858</v>
      </c>
      <c r="F211" s="228" t="s">
        <v>4180</v>
      </c>
      <c r="G211" s="225"/>
      <c r="H211" s="229">
        <v>35.045000000000002</v>
      </c>
      <c r="I211" s="230"/>
      <c r="J211" s="225"/>
      <c r="K211" s="225"/>
      <c r="L211" s="231"/>
      <c r="M211" s="236"/>
      <c r="N211" s="237"/>
      <c r="O211" s="237"/>
      <c r="P211" s="237"/>
      <c r="Q211" s="237"/>
      <c r="R211" s="237"/>
      <c r="S211" s="237"/>
      <c r="T211" s="238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T211" s="235" t="s">
        <v>275</v>
      </c>
      <c r="AU211" s="235" t="s">
        <v>76</v>
      </c>
      <c r="AV211" s="12" t="s">
        <v>78</v>
      </c>
      <c r="AW211" s="12" t="s">
        <v>31</v>
      </c>
      <c r="AX211" s="12" t="s">
        <v>69</v>
      </c>
      <c r="AY211" s="235" t="s">
        <v>266</v>
      </c>
    </row>
    <row r="212" s="12" customFormat="1">
      <c r="A212" s="12"/>
      <c r="B212" s="224"/>
      <c r="C212" s="225"/>
      <c r="D212" s="226" t="s">
        <v>275</v>
      </c>
      <c r="E212" s="227" t="s">
        <v>3860</v>
      </c>
      <c r="F212" s="228" t="s">
        <v>4181</v>
      </c>
      <c r="G212" s="225"/>
      <c r="H212" s="229">
        <v>27.036999999999999</v>
      </c>
      <c r="I212" s="230"/>
      <c r="J212" s="225"/>
      <c r="K212" s="225"/>
      <c r="L212" s="231"/>
      <c r="M212" s="236"/>
      <c r="N212" s="237"/>
      <c r="O212" s="237"/>
      <c r="P212" s="237"/>
      <c r="Q212" s="237"/>
      <c r="R212" s="237"/>
      <c r="S212" s="237"/>
      <c r="T212" s="238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T212" s="235" t="s">
        <v>275</v>
      </c>
      <c r="AU212" s="235" t="s">
        <v>76</v>
      </c>
      <c r="AV212" s="12" t="s">
        <v>78</v>
      </c>
      <c r="AW212" s="12" t="s">
        <v>31</v>
      </c>
      <c r="AX212" s="12" t="s">
        <v>69</v>
      </c>
      <c r="AY212" s="235" t="s">
        <v>266</v>
      </c>
    </row>
    <row r="213" s="12" customFormat="1">
      <c r="A213" s="12"/>
      <c r="B213" s="224"/>
      <c r="C213" s="225"/>
      <c r="D213" s="226" t="s">
        <v>275</v>
      </c>
      <c r="E213" s="227" t="s">
        <v>3862</v>
      </c>
      <c r="F213" s="228" t="s">
        <v>4182</v>
      </c>
      <c r="G213" s="225"/>
      <c r="H213" s="229">
        <v>29.951000000000001</v>
      </c>
      <c r="I213" s="230"/>
      <c r="J213" s="225"/>
      <c r="K213" s="225"/>
      <c r="L213" s="231"/>
      <c r="M213" s="236"/>
      <c r="N213" s="237"/>
      <c r="O213" s="237"/>
      <c r="P213" s="237"/>
      <c r="Q213" s="237"/>
      <c r="R213" s="237"/>
      <c r="S213" s="237"/>
      <c r="T213" s="238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T213" s="235" t="s">
        <v>275</v>
      </c>
      <c r="AU213" s="235" t="s">
        <v>76</v>
      </c>
      <c r="AV213" s="12" t="s">
        <v>78</v>
      </c>
      <c r="AW213" s="12" t="s">
        <v>31</v>
      </c>
      <c r="AX213" s="12" t="s">
        <v>69</v>
      </c>
      <c r="AY213" s="235" t="s">
        <v>266</v>
      </c>
    </row>
    <row r="214" s="12" customFormat="1">
      <c r="A214" s="12"/>
      <c r="B214" s="224"/>
      <c r="C214" s="225"/>
      <c r="D214" s="226" t="s">
        <v>275</v>
      </c>
      <c r="E214" s="227" t="s">
        <v>3864</v>
      </c>
      <c r="F214" s="228" t="s">
        <v>4183</v>
      </c>
      <c r="G214" s="225"/>
      <c r="H214" s="229">
        <v>38.323999999999998</v>
      </c>
      <c r="I214" s="230"/>
      <c r="J214" s="225"/>
      <c r="K214" s="225"/>
      <c r="L214" s="231"/>
      <c r="M214" s="236"/>
      <c r="N214" s="237"/>
      <c r="O214" s="237"/>
      <c r="P214" s="237"/>
      <c r="Q214" s="237"/>
      <c r="R214" s="237"/>
      <c r="S214" s="237"/>
      <c r="T214" s="238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T214" s="235" t="s">
        <v>275</v>
      </c>
      <c r="AU214" s="235" t="s">
        <v>76</v>
      </c>
      <c r="AV214" s="12" t="s">
        <v>78</v>
      </c>
      <c r="AW214" s="12" t="s">
        <v>31</v>
      </c>
      <c r="AX214" s="12" t="s">
        <v>69</v>
      </c>
      <c r="AY214" s="235" t="s">
        <v>266</v>
      </c>
    </row>
    <row r="215" s="12" customFormat="1">
      <c r="A215" s="12"/>
      <c r="B215" s="224"/>
      <c r="C215" s="225"/>
      <c r="D215" s="226" t="s">
        <v>275</v>
      </c>
      <c r="E215" s="227" t="s">
        <v>3866</v>
      </c>
      <c r="F215" s="228" t="s">
        <v>4184</v>
      </c>
      <c r="G215" s="225"/>
      <c r="H215" s="229">
        <v>43.337000000000003</v>
      </c>
      <c r="I215" s="230"/>
      <c r="J215" s="225"/>
      <c r="K215" s="225"/>
      <c r="L215" s="231"/>
      <c r="M215" s="236"/>
      <c r="N215" s="237"/>
      <c r="O215" s="237"/>
      <c r="P215" s="237"/>
      <c r="Q215" s="237"/>
      <c r="R215" s="237"/>
      <c r="S215" s="237"/>
      <c r="T215" s="238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T215" s="235" t="s">
        <v>275</v>
      </c>
      <c r="AU215" s="235" t="s">
        <v>76</v>
      </c>
      <c r="AV215" s="12" t="s">
        <v>78</v>
      </c>
      <c r="AW215" s="12" t="s">
        <v>31</v>
      </c>
      <c r="AX215" s="12" t="s">
        <v>69</v>
      </c>
      <c r="AY215" s="235" t="s">
        <v>266</v>
      </c>
    </row>
    <row r="216" s="12" customFormat="1">
      <c r="A216" s="12"/>
      <c r="B216" s="224"/>
      <c r="C216" s="225"/>
      <c r="D216" s="226" t="s">
        <v>275</v>
      </c>
      <c r="E216" s="227" t="s">
        <v>3868</v>
      </c>
      <c r="F216" s="228" t="s">
        <v>4185</v>
      </c>
      <c r="G216" s="225"/>
      <c r="H216" s="229">
        <v>37.192</v>
      </c>
      <c r="I216" s="230"/>
      <c r="J216" s="225"/>
      <c r="K216" s="225"/>
      <c r="L216" s="231"/>
      <c r="M216" s="236"/>
      <c r="N216" s="237"/>
      <c r="O216" s="237"/>
      <c r="P216" s="237"/>
      <c r="Q216" s="237"/>
      <c r="R216" s="237"/>
      <c r="S216" s="237"/>
      <c r="T216" s="238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T216" s="235" t="s">
        <v>275</v>
      </c>
      <c r="AU216" s="235" t="s">
        <v>76</v>
      </c>
      <c r="AV216" s="12" t="s">
        <v>78</v>
      </c>
      <c r="AW216" s="12" t="s">
        <v>31</v>
      </c>
      <c r="AX216" s="12" t="s">
        <v>69</v>
      </c>
      <c r="AY216" s="235" t="s">
        <v>266</v>
      </c>
    </row>
    <row r="217" s="12" customFormat="1">
      <c r="A217" s="12"/>
      <c r="B217" s="224"/>
      <c r="C217" s="225"/>
      <c r="D217" s="226" t="s">
        <v>275</v>
      </c>
      <c r="E217" s="227" t="s">
        <v>3870</v>
      </c>
      <c r="F217" s="228" t="s">
        <v>4186</v>
      </c>
      <c r="G217" s="225"/>
      <c r="H217" s="229">
        <v>41.863</v>
      </c>
      <c r="I217" s="230"/>
      <c r="J217" s="225"/>
      <c r="K217" s="225"/>
      <c r="L217" s="231"/>
      <c r="M217" s="236"/>
      <c r="N217" s="237"/>
      <c r="O217" s="237"/>
      <c r="P217" s="237"/>
      <c r="Q217" s="237"/>
      <c r="R217" s="237"/>
      <c r="S217" s="237"/>
      <c r="T217" s="238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T217" s="235" t="s">
        <v>275</v>
      </c>
      <c r="AU217" s="235" t="s">
        <v>76</v>
      </c>
      <c r="AV217" s="12" t="s">
        <v>78</v>
      </c>
      <c r="AW217" s="12" t="s">
        <v>31</v>
      </c>
      <c r="AX217" s="12" t="s">
        <v>69</v>
      </c>
      <c r="AY217" s="235" t="s">
        <v>266</v>
      </c>
    </row>
    <row r="218" s="12" customFormat="1">
      <c r="A218" s="12"/>
      <c r="B218" s="224"/>
      <c r="C218" s="225"/>
      <c r="D218" s="226" t="s">
        <v>275</v>
      </c>
      <c r="E218" s="227" t="s">
        <v>3872</v>
      </c>
      <c r="F218" s="228" t="s">
        <v>4187</v>
      </c>
      <c r="G218" s="225"/>
      <c r="H218" s="229">
        <v>46.866</v>
      </c>
      <c r="I218" s="230"/>
      <c r="J218" s="225"/>
      <c r="K218" s="225"/>
      <c r="L218" s="231"/>
      <c r="M218" s="236"/>
      <c r="N218" s="237"/>
      <c r="O218" s="237"/>
      <c r="P218" s="237"/>
      <c r="Q218" s="237"/>
      <c r="R218" s="237"/>
      <c r="S218" s="237"/>
      <c r="T218" s="238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T218" s="235" t="s">
        <v>275</v>
      </c>
      <c r="AU218" s="235" t="s">
        <v>76</v>
      </c>
      <c r="AV218" s="12" t="s">
        <v>78</v>
      </c>
      <c r="AW218" s="12" t="s">
        <v>31</v>
      </c>
      <c r="AX218" s="12" t="s">
        <v>69</v>
      </c>
      <c r="AY218" s="235" t="s">
        <v>266</v>
      </c>
    </row>
    <row r="219" s="12" customFormat="1">
      <c r="A219" s="12"/>
      <c r="B219" s="224"/>
      <c r="C219" s="225"/>
      <c r="D219" s="226" t="s">
        <v>275</v>
      </c>
      <c r="E219" s="227" t="s">
        <v>3874</v>
      </c>
      <c r="F219" s="228" t="s">
        <v>4188</v>
      </c>
      <c r="G219" s="225"/>
      <c r="H219" s="229">
        <v>51.862000000000002</v>
      </c>
      <c r="I219" s="230"/>
      <c r="J219" s="225"/>
      <c r="K219" s="225"/>
      <c r="L219" s="231"/>
      <c r="M219" s="236"/>
      <c r="N219" s="237"/>
      <c r="O219" s="237"/>
      <c r="P219" s="237"/>
      <c r="Q219" s="237"/>
      <c r="R219" s="237"/>
      <c r="S219" s="237"/>
      <c r="T219" s="238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T219" s="235" t="s">
        <v>275</v>
      </c>
      <c r="AU219" s="235" t="s">
        <v>76</v>
      </c>
      <c r="AV219" s="12" t="s">
        <v>78</v>
      </c>
      <c r="AW219" s="12" t="s">
        <v>31</v>
      </c>
      <c r="AX219" s="12" t="s">
        <v>69</v>
      </c>
      <c r="AY219" s="235" t="s">
        <v>266</v>
      </c>
    </row>
    <row r="220" s="12" customFormat="1">
      <c r="A220" s="12"/>
      <c r="B220" s="224"/>
      <c r="C220" s="225"/>
      <c r="D220" s="226" t="s">
        <v>275</v>
      </c>
      <c r="E220" s="227" t="s">
        <v>3876</v>
      </c>
      <c r="F220" s="228" t="s">
        <v>4189</v>
      </c>
      <c r="G220" s="225"/>
      <c r="H220" s="229">
        <v>56.872999999999998</v>
      </c>
      <c r="I220" s="230"/>
      <c r="J220" s="225"/>
      <c r="K220" s="225"/>
      <c r="L220" s="231"/>
      <c r="M220" s="236"/>
      <c r="N220" s="237"/>
      <c r="O220" s="237"/>
      <c r="P220" s="237"/>
      <c r="Q220" s="237"/>
      <c r="R220" s="237"/>
      <c r="S220" s="237"/>
      <c r="T220" s="238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T220" s="235" t="s">
        <v>275</v>
      </c>
      <c r="AU220" s="235" t="s">
        <v>76</v>
      </c>
      <c r="AV220" s="12" t="s">
        <v>78</v>
      </c>
      <c r="AW220" s="12" t="s">
        <v>31</v>
      </c>
      <c r="AX220" s="12" t="s">
        <v>69</v>
      </c>
      <c r="AY220" s="235" t="s">
        <v>266</v>
      </c>
    </row>
    <row r="221" s="12" customFormat="1">
      <c r="A221" s="12"/>
      <c r="B221" s="224"/>
      <c r="C221" s="225"/>
      <c r="D221" s="226" t="s">
        <v>275</v>
      </c>
      <c r="E221" s="227" t="s">
        <v>3878</v>
      </c>
      <c r="F221" s="228" t="s">
        <v>4190</v>
      </c>
      <c r="G221" s="225"/>
      <c r="H221" s="229">
        <v>51.677999999999997</v>
      </c>
      <c r="I221" s="230"/>
      <c r="J221" s="225"/>
      <c r="K221" s="225"/>
      <c r="L221" s="231"/>
      <c r="M221" s="236"/>
      <c r="N221" s="237"/>
      <c r="O221" s="237"/>
      <c r="P221" s="237"/>
      <c r="Q221" s="237"/>
      <c r="R221" s="237"/>
      <c r="S221" s="237"/>
      <c r="T221" s="238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T221" s="235" t="s">
        <v>275</v>
      </c>
      <c r="AU221" s="235" t="s">
        <v>76</v>
      </c>
      <c r="AV221" s="12" t="s">
        <v>78</v>
      </c>
      <c r="AW221" s="12" t="s">
        <v>31</v>
      </c>
      <c r="AX221" s="12" t="s">
        <v>69</v>
      </c>
      <c r="AY221" s="235" t="s">
        <v>266</v>
      </c>
    </row>
    <row r="222" s="12" customFormat="1">
      <c r="A222" s="12"/>
      <c r="B222" s="224"/>
      <c r="C222" s="225"/>
      <c r="D222" s="226" t="s">
        <v>275</v>
      </c>
      <c r="E222" s="227" t="s">
        <v>3880</v>
      </c>
      <c r="F222" s="228" t="s">
        <v>4191</v>
      </c>
      <c r="G222" s="225"/>
      <c r="H222" s="229">
        <v>52.179000000000002</v>
      </c>
      <c r="I222" s="230"/>
      <c r="J222" s="225"/>
      <c r="K222" s="225"/>
      <c r="L222" s="231"/>
      <c r="M222" s="236"/>
      <c r="N222" s="237"/>
      <c r="O222" s="237"/>
      <c r="P222" s="237"/>
      <c r="Q222" s="237"/>
      <c r="R222" s="237"/>
      <c r="S222" s="237"/>
      <c r="T222" s="238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T222" s="235" t="s">
        <v>275</v>
      </c>
      <c r="AU222" s="235" t="s">
        <v>76</v>
      </c>
      <c r="AV222" s="12" t="s">
        <v>78</v>
      </c>
      <c r="AW222" s="12" t="s">
        <v>31</v>
      </c>
      <c r="AX222" s="12" t="s">
        <v>69</v>
      </c>
      <c r="AY222" s="235" t="s">
        <v>266</v>
      </c>
    </row>
    <row r="223" s="12" customFormat="1">
      <c r="A223" s="12"/>
      <c r="B223" s="224"/>
      <c r="C223" s="225"/>
      <c r="D223" s="226" t="s">
        <v>275</v>
      </c>
      <c r="E223" s="227" t="s">
        <v>4192</v>
      </c>
      <c r="F223" s="228" t="s">
        <v>4193</v>
      </c>
      <c r="G223" s="225"/>
      <c r="H223" s="229">
        <v>2193.2240000000002</v>
      </c>
      <c r="I223" s="230"/>
      <c r="J223" s="225"/>
      <c r="K223" s="225"/>
      <c r="L223" s="231"/>
      <c r="M223" s="236"/>
      <c r="N223" s="237"/>
      <c r="O223" s="237"/>
      <c r="P223" s="237"/>
      <c r="Q223" s="237"/>
      <c r="R223" s="237"/>
      <c r="S223" s="237"/>
      <c r="T223" s="238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T223" s="235" t="s">
        <v>275</v>
      </c>
      <c r="AU223" s="235" t="s">
        <v>76</v>
      </c>
      <c r="AV223" s="12" t="s">
        <v>78</v>
      </c>
      <c r="AW223" s="12" t="s">
        <v>31</v>
      </c>
      <c r="AX223" s="12" t="s">
        <v>76</v>
      </c>
      <c r="AY223" s="235" t="s">
        <v>266</v>
      </c>
    </row>
    <row r="224" s="2" customFormat="1" ht="16.5" customHeight="1">
      <c r="A224" s="38"/>
      <c r="B224" s="39"/>
      <c r="C224" s="239" t="s">
        <v>756</v>
      </c>
      <c r="D224" s="239" t="s">
        <v>299</v>
      </c>
      <c r="E224" s="240" t="s">
        <v>4194</v>
      </c>
      <c r="F224" s="241" t="s">
        <v>4195</v>
      </c>
      <c r="G224" s="242" t="s">
        <v>341</v>
      </c>
      <c r="H224" s="243">
        <v>4037.453</v>
      </c>
      <c r="I224" s="244"/>
      <c r="J224" s="245">
        <f>ROUND(I224*H224,2)</f>
        <v>0</v>
      </c>
      <c r="K224" s="241" t="s">
        <v>19</v>
      </c>
      <c r="L224" s="246"/>
      <c r="M224" s="247" t="s">
        <v>19</v>
      </c>
      <c r="N224" s="248" t="s">
        <v>40</v>
      </c>
      <c r="O224" s="84"/>
      <c r="P224" s="215">
        <f>O224*H224</f>
        <v>0</v>
      </c>
      <c r="Q224" s="215">
        <v>0</v>
      </c>
      <c r="R224" s="215">
        <f>Q224*H224</f>
        <v>0</v>
      </c>
      <c r="S224" s="215">
        <v>0</v>
      </c>
      <c r="T224" s="216">
        <f>S224*H224</f>
        <v>0</v>
      </c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R224" s="217" t="s">
        <v>303</v>
      </c>
      <c r="AT224" s="217" t="s">
        <v>299</v>
      </c>
      <c r="AU224" s="217" t="s">
        <v>76</v>
      </c>
      <c r="AY224" s="17" t="s">
        <v>266</v>
      </c>
      <c r="BE224" s="218">
        <f>IF(N224="základní",J224,0)</f>
        <v>0</v>
      </c>
      <c r="BF224" s="218">
        <f>IF(N224="snížená",J224,0)</f>
        <v>0</v>
      </c>
      <c r="BG224" s="218">
        <f>IF(N224="zákl. přenesená",J224,0)</f>
        <v>0</v>
      </c>
      <c r="BH224" s="218">
        <f>IF(N224="sníž. přenesená",J224,0)</f>
        <v>0</v>
      </c>
      <c r="BI224" s="218">
        <f>IF(N224="nulová",J224,0)</f>
        <v>0</v>
      </c>
      <c r="BJ224" s="17" t="s">
        <v>76</v>
      </c>
      <c r="BK224" s="218">
        <f>ROUND(I224*H224,2)</f>
        <v>0</v>
      </c>
      <c r="BL224" s="17" t="s">
        <v>265</v>
      </c>
      <c r="BM224" s="217" t="s">
        <v>4196</v>
      </c>
    </row>
    <row r="225" s="2" customFormat="1" ht="37.8" customHeight="1">
      <c r="A225" s="38"/>
      <c r="B225" s="39"/>
      <c r="C225" s="239" t="s">
        <v>763</v>
      </c>
      <c r="D225" s="239" t="s">
        <v>299</v>
      </c>
      <c r="E225" s="240" t="s">
        <v>4197</v>
      </c>
      <c r="F225" s="241" t="s">
        <v>4198</v>
      </c>
      <c r="G225" s="242" t="s">
        <v>4199</v>
      </c>
      <c r="H225" s="243">
        <v>229.24799999999999</v>
      </c>
      <c r="I225" s="244"/>
      <c r="J225" s="245">
        <f>ROUND(I225*H225,2)</f>
        <v>0</v>
      </c>
      <c r="K225" s="241" t="s">
        <v>19</v>
      </c>
      <c r="L225" s="246"/>
      <c r="M225" s="247" t="s">
        <v>19</v>
      </c>
      <c r="N225" s="248" t="s">
        <v>40</v>
      </c>
      <c r="O225" s="84"/>
      <c r="P225" s="215">
        <f>O225*H225</f>
        <v>0</v>
      </c>
      <c r="Q225" s="215">
        <v>0</v>
      </c>
      <c r="R225" s="215">
        <f>Q225*H225</f>
        <v>0</v>
      </c>
      <c r="S225" s="215">
        <v>0</v>
      </c>
      <c r="T225" s="216">
        <f>S225*H225</f>
        <v>0</v>
      </c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R225" s="217" t="s">
        <v>303</v>
      </c>
      <c r="AT225" s="217" t="s">
        <v>299</v>
      </c>
      <c r="AU225" s="217" t="s">
        <v>76</v>
      </c>
      <c r="AY225" s="17" t="s">
        <v>266</v>
      </c>
      <c r="BE225" s="218">
        <f>IF(N225="základní",J225,0)</f>
        <v>0</v>
      </c>
      <c r="BF225" s="218">
        <f>IF(N225="snížená",J225,0)</f>
        <v>0</v>
      </c>
      <c r="BG225" s="218">
        <f>IF(N225="zákl. přenesená",J225,0)</f>
        <v>0</v>
      </c>
      <c r="BH225" s="218">
        <f>IF(N225="sníž. přenesená",J225,0)</f>
        <v>0</v>
      </c>
      <c r="BI225" s="218">
        <f>IF(N225="nulová",J225,0)</f>
        <v>0</v>
      </c>
      <c r="BJ225" s="17" t="s">
        <v>76</v>
      </c>
      <c r="BK225" s="218">
        <f>ROUND(I225*H225,2)</f>
        <v>0</v>
      </c>
      <c r="BL225" s="17" t="s">
        <v>265</v>
      </c>
      <c r="BM225" s="217" t="s">
        <v>4200</v>
      </c>
    </row>
    <row r="226" s="13" customFormat="1">
      <c r="A226" s="13"/>
      <c r="B226" s="251"/>
      <c r="C226" s="252"/>
      <c r="D226" s="226" t="s">
        <v>275</v>
      </c>
      <c r="E226" s="253" t="s">
        <v>19</v>
      </c>
      <c r="F226" s="254" t="s">
        <v>4201</v>
      </c>
      <c r="G226" s="252"/>
      <c r="H226" s="253" t="s">
        <v>19</v>
      </c>
      <c r="I226" s="255"/>
      <c r="J226" s="252"/>
      <c r="K226" s="252"/>
      <c r="L226" s="256"/>
      <c r="M226" s="257"/>
      <c r="N226" s="258"/>
      <c r="O226" s="258"/>
      <c r="P226" s="258"/>
      <c r="Q226" s="258"/>
      <c r="R226" s="258"/>
      <c r="S226" s="258"/>
      <c r="T226" s="259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60" t="s">
        <v>275</v>
      </c>
      <c r="AU226" s="260" t="s">
        <v>76</v>
      </c>
      <c r="AV226" s="13" t="s">
        <v>76</v>
      </c>
      <c r="AW226" s="13" t="s">
        <v>31</v>
      </c>
      <c r="AX226" s="13" t="s">
        <v>69</v>
      </c>
      <c r="AY226" s="260" t="s">
        <v>266</v>
      </c>
    </row>
    <row r="227" s="13" customFormat="1">
      <c r="A227" s="13"/>
      <c r="B227" s="251"/>
      <c r="C227" s="252"/>
      <c r="D227" s="226" t="s">
        <v>275</v>
      </c>
      <c r="E227" s="253" t="s">
        <v>19</v>
      </c>
      <c r="F227" s="254" t="s">
        <v>4202</v>
      </c>
      <c r="G227" s="252"/>
      <c r="H227" s="253" t="s">
        <v>19</v>
      </c>
      <c r="I227" s="255"/>
      <c r="J227" s="252"/>
      <c r="K227" s="252"/>
      <c r="L227" s="256"/>
      <c r="M227" s="257"/>
      <c r="N227" s="258"/>
      <c r="O227" s="258"/>
      <c r="P227" s="258"/>
      <c r="Q227" s="258"/>
      <c r="R227" s="258"/>
      <c r="S227" s="258"/>
      <c r="T227" s="259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60" t="s">
        <v>275</v>
      </c>
      <c r="AU227" s="260" t="s">
        <v>76</v>
      </c>
      <c r="AV227" s="13" t="s">
        <v>76</v>
      </c>
      <c r="AW227" s="13" t="s">
        <v>31</v>
      </c>
      <c r="AX227" s="13" t="s">
        <v>69</v>
      </c>
      <c r="AY227" s="260" t="s">
        <v>266</v>
      </c>
    </row>
    <row r="228" s="12" customFormat="1">
      <c r="A228" s="12"/>
      <c r="B228" s="224"/>
      <c r="C228" s="225"/>
      <c r="D228" s="226" t="s">
        <v>275</v>
      </c>
      <c r="E228" s="227" t="s">
        <v>2071</v>
      </c>
      <c r="F228" s="228" t="s">
        <v>4203</v>
      </c>
      <c r="G228" s="225"/>
      <c r="H228" s="229">
        <v>3.9929999999999999</v>
      </c>
      <c r="I228" s="230"/>
      <c r="J228" s="225"/>
      <c r="K228" s="225"/>
      <c r="L228" s="231"/>
      <c r="M228" s="236"/>
      <c r="N228" s="237"/>
      <c r="O228" s="237"/>
      <c r="P228" s="237"/>
      <c r="Q228" s="237"/>
      <c r="R228" s="237"/>
      <c r="S228" s="237"/>
      <c r="T228" s="238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T228" s="235" t="s">
        <v>275</v>
      </c>
      <c r="AU228" s="235" t="s">
        <v>76</v>
      </c>
      <c r="AV228" s="12" t="s">
        <v>78</v>
      </c>
      <c r="AW228" s="12" t="s">
        <v>31</v>
      </c>
      <c r="AX228" s="12" t="s">
        <v>69</v>
      </c>
      <c r="AY228" s="235" t="s">
        <v>266</v>
      </c>
    </row>
    <row r="229" s="12" customFormat="1">
      <c r="A229" s="12"/>
      <c r="B229" s="224"/>
      <c r="C229" s="225"/>
      <c r="D229" s="226" t="s">
        <v>275</v>
      </c>
      <c r="E229" s="227" t="s">
        <v>2677</v>
      </c>
      <c r="F229" s="228" t="s">
        <v>4204</v>
      </c>
      <c r="G229" s="225"/>
      <c r="H229" s="229">
        <v>3.6899999999999999</v>
      </c>
      <c r="I229" s="230"/>
      <c r="J229" s="225"/>
      <c r="K229" s="225"/>
      <c r="L229" s="231"/>
      <c r="M229" s="236"/>
      <c r="N229" s="237"/>
      <c r="O229" s="237"/>
      <c r="P229" s="237"/>
      <c r="Q229" s="237"/>
      <c r="R229" s="237"/>
      <c r="S229" s="237"/>
      <c r="T229" s="238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T229" s="235" t="s">
        <v>275</v>
      </c>
      <c r="AU229" s="235" t="s">
        <v>76</v>
      </c>
      <c r="AV229" s="12" t="s">
        <v>78</v>
      </c>
      <c r="AW229" s="12" t="s">
        <v>31</v>
      </c>
      <c r="AX229" s="12" t="s">
        <v>69</v>
      </c>
      <c r="AY229" s="235" t="s">
        <v>266</v>
      </c>
    </row>
    <row r="230" s="12" customFormat="1">
      <c r="A230" s="12"/>
      <c r="B230" s="224"/>
      <c r="C230" s="225"/>
      <c r="D230" s="226" t="s">
        <v>275</v>
      </c>
      <c r="E230" s="227" t="s">
        <v>2679</v>
      </c>
      <c r="F230" s="228" t="s">
        <v>4205</v>
      </c>
      <c r="G230" s="225"/>
      <c r="H230" s="229">
        <v>3.7509999999999999</v>
      </c>
      <c r="I230" s="230"/>
      <c r="J230" s="225"/>
      <c r="K230" s="225"/>
      <c r="L230" s="231"/>
      <c r="M230" s="236"/>
      <c r="N230" s="237"/>
      <c r="O230" s="237"/>
      <c r="P230" s="237"/>
      <c r="Q230" s="237"/>
      <c r="R230" s="237"/>
      <c r="S230" s="237"/>
      <c r="T230" s="238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T230" s="235" t="s">
        <v>275</v>
      </c>
      <c r="AU230" s="235" t="s">
        <v>76</v>
      </c>
      <c r="AV230" s="12" t="s">
        <v>78</v>
      </c>
      <c r="AW230" s="12" t="s">
        <v>31</v>
      </c>
      <c r="AX230" s="12" t="s">
        <v>69</v>
      </c>
      <c r="AY230" s="235" t="s">
        <v>266</v>
      </c>
    </row>
    <row r="231" s="12" customFormat="1">
      <c r="A231" s="12"/>
      <c r="B231" s="224"/>
      <c r="C231" s="225"/>
      <c r="D231" s="226" t="s">
        <v>275</v>
      </c>
      <c r="E231" s="227" t="s">
        <v>3884</v>
      </c>
      <c r="F231" s="228" t="s">
        <v>4206</v>
      </c>
      <c r="G231" s="225"/>
      <c r="H231" s="229">
        <v>3.641</v>
      </c>
      <c r="I231" s="230"/>
      <c r="J231" s="225"/>
      <c r="K231" s="225"/>
      <c r="L231" s="231"/>
      <c r="M231" s="236"/>
      <c r="N231" s="237"/>
      <c r="O231" s="237"/>
      <c r="P231" s="237"/>
      <c r="Q231" s="237"/>
      <c r="R231" s="237"/>
      <c r="S231" s="237"/>
      <c r="T231" s="238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T231" s="235" t="s">
        <v>275</v>
      </c>
      <c r="AU231" s="235" t="s">
        <v>76</v>
      </c>
      <c r="AV231" s="12" t="s">
        <v>78</v>
      </c>
      <c r="AW231" s="12" t="s">
        <v>31</v>
      </c>
      <c r="AX231" s="12" t="s">
        <v>69</v>
      </c>
      <c r="AY231" s="235" t="s">
        <v>266</v>
      </c>
    </row>
    <row r="232" s="12" customFormat="1">
      <c r="A232" s="12"/>
      <c r="B232" s="224"/>
      <c r="C232" s="225"/>
      <c r="D232" s="226" t="s">
        <v>275</v>
      </c>
      <c r="E232" s="227" t="s">
        <v>3886</v>
      </c>
      <c r="F232" s="228" t="s">
        <v>4207</v>
      </c>
      <c r="G232" s="225"/>
      <c r="H232" s="229">
        <v>3.6219999999999999</v>
      </c>
      <c r="I232" s="230"/>
      <c r="J232" s="225"/>
      <c r="K232" s="225"/>
      <c r="L232" s="231"/>
      <c r="M232" s="236"/>
      <c r="N232" s="237"/>
      <c r="O232" s="237"/>
      <c r="P232" s="237"/>
      <c r="Q232" s="237"/>
      <c r="R232" s="237"/>
      <c r="S232" s="237"/>
      <c r="T232" s="238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T232" s="235" t="s">
        <v>275</v>
      </c>
      <c r="AU232" s="235" t="s">
        <v>76</v>
      </c>
      <c r="AV232" s="12" t="s">
        <v>78</v>
      </c>
      <c r="AW232" s="12" t="s">
        <v>31</v>
      </c>
      <c r="AX232" s="12" t="s">
        <v>69</v>
      </c>
      <c r="AY232" s="235" t="s">
        <v>266</v>
      </c>
    </row>
    <row r="233" s="12" customFormat="1">
      <c r="A233" s="12"/>
      <c r="B233" s="224"/>
      <c r="C233" s="225"/>
      <c r="D233" s="226" t="s">
        <v>275</v>
      </c>
      <c r="E233" s="227" t="s">
        <v>3888</v>
      </c>
      <c r="F233" s="228" t="s">
        <v>4208</v>
      </c>
      <c r="G233" s="225"/>
      <c r="H233" s="229">
        <v>5.0519999999999996</v>
      </c>
      <c r="I233" s="230"/>
      <c r="J233" s="225"/>
      <c r="K233" s="225"/>
      <c r="L233" s="231"/>
      <c r="M233" s="236"/>
      <c r="N233" s="237"/>
      <c r="O233" s="237"/>
      <c r="P233" s="237"/>
      <c r="Q233" s="237"/>
      <c r="R233" s="237"/>
      <c r="S233" s="237"/>
      <c r="T233" s="238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T233" s="235" t="s">
        <v>275</v>
      </c>
      <c r="AU233" s="235" t="s">
        <v>76</v>
      </c>
      <c r="AV233" s="12" t="s">
        <v>78</v>
      </c>
      <c r="AW233" s="12" t="s">
        <v>31</v>
      </c>
      <c r="AX233" s="12" t="s">
        <v>69</v>
      </c>
      <c r="AY233" s="235" t="s">
        <v>266</v>
      </c>
    </row>
    <row r="234" s="12" customFormat="1">
      <c r="A234" s="12"/>
      <c r="B234" s="224"/>
      <c r="C234" s="225"/>
      <c r="D234" s="226" t="s">
        <v>275</v>
      </c>
      <c r="E234" s="227" t="s">
        <v>3890</v>
      </c>
      <c r="F234" s="228" t="s">
        <v>4209</v>
      </c>
      <c r="G234" s="225"/>
      <c r="H234" s="229">
        <v>20.391999999999999</v>
      </c>
      <c r="I234" s="230"/>
      <c r="J234" s="225"/>
      <c r="K234" s="225"/>
      <c r="L234" s="231"/>
      <c r="M234" s="236"/>
      <c r="N234" s="237"/>
      <c r="O234" s="237"/>
      <c r="P234" s="237"/>
      <c r="Q234" s="237"/>
      <c r="R234" s="237"/>
      <c r="S234" s="237"/>
      <c r="T234" s="238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T234" s="235" t="s">
        <v>275</v>
      </c>
      <c r="AU234" s="235" t="s">
        <v>76</v>
      </c>
      <c r="AV234" s="12" t="s">
        <v>78</v>
      </c>
      <c r="AW234" s="12" t="s">
        <v>31</v>
      </c>
      <c r="AX234" s="12" t="s">
        <v>69</v>
      </c>
      <c r="AY234" s="235" t="s">
        <v>266</v>
      </c>
    </row>
    <row r="235" s="12" customFormat="1">
      <c r="A235" s="12"/>
      <c r="B235" s="224"/>
      <c r="C235" s="225"/>
      <c r="D235" s="226" t="s">
        <v>275</v>
      </c>
      <c r="E235" s="227" t="s">
        <v>3892</v>
      </c>
      <c r="F235" s="228" t="s">
        <v>4210</v>
      </c>
      <c r="G235" s="225"/>
      <c r="H235" s="229">
        <v>1.3600000000000001</v>
      </c>
      <c r="I235" s="230"/>
      <c r="J235" s="225"/>
      <c r="K235" s="225"/>
      <c r="L235" s="231"/>
      <c r="M235" s="236"/>
      <c r="N235" s="237"/>
      <c r="O235" s="237"/>
      <c r="P235" s="237"/>
      <c r="Q235" s="237"/>
      <c r="R235" s="237"/>
      <c r="S235" s="237"/>
      <c r="T235" s="238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T235" s="235" t="s">
        <v>275</v>
      </c>
      <c r="AU235" s="235" t="s">
        <v>76</v>
      </c>
      <c r="AV235" s="12" t="s">
        <v>78</v>
      </c>
      <c r="AW235" s="12" t="s">
        <v>31</v>
      </c>
      <c r="AX235" s="12" t="s">
        <v>69</v>
      </c>
      <c r="AY235" s="235" t="s">
        <v>266</v>
      </c>
    </row>
    <row r="236" s="12" customFormat="1">
      <c r="A236" s="12"/>
      <c r="B236" s="224"/>
      <c r="C236" s="225"/>
      <c r="D236" s="226" t="s">
        <v>275</v>
      </c>
      <c r="E236" s="227" t="s">
        <v>3894</v>
      </c>
      <c r="F236" s="228" t="s">
        <v>4211</v>
      </c>
      <c r="G236" s="225"/>
      <c r="H236" s="229">
        <v>12.885999999999999</v>
      </c>
      <c r="I236" s="230"/>
      <c r="J236" s="225"/>
      <c r="K236" s="225"/>
      <c r="L236" s="231"/>
      <c r="M236" s="236"/>
      <c r="N236" s="237"/>
      <c r="O236" s="237"/>
      <c r="P236" s="237"/>
      <c r="Q236" s="237"/>
      <c r="R236" s="237"/>
      <c r="S236" s="237"/>
      <c r="T236" s="238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T236" s="235" t="s">
        <v>275</v>
      </c>
      <c r="AU236" s="235" t="s">
        <v>76</v>
      </c>
      <c r="AV236" s="12" t="s">
        <v>78</v>
      </c>
      <c r="AW236" s="12" t="s">
        <v>31</v>
      </c>
      <c r="AX236" s="12" t="s">
        <v>69</v>
      </c>
      <c r="AY236" s="235" t="s">
        <v>266</v>
      </c>
    </row>
    <row r="237" s="12" customFormat="1">
      <c r="A237" s="12"/>
      <c r="B237" s="224"/>
      <c r="C237" s="225"/>
      <c r="D237" s="226" t="s">
        <v>275</v>
      </c>
      <c r="E237" s="227" t="s">
        <v>3896</v>
      </c>
      <c r="F237" s="228" t="s">
        <v>4212</v>
      </c>
      <c r="G237" s="225"/>
      <c r="H237" s="229">
        <v>0</v>
      </c>
      <c r="I237" s="230"/>
      <c r="J237" s="225"/>
      <c r="K237" s="225"/>
      <c r="L237" s="231"/>
      <c r="M237" s="236"/>
      <c r="N237" s="237"/>
      <c r="O237" s="237"/>
      <c r="P237" s="237"/>
      <c r="Q237" s="237"/>
      <c r="R237" s="237"/>
      <c r="S237" s="237"/>
      <c r="T237" s="238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T237" s="235" t="s">
        <v>275</v>
      </c>
      <c r="AU237" s="235" t="s">
        <v>76</v>
      </c>
      <c r="AV237" s="12" t="s">
        <v>78</v>
      </c>
      <c r="AW237" s="12" t="s">
        <v>31</v>
      </c>
      <c r="AX237" s="12" t="s">
        <v>69</v>
      </c>
      <c r="AY237" s="235" t="s">
        <v>266</v>
      </c>
    </row>
    <row r="238" s="12" customFormat="1">
      <c r="A238" s="12"/>
      <c r="B238" s="224"/>
      <c r="C238" s="225"/>
      <c r="D238" s="226" t="s">
        <v>275</v>
      </c>
      <c r="E238" s="227" t="s">
        <v>3897</v>
      </c>
      <c r="F238" s="228" t="s">
        <v>4213</v>
      </c>
      <c r="G238" s="225"/>
      <c r="H238" s="229">
        <v>12.509</v>
      </c>
      <c r="I238" s="230"/>
      <c r="J238" s="225"/>
      <c r="K238" s="225"/>
      <c r="L238" s="231"/>
      <c r="M238" s="236"/>
      <c r="N238" s="237"/>
      <c r="O238" s="237"/>
      <c r="P238" s="237"/>
      <c r="Q238" s="237"/>
      <c r="R238" s="237"/>
      <c r="S238" s="237"/>
      <c r="T238" s="238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T238" s="235" t="s">
        <v>275</v>
      </c>
      <c r="AU238" s="235" t="s">
        <v>76</v>
      </c>
      <c r="AV238" s="12" t="s">
        <v>78</v>
      </c>
      <c r="AW238" s="12" t="s">
        <v>31</v>
      </c>
      <c r="AX238" s="12" t="s">
        <v>69</v>
      </c>
      <c r="AY238" s="235" t="s">
        <v>266</v>
      </c>
    </row>
    <row r="239" s="12" customFormat="1">
      <c r="A239" s="12"/>
      <c r="B239" s="224"/>
      <c r="C239" s="225"/>
      <c r="D239" s="226" t="s">
        <v>275</v>
      </c>
      <c r="E239" s="227" t="s">
        <v>3899</v>
      </c>
      <c r="F239" s="228" t="s">
        <v>4171</v>
      </c>
      <c r="G239" s="225"/>
      <c r="H239" s="229">
        <v>0</v>
      </c>
      <c r="I239" s="230"/>
      <c r="J239" s="225"/>
      <c r="K239" s="225"/>
      <c r="L239" s="231"/>
      <c r="M239" s="236"/>
      <c r="N239" s="237"/>
      <c r="O239" s="237"/>
      <c r="P239" s="237"/>
      <c r="Q239" s="237"/>
      <c r="R239" s="237"/>
      <c r="S239" s="237"/>
      <c r="T239" s="238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T239" s="235" t="s">
        <v>275</v>
      </c>
      <c r="AU239" s="235" t="s">
        <v>76</v>
      </c>
      <c r="AV239" s="12" t="s">
        <v>78</v>
      </c>
      <c r="AW239" s="12" t="s">
        <v>31</v>
      </c>
      <c r="AX239" s="12" t="s">
        <v>69</v>
      </c>
      <c r="AY239" s="235" t="s">
        <v>266</v>
      </c>
    </row>
    <row r="240" s="12" customFormat="1">
      <c r="A240" s="12"/>
      <c r="B240" s="224"/>
      <c r="C240" s="225"/>
      <c r="D240" s="226" t="s">
        <v>275</v>
      </c>
      <c r="E240" s="227" t="s">
        <v>3900</v>
      </c>
      <c r="F240" s="228" t="s">
        <v>4214</v>
      </c>
      <c r="G240" s="225"/>
      <c r="H240" s="229">
        <v>4.1100000000000003</v>
      </c>
      <c r="I240" s="230"/>
      <c r="J240" s="225"/>
      <c r="K240" s="225"/>
      <c r="L240" s="231"/>
      <c r="M240" s="236"/>
      <c r="N240" s="237"/>
      <c r="O240" s="237"/>
      <c r="P240" s="237"/>
      <c r="Q240" s="237"/>
      <c r="R240" s="237"/>
      <c r="S240" s="237"/>
      <c r="T240" s="238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T240" s="235" t="s">
        <v>275</v>
      </c>
      <c r="AU240" s="235" t="s">
        <v>76</v>
      </c>
      <c r="AV240" s="12" t="s">
        <v>78</v>
      </c>
      <c r="AW240" s="12" t="s">
        <v>31</v>
      </c>
      <c r="AX240" s="12" t="s">
        <v>69</v>
      </c>
      <c r="AY240" s="235" t="s">
        <v>266</v>
      </c>
    </row>
    <row r="241" s="12" customFormat="1">
      <c r="A241" s="12"/>
      <c r="B241" s="224"/>
      <c r="C241" s="225"/>
      <c r="D241" s="226" t="s">
        <v>275</v>
      </c>
      <c r="E241" s="227" t="s">
        <v>3902</v>
      </c>
      <c r="F241" s="228" t="s">
        <v>4173</v>
      </c>
      <c r="G241" s="225"/>
      <c r="H241" s="229">
        <v>0</v>
      </c>
      <c r="I241" s="230"/>
      <c r="J241" s="225"/>
      <c r="K241" s="225"/>
      <c r="L241" s="231"/>
      <c r="M241" s="236"/>
      <c r="N241" s="237"/>
      <c r="O241" s="237"/>
      <c r="P241" s="237"/>
      <c r="Q241" s="237"/>
      <c r="R241" s="237"/>
      <c r="S241" s="237"/>
      <c r="T241" s="238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T241" s="235" t="s">
        <v>275</v>
      </c>
      <c r="AU241" s="235" t="s">
        <v>76</v>
      </c>
      <c r="AV241" s="12" t="s">
        <v>78</v>
      </c>
      <c r="AW241" s="12" t="s">
        <v>31</v>
      </c>
      <c r="AX241" s="12" t="s">
        <v>69</v>
      </c>
      <c r="AY241" s="235" t="s">
        <v>266</v>
      </c>
    </row>
    <row r="242" s="12" customFormat="1">
      <c r="A242" s="12"/>
      <c r="B242" s="224"/>
      <c r="C242" s="225"/>
      <c r="D242" s="226" t="s">
        <v>275</v>
      </c>
      <c r="E242" s="227" t="s">
        <v>3903</v>
      </c>
      <c r="F242" s="228" t="s">
        <v>4215</v>
      </c>
      <c r="G242" s="225"/>
      <c r="H242" s="229">
        <v>3.0499999999999998</v>
      </c>
      <c r="I242" s="230"/>
      <c r="J242" s="225"/>
      <c r="K242" s="225"/>
      <c r="L242" s="231"/>
      <c r="M242" s="236"/>
      <c r="N242" s="237"/>
      <c r="O242" s="237"/>
      <c r="P242" s="237"/>
      <c r="Q242" s="237"/>
      <c r="R242" s="237"/>
      <c r="S242" s="237"/>
      <c r="T242" s="238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T242" s="235" t="s">
        <v>275</v>
      </c>
      <c r="AU242" s="235" t="s">
        <v>76</v>
      </c>
      <c r="AV242" s="12" t="s">
        <v>78</v>
      </c>
      <c r="AW242" s="12" t="s">
        <v>31</v>
      </c>
      <c r="AX242" s="12" t="s">
        <v>69</v>
      </c>
      <c r="AY242" s="235" t="s">
        <v>266</v>
      </c>
    </row>
    <row r="243" s="12" customFormat="1">
      <c r="A243" s="12"/>
      <c r="B243" s="224"/>
      <c r="C243" s="225"/>
      <c r="D243" s="226" t="s">
        <v>275</v>
      </c>
      <c r="E243" s="227" t="s">
        <v>3905</v>
      </c>
      <c r="F243" s="228" t="s">
        <v>4216</v>
      </c>
      <c r="G243" s="225"/>
      <c r="H243" s="229">
        <v>3.0219999999999998</v>
      </c>
      <c r="I243" s="230"/>
      <c r="J243" s="225"/>
      <c r="K243" s="225"/>
      <c r="L243" s="231"/>
      <c r="M243" s="236"/>
      <c r="N243" s="237"/>
      <c r="O243" s="237"/>
      <c r="P243" s="237"/>
      <c r="Q243" s="237"/>
      <c r="R243" s="237"/>
      <c r="S243" s="237"/>
      <c r="T243" s="238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T243" s="235" t="s">
        <v>275</v>
      </c>
      <c r="AU243" s="235" t="s">
        <v>76</v>
      </c>
      <c r="AV243" s="12" t="s">
        <v>78</v>
      </c>
      <c r="AW243" s="12" t="s">
        <v>31</v>
      </c>
      <c r="AX243" s="12" t="s">
        <v>69</v>
      </c>
      <c r="AY243" s="235" t="s">
        <v>266</v>
      </c>
    </row>
    <row r="244" s="12" customFormat="1">
      <c r="A244" s="12"/>
      <c r="B244" s="224"/>
      <c r="C244" s="225"/>
      <c r="D244" s="226" t="s">
        <v>275</v>
      </c>
      <c r="E244" s="227" t="s">
        <v>3907</v>
      </c>
      <c r="F244" s="228" t="s">
        <v>4217</v>
      </c>
      <c r="G244" s="225"/>
      <c r="H244" s="229">
        <v>19.632000000000001</v>
      </c>
      <c r="I244" s="230"/>
      <c r="J244" s="225"/>
      <c r="K244" s="225"/>
      <c r="L244" s="231"/>
      <c r="M244" s="236"/>
      <c r="N244" s="237"/>
      <c r="O244" s="237"/>
      <c r="P244" s="237"/>
      <c r="Q244" s="237"/>
      <c r="R244" s="237"/>
      <c r="S244" s="237"/>
      <c r="T244" s="238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T244" s="235" t="s">
        <v>275</v>
      </c>
      <c r="AU244" s="235" t="s">
        <v>76</v>
      </c>
      <c r="AV244" s="12" t="s">
        <v>78</v>
      </c>
      <c r="AW244" s="12" t="s">
        <v>31</v>
      </c>
      <c r="AX244" s="12" t="s">
        <v>69</v>
      </c>
      <c r="AY244" s="235" t="s">
        <v>266</v>
      </c>
    </row>
    <row r="245" s="12" customFormat="1">
      <c r="A245" s="12"/>
      <c r="B245" s="224"/>
      <c r="C245" s="225"/>
      <c r="D245" s="226" t="s">
        <v>275</v>
      </c>
      <c r="E245" s="227" t="s">
        <v>3909</v>
      </c>
      <c r="F245" s="228" t="s">
        <v>4218</v>
      </c>
      <c r="G245" s="225"/>
      <c r="H245" s="229">
        <v>16.422999999999998</v>
      </c>
      <c r="I245" s="230"/>
      <c r="J245" s="225"/>
      <c r="K245" s="225"/>
      <c r="L245" s="231"/>
      <c r="M245" s="236"/>
      <c r="N245" s="237"/>
      <c r="O245" s="237"/>
      <c r="P245" s="237"/>
      <c r="Q245" s="237"/>
      <c r="R245" s="237"/>
      <c r="S245" s="237"/>
      <c r="T245" s="238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T245" s="235" t="s">
        <v>275</v>
      </c>
      <c r="AU245" s="235" t="s">
        <v>76</v>
      </c>
      <c r="AV245" s="12" t="s">
        <v>78</v>
      </c>
      <c r="AW245" s="12" t="s">
        <v>31</v>
      </c>
      <c r="AX245" s="12" t="s">
        <v>69</v>
      </c>
      <c r="AY245" s="235" t="s">
        <v>266</v>
      </c>
    </row>
    <row r="246" s="12" customFormat="1">
      <c r="A246" s="12"/>
      <c r="B246" s="224"/>
      <c r="C246" s="225"/>
      <c r="D246" s="226" t="s">
        <v>275</v>
      </c>
      <c r="E246" s="227" t="s">
        <v>3911</v>
      </c>
      <c r="F246" s="228" t="s">
        <v>4178</v>
      </c>
      <c r="G246" s="225"/>
      <c r="H246" s="229">
        <v>0</v>
      </c>
      <c r="I246" s="230"/>
      <c r="J246" s="225"/>
      <c r="K246" s="225"/>
      <c r="L246" s="231"/>
      <c r="M246" s="236"/>
      <c r="N246" s="237"/>
      <c r="O246" s="237"/>
      <c r="P246" s="237"/>
      <c r="Q246" s="237"/>
      <c r="R246" s="237"/>
      <c r="S246" s="237"/>
      <c r="T246" s="238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T246" s="235" t="s">
        <v>275</v>
      </c>
      <c r="AU246" s="235" t="s">
        <v>76</v>
      </c>
      <c r="AV246" s="12" t="s">
        <v>78</v>
      </c>
      <c r="AW246" s="12" t="s">
        <v>31</v>
      </c>
      <c r="AX246" s="12" t="s">
        <v>69</v>
      </c>
      <c r="AY246" s="235" t="s">
        <v>266</v>
      </c>
    </row>
    <row r="247" s="12" customFormat="1">
      <c r="A247" s="12"/>
      <c r="B247" s="224"/>
      <c r="C247" s="225"/>
      <c r="D247" s="226" t="s">
        <v>275</v>
      </c>
      <c r="E247" s="227" t="s">
        <v>3912</v>
      </c>
      <c r="F247" s="228" t="s">
        <v>4219</v>
      </c>
      <c r="G247" s="225"/>
      <c r="H247" s="229">
        <v>0</v>
      </c>
      <c r="I247" s="230"/>
      <c r="J247" s="225"/>
      <c r="K247" s="225"/>
      <c r="L247" s="231"/>
      <c r="M247" s="236"/>
      <c r="N247" s="237"/>
      <c r="O247" s="237"/>
      <c r="P247" s="237"/>
      <c r="Q247" s="237"/>
      <c r="R247" s="237"/>
      <c r="S247" s="237"/>
      <c r="T247" s="238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T247" s="235" t="s">
        <v>275</v>
      </c>
      <c r="AU247" s="235" t="s">
        <v>76</v>
      </c>
      <c r="AV247" s="12" t="s">
        <v>78</v>
      </c>
      <c r="AW247" s="12" t="s">
        <v>31</v>
      </c>
      <c r="AX247" s="12" t="s">
        <v>69</v>
      </c>
      <c r="AY247" s="235" t="s">
        <v>266</v>
      </c>
    </row>
    <row r="248" s="12" customFormat="1">
      <c r="A248" s="12"/>
      <c r="B248" s="224"/>
      <c r="C248" s="225"/>
      <c r="D248" s="226" t="s">
        <v>275</v>
      </c>
      <c r="E248" s="227" t="s">
        <v>3913</v>
      </c>
      <c r="F248" s="228" t="s">
        <v>4220</v>
      </c>
      <c r="G248" s="225"/>
      <c r="H248" s="229">
        <v>23.597999999999999</v>
      </c>
      <c r="I248" s="230"/>
      <c r="J248" s="225"/>
      <c r="K248" s="225"/>
      <c r="L248" s="231"/>
      <c r="M248" s="236"/>
      <c r="N248" s="237"/>
      <c r="O248" s="237"/>
      <c r="P248" s="237"/>
      <c r="Q248" s="237"/>
      <c r="R248" s="237"/>
      <c r="S248" s="237"/>
      <c r="T248" s="238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T248" s="235" t="s">
        <v>275</v>
      </c>
      <c r="AU248" s="235" t="s">
        <v>76</v>
      </c>
      <c r="AV248" s="12" t="s">
        <v>78</v>
      </c>
      <c r="AW248" s="12" t="s">
        <v>31</v>
      </c>
      <c r="AX248" s="12" t="s">
        <v>69</v>
      </c>
      <c r="AY248" s="235" t="s">
        <v>266</v>
      </c>
    </row>
    <row r="249" s="12" customFormat="1">
      <c r="A249" s="12"/>
      <c r="B249" s="224"/>
      <c r="C249" s="225"/>
      <c r="D249" s="226" t="s">
        <v>275</v>
      </c>
      <c r="E249" s="227" t="s">
        <v>3915</v>
      </c>
      <c r="F249" s="228" t="s">
        <v>4221</v>
      </c>
      <c r="G249" s="225"/>
      <c r="H249" s="229">
        <v>15.259</v>
      </c>
      <c r="I249" s="230"/>
      <c r="J249" s="225"/>
      <c r="K249" s="225"/>
      <c r="L249" s="231"/>
      <c r="M249" s="236"/>
      <c r="N249" s="237"/>
      <c r="O249" s="237"/>
      <c r="P249" s="237"/>
      <c r="Q249" s="237"/>
      <c r="R249" s="237"/>
      <c r="S249" s="237"/>
      <c r="T249" s="238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T249" s="235" t="s">
        <v>275</v>
      </c>
      <c r="AU249" s="235" t="s">
        <v>76</v>
      </c>
      <c r="AV249" s="12" t="s">
        <v>78</v>
      </c>
      <c r="AW249" s="12" t="s">
        <v>31</v>
      </c>
      <c r="AX249" s="12" t="s">
        <v>69</v>
      </c>
      <c r="AY249" s="235" t="s">
        <v>266</v>
      </c>
    </row>
    <row r="250" s="12" customFormat="1">
      <c r="A250" s="12"/>
      <c r="B250" s="224"/>
      <c r="C250" s="225"/>
      <c r="D250" s="226" t="s">
        <v>275</v>
      </c>
      <c r="E250" s="227" t="s">
        <v>3917</v>
      </c>
      <c r="F250" s="228" t="s">
        <v>4222</v>
      </c>
      <c r="G250" s="225"/>
      <c r="H250" s="229">
        <v>13.140000000000001</v>
      </c>
      <c r="I250" s="230"/>
      <c r="J250" s="225"/>
      <c r="K250" s="225"/>
      <c r="L250" s="231"/>
      <c r="M250" s="236"/>
      <c r="N250" s="237"/>
      <c r="O250" s="237"/>
      <c r="P250" s="237"/>
      <c r="Q250" s="237"/>
      <c r="R250" s="237"/>
      <c r="S250" s="237"/>
      <c r="T250" s="238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T250" s="235" t="s">
        <v>275</v>
      </c>
      <c r="AU250" s="235" t="s">
        <v>76</v>
      </c>
      <c r="AV250" s="12" t="s">
        <v>78</v>
      </c>
      <c r="AW250" s="12" t="s">
        <v>31</v>
      </c>
      <c r="AX250" s="12" t="s">
        <v>69</v>
      </c>
      <c r="AY250" s="235" t="s">
        <v>266</v>
      </c>
    </row>
    <row r="251" s="12" customFormat="1">
      <c r="A251" s="12"/>
      <c r="B251" s="224"/>
      <c r="C251" s="225"/>
      <c r="D251" s="226" t="s">
        <v>275</v>
      </c>
      <c r="E251" s="227" t="s">
        <v>3919</v>
      </c>
      <c r="F251" s="228" t="s">
        <v>4223</v>
      </c>
      <c r="G251" s="225"/>
      <c r="H251" s="229">
        <v>19.539999999999999</v>
      </c>
      <c r="I251" s="230"/>
      <c r="J251" s="225"/>
      <c r="K251" s="225"/>
      <c r="L251" s="231"/>
      <c r="M251" s="236"/>
      <c r="N251" s="237"/>
      <c r="O251" s="237"/>
      <c r="P251" s="237"/>
      <c r="Q251" s="237"/>
      <c r="R251" s="237"/>
      <c r="S251" s="237"/>
      <c r="T251" s="238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T251" s="235" t="s">
        <v>275</v>
      </c>
      <c r="AU251" s="235" t="s">
        <v>76</v>
      </c>
      <c r="AV251" s="12" t="s">
        <v>78</v>
      </c>
      <c r="AW251" s="12" t="s">
        <v>31</v>
      </c>
      <c r="AX251" s="12" t="s">
        <v>69</v>
      </c>
      <c r="AY251" s="235" t="s">
        <v>266</v>
      </c>
    </row>
    <row r="252" s="12" customFormat="1">
      <c r="A252" s="12"/>
      <c r="B252" s="224"/>
      <c r="C252" s="225"/>
      <c r="D252" s="226" t="s">
        <v>275</v>
      </c>
      <c r="E252" s="227" t="s">
        <v>3921</v>
      </c>
      <c r="F252" s="228" t="s">
        <v>4224</v>
      </c>
      <c r="G252" s="225"/>
      <c r="H252" s="229">
        <v>5.5359999999999996</v>
      </c>
      <c r="I252" s="230"/>
      <c r="J252" s="225"/>
      <c r="K252" s="225"/>
      <c r="L252" s="231"/>
      <c r="M252" s="236"/>
      <c r="N252" s="237"/>
      <c r="O252" s="237"/>
      <c r="P252" s="237"/>
      <c r="Q252" s="237"/>
      <c r="R252" s="237"/>
      <c r="S252" s="237"/>
      <c r="T252" s="238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T252" s="235" t="s">
        <v>275</v>
      </c>
      <c r="AU252" s="235" t="s">
        <v>76</v>
      </c>
      <c r="AV252" s="12" t="s">
        <v>78</v>
      </c>
      <c r="AW252" s="12" t="s">
        <v>31</v>
      </c>
      <c r="AX252" s="12" t="s">
        <v>69</v>
      </c>
      <c r="AY252" s="235" t="s">
        <v>266</v>
      </c>
    </row>
    <row r="253" s="12" customFormat="1">
      <c r="A253" s="12"/>
      <c r="B253" s="224"/>
      <c r="C253" s="225"/>
      <c r="D253" s="226" t="s">
        <v>275</v>
      </c>
      <c r="E253" s="227" t="s">
        <v>3923</v>
      </c>
      <c r="F253" s="228" t="s">
        <v>4225</v>
      </c>
      <c r="G253" s="225"/>
      <c r="H253" s="229">
        <v>4.4710000000000001</v>
      </c>
      <c r="I253" s="230"/>
      <c r="J253" s="225"/>
      <c r="K253" s="225"/>
      <c r="L253" s="231"/>
      <c r="M253" s="236"/>
      <c r="N253" s="237"/>
      <c r="O253" s="237"/>
      <c r="P253" s="237"/>
      <c r="Q253" s="237"/>
      <c r="R253" s="237"/>
      <c r="S253" s="237"/>
      <c r="T253" s="238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T253" s="235" t="s">
        <v>275</v>
      </c>
      <c r="AU253" s="235" t="s">
        <v>76</v>
      </c>
      <c r="AV253" s="12" t="s">
        <v>78</v>
      </c>
      <c r="AW253" s="12" t="s">
        <v>31</v>
      </c>
      <c r="AX253" s="12" t="s">
        <v>69</v>
      </c>
      <c r="AY253" s="235" t="s">
        <v>266</v>
      </c>
    </row>
    <row r="254" s="12" customFormat="1">
      <c r="A254" s="12"/>
      <c r="B254" s="224"/>
      <c r="C254" s="225"/>
      <c r="D254" s="226" t="s">
        <v>275</v>
      </c>
      <c r="E254" s="227" t="s">
        <v>3925</v>
      </c>
      <c r="F254" s="228" t="s">
        <v>4226</v>
      </c>
      <c r="G254" s="225"/>
      <c r="H254" s="229">
        <v>4.141</v>
      </c>
      <c r="I254" s="230"/>
      <c r="J254" s="225"/>
      <c r="K254" s="225"/>
      <c r="L254" s="231"/>
      <c r="M254" s="236"/>
      <c r="N254" s="237"/>
      <c r="O254" s="237"/>
      <c r="P254" s="237"/>
      <c r="Q254" s="237"/>
      <c r="R254" s="237"/>
      <c r="S254" s="237"/>
      <c r="T254" s="238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T254" s="235" t="s">
        <v>275</v>
      </c>
      <c r="AU254" s="235" t="s">
        <v>76</v>
      </c>
      <c r="AV254" s="12" t="s">
        <v>78</v>
      </c>
      <c r="AW254" s="12" t="s">
        <v>31</v>
      </c>
      <c r="AX254" s="12" t="s">
        <v>69</v>
      </c>
      <c r="AY254" s="235" t="s">
        <v>266</v>
      </c>
    </row>
    <row r="255" s="12" customFormat="1">
      <c r="A255" s="12"/>
      <c r="B255" s="224"/>
      <c r="C255" s="225"/>
      <c r="D255" s="226" t="s">
        <v>275</v>
      </c>
      <c r="E255" s="227" t="s">
        <v>3927</v>
      </c>
      <c r="F255" s="228" t="s">
        <v>4227</v>
      </c>
      <c r="G255" s="225"/>
      <c r="H255" s="229">
        <v>4.1420000000000003</v>
      </c>
      <c r="I255" s="230"/>
      <c r="J255" s="225"/>
      <c r="K255" s="225"/>
      <c r="L255" s="231"/>
      <c r="M255" s="236"/>
      <c r="N255" s="237"/>
      <c r="O255" s="237"/>
      <c r="P255" s="237"/>
      <c r="Q255" s="237"/>
      <c r="R255" s="237"/>
      <c r="S255" s="237"/>
      <c r="T255" s="238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T255" s="235" t="s">
        <v>275</v>
      </c>
      <c r="AU255" s="235" t="s">
        <v>76</v>
      </c>
      <c r="AV255" s="12" t="s">
        <v>78</v>
      </c>
      <c r="AW255" s="12" t="s">
        <v>31</v>
      </c>
      <c r="AX255" s="12" t="s">
        <v>69</v>
      </c>
      <c r="AY255" s="235" t="s">
        <v>266</v>
      </c>
    </row>
    <row r="256" s="12" customFormat="1">
      <c r="A256" s="12"/>
      <c r="B256" s="224"/>
      <c r="C256" s="225"/>
      <c r="D256" s="226" t="s">
        <v>275</v>
      </c>
      <c r="E256" s="227" t="s">
        <v>3929</v>
      </c>
      <c r="F256" s="228" t="s">
        <v>4228</v>
      </c>
      <c r="G256" s="225"/>
      <c r="H256" s="229">
        <v>4.1360000000000001</v>
      </c>
      <c r="I256" s="230"/>
      <c r="J256" s="225"/>
      <c r="K256" s="225"/>
      <c r="L256" s="231"/>
      <c r="M256" s="236"/>
      <c r="N256" s="237"/>
      <c r="O256" s="237"/>
      <c r="P256" s="237"/>
      <c r="Q256" s="237"/>
      <c r="R256" s="237"/>
      <c r="S256" s="237"/>
      <c r="T256" s="238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T256" s="235" t="s">
        <v>275</v>
      </c>
      <c r="AU256" s="235" t="s">
        <v>76</v>
      </c>
      <c r="AV256" s="12" t="s">
        <v>78</v>
      </c>
      <c r="AW256" s="12" t="s">
        <v>31</v>
      </c>
      <c r="AX256" s="12" t="s">
        <v>69</v>
      </c>
      <c r="AY256" s="235" t="s">
        <v>266</v>
      </c>
    </row>
    <row r="257" s="12" customFormat="1">
      <c r="A257" s="12"/>
      <c r="B257" s="224"/>
      <c r="C257" s="225"/>
      <c r="D257" s="226" t="s">
        <v>275</v>
      </c>
      <c r="E257" s="227" t="s">
        <v>3931</v>
      </c>
      <c r="F257" s="228" t="s">
        <v>4229</v>
      </c>
      <c r="G257" s="225"/>
      <c r="H257" s="229">
        <v>4.1449999999999996</v>
      </c>
      <c r="I257" s="230"/>
      <c r="J257" s="225"/>
      <c r="K257" s="225"/>
      <c r="L257" s="231"/>
      <c r="M257" s="236"/>
      <c r="N257" s="237"/>
      <c r="O257" s="237"/>
      <c r="P257" s="237"/>
      <c r="Q257" s="237"/>
      <c r="R257" s="237"/>
      <c r="S257" s="237"/>
      <c r="T257" s="238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T257" s="235" t="s">
        <v>275</v>
      </c>
      <c r="AU257" s="235" t="s">
        <v>76</v>
      </c>
      <c r="AV257" s="12" t="s">
        <v>78</v>
      </c>
      <c r="AW257" s="12" t="s">
        <v>31</v>
      </c>
      <c r="AX257" s="12" t="s">
        <v>69</v>
      </c>
      <c r="AY257" s="235" t="s">
        <v>266</v>
      </c>
    </row>
    <row r="258" s="12" customFormat="1">
      <c r="A258" s="12"/>
      <c r="B258" s="224"/>
      <c r="C258" s="225"/>
      <c r="D258" s="226" t="s">
        <v>275</v>
      </c>
      <c r="E258" s="227" t="s">
        <v>3933</v>
      </c>
      <c r="F258" s="228" t="s">
        <v>4230</v>
      </c>
      <c r="G258" s="225"/>
      <c r="H258" s="229">
        <v>0</v>
      </c>
      <c r="I258" s="230"/>
      <c r="J258" s="225"/>
      <c r="K258" s="225"/>
      <c r="L258" s="231"/>
      <c r="M258" s="236"/>
      <c r="N258" s="237"/>
      <c r="O258" s="237"/>
      <c r="P258" s="237"/>
      <c r="Q258" s="237"/>
      <c r="R258" s="237"/>
      <c r="S258" s="237"/>
      <c r="T258" s="238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T258" s="235" t="s">
        <v>275</v>
      </c>
      <c r="AU258" s="235" t="s">
        <v>76</v>
      </c>
      <c r="AV258" s="12" t="s">
        <v>78</v>
      </c>
      <c r="AW258" s="12" t="s">
        <v>31</v>
      </c>
      <c r="AX258" s="12" t="s">
        <v>69</v>
      </c>
      <c r="AY258" s="235" t="s">
        <v>266</v>
      </c>
    </row>
    <row r="259" s="12" customFormat="1">
      <c r="A259" s="12"/>
      <c r="B259" s="224"/>
      <c r="C259" s="225"/>
      <c r="D259" s="226" t="s">
        <v>275</v>
      </c>
      <c r="E259" s="227" t="s">
        <v>3934</v>
      </c>
      <c r="F259" s="228" t="s">
        <v>4231</v>
      </c>
      <c r="G259" s="225"/>
      <c r="H259" s="229">
        <v>14.007</v>
      </c>
      <c r="I259" s="230"/>
      <c r="J259" s="225"/>
      <c r="K259" s="225"/>
      <c r="L259" s="231"/>
      <c r="M259" s="236"/>
      <c r="N259" s="237"/>
      <c r="O259" s="237"/>
      <c r="P259" s="237"/>
      <c r="Q259" s="237"/>
      <c r="R259" s="237"/>
      <c r="S259" s="237"/>
      <c r="T259" s="238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T259" s="235" t="s">
        <v>275</v>
      </c>
      <c r="AU259" s="235" t="s">
        <v>76</v>
      </c>
      <c r="AV259" s="12" t="s">
        <v>78</v>
      </c>
      <c r="AW259" s="12" t="s">
        <v>31</v>
      </c>
      <c r="AX259" s="12" t="s">
        <v>69</v>
      </c>
      <c r="AY259" s="235" t="s">
        <v>266</v>
      </c>
    </row>
    <row r="260" s="12" customFormat="1">
      <c r="A260" s="12"/>
      <c r="B260" s="224"/>
      <c r="C260" s="225"/>
      <c r="D260" s="226" t="s">
        <v>275</v>
      </c>
      <c r="E260" s="227" t="s">
        <v>4232</v>
      </c>
      <c r="F260" s="228" t="s">
        <v>4233</v>
      </c>
      <c r="G260" s="225"/>
      <c r="H260" s="229">
        <v>229.24799999999999</v>
      </c>
      <c r="I260" s="230"/>
      <c r="J260" s="225"/>
      <c r="K260" s="225"/>
      <c r="L260" s="231"/>
      <c r="M260" s="236"/>
      <c r="N260" s="237"/>
      <c r="O260" s="237"/>
      <c r="P260" s="237"/>
      <c r="Q260" s="237"/>
      <c r="R260" s="237"/>
      <c r="S260" s="237"/>
      <c r="T260" s="238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T260" s="235" t="s">
        <v>275</v>
      </c>
      <c r="AU260" s="235" t="s">
        <v>76</v>
      </c>
      <c r="AV260" s="12" t="s">
        <v>78</v>
      </c>
      <c r="AW260" s="12" t="s">
        <v>31</v>
      </c>
      <c r="AX260" s="12" t="s">
        <v>76</v>
      </c>
      <c r="AY260" s="235" t="s">
        <v>266</v>
      </c>
    </row>
    <row r="261" s="2" customFormat="1" ht="16.5" customHeight="1">
      <c r="A261" s="38"/>
      <c r="B261" s="39"/>
      <c r="C261" s="239" t="s">
        <v>768</v>
      </c>
      <c r="D261" s="239" t="s">
        <v>299</v>
      </c>
      <c r="E261" s="240" t="s">
        <v>4234</v>
      </c>
      <c r="F261" s="241" t="s">
        <v>4235</v>
      </c>
      <c r="G261" s="242" t="s">
        <v>302</v>
      </c>
      <c r="H261" s="243">
        <v>259.49599999999998</v>
      </c>
      <c r="I261" s="244"/>
      <c r="J261" s="245">
        <f>ROUND(I261*H261,2)</f>
        <v>0</v>
      </c>
      <c r="K261" s="241" t="s">
        <v>19</v>
      </c>
      <c r="L261" s="246"/>
      <c r="M261" s="247" t="s">
        <v>19</v>
      </c>
      <c r="N261" s="248" t="s">
        <v>40</v>
      </c>
      <c r="O261" s="84"/>
      <c r="P261" s="215">
        <f>O261*H261</f>
        <v>0</v>
      </c>
      <c r="Q261" s="215">
        <v>0</v>
      </c>
      <c r="R261" s="215">
        <f>Q261*H261</f>
        <v>0</v>
      </c>
      <c r="S261" s="215">
        <v>0</v>
      </c>
      <c r="T261" s="216">
        <f>S261*H261</f>
        <v>0</v>
      </c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R261" s="217" t="s">
        <v>303</v>
      </c>
      <c r="AT261" s="217" t="s">
        <v>299</v>
      </c>
      <c r="AU261" s="217" t="s">
        <v>76</v>
      </c>
      <c r="AY261" s="17" t="s">
        <v>266</v>
      </c>
      <c r="BE261" s="218">
        <f>IF(N261="základní",J261,0)</f>
        <v>0</v>
      </c>
      <c r="BF261" s="218">
        <f>IF(N261="snížená",J261,0)</f>
        <v>0</v>
      </c>
      <c r="BG261" s="218">
        <f>IF(N261="zákl. přenesená",J261,0)</f>
        <v>0</v>
      </c>
      <c r="BH261" s="218">
        <f>IF(N261="sníž. přenesená",J261,0)</f>
        <v>0</v>
      </c>
      <c r="BI261" s="218">
        <f>IF(N261="nulová",J261,0)</f>
        <v>0</v>
      </c>
      <c r="BJ261" s="17" t="s">
        <v>76</v>
      </c>
      <c r="BK261" s="218">
        <f>ROUND(I261*H261,2)</f>
        <v>0</v>
      </c>
      <c r="BL261" s="17" t="s">
        <v>265</v>
      </c>
      <c r="BM261" s="217" t="s">
        <v>4236</v>
      </c>
    </row>
    <row r="262" s="2" customFormat="1" ht="16.5" customHeight="1">
      <c r="A262" s="38"/>
      <c r="B262" s="39"/>
      <c r="C262" s="206" t="s">
        <v>775</v>
      </c>
      <c r="D262" s="206" t="s">
        <v>267</v>
      </c>
      <c r="E262" s="207" t="s">
        <v>4237</v>
      </c>
      <c r="F262" s="208" t="s">
        <v>4238</v>
      </c>
      <c r="G262" s="209" t="s">
        <v>341</v>
      </c>
      <c r="H262" s="210">
        <v>438.64499999999998</v>
      </c>
      <c r="I262" s="211"/>
      <c r="J262" s="212">
        <f>ROUND(I262*H262,2)</f>
        <v>0</v>
      </c>
      <c r="K262" s="208" t="s">
        <v>271</v>
      </c>
      <c r="L262" s="44"/>
      <c r="M262" s="213" t="s">
        <v>19</v>
      </c>
      <c r="N262" s="214" t="s">
        <v>40</v>
      </c>
      <c r="O262" s="84"/>
      <c r="P262" s="215">
        <f>O262*H262</f>
        <v>0</v>
      </c>
      <c r="Q262" s="215">
        <v>0</v>
      </c>
      <c r="R262" s="215">
        <f>Q262*H262</f>
        <v>0</v>
      </c>
      <c r="S262" s="215">
        <v>0</v>
      </c>
      <c r="T262" s="216">
        <f>S262*H262</f>
        <v>0</v>
      </c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R262" s="217" t="s">
        <v>265</v>
      </c>
      <c r="AT262" s="217" t="s">
        <v>267</v>
      </c>
      <c r="AU262" s="217" t="s">
        <v>76</v>
      </c>
      <c r="AY262" s="17" t="s">
        <v>266</v>
      </c>
      <c r="BE262" s="218">
        <f>IF(N262="základní",J262,0)</f>
        <v>0</v>
      </c>
      <c r="BF262" s="218">
        <f>IF(N262="snížená",J262,0)</f>
        <v>0</v>
      </c>
      <c r="BG262" s="218">
        <f>IF(N262="zákl. přenesená",J262,0)</f>
        <v>0</v>
      </c>
      <c r="BH262" s="218">
        <f>IF(N262="sníž. přenesená",J262,0)</f>
        <v>0</v>
      </c>
      <c r="BI262" s="218">
        <f>IF(N262="nulová",J262,0)</f>
        <v>0</v>
      </c>
      <c r="BJ262" s="17" t="s">
        <v>76</v>
      </c>
      <c r="BK262" s="218">
        <f>ROUND(I262*H262,2)</f>
        <v>0</v>
      </c>
      <c r="BL262" s="17" t="s">
        <v>265</v>
      </c>
      <c r="BM262" s="217" t="s">
        <v>4239</v>
      </c>
    </row>
    <row r="263" s="2" customFormat="1">
      <c r="A263" s="38"/>
      <c r="B263" s="39"/>
      <c r="C263" s="40"/>
      <c r="D263" s="219" t="s">
        <v>273</v>
      </c>
      <c r="E263" s="40"/>
      <c r="F263" s="220" t="s">
        <v>4240</v>
      </c>
      <c r="G263" s="40"/>
      <c r="H263" s="40"/>
      <c r="I263" s="221"/>
      <c r="J263" s="40"/>
      <c r="K263" s="40"/>
      <c r="L263" s="44"/>
      <c r="M263" s="222"/>
      <c r="N263" s="223"/>
      <c r="O263" s="84"/>
      <c r="P263" s="84"/>
      <c r="Q263" s="84"/>
      <c r="R263" s="84"/>
      <c r="S263" s="84"/>
      <c r="T263" s="85"/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T263" s="17" t="s">
        <v>273</v>
      </c>
      <c r="AU263" s="17" t="s">
        <v>76</v>
      </c>
    </row>
    <row r="264" s="2" customFormat="1" ht="16.5" customHeight="1">
      <c r="A264" s="38"/>
      <c r="B264" s="39"/>
      <c r="C264" s="206" t="s">
        <v>782</v>
      </c>
      <c r="D264" s="206" t="s">
        <v>267</v>
      </c>
      <c r="E264" s="207" t="s">
        <v>4241</v>
      </c>
      <c r="F264" s="208" t="s">
        <v>4242</v>
      </c>
      <c r="G264" s="209" t="s">
        <v>299</v>
      </c>
      <c r="H264" s="210">
        <v>1535.4000000000001</v>
      </c>
      <c r="I264" s="211"/>
      <c r="J264" s="212">
        <f>ROUND(I264*H264,2)</f>
        <v>0</v>
      </c>
      <c r="K264" s="208" t="s">
        <v>271</v>
      </c>
      <c r="L264" s="44"/>
      <c r="M264" s="213" t="s">
        <v>19</v>
      </c>
      <c r="N264" s="214" t="s">
        <v>40</v>
      </c>
      <c r="O264" s="84"/>
      <c r="P264" s="215">
        <f>O264*H264</f>
        <v>0</v>
      </c>
      <c r="Q264" s="215">
        <v>0</v>
      </c>
      <c r="R264" s="215">
        <f>Q264*H264</f>
        <v>0</v>
      </c>
      <c r="S264" s="215">
        <v>0</v>
      </c>
      <c r="T264" s="216">
        <f>S264*H264</f>
        <v>0</v>
      </c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R264" s="217" t="s">
        <v>265</v>
      </c>
      <c r="AT264" s="217" t="s">
        <v>267</v>
      </c>
      <c r="AU264" s="217" t="s">
        <v>76</v>
      </c>
      <c r="AY264" s="17" t="s">
        <v>266</v>
      </c>
      <c r="BE264" s="218">
        <f>IF(N264="základní",J264,0)</f>
        <v>0</v>
      </c>
      <c r="BF264" s="218">
        <f>IF(N264="snížená",J264,0)</f>
        <v>0</v>
      </c>
      <c r="BG264" s="218">
        <f>IF(N264="zákl. přenesená",J264,0)</f>
        <v>0</v>
      </c>
      <c r="BH264" s="218">
        <f>IF(N264="sníž. přenesená",J264,0)</f>
        <v>0</v>
      </c>
      <c r="BI264" s="218">
        <f>IF(N264="nulová",J264,0)</f>
        <v>0</v>
      </c>
      <c r="BJ264" s="17" t="s">
        <v>76</v>
      </c>
      <c r="BK264" s="218">
        <f>ROUND(I264*H264,2)</f>
        <v>0</v>
      </c>
      <c r="BL264" s="17" t="s">
        <v>265</v>
      </c>
      <c r="BM264" s="217" t="s">
        <v>4243</v>
      </c>
    </row>
    <row r="265" s="2" customFormat="1">
      <c r="A265" s="38"/>
      <c r="B265" s="39"/>
      <c r="C265" s="40"/>
      <c r="D265" s="219" t="s">
        <v>273</v>
      </c>
      <c r="E265" s="40"/>
      <c r="F265" s="220" t="s">
        <v>4244</v>
      </c>
      <c r="G265" s="40"/>
      <c r="H265" s="40"/>
      <c r="I265" s="221"/>
      <c r="J265" s="40"/>
      <c r="K265" s="40"/>
      <c r="L265" s="44"/>
      <c r="M265" s="222"/>
      <c r="N265" s="223"/>
      <c r="O265" s="84"/>
      <c r="P265" s="84"/>
      <c r="Q265" s="84"/>
      <c r="R265" s="84"/>
      <c r="S265" s="84"/>
      <c r="T265" s="85"/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T265" s="17" t="s">
        <v>273</v>
      </c>
      <c r="AU265" s="17" t="s">
        <v>76</v>
      </c>
    </row>
    <row r="266" s="12" customFormat="1">
      <c r="A266" s="12"/>
      <c r="B266" s="224"/>
      <c r="C266" s="225"/>
      <c r="D266" s="226" t="s">
        <v>275</v>
      </c>
      <c r="E266" s="227" t="s">
        <v>788</v>
      </c>
      <c r="F266" s="228" t="s">
        <v>4245</v>
      </c>
      <c r="G266" s="225"/>
      <c r="H266" s="229">
        <v>273.19999999999999</v>
      </c>
      <c r="I266" s="230"/>
      <c r="J266" s="225"/>
      <c r="K266" s="225"/>
      <c r="L266" s="231"/>
      <c r="M266" s="236"/>
      <c r="N266" s="237"/>
      <c r="O266" s="237"/>
      <c r="P266" s="237"/>
      <c r="Q266" s="237"/>
      <c r="R266" s="237"/>
      <c r="S266" s="237"/>
      <c r="T266" s="238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T266" s="235" t="s">
        <v>275</v>
      </c>
      <c r="AU266" s="235" t="s">
        <v>76</v>
      </c>
      <c r="AV266" s="12" t="s">
        <v>78</v>
      </c>
      <c r="AW266" s="12" t="s">
        <v>31</v>
      </c>
      <c r="AX266" s="12" t="s">
        <v>69</v>
      </c>
      <c r="AY266" s="235" t="s">
        <v>266</v>
      </c>
    </row>
    <row r="267" s="12" customFormat="1">
      <c r="A267" s="12"/>
      <c r="B267" s="224"/>
      <c r="C267" s="225"/>
      <c r="D267" s="226" t="s">
        <v>275</v>
      </c>
      <c r="E267" s="227" t="s">
        <v>417</v>
      </c>
      <c r="F267" s="228" t="s">
        <v>4246</v>
      </c>
      <c r="G267" s="225"/>
      <c r="H267" s="229">
        <v>420.10000000000002</v>
      </c>
      <c r="I267" s="230"/>
      <c r="J267" s="225"/>
      <c r="K267" s="225"/>
      <c r="L267" s="231"/>
      <c r="M267" s="236"/>
      <c r="N267" s="237"/>
      <c r="O267" s="237"/>
      <c r="P267" s="237"/>
      <c r="Q267" s="237"/>
      <c r="R267" s="237"/>
      <c r="S267" s="237"/>
      <c r="T267" s="238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T267" s="235" t="s">
        <v>275</v>
      </c>
      <c r="AU267" s="235" t="s">
        <v>76</v>
      </c>
      <c r="AV267" s="12" t="s">
        <v>78</v>
      </c>
      <c r="AW267" s="12" t="s">
        <v>31</v>
      </c>
      <c r="AX267" s="12" t="s">
        <v>69</v>
      </c>
      <c r="AY267" s="235" t="s">
        <v>266</v>
      </c>
    </row>
    <row r="268" s="12" customFormat="1">
      <c r="A268" s="12"/>
      <c r="B268" s="224"/>
      <c r="C268" s="225"/>
      <c r="D268" s="226" t="s">
        <v>275</v>
      </c>
      <c r="E268" s="227" t="s">
        <v>419</v>
      </c>
      <c r="F268" s="228" t="s">
        <v>4247</v>
      </c>
      <c r="G268" s="225"/>
      <c r="H268" s="229">
        <v>643.70000000000005</v>
      </c>
      <c r="I268" s="230"/>
      <c r="J268" s="225"/>
      <c r="K268" s="225"/>
      <c r="L268" s="231"/>
      <c r="M268" s="236"/>
      <c r="N268" s="237"/>
      <c r="O268" s="237"/>
      <c r="P268" s="237"/>
      <c r="Q268" s="237"/>
      <c r="R268" s="237"/>
      <c r="S268" s="237"/>
      <c r="T268" s="238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T268" s="235" t="s">
        <v>275</v>
      </c>
      <c r="AU268" s="235" t="s">
        <v>76</v>
      </c>
      <c r="AV268" s="12" t="s">
        <v>78</v>
      </c>
      <c r="AW268" s="12" t="s">
        <v>31</v>
      </c>
      <c r="AX268" s="12" t="s">
        <v>69</v>
      </c>
      <c r="AY268" s="235" t="s">
        <v>266</v>
      </c>
    </row>
    <row r="269" s="12" customFormat="1">
      <c r="A269" s="12"/>
      <c r="B269" s="224"/>
      <c r="C269" s="225"/>
      <c r="D269" s="226" t="s">
        <v>275</v>
      </c>
      <c r="E269" s="227" t="s">
        <v>792</v>
      </c>
      <c r="F269" s="228" t="s">
        <v>4248</v>
      </c>
      <c r="G269" s="225"/>
      <c r="H269" s="229">
        <v>198.40000000000001</v>
      </c>
      <c r="I269" s="230"/>
      <c r="J269" s="225"/>
      <c r="K269" s="225"/>
      <c r="L269" s="231"/>
      <c r="M269" s="236"/>
      <c r="N269" s="237"/>
      <c r="O269" s="237"/>
      <c r="P269" s="237"/>
      <c r="Q269" s="237"/>
      <c r="R269" s="237"/>
      <c r="S269" s="237"/>
      <c r="T269" s="238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T269" s="235" t="s">
        <v>275</v>
      </c>
      <c r="AU269" s="235" t="s">
        <v>76</v>
      </c>
      <c r="AV269" s="12" t="s">
        <v>78</v>
      </c>
      <c r="AW269" s="12" t="s">
        <v>31</v>
      </c>
      <c r="AX269" s="12" t="s">
        <v>69</v>
      </c>
      <c r="AY269" s="235" t="s">
        <v>266</v>
      </c>
    </row>
    <row r="270" s="12" customFormat="1">
      <c r="A270" s="12"/>
      <c r="B270" s="224"/>
      <c r="C270" s="225"/>
      <c r="D270" s="226" t="s">
        <v>275</v>
      </c>
      <c r="E270" s="227" t="s">
        <v>2698</v>
      </c>
      <c r="F270" s="228" t="s">
        <v>4249</v>
      </c>
      <c r="G270" s="225"/>
      <c r="H270" s="229">
        <v>1535.4000000000001</v>
      </c>
      <c r="I270" s="230"/>
      <c r="J270" s="225"/>
      <c r="K270" s="225"/>
      <c r="L270" s="231"/>
      <c r="M270" s="236"/>
      <c r="N270" s="237"/>
      <c r="O270" s="237"/>
      <c r="P270" s="237"/>
      <c r="Q270" s="237"/>
      <c r="R270" s="237"/>
      <c r="S270" s="237"/>
      <c r="T270" s="238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T270" s="235" t="s">
        <v>275</v>
      </c>
      <c r="AU270" s="235" t="s">
        <v>76</v>
      </c>
      <c r="AV270" s="12" t="s">
        <v>78</v>
      </c>
      <c r="AW270" s="12" t="s">
        <v>31</v>
      </c>
      <c r="AX270" s="12" t="s">
        <v>76</v>
      </c>
      <c r="AY270" s="235" t="s">
        <v>266</v>
      </c>
    </row>
    <row r="271" s="2" customFormat="1" ht="16.5" customHeight="1">
      <c r="A271" s="38"/>
      <c r="B271" s="39"/>
      <c r="C271" s="206" t="s">
        <v>794</v>
      </c>
      <c r="D271" s="206" t="s">
        <v>267</v>
      </c>
      <c r="E271" s="207" t="s">
        <v>4250</v>
      </c>
      <c r="F271" s="208" t="s">
        <v>4251</v>
      </c>
      <c r="G271" s="209" t="s">
        <v>341</v>
      </c>
      <c r="H271" s="210">
        <v>10888.688</v>
      </c>
      <c r="I271" s="211"/>
      <c r="J271" s="212">
        <f>ROUND(I271*H271,2)</f>
        <v>0</v>
      </c>
      <c r="K271" s="208" t="s">
        <v>271</v>
      </c>
      <c r="L271" s="44"/>
      <c r="M271" s="213" t="s">
        <v>19</v>
      </c>
      <c r="N271" s="214" t="s">
        <v>40</v>
      </c>
      <c r="O271" s="84"/>
      <c r="P271" s="215">
        <f>O271*H271</f>
        <v>0</v>
      </c>
      <c r="Q271" s="215">
        <v>0</v>
      </c>
      <c r="R271" s="215">
        <f>Q271*H271</f>
        <v>0</v>
      </c>
      <c r="S271" s="215">
        <v>0</v>
      </c>
      <c r="T271" s="216">
        <f>S271*H271</f>
        <v>0</v>
      </c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R271" s="217" t="s">
        <v>265</v>
      </c>
      <c r="AT271" s="217" t="s">
        <v>267</v>
      </c>
      <c r="AU271" s="217" t="s">
        <v>76</v>
      </c>
      <c r="AY271" s="17" t="s">
        <v>266</v>
      </c>
      <c r="BE271" s="218">
        <f>IF(N271="základní",J271,0)</f>
        <v>0</v>
      </c>
      <c r="BF271" s="218">
        <f>IF(N271="snížená",J271,0)</f>
        <v>0</v>
      </c>
      <c r="BG271" s="218">
        <f>IF(N271="zákl. přenesená",J271,0)</f>
        <v>0</v>
      </c>
      <c r="BH271" s="218">
        <f>IF(N271="sníž. přenesená",J271,0)</f>
        <v>0</v>
      </c>
      <c r="BI271" s="218">
        <f>IF(N271="nulová",J271,0)</f>
        <v>0</v>
      </c>
      <c r="BJ271" s="17" t="s">
        <v>76</v>
      </c>
      <c r="BK271" s="218">
        <f>ROUND(I271*H271,2)</f>
        <v>0</v>
      </c>
      <c r="BL271" s="17" t="s">
        <v>265</v>
      </c>
      <c r="BM271" s="217" t="s">
        <v>4252</v>
      </c>
    </row>
    <row r="272" s="2" customFormat="1">
      <c r="A272" s="38"/>
      <c r="B272" s="39"/>
      <c r="C272" s="40"/>
      <c r="D272" s="219" t="s">
        <v>273</v>
      </c>
      <c r="E272" s="40"/>
      <c r="F272" s="220" t="s">
        <v>4253</v>
      </c>
      <c r="G272" s="40"/>
      <c r="H272" s="40"/>
      <c r="I272" s="221"/>
      <c r="J272" s="40"/>
      <c r="K272" s="40"/>
      <c r="L272" s="44"/>
      <c r="M272" s="222"/>
      <c r="N272" s="223"/>
      <c r="O272" s="84"/>
      <c r="P272" s="84"/>
      <c r="Q272" s="84"/>
      <c r="R272" s="84"/>
      <c r="S272" s="84"/>
      <c r="T272" s="85"/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T272" s="17" t="s">
        <v>273</v>
      </c>
      <c r="AU272" s="17" t="s">
        <v>76</v>
      </c>
    </row>
    <row r="273" s="2" customFormat="1" ht="16.5" customHeight="1">
      <c r="A273" s="38"/>
      <c r="B273" s="39"/>
      <c r="C273" s="206" t="s">
        <v>801</v>
      </c>
      <c r="D273" s="206" t="s">
        <v>267</v>
      </c>
      <c r="E273" s="207" t="s">
        <v>4254</v>
      </c>
      <c r="F273" s="208" t="s">
        <v>4255</v>
      </c>
      <c r="G273" s="209" t="s">
        <v>341</v>
      </c>
      <c r="H273" s="210">
        <v>880.84000000000003</v>
      </c>
      <c r="I273" s="211"/>
      <c r="J273" s="212">
        <f>ROUND(I273*H273,2)</f>
        <v>0</v>
      </c>
      <c r="K273" s="208" t="s">
        <v>271</v>
      </c>
      <c r="L273" s="44"/>
      <c r="M273" s="213" t="s">
        <v>19</v>
      </c>
      <c r="N273" s="214" t="s">
        <v>40</v>
      </c>
      <c r="O273" s="84"/>
      <c r="P273" s="215">
        <f>O273*H273</f>
        <v>0</v>
      </c>
      <c r="Q273" s="215">
        <v>0</v>
      </c>
      <c r="R273" s="215">
        <f>Q273*H273</f>
        <v>0</v>
      </c>
      <c r="S273" s="215">
        <v>0</v>
      </c>
      <c r="T273" s="216">
        <f>S273*H273</f>
        <v>0</v>
      </c>
      <c r="U273" s="38"/>
      <c r="V273" s="38"/>
      <c r="W273" s="38"/>
      <c r="X273" s="38"/>
      <c r="Y273" s="38"/>
      <c r="Z273" s="38"/>
      <c r="AA273" s="38"/>
      <c r="AB273" s="38"/>
      <c r="AC273" s="38"/>
      <c r="AD273" s="38"/>
      <c r="AE273" s="38"/>
      <c r="AR273" s="217" t="s">
        <v>265</v>
      </c>
      <c r="AT273" s="217" t="s">
        <v>267</v>
      </c>
      <c r="AU273" s="217" t="s">
        <v>76</v>
      </c>
      <c r="AY273" s="17" t="s">
        <v>266</v>
      </c>
      <c r="BE273" s="218">
        <f>IF(N273="základní",J273,0)</f>
        <v>0</v>
      </c>
      <c r="BF273" s="218">
        <f>IF(N273="snížená",J273,0)</f>
        <v>0</v>
      </c>
      <c r="BG273" s="218">
        <f>IF(N273="zákl. přenesená",J273,0)</f>
        <v>0</v>
      </c>
      <c r="BH273" s="218">
        <f>IF(N273="sníž. přenesená",J273,0)</f>
        <v>0</v>
      </c>
      <c r="BI273" s="218">
        <f>IF(N273="nulová",J273,0)</f>
        <v>0</v>
      </c>
      <c r="BJ273" s="17" t="s">
        <v>76</v>
      </c>
      <c r="BK273" s="218">
        <f>ROUND(I273*H273,2)</f>
        <v>0</v>
      </c>
      <c r="BL273" s="17" t="s">
        <v>265</v>
      </c>
      <c r="BM273" s="217" t="s">
        <v>4256</v>
      </c>
    </row>
    <row r="274" s="2" customFormat="1">
      <c r="A274" s="38"/>
      <c r="B274" s="39"/>
      <c r="C274" s="40"/>
      <c r="D274" s="219" t="s">
        <v>273</v>
      </c>
      <c r="E274" s="40"/>
      <c r="F274" s="220" t="s">
        <v>4257</v>
      </c>
      <c r="G274" s="40"/>
      <c r="H274" s="40"/>
      <c r="I274" s="221"/>
      <c r="J274" s="40"/>
      <c r="K274" s="40"/>
      <c r="L274" s="44"/>
      <c r="M274" s="222"/>
      <c r="N274" s="223"/>
      <c r="O274" s="84"/>
      <c r="P274" s="84"/>
      <c r="Q274" s="84"/>
      <c r="R274" s="84"/>
      <c r="S274" s="84"/>
      <c r="T274" s="85"/>
      <c r="U274" s="38"/>
      <c r="V274" s="38"/>
      <c r="W274" s="38"/>
      <c r="X274" s="38"/>
      <c r="Y274" s="38"/>
      <c r="Z274" s="38"/>
      <c r="AA274" s="38"/>
      <c r="AB274" s="38"/>
      <c r="AC274" s="38"/>
      <c r="AD274" s="38"/>
      <c r="AE274" s="38"/>
      <c r="AT274" s="17" t="s">
        <v>273</v>
      </c>
      <c r="AU274" s="17" t="s">
        <v>76</v>
      </c>
    </row>
    <row r="275" s="2" customFormat="1" ht="16.5" customHeight="1">
      <c r="A275" s="38"/>
      <c r="B275" s="39"/>
      <c r="C275" s="206" t="s">
        <v>815</v>
      </c>
      <c r="D275" s="206" t="s">
        <v>267</v>
      </c>
      <c r="E275" s="207" t="s">
        <v>4258</v>
      </c>
      <c r="F275" s="208" t="s">
        <v>4259</v>
      </c>
      <c r="G275" s="209" t="s">
        <v>341</v>
      </c>
      <c r="H275" s="210">
        <v>5444.3440000000001</v>
      </c>
      <c r="I275" s="211"/>
      <c r="J275" s="212">
        <f>ROUND(I275*H275,2)</f>
        <v>0</v>
      </c>
      <c r="K275" s="208" t="s">
        <v>271</v>
      </c>
      <c r="L275" s="44"/>
      <c r="M275" s="213" t="s">
        <v>19</v>
      </c>
      <c r="N275" s="214" t="s">
        <v>40</v>
      </c>
      <c r="O275" s="84"/>
      <c r="P275" s="215">
        <f>O275*H275</f>
        <v>0</v>
      </c>
      <c r="Q275" s="215">
        <v>0</v>
      </c>
      <c r="R275" s="215">
        <f>Q275*H275</f>
        <v>0</v>
      </c>
      <c r="S275" s="215">
        <v>0</v>
      </c>
      <c r="T275" s="216">
        <f>S275*H275</f>
        <v>0</v>
      </c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R275" s="217" t="s">
        <v>265</v>
      </c>
      <c r="AT275" s="217" t="s">
        <v>267</v>
      </c>
      <c r="AU275" s="217" t="s">
        <v>76</v>
      </c>
      <c r="AY275" s="17" t="s">
        <v>266</v>
      </c>
      <c r="BE275" s="218">
        <f>IF(N275="základní",J275,0)</f>
        <v>0</v>
      </c>
      <c r="BF275" s="218">
        <f>IF(N275="snížená",J275,0)</f>
        <v>0</v>
      </c>
      <c r="BG275" s="218">
        <f>IF(N275="zákl. přenesená",J275,0)</f>
        <v>0</v>
      </c>
      <c r="BH275" s="218">
        <f>IF(N275="sníž. přenesená",J275,0)</f>
        <v>0</v>
      </c>
      <c r="BI275" s="218">
        <f>IF(N275="nulová",J275,0)</f>
        <v>0</v>
      </c>
      <c r="BJ275" s="17" t="s">
        <v>76</v>
      </c>
      <c r="BK275" s="218">
        <f>ROUND(I275*H275,2)</f>
        <v>0</v>
      </c>
      <c r="BL275" s="17" t="s">
        <v>265</v>
      </c>
      <c r="BM275" s="217" t="s">
        <v>4260</v>
      </c>
    </row>
    <row r="276" s="2" customFormat="1">
      <c r="A276" s="38"/>
      <c r="B276" s="39"/>
      <c r="C276" s="40"/>
      <c r="D276" s="219" t="s">
        <v>273</v>
      </c>
      <c r="E276" s="40"/>
      <c r="F276" s="220" t="s">
        <v>4261</v>
      </c>
      <c r="G276" s="40"/>
      <c r="H276" s="40"/>
      <c r="I276" s="221"/>
      <c r="J276" s="40"/>
      <c r="K276" s="40"/>
      <c r="L276" s="44"/>
      <c r="M276" s="222"/>
      <c r="N276" s="223"/>
      <c r="O276" s="84"/>
      <c r="P276" s="84"/>
      <c r="Q276" s="84"/>
      <c r="R276" s="84"/>
      <c r="S276" s="84"/>
      <c r="T276" s="85"/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  <c r="AT276" s="17" t="s">
        <v>273</v>
      </c>
      <c r="AU276" s="17" t="s">
        <v>76</v>
      </c>
    </row>
    <row r="277" s="2" customFormat="1" ht="16.5" customHeight="1">
      <c r="A277" s="38"/>
      <c r="B277" s="39"/>
      <c r="C277" s="206" t="s">
        <v>820</v>
      </c>
      <c r="D277" s="206" t="s">
        <v>267</v>
      </c>
      <c r="E277" s="207" t="s">
        <v>4262</v>
      </c>
      <c r="F277" s="208" t="s">
        <v>4263</v>
      </c>
      <c r="G277" s="209" t="s">
        <v>299</v>
      </c>
      <c r="H277" s="210">
        <v>865.83100000000002</v>
      </c>
      <c r="I277" s="211"/>
      <c r="J277" s="212">
        <f>ROUND(I277*H277,2)</f>
        <v>0</v>
      </c>
      <c r="K277" s="208" t="s">
        <v>19</v>
      </c>
      <c r="L277" s="44"/>
      <c r="M277" s="213" t="s">
        <v>19</v>
      </c>
      <c r="N277" s="214" t="s">
        <v>40</v>
      </c>
      <c r="O277" s="84"/>
      <c r="P277" s="215">
        <f>O277*H277</f>
        <v>0</v>
      </c>
      <c r="Q277" s="215">
        <v>0</v>
      </c>
      <c r="R277" s="215">
        <f>Q277*H277</f>
        <v>0</v>
      </c>
      <c r="S277" s="215">
        <v>0</v>
      </c>
      <c r="T277" s="216">
        <f>S277*H277</f>
        <v>0</v>
      </c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R277" s="217" t="s">
        <v>265</v>
      </c>
      <c r="AT277" s="217" t="s">
        <v>267</v>
      </c>
      <c r="AU277" s="217" t="s">
        <v>76</v>
      </c>
      <c r="AY277" s="17" t="s">
        <v>266</v>
      </c>
      <c r="BE277" s="218">
        <f>IF(N277="základní",J277,0)</f>
        <v>0</v>
      </c>
      <c r="BF277" s="218">
        <f>IF(N277="snížená",J277,0)</f>
        <v>0</v>
      </c>
      <c r="BG277" s="218">
        <f>IF(N277="zákl. přenesená",J277,0)</f>
        <v>0</v>
      </c>
      <c r="BH277" s="218">
        <f>IF(N277="sníž. přenesená",J277,0)</f>
        <v>0</v>
      </c>
      <c r="BI277" s="218">
        <f>IF(N277="nulová",J277,0)</f>
        <v>0</v>
      </c>
      <c r="BJ277" s="17" t="s">
        <v>76</v>
      </c>
      <c r="BK277" s="218">
        <f>ROUND(I277*H277,2)</f>
        <v>0</v>
      </c>
      <c r="BL277" s="17" t="s">
        <v>265</v>
      </c>
      <c r="BM277" s="217" t="s">
        <v>4264</v>
      </c>
    </row>
    <row r="278" s="13" customFormat="1">
      <c r="A278" s="13"/>
      <c r="B278" s="251"/>
      <c r="C278" s="252"/>
      <c r="D278" s="226" t="s">
        <v>275</v>
      </c>
      <c r="E278" s="253" t="s">
        <v>19</v>
      </c>
      <c r="F278" s="254" t="s">
        <v>4265</v>
      </c>
      <c r="G278" s="252"/>
      <c r="H278" s="253" t="s">
        <v>19</v>
      </c>
      <c r="I278" s="255"/>
      <c r="J278" s="252"/>
      <c r="K278" s="252"/>
      <c r="L278" s="256"/>
      <c r="M278" s="257"/>
      <c r="N278" s="258"/>
      <c r="O278" s="258"/>
      <c r="P278" s="258"/>
      <c r="Q278" s="258"/>
      <c r="R278" s="258"/>
      <c r="S278" s="258"/>
      <c r="T278" s="259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60" t="s">
        <v>275</v>
      </c>
      <c r="AU278" s="260" t="s">
        <v>76</v>
      </c>
      <c r="AV278" s="13" t="s">
        <v>76</v>
      </c>
      <c r="AW278" s="13" t="s">
        <v>31</v>
      </c>
      <c r="AX278" s="13" t="s">
        <v>69</v>
      </c>
      <c r="AY278" s="260" t="s">
        <v>266</v>
      </c>
    </row>
    <row r="279" s="12" customFormat="1">
      <c r="A279" s="12"/>
      <c r="B279" s="224"/>
      <c r="C279" s="225"/>
      <c r="D279" s="226" t="s">
        <v>275</v>
      </c>
      <c r="E279" s="227" t="s">
        <v>825</v>
      </c>
      <c r="F279" s="228" t="s">
        <v>4266</v>
      </c>
      <c r="G279" s="225"/>
      <c r="H279" s="229">
        <v>13.59</v>
      </c>
      <c r="I279" s="230"/>
      <c r="J279" s="225"/>
      <c r="K279" s="225"/>
      <c r="L279" s="231"/>
      <c r="M279" s="236"/>
      <c r="N279" s="237"/>
      <c r="O279" s="237"/>
      <c r="P279" s="237"/>
      <c r="Q279" s="237"/>
      <c r="R279" s="237"/>
      <c r="S279" s="237"/>
      <c r="T279" s="238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T279" s="235" t="s">
        <v>275</v>
      </c>
      <c r="AU279" s="235" t="s">
        <v>76</v>
      </c>
      <c r="AV279" s="12" t="s">
        <v>78</v>
      </c>
      <c r="AW279" s="12" t="s">
        <v>31</v>
      </c>
      <c r="AX279" s="12" t="s">
        <v>69</v>
      </c>
      <c r="AY279" s="235" t="s">
        <v>266</v>
      </c>
    </row>
    <row r="280" s="12" customFormat="1">
      <c r="A280" s="12"/>
      <c r="B280" s="224"/>
      <c r="C280" s="225"/>
      <c r="D280" s="226" t="s">
        <v>275</v>
      </c>
      <c r="E280" s="227" t="s">
        <v>1655</v>
      </c>
      <c r="F280" s="228" t="s">
        <v>4267</v>
      </c>
      <c r="G280" s="225"/>
      <c r="H280" s="229">
        <v>13.893000000000001</v>
      </c>
      <c r="I280" s="230"/>
      <c r="J280" s="225"/>
      <c r="K280" s="225"/>
      <c r="L280" s="231"/>
      <c r="M280" s="236"/>
      <c r="N280" s="237"/>
      <c r="O280" s="237"/>
      <c r="P280" s="237"/>
      <c r="Q280" s="237"/>
      <c r="R280" s="237"/>
      <c r="S280" s="237"/>
      <c r="T280" s="238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T280" s="235" t="s">
        <v>275</v>
      </c>
      <c r="AU280" s="235" t="s">
        <v>76</v>
      </c>
      <c r="AV280" s="12" t="s">
        <v>78</v>
      </c>
      <c r="AW280" s="12" t="s">
        <v>31</v>
      </c>
      <c r="AX280" s="12" t="s">
        <v>69</v>
      </c>
      <c r="AY280" s="235" t="s">
        <v>266</v>
      </c>
    </row>
    <row r="281" s="12" customFormat="1">
      <c r="A281" s="12"/>
      <c r="B281" s="224"/>
      <c r="C281" s="225"/>
      <c r="D281" s="226" t="s">
        <v>275</v>
      </c>
      <c r="E281" s="227" t="s">
        <v>1657</v>
      </c>
      <c r="F281" s="228" t="s">
        <v>4268</v>
      </c>
      <c r="G281" s="225"/>
      <c r="H281" s="229">
        <v>13.833</v>
      </c>
      <c r="I281" s="230"/>
      <c r="J281" s="225"/>
      <c r="K281" s="225"/>
      <c r="L281" s="231"/>
      <c r="M281" s="236"/>
      <c r="N281" s="237"/>
      <c r="O281" s="237"/>
      <c r="P281" s="237"/>
      <c r="Q281" s="237"/>
      <c r="R281" s="237"/>
      <c r="S281" s="237"/>
      <c r="T281" s="238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T281" s="235" t="s">
        <v>275</v>
      </c>
      <c r="AU281" s="235" t="s">
        <v>76</v>
      </c>
      <c r="AV281" s="12" t="s">
        <v>78</v>
      </c>
      <c r="AW281" s="12" t="s">
        <v>31</v>
      </c>
      <c r="AX281" s="12" t="s">
        <v>69</v>
      </c>
      <c r="AY281" s="235" t="s">
        <v>266</v>
      </c>
    </row>
    <row r="282" s="12" customFormat="1">
      <c r="A282" s="12"/>
      <c r="B282" s="224"/>
      <c r="C282" s="225"/>
      <c r="D282" s="226" t="s">
        <v>275</v>
      </c>
      <c r="E282" s="227" t="s">
        <v>1659</v>
      </c>
      <c r="F282" s="228" t="s">
        <v>4269</v>
      </c>
      <c r="G282" s="225"/>
      <c r="H282" s="229">
        <v>13.943</v>
      </c>
      <c r="I282" s="230"/>
      <c r="J282" s="225"/>
      <c r="K282" s="225"/>
      <c r="L282" s="231"/>
      <c r="M282" s="236"/>
      <c r="N282" s="237"/>
      <c r="O282" s="237"/>
      <c r="P282" s="237"/>
      <c r="Q282" s="237"/>
      <c r="R282" s="237"/>
      <c r="S282" s="237"/>
      <c r="T282" s="238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T282" s="235" t="s">
        <v>275</v>
      </c>
      <c r="AU282" s="235" t="s">
        <v>76</v>
      </c>
      <c r="AV282" s="12" t="s">
        <v>78</v>
      </c>
      <c r="AW282" s="12" t="s">
        <v>31</v>
      </c>
      <c r="AX282" s="12" t="s">
        <v>69</v>
      </c>
      <c r="AY282" s="235" t="s">
        <v>266</v>
      </c>
    </row>
    <row r="283" s="12" customFormat="1">
      <c r="A283" s="12"/>
      <c r="B283" s="224"/>
      <c r="C283" s="225"/>
      <c r="D283" s="226" t="s">
        <v>275</v>
      </c>
      <c r="E283" s="227" t="s">
        <v>1860</v>
      </c>
      <c r="F283" s="228" t="s">
        <v>4270</v>
      </c>
      <c r="G283" s="225"/>
      <c r="H283" s="229">
        <v>13.962</v>
      </c>
      <c r="I283" s="230"/>
      <c r="J283" s="225"/>
      <c r="K283" s="225"/>
      <c r="L283" s="231"/>
      <c r="M283" s="236"/>
      <c r="N283" s="237"/>
      <c r="O283" s="237"/>
      <c r="P283" s="237"/>
      <c r="Q283" s="237"/>
      <c r="R283" s="237"/>
      <c r="S283" s="237"/>
      <c r="T283" s="238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T283" s="235" t="s">
        <v>275</v>
      </c>
      <c r="AU283" s="235" t="s">
        <v>76</v>
      </c>
      <c r="AV283" s="12" t="s">
        <v>78</v>
      </c>
      <c r="AW283" s="12" t="s">
        <v>31</v>
      </c>
      <c r="AX283" s="12" t="s">
        <v>69</v>
      </c>
      <c r="AY283" s="235" t="s">
        <v>266</v>
      </c>
    </row>
    <row r="284" s="12" customFormat="1">
      <c r="A284" s="12"/>
      <c r="B284" s="224"/>
      <c r="C284" s="225"/>
      <c r="D284" s="226" t="s">
        <v>275</v>
      </c>
      <c r="E284" s="227" t="s">
        <v>3944</v>
      </c>
      <c r="F284" s="228" t="s">
        <v>4271</v>
      </c>
      <c r="G284" s="225"/>
      <c r="H284" s="229">
        <v>15.157</v>
      </c>
      <c r="I284" s="230"/>
      <c r="J284" s="225"/>
      <c r="K284" s="225"/>
      <c r="L284" s="231"/>
      <c r="M284" s="236"/>
      <c r="N284" s="237"/>
      <c r="O284" s="237"/>
      <c r="P284" s="237"/>
      <c r="Q284" s="237"/>
      <c r="R284" s="237"/>
      <c r="S284" s="237"/>
      <c r="T284" s="238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T284" s="235" t="s">
        <v>275</v>
      </c>
      <c r="AU284" s="235" t="s">
        <v>76</v>
      </c>
      <c r="AV284" s="12" t="s">
        <v>78</v>
      </c>
      <c r="AW284" s="12" t="s">
        <v>31</v>
      </c>
      <c r="AX284" s="12" t="s">
        <v>69</v>
      </c>
      <c r="AY284" s="235" t="s">
        <v>266</v>
      </c>
    </row>
    <row r="285" s="12" customFormat="1">
      <c r="A285" s="12"/>
      <c r="B285" s="224"/>
      <c r="C285" s="225"/>
      <c r="D285" s="226" t="s">
        <v>275</v>
      </c>
      <c r="E285" s="227" t="s">
        <v>3946</v>
      </c>
      <c r="F285" s="228" t="s">
        <v>4272</v>
      </c>
      <c r="G285" s="225"/>
      <c r="H285" s="229">
        <v>29.186</v>
      </c>
      <c r="I285" s="230"/>
      <c r="J285" s="225"/>
      <c r="K285" s="225"/>
      <c r="L285" s="231"/>
      <c r="M285" s="236"/>
      <c r="N285" s="237"/>
      <c r="O285" s="237"/>
      <c r="P285" s="237"/>
      <c r="Q285" s="237"/>
      <c r="R285" s="237"/>
      <c r="S285" s="237"/>
      <c r="T285" s="238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T285" s="235" t="s">
        <v>275</v>
      </c>
      <c r="AU285" s="235" t="s">
        <v>76</v>
      </c>
      <c r="AV285" s="12" t="s">
        <v>78</v>
      </c>
      <c r="AW285" s="12" t="s">
        <v>31</v>
      </c>
      <c r="AX285" s="12" t="s">
        <v>69</v>
      </c>
      <c r="AY285" s="235" t="s">
        <v>266</v>
      </c>
    </row>
    <row r="286" s="12" customFormat="1">
      <c r="A286" s="12"/>
      <c r="B286" s="224"/>
      <c r="C286" s="225"/>
      <c r="D286" s="226" t="s">
        <v>275</v>
      </c>
      <c r="E286" s="227" t="s">
        <v>3948</v>
      </c>
      <c r="F286" s="228" t="s">
        <v>4273</v>
      </c>
      <c r="G286" s="225"/>
      <c r="H286" s="229">
        <v>15.658</v>
      </c>
      <c r="I286" s="230"/>
      <c r="J286" s="225"/>
      <c r="K286" s="225"/>
      <c r="L286" s="231"/>
      <c r="M286" s="236"/>
      <c r="N286" s="237"/>
      <c r="O286" s="237"/>
      <c r="P286" s="237"/>
      <c r="Q286" s="237"/>
      <c r="R286" s="237"/>
      <c r="S286" s="237"/>
      <c r="T286" s="238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T286" s="235" t="s">
        <v>275</v>
      </c>
      <c r="AU286" s="235" t="s">
        <v>76</v>
      </c>
      <c r="AV286" s="12" t="s">
        <v>78</v>
      </c>
      <c r="AW286" s="12" t="s">
        <v>31</v>
      </c>
      <c r="AX286" s="12" t="s">
        <v>69</v>
      </c>
      <c r="AY286" s="235" t="s">
        <v>266</v>
      </c>
    </row>
    <row r="287" s="12" customFormat="1">
      <c r="A287" s="12"/>
      <c r="B287" s="224"/>
      <c r="C287" s="225"/>
      <c r="D287" s="226" t="s">
        <v>275</v>
      </c>
      <c r="E287" s="227" t="s">
        <v>3950</v>
      </c>
      <c r="F287" s="228" t="s">
        <v>4274</v>
      </c>
      <c r="G287" s="225"/>
      <c r="H287" s="229">
        <v>14.542999999999999</v>
      </c>
      <c r="I287" s="230"/>
      <c r="J287" s="225"/>
      <c r="K287" s="225"/>
      <c r="L287" s="231"/>
      <c r="M287" s="236"/>
      <c r="N287" s="237"/>
      <c r="O287" s="237"/>
      <c r="P287" s="237"/>
      <c r="Q287" s="237"/>
      <c r="R287" s="237"/>
      <c r="S287" s="237"/>
      <c r="T287" s="238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T287" s="235" t="s">
        <v>275</v>
      </c>
      <c r="AU287" s="235" t="s">
        <v>76</v>
      </c>
      <c r="AV287" s="12" t="s">
        <v>78</v>
      </c>
      <c r="AW287" s="12" t="s">
        <v>31</v>
      </c>
      <c r="AX287" s="12" t="s">
        <v>69</v>
      </c>
      <c r="AY287" s="235" t="s">
        <v>266</v>
      </c>
    </row>
    <row r="288" s="12" customFormat="1">
      <c r="A288" s="12"/>
      <c r="B288" s="224"/>
      <c r="C288" s="225"/>
      <c r="D288" s="226" t="s">
        <v>275</v>
      </c>
      <c r="E288" s="227" t="s">
        <v>3952</v>
      </c>
      <c r="F288" s="228" t="s">
        <v>4275</v>
      </c>
      <c r="G288" s="225"/>
      <c r="H288" s="229">
        <v>49.250999999999998</v>
      </c>
      <c r="I288" s="230"/>
      <c r="J288" s="225"/>
      <c r="K288" s="225"/>
      <c r="L288" s="231"/>
      <c r="M288" s="236"/>
      <c r="N288" s="237"/>
      <c r="O288" s="237"/>
      <c r="P288" s="237"/>
      <c r="Q288" s="237"/>
      <c r="R288" s="237"/>
      <c r="S288" s="237"/>
      <c r="T288" s="238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T288" s="235" t="s">
        <v>275</v>
      </c>
      <c r="AU288" s="235" t="s">
        <v>76</v>
      </c>
      <c r="AV288" s="12" t="s">
        <v>78</v>
      </c>
      <c r="AW288" s="12" t="s">
        <v>31</v>
      </c>
      <c r="AX288" s="12" t="s">
        <v>69</v>
      </c>
      <c r="AY288" s="235" t="s">
        <v>266</v>
      </c>
    </row>
    <row r="289" s="12" customFormat="1">
      <c r="A289" s="12"/>
      <c r="B289" s="224"/>
      <c r="C289" s="225"/>
      <c r="D289" s="226" t="s">
        <v>275</v>
      </c>
      <c r="E289" s="227" t="s">
        <v>3954</v>
      </c>
      <c r="F289" s="228" t="s">
        <v>4276</v>
      </c>
      <c r="G289" s="225"/>
      <c r="H289" s="229">
        <v>34.146000000000001</v>
      </c>
      <c r="I289" s="230"/>
      <c r="J289" s="225"/>
      <c r="K289" s="225"/>
      <c r="L289" s="231"/>
      <c r="M289" s="236"/>
      <c r="N289" s="237"/>
      <c r="O289" s="237"/>
      <c r="P289" s="237"/>
      <c r="Q289" s="237"/>
      <c r="R289" s="237"/>
      <c r="S289" s="237"/>
      <c r="T289" s="238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T289" s="235" t="s">
        <v>275</v>
      </c>
      <c r="AU289" s="235" t="s">
        <v>76</v>
      </c>
      <c r="AV289" s="12" t="s">
        <v>78</v>
      </c>
      <c r="AW289" s="12" t="s">
        <v>31</v>
      </c>
      <c r="AX289" s="12" t="s">
        <v>69</v>
      </c>
      <c r="AY289" s="235" t="s">
        <v>266</v>
      </c>
    </row>
    <row r="290" s="12" customFormat="1">
      <c r="A290" s="12"/>
      <c r="B290" s="224"/>
      <c r="C290" s="225"/>
      <c r="D290" s="226" t="s">
        <v>275</v>
      </c>
      <c r="E290" s="227" t="s">
        <v>3956</v>
      </c>
      <c r="F290" s="228" t="s">
        <v>4277</v>
      </c>
      <c r="G290" s="225"/>
      <c r="H290" s="229">
        <v>24.815999999999999</v>
      </c>
      <c r="I290" s="230"/>
      <c r="J290" s="225"/>
      <c r="K290" s="225"/>
      <c r="L290" s="231"/>
      <c r="M290" s="236"/>
      <c r="N290" s="237"/>
      <c r="O290" s="237"/>
      <c r="P290" s="237"/>
      <c r="Q290" s="237"/>
      <c r="R290" s="237"/>
      <c r="S290" s="237"/>
      <c r="T290" s="238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T290" s="235" t="s">
        <v>275</v>
      </c>
      <c r="AU290" s="235" t="s">
        <v>76</v>
      </c>
      <c r="AV290" s="12" t="s">
        <v>78</v>
      </c>
      <c r="AW290" s="12" t="s">
        <v>31</v>
      </c>
      <c r="AX290" s="12" t="s">
        <v>69</v>
      </c>
      <c r="AY290" s="235" t="s">
        <v>266</v>
      </c>
    </row>
    <row r="291" s="12" customFormat="1">
      <c r="A291" s="12"/>
      <c r="B291" s="224"/>
      <c r="C291" s="225"/>
      <c r="D291" s="226" t="s">
        <v>275</v>
      </c>
      <c r="E291" s="227" t="s">
        <v>3958</v>
      </c>
      <c r="F291" s="228" t="s">
        <v>4278</v>
      </c>
      <c r="G291" s="225"/>
      <c r="H291" s="229">
        <v>42.572000000000003</v>
      </c>
      <c r="I291" s="230"/>
      <c r="J291" s="225"/>
      <c r="K291" s="225"/>
      <c r="L291" s="231"/>
      <c r="M291" s="236"/>
      <c r="N291" s="237"/>
      <c r="O291" s="237"/>
      <c r="P291" s="237"/>
      <c r="Q291" s="237"/>
      <c r="R291" s="237"/>
      <c r="S291" s="237"/>
      <c r="T291" s="238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T291" s="235" t="s">
        <v>275</v>
      </c>
      <c r="AU291" s="235" t="s">
        <v>76</v>
      </c>
      <c r="AV291" s="12" t="s">
        <v>78</v>
      </c>
      <c r="AW291" s="12" t="s">
        <v>31</v>
      </c>
      <c r="AX291" s="12" t="s">
        <v>69</v>
      </c>
      <c r="AY291" s="235" t="s">
        <v>266</v>
      </c>
    </row>
    <row r="292" s="12" customFormat="1">
      <c r="A292" s="12"/>
      <c r="B292" s="224"/>
      <c r="C292" s="225"/>
      <c r="D292" s="226" t="s">
        <v>275</v>
      </c>
      <c r="E292" s="227" t="s">
        <v>3960</v>
      </c>
      <c r="F292" s="228" t="s">
        <v>4279</v>
      </c>
      <c r="G292" s="225"/>
      <c r="H292" s="229">
        <v>33.329000000000001</v>
      </c>
      <c r="I292" s="230"/>
      <c r="J292" s="225"/>
      <c r="K292" s="225"/>
      <c r="L292" s="231"/>
      <c r="M292" s="236"/>
      <c r="N292" s="237"/>
      <c r="O292" s="237"/>
      <c r="P292" s="237"/>
      <c r="Q292" s="237"/>
      <c r="R292" s="237"/>
      <c r="S292" s="237"/>
      <c r="T292" s="238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T292" s="235" t="s">
        <v>275</v>
      </c>
      <c r="AU292" s="235" t="s">
        <v>76</v>
      </c>
      <c r="AV292" s="12" t="s">
        <v>78</v>
      </c>
      <c r="AW292" s="12" t="s">
        <v>31</v>
      </c>
      <c r="AX292" s="12" t="s">
        <v>69</v>
      </c>
      <c r="AY292" s="235" t="s">
        <v>266</v>
      </c>
    </row>
    <row r="293" s="12" customFormat="1">
      <c r="A293" s="12"/>
      <c r="B293" s="224"/>
      <c r="C293" s="225"/>
      <c r="D293" s="226" t="s">
        <v>275</v>
      </c>
      <c r="E293" s="227" t="s">
        <v>3962</v>
      </c>
      <c r="F293" s="228" t="s">
        <v>4280</v>
      </c>
      <c r="G293" s="225"/>
      <c r="H293" s="229">
        <v>14.17</v>
      </c>
      <c r="I293" s="230"/>
      <c r="J293" s="225"/>
      <c r="K293" s="225"/>
      <c r="L293" s="231"/>
      <c r="M293" s="236"/>
      <c r="N293" s="237"/>
      <c r="O293" s="237"/>
      <c r="P293" s="237"/>
      <c r="Q293" s="237"/>
      <c r="R293" s="237"/>
      <c r="S293" s="237"/>
      <c r="T293" s="238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T293" s="235" t="s">
        <v>275</v>
      </c>
      <c r="AU293" s="235" t="s">
        <v>76</v>
      </c>
      <c r="AV293" s="12" t="s">
        <v>78</v>
      </c>
      <c r="AW293" s="12" t="s">
        <v>31</v>
      </c>
      <c r="AX293" s="12" t="s">
        <v>69</v>
      </c>
      <c r="AY293" s="235" t="s">
        <v>266</v>
      </c>
    </row>
    <row r="294" s="12" customFormat="1">
      <c r="A294" s="12"/>
      <c r="B294" s="224"/>
      <c r="C294" s="225"/>
      <c r="D294" s="226" t="s">
        <v>275</v>
      </c>
      <c r="E294" s="227" t="s">
        <v>3964</v>
      </c>
      <c r="F294" s="228" t="s">
        <v>4281</v>
      </c>
      <c r="G294" s="225"/>
      <c r="H294" s="229">
        <v>14.130000000000001</v>
      </c>
      <c r="I294" s="230"/>
      <c r="J294" s="225"/>
      <c r="K294" s="225"/>
      <c r="L294" s="231"/>
      <c r="M294" s="236"/>
      <c r="N294" s="237"/>
      <c r="O294" s="237"/>
      <c r="P294" s="237"/>
      <c r="Q294" s="237"/>
      <c r="R294" s="237"/>
      <c r="S294" s="237"/>
      <c r="T294" s="238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T294" s="235" t="s">
        <v>275</v>
      </c>
      <c r="AU294" s="235" t="s">
        <v>76</v>
      </c>
      <c r="AV294" s="12" t="s">
        <v>78</v>
      </c>
      <c r="AW294" s="12" t="s">
        <v>31</v>
      </c>
      <c r="AX294" s="12" t="s">
        <v>69</v>
      </c>
      <c r="AY294" s="235" t="s">
        <v>266</v>
      </c>
    </row>
    <row r="295" s="12" customFormat="1">
      <c r="A295" s="12"/>
      <c r="B295" s="224"/>
      <c r="C295" s="225"/>
      <c r="D295" s="226" t="s">
        <v>275</v>
      </c>
      <c r="E295" s="227" t="s">
        <v>3966</v>
      </c>
      <c r="F295" s="228" t="s">
        <v>4282</v>
      </c>
      <c r="G295" s="225"/>
      <c r="H295" s="229">
        <v>28.783000000000001</v>
      </c>
      <c r="I295" s="230"/>
      <c r="J295" s="225"/>
      <c r="K295" s="225"/>
      <c r="L295" s="231"/>
      <c r="M295" s="236"/>
      <c r="N295" s="237"/>
      <c r="O295" s="237"/>
      <c r="P295" s="237"/>
      <c r="Q295" s="237"/>
      <c r="R295" s="237"/>
      <c r="S295" s="237"/>
      <c r="T295" s="238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T295" s="235" t="s">
        <v>275</v>
      </c>
      <c r="AU295" s="235" t="s">
        <v>76</v>
      </c>
      <c r="AV295" s="12" t="s">
        <v>78</v>
      </c>
      <c r="AW295" s="12" t="s">
        <v>31</v>
      </c>
      <c r="AX295" s="12" t="s">
        <v>69</v>
      </c>
      <c r="AY295" s="235" t="s">
        <v>266</v>
      </c>
    </row>
    <row r="296" s="12" customFormat="1">
      <c r="A296" s="12"/>
      <c r="B296" s="224"/>
      <c r="C296" s="225"/>
      <c r="D296" s="226" t="s">
        <v>275</v>
      </c>
      <c r="E296" s="227" t="s">
        <v>3968</v>
      </c>
      <c r="F296" s="228" t="s">
        <v>4283</v>
      </c>
      <c r="G296" s="225"/>
      <c r="H296" s="229">
        <v>29.271999999999998</v>
      </c>
      <c r="I296" s="230"/>
      <c r="J296" s="225"/>
      <c r="K296" s="225"/>
      <c r="L296" s="231"/>
      <c r="M296" s="236"/>
      <c r="N296" s="237"/>
      <c r="O296" s="237"/>
      <c r="P296" s="237"/>
      <c r="Q296" s="237"/>
      <c r="R296" s="237"/>
      <c r="S296" s="237"/>
      <c r="T296" s="238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T296" s="235" t="s">
        <v>275</v>
      </c>
      <c r="AU296" s="235" t="s">
        <v>76</v>
      </c>
      <c r="AV296" s="12" t="s">
        <v>78</v>
      </c>
      <c r="AW296" s="12" t="s">
        <v>31</v>
      </c>
      <c r="AX296" s="12" t="s">
        <v>69</v>
      </c>
      <c r="AY296" s="235" t="s">
        <v>266</v>
      </c>
    </row>
    <row r="297" s="12" customFormat="1">
      <c r="A297" s="12"/>
      <c r="B297" s="224"/>
      <c r="C297" s="225"/>
      <c r="D297" s="226" t="s">
        <v>275</v>
      </c>
      <c r="E297" s="227" t="s">
        <v>3970</v>
      </c>
      <c r="F297" s="228" t="s">
        <v>4284</v>
      </c>
      <c r="G297" s="225"/>
      <c r="H297" s="229">
        <v>26.317</v>
      </c>
      <c r="I297" s="230"/>
      <c r="J297" s="225"/>
      <c r="K297" s="225"/>
      <c r="L297" s="231"/>
      <c r="M297" s="236"/>
      <c r="N297" s="237"/>
      <c r="O297" s="237"/>
      <c r="P297" s="237"/>
      <c r="Q297" s="237"/>
      <c r="R297" s="237"/>
      <c r="S297" s="237"/>
      <c r="T297" s="238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T297" s="235" t="s">
        <v>275</v>
      </c>
      <c r="AU297" s="235" t="s">
        <v>76</v>
      </c>
      <c r="AV297" s="12" t="s">
        <v>78</v>
      </c>
      <c r="AW297" s="12" t="s">
        <v>31</v>
      </c>
      <c r="AX297" s="12" t="s">
        <v>69</v>
      </c>
      <c r="AY297" s="235" t="s">
        <v>266</v>
      </c>
    </row>
    <row r="298" s="12" customFormat="1">
      <c r="A298" s="12"/>
      <c r="B298" s="224"/>
      <c r="C298" s="225"/>
      <c r="D298" s="226" t="s">
        <v>275</v>
      </c>
      <c r="E298" s="227" t="s">
        <v>3972</v>
      </c>
      <c r="F298" s="228" t="s">
        <v>4285</v>
      </c>
      <c r="G298" s="225"/>
      <c r="H298" s="229">
        <v>42.220999999999997</v>
      </c>
      <c r="I298" s="230"/>
      <c r="J298" s="225"/>
      <c r="K298" s="225"/>
      <c r="L298" s="231"/>
      <c r="M298" s="236"/>
      <c r="N298" s="237"/>
      <c r="O298" s="237"/>
      <c r="P298" s="237"/>
      <c r="Q298" s="237"/>
      <c r="R298" s="237"/>
      <c r="S298" s="237"/>
      <c r="T298" s="238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T298" s="235" t="s">
        <v>275</v>
      </c>
      <c r="AU298" s="235" t="s">
        <v>76</v>
      </c>
      <c r="AV298" s="12" t="s">
        <v>78</v>
      </c>
      <c r="AW298" s="12" t="s">
        <v>31</v>
      </c>
      <c r="AX298" s="12" t="s">
        <v>69</v>
      </c>
      <c r="AY298" s="235" t="s">
        <v>266</v>
      </c>
    </row>
    <row r="299" s="12" customFormat="1">
      <c r="A299" s="12"/>
      <c r="B299" s="224"/>
      <c r="C299" s="225"/>
      <c r="D299" s="226" t="s">
        <v>275</v>
      </c>
      <c r="E299" s="227" t="s">
        <v>3974</v>
      </c>
      <c r="F299" s="228" t="s">
        <v>4286</v>
      </c>
      <c r="G299" s="225"/>
      <c r="H299" s="229">
        <v>197.13200000000001</v>
      </c>
      <c r="I299" s="230"/>
      <c r="J299" s="225"/>
      <c r="K299" s="225"/>
      <c r="L299" s="231"/>
      <c r="M299" s="236"/>
      <c r="N299" s="237"/>
      <c r="O299" s="237"/>
      <c r="P299" s="237"/>
      <c r="Q299" s="237"/>
      <c r="R299" s="237"/>
      <c r="S299" s="237"/>
      <c r="T299" s="238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T299" s="235" t="s">
        <v>275</v>
      </c>
      <c r="AU299" s="235" t="s">
        <v>76</v>
      </c>
      <c r="AV299" s="12" t="s">
        <v>78</v>
      </c>
      <c r="AW299" s="12" t="s">
        <v>31</v>
      </c>
      <c r="AX299" s="12" t="s">
        <v>69</v>
      </c>
      <c r="AY299" s="235" t="s">
        <v>266</v>
      </c>
    </row>
    <row r="300" s="12" customFormat="1">
      <c r="A300" s="12"/>
      <c r="B300" s="224"/>
      <c r="C300" s="225"/>
      <c r="D300" s="226" t="s">
        <v>275</v>
      </c>
      <c r="E300" s="227" t="s">
        <v>3976</v>
      </c>
      <c r="F300" s="228" t="s">
        <v>4287</v>
      </c>
      <c r="G300" s="225"/>
      <c r="H300" s="229">
        <v>15.122</v>
      </c>
      <c r="I300" s="230"/>
      <c r="J300" s="225"/>
      <c r="K300" s="225"/>
      <c r="L300" s="231"/>
      <c r="M300" s="236"/>
      <c r="N300" s="237"/>
      <c r="O300" s="237"/>
      <c r="P300" s="237"/>
      <c r="Q300" s="237"/>
      <c r="R300" s="237"/>
      <c r="S300" s="237"/>
      <c r="T300" s="238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T300" s="235" t="s">
        <v>275</v>
      </c>
      <c r="AU300" s="235" t="s">
        <v>76</v>
      </c>
      <c r="AV300" s="12" t="s">
        <v>78</v>
      </c>
      <c r="AW300" s="12" t="s">
        <v>31</v>
      </c>
      <c r="AX300" s="12" t="s">
        <v>69</v>
      </c>
      <c r="AY300" s="235" t="s">
        <v>266</v>
      </c>
    </row>
    <row r="301" s="12" customFormat="1">
      <c r="A301" s="12"/>
      <c r="B301" s="224"/>
      <c r="C301" s="225"/>
      <c r="D301" s="226" t="s">
        <v>275</v>
      </c>
      <c r="E301" s="227" t="s">
        <v>3978</v>
      </c>
      <c r="F301" s="228" t="s">
        <v>4288</v>
      </c>
      <c r="G301" s="225"/>
      <c r="H301" s="229">
        <v>17.241</v>
      </c>
      <c r="I301" s="230"/>
      <c r="J301" s="225"/>
      <c r="K301" s="225"/>
      <c r="L301" s="231"/>
      <c r="M301" s="236"/>
      <c r="N301" s="237"/>
      <c r="O301" s="237"/>
      <c r="P301" s="237"/>
      <c r="Q301" s="237"/>
      <c r="R301" s="237"/>
      <c r="S301" s="237"/>
      <c r="T301" s="238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T301" s="235" t="s">
        <v>275</v>
      </c>
      <c r="AU301" s="235" t="s">
        <v>76</v>
      </c>
      <c r="AV301" s="12" t="s">
        <v>78</v>
      </c>
      <c r="AW301" s="12" t="s">
        <v>31</v>
      </c>
      <c r="AX301" s="12" t="s">
        <v>69</v>
      </c>
      <c r="AY301" s="235" t="s">
        <v>266</v>
      </c>
    </row>
    <row r="302" s="12" customFormat="1">
      <c r="A302" s="12"/>
      <c r="B302" s="224"/>
      <c r="C302" s="225"/>
      <c r="D302" s="226" t="s">
        <v>275</v>
      </c>
      <c r="E302" s="227" t="s">
        <v>3982</v>
      </c>
      <c r="F302" s="228" t="s">
        <v>4289</v>
      </c>
      <c r="G302" s="225"/>
      <c r="H302" s="229">
        <v>15.99</v>
      </c>
      <c r="I302" s="230"/>
      <c r="J302" s="225"/>
      <c r="K302" s="225"/>
      <c r="L302" s="231"/>
      <c r="M302" s="236"/>
      <c r="N302" s="237"/>
      <c r="O302" s="237"/>
      <c r="P302" s="237"/>
      <c r="Q302" s="237"/>
      <c r="R302" s="237"/>
      <c r="S302" s="237"/>
      <c r="T302" s="238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T302" s="235" t="s">
        <v>275</v>
      </c>
      <c r="AU302" s="235" t="s">
        <v>76</v>
      </c>
      <c r="AV302" s="12" t="s">
        <v>78</v>
      </c>
      <c r="AW302" s="12" t="s">
        <v>31</v>
      </c>
      <c r="AX302" s="12" t="s">
        <v>69</v>
      </c>
      <c r="AY302" s="235" t="s">
        <v>266</v>
      </c>
    </row>
    <row r="303" s="12" customFormat="1">
      <c r="A303" s="12"/>
      <c r="B303" s="224"/>
      <c r="C303" s="225"/>
      <c r="D303" s="226" t="s">
        <v>275</v>
      </c>
      <c r="E303" s="227" t="s">
        <v>3986</v>
      </c>
      <c r="F303" s="228" t="s">
        <v>4290</v>
      </c>
      <c r="G303" s="225"/>
      <c r="H303" s="229">
        <v>15.023999999999999</v>
      </c>
      <c r="I303" s="230"/>
      <c r="J303" s="225"/>
      <c r="K303" s="225"/>
      <c r="L303" s="231"/>
      <c r="M303" s="236"/>
      <c r="N303" s="237"/>
      <c r="O303" s="237"/>
      <c r="P303" s="237"/>
      <c r="Q303" s="237"/>
      <c r="R303" s="237"/>
      <c r="S303" s="237"/>
      <c r="T303" s="238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T303" s="235" t="s">
        <v>275</v>
      </c>
      <c r="AU303" s="235" t="s">
        <v>76</v>
      </c>
      <c r="AV303" s="12" t="s">
        <v>78</v>
      </c>
      <c r="AW303" s="12" t="s">
        <v>31</v>
      </c>
      <c r="AX303" s="12" t="s">
        <v>69</v>
      </c>
      <c r="AY303" s="235" t="s">
        <v>266</v>
      </c>
    </row>
    <row r="304" s="12" customFormat="1">
      <c r="A304" s="12"/>
      <c r="B304" s="224"/>
      <c r="C304" s="225"/>
      <c r="D304" s="226" t="s">
        <v>275</v>
      </c>
      <c r="E304" s="227" t="s">
        <v>3989</v>
      </c>
      <c r="F304" s="228" t="s">
        <v>4291</v>
      </c>
      <c r="G304" s="225"/>
      <c r="H304" s="229">
        <v>15.625999999999999</v>
      </c>
      <c r="I304" s="230"/>
      <c r="J304" s="225"/>
      <c r="K304" s="225"/>
      <c r="L304" s="231"/>
      <c r="M304" s="236"/>
      <c r="N304" s="237"/>
      <c r="O304" s="237"/>
      <c r="P304" s="237"/>
      <c r="Q304" s="237"/>
      <c r="R304" s="237"/>
      <c r="S304" s="237"/>
      <c r="T304" s="238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T304" s="235" t="s">
        <v>275</v>
      </c>
      <c r="AU304" s="235" t="s">
        <v>76</v>
      </c>
      <c r="AV304" s="12" t="s">
        <v>78</v>
      </c>
      <c r="AW304" s="12" t="s">
        <v>31</v>
      </c>
      <c r="AX304" s="12" t="s">
        <v>69</v>
      </c>
      <c r="AY304" s="235" t="s">
        <v>266</v>
      </c>
    </row>
    <row r="305" s="12" customFormat="1">
      <c r="A305" s="12"/>
      <c r="B305" s="224"/>
      <c r="C305" s="225"/>
      <c r="D305" s="226" t="s">
        <v>275</v>
      </c>
      <c r="E305" s="227" t="s">
        <v>3992</v>
      </c>
      <c r="F305" s="228" t="s">
        <v>4292</v>
      </c>
      <c r="G305" s="225"/>
      <c r="H305" s="229">
        <v>15.957000000000001</v>
      </c>
      <c r="I305" s="230"/>
      <c r="J305" s="225"/>
      <c r="K305" s="225"/>
      <c r="L305" s="231"/>
      <c r="M305" s="236"/>
      <c r="N305" s="237"/>
      <c r="O305" s="237"/>
      <c r="P305" s="237"/>
      <c r="Q305" s="237"/>
      <c r="R305" s="237"/>
      <c r="S305" s="237"/>
      <c r="T305" s="238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T305" s="235" t="s">
        <v>275</v>
      </c>
      <c r="AU305" s="235" t="s">
        <v>76</v>
      </c>
      <c r="AV305" s="12" t="s">
        <v>78</v>
      </c>
      <c r="AW305" s="12" t="s">
        <v>31</v>
      </c>
      <c r="AX305" s="12" t="s">
        <v>69</v>
      </c>
      <c r="AY305" s="235" t="s">
        <v>266</v>
      </c>
    </row>
    <row r="306" s="12" customFormat="1">
      <c r="A306" s="12"/>
      <c r="B306" s="224"/>
      <c r="C306" s="225"/>
      <c r="D306" s="226" t="s">
        <v>275</v>
      </c>
      <c r="E306" s="227" t="s">
        <v>3995</v>
      </c>
      <c r="F306" s="228" t="s">
        <v>4293</v>
      </c>
      <c r="G306" s="225"/>
      <c r="H306" s="229">
        <v>15.956</v>
      </c>
      <c r="I306" s="230"/>
      <c r="J306" s="225"/>
      <c r="K306" s="225"/>
      <c r="L306" s="231"/>
      <c r="M306" s="236"/>
      <c r="N306" s="237"/>
      <c r="O306" s="237"/>
      <c r="P306" s="237"/>
      <c r="Q306" s="237"/>
      <c r="R306" s="237"/>
      <c r="S306" s="237"/>
      <c r="T306" s="238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T306" s="235" t="s">
        <v>275</v>
      </c>
      <c r="AU306" s="235" t="s">
        <v>76</v>
      </c>
      <c r="AV306" s="12" t="s">
        <v>78</v>
      </c>
      <c r="AW306" s="12" t="s">
        <v>31</v>
      </c>
      <c r="AX306" s="12" t="s">
        <v>69</v>
      </c>
      <c r="AY306" s="235" t="s">
        <v>266</v>
      </c>
    </row>
    <row r="307" s="12" customFormat="1">
      <c r="A307" s="12"/>
      <c r="B307" s="224"/>
      <c r="C307" s="225"/>
      <c r="D307" s="226" t="s">
        <v>275</v>
      </c>
      <c r="E307" s="227" t="s">
        <v>3998</v>
      </c>
      <c r="F307" s="228" t="s">
        <v>4294</v>
      </c>
      <c r="G307" s="225"/>
      <c r="H307" s="229">
        <v>15.959</v>
      </c>
      <c r="I307" s="230"/>
      <c r="J307" s="225"/>
      <c r="K307" s="225"/>
      <c r="L307" s="231"/>
      <c r="M307" s="236"/>
      <c r="N307" s="237"/>
      <c r="O307" s="237"/>
      <c r="P307" s="237"/>
      <c r="Q307" s="237"/>
      <c r="R307" s="237"/>
      <c r="S307" s="237"/>
      <c r="T307" s="238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T307" s="235" t="s">
        <v>275</v>
      </c>
      <c r="AU307" s="235" t="s">
        <v>76</v>
      </c>
      <c r="AV307" s="12" t="s">
        <v>78</v>
      </c>
      <c r="AW307" s="12" t="s">
        <v>31</v>
      </c>
      <c r="AX307" s="12" t="s">
        <v>69</v>
      </c>
      <c r="AY307" s="235" t="s">
        <v>266</v>
      </c>
    </row>
    <row r="308" s="12" customFormat="1">
      <c r="A308" s="12"/>
      <c r="B308" s="224"/>
      <c r="C308" s="225"/>
      <c r="D308" s="226" t="s">
        <v>275</v>
      </c>
      <c r="E308" s="227" t="s">
        <v>4000</v>
      </c>
      <c r="F308" s="228" t="s">
        <v>4295</v>
      </c>
      <c r="G308" s="225"/>
      <c r="H308" s="229">
        <v>15.952</v>
      </c>
      <c r="I308" s="230"/>
      <c r="J308" s="225"/>
      <c r="K308" s="225"/>
      <c r="L308" s="231"/>
      <c r="M308" s="236"/>
      <c r="N308" s="237"/>
      <c r="O308" s="237"/>
      <c r="P308" s="237"/>
      <c r="Q308" s="237"/>
      <c r="R308" s="237"/>
      <c r="S308" s="237"/>
      <c r="T308" s="238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T308" s="235" t="s">
        <v>275</v>
      </c>
      <c r="AU308" s="235" t="s">
        <v>76</v>
      </c>
      <c r="AV308" s="12" t="s">
        <v>78</v>
      </c>
      <c r="AW308" s="12" t="s">
        <v>31</v>
      </c>
      <c r="AX308" s="12" t="s">
        <v>69</v>
      </c>
      <c r="AY308" s="235" t="s">
        <v>266</v>
      </c>
    </row>
    <row r="309" s="12" customFormat="1">
      <c r="A309" s="12"/>
      <c r="B309" s="224"/>
      <c r="C309" s="225"/>
      <c r="D309" s="226" t="s">
        <v>275</v>
      </c>
      <c r="E309" s="227" t="s">
        <v>4004</v>
      </c>
      <c r="F309" s="228" t="s">
        <v>4296</v>
      </c>
      <c r="G309" s="225"/>
      <c r="H309" s="229">
        <v>28.597999999999999</v>
      </c>
      <c r="I309" s="230"/>
      <c r="J309" s="225"/>
      <c r="K309" s="225"/>
      <c r="L309" s="231"/>
      <c r="M309" s="236"/>
      <c r="N309" s="237"/>
      <c r="O309" s="237"/>
      <c r="P309" s="237"/>
      <c r="Q309" s="237"/>
      <c r="R309" s="237"/>
      <c r="S309" s="237"/>
      <c r="T309" s="238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T309" s="235" t="s">
        <v>275</v>
      </c>
      <c r="AU309" s="235" t="s">
        <v>76</v>
      </c>
      <c r="AV309" s="12" t="s">
        <v>78</v>
      </c>
      <c r="AW309" s="12" t="s">
        <v>31</v>
      </c>
      <c r="AX309" s="12" t="s">
        <v>69</v>
      </c>
      <c r="AY309" s="235" t="s">
        <v>266</v>
      </c>
    </row>
    <row r="310" s="12" customFormat="1">
      <c r="A310" s="12"/>
      <c r="B310" s="224"/>
      <c r="C310" s="225"/>
      <c r="D310" s="226" t="s">
        <v>275</v>
      </c>
      <c r="E310" s="227" t="s">
        <v>4008</v>
      </c>
      <c r="F310" s="228" t="s">
        <v>4297</v>
      </c>
      <c r="G310" s="225"/>
      <c r="H310" s="229">
        <v>14.502000000000001</v>
      </c>
      <c r="I310" s="230"/>
      <c r="J310" s="225"/>
      <c r="K310" s="225"/>
      <c r="L310" s="231"/>
      <c r="M310" s="236"/>
      <c r="N310" s="237"/>
      <c r="O310" s="237"/>
      <c r="P310" s="237"/>
      <c r="Q310" s="237"/>
      <c r="R310" s="237"/>
      <c r="S310" s="237"/>
      <c r="T310" s="238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T310" s="235" t="s">
        <v>275</v>
      </c>
      <c r="AU310" s="235" t="s">
        <v>76</v>
      </c>
      <c r="AV310" s="12" t="s">
        <v>78</v>
      </c>
      <c r="AW310" s="12" t="s">
        <v>31</v>
      </c>
      <c r="AX310" s="12" t="s">
        <v>69</v>
      </c>
      <c r="AY310" s="235" t="s">
        <v>266</v>
      </c>
    </row>
    <row r="311" s="12" customFormat="1">
      <c r="A311" s="12"/>
      <c r="B311" s="224"/>
      <c r="C311" s="225"/>
      <c r="D311" s="226" t="s">
        <v>275</v>
      </c>
      <c r="E311" s="227" t="s">
        <v>4298</v>
      </c>
      <c r="F311" s="228" t="s">
        <v>4299</v>
      </c>
      <c r="G311" s="225"/>
      <c r="H311" s="229">
        <v>865.83100000000002</v>
      </c>
      <c r="I311" s="230"/>
      <c r="J311" s="225"/>
      <c r="K311" s="225"/>
      <c r="L311" s="231"/>
      <c r="M311" s="236"/>
      <c r="N311" s="237"/>
      <c r="O311" s="237"/>
      <c r="P311" s="237"/>
      <c r="Q311" s="237"/>
      <c r="R311" s="237"/>
      <c r="S311" s="237"/>
      <c r="T311" s="238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T311" s="235" t="s">
        <v>275</v>
      </c>
      <c r="AU311" s="235" t="s">
        <v>76</v>
      </c>
      <c r="AV311" s="12" t="s">
        <v>78</v>
      </c>
      <c r="AW311" s="12" t="s">
        <v>31</v>
      </c>
      <c r="AX311" s="12" t="s">
        <v>76</v>
      </c>
      <c r="AY311" s="235" t="s">
        <v>266</v>
      </c>
    </row>
    <row r="312" s="2" customFormat="1" ht="16.5" customHeight="1">
      <c r="A312" s="38"/>
      <c r="B312" s="39"/>
      <c r="C312" s="239" t="s">
        <v>827</v>
      </c>
      <c r="D312" s="239" t="s">
        <v>299</v>
      </c>
      <c r="E312" s="240" t="s">
        <v>4300</v>
      </c>
      <c r="F312" s="241" t="s">
        <v>4301</v>
      </c>
      <c r="G312" s="242" t="s">
        <v>299</v>
      </c>
      <c r="H312" s="243">
        <v>865.83100000000002</v>
      </c>
      <c r="I312" s="244"/>
      <c r="J312" s="245">
        <f>ROUND(I312*H312,2)</f>
        <v>0</v>
      </c>
      <c r="K312" s="241" t="s">
        <v>19</v>
      </c>
      <c r="L312" s="246"/>
      <c r="M312" s="247" t="s">
        <v>19</v>
      </c>
      <c r="N312" s="248" t="s">
        <v>40</v>
      </c>
      <c r="O312" s="84"/>
      <c r="P312" s="215">
        <f>O312*H312</f>
        <v>0</v>
      </c>
      <c r="Q312" s="215">
        <v>0</v>
      </c>
      <c r="R312" s="215">
        <f>Q312*H312</f>
        <v>0</v>
      </c>
      <c r="S312" s="215">
        <v>0</v>
      </c>
      <c r="T312" s="216">
        <f>S312*H312</f>
        <v>0</v>
      </c>
      <c r="U312" s="38"/>
      <c r="V312" s="38"/>
      <c r="W312" s="38"/>
      <c r="X312" s="38"/>
      <c r="Y312" s="38"/>
      <c r="Z312" s="38"/>
      <c r="AA312" s="38"/>
      <c r="AB312" s="38"/>
      <c r="AC312" s="38"/>
      <c r="AD312" s="38"/>
      <c r="AE312" s="38"/>
      <c r="AR312" s="217" t="s">
        <v>303</v>
      </c>
      <c r="AT312" s="217" t="s">
        <v>299</v>
      </c>
      <c r="AU312" s="217" t="s">
        <v>76</v>
      </c>
      <c r="AY312" s="17" t="s">
        <v>266</v>
      </c>
      <c r="BE312" s="218">
        <f>IF(N312="základní",J312,0)</f>
        <v>0</v>
      </c>
      <c r="BF312" s="218">
        <f>IF(N312="snížená",J312,0)</f>
        <v>0</v>
      </c>
      <c r="BG312" s="218">
        <f>IF(N312="zákl. přenesená",J312,0)</f>
        <v>0</v>
      </c>
      <c r="BH312" s="218">
        <f>IF(N312="sníž. přenesená",J312,0)</f>
        <v>0</v>
      </c>
      <c r="BI312" s="218">
        <f>IF(N312="nulová",J312,0)</f>
        <v>0</v>
      </c>
      <c r="BJ312" s="17" t="s">
        <v>76</v>
      </c>
      <c r="BK312" s="218">
        <f>ROUND(I312*H312,2)</f>
        <v>0</v>
      </c>
      <c r="BL312" s="17" t="s">
        <v>265</v>
      </c>
      <c r="BM312" s="217" t="s">
        <v>4302</v>
      </c>
    </row>
    <row r="313" s="2" customFormat="1" ht="16.5" customHeight="1">
      <c r="A313" s="38"/>
      <c r="B313" s="39"/>
      <c r="C313" s="206" t="s">
        <v>832</v>
      </c>
      <c r="D313" s="206" t="s">
        <v>267</v>
      </c>
      <c r="E313" s="207" t="s">
        <v>4303</v>
      </c>
      <c r="F313" s="208" t="s">
        <v>4304</v>
      </c>
      <c r="G313" s="209" t="s">
        <v>299</v>
      </c>
      <c r="H313" s="210">
        <v>666.70000000000005</v>
      </c>
      <c r="I313" s="211"/>
      <c r="J313" s="212">
        <f>ROUND(I313*H313,2)</f>
        <v>0</v>
      </c>
      <c r="K313" s="208" t="s">
        <v>271</v>
      </c>
      <c r="L313" s="44"/>
      <c r="M313" s="213" t="s">
        <v>19</v>
      </c>
      <c r="N313" s="214" t="s">
        <v>40</v>
      </c>
      <c r="O313" s="84"/>
      <c r="P313" s="215">
        <f>O313*H313</f>
        <v>0</v>
      </c>
      <c r="Q313" s="215">
        <v>0</v>
      </c>
      <c r="R313" s="215">
        <f>Q313*H313</f>
        <v>0</v>
      </c>
      <c r="S313" s="215">
        <v>0</v>
      </c>
      <c r="T313" s="216">
        <f>S313*H313</f>
        <v>0</v>
      </c>
      <c r="U313" s="38"/>
      <c r="V313" s="38"/>
      <c r="W313" s="38"/>
      <c r="X313" s="38"/>
      <c r="Y313" s="38"/>
      <c r="Z313" s="38"/>
      <c r="AA313" s="38"/>
      <c r="AB313" s="38"/>
      <c r="AC313" s="38"/>
      <c r="AD313" s="38"/>
      <c r="AE313" s="38"/>
      <c r="AR313" s="217" t="s">
        <v>265</v>
      </c>
      <c r="AT313" s="217" t="s">
        <v>267</v>
      </c>
      <c r="AU313" s="217" t="s">
        <v>76</v>
      </c>
      <c r="AY313" s="17" t="s">
        <v>266</v>
      </c>
      <c r="BE313" s="218">
        <f>IF(N313="základní",J313,0)</f>
        <v>0</v>
      </c>
      <c r="BF313" s="218">
        <f>IF(N313="snížená",J313,0)</f>
        <v>0</v>
      </c>
      <c r="BG313" s="218">
        <f>IF(N313="zákl. přenesená",J313,0)</f>
        <v>0</v>
      </c>
      <c r="BH313" s="218">
        <f>IF(N313="sníž. přenesená",J313,0)</f>
        <v>0</v>
      </c>
      <c r="BI313" s="218">
        <f>IF(N313="nulová",J313,0)</f>
        <v>0</v>
      </c>
      <c r="BJ313" s="17" t="s">
        <v>76</v>
      </c>
      <c r="BK313" s="218">
        <f>ROUND(I313*H313,2)</f>
        <v>0</v>
      </c>
      <c r="BL313" s="17" t="s">
        <v>265</v>
      </c>
      <c r="BM313" s="217" t="s">
        <v>4305</v>
      </c>
    </row>
    <row r="314" s="2" customFormat="1">
      <c r="A314" s="38"/>
      <c r="B314" s="39"/>
      <c r="C314" s="40"/>
      <c r="D314" s="219" t="s">
        <v>273</v>
      </c>
      <c r="E314" s="40"/>
      <c r="F314" s="220" t="s">
        <v>4306</v>
      </c>
      <c r="G314" s="40"/>
      <c r="H314" s="40"/>
      <c r="I314" s="221"/>
      <c r="J314" s="40"/>
      <c r="K314" s="40"/>
      <c r="L314" s="44"/>
      <c r="M314" s="222"/>
      <c r="N314" s="223"/>
      <c r="O314" s="84"/>
      <c r="P314" s="84"/>
      <c r="Q314" s="84"/>
      <c r="R314" s="84"/>
      <c r="S314" s="84"/>
      <c r="T314" s="85"/>
      <c r="U314" s="38"/>
      <c r="V314" s="38"/>
      <c r="W314" s="38"/>
      <c r="X314" s="38"/>
      <c r="Y314" s="38"/>
      <c r="Z314" s="38"/>
      <c r="AA314" s="38"/>
      <c r="AB314" s="38"/>
      <c r="AC314" s="38"/>
      <c r="AD314" s="38"/>
      <c r="AE314" s="38"/>
      <c r="AT314" s="17" t="s">
        <v>273</v>
      </c>
      <c r="AU314" s="17" t="s">
        <v>76</v>
      </c>
    </row>
    <row r="315" s="12" customFormat="1">
      <c r="A315" s="12"/>
      <c r="B315" s="224"/>
      <c r="C315" s="225"/>
      <c r="D315" s="226" t="s">
        <v>275</v>
      </c>
      <c r="E315" s="227" t="s">
        <v>427</v>
      </c>
      <c r="F315" s="228" t="s">
        <v>4307</v>
      </c>
      <c r="G315" s="225"/>
      <c r="H315" s="229">
        <v>366.19999999999999</v>
      </c>
      <c r="I315" s="230"/>
      <c r="J315" s="225"/>
      <c r="K315" s="225"/>
      <c r="L315" s="231"/>
      <c r="M315" s="236"/>
      <c r="N315" s="237"/>
      <c r="O315" s="237"/>
      <c r="P315" s="237"/>
      <c r="Q315" s="237"/>
      <c r="R315" s="237"/>
      <c r="S315" s="237"/>
      <c r="T315" s="238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T315" s="235" t="s">
        <v>275</v>
      </c>
      <c r="AU315" s="235" t="s">
        <v>76</v>
      </c>
      <c r="AV315" s="12" t="s">
        <v>78</v>
      </c>
      <c r="AW315" s="12" t="s">
        <v>31</v>
      </c>
      <c r="AX315" s="12" t="s">
        <v>69</v>
      </c>
      <c r="AY315" s="235" t="s">
        <v>266</v>
      </c>
    </row>
    <row r="316" s="12" customFormat="1">
      <c r="A316" s="12"/>
      <c r="B316" s="224"/>
      <c r="C316" s="225"/>
      <c r="D316" s="226" t="s">
        <v>275</v>
      </c>
      <c r="E316" s="227" t="s">
        <v>4011</v>
      </c>
      <c r="F316" s="228" t="s">
        <v>4308</v>
      </c>
      <c r="G316" s="225"/>
      <c r="H316" s="229">
        <v>300.5</v>
      </c>
      <c r="I316" s="230"/>
      <c r="J316" s="225"/>
      <c r="K316" s="225"/>
      <c r="L316" s="231"/>
      <c r="M316" s="236"/>
      <c r="N316" s="237"/>
      <c r="O316" s="237"/>
      <c r="P316" s="237"/>
      <c r="Q316" s="237"/>
      <c r="R316" s="237"/>
      <c r="S316" s="237"/>
      <c r="T316" s="238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T316" s="235" t="s">
        <v>275</v>
      </c>
      <c r="AU316" s="235" t="s">
        <v>76</v>
      </c>
      <c r="AV316" s="12" t="s">
        <v>78</v>
      </c>
      <c r="AW316" s="12" t="s">
        <v>31</v>
      </c>
      <c r="AX316" s="12" t="s">
        <v>69</v>
      </c>
      <c r="AY316" s="235" t="s">
        <v>266</v>
      </c>
    </row>
    <row r="317" s="12" customFormat="1">
      <c r="A317" s="12"/>
      <c r="B317" s="224"/>
      <c r="C317" s="225"/>
      <c r="D317" s="226" t="s">
        <v>275</v>
      </c>
      <c r="E317" s="227" t="s">
        <v>4309</v>
      </c>
      <c r="F317" s="228" t="s">
        <v>4310</v>
      </c>
      <c r="G317" s="225"/>
      <c r="H317" s="229">
        <v>666.70000000000005</v>
      </c>
      <c r="I317" s="230"/>
      <c r="J317" s="225"/>
      <c r="K317" s="225"/>
      <c r="L317" s="231"/>
      <c r="M317" s="236"/>
      <c r="N317" s="237"/>
      <c r="O317" s="237"/>
      <c r="P317" s="237"/>
      <c r="Q317" s="237"/>
      <c r="R317" s="237"/>
      <c r="S317" s="237"/>
      <c r="T317" s="238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T317" s="235" t="s">
        <v>275</v>
      </c>
      <c r="AU317" s="235" t="s">
        <v>76</v>
      </c>
      <c r="AV317" s="12" t="s">
        <v>78</v>
      </c>
      <c r="AW317" s="12" t="s">
        <v>31</v>
      </c>
      <c r="AX317" s="12" t="s">
        <v>76</v>
      </c>
      <c r="AY317" s="235" t="s">
        <v>266</v>
      </c>
    </row>
    <row r="318" s="2" customFormat="1" ht="16.5" customHeight="1">
      <c r="A318" s="38"/>
      <c r="B318" s="39"/>
      <c r="C318" s="206" t="s">
        <v>838</v>
      </c>
      <c r="D318" s="206" t="s">
        <v>267</v>
      </c>
      <c r="E318" s="207" t="s">
        <v>4311</v>
      </c>
      <c r="F318" s="208" t="s">
        <v>4312</v>
      </c>
      <c r="G318" s="209" t="s">
        <v>341</v>
      </c>
      <c r="H318" s="210">
        <v>2362.154</v>
      </c>
      <c r="I318" s="211"/>
      <c r="J318" s="212">
        <f>ROUND(I318*H318,2)</f>
        <v>0</v>
      </c>
      <c r="K318" s="208" t="s">
        <v>271</v>
      </c>
      <c r="L318" s="44"/>
      <c r="M318" s="213" t="s">
        <v>19</v>
      </c>
      <c r="N318" s="214" t="s">
        <v>40</v>
      </c>
      <c r="O318" s="84"/>
      <c r="P318" s="215">
        <f>O318*H318</f>
        <v>0</v>
      </c>
      <c r="Q318" s="215">
        <v>0</v>
      </c>
      <c r="R318" s="215">
        <f>Q318*H318</f>
        <v>0</v>
      </c>
      <c r="S318" s="215">
        <v>0</v>
      </c>
      <c r="T318" s="216">
        <f>S318*H318</f>
        <v>0</v>
      </c>
      <c r="U318" s="38"/>
      <c r="V318" s="38"/>
      <c r="W318" s="38"/>
      <c r="X318" s="38"/>
      <c r="Y318" s="38"/>
      <c r="Z318" s="38"/>
      <c r="AA318" s="38"/>
      <c r="AB318" s="38"/>
      <c r="AC318" s="38"/>
      <c r="AD318" s="38"/>
      <c r="AE318" s="38"/>
      <c r="AR318" s="217" t="s">
        <v>265</v>
      </c>
      <c r="AT318" s="217" t="s">
        <v>267</v>
      </c>
      <c r="AU318" s="217" t="s">
        <v>76</v>
      </c>
      <c r="AY318" s="17" t="s">
        <v>266</v>
      </c>
      <c r="BE318" s="218">
        <f>IF(N318="základní",J318,0)</f>
        <v>0</v>
      </c>
      <c r="BF318" s="218">
        <f>IF(N318="snížená",J318,0)</f>
        <v>0</v>
      </c>
      <c r="BG318" s="218">
        <f>IF(N318="zákl. přenesená",J318,0)</f>
        <v>0</v>
      </c>
      <c r="BH318" s="218">
        <f>IF(N318="sníž. přenesená",J318,0)</f>
        <v>0</v>
      </c>
      <c r="BI318" s="218">
        <f>IF(N318="nulová",J318,0)</f>
        <v>0</v>
      </c>
      <c r="BJ318" s="17" t="s">
        <v>76</v>
      </c>
      <c r="BK318" s="218">
        <f>ROUND(I318*H318,2)</f>
        <v>0</v>
      </c>
      <c r="BL318" s="17" t="s">
        <v>265</v>
      </c>
      <c r="BM318" s="217" t="s">
        <v>4313</v>
      </c>
    </row>
    <row r="319" s="2" customFormat="1">
      <c r="A319" s="38"/>
      <c r="B319" s="39"/>
      <c r="C319" s="40"/>
      <c r="D319" s="219" t="s">
        <v>273</v>
      </c>
      <c r="E319" s="40"/>
      <c r="F319" s="220" t="s">
        <v>4314</v>
      </c>
      <c r="G319" s="40"/>
      <c r="H319" s="40"/>
      <c r="I319" s="221"/>
      <c r="J319" s="40"/>
      <c r="K319" s="40"/>
      <c r="L319" s="44"/>
      <c r="M319" s="222"/>
      <c r="N319" s="223"/>
      <c r="O319" s="84"/>
      <c r="P319" s="84"/>
      <c r="Q319" s="84"/>
      <c r="R319" s="84"/>
      <c r="S319" s="84"/>
      <c r="T319" s="85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T319" s="17" t="s">
        <v>273</v>
      </c>
      <c r="AU319" s="17" t="s">
        <v>76</v>
      </c>
    </row>
    <row r="320" s="2" customFormat="1" ht="16.5" customHeight="1">
      <c r="A320" s="38"/>
      <c r="B320" s="39"/>
      <c r="C320" s="206" t="s">
        <v>846</v>
      </c>
      <c r="D320" s="206" t="s">
        <v>267</v>
      </c>
      <c r="E320" s="207" t="s">
        <v>4315</v>
      </c>
      <c r="F320" s="208" t="s">
        <v>4316</v>
      </c>
      <c r="G320" s="209" t="s">
        <v>341</v>
      </c>
      <c r="H320" s="210">
        <v>240.012</v>
      </c>
      <c r="I320" s="211"/>
      <c r="J320" s="212">
        <f>ROUND(I320*H320,2)</f>
        <v>0</v>
      </c>
      <c r="K320" s="208" t="s">
        <v>271</v>
      </c>
      <c r="L320" s="44"/>
      <c r="M320" s="213" t="s">
        <v>19</v>
      </c>
      <c r="N320" s="214" t="s">
        <v>40</v>
      </c>
      <c r="O320" s="84"/>
      <c r="P320" s="215">
        <f>O320*H320</f>
        <v>0</v>
      </c>
      <c r="Q320" s="215">
        <v>0</v>
      </c>
      <c r="R320" s="215">
        <f>Q320*H320</f>
        <v>0</v>
      </c>
      <c r="S320" s="215">
        <v>0</v>
      </c>
      <c r="T320" s="216">
        <f>S320*H320</f>
        <v>0</v>
      </c>
      <c r="U320" s="38"/>
      <c r="V320" s="38"/>
      <c r="W320" s="38"/>
      <c r="X320" s="38"/>
      <c r="Y320" s="38"/>
      <c r="Z320" s="38"/>
      <c r="AA320" s="38"/>
      <c r="AB320" s="38"/>
      <c r="AC320" s="38"/>
      <c r="AD320" s="38"/>
      <c r="AE320" s="38"/>
      <c r="AR320" s="217" t="s">
        <v>265</v>
      </c>
      <c r="AT320" s="217" t="s">
        <v>267</v>
      </c>
      <c r="AU320" s="217" t="s">
        <v>76</v>
      </c>
      <c r="AY320" s="17" t="s">
        <v>266</v>
      </c>
      <c r="BE320" s="218">
        <f>IF(N320="základní",J320,0)</f>
        <v>0</v>
      </c>
      <c r="BF320" s="218">
        <f>IF(N320="snížená",J320,0)</f>
        <v>0</v>
      </c>
      <c r="BG320" s="218">
        <f>IF(N320="zákl. přenesená",J320,0)</f>
        <v>0</v>
      </c>
      <c r="BH320" s="218">
        <f>IF(N320="sníž. přenesená",J320,0)</f>
        <v>0</v>
      </c>
      <c r="BI320" s="218">
        <f>IF(N320="nulová",J320,0)</f>
        <v>0</v>
      </c>
      <c r="BJ320" s="17" t="s">
        <v>76</v>
      </c>
      <c r="BK320" s="218">
        <f>ROUND(I320*H320,2)</f>
        <v>0</v>
      </c>
      <c r="BL320" s="17" t="s">
        <v>265</v>
      </c>
      <c r="BM320" s="217" t="s">
        <v>4317</v>
      </c>
    </row>
    <row r="321" s="2" customFormat="1">
      <c r="A321" s="38"/>
      <c r="B321" s="39"/>
      <c r="C321" s="40"/>
      <c r="D321" s="219" t="s">
        <v>273</v>
      </c>
      <c r="E321" s="40"/>
      <c r="F321" s="220" t="s">
        <v>4318</v>
      </c>
      <c r="G321" s="40"/>
      <c r="H321" s="40"/>
      <c r="I321" s="221"/>
      <c r="J321" s="40"/>
      <c r="K321" s="40"/>
      <c r="L321" s="44"/>
      <c r="M321" s="222"/>
      <c r="N321" s="223"/>
      <c r="O321" s="84"/>
      <c r="P321" s="84"/>
      <c r="Q321" s="84"/>
      <c r="R321" s="84"/>
      <c r="S321" s="84"/>
      <c r="T321" s="85"/>
      <c r="U321" s="38"/>
      <c r="V321" s="38"/>
      <c r="W321" s="38"/>
      <c r="X321" s="38"/>
      <c r="Y321" s="38"/>
      <c r="Z321" s="38"/>
      <c r="AA321" s="38"/>
      <c r="AB321" s="38"/>
      <c r="AC321" s="38"/>
      <c r="AD321" s="38"/>
      <c r="AE321" s="38"/>
      <c r="AT321" s="17" t="s">
        <v>273</v>
      </c>
      <c r="AU321" s="17" t="s">
        <v>76</v>
      </c>
    </row>
    <row r="322" s="2" customFormat="1" ht="16.5" customHeight="1">
      <c r="A322" s="38"/>
      <c r="B322" s="39"/>
      <c r="C322" s="206" t="s">
        <v>853</v>
      </c>
      <c r="D322" s="206" t="s">
        <v>267</v>
      </c>
      <c r="E322" s="207" t="s">
        <v>4319</v>
      </c>
      <c r="F322" s="208" t="s">
        <v>4320</v>
      </c>
      <c r="G322" s="209" t="s">
        <v>341</v>
      </c>
      <c r="H322" s="210">
        <v>467.89699999999999</v>
      </c>
      <c r="I322" s="211"/>
      <c r="J322" s="212">
        <f>ROUND(I322*H322,2)</f>
        <v>0</v>
      </c>
      <c r="K322" s="208" t="s">
        <v>271</v>
      </c>
      <c r="L322" s="44"/>
      <c r="M322" s="213" t="s">
        <v>19</v>
      </c>
      <c r="N322" s="214" t="s">
        <v>40</v>
      </c>
      <c r="O322" s="84"/>
      <c r="P322" s="215">
        <f>O322*H322</f>
        <v>0</v>
      </c>
      <c r="Q322" s="215">
        <v>0</v>
      </c>
      <c r="R322" s="215">
        <f>Q322*H322</f>
        <v>0</v>
      </c>
      <c r="S322" s="215">
        <v>0</v>
      </c>
      <c r="T322" s="216">
        <f>S322*H322</f>
        <v>0</v>
      </c>
      <c r="U322" s="38"/>
      <c r="V322" s="38"/>
      <c r="W322" s="38"/>
      <c r="X322" s="38"/>
      <c r="Y322" s="38"/>
      <c r="Z322" s="38"/>
      <c r="AA322" s="38"/>
      <c r="AB322" s="38"/>
      <c r="AC322" s="38"/>
      <c r="AD322" s="38"/>
      <c r="AE322" s="38"/>
      <c r="AR322" s="217" t="s">
        <v>265</v>
      </c>
      <c r="AT322" s="217" t="s">
        <v>267</v>
      </c>
      <c r="AU322" s="217" t="s">
        <v>76</v>
      </c>
      <c r="AY322" s="17" t="s">
        <v>266</v>
      </c>
      <c r="BE322" s="218">
        <f>IF(N322="základní",J322,0)</f>
        <v>0</v>
      </c>
      <c r="BF322" s="218">
        <f>IF(N322="snížená",J322,0)</f>
        <v>0</v>
      </c>
      <c r="BG322" s="218">
        <f>IF(N322="zákl. přenesená",J322,0)</f>
        <v>0</v>
      </c>
      <c r="BH322" s="218">
        <f>IF(N322="sníž. přenesená",J322,0)</f>
        <v>0</v>
      </c>
      <c r="BI322" s="218">
        <f>IF(N322="nulová",J322,0)</f>
        <v>0</v>
      </c>
      <c r="BJ322" s="17" t="s">
        <v>76</v>
      </c>
      <c r="BK322" s="218">
        <f>ROUND(I322*H322,2)</f>
        <v>0</v>
      </c>
      <c r="BL322" s="17" t="s">
        <v>265</v>
      </c>
      <c r="BM322" s="217" t="s">
        <v>4321</v>
      </c>
    </row>
    <row r="323" s="2" customFormat="1">
      <c r="A323" s="38"/>
      <c r="B323" s="39"/>
      <c r="C323" s="40"/>
      <c r="D323" s="219" t="s">
        <v>273</v>
      </c>
      <c r="E323" s="40"/>
      <c r="F323" s="220" t="s">
        <v>4322</v>
      </c>
      <c r="G323" s="40"/>
      <c r="H323" s="40"/>
      <c r="I323" s="221"/>
      <c r="J323" s="40"/>
      <c r="K323" s="40"/>
      <c r="L323" s="44"/>
      <c r="M323" s="222"/>
      <c r="N323" s="223"/>
      <c r="O323" s="84"/>
      <c r="P323" s="84"/>
      <c r="Q323" s="84"/>
      <c r="R323" s="84"/>
      <c r="S323" s="84"/>
      <c r="T323" s="85"/>
      <c r="U323" s="38"/>
      <c r="V323" s="38"/>
      <c r="W323" s="38"/>
      <c r="X323" s="38"/>
      <c r="Y323" s="38"/>
      <c r="Z323" s="38"/>
      <c r="AA323" s="38"/>
      <c r="AB323" s="38"/>
      <c r="AC323" s="38"/>
      <c r="AD323" s="38"/>
      <c r="AE323" s="38"/>
      <c r="AT323" s="17" t="s">
        <v>273</v>
      </c>
      <c r="AU323" s="17" t="s">
        <v>76</v>
      </c>
    </row>
    <row r="324" s="2" customFormat="1" ht="16.5" customHeight="1">
      <c r="A324" s="38"/>
      <c r="B324" s="39"/>
      <c r="C324" s="206" t="s">
        <v>860</v>
      </c>
      <c r="D324" s="206" t="s">
        <v>267</v>
      </c>
      <c r="E324" s="207" t="s">
        <v>4323</v>
      </c>
      <c r="F324" s="208" t="s">
        <v>4324</v>
      </c>
      <c r="G324" s="209" t="s">
        <v>299</v>
      </c>
      <c r="H324" s="210">
        <v>2193.2240000000002</v>
      </c>
      <c r="I324" s="211"/>
      <c r="J324" s="212">
        <f>ROUND(I324*H324,2)</f>
        <v>0</v>
      </c>
      <c r="K324" s="208" t="s">
        <v>271</v>
      </c>
      <c r="L324" s="44"/>
      <c r="M324" s="213" t="s">
        <v>19</v>
      </c>
      <c r="N324" s="214" t="s">
        <v>40</v>
      </c>
      <c r="O324" s="84"/>
      <c r="P324" s="215">
        <f>O324*H324</f>
        <v>0</v>
      </c>
      <c r="Q324" s="215">
        <v>0</v>
      </c>
      <c r="R324" s="215">
        <f>Q324*H324</f>
        <v>0</v>
      </c>
      <c r="S324" s="215">
        <v>0</v>
      </c>
      <c r="T324" s="216">
        <f>S324*H324</f>
        <v>0</v>
      </c>
      <c r="U324" s="38"/>
      <c r="V324" s="38"/>
      <c r="W324" s="38"/>
      <c r="X324" s="38"/>
      <c r="Y324" s="38"/>
      <c r="Z324" s="38"/>
      <c r="AA324" s="38"/>
      <c r="AB324" s="38"/>
      <c r="AC324" s="38"/>
      <c r="AD324" s="38"/>
      <c r="AE324" s="38"/>
      <c r="AR324" s="217" t="s">
        <v>265</v>
      </c>
      <c r="AT324" s="217" t="s">
        <v>267</v>
      </c>
      <c r="AU324" s="217" t="s">
        <v>76</v>
      </c>
      <c r="AY324" s="17" t="s">
        <v>266</v>
      </c>
      <c r="BE324" s="218">
        <f>IF(N324="základní",J324,0)</f>
        <v>0</v>
      </c>
      <c r="BF324" s="218">
        <f>IF(N324="snížená",J324,0)</f>
        <v>0</v>
      </c>
      <c r="BG324" s="218">
        <f>IF(N324="zákl. přenesená",J324,0)</f>
        <v>0</v>
      </c>
      <c r="BH324" s="218">
        <f>IF(N324="sníž. přenesená",J324,0)</f>
        <v>0</v>
      </c>
      <c r="BI324" s="218">
        <f>IF(N324="nulová",J324,0)</f>
        <v>0</v>
      </c>
      <c r="BJ324" s="17" t="s">
        <v>76</v>
      </c>
      <c r="BK324" s="218">
        <f>ROUND(I324*H324,2)</f>
        <v>0</v>
      </c>
      <c r="BL324" s="17" t="s">
        <v>265</v>
      </c>
      <c r="BM324" s="217" t="s">
        <v>4325</v>
      </c>
    </row>
    <row r="325" s="2" customFormat="1">
      <c r="A325" s="38"/>
      <c r="B325" s="39"/>
      <c r="C325" s="40"/>
      <c r="D325" s="219" t="s">
        <v>273</v>
      </c>
      <c r="E325" s="40"/>
      <c r="F325" s="220" t="s">
        <v>4326</v>
      </c>
      <c r="G325" s="40"/>
      <c r="H325" s="40"/>
      <c r="I325" s="221"/>
      <c r="J325" s="40"/>
      <c r="K325" s="40"/>
      <c r="L325" s="44"/>
      <c r="M325" s="222"/>
      <c r="N325" s="223"/>
      <c r="O325" s="84"/>
      <c r="P325" s="84"/>
      <c r="Q325" s="84"/>
      <c r="R325" s="84"/>
      <c r="S325" s="84"/>
      <c r="T325" s="85"/>
      <c r="U325" s="38"/>
      <c r="V325" s="38"/>
      <c r="W325" s="38"/>
      <c r="X325" s="38"/>
      <c r="Y325" s="38"/>
      <c r="Z325" s="38"/>
      <c r="AA325" s="38"/>
      <c r="AB325" s="38"/>
      <c r="AC325" s="38"/>
      <c r="AD325" s="38"/>
      <c r="AE325" s="38"/>
      <c r="AT325" s="17" t="s">
        <v>273</v>
      </c>
      <c r="AU325" s="17" t="s">
        <v>76</v>
      </c>
    </row>
    <row r="326" s="2" customFormat="1" ht="16.5" customHeight="1">
      <c r="A326" s="38"/>
      <c r="B326" s="39"/>
      <c r="C326" s="206" t="s">
        <v>864</v>
      </c>
      <c r="D326" s="206" t="s">
        <v>267</v>
      </c>
      <c r="E326" s="207" t="s">
        <v>4327</v>
      </c>
      <c r="F326" s="208" t="s">
        <v>4328</v>
      </c>
      <c r="G326" s="209" t="s">
        <v>341</v>
      </c>
      <c r="H326" s="210">
        <v>668.76900000000001</v>
      </c>
      <c r="I326" s="211"/>
      <c r="J326" s="212">
        <f>ROUND(I326*H326,2)</f>
        <v>0</v>
      </c>
      <c r="K326" s="208" t="s">
        <v>271</v>
      </c>
      <c r="L326" s="44"/>
      <c r="M326" s="213" t="s">
        <v>19</v>
      </c>
      <c r="N326" s="214" t="s">
        <v>40</v>
      </c>
      <c r="O326" s="84"/>
      <c r="P326" s="215">
        <f>O326*H326</f>
        <v>0</v>
      </c>
      <c r="Q326" s="215">
        <v>0</v>
      </c>
      <c r="R326" s="215">
        <f>Q326*H326</f>
        <v>0</v>
      </c>
      <c r="S326" s="215">
        <v>0</v>
      </c>
      <c r="T326" s="216">
        <f>S326*H326</f>
        <v>0</v>
      </c>
      <c r="U326" s="38"/>
      <c r="V326" s="38"/>
      <c r="W326" s="38"/>
      <c r="X326" s="38"/>
      <c r="Y326" s="38"/>
      <c r="Z326" s="38"/>
      <c r="AA326" s="38"/>
      <c r="AB326" s="38"/>
      <c r="AC326" s="38"/>
      <c r="AD326" s="38"/>
      <c r="AE326" s="38"/>
      <c r="AR326" s="217" t="s">
        <v>265</v>
      </c>
      <c r="AT326" s="217" t="s">
        <v>267</v>
      </c>
      <c r="AU326" s="217" t="s">
        <v>76</v>
      </c>
      <c r="AY326" s="17" t="s">
        <v>266</v>
      </c>
      <c r="BE326" s="218">
        <f>IF(N326="základní",J326,0)</f>
        <v>0</v>
      </c>
      <c r="BF326" s="218">
        <f>IF(N326="snížená",J326,0)</f>
        <v>0</v>
      </c>
      <c r="BG326" s="218">
        <f>IF(N326="zákl. přenesená",J326,0)</f>
        <v>0</v>
      </c>
      <c r="BH326" s="218">
        <f>IF(N326="sníž. přenesená",J326,0)</f>
        <v>0</v>
      </c>
      <c r="BI326" s="218">
        <f>IF(N326="nulová",J326,0)</f>
        <v>0</v>
      </c>
      <c r="BJ326" s="17" t="s">
        <v>76</v>
      </c>
      <c r="BK326" s="218">
        <f>ROUND(I326*H326,2)</f>
        <v>0</v>
      </c>
      <c r="BL326" s="17" t="s">
        <v>265</v>
      </c>
      <c r="BM326" s="217" t="s">
        <v>4329</v>
      </c>
    </row>
    <row r="327" s="2" customFormat="1">
      <c r="A327" s="38"/>
      <c r="B327" s="39"/>
      <c r="C327" s="40"/>
      <c r="D327" s="219" t="s">
        <v>273</v>
      </c>
      <c r="E327" s="40"/>
      <c r="F327" s="220" t="s">
        <v>4330</v>
      </c>
      <c r="G327" s="40"/>
      <c r="H327" s="40"/>
      <c r="I327" s="221"/>
      <c r="J327" s="40"/>
      <c r="K327" s="40"/>
      <c r="L327" s="44"/>
      <c r="M327" s="222"/>
      <c r="N327" s="223"/>
      <c r="O327" s="84"/>
      <c r="P327" s="84"/>
      <c r="Q327" s="84"/>
      <c r="R327" s="84"/>
      <c r="S327" s="84"/>
      <c r="T327" s="85"/>
      <c r="U327" s="38"/>
      <c r="V327" s="38"/>
      <c r="W327" s="38"/>
      <c r="X327" s="38"/>
      <c r="Y327" s="38"/>
      <c r="Z327" s="38"/>
      <c r="AA327" s="38"/>
      <c r="AB327" s="38"/>
      <c r="AC327" s="38"/>
      <c r="AD327" s="38"/>
      <c r="AE327" s="38"/>
      <c r="AT327" s="17" t="s">
        <v>273</v>
      </c>
      <c r="AU327" s="17" t="s">
        <v>76</v>
      </c>
    </row>
    <row r="328" s="2" customFormat="1" ht="16.5" customHeight="1">
      <c r="A328" s="38"/>
      <c r="B328" s="39"/>
      <c r="C328" s="206" t="s">
        <v>871</v>
      </c>
      <c r="D328" s="206" t="s">
        <v>267</v>
      </c>
      <c r="E328" s="207" t="s">
        <v>4331</v>
      </c>
      <c r="F328" s="208" t="s">
        <v>4332</v>
      </c>
      <c r="G328" s="209" t="s">
        <v>341</v>
      </c>
      <c r="H328" s="210">
        <v>877.28999999999996</v>
      </c>
      <c r="I328" s="211"/>
      <c r="J328" s="212">
        <f>ROUND(I328*H328,2)</f>
        <v>0</v>
      </c>
      <c r="K328" s="208" t="s">
        <v>271</v>
      </c>
      <c r="L328" s="44"/>
      <c r="M328" s="213" t="s">
        <v>19</v>
      </c>
      <c r="N328" s="214" t="s">
        <v>40</v>
      </c>
      <c r="O328" s="84"/>
      <c r="P328" s="215">
        <f>O328*H328</f>
        <v>0</v>
      </c>
      <c r="Q328" s="215">
        <v>0</v>
      </c>
      <c r="R328" s="215">
        <f>Q328*H328</f>
        <v>0</v>
      </c>
      <c r="S328" s="215">
        <v>0</v>
      </c>
      <c r="T328" s="216">
        <f>S328*H328</f>
        <v>0</v>
      </c>
      <c r="U328" s="38"/>
      <c r="V328" s="38"/>
      <c r="W328" s="38"/>
      <c r="X328" s="38"/>
      <c r="Y328" s="38"/>
      <c r="Z328" s="38"/>
      <c r="AA328" s="38"/>
      <c r="AB328" s="38"/>
      <c r="AC328" s="38"/>
      <c r="AD328" s="38"/>
      <c r="AE328" s="38"/>
      <c r="AR328" s="217" t="s">
        <v>265</v>
      </c>
      <c r="AT328" s="217" t="s">
        <v>267</v>
      </c>
      <c r="AU328" s="217" t="s">
        <v>76</v>
      </c>
      <c r="AY328" s="17" t="s">
        <v>266</v>
      </c>
      <c r="BE328" s="218">
        <f>IF(N328="základní",J328,0)</f>
        <v>0</v>
      </c>
      <c r="BF328" s="218">
        <f>IF(N328="snížená",J328,0)</f>
        <v>0</v>
      </c>
      <c r="BG328" s="218">
        <f>IF(N328="zákl. přenesená",J328,0)</f>
        <v>0</v>
      </c>
      <c r="BH328" s="218">
        <f>IF(N328="sníž. přenesená",J328,0)</f>
        <v>0</v>
      </c>
      <c r="BI328" s="218">
        <f>IF(N328="nulová",J328,0)</f>
        <v>0</v>
      </c>
      <c r="BJ328" s="17" t="s">
        <v>76</v>
      </c>
      <c r="BK328" s="218">
        <f>ROUND(I328*H328,2)</f>
        <v>0</v>
      </c>
      <c r="BL328" s="17" t="s">
        <v>265</v>
      </c>
      <c r="BM328" s="217" t="s">
        <v>4333</v>
      </c>
    </row>
    <row r="329" s="2" customFormat="1">
      <c r="A329" s="38"/>
      <c r="B329" s="39"/>
      <c r="C329" s="40"/>
      <c r="D329" s="219" t="s">
        <v>273</v>
      </c>
      <c r="E329" s="40"/>
      <c r="F329" s="220" t="s">
        <v>4334</v>
      </c>
      <c r="G329" s="40"/>
      <c r="H329" s="40"/>
      <c r="I329" s="221"/>
      <c r="J329" s="40"/>
      <c r="K329" s="40"/>
      <c r="L329" s="44"/>
      <c r="M329" s="222"/>
      <c r="N329" s="223"/>
      <c r="O329" s="84"/>
      <c r="P329" s="84"/>
      <c r="Q329" s="84"/>
      <c r="R329" s="84"/>
      <c r="S329" s="84"/>
      <c r="T329" s="85"/>
      <c r="U329" s="38"/>
      <c r="V329" s="38"/>
      <c r="W329" s="38"/>
      <c r="X329" s="38"/>
      <c r="Y329" s="38"/>
      <c r="Z329" s="38"/>
      <c r="AA329" s="38"/>
      <c r="AB329" s="38"/>
      <c r="AC329" s="38"/>
      <c r="AD329" s="38"/>
      <c r="AE329" s="38"/>
      <c r="AT329" s="17" t="s">
        <v>273</v>
      </c>
      <c r="AU329" s="17" t="s">
        <v>76</v>
      </c>
    </row>
    <row r="330" s="2" customFormat="1" ht="16.5" customHeight="1">
      <c r="A330" s="38"/>
      <c r="B330" s="39"/>
      <c r="C330" s="206" t="s">
        <v>878</v>
      </c>
      <c r="D330" s="206" t="s">
        <v>267</v>
      </c>
      <c r="E330" s="207" t="s">
        <v>4335</v>
      </c>
      <c r="F330" s="208" t="s">
        <v>4336</v>
      </c>
      <c r="G330" s="209" t="s">
        <v>341</v>
      </c>
      <c r="H330" s="210">
        <v>135</v>
      </c>
      <c r="I330" s="211"/>
      <c r="J330" s="212">
        <f>ROUND(I330*H330,2)</f>
        <v>0</v>
      </c>
      <c r="K330" s="208" t="s">
        <v>271</v>
      </c>
      <c r="L330" s="44"/>
      <c r="M330" s="213" t="s">
        <v>19</v>
      </c>
      <c r="N330" s="214" t="s">
        <v>40</v>
      </c>
      <c r="O330" s="84"/>
      <c r="P330" s="215">
        <f>O330*H330</f>
        <v>0</v>
      </c>
      <c r="Q330" s="215">
        <v>0</v>
      </c>
      <c r="R330" s="215">
        <f>Q330*H330</f>
        <v>0</v>
      </c>
      <c r="S330" s="215">
        <v>0</v>
      </c>
      <c r="T330" s="216">
        <f>S330*H330</f>
        <v>0</v>
      </c>
      <c r="U330" s="38"/>
      <c r="V330" s="38"/>
      <c r="W330" s="38"/>
      <c r="X330" s="38"/>
      <c r="Y330" s="38"/>
      <c r="Z330" s="38"/>
      <c r="AA330" s="38"/>
      <c r="AB330" s="38"/>
      <c r="AC330" s="38"/>
      <c r="AD330" s="38"/>
      <c r="AE330" s="38"/>
      <c r="AR330" s="217" t="s">
        <v>265</v>
      </c>
      <c r="AT330" s="217" t="s">
        <v>267</v>
      </c>
      <c r="AU330" s="217" t="s">
        <v>76</v>
      </c>
      <c r="AY330" s="17" t="s">
        <v>266</v>
      </c>
      <c r="BE330" s="218">
        <f>IF(N330="základní",J330,0)</f>
        <v>0</v>
      </c>
      <c r="BF330" s="218">
        <f>IF(N330="snížená",J330,0)</f>
        <v>0</v>
      </c>
      <c r="BG330" s="218">
        <f>IF(N330="zákl. přenesená",J330,0)</f>
        <v>0</v>
      </c>
      <c r="BH330" s="218">
        <f>IF(N330="sníž. přenesená",J330,0)</f>
        <v>0</v>
      </c>
      <c r="BI330" s="218">
        <f>IF(N330="nulová",J330,0)</f>
        <v>0</v>
      </c>
      <c r="BJ330" s="17" t="s">
        <v>76</v>
      </c>
      <c r="BK330" s="218">
        <f>ROUND(I330*H330,2)</f>
        <v>0</v>
      </c>
      <c r="BL330" s="17" t="s">
        <v>265</v>
      </c>
      <c r="BM330" s="217" t="s">
        <v>4337</v>
      </c>
    </row>
    <row r="331" s="2" customFormat="1">
      <c r="A331" s="38"/>
      <c r="B331" s="39"/>
      <c r="C331" s="40"/>
      <c r="D331" s="219" t="s">
        <v>273</v>
      </c>
      <c r="E331" s="40"/>
      <c r="F331" s="220" t="s">
        <v>4338</v>
      </c>
      <c r="G331" s="40"/>
      <c r="H331" s="40"/>
      <c r="I331" s="221"/>
      <c r="J331" s="40"/>
      <c r="K331" s="40"/>
      <c r="L331" s="44"/>
      <c r="M331" s="222"/>
      <c r="N331" s="223"/>
      <c r="O331" s="84"/>
      <c r="P331" s="84"/>
      <c r="Q331" s="84"/>
      <c r="R331" s="84"/>
      <c r="S331" s="84"/>
      <c r="T331" s="85"/>
      <c r="U331" s="38"/>
      <c r="V331" s="38"/>
      <c r="W331" s="38"/>
      <c r="X331" s="38"/>
      <c r="Y331" s="38"/>
      <c r="Z331" s="38"/>
      <c r="AA331" s="38"/>
      <c r="AB331" s="38"/>
      <c r="AC331" s="38"/>
      <c r="AD331" s="38"/>
      <c r="AE331" s="38"/>
      <c r="AT331" s="17" t="s">
        <v>273</v>
      </c>
      <c r="AU331" s="17" t="s">
        <v>76</v>
      </c>
    </row>
    <row r="332" s="12" customFormat="1">
      <c r="A332" s="12"/>
      <c r="B332" s="224"/>
      <c r="C332" s="225"/>
      <c r="D332" s="226" t="s">
        <v>275</v>
      </c>
      <c r="E332" s="227" t="s">
        <v>884</v>
      </c>
      <c r="F332" s="228" t="s">
        <v>1212</v>
      </c>
      <c r="G332" s="225"/>
      <c r="H332" s="229">
        <v>135</v>
      </c>
      <c r="I332" s="230"/>
      <c r="J332" s="225"/>
      <c r="K332" s="225"/>
      <c r="L332" s="231"/>
      <c r="M332" s="236"/>
      <c r="N332" s="237"/>
      <c r="O332" s="237"/>
      <c r="P332" s="237"/>
      <c r="Q332" s="237"/>
      <c r="R332" s="237"/>
      <c r="S332" s="237"/>
      <c r="T332" s="238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T332" s="235" t="s">
        <v>275</v>
      </c>
      <c r="AU332" s="235" t="s">
        <v>76</v>
      </c>
      <c r="AV332" s="12" t="s">
        <v>78</v>
      </c>
      <c r="AW332" s="12" t="s">
        <v>31</v>
      </c>
      <c r="AX332" s="12" t="s">
        <v>69</v>
      </c>
      <c r="AY332" s="235" t="s">
        <v>266</v>
      </c>
    </row>
    <row r="333" s="12" customFormat="1">
      <c r="A333" s="12"/>
      <c r="B333" s="224"/>
      <c r="C333" s="225"/>
      <c r="D333" s="226" t="s">
        <v>275</v>
      </c>
      <c r="E333" s="227" t="s">
        <v>2155</v>
      </c>
      <c r="F333" s="228" t="s">
        <v>4339</v>
      </c>
      <c r="G333" s="225"/>
      <c r="H333" s="229">
        <v>135</v>
      </c>
      <c r="I333" s="230"/>
      <c r="J333" s="225"/>
      <c r="K333" s="225"/>
      <c r="L333" s="231"/>
      <c r="M333" s="236"/>
      <c r="N333" s="237"/>
      <c r="O333" s="237"/>
      <c r="P333" s="237"/>
      <c r="Q333" s="237"/>
      <c r="R333" s="237"/>
      <c r="S333" s="237"/>
      <c r="T333" s="238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T333" s="235" t="s">
        <v>275</v>
      </c>
      <c r="AU333" s="235" t="s">
        <v>76</v>
      </c>
      <c r="AV333" s="12" t="s">
        <v>78</v>
      </c>
      <c r="AW333" s="12" t="s">
        <v>31</v>
      </c>
      <c r="AX333" s="12" t="s">
        <v>76</v>
      </c>
      <c r="AY333" s="235" t="s">
        <v>266</v>
      </c>
    </row>
    <row r="334" s="2" customFormat="1" ht="16.5" customHeight="1">
      <c r="A334" s="38"/>
      <c r="B334" s="39"/>
      <c r="C334" s="206" t="s">
        <v>886</v>
      </c>
      <c r="D334" s="206" t="s">
        <v>267</v>
      </c>
      <c r="E334" s="207" t="s">
        <v>4340</v>
      </c>
      <c r="F334" s="208" t="s">
        <v>4341</v>
      </c>
      <c r="G334" s="209" t="s">
        <v>341</v>
      </c>
      <c r="H334" s="210">
        <v>734.03300000000002</v>
      </c>
      <c r="I334" s="211"/>
      <c r="J334" s="212">
        <f>ROUND(I334*H334,2)</f>
        <v>0</v>
      </c>
      <c r="K334" s="208" t="s">
        <v>271</v>
      </c>
      <c r="L334" s="44"/>
      <c r="M334" s="213" t="s">
        <v>19</v>
      </c>
      <c r="N334" s="214" t="s">
        <v>40</v>
      </c>
      <c r="O334" s="84"/>
      <c r="P334" s="215">
        <f>O334*H334</f>
        <v>0</v>
      </c>
      <c r="Q334" s="215">
        <v>0</v>
      </c>
      <c r="R334" s="215">
        <f>Q334*H334</f>
        <v>0</v>
      </c>
      <c r="S334" s="215">
        <v>0</v>
      </c>
      <c r="T334" s="216">
        <f>S334*H334</f>
        <v>0</v>
      </c>
      <c r="U334" s="38"/>
      <c r="V334" s="38"/>
      <c r="W334" s="38"/>
      <c r="X334" s="38"/>
      <c r="Y334" s="38"/>
      <c r="Z334" s="38"/>
      <c r="AA334" s="38"/>
      <c r="AB334" s="38"/>
      <c r="AC334" s="38"/>
      <c r="AD334" s="38"/>
      <c r="AE334" s="38"/>
      <c r="AR334" s="217" t="s">
        <v>265</v>
      </c>
      <c r="AT334" s="217" t="s">
        <v>267</v>
      </c>
      <c r="AU334" s="217" t="s">
        <v>76</v>
      </c>
      <c r="AY334" s="17" t="s">
        <v>266</v>
      </c>
      <c r="BE334" s="218">
        <f>IF(N334="základní",J334,0)</f>
        <v>0</v>
      </c>
      <c r="BF334" s="218">
        <f>IF(N334="snížená",J334,0)</f>
        <v>0</v>
      </c>
      <c r="BG334" s="218">
        <f>IF(N334="zákl. přenesená",J334,0)</f>
        <v>0</v>
      </c>
      <c r="BH334" s="218">
        <f>IF(N334="sníž. přenesená",J334,0)</f>
        <v>0</v>
      </c>
      <c r="BI334" s="218">
        <f>IF(N334="nulová",J334,0)</f>
        <v>0</v>
      </c>
      <c r="BJ334" s="17" t="s">
        <v>76</v>
      </c>
      <c r="BK334" s="218">
        <f>ROUND(I334*H334,2)</f>
        <v>0</v>
      </c>
      <c r="BL334" s="17" t="s">
        <v>265</v>
      </c>
      <c r="BM334" s="217" t="s">
        <v>4342</v>
      </c>
    </row>
    <row r="335" s="2" customFormat="1">
      <c r="A335" s="38"/>
      <c r="B335" s="39"/>
      <c r="C335" s="40"/>
      <c r="D335" s="219" t="s">
        <v>273</v>
      </c>
      <c r="E335" s="40"/>
      <c r="F335" s="220" t="s">
        <v>4343</v>
      </c>
      <c r="G335" s="40"/>
      <c r="H335" s="40"/>
      <c r="I335" s="221"/>
      <c r="J335" s="40"/>
      <c r="K335" s="40"/>
      <c r="L335" s="44"/>
      <c r="M335" s="222"/>
      <c r="N335" s="223"/>
      <c r="O335" s="84"/>
      <c r="P335" s="84"/>
      <c r="Q335" s="84"/>
      <c r="R335" s="84"/>
      <c r="S335" s="84"/>
      <c r="T335" s="85"/>
      <c r="U335" s="38"/>
      <c r="V335" s="38"/>
      <c r="W335" s="38"/>
      <c r="X335" s="38"/>
      <c r="Y335" s="38"/>
      <c r="Z335" s="38"/>
      <c r="AA335" s="38"/>
      <c r="AB335" s="38"/>
      <c r="AC335" s="38"/>
      <c r="AD335" s="38"/>
      <c r="AE335" s="38"/>
      <c r="AT335" s="17" t="s">
        <v>273</v>
      </c>
      <c r="AU335" s="17" t="s">
        <v>76</v>
      </c>
    </row>
    <row r="336" s="2" customFormat="1" ht="16.5" customHeight="1">
      <c r="A336" s="38"/>
      <c r="B336" s="39"/>
      <c r="C336" s="206" t="s">
        <v>893</v>
      </c>
      <c r="D336" s="206" t="s">
        <v>267</v>
      </c>
      <c r="E336" s="207" t="s">
        <v>4344</v>
      </c>
      <c r="F336" s="208" t="s">
        <v>4345</v>
      </c>
      <c r="G336" s="209" t="s">
        <v>299</v>
      </c>
      <c r="H336" s="210">
        <v>3059.0549999999998</v>
      </c>
      <c r="I336" s="211"/>
      <c r="J336" s="212">
        <f>ROUND(I336*H336,2)</f>
        <v>0</v>
      </c>
      <c r="K336" s="208" t="s">
        <v>271</v>
      </c>
      <c r="L336" s="44"/>
      <c r="M336" s="213" t="s">
        <v>19</v>
      </c>
      <c r="N336" s="214" t="s">
        <v>40</v>
      </c>
      <c r="O336" s="84"/>
      <c r="P336" s="215">
        <f>O336*H336</f>
        <v>0</v>
      </c>
      <c r="Q336" s="215">
        <v>0</v>
      </c>
      <c r="R336" s="215">
        <f>Q336*H336</f>
        <v>0</v>
      </c>
      <c r="S336" s="215">
        <v>0</v>
      </c>
      <c r="T336" s="216">
        <f>S336*H336</f>
        <v>0</v>
      </c>
      <c r="U336" s="38"/>
      <c r="V336" s="38"/>
      <c r="W336" s="38"/>
      <c r="X336" s="38"/>
      <c r="Y336" s="38"/>
      <c r="Z336" s="38"/>
      <c r="AA336" s="38"/>
      <c r="AB336" s="38"/>
      <c r="AC336" s="38"/>
      <c r="AD336" s="38"/>
      <c r="AE336" s="38"/>
      <c r="AR336" s="217" t="s">
        <v>265</v>
      </c>
      <c r="AT336" s="217" t="s">
        <v>267</v>
      </c>
      <c r="AU336" s="217" t="s">
        <v>76</v>
      </c>
      <c r="AY336" s="17" t="s">
        <v>266</v>
      </c>
      <c r="BE336" s="218">
        <f>IF(N336="základní",J336,0)</f>
        <v>0</v>
      </c>
      <c r="BF336" s="218">
        <f>IF(N336="snížená",J336,0)</f>
        <v>0</v>
      </c>
      <c r="BG336" s="218">
        <f>IF(N336="zákl. přenesená",J336,0)</f>
        <v>0</v>
      </c>
      <c r="BH336" s="218">
        <f>IF(N336="sníž. přenesená",J336,0)</f>
        <v>0</v>
      </c>
      <c r="BI336" s="218">
        <f>IF(N336="nulová",J336,0)</f>
        <v>0</v>
      </c>
      <c r="BJ336" s="17" t="s">
        <v>76</v>
      </c>
      <c r="BK336" s="218">
        <f>ROUND(I336*H336,2)</f>
        <v>0</v>
      </c>
      <c r="BL336" s="17" t="s">
        <v>265</v>
      </c>
      <c r="BM336" s="217" t="s">
        <v>4346</v>
      </c>
    </row>
    <row r="337" s="2" customFormat="1">
      <c r="A337" s="38"/>
      <c r="B337" s="39"/>
      <c r="C337" s="40"/>
      <c r="D337" s="219" t="s">
        <v>273</v>
      </c>
      <c r="E337" s="40"/>
      <c r="F337" s="220" t="s">
        <v>4347</v>
      </c>
      <c r="G337" s="40"/>
      <c r="H337" s="40"/>
      <c r="I337" s="221"/>
      <c r="J337" s="40"/>
      <c r="K337" s="40"/>
      <c r="L337" s="44"/>
      <c r="M337" s="222"/>
      <c r="N337" s="223"/>
      <c r="O337" s="84"/>
      <c r="P337" s="84"/>
      <c r="Q337" s="84"/>
      <c r="R337" s="84"/>
      <c r="S337" s="84"/>
      <c r="T337" s="85"/>
      <c r="U337" s="38"/>
      <c r="V337" s="38"/>
      <c r="W337" s="38"/>
      <c r="X337" s="38"/>
      <c r="Y337" s="38"/>
      <c r="Z337" s="38"/>
      <c r="AA337" s="38"/>
      <c r="AB337" s="38"/>
      <c r="AC337" s="38"/>
      <c r="AD337" s="38"/>
      <c r="AE337" s="38"/>
      <c r="AT337" s="17" t="s">
        <v>273</v>
      </c>
      <c r="AU337" s="17" t="s">
        <v>76</v>
      </c>
    </row>
    <row r="338" s="2" customFormat="1" ht="16.5" customHeight="1">
      <c r="A338" s="38"/>
      <c r="B338" s="39"/>
      <c r="C338" s="206" t="s">
        <v>901</v>
      </c>
      <c r="D338" s="206" t="s">
        <v>267</v>
      </c>
      <c r="E338" s="207" t="s">
        <v>4348</v>
      </c>
      <c r="F338" s="208" t="s">
        <v>4349</v>
      </c>
      <c r="G338" s="209" t="s">
        <v>4350</v>
      </c>
      <c r="H338" s="210">
        <v>30</v>
      </c>
      <c r="I338" s="211"/>
      <c r="J338" s="212">
        <f>ROUND(I338*H338,2)</f>
        <v>0</v>
      </c>
      <c r="K338" s="208" t="s">
        <v>271</v>
      </c>
      <c r="L338" s="44"/>
      <c r="M338" s="213" t="s">
        <v>19</v>
      </c>
      <c r="N338" s="214" t="s">
        <v>40</v>
      </c>
      <c r="O338" s="84"/>
      <c r="P338" s="215">
        <f>O338*H338</f>
        <v>0</v>
      </c>
      <c r="Q338" s="215">
        <v>0</v>
      </c>
      <c r="R338" s="215">
        <f>Q338*H338</f>
        <v>0</v>
      </c>
      <c r="S338" s="215">
        <v>0</v>
      </c>
      <c r="T338" s="216">
        <f>S338*H338</f>
        <v>0</v>
      </c>
      <c r="U338" s="38"/>
      <c r="V338" s="38"/>
      <c r="W338" s="38"/>
      <c r="X338" s="38"/>
      <c r="Y338" s="38"/>
      <c r="Z338" s="38"/>
      <c r="AA338" s="38"/>
      <c r="AB338" s="38"/>
      <c r="AC338" s="38"/>
      <c r="AD338" s="38"/>
      <c r="AE338" s="38"/>
      <c r="AR338" s="217" t="s">
        <v>265</v>
      </c>
      <c r="AT338" s="217" t="s">
        <v>267</v>
      </c>
      <c r="AU338" s="217" t="s">
        <v>76</v>
      </c>
      <c r="AY338" s="17" t="s">
        <v>266</v>
      </c>
      <c r="BE338" s="218">
        <f>IF(N338="základní",J338,0)</f>
        <v>0</v>
      </c>
      <c r="BF338" s="218">
        <f>IF(N338="snížená",J338,0)</f>
        <v>0</v>
      </c>
      <c r="BG338" s="218">
        <f>IF(N338="zákl. přenesená",J338,0)</f>
        <v>0</v>
      </c>
      <c r="BH338" s="218">
        <f>IF(N338="sníž. přenesená",J338,0)</f>
        <v>0</v>
      </c>
      <c r="BI338" s="218">
        <f>IF(N338="nulová",J338,0)</f>
        <v>0</v>
      </c>
      <c r="BJ338" s="17" t="s">
        <v>76</v>
      </c>
      <c r="BK338" s="218">
        <f>ROUND(I338*H338,2)</f>
        <v>0</v>
      </c>
      <c r="BL338" s="17" t="s">
        <v>265</v>
      </c>
      <c r="BM338" s="217" t="s">
        <v>4351</v>
      </c>
    </row>
    <row r="339" s="2" customFormat="1">
      <c r="A339" s="38"/>
      <c r="B339" s="39"/>
      <c r="C339" s="40"/>
      <c r="D339" s="219" t="s">
        <v>273</v>
      </c>
      <c r="E339" s="40"/>
      <c r="F339" s="220" t="s">
        <v>4352</v>
      </c>
      <c r="G339" s="40"/>
      <c r="H339" s="40"/>
      <c r="I339" s="221"/>
      <c r="J339" s="40"/>
      <c r="K339" s="40"/>
      <c r="L339" s="44"/>
      <c r="M339" s="222"/>
      <c r="N339" s="223"/>
      <c r="O339" s="84"/>
      <c r="P339" s="84"/>
      <c r="Q339" s="84"/>
      <c r="R339" s="84"/>
      <c r="S339" s="84"/>
      <c r="T339" s="85"/>
      <c r="U339" s="38"/>
      <c r="V339" s="38"/>
      <c r="W339" s="38"/>
      <c r="X339" s="38"/>
      <c r="Y339" s="38"/>
      <c r="Z339" s="38"/>
      <c r="AA339" s="38"/>
      <c r="AB339" s="38"/>
      <c r="AC339" s="38"/>
      <c r="AD339" s="38"/>
      <c r="AE339" s="38"/>
      <c r="AT339" s="17" t="s">
        <v>273</v>
      </c>
      <c r="AU339" s="17" t="s">
        <v>76</v>
      </c>
    </row>
    <row r="340" s="2" customFormat="1" ht="16.5" customHeight="1">
      <c r="A340" s="38"/>
      <c r="B340" s="39"/>
      <c r="C340" s="206" t="s">
        <v>906</v>
      </c>
      <c r="D340" s="206" t="s">
        <v>267</v>
      </c>
      <c r="E340" s="207" t="s">
        <v>4353</v>
      </c>
      <c r="F340" s="208" t="s">
        <v>4354</v>
      </c>
      <c r="G340" s="209" t="s">
        <v>299</v>
      </c>
      <c r="H340" s="210">
        <v>3059.0549999999998</v>
      </c>
      <c r="I340" s="211"/>
      <c r="J340" s="212">
        <f>ROUND(I340*H340,2)</f>
        <v>0</v>
      </c>
      <c r="K340" s="208" t="s">
        <v>19</v>
      </c>
      <c r="L340" s="44"/>
      <c r="M340" s="213" t="s">
        <v>19</v>
      </c>
      <c r="N340" s="214" t="s">
        <v>40</v>
      </c>
      <c r="O340" s="84"/>
      <c r="P340" s="215">
        <f>O340*H340</f>
        <v>0</v>
      </c>
      <c r="Q340" s="215">
        <v>0</v>
      </c>
      <c r="R340" s="215">
        <f>Q340*H340</f>
        <v>0</v>
      </c>
      <c r="S340" s="215">
        <v>0</v>
      </c>
      <c r="T340" s="216">
        <f>S340*H340</f>
        <v>0</v>
      </c>
      <c r="U340" s="38"/>
      <c r="V340" s="38"/>
      <c r="W340" s="38"/>
      <c r="X340" s="38"/>
      <c r="Y340" s="38"/>
      <c r="Z340" s="38"/>
      <c r="AA340" s="38"/>
      <c r="AB340" s="38"/>
      <c r="AC340" s="38"/>
      <c r="AD340" s="38"/>
      <c r="AE340" s="38"/>
      <c r="AR340" s="217" t="s">
        <v>265</v>
      </c>
      <c r="AT340" s="217" t="s">
        <v>267</v>
      </c>
      <c r="AU340" s="217" t="s">
        <v>76</v>
      </c>
      <c r="AY340" s="17" t="s">
        <v>266</v>
      </c>
      <c r="BE340" s="218">
        <f>IF(N340="základní",J340,0)</f>
        <v>0</v>
      </c>
      <c r="BF340" s="218">
        <f>IF(N340="snížená",J340,0)</f>
        <v>0</v>
      </c>
      <c r="BG340" s="218">
        <f>IF(N340="zákl. přenesená",J340,0)</f>
        <v>0</v>
      </c>
      <c r="BH340" s="218">
        <f>IF(N340="sníž. přenesená",J340,0)</f>
        <v>0</v>
      </c>
      <c r="BI340" s="218">
        <f>IF(N340="nulová",J340,0)</f>
        <v>0</v>
      </c>
      <c r="BJ340" s="17" t="s">
        <v>76</v>
      </c>
      <c r="BK340" s="218">
        <f>ROUND(I340*H340,2)</f>
        <v>0</v>
      </c>
      <c r="BL340" s="17" t="s">
        <v>265</v>
      </c>
      <c r="BM340" s="217" t="s">
        <v>4355</v>
      </c>
    </row>
    <row r="341" s="2" customFormat="1" ht="16.5" customHeight="1">
      <c r="A341" s="38"/>
      <c r="B341" s="39"/>
      <c r="C341" s="206" t="s">
        <v>911</v>
      </c>
      <c r="D341" s="206" t="s">
        <v>267</v>
      </c>
      <c r="E341" s="207" t="s">
        <v>4356</v>
      </c>
      <c r="F341" s="208" t="s">
        <v>4357</v>
      </c>
      <c r="G341" s="209" t="s">
        <v>391</v>
      </c>
      <c r="H341" s="210">
        <v>11039.719999999999</v>
      </c>
      <c r="I341" s="211"/>
      <c r="J341" s="212">
        <f>ROUND(I341*H341,2)</f>
        <v>0</v>
      </c>
      <c r="K341" s="208" t="s">
        <v>19</v>
      </c>
      <c r="L341" s="44"/>
      <c r="M341" s="213" t="s">
        <v>19</v>
      </c>
      <c r="N341" s="214" t="s">
        <v>40</v>
      </c>
      <c r="O341" s="84"/>
      <c r="P341" s="215">
        <f>O341*H341</f>
        <v>0</v>
      </c>
      <c r="Q341" s="215">
        <v>0</v>
      </c>
      <c r="R341" s="215">
        <f>Q341*H341</f>
        <v>0</v>
      </c>
      <c r="S341" s="215">
        <v>0</v>
      </c>
      <c r="T341" s="216">
        <f>S341*H341</f>
        <v>0</v>
      </c>
      <c r="U341" s="38"/>
      <c r="V341" s="38"/>
      <c r="W341" s="38"/>
      <c r="X341" s="38"/>
      <c r="Y341" s="38"/>
      <c r="Z341" s="38"/>
      <c r="AA341" s="38"/>
      <c r="AB341" s="38"/>
      <c r="AC341" s="38"/>
      <c r="AD341" s="38"/>
      <c r="AE341" s="38"/>
      <c r="AR341" s="217" t="s">
        <v>265</v>
      </c>
      <c r="AT341" s="217" t="s">
        <v>267</v>
      </c>
      <c r="AU341" s="217" t="s">
        <v>76</v>
      </c>
      <c r="AY341" s="17" t="s">
        <v>266</v>
      </c>
      <c r="BE341" s="218">
        <f>IF(N341="základní",J341,0)</f>
        <v>0</v>
      </c>
      <c r="BF341" s="218">
        <f>IF(N341="snížená",J341,0)</f>
        <v>0</v>
      </c>
      <c r="BG341" s="218">
        <f>IF(N341="zákl. přenesená",J341,0)</f>
        <v>0</v>
      </c>
      <c r="BH341" s="218">
        <f>IF(N341="sníž. přenesená",J341,0)</f>
        <v>0</v>
      </c>
      <c r="BI341" s="218">
        <f>IF(N341="nulová",J341,0)</f>
        <v>0</v>
      </c>
      <c r="BJ341" s="17" t="s">
        <v>76</v>
      </c>
      <c r="BK341" s="218">
        <f>ROUND(I341*H341,2)</f>
        <v>0</v>
      </c>
      <c r="BL341" s="17" t="s">
        <v>265</v>
      </c>
      <c r="BM341" s="217" t="s">
        <v>4358</v>
      </c>
    </row>
    <row r="342" s="2" customFormat="1" ht="16.5" customHeight="1">
      <c r="A342" s="38"/>
      <c r="B342" s="39"/>
      <c r="C342" s="206" t="s">
        <v>918</v>
      </c>
      <c r="D342" s="206" t="s">
        <v>267</v>
      </c>
      <c r="E342" s="207" t="s">
        <v>3141</v>
      </c>
      <c r="F342" s="208" t="s">
        <v>3142</v>
      </c>
      <c r="G342" s="209" t="s">
        <v>391</v>
      </c>
      <c r="H342" s="210">
        <v>137</v>
      </c>
      <c r="I342" s="211"/>
      <c r="J342" s="212">
        <f>ROUND(I342*H342,2)</f>
        <v>0</v>
      </c>
      <c r="K342" s="208" t="s">
        <v>271</v>
      </c>
      <c r="L342" s="44"/>
      <c r="M342" s="213" t="s">
        <v>19</v>
      </c>
      <c r="N342" s="214" t="s">
        <v>40</v>
      </c>
      <c r="O342" s="84"/>
      <c r="P342" s="215">
        <f>O342*H342</f>
        <v>0</v>
      </c>
      <c r="Q342" s="215">
        <v>0</v>
      </c>
      <c r="R342" s="215">
        <f>Q342*H342</f>
        <v>0</v>
      </c>
      <c r="S342" s="215">
        <v>0</v>
      </c>
      <c r="T342" s="216">
        <f>S342*H342</f>
        <v>0</v>
      </c>
      <c r="U342" s="38"/>
      <c r="V342" s="38"/>
      <c r="W342" s="38"/>
      <c r="X342" s="38"/>
      <c r="Y342" s="38"/>
      <c r="Z342" s="38"/>
      <c r="AA342" s="38"/>
      <c r="AB342" s="38"/>
      <c r="AC342" s="38"/>
      <c r="AD342" s="38"/>
      <c r="AE342" s="38"/>
      <c r="AR342" s="217" t="s">
        <v>265</v>
      </c>
      <c r="AT342" s="217" t="s">
        <v>267</v>
      </c>
      <c r="AU342" s="217" t="s">
        <v>76</v>
      </c>
      <c r="AY342" s="17" t="s">
        <v>266</v>
      </c>
      <c r="BE342" s="218">
        <f>IF(N342="základní",J342,0)</f>
        <v>0</v>
      </c>
      <c r="BF342" s="218">
        <f>IF(N342="snížená",J342,0)</f>
        <v>0</v>
      </c>
      <c r="BG342" s="218">
        <f>IF(N342="zákl. přenesená",J342,0)</f>
        <v>0</v>
      </c>
      <c r="BH342" s="218">
        <f>IF(N342="sníž. přenesená",J342,0)</f>
        <v>0</v>
      </c>
      <c r="BI342" s="218">
        <f>IF(N342="nulová",J342,0)</f>
        <v>0</v>
      </c>
      <c r="BJ342" s="17" t="s">
        <v>76</v>
      </c>
      <c r="BK342" s="218">
        <f>ROUND(I342*H342,2)</f>
        <v>0</v>
      </c>
      <c r="BL342" s="17" t="s">
        <v>265</v>
      </c>
      <c r="BM342" s="217" t="s">
        <v>4359</v>
      </c>
    </row>
    <row r="343" s="2" customFormat="1">
      <c r="A343" s="38"/>
      <c r="B343" s="39"/>
      <c r="C343" s="40"/>
      <c r="D343" s="219" t="s">
        <v>273</v>
      </c>
      <c r="E343" s="40"/>
      <c r="F343" s="220" t="s">
        <v>4360</v>
      </c>
      <c r="G343" s="40"/>
      <c r="H343" s="40"/>
      <c r="I343" s="221"/>
      <c r="J343" s="40"/>
      <c r="K343" s="40"/>
      <c r="L343" s="44"/>
      <c r="M343" s="222"/>
      <c r="N343" s="223"/>
      <c r="O343" s="84"/>
      <c r="P343" s="84"/>
      <c r="Q343" s="84"/>
      <c r="R343" s="84"/>
      <c r="S343" s="84"/>
      <c r="T343" s="85"/>
      <c r="U343" s="38"/>
      <c r="V343" s="38"/>
      <c r="W343" s="38"/>
      <c r="X343" s="38"/>
      <c r="Y343" s="38"/>
      <c r="Z343" s="38"/>
      <c r="AA343" s="38"/>
      <c r="AB343" s="38"/>
      <c r="AC343" s="38"/>
      <c r="AD343" s="38"/>
      <c r="AE343" s="38"/>
      <c r="AT343" s="17" t="s">
        <v>273</v>
      </c>
      <c r="AU343" s="17" t="s">
        <v>76</v>
      </c>
    </row>
    <row r="344" s="2" customFormat="1" ht="16.5" customHeight="1">
      <c r="A344" s="38"/>
      <c r="B344" s="39"/>
      <c r="C344" s="206" t="s">
        <v>925</v>
      </c>
      <c r="D344" s="206" t="s">
        <v>267</v>
      </c>
      <c r="E344" s="207" t="s">
        <v>4361</v>
      </c>
      <c r="F344" s="208" t="s">
        <v>4362</v>
      </c>
      <c r="G344" s="209" t="s">
        <v>391</v>
      </c>
      <c r="H344" s="210">
        <v>137</v>
      </c>
      <c r="I344" s="211"/>
      <c r="J344" s="212">
        <f>ROUND(I344*H344,2)</f>
        <v>0</v>
      </c>
      <c r="K344" s="208" t="s">
        <v>271</v>
      </c>
      <c r="L344" s="44"/>
      <c r="M344" s="213" t="s">
        <v>19</v>
      </c>
      <c r="N344" s="214" t="s">
        <v>40</v>
      </c>
      <c r="O344" s="84"/>
      <c r="P344" s="215">
        <f>O344*H344</f>
        <v>0</v>
      </c>
      <c r="Q344" s="215">
        <v>0</v>
      </c>
      <c r="R344" s="215">
        <f>Q344*H344</f>
        <v>0</v>
      </c>
      <c r="S344" s="215">
        <v>0</v>
      </c>
      <c r="T344" s="216">
        <f>S344*H344</f>
        <v>0</v>
      </c>
      <c r="U344" s="38"/>
      <c r="V344" s="38"/>
      <c r="W344" s="38"/>
      <c r="X344" s="38"/>
      <c r="Y344" s="38"/>
      <c r="Z344" s="38"/>
      <c r="AA344" s="38"/>
      <c r="AB344" s="38"/>
      <c r="AC344" s="38"/>
      <c r="AD344" s="38"/>
      <c r="AE344" s="38"/>
      <c r="AR344" s="217" t="s">
        <v>265</v>
      </c>
      <c r="AT344" s="217" t="s">
        <v>267</v>
      </c>
      <c r="AU344" s="217" t="s">
        <v>76</v>
      </c>
      <c r="AY344" s="17" t="s">
        <v>266</v>
      </c>
      <c r="BE344" s="218">
        <f>IF(N344="základní",J344,0)</f>
        <v>0</v>
      </c>
      <c r="BF344" s="218">
        <f>IF(N344="snížená",J344,0)</f>
        <v>0</v>
      </c>
      <c r="BG344" s="218">
        <f>IF(N344="zákl. přenesená",J344,0)</f>
        <v>0</v>
      </c>
      <c r="BH344" s="218">
        <f>IF(N344="sníž. přenesená",J344,0)</f>
        <v>0</v>
      </c>
      <c r="BI344" s="218">
        <f>IF(N344="nulová",J344,0)</f>
        <v>0</v>
      </c>
      <c r="BJ344" s="17" t="s">
        <v>76</v>
      </c>
      <c r="BK344" s="218">
        <f>ROUND(I344*H344,2)</f>
        <v>0</v>
      </c>
      <c r="BL344" s="17" t="s">
        <v>265</v>
      </c>
      <c r="BM344" s="217" t="s">
        <v>4363</v>
      </c>
    </row>
    <row r="345" s="2" customFormat="1">
      <c r="A345" s="38"/>
      <c r="B345" s="39"/>
      <c r="C345" s="40"/>
      <c r="D345" s="219" t="s">
        <v>273</v>
      </c>
      <c r="E345" s="40"/>
      <c r="F345" s="220" t="s">
        <v>4364</v>
      </c>
      <c r="G345" s="40"/>
      <c r="H345" s="40"/>
      <c r="I345" s="221"/>
      <c r="J345" s="40"/>
      <c r="K345" s="40"/>
      <c r="L345" s="44"/>
      <c r="M345" s="222"/>
      <c r="N345" s="223"/>
      <c r="O345" s="84"/>
      <c r="P345" s="84"/>
      <c r="Q345" s="84"/>
      <c r="R345" s="84"/>
      <c r="S345" s="84"/>
      <c r="T345" s="85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T345" s="17" t="s">
        <v>273</v>
      </c>
      <c r="AU345" s="17" t="s">
        <v>76</v>
      </c>
    </row>
    <row r="346" s="2" customFormat="1" ht="16.5" customHeight="1">
      <c r="A346" s="38"/>
      <c r="B346" s="39"/>
      <c r="C346" s="206" t="s">
        <v>932</v>
      </c>
      <c r="D346" s="206" t="s">
        <v>267</v>
      </c>
      <c r="E346" s="207" t="s">
        <v>4365</v>
      </c>
      <c r="F346" s="208" t="s">
        <v>4366</v>
      </c>
      <c r="G346" s="209" t="s">
        <v>391</v>
      </c>
      <c r="H346" s="210">
        <v>11039.719999999999</v>
      </c>
      <c r="I346" s="211"/>
      <c r="J346" s="212">
        <f>ROUND(I346*H346,2)</f>
        <v>0</v>
      </c>
      <c r="K346" s="208" t="s">
        <v>19</v>
      </c>
      <c r="L346" s="44"/>
      <c r="M346" s="213" t="s">
        <v>19</v>
      </c>
      <c r="N346" s="214" t="s">
        <v>40</v>
      </c>
      <c r="O346" s="84"/>
      <c r="P346" s="215">
        <f>O346*H346</f>
        <v>0</v>
      </c>
      <c r="Q346" s="215">
        <v>0</v>
      </c>
      <c r="R346" s="215">
        <f>Q346*H346</f>
        <v>0</v>
      </c>
      <c r="S346" s="215">
        <v>0</v>
      </c>
      <c r="T346" s="216">
        <f>S346*H346</f>
        <v>0</v>
      </c>
      <c r="U346" s="38"/>
      <c r="V346" s="38"/>
      <c r="W346" s="38"/>
      <c r="X346" s="38"/>
      <c r="Y346" s="38"/>
      <c r="Z346" s="38"/>
      <c r="AA346" s="38"/>
      <c r="AB346" s="38"/>
      <c r="AC346" s="38"/>
      <c r="AD346" s="38"/>
      <c r="AE346" s="38"/>
      <c r="AR346" s="217" t="s">
        <v>265</v>
      </c>
      <c r="AT346" s="217" t="s">
        <v>267</v>
      </c>
      <c r="AU346" s="217" t="s">
        <v>76</v>
      </c>
      <c r="AY346" s="17" t="s">
        <v>266</v>
      </c>
      <c r="BE346" s="218">
        <f>IF(N346="základní",J346,0)</f>
        <v>0</v>
      </c>
      <c r="BF346" s="218">
        <f>IF(N346="snížená",J346,0)</f>
        <v>0</v>
      </c>
      <c r="BG346" s="218">
        <f>IF(N346="zákl. přenesená",J346,0)</f>
        <v>0</v>
      </c>
      <c r="BH346" s="218">
        <f>IF(N346="sníž. přenesená",J346,0)</f>
        <v>0</v>
      </c>
      <c r="BI346" s="218">
        <f>IF(N346="nulová",J346,0)</f>
        <v>0</v>
      </c>
      <c r="BJ346" s="17" t="s">
        <v>76</v>
      </c>
      <c r="BK346" s="218">
        <f>ROUND(I346*H346,2)</f>
        <v>0</v>
      </c>
      <c r="BL346" s="17" t="s">
        <v>265</v>
      </c>
      <c r="BM346" s="217" t="s">
        <v>4367</v>
      </c>
    </row>
    <row r="347" s="2" customFormat="1" ht="16.5" customHeight="1">
      <c r="A347" s="38"/>
      <c r="B347" s="39"/>
      <c r="C347" s="206" t="s">
        <v>944</v>
      </c>
      <c r="D347" s="206" t="s">
        <v>267</v>
      </c>
      <c r="E347" s="207" t="s">
        <v>4368</v>
      </c>
      <c r="F347" s="208" t="s">
        <v>4369</v>
      </c>
      <c r="G347" s="209" t="s">
        <v>391</v>
      </c>
      <c r="H347" s="210">
        <v>137</v>
      </c>
      <c r="I347" s="211"/>
      <c r="J347" s="212">
        <f>ROUND(I347*H347,2)</f>
        <v>0</v>
      </c>
      <c r="K347" s="208" t="s">
        <v>271</v>
      </c>
      <c r="L347" s="44"/>
      <c r="M347" s="213" t="s">
        <v>19</v>
      </c>
      <c r="N347" s="214" t="s">
        <v>40</v>
      </c>
      <c r="O347" s="84"/>
      <c r="P347" s="215">
        <f>O347*H347</f>
        <v>0</v>
      </c>
      <c r="Q347" s="215">
        <v>0</v>
      </c>
      <c r="R347" s="215">
        <f>Q347*H347</f>
        <v>0</v>
      </c>
      <c r="S347" s="215">
        <v>0</v>
      </c>
      <c r="T347" s="216">
        <f>S347*H347</f>
        <v>0</v>
      </c>
      <c r="U347" s="38"/>
      <c r="V347" s="38"/>
      <c r="W347" s="38"/>
      <c r="X347" s="38"/>
      <c r="Y347" s="38"/>
      <c r="Z347" s="38"/>
      <c r="AA347" s="38"/>
      <c r="AB347" s="38"/>
      <c r="AC347" s="38"/>
      <c r="AD347" s="38"/>
      <c r="AE347" s="38"/>
      <c r="AR347" s="217" t="s">
        <v>265</v>
      </c>
      <c r="AT347" s="217" t="s">
        <v>267</v>
      </c>
      <c r="AU347" s="217" t="s">
        <v>76</v>
      </c>
      <c r="AY347" s="17" t="s">
        <v>266</v>
      </c>
      <c r="BE347" s="218">
        <f>IF(N347="základní",J347,0)</f>
        <v>0</v>
      </c>
      <c r="BF347" s="218">
        <f>IF(N347="snížená",J347,0)</f>
        <v>0</v>
      </c>
      <c r="BG347" s="218">
        <f>IF(N347="zákl. přenesená",J347,0)</f>
        <v>0</v>
      </c>
      <c r="BH347" s="218">
        <f>IF(N347="sníž. přenesená",J347,0)</f>
        <v>0</v>
      </c>
      <c r="BI347" s="218">
        <f>IF(N347="nulová",J347,0)</f>
        <v>0</v>
      </c>
      <c r="BJ347" s="17" t="s">
        <v>76</v>
      </c>
      <c r="BK347" s="218">
        <f>ROUND(I347*H347,2)</f>
        <v>0</v>
      </c>
      <c r="BL347" s="17" t="s">
        <v>265</v>
      </c>
      <c r="BM347" s="217" t="s">
        <v>4370</v>
      </c>
    </row>
    <row r="348" s="2" customFormat="1">
      <c r="A348" s="38"/>
      <c r="B348" s="39"/>
      <c r="C348" s="40"/>
      <c r="D348" s="219" t="s">
        <v>273</v>
      </c>
      <c r="E348" s="40"/>
      <c r="F348" s="220" t="s">
        <v>4371</v>
      </c>
      <c r="G348" s="40"/>
      <c r="H348" s="40"/>
      <c r="I348" s="221"/>
      <c r="J348" s="40"/>
      <c r="K348" s="40"/>
      <c r="L348" s="44"/>
      <c r="M348" s="222"/>
      <c r="N348" s="223"/>
      <c r="O348" s="84"/>
      <c r="P348" s="84"/>
      <c r="Q348" s="84"/>
      <c r="R348" s="84"/>
      <c r="S348" s="84"/>
      <c r="T348" s="85"/>
      <c r="U348" s="38"/>
      <c r="V348" s="38"/>
      <c r="W348" s="38"/>
      <c r="X348" s="38"/>
      <c r="Y348" s="38"/>
      <c r="Z348" s="38"/>
      <c r="AA348" s="38"/>
      <c r="AB348" s="38"/>
      <c r="AC348" s="38"/>
      <c r="AD348" s="38"/>
      <c r="AE348" s="38"/>
      <c r="AT348" s="17" t="s">
        <v>273</v>
      </c>
      <c r="AU348" s="17" t="s">
        <v>76</v>
      </c>
    </row>
    <row r="349" s="2" customFormat="1" ht="16.5" customHeight="1">
      <c r="A349" s="38"/>
      <c r="B349" s="39"/>
      <c r="C349" s="206" t="s">
        <v>951</v>
      </c>
      <c r="D349" s="206" t="s">
        <v>267</v>
      </c>
      <c r="E349" s="207" t="s">
        <v>4372</v>
      </c>
      <c r="F349" s="208" t="s">
        <v>4373</v>
      </c>
      <c r="G349" s="209" t="s">
        <v>391</v>
      </c>
      <c r="H349" s="210">
        <v>137</v>
      </c>
      <c r="I349" s="211"/>
      <c r="J349" s="212">
        <f>ROUND(I349*H349,2)</f>
        <v>0</v>
      </c>
      <c r="K349" s="208" t="s">
        <v>271</v>
      </c>
      <c r="L349" s="44"/>
      <c r="M349" s="213" t="s">
        <v>19</v>
      </c>
      <c r="N349" s="214" t="s">
        <v>40</v>
      </c>
      <c r="O349" s="84"/>
      <c r="P349" s="215">
        <f>O349*H349</f>
        <v>0</v>
      </c>
      <c r="Q349" s="215">
        <v>0</v>
      </c>
      <c r="R349" s="215">
        <f>Q349*H349</f>
        <v>0</v>
      </c>
      <c r="S349" s="215">
        <v>0</v>
      </c>
      <c r="T349" s="216">
        <f>S349*H349</f>
        <v>0</v>
      </c>
      <c r="U349" s="38"/>
      <c r="V349" s="38"/>
      <c r="W349" s="38"/>
      <c r="X349" s="38"/>
      <c r="Y349" s="38"/>
      <c r="Z349" s="38"/>
      <c r="AA349" s="38"/>
      <c r="AB349" s="38"/>
      <c r="AC349" s="38"/>
      <c r="AD349" s="38"/>
      <c r="AE349" s="38"/>
      <c r="AR349" s="217" t="s">
        <v>265</v>
      </c>
      <c r="AT349" s="217" t="s">
        <v>267</v>
      </c>
      <c r="AU349" s="217" t="s">
        <v>76</v>
      </c>
      <c r="AY349" s="17" t="s">
        <v>266</v>
      </c>
      <c r="BE349" s="218">
        <f>IF(N349="základní",J349,0)</f>
        <v>0</v>
      </c>
      <c r="BF349" s="218">
        <f>IF(N349="snížená",J349,0)</f>
        <v>0</v>
      </c>
      <c r="BG349" s="218">
        <f>IF(N349="zákl. přenesená",J349,0)</f>
        <v>0</v>
      </c>
      <c r="BH349" s="218">
        <f>IF(N349="sníž. přenesená",J349,0)</f>
        <v>0</v>
      </c>
      <c r="BI349" s="218">
        <f>IF(N349="nulová",J349,0)</f>
        <v>0</v>
      </c>
      <c r="BJ349" s="17" t="s">
        <v>76</v>
      </c>
      <c r="BK349" s="218">
        <f>ROUND(I349*H349,2)</f>
        <v>0</v>
      </c>
      <c r="BL349" s="17" t="s">
        <v>265</v>
      </c>
      <c r="BM349" s="217" t="s">
        <v>4374</v>
      </c>
    </row>
    <row r="350" s="2" customFormat="1">
      <c r="A350" s="38"/>
      <c r="B350" s="39"/>
      <c r="C350" s="40"/>
      <c r="D350" s="219" t="s">
        <v>273</v>
      </c>
      <c r="E350" s="40"/>
      <c r="F350" s="220" t="s">
        <v>4375</v>
      </c>
      <c r="G350" s="40"/>
      <c r="H350" s="40"/>
      <c r="I350" s="221"/>
      <c r="J350" s="40"/>
      <c r="K350" s="40"/>
      <c r="L350" s="44"/>
      <c r="M350" s="222"/>
      <c r="N350" s="223"/>
      <c r="O350" s="84"/>
      <c r="P350" s="84"/>
      <c r="Q350" s="84"/>
      <c r="R350" s="84"/>
      <c r="S350" s="84"/>
      <c r="T350" s="85"/>
      <c r="U350" s="38"/>
      <c r="V350" s="38"/>
      <c r="W350" s="38"/>
      <c r="X350" s="38"/>
      <c r="Y350" s="38"/>
      <c r="Z350" s="38"/>
      <c r="AA350" s="38"/>
      <c r="AB350" s="38"/>
      <c r="AC350" s="38"/>
      <c r="AD350" s="38"/>
      <c r="AE350" s="38"/>
      <c r="AT350" s="17" t="s">
        <v>273</v>
      </c>
      <c r="AU350" s="17" t="s">
        <v>76</v>
      </c>
    </row>
    <row r="351" s="2" customFormat="1" ht="16.5" customHeight="1">
      <c r="A351" s="38"/>
      <c r="B351" s="39"/>
      <c r="C351" s="206" t="s">
        <v>958</v>
      </c>
      <c r="D351" s="206" t="s">
        <v>267</v>
      </c>
      <c r="E351" s="207" t="s">
        <v>4376</v>
      </c>
      <c r="F351" s="208" t="s">
        <v>4377</v>
      </c>
      <c r="G351" s="209" t="s">
        <v>391</v>
      </c>
      <c r="H351" s="210">
        <v>2476.277</v>
      </c>
      <c r="I351" s="211"/>
      <c r="J351" s="212">
        <f>ROUND(I351*H351,2)</f>
        <v>0</v>
      </c>
      <c r="K351" s="208" t="s">
        <v>271</v>
      </c>
      <c r="L351" s="44"/>
      <c r="M351" s="213" t="s">
        <v>19</v>
      </c>
      <c r="N351" s="214" t="s">
        <v>40</v>
      </c>
      <c r="O351" s="84"/>
      <c r="P351" s="215">
        <f>O351*H351</f>
        <v>0</v>
      </c>
      <c r="Q351" s="215">
        <v>0</v>
      </c>
      <c r="R351" s="215">
        <f>Q351*H351</f>
        <v>0</v>
      </c>
      <c r="S351" s="215">
        <v>0</v>
      </c>
      <c r="T351" s="216">
        <f>S351*H351</f>
        <v>0</v>
      </c>
      <c r="U351" s="38"/>
      <c r="V351" s="38"/>
      <c r="W351" s="38"/>
      <c r="X351" s="38"/>
      <c r="Y351" s="38"/>
      <c r="Z351" s="38"/>
      <c r="AA351" s="38"/>
      <c r="AB351" s="38"/>
      <c r="AC351" s="38"/>
      <c r="AD351" s="38"/>
      <c r="AE351" s="38"/>
      <c r="AR351" s="217" t="s">
        <v>265</v>
      </c>
      <c r="AT351" s="217" t="s">
        <v>267</v>
      </c>
      <c r="AU351" s="217" t="s">
        <v>76</v>
      </c>
      <c r="AY351" s="17" t="s">
        <v>266</v>
      </c>
      <c r="BE351" s="218">
        <f>IF(N351="základní",J351,0)</f>
        <v>0</v>
      </c>
      <c r="BF351" s="218">
        <f>IF(N351="snížená",J351,0)</f>
        <v>0</v>
      </c>
      <c r="BG351" s="218">
        <f>IF(N351="zákl. přenesená",J351,0)</f>
        <v>0</v>
      </c>
      <c r="BH351" s="218">
        <f>IF(N351="sníž. přenesená",J351,0)</f>
        <v>0</v>
      </c>
      <c r="BI351" s="218">
        <f>IF(N351="nulová",J351,0)</f>
        <v>0</v>
      </c>
      <c r="BJ351" s="17" t="s">
        <v>76</v>
      </c>
      <c r="BK351" s="218">
        <f>ROUND(I351*H351,2)</f>
        <v>0</v>
      </c>
      <c r="BL351" s="17" t="s">
        <v>265</v>
      </c>
      <c r="BM351" s="217" t="s">
        <v>4378</v>
      </c>
    </row>
    <row r="352" s="2" customFormat="1">
      <c r="A352" s="38"/>
      <c r="B352" s="39"/>
      <c r="C352" s="40"/>
      <c r="D352" s="219" t="s">
        <v>273</v>
      </c>
      <c r="E352" s="40"/>
      <c r="F352" s="220" t="s">
        <v>4379</v>
      </c>
      <c r="G352" s="40"/>
      <c r="H352" s="40"/>
      <c r="I352" s="221"/>
      <c r="J352" s="40"/>
      <c r="K352" s="40"/>
      <c r="L352" s="44"/>
      <c r="M352" s="222"/>
      <c r="N352" s="223"/>
      <c r="O352" s="84"/>
      <c r="P352" s="84"/>
      <c r="Q352" s="84"/>
      <c r="R352" s="84"/>
      <c r="S352" s="84"/>
      <c r="T352" s="85"/>
      <c r="U352" s="38"/>
      <c r="V352" s="38"/>
      <c r="W352" s="38"/>
      <c r="X352" s="38"/>
      <c r="Y352" s="38"/>
      <c r="Z352" s="38"/>
      <c r="AA352" s="38"/>
      <c r="AB352" s="38"/>
      <c r="AC352" s="38"/>
      <c r="AD352" s="38"/>
      <c r="AE352" s="38"/>
      <c r="AT352" s="17" t="s">
        <v>273</v>
      </c>
      <c r="AU352" s="17" t="s">
        <v>76</v>
      </c>
    </row>
    <row r="353" s="2" customFormat="1" ht="16.5" customHeight="1">
      <c r="A353" s="38"/>
      <c r="B353" s="39"/>
      <c r="C353" s="239" t="s">
        <v>965</v>
      </c>
      <c r="D353" s="239" t="s">
        <v>299</v>
      </c>
      <c r="E353" s="240" t="s">
        <v>4380</v>
      </c>
      <c r="F353" s="241" t="s">
        <v>4381</v>
      </c>
      <c r="G353" s="242" t="s">
        <v>391</v>
      </c>
      <c r="H353" s="243">
        <v>2476.277</v>
      </c>
      <c r="I353" s="244"/>
      <c r="J353" s="245">
        <f>ROUND(I353*H353,2)</f>
        <v>0</v>
      </c>
      <c r="K353" s="241" t="s">
        <v>19</v>
      </c>
      <c r="L353" s="246"/>
      <c r="M353" s="247" t="s">
        <v>19</v>
      </c>
      <c r="N353" s="248" t="s">
        <v>40</v>
      </c>
      <c r="O353" s="84"/>
      <c r="P353" s="215">
        <f>O353*H353</f>
        <v>0</v>
      </c>
      <c r="Q353" s="215">
        <v>0</v>
      </c>
      <c r="R353" s="215">
        <f>Q353*H353</f>
        <v>0</v>
      </c>
      <c r="S353" s="215">
        <v>0</v>
      </c>
      <c r="T353" s="216">
        <f>S353*H353</f>
        <v>0</v>
      </c>
      <c r="U353" s="38"/>
      <c r="V353" s="38"/>
      <c r="W353" s="38"/>
      <c r="X353" s="38"/>
      <c r="Y353" s="38"/>
      <c r="Z353" s="38"/>
      <c r="AA353" s="38"/>
      <c r="AB353" s="38"/>
      <c r="AC353" s="38"/>
      <c r="AD353" s="38"/>
      <c r="AE353" s="38"/>
      <c r="AR353" s="217" t="s">
        <v>303</v>
      </c>
      <c r="AT353" s="217" t="s">
        <v>299</v>
      </c>
      <c r="AU353" s="217" t="s">
        <v>76</v>
      </c>
      <c r="AY353" s="17" t="s">
        <v>266</v>
      </c>
      <c r="BE353" s="218">
        <f>IF(N353="základní",J353,0)</f>
        <v>0</v>
      </c>
      <c r="BF353" s="218">
        <f>IF(N353="snížená",J353,0)</f>
        <v>0</v>
      </c>
      <c r="BG353" s="218">
        <f>IF(N353="zákl. přenesená",J353,0)</f>
        <v>0</v>
      </c>
      <c r="BH353" s="218">
        <f>IF(N353="sníž. přenesená",J353,0)</f>
        <v>0</v>
      </c>
      <c r="BI353" s="218">
        <f>IF(N353="nulová",J353,0)</f>
        <v>0</v>
      </c>
      <c r="BJ353" s="17" t="s">
        <v>76</v>
      </c>
      <c r="BK353" s="218">
        <f>ROUND(I353*H353,2)</f>
        <v>0</v>
      </c>
      <c r="BL353" s="17" t="s">
        <v>265</v>
      </c>
      <c r="BM353" s="217" t="s">
        <v>4382</v>
      </c>
    </row>
    <row r="354" s="2" customFormat="1" ht="16.5" customHeight="1">
      <c r="A354" s="38"/>
      <c r="B354" s="39"/>
      <c r="C354" s="206" t="s">
        <v>976</v>
      </c>
      <c r="D354" s="206" t="s">
        <v>267</v>
      </c>
      <c r="E354" s="207" t="s">
        <v>4383</v>
      </c>
      <c r="F354" s="208" t="s">
        <v>4384</v>
      </c>
      <c r="G354" s="209" t="s">
        <v>391</v>
      </c>
      <c r="H354" s="210">
        <v>11039.719999999999</v>
      </c>
      <c r="I354" s="211"/>
      <c r="J354" s="212">
        <f>ROUND(I354*H354,2)</f>
        <v>0</v>
      </c>
      <c r="K354" s="208" t="s">
        <v>271</v>
      </c>
      <c r="L354" s="44"/>
      <c r="M354" s="213" t="s">
        <v>19</v>
      </c>
      <c r="N354" s="214" t="s">
        <v>40</v>
      </c>
      <c r="O354" s="84"/>
      <c r="P354" s="215">
        <f>O354*H354</f>
        <v>0</v>
      </c>
      <c r="Q354" s="215">
        <v>0</v>
      </c>
      <c r="R354" s="215">
        <f>Q354*H354</f>
        <v>0</v>
      </c>
      <c r="S354" s="215">
        <v>0</v>
      </c>
      <c r="T354" s="216">
        <f>S354*H354</f>
        <v>0</v>
      </c>
      <c r="U354" s="38"/>
      <c r="V354" s="38"/>
      <c r="W354" s="38"/>
      <c r="X354" s="38"/>
      <c r="Y354" s="38"/>
      <c r="Z354" s="38"/>
      <c r="AA354" s="38"/>
      <c r="AB354" s="38"/>
      <c r="AC354" s="38"/>
      <c r="AD354" s="38"/>
      <c r="AE354" s="38"/>
      <c r="AR354" s="217" t="s">
        <v>265</v>
      </c>
      <c r="AT354" s="217" t="s">
        <v>267</v>
      </c>
      <c r="AU354" s="217" t="s">
        <v>76</v>
      </c>
      <c r="AY354" s="17" t="s">
        <v>266</v>
      </c>
      <c r="BE354" s="218">
        <f>IF(N354="základní",J354,0)</f>
        <v>0</v>
      </c>
      <c r="BF354" s="218">
        <f>IF(N354="snížená",J354,0)</f>
        <v>0</v>
      </c>
      <c r="BG354" s="218">
        <f>IF(N354="zákl. přenesená",J354,0)</f>
        <v>0</v>
      </c>
      <c r="BH354" s="218">
        <f>IF(N354="sníž. přenesená",J354,0)</f>
        <v>0</v>
      </c>
      <c r="BI354" s="218">
        <f>IF(N354="nulová",J354,0)</f>
        <v>0</v>
      </c>
      <c r="BJ354" s="17" t="s">
        <v>76</v>
      </c>
      <c r="BK354" s="218">
        <f>ROUND(I354*H354,2)</f>
        <v>0</v>
      </c>
      <c r="BL354" s="17" t="s">
        <v>265</v>
      </c>
      <c r="BM354" s="217" t="s">
        <v>4385</v>
      </c>
    </row>
    <row r="355" s="2" customFormat="1">
      <c r="A355" s="38"/>
      <c r="B355" s="39"/>
      <c r="C355" s="40"/>
      <c r="D355" s="219" t="s">
        <v>273</v>
      </c>
      <c r="E355" s="40"/>
      <c r="F355" s="220" t="s">
        <v>4386</v>
      </c>
      <c r="G355" s="40"/>
      <c r="H355" s="40"/>
      <c r="I355" s="221"/>
      <c r="J355" s="40"/>
      <c r="K355" s="40"/>
      <c r="L355" s="44"/>
      <c r="M355" s="222"/>
      <c r="N355" s="223"/>
      <c r="O355" s="84"/>
      <c r="P355" s="84"/>
      <c r="Q355" s="84"/>
      <c r="R355" s="84"/>
      <c r="S355" s="84"/>
      <c r="T355" s="85"/>
      <c r="U355" s="38"/>
      <c r="V355" s="38"/>
      <c r="W355" s="38"/>
      <c r="X355" s="38"/>
      <c r="Y355" s="38"/>
      <c r="Z355" s="38"/>
      <c r="AA355" s="38"/>
      <c r="AB355" s="38"/>
      <c r="AC355" s="38"/>
      <c r="AD355" s="38"/>
      <c r="AE355" s="38"/>
      <c r="AT355" s="17" t="s">
        <v>273</v>
      </c>
      <c r="AU355" s="17" t="s">
        <v>76</v>
      </c>
    </row>
    <row r="356" s="2" customFormat="1" ht="16.5" customHeight="1">
      <c r="A356" s="38"/>
      <c r="B356" s="39"/>
      <c r="C356" s="239" t="s">
        <v>989</v>
      </c>
      <c r="D356" s="239" t="s">
        <v>299</v>
      </c>
      <c r="E356" s="240" t="s">
        <v>4387</v>
      </c>
      <c r="F356" s="241" t="s">
        <v>4388</v>
      </c>
      <c r="G356" s="242" t="s">
        <v>391</v>
      </c>
      <c r="H356" s="243">
        <v>11260.513999999999</v>
      </c>
      <c r="I356" s="244"/>
      <c r="J356" s="245">
        <f>ROUND(I356*H356,2)</f>
        <v>0</v>
      </c>
      <c r="K356" s="241" t="s">
        <v>19</v>
      </c>
      <c r="L356" s="246"/>
      <c r="M356" s="247" t="s">
        <v>19</v>
      </c>
      <c r="N356" s="248" t="s">
        <v>40</v>
      </c>
      <c r="O356" s="84"/>
      <c r="P356" s="215">
        <f>O356*H356</f>
        <v>0</v>
      </c>
      <c r="Q356" s="215">
        <v>0</v>
      </c>
      <c r="R356" s="215">
        <f>Q356*H356</f>
        <v>0</v>
      </c>
      <c r="S356" s="215">
        <v>0</v>
      </c>
      <c r="T356" s="216">
        <f>S356*H356</f>
        <v>0</v>
      </c>
      <c r="U356" s="38"/>
      <c r="V356" s="38"/>
      <c r="W356" s="38"/>
      <c r="X356" s="38"/>
      <c r="Y356" s="38"/>
      <c r="Z356" s="38"/>
      <c r="AA356" s="38"/>
      <c r="AB356" s="38"/>
      <c r="AC356" s="38"/>
      <c r="AD356" s="38"/>
      <c r="AE356" s="38"/>
      <c r="AR356" s="217" t="s">
        <v>303</v>
      </c>
      <c r="AT356" s="217" t="s">
        <v>299</v>
      </c>
      <c r="AU356" s="217" t="s">
        <v>76</v>
      </c>
      <c r="AY356" s="17" t="s">
        <v>266</v>
      </c>
      <c r="BE356" s="218">
        <f>IF(N356="základní",J356,0)</f>
        <v>0</v>
      </c>
      <c r="BF356" s="218">
        <f>IF(N356="snížená",J356,0)</f>
        <v>0</v>
      </c>
      <c r="BG356" s="218">
        <f>IF(N356="zákl. přenesená",J356,0)</f>
        <v>0</v>
      </c>
      <c r="BH356" s="218">
        <f>IF(N356="sníž. přenesená",J356,0)</f>
        <v>0</v>
      </c>
      <c r="BI356" s="218">
        <f>IF(N356="nulová",J356,0)</f>
        <v>0</v>
      </c>
      <c r="BJ356" s="17" t="s">
        <v>76</v>
      </c>
      <c r="BK356" s="218">
        <f>ROUND(I356*H356,2)</f>
        <v>0</v>
      </c>
      <c r="BL356" s="17" t="s">
        <v>265</v>
      </c>
      <c r="BM356" s="217" t="s">
        <v>4389</v>
      </c>
    </row>
    <row r="357" s="11" customFormat="1" ht="25.92" customHeight="1">
      <c r="A357" s="11"/>
      <c r="B357" s="192"/>
      <c r="C357" s="193"/>
      <c r="D357" s="194" t="s">
        <v>68</v>
      </c>
      <c r="E357" s="195" t="s">
        <v>303</v>
      </c>
      <c r="F357" s="195" t="s">
        <v>1293</v>
      </c>
      <c r="G357" s="193"/>
      <c r="H357" s="193"/>
      <c r="I357" s="196"/>
      <c r="J357" s="197">
        <f>BK357</f>
        <v>0</v>
      </c>
      <c r="K357" s="193"/>
      <c r="L357" s="198"/>
      <c r="M357" s="199"/>
      <c r="N357" s="200"/>
      <c r="O357" s="200"/>
      <c r="P357" s="201">
        <f>SUM(P358:P387)</f>
        <v>0</v>
      </c>
      <c r="Q357" s="200"/>
      <c r="R357" s="201">
        <f>SUM(R358:R387)</f>
        <v>0</v>
      </c>
      <c r="S357" s="200"/>
      <c r="T357" s="202">
        <f>SUM(T358:T387)</f>
        <v>0</v>
      </c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R357" s="203" t="s">
        <v>265</v>
      </c>
      <c r="AT357" s="204" t="s">
        <v>68</v>
      </c>
      <c r="AU357" s="204" t="s">
        <v>69</v>
      </c>
      <c r="AY357" s="203" t="s">
        <v>266</v>
      </c>
      <c r="BK357" s="205">
        <f>SUM(BK358:BK387)</f>
        <v>0</v>
      </c>
    </row>
    <row r="358" s="2" customFormat="1" ht="16.5" customHeight="1">
      <c r="A358" s="38"/>
      <c r="B358" s="39"/>
      <c r="C358" s="206" t="s">
        <v>994</v>
      </c>
      <c r="D358" s="206" t="s">
        <v>267</v>
      </c>
      <c r="E358" s="207" t="s">
        <v>4390</v>
      </c>
      <c r="F358" s="208" t="s">
        <v>4391</v>
      </c>
      <c r="G358" s="209" t="s">
        <v>299</v>
      </c>
      <c r="H358" s="210">
        <v>254</v>
      </c>
      <c r="I358" s="211"/>
      <c r="J358" s="212">
        <f>ROUND(I358*H358,2)</f>
        <v>0</v>
      </c>
      <c r="K358" s="208" t="s">
        <v>19</v>
      </c>
      <c r="L358" s="44"/>
      <c r="M358" s="213" t="s">
        <v>19</v>
      </c>
      <c r="N358" s="214" t="s">
        <v>40</v>
      </c>
      <c r="O358" s="84"/>
      <c r="P358" s="215">
        <f>O358*H358</f>
        <v>0</v>
      </c>
      <c r="Q358" s="215">
        <v>0</v>
      </c>
      <c r="R358" s="215">
        <f>Q358*H358</f>
        <v>0</v>
      </c>
      <c r="S358" s="215">
        <v>0</v>
      </c>
      <c r="T358" s="216">
        <f>S358*H358</f>
        <v>0</v>
      </c>
      <c r="U358" s="38"/>
      <c r="V358" s="38"/>
      <c r="W358" s="38"/>
      <c r="X358" s="38"/>
      <c r="Y358" s="38"/>
      <c r="Z358" s="38"/>
      <c r="AA358" s="38"/>
      <c r="AB358" s="38"/>
      <c r="AC358" s="38"/>
      <c r="AD358" s="38"/>
      <c r="AE358" s="38"/>
      <c r="AR358" s="217" t="s">
        <v>265</v>
      </c>
      <c r="AT358" s="217" t="s">
        <v>267</v>
      </c>
      <c r="AU358" s="217" t="s">
        <v>76</v>
      </c>
      <c r="AY358" s="17" t="s">
        <v>266</v>
      </c>
      <c r="BE358" s="218">
        <f>IF(N358="základní",J358,0)</f>
        <v>0</v>
      </c>
      <c r="BF358" s="218">
        <f>IF(N358="snížená",J358,0)</f>
        <v>0</v>
      </c>
      <c r="BG358" s="218">
        <f>IF(N358="zákl. přenesená",J358,0)</f>
        <v>0</v>
      </c>
      <c r="BH358" s="218">
        <f>IF(N358="sníž. přenesená",J358,0)</f>
        <v>0</v>
      </c>
      <c r="BI358" s="218">
        <f>IF(N358="nulová",J358,0)</f>
        <v>0</v>
      </c>
      <c r="BJ358" s="17" t="s">
        <v>76</v>
      </c>
      <c r="BK358" s="218">
        <f>ROUND(I358*H358,2)</f>
        <v>0</v>
      </c>
      <c r="BL358" s="17" t="s">
        <v>265</v>
      </c>
      <c r="BM358" s="217" t="s">
        <v>4392</v>
      </c>
    </row>
    <row r="359" s="13" customFormat="1">
      <c r="A359" s="13"/>
      <c r="B359" s="251"/>
      <c r="C359" s="252"/>
      <c r="D359" s="226" t="s">
        <v>275</v>
      </c>
      <c r="E359" s="253" t="s">
        <v>19</v>
      </c>
      <c r="F359" s="254" t="s">
        <v>4393</v>
      </c>
      <c r="G359" s="252"/>
      <c r="H359" s="253" t="s">
        <v>19</v>
      </c>
      <c r="I359" s="255"/>
      <c r="J359" s="252"/>
      <c r="K359" s="252"/>
      <c r="L359" s="256"/>
      <c r="M359" s="257"/>
      <c r="N359" s="258"/>
      <c r="O359" s="258"/>
      <c r="P359" s="258"/>
      <c r="Q359" s="258"/>
      <c r="R359" s="258"/>
      <c r="S359" s="258"/>
      <c r="T359" s="259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T359" s="260" t="s">
        <v>275</v>
      </c>
      <c r="AU359" s="260" t="s">
        <v>76</v>
      </c>
      <c r="AV359" s="13" t="s">
        <v>76</v>
      </c>
      <c r="AW359" s="13" t="s">
        <v>31</v>
      </c>
      <c r="AX359" s="13" t="s">
        <v>69</v>
      </c>
      <c r="AY359" s="260" t="s">
        <v>266</v>
      </c>
    </row>
    <row r="360" s="12" customFormat="1">
      <c r="A360" s="12"/>
      <c r="B360" s="224"/>
      <c r="C360" s="225"/>
      <c r="D360" s="226" t="s">
        <v>275</v>
      </c>
      <c r="E360" s="227" t="s">
        <v>982</v>
      </c>
      <c r="F360" s="228" t="s">
        <v>4394</v>
      </c>
      <c r="G360" s="225"/>
      <c r="H360" s="229">
        <v>24.5</v>
      </c>
      <c r="I360" s="230"/>
      <c r="J360" s="225"/>
      <c r="K360" s="225"/>
      <c r="L360" s="231"/>
      <c r="M360" s="236"/>
      <c r="N360" s="237"/>
      <c r="O360" s="237"/>
      <c r="P360" s="237"/>
      <c r="Q360" s="237"/>
      <c r="R360" s="237"/>
      <c r="S360" s="237"/>
      <c r="T360" s="238"/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T360" s="235" t="s">
        <v>275</v>
      </c>
      <c r="AU360" s="235" t="s">
        <v>76</v>
      </c>
      <c r="AV360" s="12" t="s">
        <v>78</v>
      </c>
      <c r="AW360" s="12" t="s">
        <v>31</v>
      </c>
      <c r="AX360" s="12" t="s">
        <v>69</v>
      </c>
      <c r="AY360" s="235" t="s">
        <v>266</v>
      </c>
    </row>
    <row r="361" s="12" customFormat="1">
      <c r="A361" s="12"/>
      <c r="B361" s="224"/>
      <c r="C361" s="225"/>
      <c r="D361" s="226" t="s">
        <v>275</v>
      </c>
      <c r="E361" s="227" t="s">
        <v>438</v>
      </c>
      <c r="F361" s="228" t="s">
        <v>4395</v>
      </c>
      <c r="G361" s="225"/>
      <c r="H361" s="229">
        <v>30.5</v>
      </c>
      <c r="I361" s="230"/>
      <c r="J361" s="225"/>
      <c r="K361" s="225"/>
      <c r="L361" s="231"/>
      <c r="M361" s="236"/>
      <c r="N361" s="237"/>
      <c r="O361" s="237"/>
      <c r="P361" s="237"/>
      <c r="Q361" s="237"/>
      <c r="R361" s="237"/>
      <c r="S361" s="237"/>
      <c r="T361" s="238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T361" s="235" t="s">
        <v>275</v>
      </c>
      <c r="AU361" s="235" t="s">
        <v>76</v>
      </c>
      <c r="AV361" s="12" t="s">
        <v>78</v>
      </c>
      <c r="AW361" s="12" t="s">
        <v>31</v>
      </c>
      <c r="AX361" s="12" t="s">
        <v>69</v>
      </c>
      <c r="AY361" s="235" t="s">
        <v>266</v>
      </c>
    </row>
    <row r="362" s="12" customFormat="1">
      <c r="A362" s="12"/>
      <c r="B362" s="224"/>
      <c r="C362" s="225"/>
      <c r="D362" s="226" t="s">
        <v>275</v>
      </c>
      <c r="E362" s="227" t="s">
        <v>440</v>
      </c>
      <c r="F362" s="228" t="s">
        <v>4396</v>
      </c>
      <c r="G362" s="225"/>
      <c r="H362" s="229">
        <v>16</v>
      </c>
      <c r="I362" s="230"/>
      <c r="J362" s="225"/>
      <c r="K362" s="225"/>
      <c r="L362" s="231"/>
      <c r="M362" s="236"/>
      <c r="N362" s="237"/>
      <c r="O362" s="237"/>
      <c r="P362" s="237"/>
      <c r="Q362" s="237"/>
      <c r="R362" s="237"/>
      <c r="S362" s="237"/>
      <c r="T362" s="238"/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T362" s="235" t="s">
        <v>275</v>
      </c>
      <c r="AU362" s="235" t="s">
        <v>76</v>
      </c>
      <c r="AV362" s="12" t="s">
        <v>78</v>
      </c>
      <c r="AW362" s="12" t="s">
        <v>31</v>
      </c>
      <c r="AX362" s="12" t="s">
        <v>69</v>
      </c>
      <c r="AY362" s="235" t="s">
        <v>266</v>
      </c>
    </row>
    <row r="363" s="12" customFormat="1">
      <c r="A363" s="12"/>
      <c r="B363" s="224"/>
      <c r="C363" s="225"/>
      <c r="D363" s="226" t="s">
        <v>275</v>
      </c>
      <c r="E363" s="227" t="s">
        <v>442</v>
      </c>
      <c r="F363" s="228" t="s">
        <v>4397</v>
      </c>
      <c r="G363" s="225"/>
      <c r="H363" s="229">
        <v>20.5</v>
      </c>
      <c r="I363" s="230"/>
      <c r="J363" s="225"/>
      <c r="K363" s="225"/>
      <c r="L363" s="231"/>
      <c r="M363" s="236"/>
      <c r="N363" s="237"/>
      <c r="O363" s="237"/>
      <c r="P363" s="237"/>
      <c r="Q363" s="237"/>
      <c r="R363" s="237"/>
      <c r="S363" s="237"/>
      <c r="T363" s="238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T363" s="235" t="s">
        <v>275</v>
      </c>
      <c r="AU363" s="235" t="s">
        <v>76</v>
      </c>
      <c r="AV363" s="12" t="s">
        <v>78</v>
      </c>
      <c r="AW363" s="12" t="s">
        <v>31</v>
      </c>
      <c r="AX363" s="12" t="s">
        <v>69</v>
      </c>
      <c r="AY363" s="235" t="s">
        <v>266</v>
      </c>
    </row>
    <row r="364" s="12" customFormat="1">
      <c r="A364" s="12"/>
      <c r="B364" s="224"/>
      <c r="C364" s="225"/>
      <c r="D364" s="226" t="s">
        <v>275</v>
      </c>
      <c r="E364" s="227" t="s">
        <v>987</v>
      </c>
      <c r="F364" s="228" t="s">
        <v>4398</v>
      </c>
      <c r="G364" s="225"/>
      <c r="H364" s="229">
        <v>19.5</v>
      </c>
      <c r="I364" s="230"/>
      <c r="J364" s="225"/>
      <c r="K364" s="225"/>
      <c r="L364" s="231"/>
      <c r="M364" s="236"/>
      <c r="N364" s="237"/>
      <c r="O364" s="237"/>
      <c r="P364" s="237"/>
      <c r="Q364" s="237"/>
      <c r="R364" s="237"/>
      <c r="S364" s="237"/>
      <c r="T364" s="238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T364" s="235" t="s">
        <v>275</v>
      </c>
      <c r="AU364" s="235" t="s">
        <v>76</v>
      </c>
      <c r="AV364" s="12" t="s">
        <v>78</v>
      </c>
      <c r="AW364" s="12" t="s">
        <v>31</v>
      </c>
      <c r="AX364" s="12" t="s">
        <v>69</v>
      </c>
      <c r="AY364" s="235" t="s">
        <v>266</v>
      </c>
    </row>
    <row r="365" s="12" customFormat="1">
      <c r="A365" s="12"/>
      <c r="B365" s="224"/>
      <c r="C365" s="225"/>
      <c r="D365" s="226" t="s">
        <v>275</v>
      </c>
      <c r="E365" s="227" t="s">
        <v>4022</v>
      </c>
      <c r="F365" s="228" t="s">
        <v>4399</v>
      </c>
      <c r="G365" s="225"/>
      <c r="H365" s="229">
        <v>21</v>
      </c>
      <c r="I365" s="230"/>
      <c r="J365" s="225"/>
      <c r="K365" s="225"/>
      <c r="L365" s="231"/>
      <c r="M365" s="236"/>
      <c r="N365" s="237"/>
      <c r="O365" s="237"/>
      <c r="P365" s="237"/>
      <c r="Q365" s="237"/>
      <c r="R365" s="237"/>
      <c r="S365" s="237"/>
      <c r="T365" s="238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T365" s="235" t="s">
        <v>275</v>
      </c>
      <c r="AU365" s="235" t="s">
        <v>76</v>
      </c>
      <c r="AV365" s="12" t="s">
        <v>78</v>
      </c>
      <c r="AW365" s="12" t="s">
        <v>31</v>
      </c>
      <c r="AX365" s="12" t="s">
        <v>69</v>
      </c>
      <c r="AY365" s="235" t="s">
        <v>266</v>
      </c>
    </row>
    <row r="366" s="12" customFormat="1">
      <c r="A366" s="12"/>
      <c r="B366" s="224"/>
      <c r="C366" s="225"/>
      <c r="D366" s="226" t="s">
        <v>275</v>
      </c>
      <c r="E366" s="227" t="s">
        <v>4024</v>
      </c>
      <c r="F366" s="228" t="s">
        <v>4400</v>
      </c>
      <c r="G366" s="225"/>
      <c r="H366" s="229">
        <v>30.5</v>
      </c>
      <c r="I366" s="230"/>
      <c r="J366" s="225"/>
      <c r="K366" s="225"/>
      <c r="L366" s="231"/>
      <c r="M366" s="236"/>
      <c r="N366" s="237"/>
      <c r="O366" s="237"/>
      <c r="P366" s="237"/>
      <c r="Q366" s="237"/>
      <c r="R366" s="237"/>
      <c r="S366" s="237"/>
      <c r="T366" s="238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T366" s="235" t="s">
        <v>275</v>
      </c>
      <c r="AU366" s="235" t="s">
        <v>76</v>
      </c>
      <c r="AV366" s="12" t="s">
        <v>78</v>
      </c>
      <c r="AW366" s="12" t="s">
        <v>31</v>
      </c>
      <c r="AX366" s="12" t="s">
        <v>69</v>
      </c>
      <c r="AY366" s="235" t="s">
        <v>266</v>
      </c>
    </row>
    <row r="367" s="12" customFormat="1">
      <c r="A367" s="12"/>
      <c r="B367" s="224"/>
      <c r="C367" s="225"/>
      <c r="D367" s="226" t="s">
        <v>275</v>
      </c>
      <c r="E367" s="227" t="s">
        <v>4027</v>
      </c>
      <c r="F367" s="228" t="s">
        <v>4401</v>
      </c>
      <c r="G367" s="225"/>
      <c r="H367" s="229">
        <v>19</v>
      </c>
      <c r="I367" s="230"/>
      <c r="J367" s="225"/>
      <c r="K367" s="225"/>
      <c r="L367" s="231"/>
      <c r="M367" s="236"/>
      <c r="N367" s="237"/>
      <c r="O367" s="237"/>
      <c r="P367" s="237"/>
      <c r="Q367" s="237"/>
      <c r="R367" s="237"/>
      <c r="S367" s="237"/>
      <c r="T367" s="238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T367" s="235" t="s">
        <v>275</v>
      </c>
      <c r="AU367" s="235" t="s">
        <v>76</v>
      </c>
      <c r="AV367" s="12" t="s">
        <v>78</v>
      </c>
      <c r="AW367" s="12" t="s">
        <v>31</v>
      </c>
      <c r="AX367" s="12" t="s">
        <v>69</v>
      </c>
      <c r="AY367" s="235" t="s">
        <v>266</v>
      </c>
    </row>
    <row r="368" s="12" customFormat="1">
      <c r="A368" s="12"/>
      <c r="B368" s="224"/>
      <c r="C368" s="225"/>
      <c r="D368" s="226" t="s">
        <v>275</v>
      </c>
      <c r="E368" s="227" t="s">
        <v>4030</v>
      </c>
      <c r="F368" s="228" t="s">
        <v>4402</v>
      </c>
      <c r="G368" s="225"/>
      <c r="H368" s="229">
        <v>24</v>
      </c>
      <c r="I368" s="230"/>
      <c r="J368" s="225"/>
      <c r="K368" s="225"/>
      <c r="L368" s="231"/>
      <c r="M368" s="236"/>
      <c r="N368" s="237"/>
      <c r="O368" s="237"/>
      <c r="P368" s="237"/>
      <c r="Q368" s="237"/>
      <c r="R368" s="237"/>
      <c r="S368" s="237"/>
      <c r="T368" s="238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T368" s="235" t="s">
        <v>275</v>
      </c>
      <c r="AU368" s="235" t="s">
        <v>76</v>
      </c>
      <c r="AV368" s="12" t="s">
        <v>78</v>
      </c>
      <c r="AW368" s="12" t="s">
        <v>31</v>
      </c>
      <c r="AX368" s="12" t="s">
        <v>69</v>
      </c>
      <c r="AY368" s="235" t="s">
        <v>266</v>
      </c>
    </row>
    <row r="369" s="12" customFormat="1">
      <c r="A369" s="12"/>
      <c r="B369" s="224"/>
      <c r="C369" s="225"/>
      <c r="D369" s="226" t="s">
        <v>275</v>
      </c>
      <c r="E369" s="227" t="s">
        <v>4032</v>
      </c>
      <c r="F369" s="228" t="s">
        <v>4403</v>
      </c>
      <c r="G369" s="225"/>
      <c r="H369" s="229">
        <v>18.5</v>
      </c>
      <c r="I369" s="230"/>
      <c r="J369" s="225"/>
      <c r="K369" s="225"/>
      <c r="L369" s="231"/>
      <c r="M369" s="236"/>
      <c r="N369" s="237"/>
      <c r="O369" s="237"/>
      <c r="P369" s="237"/>
      <c r="Q369" s="237"/>
      <c r="R369" s="237"/>
      <c r="S369" s="237"/>
      <c r="T369" s="238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T369" s="235" t="s">
        <v>275</v>
      </c>
      <c r="AU369" s="235" t="s">
        <v>76</v>
      </c>
      <c r="AV369" s="12" t="s">
        <v>78</v>
      </c>
      <c r="AW369" s="12" t="s">
        <v>31</v>
      </c>
      <c r="AX369" s="12" t="s">
        <v>69</v>
      </c>
      <c r="AY369" s="235" t="s">
        <v>266</v>
      </c>
    </row>
    <row r="370" s="12" customFormat="1">
      <c r="A370" s="12"/>
      <c r="B370" s="224"/>
      <c r="C370" s="225"/>
      <c r="D370" s="226" t="s">
        <v>275</v>
      </c>
      <c r="E370" s="227" t="s">
        <v>4034</v>
      </c>
      <c r="F370" s="228" t="s">
        <v>4404</v>
      </c>
      <c r="G370" s="225"/>
      <c r="H370" s="229">
        <v>20</v>
      </c>
      <c r="I370" s="230"/>
      <c r="J370" s="225"/>
      <c r="K370" s="225"/>
      <c r="L370" s="231"/>
      <c r="M370" s="236"/>
      <c r="N370" s="237"/>
      <c r="O370" s="237"/>
      <c r="P370" s="237"/>
      <c r="Q370" s="237"/>
      <c r="R370" s="237"/>
      <c r="S370" s="237"/>
      <c r="T370" s="238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T370" s="235" t="s">
        <v>275</v>
      </c>
      <c r="AU370" s="235" t="s">
        <v>76</v>
      </c>
      <c r="AV370" s="12" t="s">
        <v>78</v>
      </c>
      <c r="AW370" s="12" t="s">
        <v>31</v>
      </c>
      <c r="AX370" s="12" t="s">
        <v>69</v>
      </c>
      <c r="AY370" s="235" t="s">
        <v>266</v>
      </c>
    </row>
    <row r="371" s="12" customFormat="1">
      <c r="A371" s="12"/>
      <c r="B371" s="224"/>
      <c r="C371" s="225"/>
      <c r="D371" s="226" t="s">
        <v>275</v>
      </c>
      <c r="E371" s="227" t="s">
        <v>4037</v>
      </c>
      <c r="F371" s="228" t="s">
        <v>4405</v>
      </c>
      <c r="G371" s="225"/>
      <c r="H371" s="229">
        <v>10</v>
      </c>
      <c r="I371" s="230"/>
      <c r="J371" s="225"/>
      <c r="K371" s="225"/>
      <c r="L371" s="231"/>
      <c r="M371" s="236"/>
      <c r="N371" s="237"/>
      <c r="O371" s="237"/>
      <c r="P371" s="237"/>
      <c r="Q371" s="237"/>
      <c r="R371" s="237"/>
      <c r="S371" s="237"/>
      <c r="T371" s="238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T371" s="235" t="s">
        <v>275</v>
      </c>
      <c r="AU371" s="235" t="s">
        <v>76</v>
      </c>
      <c r="AV371" s="12" t="s">
        <v>78</v>
      </c>
      <c r="AW371" s="12" t="s">
        <v>31</v>
      </c>
      <c r="AX371" s="12" t="s">
        <v>69</v>
      </c>
      <c r="AY371" s="235" t="s">
        <v>266</v>
      </c>
    </row>
    <row r="372" s="12" customFormat="1">
      <c r="A372" s="12"/>
      <c r="B372" s="224"/>
      <c r="C372" s="225"/>
      <c r="D372" s="226" t="s">
        <v>275</v>
      </c>
      <c r="E372" s="227" t="s">
        <v>4406</v>
      </c>
      <c r="F372" s="228" t="s">
        <v>4407</v>
      </c>
      <c r="G372" s="225"/>
      <c r="H372" s="229">
        <v>254</v>
      </c>
      <c r="I372" s="230"/>
      <c r="J372" s="225"/>
      <c r="K372" s="225"/>
      <c r="L372" s="231"/>
      <c r="M372" s="236"/>
      <c r="N372" s="237"/>
      <c r="O372" s="237"/>
      <c r="P372" s="237"/>
      <c r="Q372" s="237"/>
      <c r="R372" s="237"/>
      <c r="S372" s="237"/>
      <c r="T372" s="238"/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T372" s="235" t="s">
        <v>275</v>
      </c>
      <c r="AU372" s="235" t="s">
        <v>76</v>
      </c>
      <c r="AV372" s="12" t="s">
        <v>78</v>
      </c>
      <c r="AW372" s="12" t="s">
        <v>31</v>
      </c>
      <c r="AX372" s="12" t="s">
        <v>76</v>
      </c>
      <c r="AY372" s="235" t="s">
        <v>266</v>
      </c>
    </row>
    <row r="373" s="2" customFormat="1" ht="16.5" customHeight="1">
      <c r="A373" s="38"/>
      <c r="B373" s="39"/>
      <c r="C373" s="206" t="s">
        <v>1001</v>
      </c>
      <c r="D373" s="206" t="s">
        <v>267</v>
      </c>
      <c r="E373" s="207" t="s">
        <v>4408</v>
      </c>
      <c r="F373" s="208" t="s">
        <v>4409</v>
      </c>
      <c r="G373" s="209" t="s">
        <v>341</v>
      </c>
      <c r="H373" s="210">
        <v>15</v>
      </c>
      <c r="I373" s="211"/>
      <c r="J373" s="212">
        <f>ROUND(I373*H373,2)</f>
        <v>0</v>
      </c>
      <c r="K373" s="208" t="s">
        <v>271</v>
      </c>
      <c r="L373" s="44"/>
      <c r="M373" s="213" t="s">
        <v>19</v>
      </c>
      <c r="N373" s="214" t="s">
        <v>40</v>
      </c>
      <c r="O373" s="84"/>
      <c r="P373" s="215">
        <f>O373*H373</f>
        <v>0</v>
      </c>
      <c r="Q373" s="215">
        <v>0</v>
      </c>
      <c r="R373" s="215">
        <f>Q373*H373</f>
        <v>0</v>
      </c>
      <c r="S373" s="215">
        <v>0</v>
      </c>
      <c r="T373" s="216">
        <f>S373*H373</f>
        <v>0</v>
      </c>
      <c r="U373" s="38"/>
      <c r="V373" s="38"/>
      <c r="W373" s="38"/>
      <c r="X373" s="38"/>
      <c r="Y373" s="38"/>
      <c r="Z373" s="38"/>
      <c r="AA373" s="38"/>
      <c r="AB373" s="38"/>
      <c r="AC373" s="38"/>
      <c r="AD373" s="38"/>
      <c r="AE373" s="38"/>
      <c r="AR373" s="217" t="s">
        <v>265</v>
      </c>
      <c r="AT373" s="217" t="s">
        <v>267</v>
      </c>
      <c r="AU373" s="217" t="s">
        <v>76</v>
      </c>
      <c r="AY373" s="17" t="s">
        <v>266</v>
      </c>
      <c r="BE373" s="218">
        <f>IF(N373="základní",J373,0)</f>
        <v>0</v>
      </c>
      <c r="BF373" s="218">
        <f>IF(N373="snížená",J373,0)</f>
        <v>0</v>
      </c>
      <c r="BG373" s="218">
        <f>IF(N373="zákl. přenesená",J373,0)</f>
        <v>0</v>
      </c>
      <c r="BH373" s="218">
        <f>IF(N373="sníž. přenesená",J373,0)</f>
        <v>0</v>
      </c>
      <c r="BI373" s="218">
        <f>IF(N373="nulová",J373,0)</f>
        <v>0</v>
      </c>
      <c r="BJ373" s="17" t="s">
        <v>76</v>
      </c>
      <c r="BK373" s="218">
        <f>ROUND(I373*H373,2)</f>
        <v>0</v>
      </c>
      <c r="BL373" s="17" t="s">
        <v>265</v>
      </c>
      <c r="BM373" s="217" t="s">
        <v>4410</v>
      </c>
    </row>
    <row r="374" s="2" customFormat="1">
      <c r="A374" s="38"/>
      <c r="B374" s="39"/>
      <c r="C374" s="40"/>
      <c r="D374" s="219" t="s">
        <v>273</v>
      </c>
      <c r="E374" s="40"/>
      <c r="F374" s="220" t="s">
        <v>4411</v>
      </c>
      <c r="G374" s="40"/>
      <c r="H374" s="40"/>
      <c r="I374" s="221"/>
      <c r="J374" s="40"/>
      <c r="K374" s="40"/>
      <c r="L374" s="44"/>
      <c r="M374" s="222"/>
      <c r="N374" s="223"/>
      <c r="O374" s="84"/>
      <c r="P374" s="84"/>
      <c r="Q374" s="84"/>
      <c r="R374" s="84"/>
      <c r="S374" s="84"/>
      <c r="T374" s="85"/>
      <c r="U374" s="38"/>
      <c r="V374" s="38"/>
      <c r="W374" s="38"/>
      <c r="X374" s="38"/>
      <c r="Y374" s="38"/>
      <c r="Z374" s="38"/>
      <c r="AA374" s="38"/>
      <c r="AB374" s="38"/>
      <c r="AC374" s="38"/>
      <c r="AD374" s="38"/>
      <c r="AE374" s="38"/>
      <c r="AT374" s="17" t="s">
        <v>273</v>
      </c>
      <c r="AU374" s="17" t="s">
        <v>76</v>
      </c>
    </row>
    <row r="375" s="12" customFormat="1">
      <c r="A375" s="12"/>
      <c r="B375" s="224"/>
      <c r="C375" s="225"/>
      <c r="D375" s="226" t="s">
        <v>275</v>
      </c>
      <c r="E375" s="227" t="s">
        <v>2239</v>
      </c>
      <c r="F375" s="228" t="s">
        <v>4412</v>
      </c>
      <c r="G375" s="225"/>
      <c r="H375" s="229">
        <v>15</v>
      </c>
      <c r="I375" s="230"/>
      <c r="J375" s="225"/>
      <c r="K375" s="225"/>
      <c r="L375" s="231"/>
      <c r="M375" s="236"/>
      <c r="N375" s="237"/>
      <c r="O375" s="237"/>
      <c r="P375" s="237"/>
      <c r="Q375" s="237"/>
      <c r="R375" s="237"/>
      <c r="S375" s="237"/>
      <c r="T375" s="238"/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T375" s="235" t="s">
        <v>275</v>
      </c>
      <c r="AU375" s="235" t="s">
        <v>76</v>
      </c>
      <c r="AV375" s="12" t="s">
        <v>78</v>
      </c>
      <c r="AW375" s="12" t="s">
        <v>31</v>
      </c>
      <c r="AX375" s="12" t="s">
        <v>69</v>
      </c>
      <c r="AY375" s="235" t="s">
        <v>266</v>
      </c>
    </row>
    <row r="376" s="12" customFormat="1">
      <c r="A376" s="12"/>
      <c r="B376" s="224"/>
      <c r="C376" s="225"/>
      <c r="D376" s="226" t="s">
        <v>275</v>
      </c>
      <c r="E376" s="227" t="s">
        <v>4413</v>
      </c>
      <c r="F376" s="228" t="s">
        <v>4414</v>
      </c>
      <c r="G376" s="225"/>
      <c r="H376" s="229">
        <v>15</v>
      </c>
      <c r="I376" s="230"/>
      <c r="J376" s="225"/>
      <c r="K376" s="225"/>
      <c r="L376" s="231"/>
      <c r="M376" s="236"/>
      <c r="N376" s="237"/>
      <c r="O376" s="237"/>
      <c r="P376" s="237"/>
      <c r="Q376" s="237"/>
      <c r="R376" s="237"/>
      <c r="S376" s="237"/>
      <c r="T376" s="238"/>
      <c r="U376" s="12"/>
      <c r="V376" s="12"/>
      <c r="W376" s="12"/>
      <c r="X376" s="12"/>
      <c r="Y376" s="12"/>
      <c r="Z376" s="12"/>
      <c r="AA376" s="12"/>
      <c r="AB376" s="12"/>
      <c r="AC376" s="12"/>
      <c r="AD376" s="12"/>
      <c r="AE376" s="12"/>
      <c r="AT376" s="235" t="s">
        <v>275</v>
      </c>
      <c r="AU376" s="235" t="s">
        <v>76</v>
      </c>
      <c r="AV376" s="12" t="s">
        <v>78</v>
      </c>
      <c r="AW376" s="12" t="s">
        <v>31</v>
      </c>
      <c r="AX376" s="12" t="s">
        <v>76</v>
      </c>
      <c r="AY376" s="235" t="s">
        <v>266</v>
      </c>
    </row>
    <row r="377" s="2" customFormat="1" ht="24.15" customHeight="1">
      <c r="A377" s="38"/>
      <c r="B377" s="39"/>
      <c r="C377" s="239" t="s">
        <v>1007</v>
      </c>
      <c r="D377" s="239" t="s">
        <v>299</v>
      </c>
      <c r="E377" s="240" t="s">
        <v>4415</v>
      </c>
      <c r="F377" s="241" t="s">
        <v>4416</v>
      </c>
      <c r="G377" s="242" t="s">
        <v>4417</v>
      </c>
      <c r="H377" s="243">
        <v>15</v>
      </c>
      <c r="I377" s="244"/>
      <c r="J377" s="245">
        <f>ROUND(I377*H377,2)</f>
        <v>0</v>
      </c>
      <c r="K377" s="241" t="s">
        <v>19</v>
      </c>
      <c r="L377" s="246"/>
      <c r="M377" s="247" t="s">
        <v>19</v>
      </c>
      <c r="N377" s="248" t="s">
        <v>40</v>
      </c>
      <c r="O377" s="84"/>
      <c r="P377" s="215">
        <f>O377*H377</f>
        <v>0</v>
      </c>
      <c r="Q377" s="215">
        <v>0</v>
      </c>
      <c r="R377" s="215">
        <f>Q377*H377</f>
        <v>0</v>
      </c>
      <c r="S377" s="215">
        <v>0</v>
      </c>
      <c r="T377" s="216">
        <f>S377*H377</f>
        <v>0</v>
      </c>
      <c r="U377" s="38"/>
      <c r="V377" s="38"/>
      <c r="W377" s="38"/>
      <c r="X377" s="38"/>
      <c r="Y377" s="38"/>
      <c r="Z377" s="38"/>
      <c r="AA377" s="38"/>
      <c r="AB377" s="38"/>
      <c r="AC377" s="38"/>
      <c r="AD377" s="38"/>
      <c r="AE377" s="38"/>
      <c r="AR377" s="217" t="s">
        <v>303</v>
      </c>
      <c r="AT377" s="217" t="s">
        <v>299</v>
      </c>
      <c r="AU377" s="217" t="s">
        <v>76</v>
      </c>
      <c r="AY377" s="17" t="s">
        <v>266</v>
      </c>
      <c r="BE377" s="218">
        <f>IF(N377="základní",J377,0)</f>
        <v>0</v>
      </c>
      <c r="BF377" s="218">
        <f>IF(N377="snížená",J377,0)</f>
        <v>0</v>
      </c>
      <c r="BG377" s="218">
        <f>IF(N377="zákl. přenesená",J377,0)</f>
        <v>0</v>
      </c>
      <c r="BH377" s="218">
        <f>IF(N377="sníž. přenesená",J377,0)</f>
        <v>0</v>
      </c>
      <c r="BI377" s="218">
        <f>IF(N377="nulová",J377,0)</f>
        <v>0</v>
      </c>
      <c r="BJ377" s="17" t="s">
        <v>76</v>
      </c>
      <c r="BK377" s="218">
        <f>ROUND(I377*H377,2)</f>
        <v>0</v>
      </c>
      <c r="BL377" s="17" t="s">
        <v>265</v>
      </c>
      <c r="BM377" s="217" t="s">
        <v>4418</v>
      </c>
    </row>
    <row r="378" s="2" customFormat="1" ht="16.5" customHeight="1">
      <c r="A378" s="38"/>
      <c r="B378" s="39"/>
      <c r="C378" s="206" t="s">
        <v>1015</v>
      </c>
      <c r="D378" s="206" t="s">
        <v>267</v>
      </c>
      <c r="E378" s="207" t="s">
        <v>4419</v>
      </c>
      <c r="F378" s="208" t="s">
        <v>4420</v>
      </c>
      <c r="G378" s="209" t="s">
        <v>341</v>
      </c>
      <c r="H378" s="210">
        <v>45</v>
      </c>
      <c r="I378" s="211"/>
      <c r="J378" s="212">
        <f>ROUND(I378*H378,2)</f>
        <v>0</v>
      </c>
      <c r="K378" s="208" t="s">
        <v>271</v>
      </c>
      <c r="L378" s="44"/>
      <c r="M378" s="213" t="s">
        <v>19</v>
      </c>
      <c r="N378" s="214" t="s">
        <v>40</v>
      </c>
      <c r="O378" s="84"/>
      <c r="P378" s="215">
        <f>O378*H378</f>
        <v>0</v>
      </c>
      <c r="Q378" s="215">
        <v>0</v>
      </c>
      <c r="R378" s="215">
        <f>Q378*H378</f>
        <v>0</v>
      </c>
      <c r="S378" s="215">
        <v>0</v>
      </c>
      <c r="T378" s="216">
        <f>S378*H378</f>
        <v>0</v>
      </c>
      <c r="U378" s="38"/>
      <c r="V378" s="38"/>
      <c r="W378" s="38"/>
      <c r="X378" s="38"/>
      <c r="Y378" s="38"/>
      <c r="Z378" s="38"/>
      <c r="AA378" s="38"/>
      <c r="AB378" s="38"/>
      <c r="AC378" s="38"/>
      <c r="AD378" s="38"/>
      <c r="AE378" s="38"/>
      <c r="AR378" s="217" t="s">
        <v>265</v>
      </c>
      <c r="AT378" s="217" t="s">
        <v>267</v>
      </c>
      <c r="AU378" s="217" t="s">
        <v>76</v>
      </c>
      <c r="AY378" s="17" t="s">
        <v>266</v>
      </c>
      <c r="BE378" s="218">
        <f>IF(N378="základní",J378,0)</f>
        <v>0</v>
      </c>
      <c r="BF378" s="218">
        <f>IF(N378="snížená",J378,0)</f>
        <v>0</v>
      </c>
      <c r="BG378" s="218">
        <f>IF(N378="zákl. přenesená",J378,0)</f>
        <v>0</v>
      </c>
      <c r="BH378" s="218">
        <f>IF(N378="sníž. přenesená",J378,0)</f>
        <v>0</v>
      </c>
      <c r="BI378" s="218">
        <f>IF(N378="nulová",J378,0)</f>
        <v>0</v>
      </c>
      <c r="BJ378" s="17" t="s">
        <v>76</v>
      </c>
      <c r="BK378" s="218">
        <f>ROUND(I378*H378,2)</f>
        <v>0</v>
      </c>
      <c r="BL378" s="17" t="s">
        <v>265</v>
      </c>
      <c r="BM378" s="217" t="s">
        <v>4421</v>
      </c>
    </row>
    <row r="379" s="2" customFormat="1">
      <c r="A379" s="38"/>
      <c r="B379" s="39"/>
      <c r="C379" s="40"/>
      <c r="D379" s="219" t="s">
        <v>273</v>
      </c>
      <c r="E379" s="40"/>
      <c r="F379" s="220" t="s">
        <v>4422</v>
      </c>
      <c r="G379" s="40"/>
      <c r="H379" s="40"/>
      <c r="I379" s="221"/>
      <c r="J379" s="40"/>
      <c r="K379" s="40"/>
      <c r="L379" s="44"/>
      <c r="M379" s="222"/>
      <c r="N379" s="223"/>
      <c r="O379" s="84"/>
      <c r="P379" s="84"/>
      <c r="Q379" s="84"/>
      <c r="R379" s="84"/>
      <c r="S379" s="84"/>
      <c r="T379" s="85"/>
      <c r="U379" s="38"/>
      <c r="V379" s="38"/>
      <c r="W379" s="38"/>
      <c r="X379" s="38"/>
      <c r="Y379" s="38"/>
      <c r="Z379" s="38"/>
      <c r="AA379" s="38"/>
      <c r="AB379" s="38"/>
      <c r="AC379" s="38"/>
      <c r="AD379" s="38"/>
      <c r="AE379" s="38"/>
      <c r="AT379" s="17" t="s">
        <v>273</v>
      </c>
      <c r="AU379" s="17" t="s">
        <v>76</v>
      </c>
    </row>
    <row r="380" s="12" customFormat="1">
      <c r="A380" s="12"/>
      <c r="B380" s="224"/>
      <c r="C380" s="225"/>
      <c r="D380" s="226" t="s">
        <v>275</v>
      </c>
      <c r="E380" s="227" t="s">
        <v>1006</v>
      </c>
      <c r="F380" s="228" t="s">
        <v>4423</v>
      </c>
      <c r="G380" s="225"/>
      <c r="H380" s="229">
        <v>45</v>
      </c>
      <c r="I380" s="230"/>
      <c r="J380" s="225"/>
      <c r="K380" s="225"/>
      <c r="L380" s="231"/>
      <c r="M380" s="236"/>
      <c r="N380" s="237"/>
      <c r="O380" s="237"/>
      <c r="P380" s="237"/>
      <c r="Q380" s="237"/>
      <c r="R380" s="237"/>
      <c r="S380" s="237"/>
      <c r="T380" s="238"/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  <c r="AT380" s="235" t="s">
        <v>275</v>
      </c>
      <c r="AU380" s="235" t="s">
        <v>76</v>
      </c>
      <c r="AV380" s="12" t="s">
        <v>78</v>
      </c>
      <c r="AW380" s="12" t="s">
        <v>31</v>
      </c>
      <c r="AX380" s="12" t="s">
        <v>69</v>
      </c>
      <c r="AY380" s="235" t="s">
        <v>266</v>
      </c>
    </row>
    <row r="381" s="12" customFormat="1">
      <c r="A381" s="12"/>
      <c r="B381" s="224"/>
      <c r="C381" s="225"/>
      <c r="D381" s="226" t="s">
        <v>275</v>
      </c>
      <c r="E381" s="227" t="s">
        <v>4424</v>
      </c>
      <c r="F381" s="228" t="s">
        <v>4425</v>
      </c>
      <c r="G381" s="225"/>
      <c r="H381" s="229">
        <v>45</v>
      </c>
      <c r="I381" s="230"/>
      <c r="J381" s="225"/>
      <c r="K381" s="225"/>
      <c r="L381" s="231"/>
      <c r="M381" s="236"/>
      <c r="N381" s="237"/>
      <c r="O381" s="237"/>
      <c r="P381" s="237"/>
      <c r="Q381" s="237"/>
      <c r="R381" s="237"/>
      <c r="S381" s="237"/>
      <c r="T381" s="238"/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  <c r="AT381" s="235" t="s">
        <v>275</v>
      </c>
      <c r="AU381" s="235" t="s">
        <v>76</v>
      </c>
      <c r="AV381" s="12" t="s">
        <v>78</v>
      </c>
      <c r="AW381" s="12" t="s">
        <v>31</v>
      </c>
      <c r="AX381" s="12" t="s">
        <v>76</v>
      </c>
      <c r="AY381" s="235" t="s">
        <v>266</v>
      </c>
    </row>
    <row r="382" s="2" customFormat="1" ht="16.5" customHeight="1">
      <c r="A382" s="38"/>
      <c r="B382" s="39"/>
      <c r="C382" s="206" t="s">
        <v>1021</v>
      </c>
      <c r="D382" s="206" t="s">
        <v>267</v>
      </c>
      <c r="E382" s="207" t="s">
        <v>4426</v>
      </c>
      <c r="F382" s="208" t="s">
        <v>4427</v>
      </c>
      <c r="G382" s="209" t="s">
        <v>341</v>
      </c>
      <c r="H382" s="210">
        <v>6</v>
      </c>
      <c r="I382" s="211"/>
      <c r="J382" s="212">
        <f>ROUND(I382*H382,2)</f>
        <v>0</v>
      </c>
      <c r="K382" s="208" t="s">
        <v>271</v>
      </c>
      <c r="L382" s="44"/>
      <c r="M382" s="213" t="s">
        <v>19</v>
      </c>
      <c r="N382" s="214" t="s">
        <v>40</v>
      </c>
      <c r="O382" s="84"/>
      <c r="P382" s="215">
        <f>O382*H382</f>
        <v>0</v>
      </c>
      <c r="Q382" s="215">
        <v>0</v>
      </c>
      <c r="R382" s="215">
        <f>Q382*H382</f>
        <v>0</v>
      </c>
      <c r="S382" s="215">
        <v>0</v>
      </c>
      <c r="T382" s="216">
        <f>S382*H382</f>
        <v>0</v>
      </c>
      <c r="U382" s="38"/>
      <c r="V382" s="38"/>
      <c r="W382" s="38"/>
      <c r="X382" s="38"/>
      <c r="Y382" s="38"/>
      <c r="Z382" s="38"/>
      <c r="AA382" s="38"/>
      <c r="AB382" s="38"/>
      <c r="AC382" s="38"/>
      <c r="AD382" s="38"/>
      <c r="AE382" s="38"/>
      <c r="AR382" s="217" t="s">
        <v>265</v>
      </c>
      <c r="AT382" s="217" t="s">
        <v>267</v>
      </c>
      <c r="AU382" s="217" t="s">
        <v>76</v>
      </c>
      <c r="AY382" s="17" t="s">
        <v>266</v>
      </c>
      <c r="BE382" s="218">
        <f>IF(N382="základní",J382,0)</f>
        <v>0</v>
      </c>
      <c r="BF382" s="218">
        <f>IF(N382="snížená",J382,0)</f>
        <v>0</v>
      </c>
      <c r="BG382" s="218">
        <f>IF(N382="zákl. přenesená",J382,0)</f>
        <v>0</v>
      </c>
      <c r="BH382" s="218">
        <f>IF(N382="sníž. přenesená",J382,0)</f>
        <v>0</v>
      </c>
      <c r="BI382" s="218">
        <f>IF(N382="nulová",J382,0)</f>
        <v>0</v>
      </c>
      <c r="BJ382" s="17" t="s">
        <v>76</v>
      </c>
      <c r="BK382" s="218">
        <f>ROUND(I382*H382,2)</f>
        <v>0</v>
      </c>
      <c r="BL382" s="17" t="s">
        <v>265</v>
      </c>
      <c r="BM382" s="217" t="s">
        <v>4428</v>
      </c>
    </row>
    <row r="383" s="2" customFormat="1">
      <c r="A383" s="38"/>
      <c r="B383" s="39"/>
      <c r="C383" s="40"/>
      <c r="D383" s="219" t="s">
        <v>273</v>
      </c>
      <c r="E383" s="40"/>
      <c r="F383" s="220" t="s">
        <v>4429</v>
      </c>
      <c r="G383" s="40"/>
      <c r="H383" s="40"/>
      <c r="I383" s="221"/>
      <c r="J383" s="40"/>
      <c r="K383" s="40"/>
      <c r="L383" s="44"/>
      <c r="M383" s="222"/>
      <c r="N383" s="223"/>
      <c r="O383" s="84"/>
      <c r="P383" s="84"/>
      <c r="Q383" s="84"/>
      <c r="R383" s="84"/>
      <c r="S383" s="84"/>
      <c r="T383" s="85"/>
      <c r="U383" s="38"/>
      <c r="V383" s="38"/>
      <c r="W383" s="38"/>
      <c r="X383" s="38"/>
      <c r="Y383" s="38"/>
      <c r="Z383" s="38"/>
      <c r="AA383" s="38"/>
      <c r="AB383" s="38"/>
      <c r="AC383" s="38"/>
      <c r="AD383" s="38"/>
      <c r="AE383" s="38"/>
      <c r="AT383" s="17" t="s">
        <v>273</v>
      </c>
      <c r="AU383" s="17" t="s">
        <v>76</v>
      </c>
    </row>
    <row r="384" s="2" customFormat="1" ht="16.5" customHeight="1">
      <c r="A384" s="38"/>
      <c r="B384" s="39"/>
      <c r="C384" s="206" t="s">
        <v>1028</v>
      </c>
      <c r="D384" s="206" t="s">
        <v>267</v>
      </c>
      <c r="E384" s="207" t="s">
        <v>4430</v>
      </c>
      <c r="F384" s="208" t="s">
        <v>4431</v>
      </c>
      <c r="G384" s="209" t="s">
        <v>341</v>
      </c>
      <c r="H384" s="210">
        <v>20</v>
      </c>
      <c r="I384" s="211"/>
      <c r="J384" s="212">
        <f>ROUND(I384*H384,2)</f>
        <v>0</v>
      </c>
      <c r="K384" s="208" t="s">
        <v>271</v>
      </c>
      <c r="L384" s="44"/>
      <c r="M384" s="213" t="s">
        <v>19</v>
      </c>
      <c r="N384" s="214" t="s">
        <v>40</v>
      </c>
      <c r="O384" s="84"/>
      <c r="P384" s="215">
        <f>O384*H384</f>
        <v>0</v>
      </c>
      <c r="Q384" s="215">
        <v>0</v>
      </c>
      <c r="R384" s="215">
        <f>Q384*H384</f>
        <v>0</v>
      </c>
      <c r="S384" s="215">
        <v>0</v>
      </c>
      <c r="T384" s="216">
        <f>S384*H384</f>
        <v>0</v>
      </c>
      <c r="U384" s="38"/>
      <c r="V384" s="38"/>
      <c r="W384" s="38"/>
      <c r="X384" s="38"/>
      <c r="Y384" s="38"/>
      <c r="Z384" s="38"/>
      <c r="AA384" s="38"/>
      <c r="AB384" s="38"/>
      <c r="AC384" s="38"/>
      <c r="AD384" s="38"/>
      <c r="AE384" s="38"/>
      <c r="AR384" s="217" t="s">
        <v>265</v>
      </c>
      <c r="AT384" s="217" t="s">
        <v>267</v>
      </c>
      <c r="AU384" s="217" t="s">
        <v>76</v>
      </c>
      <c r="AY384" s="17" t="s">
        <v>266</v>
      </c>
      <c r="BE384" s="218">
        <f>IF(N384="základní",J384,0)</f>
        <v>0</v>
      </c>
      <c r="BF384" s="218">
        <f>IF(N384="snížená",J384,0)</f>
        <v>0</v>
      </c>
      <c r="BG384" s="218">
        <f>IF(N384="zákl. přenesená",J384,0)</f>
        <v>0</v>
      </c>
      <c r="BH384" s="218">
        <f>IF(N384="sníž. přenesená",J384,0)</f>
        <v>0</v>
      </c>
      <c r="BI384" s="218">
        <f>IF(N384="nulová",J384,0)</f>
        <v>0</v>
      </c>
      <c r="BJ384" s="17" t="s">
        <v>76</v>
      </c>
      <c r="BK384" s="218">
        <f>ROUND(I384*H384,2)</f>
        <v>0</v>
      </c>
      <c r="BL384" s="17" t="s">
        <v>265</v>
      </c>
      <c r="BM384" s="217" t="s">
        <v>4432</v>
      </c>
    </row>
    <row r="385" s="2" customFormat="1">
      <c r="A385" s="38"/>
      <c r="B385" s="39"/>
      <c r="C385" s="40"/>
      <c r="D385" s="219" t="s">
        <v>273</v>
      </c>
      <c r="E385" s="40"/>
      <c r="F385" s="220" t="s">
        <v>4433</v>
      </c>
      <c r="G385" s="40"/>
      <c r="H385" s="40"/>
      <c r="I385" s="221"/>
      <c r="J385" s="40"/>
      <c r="K385" s="40"/>
      <c r="L385" s="44"/>
      <c r="M385" s="222"/>
      <c r="N385" s="223"/>
      <c r="O385" s="84"/>
      <c r="P385" s="84"/>
      <c r="Q385" s="84"/>
      <c r="R385" s="84"/>
      <c r="S385" s="84"/>
      <c r="T385" s="85"/>
      <c r="U385" s="38"/>
      <c r="V385" s="38"/>
      <c r="W385" s="38"/>
      <c r="X385" s="38"/>
      <c r="Y385" s="38"/>
      <c r="Z385" s="38"/>
      <c r="AA385" s="38"/>
      <c r="AB385" s="38"/>
      <c r="AC385" s="38"/>
      <c r="AD385" s="38"/>
      <c r="AE385" s="38"/>
      <c r="AT385" s="17" t="s">
        <v>273</v>
      </c>
      <c r="AU385" s="17" t="s">
        <v>76</v>
      </c>
    </row>
    <row r="386" s="12" customFormat="1">
      <c r="A386" s="12"/>
      <c r="B386" s="224"/>
      <c r="C386" s="225"/>
      <c r="D386" s="226" t="s">
        <v>275</v>
      </c>
      <c r="E386" s="227" t="s">
        <v>1020</v>
      </c>
      <c r="F386" s="228" t="s">
        <v>4434</v>
      </c>
      <c r="G386" s="225"/>
      <c r="H386" s="229">
        <v>20</v>
      </c>
      <c r="I386" s="230"/>
      <c r="J386" s="225"/>
      <c r="K386" s="225"/>
      <c r="L386" s="231"/>
      <c r="M386" s="236"/>
      <c r="N386" s="237"/>
      <c r="O386" s="237"/>
      <c r="P386" s="237"/>
      <c r="Q386" s="237"/>
      <c r="R386" s="237"/>
      <c r="S386" s="237"/>
      <c r="T386" s="238"/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T386" s="235" t="s">
        <v>275</v>
      </c>
      <c r="AU386" s="235" t="s">
        <v>76</v>
      </c>
      <c r="AV386" s="12" t="s">
        <v>78</v>
      </c>
      <c r="AW386" s="12" t="s">
        <v>31</v>
      </c>
      <c r="AX386" s="12" t="s">
        <v>69</v>
      </c>
      <c r="AY386" s="235" t="s">
        <v>266</v>
      </c>
    </row>
    <row r="387" s="12" customFormat="1">
      <c r="A387" s="12"/>
      <c r="B387" s="224"/>
      <c r="C387" s="225"/>
      <c r="D387" s="226" t="s">
        <v>275</v>
      </c>
      <c r="E387" s="227" t="s">
        <v>4435</v>
      </c>
      <c r="F387" s="228" t="s">
        <v>4436</v>
      </c>
      <c r="G387" s="225"/>
      <c r="H387" s="229">
        <v>20</v>
      </c>
      <c r="I387" s="230"/>
      <c r="J387" s="225"/>
      <c r="K387" s="225"/>
      <c r="L387" s="231"/>
      <c r="M387" s="236"/>
      <c r="N387" s="237"/>
      <c r="O387" s="237"/>
      <c r="P387" s="237"/>
      <c r="Q387" s="237"/>
      <c r="R387" s="237"/>
      <c r="S387" s="237"/>
      <c r="T387" s="238"/>
      <c r="U387" s="12"/>
      <c r="V387" s="12"/>
      <c r="W387" s="12"/>
      <c r="X387" s="12"/>
      <c r="Y387" s="12"/>
      <c r="Z387" s="12"/>
      <c r="AA387" s="12"/>
      <c r="AB387" s="12"/>
      <c r="AC387" s="12"/>
      <c r="AD387" s="12"/>
      <c r="AE387" s="12"/>
      <c r="AT387" s="235" t="s">
        <v>275</v>
      </c>
      <c r="AU387" s="235" t="s">
        <v>76</v>
      </c>
      <c r="AV387" s="12" t="s">
        <v>78</v>
      </c>
      <c r="AW387" s="12" t="s">
        <v>31</v>
      </c>
      <c r="AX387" s="12" t="s">
        <v>76</v>
      </c>
      <c r="AY387" s="235" t="s">
        <v>266</v>
      </c>
    </row>
    <row r="388" s="11" customFormat="1" ht="25.92" customHeight="1">
      <c r="A388" s="11"/>
      <c r="B388" s="192"/>
      <c r="C388" s="193"/>
      <c r="D388" s="194" t="s">
        <v>68</v>
      </c>
      <c r="E388" s="195" t="s">
        <v>310</v>
      </c>
      <c r="F388" s="195" t="s">
        <v>4437</v>
      </c>
      <c r="G388" s="193"/>
      <c r="H388" s="193"/>
      <c r="I388" s="196"/>
      <c r="J388" s="197">
        <f>BK388</f>
        <v>0</v>
      </c>
      <c r="K388" s="193"/>
      <c r="L388" s="198"/>
      <c r="M388" s="199"/>
      <c r="N388" s="200"/>
      <c r="O388" s="200"/>
      <c r="P388" s="201">
        <f>SUM(P389:P477)</f>
        <v>0</v>
      </c>
      <c r="Q388" s="200"/>
      <c r="R388" s="201">
        <f>SUM(R389:R477)</f>
        <v>0</v>
      </c>
      <c r="S388" s="200"/>
      <c r="T388" s="202">
        <f>SUM(T389:T477)</f>
        <v>0</v>
      </c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R388" s="203" t="s">
        <v>265</v>
      </c>
      <c r="AT388" s="204" t="s">
        <v>68</v>
      </c>
      <c r="AU388" s="204" t="s">
        <v>69</v>
      </c>
      <c r="AY388" s="203" t="s">
        <v>266</v>
      </c>
      <c r="BK388" s="205">
        <f>SUM(BK389:BK477)</f>
        <v>0</v>
      </c>
    </row>
    <row r="389" s="2" customFormat="1" ht="16.5" customHeight="1">
      <c r="A389" s="38"/>
      <c r="B389" s="39"/>
      <c r="C389" s="206" t="s">
        <v>1035</v>
      </c>
      <c r="D389" s="206" t="s">
        <v>267</v>
      </c>
      <c r="E389" s="207" t="s">
        <v>4438</v>
      </c>
      <c r="F389" s="208" t="s">
        <v>4439</v>
      </c>
      <c r="G389" s="209" t="s">
        <v>299</v>
      </c>
      <c r="H389" s="210">
        <v>454.5</v>
      </c>
      <c r="I389" s="211"/>
      <c r="J389" s="212">
        <f>ROUND(I389*H389,2)</f>
        <v>0</v>
      </c>
      <c r="K389" s="208" t="s">
        <v>271</v>
      </c>
      <c r="L389" s="44"/>
      <c r="M389" s="213" t="s">
        <v>19</v>
      </c>
      <c r="N389" s="214" t="s">
        <v>40</v>
      </c>
      <c r="O389" s="84"/>
      <c r="P389" s="215">
        <f>O389*H389</f>
        <v>0</v>
      </c>
      <c r="Q389" s="215">
        <v>0</v>
      </c>
      <c r="R389" s="215">
        <f>Q389*H389</f>
        <v>0</v>
      </c>
      <c r="S389" s="215">
        <v>0</v>
      </c>
      <c r="T389" s="216">
        <f>S389*H389</f>
        <v>0</v>
      </c>
      <c r="U389" s="38"/>
      <c r="V389" s="38"/>
      <c r="W389" s="38"/>
      <c r="X389" s="38"/>
      <c r="Y389" s="38"/>
      <c r="Z389" s="38"/>
      <c r="AA389" s="38"/>
      <c r="AB389" s="38"/>
      <c r="AC389" s="38"/>
      <c r="AD389" s="38"/>
      <c r="AE389" s="38"/>
      <c r="AR389" s="217" t="s">
        <v>265</v>
      </c>
      <c r="AT389" s="217" t="s">
        <v>267</v>
      </c>
      <c r="AU389" s="217" t="s">
        <v>76</v>
      </c>
      <c r="AY389" s="17" t="s">
        <v>266</v>
      </c>
      <c r="BE389" s="218">
        <f>IF(N389="základní",J389,0)</f>
        <v>0</v>
      </c>
      <c r="BF389" s="218">
        <f>IF(N389="snížená",J389,0)</f>
        <v>0</v>
      </c>
      <c r="BG389" s="218">
        <f>IF(N389="zákl. přenesená",J389,0)</f>
        <v>0</v>
      </c>
      <c r="BH389" s="218">
        <f>IF(N389="sníž. přenesená",J389,0)</f>
        <v>0</v>
      </c>
      <c r="BI389" s="218">
        <f>IF(N389="nulová",J389,0)</f>
        <v>0</v>
      </c>
      <c r="BJ389" s="17" t="s">
        <v>76</v>
      </c>
      <c r="BK389" s="218">
        <f>ROUND(I389*H389,2)</f>
        <v>0</v>
      </c>
      <c r="BL389" s="17" t="s">
        <v>265</v>
      </c>
      <c r="BM389" s="217" t="s">
        <v>4440</v>
      </c>
    </row>
    <row r="390" s="2" customFormat="1">
      <c r="A390" s="38"/>
      <c r="B390" s="39"/>
      <c r="C390" s="40"/>
      <c r="D390" s="219" t="s">
        <v>273</v>
      </c>
      <c r="E390" s="40"/>
      <c r="F390" s="220" t="s">
        <v>4441</v>
      </c>
      <c r="G390" s="40"/>
      <c r="H390" s="40"/>
      <c r="I390" s="221"/>
      <c r="J390" s="40"/>
      <c r="K390" s="40"/>
      <c r="L390" s="44"/>
      <c r="M390" s="222"/>
      <c r="N390" s="223"/>
      <c r="O390" s="84"/>
      <c r="P390" s="84"/>
      <c r="Q390" s="84"/>
      <c r="R390" s="84"/>
      <c r="S390" s="84"/>
      <c r="T390" s="85"/>
      <c r="U390" s="38"/>
      <c r="V390" s="38"/>
      <c r="W390" s="38"/>
      <c r="X390" s="38"/>
      <c r="Y390" s="38"/>
      <c r="Z390" s="38"/>
      <c r="AA390" s="38"/>
      <c r="AB390" s="38"/>
      <c r="AC390" s="38"/>
      <c r="AD390" s="38"/>
      <c r="AE390" s="38"/>
      <c r="AT390" s="17" t="s">
        <v>273</v>
      </c>
      <c r="AU390" s="17" t="s">
        <v>76</v>
      </c>
    </row>
    <row r="391" s="12" customFormat="1">
      <c r="A391" s="12"/>
      <c r="B391" s="224"/>
      <c r="C391" s="225"/>
      <c r="D391" s="226" t="s">
        <v>275</v>
      </c>
      <c r="E391" s="227" t="s">
        <v>1026</v>
      </c>
      <c r="F391" s="228" t="s">
        <v>4442</v>
      </c>
      <c r="G391" s="225"/>
      <c r="H391" s="229">
        <v>395.19999999999999</v>
      </c>
      <c r="I391" s="230"/>
      <c r="J391" s="225"/>
      <c r="K391" s="225"/>
      <c r="L391" s="231"/>
      <c r="M391" s="236"/>
      <c r="N391" s="237"/>
      <c r="O391" s="237"/>
      <c r="P391" s="237"/>
      <c r="Q391" s="237"/>
      <c r="R391" s="237"/>
      <c r="S391" s="237"/>
      <c r="T391" s="238"/>
      <c r="U391" s="12"/>
      <c r="V391" s="12"/>
      <c r="W391" s="12"/>
      <c r="X391" s="12"/>
      <c r="Y391" s="12"/>
      <c r="Z391" s="12"/>
      <c r="AA391" s="12"/>
      <c r="AB391" s="12"/>
      <c r="AC391" s="12"/>
      <c r="AD391" s="12"/>
      <c r="AE391" s="12"/>
      <c r="AT391" s="235" t="s">
        <v>275</v>
      </c>
      <c r="AU391" s="235" t="s">
        <v>76</v>
      </c>
      <c r="AV391" s="12" t="s">
        <v>78</v>
      </c>
      <c r="AW391" s="12" t="s">
        <v>31</v>
      </c>
      <c r="AX391" s="12" t="s">
        <v>69</v>
      </c>
      <c r="AY391" s="235" t="s">
        <v>266</v>
      </c>
    </row>
    <row r="392" s="12" customFormat="1">
      <c r="A392" s="12"/>
      <c r="B392" s="224"/>
      <c r="C392" s="225"/>
      <c r="D392" s="226" t="s">
        <v>275</v>
      </c>
      <c r="E392" s="227" t="s">
        <v>4040</v>
      </c>
      <c r="F392" s="228" t="s">
        <v>4443</v>
      </c>
      <c r="G392" s="225"/>
      <c r="H392" s="229">
        <v>38.600000000000001</v>
      </c>
      <c r="I392" s="230"/>
      <c r="J392" s="225"/>
      <c r="K392" s="225"/>
      <c r="L392" s="231"/>
      <c r="M392" s="236"/>
      <c r="N392" s="237"/>
      <c r="O392" s="237"/>
      <c r="P392" s="237"/>
      <c r="Q392" s="237"/>
      <c r="R392" s="237"/>
      <c r="S392" s="237"/>
      <c r="T392" s="238"/>
      <c r="U392" s="12"/>
      <c r="V392" s="12"/>
      <c r="W392" s="12"/>
      <c r="X392" s="12"/>
      <c r="Y392" s="12"/>
      <c r="Z392" s="12"/>
      <c r="AA392" s="12"/>
      <c r="AB392" s="12"/>
      <c r="AC392" s="12"/>
      <c r="AD392" s="12"/>
      <c r="AE392" s="12"/>
      <c r="AT392" s="235" t="s">
        <v>275</v>
      </c>
      <c r="AU392" s="235" t="s">
        <v>76</v>
      </c>
      <c r="AV392" s="12" t="s">
        <v>78</v>
      </c>
      <c r="AW392" s="12" t="s">
        <v>31</v>
      </c>
      <c r="AX392" s="12" t="s">
        <v>69</v>
      </c>
      <c r="AY392" s="235" t="s">
        <v>266</v>
      </c>
    </row>
    <row r="393" s="12" customFormat="1">
      <c r="A393" s="12"/>
      <c r="B393" s="224"/>
      <c r="C393" s="225"/>
      <c r="D393" s="226" t="s">
        <v>275</v>
      </c>
      <c r="E393" s="227" t="s">
        <v>4043</v>
      </c>
      <c r="F393" s="228" t="s">
        <v>4444</v>
      </c>
      <c r="G393" s="225"/>
      <c r="H393" s="229">
        <v>2.8999999999999999</v>
      </c>
      <c r="I393" s="230"/>
      <c r="J393" s="225"/>
      <c r="K393" s="225"/>
      <c r="L393" s="231"/>
      <c r="M393" s="236"/>
      <c r="N393" s="237"/>
      <c r="O393" s="237"/>
      <c r="P393" s="237"/>
      <c r="Q393" s="237"/>
      <c r="R393" s="237"/>
      <c r="S393" s="237"/>
      <c r="T393" s="238"/>
      <c r="U393" s="12"/>
      <c r="V393" s="12"/>
      <c r="W393" s="12"/>
      <c r="X393" s="12"/>
      <c r="Y393" s="12"/>
      <c r="Z393" s="12"/>
      <c r="AA393" s="12"/>
      <c r="AB393" s="12"/>
      <c r="AC393" s="12"/>
      <c r="AD393" s="12"/>
      <c r="AE393" s="12"/>
      <c r="AT393" s="235" t="s">
        <v>275</v>
      </c>
      <c r="AU393" s="235" t="s">
        <v>76</v>
      </c>
      <c r="AV393" s="12" t="s">
        <v>78</v>
      </c>
      <c r="AW393" s="12" t="s">
        <v>31</v>
      </c>
      <c r="AX393" s="12" t="s">
        <v>69</v>
      </c>
      <c r="AY393" s="235" t="s">
        <v>266</v>
      </c>
    </row>
    <row r="394" s="12" customFormat="1">
      <c r="A394" s="12"/>
      <c r="B394" s="224"/>
      <c r="C394" s="225"/>
      <c r="D394" s="226" t="s">
        <v>275</v>
      </c>
      <c r="E394" s="227" t="s">
        <v>4045</v>
      </c>
      <c r="F394" s="228" t="s">
        <v>4445</v>
      </c>
      <c r="G394" s="225"/>
      <c r="H394" s="229">
        <v>1.3999999999999999</v>
      </c>
      <c r="I394" s="230"/>
      <c r="J394" s="225"/>
      <c r="K394" s="225"/>
      <c r="L394" s="231"/>
      <c r="M394" s="236"/>
      <c r="N394" s="237"/>
      <c r="O394" s="237"/>
      <c r="P394" s="237"/>
      <c r="Q394" s="237"/>
      <c r="R394" s="237"/>
      <c r="S394" s="237"/>
      <c r="T394" s="238"/>
      <c r="U394" s="12"/>
      <c r="V394" s="12"/>
      <c r="W394" s="12"/>
      <c r="X394" s="12"/>
      <c r="Y394" s="12"/>
      <c r="Z394" s="12"/>
      <c r="AA394" s="12"/>
      <c r="AB394" s="12"/>
      <c r="AC394" s="12"/>
      <c r="AD394" s="12"/>
      <c r="AE394" s="12"/>
      <c r="AT394" s="235" t="s">
        <v>275</v>
      </c>
      <c r="AU394" s="235" t="s">
        <v>76</v>
      </c>
      <c r="AV394" s="12" t="s">
        <v>78</v>
      </c>
      <c r="AW394" s="12" t="s">
        <v>31</v>
      </c>
      <c r="AX394" s="12" t="s">
        <v>69</v>
      </c>
      <c r="AY394" s="235" t="s">
        <v>266</v>
      </c>
    </row>
    <row r="395" s="12" customFormat="1">
      <c r="A395" s="12"/>
      <c r="B395" s="224"/>
      <c r="C395" s="225"/>
      <c r="D395" s="226" t="s">
        <v>275</v>
      </c>
      <c r="E395" s="227" t="s">
        <v>4049</v>
      </c>
      <c r="F395" s="228" t="s">
        <v>4446</v>
      </c>
      <c r="G395" s="225"/>
      <c r="H395" s="229">
        <v>7.7999999999999998</v>
      </c>
      <c r="I395" s="230"/>
      <c r="J395" s="225"/>
      <c r="K395" s="225"/>
      <c r="L395" s="231"/>
      <c r="M395" s="236"/>
      <c r="N395" s="237"/>
      <c r="O395" s="237"/>
      <c r="P395" s="237"/>
      <c r="Q395" s="237"/>
      <c r="R395" s="237"/>
      <c r="S395" s="237"/>
      <c r="T395" s="238"/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T395" s="235" t="s">
        <v>275</v>
      </c>
      <c r="AU395" s="235" t="s">
        <v>76</v>
      </c>
      <c r="AV395" s="12" t="s">
        <v>78</v>
      </c>
      <c r="AW395" s="12" t="s">
        <v>31</v>
      </c>
      <c r="AX395" s="12" t="s">
        <v>69</v>
      </c>
      <c r="AY395" s="235" t="s">
        <v>266</v>
      </c>
    </row>
    <row r="396" s="12" customFormat="1">
      <c r="A396" s="12"/>
      <c r="B396" s="224"/>
      <c r="C396" s="225"/>
      <c r="D396" s="226" t="s">
        <v>275</v>
      </c>
      <c r="E396" s="227" t="s">
        <v>4053</v>
      </c>
      <c r="F396" s="228" t="s">
        <v>4447</v>
      </c>
      <c r="G396" s="225"/>
      <c r="H396" s="229">
        <v>8.5999999999999996</v>
      </c>
      <c r="I396" s="230"/>
      <c r="J396" s="225"/>
      <c r="K396" s="225"/>
      <c r="L396" s="231"/>
      <c r="M396" s="236"/>
      <c r="N396" s="237"/>
      <c r="O396" s="237"/>
      <c r="P396" s="237"/>
      <c r="Q396" s="237"/>
      <c r="R396" s="237"/>
      <c r="S396" s="237"/>
      <c r="T396" s="238"/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  <c r="AT396" s="235" t="s">
        <v>275</v>
      </c>
      <c r="AU396" s="235" t="s">
        <v>76</v>
      </c>
      <c r="AV396" s="12" t="s">
        <v>78</v>
      </c>
      <c r="AW396" s="12" t="s">
        <v>31</v>
      </c>
      <c r="AX396" s="12" t="s">
        <v>69</v>
      </c>
      <c r="AY396" s="235" t="s">
        <v>266</v>
      </c>
    </row>
    <row r="397" s="12" customFormat="1">
      <c r="A397" s="12"/>
      <c r="B397" s="224"/>
      <c r="C397" s="225"/>
      <c r="D397" s="226" t="s">
        <v>275</v>
      </c>
      <c r="E397" s="227" t="s">
        <v>4448</v>
      </c>
      <c r="F397" s="228" t="s">
        <v>4449</v>
      </c>
      <c r="G397" s="225"/>
      <c r="H397" s="229">
        <v>454.5</v>
      </c>
      <c r="I397" s="230"/>
      <c r="J397" s="225"/>
      <c r="K397" s="225"/>
      <c r="L397" s="231"/>
      <c r="M397" s="236"/>
      <c r="N397" s="237"/>
      <c r="O397" s="237"/>
      <c r="P397" s="237"/>
      <c r="Q397" s="237"/>
      <c r="R397" s="237"/>
      <c r="S397" s="237"/>
      <c r="T397" s="238"/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T397" s="235" t="s">
        <v>275</v>
      </c>
      <c r="AU397" s="235" t="s">
        <v>76</v>
      </c>
      <c r="AV397" s="12" t="s">
        <v>78</v>
      </c>
      <c r="AW397" s="12" t="s">
        <v>31</v>
      </c>
      <c r="AX397" s="12" t="s">
        <v>76</v>
      </c>
      <c r="AY397" s="235" t="s">
        <v>266</v>
      </c>
    </row>
    <row r="398" s="2" customFormat="1" ht="16.5" customHeight="1">
      <c r="A398" s="38"/>
      <c r="B398" s="39"/>
      <c r="C398" s="239" t="s">
        <v>1042</v>
      </c>
      <c r="D398" s="239" t="s">
        <v>299</v>
      </c>
      <c r="E398" s="240" t="s">
        <v>4450</v>
      </c>
      <c r="F398" s="241" t="s">
        <v>4451</v>
      </c>
      <c r="G398" s="242" t="s">
        <v>299</v>
      </c>
      <c r="H398" s="243">
        <v>433.80000000000001</v>
      </c>
      <c r="I398" s="244"/>
      <c r="J398" s="245">
        <f>ROUND(I398*H398,2)</f>
        <v>0</v>
      </c>
      <c r="K398" s="241" t="s">
        <v>19</v>
      </c>
      <c r="L398" s="246"/>
      <c r="M398" s="247" t="s">
        <v>19</v>
      </c>
      <c r="N398" s="248" t="s">
        <v>40</v>
      </c>
      <c r="O398" s="84"/>
      <c r="P398" s="215">
        <f>O398*H398</f>
        <v>0</v>
      </c>
      <c r="Q398" s="215">
        <v>0</v>
      </c>
      <c r="R398" s="215">
        <f>Q398*H398</f>
        <v>0</v>
      </c>
      <c r="S398" s="215">
        <v>0</v>
      </c>
      <c r="T398" s="216">
        <f>S398*H398</f>
        <v>0</v>
      </c>
      <c r="U398" s="38"/>
      <c r="V398" s="38"/>
      <c r="W398" s="38"/>
      <c r="X398" s="38"/>
      <c r="Y398" s="38"/>
      <c r="Z398" s="38"/>
      <c r="AA398" s="38"/>
      <c r="AB398" s="38"/>
      <c r="AC398" s="38"/>
      <c r="AD398" s="38"/>
      <c r="AE398" s="38"/>
      <c r="AR398" s="217" t="s">
        <v>303</v>
      </c>
      <c r="AT398" s="217" t="s">
        <v>299</v>
      </c>
      <c r="AU398" s="217" t="s">
        <v>76</v>
      </c>
      <c r="AY398" s="17" t="s">
        <v>266</v>
      </c>
      <c r="BE398" s="218">
        <f>IF(N398="základní",J398,0)</f>
        <v>0</v>
      </c>
      <c r="BF398" s="218">
        <f>IF(N398="snížená",J398,0)</f>
        <v>0</v>
      </c>
      <c r="BG398" s="218">
        <f>IF(N398="zákl. přenesená",J398,0)</f>
        <v>0</v>
      </c>
      <c r="BH398" s="218">
        <f>IF(N398="sníž. přenesená",J398,0)</f>
        <v>0</v>
      </c>
      <c r="BI398" s="218">
        <f>IF(N398="nulová",J398,0)</f>
        <v>0</v>
      </c>
      <c r="BJ398" s="17" t="s">
        <v>76</v>
      </c>
      <c r="BK398" s="218">
        <f>ROUND(I398*H398,2)</f>
        <v>0</v>
      </c>
      <c r="BL398" s="17" t="s">
        <v>265</v>
      </c>
      <c r="BM398" s="217" t="s">
        <v>4452</v>
      </c>
    </row>
    <row r="399" s="12" customFormat="1">
      <c r="A399" s="12"/>
      <c r="B399" s="224"/>
      <c r="C399" s="225"/>
      <c r="D399" s="226" t="s">
        <v>275</v>
      </c>
      <c r="E399" s="227" t="s">
        <v>1033</v>
      </c>
      <c r="F399" s="228" t="s">
        <v>4442</v>
      </c>
      <c r="G399" s="225"/>
      <c r="H399" s="229">
        <v>395.19999999999999</v>
      </c>
      <c r="I399" s="230"/>
      <c r="J399" s="225"/>
      <c r="K399" s="225"/>
      <c r="L399" s="231"/>
      <c r="M399" s="236"/>
      <c r="N399" s="237"/>
      <c r="O399" s="237"/>
      <c r="P399" s="237"/>
      <c r="Q399" s="237"/>
      <c r="R399" s="237"/>
      <c r="S399" s="237"/>
      <c r="T399" s="238"/>
      <c r="U399" s="12"/>
      <c r="V399" s="12"/>
      <c r="W399" s="12"/>
      <c r="X399" s="12"/>
      <c r="Y399" s="12"/>
      <c r="Z399" s="12"/>
      <c r="AA399" s="12"/>
      <c r="AB399" s="12"/>
      <c r="AC399" s="12"/>
      <c r="AD399" s="12"/>
      <c r="AE399" s="12"/>
      <c r="AT399" s="235" t="s">
        <v>275</v>
      </c>
      <c r="AU399" s="235" t="s">
        <v>76</v>
      </c>
      <c r="AV399" s="12" t="s">
        <v>78</v>
      </c>
      <c r="AW399" s="12" t="s">
        <v>31</v>
      </c>
      <c r="AX399" s="12" t="s">
        <v>69</v>
      </c>
      <c r="AY399" s="235" t="s">
        <v>266</v>
      </c>
    </row>
    <row r="400" s="12" customFormat="1">
      <c r="A400" s="12"/>
      <c r="B400" s="224"/>
      <c r="C400" s="225"/>
      <c r="D400" s="226" t="s">
        <v>275</v>
      </c>
      <c r="E400" s="227" t="s">
        <v>4057</v>
      </c>
      <c r="F400" s="228" t="s">
        <v>4443</v>
      </c>
      <c r="G400" s="225"/>
      <c r="H400" s="229">
        <v>38.600000000000001</v>
      </c>
      <c r="I400" s="230"/>
      <c r="J400" s="225"/>
      <c r="K400" s="225"/>
      <c r="L400" s="231"/>
      <c r="M400" s="236"/>
      <c r="N400" s="237"/>
      <c r="O400" s="237"/>
      <c r="P400" s="237"/>
      <c r="Q400" s="237"/>
      <c r="R400" s="237"/>
      <c r="S400" s="237"/>
      <c r="T400" s="238"/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T400" s="235" t="s">
        <v>275</v>
      </c>
      <c r="AU400" s="235" t="s">
        <v>76</v>
      </c>
      <c r="AV400" s="12" t="s">
        <v>78</v>
      </c>
      <c r="AW400" s="12" t="s">
        <v>31</v>
      </c>
      <c r="AX400" s="12" t="s">
        <v>69</v>
      </c>
      <c r="AY400" s="235" t="s">
        <v>266</v>
      </c>
    </row>
    <row r="401" s="12" customFormat="1">
      <c r="A401" s="12"/>
      <c r="B401" s="224"/>
      <c r="C401" s="225"/>
      <c r="D401" s="226" t="s">
        <v>275</v>
      </c>
      <c r="E401" s="227" t="s">
        <v>4453</v>
      </c>
      <c r="F401" s="228" t="s">
        <v>4454</v>
      </c>
      <c r="G401" s="225"/>
      <c r="H401" s="229">
        <v>433.80000000000001</v>
      </c>
      <c r="I401" s="230"/>
      <c r="J401" s="225"/>
      <c r="K401" s="225"/>
      <c r="L401" s="231"/>
      <c r="M401" s="236"/>
      <c r="N401" s="237"/>
      <c r="O401" s="237"/>
      <c r="P401" s="237"/>
      <c r="Q401" s="237"/>
      <c r="R401" s="237"/>
      <c r="S401" s="237"/>
      <c r="T401" s="238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T401" s="235" t="s">
        <v>275</v>
      </c>
      <c r="AU401" s="235" t="s">
        <v>76</v>
      </c>
      <c r="AV401" s="12" t="s">
        <v>78</v>
      </c>
      <c r="AW401" s="12" t="s">
        <v>31</v>
      </c>
      <c r="AX401" s="12" t="s">
        <v>76</v>
      </c>
      <c r="AY401" s="235" t="s">
        <v>266</v>
      </c>
    </row>
    <row r="402" s="2" customFormat="1" ht="16.5" customHeight="1">
      <c r="A402" s="38"/>
      <c r="B402" s="39"/>
      <c r="C402" s="239" t="s">
        <v>1049</v>
      </c>
      <c r="D402" s="239" t="s">
        <v>299</v>
      </c>
      <c r="E402" s="240" t="s">
        <v>4455</v>
      </c>
      <c r="F402" s="241" t="s">
        <v>4456</v>
      </c>
      <c r="G402" s="242" t="s">
        <v>299</v>
      </c>
      <c r="H402" s="243">
        <v>2.8999999999999999</v>
      </c>
      <c r="I402" s="244"/>
      <c r="J402" s="245">
        <f>ROUND(I402*H402,2)</f>
        <v>0</v>
      </c>
      <c r="K402" s="241" t="s">
        <v>19</v>
      </c>
      <c r="L402" s="246"/>
      <c r="M402" s="247" t="s">
        <v>19</v>
      </c>
      <c r="N402" s="248" t="s">
        <v>40</v>
      </c>
      <c r="O402" s="84"/>
      <c r="P402" s="215">
        <f>O402*H402</f>
        <v>0</v>
      </c>
      <c r="Q402" s="215">
        <v>0</v>
      </c>
      <c r="R402" s="215">
        <f>Q402*H402</f>
        <v>0</v>
      </c>
      <c r="S402" s="215">
        <v>0</v>
      </c>
      <c r="T402" s="216">
        <f>S402*H402</f>
        <v>0</v>
      </c>
      <c r="U402" s="38"/>
      <c r="V402" s="38"/>
      <c r="W402" s="38"/>
      <c r="X402" s="38"/>
      <c r="Y402" s="38"/>
      <c r="Z402" s="38"/>
      <c r="AA402" s="38"/>
      <c r="AB402" s="38"/>
      <c r="AC402" s="38"/>
      <c r="AD402" s="38"/>
      <c r="AE402" s="38"/>
      <c r="AR402" s="217" t="s">
        <v>303</v>
      </c>
      <c r="AT402" s="217" t="s">
        <v>299</v>
      </c>
      <c r="AU402" s="217" t="s">
        <v>76</v>
      </c>
      <c r="AY402" s="17" t="s">
        <v>266</v>
      </c>
      <c r="BE402" s="218">
        <f>IF(N402="základní",J402,0)</f>
        <v>0</v>
      </c>
      <c r="BF402" s="218">
        <f>IF(N402="snížená",J402,0)</f>
        <v>0</v>
      </c>
      <c r="BG402" s="218">
        <f>IF(N402="zákl. přenesená",J402,0)</f>
        <v>0</v>
      </c>
      <c r="BH402" s="218">
        <f>IF(N402="sníž. přenesená",J402,0)</f>
        <v>0</v>
      </c>
      <c r="BI402" s="218">
        <f>IF(N402="nulová",J402,0)</f>
        <v>0</v>
      </c>
      <c r="BJ402" s="17" t="s">
        <v>76</v>
      </c>
      <c r="BK402" s="218">
        <f>ROUND(I402*H402,2)</f>
        <v>0</v>
      </c>
      <c r="BL402" s="17" t="s">
        <v>265</v>
      </c>
      <c r="BM402" s="217" t="s">
        <v>4457</v>
      </c>
    </row>
    <row r="403" s="12" customFormat="1">
      <c r="A403" s="12"/>
      <c r="B403" s="224"/>
      <c r="C403" s="225"/>
      <c r="D403" s="226" t="s">
        <v>275</v>
      </c>
      <c r="E403" s="227" t="s">
        <v>1040</v>
      </c>
      <c r="F403" s="228" t="s">
        <v>4444</v>
      </c>
      <c r="G403" s="225"/>
      <c r="H403" s="229">
        <v>2.8999999999999999</v>
      </c>
      <c r="I403" s="230"/>
      <c r="J403" s="225"/>
      <c r="K403" s="225"/>
      <c r="L403" s="231"/>
      <c r="M403" s="236"/>
      <c r="N403" s="237"/>
      <c r="O403" s="237"/>
      <c r="P403" s="237"/>
      <c r="Q403" s="237"/>
      <c r="R403" s="237"/>
      <c r="S403" s="237"/>
      <c r="T403" s="238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T403" s="235" t="s">
        <v>275</v>
      </c>
      <c r="AU403" s="235" t="s">
        <v>76</v>
      </c>
      <c r="AV403" s="12" t="s">
        <v>78</v>
      </c>
      <c r="AW403" s="12" t="s">
        <v>31</v>
      </c>
      <c r="AX403" s="12" t="s">
        <v>69</v>
      </c>
      <c r="AY403" s="235" t="s">
        <v>266</v>
      </c>
    </row>
    <row r="404" s="12" customFormat="1">
      <c r="A404" s="12"/>
      <c r="B404" s="224"/>
      <c r="C404" s="225"/>
      <c r="D404" s="226" t="s">
        <v>275</v>
      </c>
      <c r="E404" s="227" t="s">
        <v>4458</v>
      </c>
      <c r="F404" s="228" t="s">
        <v>4459</v>
      </c>
      <c r="G404" s="225"/>
      <c r="H404" s="229">
        <v>2.8999999999999999</v>
      </c>
      <c r="I404" s="230"/>
      <c r="J404" s="225"/>
      <c r="K404" s="225"/>
      <c r="L404" s="231"/>
      <c r="M404" s="236"/>
      <c r="N404" s="237"/>
      <c r="O404" s="237"/>
      <c r="P404" s="237"/>
      <c r="Q404" s="237"/>
      <c r="R404" s="237"/>
      <c r="S404" s="237"/>
      <c r="T404" s="238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T404" s="235" t="s">
        <v>275</v>
      </c>
      <c r="AU404" s="235" t="s">
        <v>76</v>
      </c>
      <c r="AV404" s="12" t="s">
        <v>78</v>
      </c>
      <c r="AW404" s="12" t="s">
        <v>31</v>
      </c>
      <c r="AX404" s="12" t="s">
        <v>76</v>
      </c>
      <c r="AY404" s="235" t="s">
        <v>266</v>
      </c>
    </row>
    <row r="405" s="2" customFormat="1" ht="16.5" customHeight="1">
      <c r="A405" s="38"/>
      <c r="B405" s="39"/>
      <c r="C405" s="239" t="s">
        <v>1054</v>
      </c>
      <c r="D405" s="239" t="s">
        <v>299</v>
      </c>
      <c r="E405" s="240" t="s">
        <v>4460</v>
      </c>
      <c r="F405" s="241" t="s">
        <v>4461</v>
      </c>
      <c r="G405" s="242" t="s">
        <v>299</v>
      </c>
      <c r="H405" s="243">
        <v>1.3999999999999999</v>
      </c>
      <c r="I405" s="244"/>
      <c r="J405" s="245">
        <f>ROUND(I405*H405,2)</f>
        <v>0</v>
      </c>
      <c r="K405" s="241" t="s">
        <v>19</v>
      </c>
      <c r="L405" s="246"/>
      <c r="M405" s="247" t="s">
        <v>19</v>
      </c>
      <c r="N405" s="248" t="s">
        <v>40</v>
      </c>
      <c r="O405" s="84"/>
      <c r="P405" s="215">
        <f>O405*H405</f>
        <v>0</v>
      </c>
      <c r="Q405" s="215">
        <v>0</v>
      </c>
      <c r="R405" s="215">
        <f>Q405*H405</f>
        <v>0</v>
      </c>
      <c r="S405" s="215">
        <v>0</v>
      </c>
      <c r="T405" s="216">
        <f>S405*H405</f>
        <v>0</v>
      </c>
      <c r="U405" s="38"/>
      <c r="V405" s="38"/>
      <c r="W405" s="38"/>
      <c r="X405" s="38"/>
      <c r="Y405" s="38"/>
      <c r="Z405" s="38"/>
      <c r="AA405" s="38"/>
      <c r="AB405" s="38"/>
      <c r="AC405" s="38"/>
      <c r="AD405" s="38"/>
      <c r="AE405" s="38"/>
      <c r="AR405" s="217" t="s">
        <v>303</v>
      </c>
      <c r="AT405" s="217" t="s">
        <v>299</v>
      </c>
      <c r="AU405" s="217" t="s">
        <v>76</v>
      </c>
      <c r="AY405" s="17" t="s">
        <v>266</v>
      </c>
      <c r="BE405" s="218">
        <f>IF(N405="základní",J405,0)</f>
        <v>0</v>
      </c>
      <c r="BF405" s="218">
        <f>IF(N405="snížená",J405,0)</f>
        <v>0</v>
      </c>
      <c r="BG405" s="218">
        <f>IF(N405="zákl. přenesená",J405,0)</f>
        <v>0</v>
      </c>
      <c r="BH405" s="218">
        <f>IF(N405="sníž. přenesená",J405,0)</f>
        <v>0</v>
      </c>
      <c r="BI405" s="218">
        <f>IF(N405="nulová",J405,0)</f>
        <v>0</v>
      </c>
      <c r="BJ405" s="17" t="s">
        <v>76</v>
      </c>
      <c r="BK405" s="218">
        <f>ROUND(I405*H405,2)</f>
        <v>0</v>
      </c>
      <c r="BL405" s="17" t="s">
        <v>265</v>
      </c>
      <c r="BM405" s="217" t="s">
        <v>4462</v>
      </c>
    </row>
    <row r="406" s="12" customFormat="1">
      <c r="A406" s="12"/>
      <c r="B406" s="224"/>
      <c r="C406" s="225"/>
      <c r="D406" s="226" t="s">
        <v>275</v>
      </c>
      <c r="E406" s="227" t="s">
        <v>1047</v>
      </c>
      <c r="F406" s="228" t="s">
        <v>4445</v>
      </c>
      <c r="G406" s="225"/>
      <c r="H406" s="229">
        <v>1.3999999999999999</v>
      </c>
      <c r="I406" s="230"/>
      <c r="J406" s="225"/>
      <c r="K406" s="225"/>
      <c r="L406" s="231"/>
      <c r="M406" s="236"/>
      <c r="N406" s="237"/>
      <c r="O406" s="237"/>
      <c r="P406" s="237"/>
      <c r="Q406" s="237"/>
      <c r="R406" s="237"/>
      <c r="S406" s="237"/>
      <c r="T406" s="238"/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  <c r="AT406" s="235" t="s">
        <v>275</v>
      </c>
      <c r="AU406" s="235" t="s">
        <v>76</v>
      </c>
      <c r="AV406" s="12" t="s">
        <v>78</v>
      </c>
      <c r="AW406" s="12" t="s">
        <v>31</v>
      </c>
      <c r="AX406" s="12" t="s">
        <v>69</v>
      </c>
      <c r="AY406" s="235" t="s">
        <v>266</v>
      </c>
    </row>
    <row r="407" s="12" customFormat="1">
      <c r="A407" s="12"/>
      <c r="B407" s="224"/>
      <c r="C407" s="225"/>
      <c r="D407" s="226" t="s">
        <v>275</v>
      </c>
      <c r="E407" s="227" t="s">
        <v>4463</v>
      </c>
      <c r="F407" s="228" t="s">
        <v>4464</v>
      </c>
      <c r="G407" s="225"/>
      <c r="H407" s="229">
        <v>1.3999999999999999</v>
      </c>
      <c r="I407" s="230"/>
      <c r="J407" s="225"/>
      <c r="K407" s="225"/>
      <c r="L407" s="231"/>
      <c r="M407" s="236"/>
      <c r="N407" s="237"/>
      <c r="O407" s="237"/>
      <c r="P407" s="237"/>
      <c r="Q407" s="237"/>
      <c r="R407" s="237"/>
      <c r="S407" s="237"/>
      <c r="T407" s="238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T407" s="235" t="s">
        <v>275</v>
      </c>
      <c r="AU407" s="235" t="s">
        <v>76</v>
      </c>
      <c r="AV407" s="12" t="s">
        <v>78</v>
      </c>
      <c r="AW407" s="12" t="s">
        <v>31</v>
      </c>
      <c r="AX407" s="12" t="s">
        <v>76</v>
      </c>
      <c r="AY407" s="235" t="s">
        <v>266</v>
      </c>
    </row>
    <row r="408" s="2" customFormat="1" ht="16.5" customHeight="1">
      <c r="A408" s="38"/>
      <c r="B408" s="39"/>
      <c r="C408" s="239" t="s">
        <v>1061</v>
      </c>
      <c r="D408" s="239" t="s">
        <v>299</v>
      </c>
      <c r="E408" s="240" t="s">
        <v>4465</v>
      </c>
      <c r="F408" s="241" t="s">
        <v>4466</v>
      </c>
      <c r="G408" s="242" t="s">
        <v>299</v>
      </c>
      <c r="H408" s="243">
        <v>16.399999999999999</v>
      </c>
      <c r="I408" s="244"/>
      <c r="J408" s="245">
        <f>ROUND(I408*H408,2)</f>
        <v>0</v>
      </c>
      <c r="K408" s="241" t="s">
        <v>19</v>
      </c>
      <c r="L408" s="246"/>
      <c r="M408" s="247" t="s">
        <v>19</v>
      </c>
      <c r="N408" s="248" t="s">
        <v>40</v>
      </c>
      <c r="O408" s="84"/>
      <c r="P408" s="215">
        <f>O408*H408</f>
        <v>0</v>
      </c>
      <c r="Q408" s="215">
        <v>0</v>
      </c>
      <c r="R408" s="215">
        <f>Q408*H408</f>
        <v>0</v>
      </c>
      <c r="S408" s="215">
        <v>0</v>
      </c>
      <c r="T408" s="216">
        <f>S408*H408</f>
        <v>0</v>
      </c>
      <c r="U408" s="38"/>
      <c r="V408" s="38"/>
      <c r="W408" s="38"/>
      <c r="X408" s="38"/>
      <c r="Y408" s="38"/>
      <c r="Z408" s="38"/>
      <c r="AA408" s="38"/>
      <c r="AB408" s="38"/>
      <c r="AC408" s="38"/>
      <c r="AD408" s="38"/>
      <c r="AE408" s="38"/>
      <c r="AR408" s="217" t="s">
        <v>303</v>
      </c>
      <c r="AT408" s="217" t="s">
        <v>299</v>
      </c>
      <c r="AU408" s="217" t="s">
        <v>76</v>
      </c>
      <c r="AY408" s="17" t="s">
        <v>266</v>
      </c>
      <c r="BE408" s="218">
        <f>IF(N408="základní",J408,0)</f>
        <v>0</v>
      </c>
      <c r="BF408" s="218">
        <f>IF(N408="snížená",J408,0)</f>
        <v>0</v>
      </c>
      <c r="BG408" s="218">
        <f>IF(N408="zákl. přenesená",J408,0)</f>
        <v>0</v>
      </c>
      <c r="BH408" s="218">
        <f>IF(N408="sníž. přenesená",J408,0)</f>
        <v>0</v>
      </c>
      <c r="BI408" s="218">
        <f>IF(N408="nulová",J408,0)</f>
        <v>0</v>
      </c>
      <c r="BJ408" s="17" t="s">
        <v>76</v>
      </c>
      <c r="BK408" s="218">
        <f>ROUND(I408*H408,2)</f>
        <v>0</v>
      </c>
      <c r="BL408" s="17" t="s">
        <v>265</v>
      </c>
      <c r="BM408" s="217" t="s">
        <v>4467</v>
      </c>
    </row>
    <row r="409" s="12" customFormat="1">
      <c r="A409" s="12"/>
      <c r="B409" s="224"/>
      <c r="C409" s="225"/>
      <c r="D409" s="226" t="s">
        <v>275</v>
      </c>
      <c r="E409" s="227" t="s">
        <v>4468</v>
      </c>
      <c r="F409" s="228" t="s">
        <v>4446</v>
      </c>
      <c r="G409" s="225"/>
      <c r="H409" s="229">
        <v>7.7999999999999998</v>
      </c>
      <c r="I409" s="230"/>
      <c r="J409" s="225"/>
      <c r="K409" s="225"/>
      <c r="L409" s="231"/>
      <c r="M409" s="236"/>
      <c r="N409" s="237"/>
      <c r="O409" s="237"/>
      <c r="P409" s="237"/>
      <c r="Q409" s="237"/>
      <c r="R409" s="237"/>
      <c r="S409" s="237"/>
      <c r="T409" s="238"/>
      <c r="U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  <c r="AT409" s="235" t="s">
        <v>275</v>
      </c>
      <c r="AU409" s="235" t="s">
        <v>76</v>
      </c>
      <c r="AV409" s="12" t="s">
        <v>78</v>
      </c>
      <c r="AW409" s="12" t="s">
        <v>31</v>
      </c>
      <c r="AX409" s="12" t="s">
        <v>69</v>
      </c>
      <c r="AY409" s="235" t="s">
        <v>266</v>
      </c>
    </row>
    <row r="410" s="12" customFormat="1">
      <c r="A410" s="12"/>
      <c r="B410" s="224"/>
      <c r="C410" s="225"/>
      <c r="D410" s="226" t="s">
        <v>275</v>
      </c>
      <c r="E410" s="227" t="s">
        <v>4060</v>
      </c>
      <c r="F410" s="228" t="s">
        <v>4447</v>
      </c>
      <c r="G410" s="225"/>
      <c r="H410" s="229">
        <v>8.5999999999999996</v>
      </c>
      <c r="I410" s="230"/>
      <c r="J410" s="225"/>
      <c r="K410" s="225"/>
      <c r="L410" s="231"/>
      <c r="M410" s="236"/>
      <c r="N410" s="237"/>
      <c r="O410" s="237"/>
      <c r="P410" s="237"/>
      <c r="Q410" s="237"/>
      <c r="R410" s="237"/>
      <c r="S410" s="237"/>
      <c r="T410" s="238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T410" s="235" t="s">
        <v>275</v>
      </c>
      <c r="AU410" s="235" t="s">
        <v>76</v>
      </c>
      <c r="AV410" s="12" t="s">
        <v>78</v>
      </c>
      <c r="AW410" s="12" t="s">
        <v>31</v>
      </c>
      <c r="AX410" s="12" t="s">
        <v>69</v>
      </c>
      <c r="AY410" s="235" t="s">
        <v>266</v>
      </c>
    </row>
    <row r="411" s="12" customFormat="1">
      <c r="A411" s="12"/>
      <c r="B411" s="224"/>
      <c r="C411" s="225"/>
      <c r="D411" s="226" t="s">
        <v>275</v>
      </c>
      <c r="E411" s="227" t="s">
        <v>4469</v>
      </c>
      <c r="F411" s="228" t="s">
        <v>4470</v>
      </c>
      <c r="G411" s="225"/>
      <c r="H411" s="229">
        <v>16.399999999999999</v>
      </c>
      <c r="I411" s="230"/>
      <c r="J411" s="225"/>
      <c r="K411" s="225"/>
      <c r="L411" s="231"/>
      <c r="M411" s="236"/>
      <c r="N411" s="237"/>
      <c r="O411" s="237"/>
      <c r="P411" s="237"/>
      <c r="Q411" s="237"/>
      <c r="R411" s="237"/>
      <c r="S411" s="237"/>
      <c r="T411" s="238"/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T411" s="235" t="s">
        <v>275</v>
      </c>
      <c r="AU411" s="235" t="s">
        <v>76</v>
      </c>
      <c r="AV411" s="12" t="s">
        <v>78</v>
      </c>
      <c r="AW411" s="12" t="s">
        <v>31</v>
      </c>
      <c r="AX411" s="12" t="s">
        <v>76</v>
      </c>
      <c r="AY411" s="235" t="s">
        <v>266</v>
      </c>
    </row>
    <row r="412" s="2" customFormat="1" ht="16.5" customHeight="1">
      <c r="A412" s="38"/>
      <c r="B412" s="39"/>
      <c r="C412" s="206" t="s">
        <v>1080</v>
      </c>
      <c r="D412" s="206" t="s">
        <v>267</v>
      </c>
      <c r="E412" s="207" t="s">
        <v>4471</v>
      </c>
      <c r="F412" s="208" t="s">
        <v>4472</v>
      </c>
      <c r="G412" s="209" t="s">
        <v>391</v>
      </c>
      <c r="H412" s="210">
        <v>137</v>
      </c>
      <c r="I412" s="211"/>
      <c r="J412" s="212">
        <f>ROUND(I412*H412,2)</f>
        <v>0</v>
      </c>
      <c r="K412" s="208" t="s">
        <v>271</v>
      </c>
      <c r="L412" s="44"/>
      <c r="M412" s="213" t="s">
        <v>19</v>
      </c>
      <c r="N412" s="214" t="s">
        <v>40</v>
      </c>
      <c r="O412" s="84"/>
      <c r="P412" s="215">
        <f>O412*H412</f>
        <v>0</v>
      </c>
      <c r="Q412" s="215">
        <v>0</v>
      </c>
      <c r="R412" s="215">
        <f>Q412*H412</f>
        <v>0</v>
      </c>
      <c r="S412" s="215">
        <v>0</v>
      </c>
      <c r="T412" s="216">
        <f>S412*H412</f>
        <v>0</v>
      </c>
      <c r="U412" s="38"/>
      <c r="V412" s="38"/>
      <c r="W412" s="38"/>
      <c r="X412" s="38"/>
      <c r="Y412" s="38"/>
      <c r="Z412" s="38"/>
      <c r="AA412" s="38"/>
      <c r="AB412" s="38"/>
      <c r="AC412" s="38"/>
      <c r="AD412" s="38"/>
      <c r="AE412" s="38"/>
      <c r="AR412" s="217" t="s">
        <v>265</v>
      </c>
      <c r="AT412" s="217" t="s">
        <v>267</v>
      </c>
      <c r="AU412" s="217" t="s">
        <v>76</v>
      </c>
      <c r="AY412" s="17" t="s">
        <v>266</v>
      </c>
      <c r="BE412" s="218">
        <f>IF(N412="základní",J412,0)</f>
        <v>0</v>
      </c>
      <c r="BF412" s="218">
        <f>IF(N412="snížená",J412,0)</f>
        <v>0</v>
      </c>
      <c r="BG412" s="218">
        <f>IF(N412="zákl. přenesená",J412,0)</f>
        <v>0</v>
      </c>
      <c r="BH412" s="218">
        <f>IF(N412="sníž. přenesená",J412,0)</f>
        <v>0</v>
      </c>
      <c r="BI412" s="218">
        <f>IF(N412="nulová",J412,0)</f>
        <v>0</v>
      </c>
      <c r="BJ412" s="17" t="s">
        <v>76</v>
      </c>
      <c r="BK412" s="218">
        <f>ROUND(I412*H412,2)</f>
        <v>0</v>
      </c>
      <c r="BL412" s="17" t="s">
        <v>265</v>
      </c>
      <c r="BM412" s="217" t="s">
        <v>4473</v>
      </c>
    </row>
    <row r="413" s="2" customFormat="1">
      <c r="A413" s="38"/>
      <c r="B413" s="39"/>
      <c r="C413" s="40"/>
      <c r="D413" s="219" t="s">
        <v>273</v>
      </c>
      <c r="E413" s="40"/>
      <c r="F413" s="220" t="s">
        <v>4474</v>
      </c>
      <c r="G413" s="40"/>
      <c r="H413" s="40"/>
      <c r="I413" s="221"/>
      <c r="J413" s="40"/>
      <c r="K413" s="40"/>
      <c r="L413" s="44"/>
      <c r="M413" s="222"/>
      <c r="N413" s="223"/>
      <c r="O413" s="84"/>
      <c r="P413" s="84"/>
      <c r="Q413" s="84"/>
      <c r="R413" s="84"/>
      <c r="S413" s="84"/>
      <c r="T413" s="85"/>
      <c r="U413" s="38"/>
      <c r="V413" s="38"/>
      <c r="W413" s="38"/>
      <c r="X413" s="38"/>
      <c r="Y413" s="38"/>
      <c r="Z413" s="38"/>
      <c r="AA413" s="38"/>
      <c r="AB413" s="38"/>
      <c r="AC413" s="38"/>
      <c r="AD413" s="38"/>
      <c r="AE413" s="38"/>
      <c r="AT413" s="17" t="s">
        <v>273</v>
      </c>
      <c r="AU413" s="17" t="s">
        <v>76</v>
      </c>
    </row>
    <row r="414" s="2" customFormat="1" ht="16.5" customHeight="1">
      <c r="A414" s="38"/>
      <c r="B414" s="39"/>
      <c r="C414" s="206" t="s">
        <v>1086</v>
      </c>
      <c r="D414" s="206" t="s">
        <v>267</v>
      </c>
      <c r="E414" s="207" t="s">
        <v>4475</v>
      </c>
      <c r="F414" s="208" t="s">
        <v>4476</v>
      </c>
      <c r="G414" s="209" t="s">
        <v>391</v>
      </c>
      <c r="H414" s="210">
        <v>11039.719999999999</v>
      </c>
      <c r="I414" s="211"/>
      <c r="J414" s="212">
        <f>ROUND(I414*H414,2)</f>
        <v>0</v>
      </c>
      <c r="K414" s="208" t="s">
        <v>271</v>
      </c>
      <c r="L414" s="44"/>
      <c r="M414" s="213" t="s">
        <v>19</v>
      </c>
      <c r="N414" s="214" t="s">
        <v>40</v>
      </c>
      <c r="O414" s="84"/>
      <c r="P414" s="215">
        <f>O414*H414</f>
        <v>0</v>
      </c>
      <c r="Q414" s="215">
        <v>0</v>
      </c>
      <c r="R414" s="215">
        <f>Q414*H414</f>
        <v>0</v>
      </c>
      <c r="S414" s="215">
        <v>0</v>
      </c>
      <c r="T414" s="216">
        <f>S414*H414</f>
        <v>0</v>
      </c>
      <c r="U414" s="38"/>
      <c r="V414" s="38"/>
      <c r="W414" s="38"/>
      <c r="X414" s="38"/>
      <c r="Y414" s="38"/>
      <c r="Z414" s="38"/>
      <c r="AA414" s="38"/>
      <c r="AB414" s="38"/>
      <c r="AC414" s="38"/>
      <c r="AD414" s="38"/>
      <c r="AE414" s="38"/>
      <c r="AR414" s="217" t="s">
        <v>265</v>
      </c>
      <c r="AT414" s="217" t="s">
        <v>267</v>
      </c>
      <c r="AU414" s="217" t="s">
        <v>76</v>
      </c>
      <c r="AY414" s="17" t="s">
        <v>266</v>
      </c>
      <c r="BE414" s="218">
        <f>IF(N414="základní",J414,0)</f>
        <v>0</v>
      </c>
      <c r="BF414" s="218">
        <f>IF(N414="snížená",J414,0)</f>
        <v>0</v>
      </c>
      <c r="BG414" s="218">
        <f>IF(N414="zákl. přenesená",J414,0)</f>
        <v>0</v>
      </c>
      <c r="BH414" s="218">
        <f>IF(N414="sníž. přenesená",J414,0)</f>
        <v>0</v>
      </c>
      <c r="BI414" s="218">
        <f>IF(N414="nulová",J414,0)</f>
        <v>0</v>
      </c>
      <c r="BJ414" s="17" t="s">
        <v>76</v>
      </c>
      <c r="BK414" s="218">
        <f>ROUND(I414*H414,2)</f>
        <v>0</v>
      </c>
      <c r="BL414" s="17" t="s">
        <v>265</v>
      </c>
      <c r="BM414" s="217" t="s">
        <v>4477</v>
      </c>
    </row>
    <row r="415" s="2" customFormat="1">
      <c r="A415" s="38"/>
      <c r="B415" s="39"/>
      <c r="C415" s="40"/>
      <c r="D415" s="219" t="s">
        <v>273</v>
      </c>
      <c r="E415" s="40"/>
      <c r="F415" s="220" t="s">
        <v>4478</v>
      </c>
      <c r="G415" s="40"/>
      <c r="H415" s="40"/>
      <c r="I415" s="221"/>
      <c r="J415" s="40"/>
      <c r="K415" s="40"/>
      <c r="L415" s="44"/>
      <c r="M415" s="222"/>
      <c r="N415" s="223"/>
      <c r="O415" s="84"/>
      <c r="P415" s="84"/>
      <c r="Q415" s="84"/>
      <c r="R415" s="84"/>
      <c r="S415" s="84"/>
      <c r="T415" s="85"/>
      <c r="U415" s="38"/>
      <c r="V415" s="38"/>
      <c r="W415" s="38"/>
      <c r="X415" s="38"/>
      <c r="Y415" s="38"/>
      <c r="Z415" s="38"/>
      <c r="AA415" s="38"/>
      <c r="AB415" s="38"/>
      <c r="AC415" s="38"/>
      <c r="AD415" s="38"/>
      <c r="AE415" s="38"/>
      <c r="AT415" s="17" t="s">
        <v>273</v>
      </c>
      <c r="AU415" s="17" t="s">
        <v>76</v>
      </c>
    </row>
    <row r="416" s="2" customFormat="1" ht="16.5" customHeight="1">
      <c r="A416" s="38"/>
      <c r="B416" s="39"/>
      <c r="C416" s="206" t="s">
        <v>1093</v>
      </c>
      <c r="D416" s="206" t="s">
        <v>267</v>
      </c>
      <c r="E416" s="207" t="s">
        <v>4479</v>
      </c>
      <c r="F416" s="208" t="s">
        <v>4480</v>
      </c>
      <c r="G416" s="209" t="s">
        <v>341</v>
      </c>
      <c r="H416" s="210">
        <v>32</v>
      </c>
      <c r="I416" s="211"/>
      <c r="J416" s="212">
        <f>ROUND(I416*H416,2)</f>
        <v>0</v>
      </c>
      <c r="K416" s="208" t="s">
        <v>19</v>
      </c>
      <c r="L416" s="44"/>
      <c r="M416" s="213" t="s">
        <v>19</v>
      </c>
      <c r="N416" s="214" t="s">
        <v>40</v>
      </c>
      <c r="O416" s="84"/>
      <c r="P416" s="215">
        <f>O416*H416</f>
        <v>0</v>
      </c>
      <c r="Q416" s="215">
        <v>0</v>
      </c>
      <c r="R416" s="215">
        <f>Q416*H416</f>
        <v>0</v>
      </c>
      <c r="S416" s="215">
        <v>0</v>
      </c>
      <c r="T416" s="216">
        <f>S416*H416</f>
        <v>0</v>
      </c>
      <c r="U416" s="38"/>
      <c r="V416" s="38"/>
      <c r="W416" s="38"/>
      <c r="X416" s="38"/>
      <c r="Y416" s="38"/>
      <c r="Z416" s="38"/>
      <c r="AA416" s="38"/>
      <c r="AB416" s="38"/>
      <c r="AC416" s="38"/>
      <c r="AD416" s="38"/>
      <c r="AE416" s="38"/>
      <c r="AR416" s="217" t="s">
        <v>265</v>
      </c>
      <c r="AT416" s="217" t="s">
        <v>267</v>
      </c>
      <c r="AU416" s="217" t="s">
        <v>76</v>
      </c>
      <c r="AY416" s="17" t="s">
        <v>266</v>
      </c>
      <c r="BE416" s="218">
        <f>IF(N416="základní",J416,0)</f>
        <v>0</v>
      </c>
      <c r="BF416" s="218">
        <f>IF(N416="snížená",J416,0)</f>
        <v>0</v>
      </c>
      <c r="BG416" s="218">
        <f>IF(N416="zákl. přenesená",J416,0)</f>
        <v>0</v>
      </c>
      <c r="BH416" s="218">
        <f>IF(N416="sníž. přenesená",J416,0)</f>
        <v>0</v>
      </c>
      <c r="BI416" s="218">
        <f>IF(N416="nulová",J416,0)</f>
        <v>0</v>
      </c>
      <c r="BJ416" s="17" t="s">
        <v>76</v>
      </c>
      <c r="BK416" s="218">
        <f>ROUND(I416*H416,2)</f>
        <v>0</v>
      </c>
      <c r="BL416" s="17" t="s">
        <v>265</v>
      </c>
      <c r="BM416" s="217" t="s">
        <v>4481</v>
      </c>
    </row>
    <row r="417" s="2" customFormat="1" ht="16.5" customHeight="1">
      <c r="A417" s="38"/>
      <c r="B417" s="39"/>
      <c r="C417" s="206" t="s">
        <v>1100</v>
      </c>
      <c r="D417" s="206" t="s">
        <v>267</v>
      </c>
      <c r="E417" s="207" t="s">
        <v>4482</v>
      </c>
      <c r="F417" s="208" t="s">
        <v>4483</v>
      </c>
      <c r="G417" s="209" t="s">
        <v>391</v>
      </c>
      <c r="H417" s="210">
        <v>79</v>
      </c>
      <c r="I417" s="211"/>
      <c r="J417" s="212">
        <f>ROUND(I417*H417,2)</f>
        <v>0</v>
      </c>
      <c r="K417" s="208" t="s">
        <v>271</v>
      </c>
      <c r="L417" s="44"/>
      <c r="M417" s="213" t="s">
        <v>19</v>
      </c>
      <c r="N417" s="214" t="s">
        <v>40</v>
      </c>
      <c r="O417" s="84"/>
      <c r="P417" s="215">
        <f>O417*H417</f>
        <v>0</v>
      </c>
      <c r="Q417" s="215">
        <v>0</v>
      </c>
      <c r="R417" s="215">
        <f>Q417*H417</f>
        <v>0</v>
      </c>
      <c r="S417" s="215">
        <v>0</v>
      </c>
      <c r="T417" s="216">
        <f>S417*H417</f>
        <v>0</v>
      </c>
      <c r="U417" s="38"/>
      <c r="V417" s="38"/>
      <c r="W417" s="38"/>
      <c r="X417" s="38"/>
      <c r="Y417" s="38"/>
      <c r="Z417" s="38"/>
      <c r="AA417" s="38"/>
      <c r="AB417" s="38"/>
      <c r="AC417" s="38"/>
      <c r="AD417" s="38"/>
      <c r="AE417" s="38"/>
      <c r="AR417" s="217" t="s">
        <v>265</v>
      </c>
      <c r="AT417" s="217" t="s">
        <v>267</v>
      </c>
      <c r="AU417" s="217" t="s">
        <v>76</v>
      </c>
      <c r="AY417" s="17" t="s">
        <v>266</v>
      </c>
      <c r="BE417" s="218">
        <f>IF(N417="základní",J417,0)</f>
        <v>0</v>
      </c>
      <c r="BF417" s="218">
        <f>IF(N417="snížená",J417,0)</f>
        <v>0</v>
      </c>
      <c r="BG417" s="218">
        <f>IF(N417="zákl. přenesená",J417,0)</f>
        <v>0</v>
      </c>
      <c r="BH417" s="218">
        <f>IF(N417="sníž. přenesená",J417,0)</f>
        <v>0</v>
      </c>
      <c r="BI417" s="218">
        <f>IF(N417="nulová",J417,0)</f>
        <v>0</v>
      </c>
      <c r="BJ417" s="17" t="s">
        <v>76</v>
      </c>
      <c r="BK417" s="218">
        <f>ROUND(I417*H417,2)</f>
        <v>0</v>
      </c>
      <c r="BL417" s="17" t="s">
        <v>265</v>
      </c>
      <c r="BM417" s="217" t="s">
        <v>4484</v>
      </c>
    </row>
    <row r="418" s="2" customFormat="1">
      <c r="A418" s="38"/>
      <c r="B418" s="39"/>
      <c r="C418" s="40"/>
      <c r="D418" s="219" t="s">
        <v>273</v>
      </c>
      <c r="E418" s="40"/>
      <c r="F418" s="220" t="s">
        <v>4485</v>
      </c>
      <c r="G418" s="40"/>
      <c r="H418" s="40"/>
      <c r="I418" s="221"/>
      <c r="J418" s="40"/>
      <c r="K418" s="40"/>
      <c r="L418" s="44"/>
      <c r="M418" s="222"/>
      <c r="N418" s="223"/>
      <c r="O418" s="84"/>
      <c r="P418" s="84"/>
      <c r="Q418" s="84"/>
      <c r="R418" s="84"/>
      <c r="S418" s="84"/>
      <c r="T418" s="85"/>
      <c r="U418" s="38"/>
      <c r="V418" s="38"/>
      <c r="W418" s="38"/>
      <c r="X418" s="38"/>
      <c r="Y418" s="38"/>
      <c r="Z418" s="38"/>
      <c r="AA418" s="38"/>
      <c r="AB418" s="38"/>
      <c r="AC418" s="38"/>
      <c r="AD418" s="38"/>
      <c r="AE418" s="38"/>
      <c r="AT418" s="17" t="s">
        <v>273</v>
      </c>
      <c r="AU418" s="17" t="s">
        <v>76</v>
      </c>
    </row>
    <row r="419" s="12" customFormat="1">
      <c r="A419" s="12"/>
      <c r="B419" s="224"/>
      <c r="C419" s="225"/>
      <c r="D419" s="226" t="s">
        <v>275</v>
      </c>
      <c r="E419" s="227" t="s">
        <v>1091</v>
      </c>
      <c r="F419" s="228" t="s">
        <v>1054</v>
      </c>
      <c r="G419" s="225"/>
      <c r="H419" s="229">
        <v>79</v>
      </c>
      <c r="I419" s="230"/>
      <c r="J419" s="225"/>
      <c r="K419" s="225"/>
      <c r="L419" s="231"/>
      <c r="M419" s="236"/>
      <c r="N419" s="237"/>
      <c r="O419" s="237"/>
      <c r="P419" s="237"/>
      <c r="Q419" s="237"/>
      <c r="R419" s="237"/>
      <c r="S419" s="237"/>
      <c r="T419" s="238"/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  <c r="AE419" s="12"/>
      <c r="AT419" s="235" t="s">
        <v>275</v>
      </c>
      <c r="AU419" s="235" t="s">
        <v>76</v>
      </c>
      <c r="AV419" s="12" t="s">
        <v>78</v>
      </c>
      <c r="AW419" s="12" t="s">
        <v>31</v>
      </c>
      <c r="AX419" s="12" t="s">
        <v>69</v>
      </c>
      <c r="AY419" s="235" t="s">
        <v>266</v>
      </c>
    </row>
    <row r="420" s="12" customFormat="1">
      <c r="A420" s="12"/>
      <c r="B420" s="224"/>
      <c r="C420" s="225"/>
      <c r="D420" s="226" t="s">
        <v>275</v>
      </c>
      <c r="E420" s="227" t="s">
        <v>4486</v>
      </c>
      <c r="F420" s="228" t="s">
        <v>4487</v>
      </c>
      <c r="G420" s="225"/>
      <c r="H420" s="229">
        <v>79</v>
      </c>
      <c r="I420" s="230"/>
      <c r="J420" s="225"/>
      <c r="K420" s="225"/>
      <c r="L420" s="231"/>
      <c r="M420" s="236"/>
      <c r="N420" s="237"/>
      <c r="O420" s="237"/>
      <c r="P420" s="237"/>
      <c r="Q420" s="237"/>
      <c r="R420" s="237"/>
      <c r="S420" s="237"/>
      <c r="T420" s="238"/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T420" s="235" t="s">
        <v>275</v>
      </c>
      <c r="AU420" s="235" t="s">
        <v>76</v>
      </c>
      <c r="AV420" s="12" t="s">
        <v>78</v>
      </c>
      <c r="AW420" s="12" t="s">
        <v>31</v>
      </c>
      <c r="AX420" s="12" t="s">
        <v>76</v>
      </c>
      <c r="AY420" s="235" t="s">
        <v>266</v>
      </c>
    </row>
    <row r="421" s="2" customFormat="1" ht="16.5" customHeight="1">
      <c r="A421" s="38"/>
      <c r="B421" s="39"/>
      <c r="C421" s="206" t="s">
        <v>1107</v>
      </c>
      <c r="D421" s="206" t="s">
        <v>267</v>
      </c>
      <c r="E421" s="207" t="s">
        <v>4488</v>
      </c>
      <c r="F421" s="208" t="s">
        <v>4489</v>
      </c>
      <c r="G421" s="209" t="s">
        <v>391</v>
      </c>
      <c r="H421" s="210">
        <v>158</v>
      </c>
      <c r="I421" s="211"/>
      <c r="J421" s="212">
        <f>ROUND(I421*H421,2)</f>
        <v>0</v>
      </c>
      <c r="K421" s="208" t="s">
        <v>271</v>
      </c>
      <c r="L421" s="44"/>
      <c r="M421" s="213" t="s">
        <v>19</v>
      </c>
      <c r="N421" s="214" t="s">
        <v>40</v>
      </c>
      <c r="O421" s="84"/>
      <c r="P421" s="215">
        <f>O421*H421</f>
        <v>0</v>
      </c>
      <c r="Q421" s="215">
        <v>0</v>
      </c>
      <c r="R421" s="215">
        <f>Q421*H421</f>
        <v>0</v>
      </c>
      <c r="S421" s="215">
        <v>0</v>
      </c>
      <c r="T421" s="216">
        <f>S421*H421</f>
        <v>0</v>
      </c>
      <c r="U421" s="38"/>
      <c r="V421" s="38"/>
      <c r="W421" s="38"/>
      <c r="X421" s="38"/>
      <c r="Y421" s="38"/>
      <c r="Z421" s="38"/>
      <c r="AA421" s="38"/>
      <c r="AB421" s="38"/>
      <c r="AC421" s="38"/>
      <c r="AD421" s="38"/>
      <c r="AE421" s="38"/>
      <c r="AR421" s="217" t="s">
        <v>265</v>
      </c>
      <c r="AT421" s="217" t="s">
        <v>267</v>
      </c>
      <c r="AU421" s="217" t="s">
        <v>76</v>
      </c>
      <c r="AY421" s="17" t="s">
        <v>266</v>
      </c>
      <c r="BE421" s="218">
        <f>IF(N421="základní",J421,0)</f>
        <v>0</v>
      </c>
      <c r="BF421" s="218">
        <f>IF(N421="snížená",J421,0)</f>
        <v>0</v>
      </c>
      <c r="BG421" s="218">
        <f>IF(N421="zákl. přenesená",J421,0)</f>
        <v>0</v>
      </c>
      <c r="BH421" s="218">
        <f>IF(N421="sníž. přenesená",J421,0)</f>
        <v>0</v>
      </c>
      <c r="BI421" s="218">
        <f>IF(N421="nulová",J421,0)</f>
        <v>0</v>
      </c>
      <c r="BJ421" s="17" t="s">
        <v>76</v>
      </c>
      <c r="BK421" s="218">
        <f>ROUND(I421*H421,2)</f>
        <v>0</v>
      </c>
      <c r="BL421" s="17" t="s">
        <v>265</v>
      </c>
      <c r="BM421" s="217" t="s">
        <v>4490</v>
      </c>
    </row>
    <row r="422" s="2" customFormat="1">
      <c r="A422" s="38"/>
      <c r="B422" s="39"/>
      <c r="C422" s="40"/>
      <c r="D422" s="219" t="s">
        <v>273</v>
      </c>
      <c r="E422" s="40"/>
      <c r="F422" s="220" t="s">
        <v>4491</v>
      </c>
      <c r="G422" s="40"/>
      <c r="H422" s="40"/>
      <c r="I422" s="221"/>
      <c r="J422" s="40"/>
      <c r="K422" s="40"/>
      <c r="L422" s="44"/>
      <c r="M422" s="222"/>
      <c r="N422" s="223"/>
      <c r="O422" s="84"/>
      <c r="P422" s="84"/>
      <c r="Q422" s="84"/>
      <c r="R422" s="84"/>
      <c r="S422" s="84"/>
      <c r="T422" s="85"/>
      <c r="U422" s="38"/>
      <c r="V422" s="38"/>
      <c r="W422" s="38"/>
      <c r="X422" s="38"/>
      <c r="Y422" s="38"/>
      <c r="Z422" s="38"/>
      <c r="AA422" s="38"/>
      <c r="AB422" s="38"/>
      <c r="AC422" s="38"/>
      <c r="AD422" s="38"/>
      <c r="AE422" s="38"/>
      <c r="AT422" s="17" t="s">
        <v>273</v>
      </c>
      <c r="AU422" s="17" t="s">
        <v>76</v>
      </c>
    </row>
    <row r="423" s="12" customFormat="1">
      <c r="A423" s="12"/>
      <c r="B423" s="224"/>
      <c r="C423" s="225"/>
      <c r="D423" s="226" t="s">
        <v>275</v>
      </c>
      <c r="E423" s="227" t="s">
        <v>1098</v>
      </c>
      <c r="F423" s="228" t="s">
        <v>1272</v>
      </c>
      <c r="G423" s="225"/>
      <c r="H423" s="229">
        <v>158</v>
      </c>
      <c r="I423" s="230"/>
      <c r="J423" s="225"/>
      <c r="K423" s="225"/>
      <c r="L423" s="231"/>
      <c r="M423" s="236"/>
      <c r="N423" s="237"/>
      <c r="O423" s="237"/>
      <c r="P423" s="237"/>
      <c r="Q423" s="237"/>
      <c r="R423" s="237"/>
      <c r="S423" s="237"/>
      <c r="T423" s="238"/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T423" s="235" t="s">
        <v>275</v>
      </c>
      <c r="AU423" s="235" t="s">
        <v>76</v>
      </c>
      <c r="AV423" s="12" t="s">
        <v>78</v>
      </c>
      <c r="AW423" s="12" t="s">
        <v>31</v>
      </c>
      <c r="AX423" s="12" t="s">
        <v>69</v>
      </c>
      <c r="AY423" s="235" t="s">
        <v>266</v>
      </c>
    </row>
    <row r="424" s="12" customFormat="1">
      <c r="A424" s="12"/>
      <c r="B424" s="224"/>
      <c r="C424" s="225"/>
      <c r="D424" s="226" t="s">
        <v>275</v>
      </c>
      <c r="E424" s="227" t="s">
        <v>4492</v>
      </c>
      <c r="F424" s="228" t="s">
        <v>4493</v>
      </c>
      <c r="G424" s="225"/>
      <c r="H424" s="229">
        <v>158</v>
      </c>
      <c r="I424" s="230"/>
      <c r="J424" s="225"/>
      <c r="K424" s="225"/>
      <c r="L424" s="231"/>
      <c r="M424" s="236"/>
      <c r="N424" s="237"/>
      <c r="O424" s="237"/>
      <c r="P424" s="237"/>
      <c r="Q424" s="237"/>
      <c r="R424" s="237"/>
      <c r="S424" s="237"/>
      <c r="T424" s="238"/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T424" s="235" t="s">
        <v>275</v>
      </c>
      <c r="AU424" s="235" t="s">
        <v>76</v>
      </c>
      <c r="AV424" s="12" t="s">
        <v>78</v>
      </c>
      <c r="AW424" s="12" t="s">
        <v>31</v>
      </c>
      <c r="AX424" s="12" t="s">
        <v>76</v>
      </c>
      <c r="AY424" s="235" t="s">
        <v>266</v>
      </c>
    </row>
    <row r="425" s="2" customFormat="1" ht="16.5" customHeight="1">
      <c r="A425" s="38"/>
      <c r="B425" s="39"/>
      <c r="C425" s="206" t="s">
        <v>1114</v>
      </c>
      <c r="D425" s="206" t="s">
        <v>267</v>
      </c>
      <c r="E425" s="207" t="s">
        <v>4494</v>
      </c>
      <c r="F425" s="208" t="s">
        <v>4495</v>
      </c>
      <c r="G425" s="209" t="s">
        <v>299</v>
      </c>
      <c r="H425" s="210">
        <v>12236.219999999999</v>
      </c>
      <c r="I425" s="211"/>
      <c r="J425" s="212">
        <f>ROUND(I425*H425,2)</f>
        <v>0</v>
      </c>
      <c r="K425" s="208" t="s">
        <v>271</v>
      </c>
      <c r="L425" s="44"/>
      <c r="M425" s="213" t="s">
        <v>19</v>
      </c>
      <c r="N425" s="214" t="s">
        <v>40</v>
      </c>
      <c r="O425" s="84"/>
      <c r="P425" s="215">
        <f>O425*H425</f>
        <v>0</v>
      </c>
      <c r="Q425" s="215">
        <v>0</v>
      </c>
      <c r="R425" s="215">
        <f>Q425*H425</f>
        <v>0</v>
      </c>
      <c r="S425" s="215">
        <v>0</v>
      </c>
      <c r="T425" s="216">
        <f>S425*H425</f>
        <v>0</v>
      </c>
      <c r="U425" s="38"/>
      <c r="V425" s="38"/>
      <c r="W425" s="38"/>
      <c r="X425" s="38"/>
      <c r="Y425" s="38"/>
      <c r="Z425" s="38"/>
      <c r="AA425" s="38"/>
      <c r="AB425" s="38"/>
      <c r="AC425" s="38"/>
      <c r="AD425" s="38"/>
      <c r="AE425" s="38"/>
      <c r="AR425" s="217" t="s">
        <v>265</v>
      </c>
      <c r="AT425" s="217" t="s">
        <v>267</v>
      </c>
      <c r="AU425" s="217" t="s">
        <v>76</v>
      </c>
      <c r="AY425" s="17" t="s">
        <v>266</v>
      </c>
      <c r="BE425" s="218">
        <f>IF(N425="základní",J425,0)</f>
        <v>0</v>
      </c>
      <c r="BF425" s="218">
        <f>IF(N425="snížená",J425,0)</f>
        <v>0</v>
      </c>
      <c r="BG425" s="218">
        <f>IF(N425="zákl. přenesená",J425,0)</f>
        <v>0</v>
      </c>
      <c r="BH425" s="218">
        <f>IF(N425="sníž. přenesená",J425,0)</f>
        <v>0</v>
      </c>
      <c r="BI425" s="218">
        <f>IF(N425="nulová",J425,0)</f>
        <v>0</v>
      </c>
      <c r="BJ425" s="17" t="s">
        <v>76</v>
      </c>
      <c r="BK425" s="218">
        <f>ROUND(I425*H425,2)</f>
        <v>0</v>
      </c>
      <c r="BL425" s="17" t="s">
        <v>265</v>
      </c>
      <c r="BM425" s="217" t="s">
        <v>4496</v>
      </c>
    </row>
    <row r="426" s="2" customFormat="1">
      <c r="A426" s="38"/>
      <c r="B426" s="39"/>
      <c r="C426" s="40"/>
      <c r="D426" s="219" t="s">
        <v>273</v>
      </c>
      <c r="E426" s="40"/>
      <c r="F426" s="220" t="s">
        <v>4497</v>
      </c>
      <c r="G426" s="40"/>
      <c r="H426" s="40"/>
      <c r="I426" s="221"/>
      <c r="J426" s="40"/>
      <c r="K426" s="40"/>
      <c r="L426" s="44"/>
      <c r="M426" s="222"/>
      <c r="N426" s="223"/>
      <c r="O426" s="84"/>
      <c r="P426" s="84"/>
      <c r="Q426" s="84"/>
      <c r="R426" s="84"/>
      <c r="S426" s="84"/>
      <c r="T426" s="85"/>
      <c r="U426" s="38"/>
      <c r="V426" s="38"/>
      <c r="W426" s="38"/>
      <c r="X426" s="38"/>
      <c r="Y426" s="38"/>
      <c r="Z426" s="38"/>
      <c r="AA426" s="38"/>
      <c r="AB426" s="38"/>
      <c r="AC426" s="38"/>
      <c r="AD426" s="38"/>
      <c r="AE426" s="38"/>
      <c r="AT426" s="17" t="s">
        <v>273</v>
      </c>
      <c r="AU426" s="17" t="s">
        <v>76</v>
      </c>
    </row>
    <row r="427" s="2" customFormat="1" ht="16.5" customHeight="1">
      <c r="A427" s="38"/>
      <c r="B427" s="39"/>
      <c r="C427" s="206" t="s">
        <v>1122</v>
      </c>
      <c r="D427" s="206" t="s">
        <v>267</v>
      </c>
      <c r="E427" s="207" t="s">
        <v>4498</v>
      </c>
      <c r="F427" s="208" t="s">
        <v>4499</v>
      </c>
      <c r="G427" s="209" t="s">
        <v>299</v>
      </c>
      <c r="H427" s="210">
        <v>9228.3999999999996</v>
      </c>
      <c r="I427" s="211"/>
      <c r="J427" s="212">
        <f>ROUND(I427*H427,2)</f>
        <v>0</v>
      </c>
      <c r="K427" s="208" t="s">
        <v>271</v>
      </c>
      <c r="L427" s="44"/>
      <c r="M427" s="213" t="s">
        <v>19</v>
      </c>
      <c r="N427" s="214" t="s">
        <v>40</v>
      </c>
      <c r="O427" s="84"/>
      <c r="P427" s="215">
        <f>O427*H427</f>
        <v>0</v>
      </c>
      <c r="Q427" s="215">
        <v>0</v>
      </c>
      <c r="R427" s="215">
        <f>Q427*H427</f>
        <v>0</v>
      </c>
      <c r="S427" s="215">
        <v>0</v>
      </c>
      <c r="T427" s="216">
        <f>S427*H427</f>
        <v>0</v>
      </c>
      <c r="U427" s="38"/>
      <c r="V427" s="38"/>
      <c r="W427" s="38"/>
      <c r="X427" s="38"/>
      <c r="Y427" s="38"/>
      <c r="Z427" s="38"/>
      <c r="AA427" s="38"/>
      <c r="AB427" s="38"/>
      <c r="AC427" s="38"/>
      <c r="AD427" s="38"/>
      <c r="AE427" s="38"/>
      <c r="AR427" s="217" t="s">
        <v>265</v>
      </c>
      <c r="AT427" s="217" t="s">
        <v>267</v>
      </c>
      <c r="AU427" s="217" t="s">
        <v>76</v>
      </c>
      <c r="AY427" s="17" t="s">
        <v>266</v>
      </c>
      <c r="BE427" s="218">
        <f>IF(N427="základní",J427,0)</f>
        <v>0</v>
      </c>
      <c r="BF427" s="218">
        <f>IF(N427="snížená",J427,0)</f>
        <v>0</v>
      </c>
      <c r="BG427" s="218">
        <f>IF(N427="zákl. přenesená",J427,0)</f>
        <v>0</v>
      </c>
      <c r="BH427" s="218">
        <f>IF(N427="sníž. přenesená",J427,0)</f>
        <v>0</v>
      </c>
      <c r="BI427" s="218">
        <f>IF(N427="nulová",J427,0)</f>
        <v>0</v>
      </c>
      <c r="BJ427" s="17" t="s">
        <v>76</v>
      </c>
      <c r="BK427" s="218">
        <f>ROUND(I427*H427,2)</f>
        <v>0</v>
      </c>
      <c r="BL427" s="17" t="s">
        <v>265</v>
      </c>
      <c r="BM427" s="217" t="s">
        <v>4500</v>
      </c>
    </row>
    <row r="428" s="2" customFormat="1">
      <c r="A428" s="38"/>
      <c r="B428" s="39"/>
      <c r="C428" s="40"/>
      <c r="D428" s="219" t="s">
        <v>273</v>
      </c>
      <c r="E428" s="40"/>
      <c r="F428" s="220" t="s">
        <v>4501</v>
      </c>
      <c r="G428" s="40"/>
      <c r="H428" s="40"/>
      <c r="I428" s="221"/>
      <c r="J428" s="40"/>
      <c r="K428" s="40"/>
      <c r="L428" s="44"/>
      <c r="M428" s="222"/>
      <c r="N428" s="223"/>
      <c r="O428" s="84"/>
      <c r="P428" s="84"/>
      <c r="Q428" s="84"/>
      <c r="R428" s="84"/>
      <c r="S428" s="84"/>
      <c r="T428" s="85"/>
      <c r="U428" s="38"/>
      <c r="V428" s="38"/>
      <c r="W428" s="38"/>
      <c r="X428" s="38"/>
      <c r="Y428" s="38"/>
      <c r="Z428" s="38"/>
      <c r="AA428" s="38"/>
      <c r="AB428" s="38"/>
      <c r="AC428" s="38"/>
      <c r="AD428" s="38"/>
      <c r="AE428" s="38"/>
      <c r="AT428" s="17" t="s">
        <v>273</v>
      </c>
      <c r="AU428" s="17" t="s">
        <v>76</v>
      </c>
    </row>
    <row r="429" s="2" customFormat="1" ht="16.5" customHeight="1">
      <c r="A429" s="38"/>
      <c r="B429" s="39"/>
      <c r="C429" s="206" t="s">
        <v>1129</v>
      </c>
      <c r="D429" s="206" t="s">
        <v>267</v>
      </c>
      <c r="E429" s="207" t="s">
        <v>4502</v>
      </c>
      <c r="F429" s="208" t="s">
        <v>4503</v>
      </c>
      <c r="G429" s="209" t="s">
        <v>299</v>
      </c>
      <c r="H429" s="210">
        <v>119</v>
      </c>
      <c r="I429" s="211"/>
      <c r="J429" s="212">
        <f>ROUND(I429*H429,2)</f>
        <v>0</v>
      </c>
      <c r="K429" s="208" t="s">
        <v>19</v>
      </c>
      <c r="L429" s="44"/>
      <c r="M429" s="213" t="s">
        <v>19</v>
      </c>
      <c r="N429" s="214" t="s">
        <v>40</v>
      </c>
      <c r="O429" s="84"/>
      <c r="P429" s="215">
        <f>O429*H429</f>
        <v>0</v>
      </c>
      <c r="Q429" s="215">
        <v>0</v>
      </c>
      <c r="R429" s="215">
        <f>Q429*H429</f>
        <v>0</v>
      </c>
      <c r="S429" s="215">
        <v>0</v>
      </c>
      <c r="T429" s="216">
        <f>S429*H429</f>
        <v>0</v>
      </c>
      <c r="U429" s="38"/>
      <c r="V429" s="38"/>
      <c r="W429" s="38"/>
      <c r="X429" s="38"/>
      <c r="Y429" s="38"/>
      <c r="Z429" s="38"/>
      <c r="AA429" s="38"/>
      <c r="AB429" s="38"/>
      <c r="AC429" s="38"/>
      <c r="AD429" s="38"/>
      <c r="AE429" s="38"/>
      <c r="AR429" s="217" t="s">
        <v>265</v>
      </c>
      <c r="AT429" s="217" t="s">
        <v>267</v>
      </c>
      <c r="AU429" s="217" t="s">
        <v>76</v>
      </c>
      <c r="AY429" s="17" t="s">
        <v>266</v>
      </c>
      <c r="BE429" s="218">
        <f>IF(N429="základní",J429,0)</f>
        <v>0</v>
      </c>
      <c r="BF429" s="218">
        <f>IF(N429="snížená",J429,0)</f>
        <v>0</v>
      </c>
      <c r="BG429" s="218">
        <f>IF(N429="zákl. přenesená",J429,0)</f>
        <v>0</v>
      </c>
      <c r="BH429" s="218">
        <f>IF(N429="sníž. přenesená",J429,0)</f>
        <v>0</v>
      </c>
      <c r="BI429" s="218">
        <f>IF(N429="nulová",J429,0)</f>
        <v>0</v>
      </c>
      <c r="BJ429" s="17" t="s">
        <v>76</v>
      </c>
      <c r="BK429" s="218">
        <f>ROUND(I429*H429,2)</f>
        <v>0</v>
      </c>
      <c r="BL429" s="17" t="s">
        <v>265</v>
      </c>
      <c r="BM429" s="217" t="s">
        <v>4504</v>
      </c>
    </row>
    <row r="430" s="12" customFormat="1">
      <c r="A430" s="12"/>
      <c r="B430" s="224"/>
      <c r="C430" s="225"/>
      <c r="D430" s="226" t="s">
        <v>275</v>
      </c>
      <c r="E430" s="227" t="s">
        <v>1119</v>
      </c>
      <c r="F430" s="228" t="s">
        <v>4505</v>
      </c>
      <c r="G430" s="225"/>
      <c r="H430" s="229">
        <v>119</v>
      </c>
      <c r="I430" s="230"/>
      <c r="J430" s="225"/>
      <c r="K430" s="225"/>
      <c r="L430" s="231"/>
      <c r="M430" s="236"/>
      <c r="N430" s="237"/>
      <c r="O430" s="237"/>
      <c r="P430" s="237"/>
      <c r="Q430" s="237"/>
      <c r="R430" s="237"/>
      <c r="S430" s="237"/>
      <c r="T430" s="238"/>
      <c r="U430" s="12"/>
      <c r="V430" s="12"/>
      <c r="W430" s="12"/>
      <c r="X430" s="12"/>
      <c r="Y430" s="12"/>
      <c r="Z430" s="12"/>
      <c r="AA430" s="12"/>
      <c r="AB430" s="12"/>
      <c r="AC430" s="12"/>
      <c r="AD430" s="12"/>
      <c r="AE430" s="12"/>
      <c r="AT430" s="235" t="s">
        <v>275</v>
      </c>
      <c r="AU430" s="235" t="s">
        <v>76</v>
      </c>
      <c r="AV430" s="12" t="s">
        <v>78</v>
      </c>
      <c r="AW430" s="12" t="s">
        <v>31</v>
      </c>
      <c r="AX430" s="12" t="s">
        <v>69</v>
      </c>
      <c r="AY430" s="235" t="s">
        <v>266</v>
      </c>
    </row>
    <row r="431" s="12" customFormat="1">
      <c r="A431" s="12"/>
      <c r="B431" s="224"/>
      <c r="C431" s="225"/>
      <c r="D431" s="226" t="s">
        <v>275</v>
      </c>
      <c r="E431" s="227" t="s">
        <v>4506</v>
      </c>
      <c r="F431" s="228" t="s">
        <v>4507</v>
      </c>
      <c r="G431" s="225"/>
      <c r="H431" s="229">
        <v>119</v>
      </c>
      <c r="I431" s="230"/>
      <c r="J431" s="225"/>
      <c r="K431" s="225"/>
      <c r="L431" s="231"/>
      <c r="M431" s="236"/>
      <c r="N431" s="237"/>
      <c r="O431" s="237"/>
      <c r="P431" s="237"/>
      <c r="Q431" s="237"/>
      <c r="R431" s="237"/>
      <c r="S431" s="237"/>
      <c r="T431" s="238"/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T431" s="235" t="s">
        <v>275</v>
      </c>
      <c r="AU431" s="235" t="s">
        <v>76</v>
      </c>
      <c r="AV431" s="12" t="s">
        <v>78</v>
      </c>
      <c r="AW431" s="12" t="s">
        <v>31</v>
      </c>
      <c r="AX431" s="12" t="s">
        <v>76</v>
      </c>
      <c r="AY431" s="235" t="s">
        <v>266</v>
      </c>
    </row>
    <row r="432" s="2" customFormat="1" ht="16.5" customHeight="1">
      <c r="A432" s="38"/>
      <c r="B432" s="39"/>
      <c r="C432" s="206" t="s">
        <v>1136</v>
      </c>
      <c r="D432" s="206" t="s">
        <v>267</v>
      </c>
      <c r="E432" s="207" t="s">
        <v>4508</v>
      </c>
      <c r="F432" s="208" t="s">
        <v>4509</v>
      </c>
      <c r="G432" s="209" t="s">
        <v>4350</v>
      </c>
      <c r="H432" s="210">
        <v>3.0590000000000002</v>
      </c>
      <c r="I432" s="211"/>
      <c r="J432" s="212">
        <f>ROUND(I432*H432,2)</f>
        <v>0</v>
      </c>
      <c r="K432" s="208" t="s">
        <v>271</v>
      </c>
      <c r="L432" s="44"/>
      <c r="M432" s="213" t="s">
        <v>19</v>
      </c>
      <c r="N432" s="214" t="s">
        <v>40</v>
      </c>
      <c r="O432" s="84"/>
      <c r="P432" s="215">
        <f>O432*H432</f>
        <v>0</v>
      </c>
      <c r="Q432" s="215">
        <v>0</v>
      </c>
      <c r="R432" s="215">
        <f>Q432*H432</f>
        <v>0</v>
      </c>
      <c r="S432" s="215">
        <v>0</v>
      </c>
      <c r="T432" s="216">
        <f>S432*H432</f>
        <v>0</v>
      </c>
      <c r="U432" s="38"/>
      <c r="V432" s="38"/>
      <c r="W432" s="38"/>
      <c r="X432" s="38"/>
      <c r="Y432" s="38"/>
      <c r="Z432" s="38"/>
      <c r="AA432" s="38"/>
      <c r="AB432" s="38"/>
      <c r="AC432" s="38"/>
      <c r="AD432" s="38"/>
      <c r="AE432" s="38"/>
      <c r="AR432" s="217" t="s">
        <v>265</v>
      </c>
      <c r="AT432" s="217" t="s">
        <v>267</v>
      </c>
      <c r="AU432" s="217" t="s">
        <v>76</v>
      </c>
      <c r="AY432" s="17" t="s">
        <v>266</v>
      </c>
      <c r="BE432" s="218">
        <f>IF(N432="základní",J432,0)</f>
        <v>0</v>
      </c>
      <c r="BF432" s="218">
        <f>IF(N432="snížená",J432,0)</f>
        <v>0</v>
      </c>
      <c r="BG432" s="218">
        <f>IF(N432="zákl. přenesená",J432,0)</f>
        <v>0</v>
      </c>
      <c r="BH432" s="218">
        <f>IF(N432="sníž. přenesená",J432,0)</f>
        <v>0</v>
      </c>
      <c r="BI432" s="218">
        <f>IF(N432="nulová",J432,0)</f>
        <v>0</v>
      </c>
      <c r="BJ432" s="17" t="s">
        <v>76</v>
      </c>
      <c r="BK432" s="218">
        <f>ROUND(I432*H432,2)</f>
        <v>0</v>
      </c>
      <c r="BL432" s="17" t="s">
        <v>265</v>
      </c>
      <c r="BM432" s="217" t="s">
        <v>4510</v>
      </c>
    </row>
    <row r="433" s="2" customFormat="1">
      <c r="A433" s="38"/>
      <c r="B433" s="39"/>
      <c r="C433" s="40"/>
      <c r="D433" s="219" t="s">
        <v>273</v>
      </c>
      <c r="E433" s="40"/>
      <c r="F433" s="220" t="s">
        <v>4511</v>
      </c>
      <c r="G433" s="40"/>
      <c r="H433" s="40"/>
      <c r="I433" s="221"/>
      <c r="J433" s="40"/>
      <c r="K433" s="40"/>
      <c r="L433" s="44"/>
      <c r="M433" s="222"/>
      <c r="N433" s="223"/>
      <c r="O433" s="84"/>
      <c r="P433" s="84"/>
      <c r="Q433" s="84"/>
      <c r="R433" s="84"/>
      <c r="S433" s="84"/>
      <c r="T433" s="85"/>
      <c r="U433" s="38"/>
      <c r="V433" s="38"/>
      <c r="W433" s="38"/>
      <c r="X433" s="38"/>
      <c r="Y433" s="38"/>
      <c r="Z433" s="38"/>
      <c r="AA433" s="38"/>
      <c r="AB433" s="38"/>
      <c r="AC433" s="38"/>
      <c r="AD433" s="38"/>
      <c r="AE433" s="38"/>
      <c r="AT433" s="17" t="s">
        <v>273</v>
      </c>
      <c r="AU433" s="17" t="s">
        <v>76</v>
      </c>
    </row>
    <row r="434" s="2" customFormat="1" ht="16.5" customHeight="1">
      <c r="A434" s="38"/>
      <c r="B434" s="39"/>
      <c r="C434" s="206" t="s">
        <v>1294</v>
      </c>
      <c r="D434" s="206" t="s">
        <v>267</v>
      </c>
      <c r="E434" s="207" t="s">
        <v>4512</v>
      </c>
      <c r="F434" s="208" t="s">
        <v>4513</v>
      </c>
      <c r="G434" s="209" t="s">
        <v>293</v>
      </c>
      <c r="H434" s="210">
        <v>23.579999999999998</v>
      </c>
      <c r="I434" s="211"/>
      <c r="J434" s="212">
        <f>ROUND(I434*H434,2)</f>
        <v>0</v>
      </c>
      <c r="K434" s="208" t="s">
        <v>271</v>
      </c>
      <c r="L434" s="44"/>
      <c r="M434" s="213" t="s">
        <v>19</v>
      </c>
      <c r="N434" s="214" t="s">
        <v>40</v>
      </c>
      <c r="O434" s="84"/>
      <c r="P434" s="215">
        <f>O434*H434</f>
        <v>0</v>
      </c>
      <c r="Q434" s="215">
        <v>0</v>
      </c>
      <c r="R434" s="215">
        <f>Q434*H434</f>
        <v>0</v>
      </c>
      <c r="S434" s="215">
        <v>0</v>
      </c>
      <c r="T434" s="216">
        <f>S434*H434</f>
        <v>0</v>
      </c>
      <c r="U434" s="38"/>
      <c r="V434" s="38"/>
      <c r="W434" s="38"/>
      <c r="X434" s="38"/>
      <c r="Y434" s="38"/>
      <c r="Z434" s="38"/>
      <c r="AA434" s="38"/>
      <c r="AB434" s="38"/>
      <c r="AC434" s="38"/>
      <c r="AD434" s="38"/>
      <c r="AE434" s="38"/>
      <c r="AR434" s="217" t="s">
        <v>265</v>
      </c>
      <c r="AT434" s="217" t="s">
        <v>267</v>
      </c>
      <c r="AU434" s="217" t="s">
        <v>76</v>
      </c>
      <c r="AY434" s="17" t="s">
        <v>266</v>
      </c>
      <c r="BE434" s="218">
        <f>IF(N434="základní",J434,0)</f>
        <v>0</v>
      </c>
      <c r="BF434" s="218">
        <f>IF(N434="snížená",J434,0)</f>
        <v>0</v>
      </c>
      <c r="BG434" s="218">
        <f>IF(N434="zákl. přenesená",J434,0)</f>
        <v>0</v>
      </c>
      <c r="BH434" s="218">
        <f>IF(N434="sníž. přenesená",J434,0)</f>
        <v>0</v>
      </c>
      <c r="BI434" s="218">
        <f>IF(N434="nulová",J434,0)</f>
        <v>0</v>
      </c>
      <c r="BJ434" s="17" t="s">
        <v>76</v>
      </c>
      <c r="BK434" s="218">
        <f>ROUND(I434*H434,2)</f>
        <v>0</v>
      </c>
      <c r="BL434" s="17" t="s">
        <v>265</v>
      </c>
      <c r="BM434" s="217" t="s">
        <v>4514</v>
      </c>
    </row>
    <row r="435" s="2" customFormat="1">
      <c r="A435" s="38"/>
      <c r="B435" s="39"/>
      <c r="C435" s="40"/>
      <c r="D435" s="219" t="s">
        <v>273</v>
      </c>
      <c r="E435" s="40"/>
      <c r="F435" s="220" t="s">
        <v>4515</v>
      </c>
      <c r="G435" s="40"/>
      <c r="H435" s="40"/>
      <c r="I435" s="221"/>
      <c r="J435" s="40"/>
      <c r="K435" s="40"/>
      <c r="L435" s="44"/>
      <c r="M435" s="222"/>
      <c r="N435" s="223"/>
      <c r="O435" s="84"/>
      <c r="P435" s="84"/>
      <c r="Q435" s="84"/>
      <c r="R435" s="84"/>
      <c r="S435" s="84"/>
      <c r="T435" s="85"/>
      <c r="U435" s="38"/>
      <c r="V435" s="38"/>
      <c r="W435" s="38"/>
      <c r="X435" s="38"/>
      <c r="Y435" s="38"/>
      <c r="Z435" s="38"/>
      <c r="AA435" s="38"/>
      <c r="AB435" s="38"/>
      <c r="AC435" s="38"/>
      <c r="AD435" s="38"/>
      <c r="AE435" s="38"/>
      <c r="AT435" s="17" t="s">
        <v>273</v>
      </c>
      <c r="AU435" s="17" t="s">
        <v>76</v>
      </c>
    </row>
    <row r="436" s="12" customFormat="1">
      <c r="A436" s="12"/>
      <c r="B436" s="224"/>
      <c r="C436" s="225"/>
      <c r="D436" s="226" t="s">
        <v>275</v>
      </c>
      <c r="E436" s="227" t="s">
        <v>1134</v>
      </c>
      <c r="F436" s="228" t="s">
        <v>4516</v>
      </c>
      <c r="G436" s="225"/>
      <c r="H436" s="229">
        <v>23.579999999999998</v>
      </c>
      <c r="I436" s="230"/>
      <c r="J436" s="225"/>
      <c r="K436" s="225"/>
      <c r="L436" s="231"/>
      <c r="M436" s="236"/>
      <c r="N436" s="237"/>
      <c r="O436" s="237"/>
      <c r="P436" s="237"/>
      <c r="Q436" s="237"/>
      <c r="R436" s="237"/>
      <c r="S436" s="237"/>
      <c r="T436" s="238"/>
      <c r="U436" s="12"/>
      <c r="V436" s="12"/>
      <c r="W436" s="12"/>
      <c r="X436" s="12"/>
      <c r="Y436" s="12"/>
      <c r="Z436" s="12"/>
      <c r="AA436" s="12"/>
      <c r="AB436" s="12"/>
      <c r="AC436" s="12"/>
      <c r="AD436" s="12"/>
      <c r="AE436" s="12"/>
      <c r="AT436" s="235" t="s">
        <v>275</v>
      </c>
      <c r="AU436" s="235" t="s">
        <v>76</v>
      </c>
      <c r="AV436" s="12" t="s">
        <v>78</v>
      </c>
      <c r="AW436" s="12" t="s">
        <v>31</v>
      </c>
      <c r="AX436" s="12" t="s">
        <v>69</v>
      </c>
      <c r="AY436" s="235" t="s">
        <v>266</v>
      </c>
    </row>
    <row r="437" s="12" customFormat="1">
      <c r="A437" s="12"/>
      <c r="B437" s="224"/>
      <c r="C437" s="225"/>
      <c r="D437" s="226" t="s">
        <v>275</v>
      </c>
      <c r="E437" s="227" t="s">
        <v>4517</v>
      </c>
      <c r="F437" s="228" t="s">
        <v>4518</v>
      </c>
      <c r="G437" s="225"/>
      <c r="H437" s="229">
        <v>23.579999999999998</v>
      </c>
      <c r="I437" s="230"/>
      <c r="J437" s="225"/>
      <c r="K437" s="225"/>
      <c r="L437" s="231"/>
      <c r="M437" s="236"/>
      <c r="N437" s="237"/>
      <c r="O437" s="237"/>
      <c r="P437" s="237"/>
      <c r="Q437" s="237"/>
      <c r="R437" s="237"/>
      <c r="S437" s="237"/>
      <c r="T437" s="238"/>
      <c r="U437" s="12"/>
      <c r="V437" s="12"/>
      <c r="W437" s="12"/>
      <c r="X437" s="12"/>
      <c r="Y437" s="12"/>
      <c r="Z437" s="12"/>
      <c r="AA437" s="12"/>
      <c r="AB437" s="12"/>
      <c r="AC437" s="12"/>
      <c r="AD437" s="12"/>
      <c r="AE437" s="12"/>
      <c r="AT437" s="235" t="s">
        <v>275</v>
      </c>
      <c r="AU437" s="235" t="s">
        <v>76</v>
      </c>
      <c r="AV437" s="12" t="s">
        <v>78</v>
      </c>
      <c r="AW437" s="12" t="s">
        <v>31</v>
      </c>
      <c r="AX437" s="12" t="s">
        <v>76</v>
      </c>
      <c r="AY437" s="235" t="s">
        <v>266</v>
      </c>
    </row>
    <row r="438" s="2" customFormat="1" ht="16.5" customHeight="1">
      <c r="A438" s="38"/>
      <c r="B438" s="39"/>
      <c r="C438" s="206" t="s">
        <v>1301</v>
      </c>
      <c r="D438" s="206" t="s">
        <v>267</v>
      </c>
      <c r="E438" s="207" t="s">
        <v>4519</v>
      </c>
      <c r="F438" s="208" t="s">
        <v>4520</v>
      </c>
      <c r="G438" s="209" t="s">
        <v>299</v>
      </c>
      <c r="H438" s="210">
        <v>4.7000000000000002</v>
      </c>
      <c r="I438" s="211"/>
      <c r="J438" s="212">
        <f>ROUND(I438*H438,2)</f>
        <v>0</v>
      </c>
      <c r="K438" s="208" t="s">
        <v>271</v>
      </c>
      <c r="L438" s="44"/>
      <c r="M438" s="213" t="s">
        <v>19</v>
      </c>
      <c r="N438" s="214" t="s">
        <v>40</v>
      </c>
      <c r="O438" s="84"/>
      <c r="P438" s="215">
        <f>O438*H438</f>
        <v>0</v>
      </c>
      <c r="Q438" s="215">
        <v>0</v>
      </c>
      <c r="R438" s="215">
        <f>Q438*H438</f>
        <v>0</v>
      </c>
      <c r="S438" s="215">
        <v>0</v>
      </c>
      <c r="T438" s="216">
        <f>S438*H438</f>
        <v>0</v>
      </c>
      <c r="U438" s="38"/>
      <c r="V438" s="38"/>
      <c r="W438" s="38"/>
      <c r="X438" s="38"/>
      <c r="Y438" s="38"/>
      <c r="Z438" s="38"/>
      <c r="AA438" s="38"/>
      <c r="AB438" s="38"/>
      <c r="AC438" s="38"/>
      <c r="AD438" s="38"/>
      <c r="AE438" s="38"/>
      <c r="AR438" s="217" t="s">
        <v>265</v>
      </c>
      <c r="AT438" s="217" t="s">
        <v>267</v>
      </c>
      <c r="AU438" s="217" t="s">
        <v>76</v>
      </c>
      <c r="AY438" s="17" t="s">
        <v>266</v>
      </c>
      <c r="BE438" s="218">
        <f>IF(N438="základní",J438,0)</f>
        <v>0</v>
      </c>
      <c r="BF438" s="218">
        <f>IF(N438="snížená",J438,0)</f>
        <v>0</v>
      </c>
      <c r="BG438" s="218">
        <f>IF(N438="zákl. přenesená",J438,0)</f>
        <v>0</v>
      </c>
      <c r="BH438" s="218">
        <f>IF(N438="sníž. přenesená",J438,0)</f>
        <v>0</v>
      </c>
      <c r="BI438" s="218">
        <f>IF(N438="nulová",J438,0)</f>
        <v>0</v>
      </c>
      <c r="BJ438" s="17" t="s">
        <v>76</v>
      </c>
      <c r="BK438" s="218">
        <f>ROUND(I438*H438,2)</f>
        <v>0</v>
      </c>
      <c r="BL438" s="17" t="s">
        <v>265</v>
      </c>
      <c r="BM438" s="217" t="s">
        <v>4521</v>
      </c>
    </row>
    <row r="439" s="2" customFormat="1">
      <c r="A439" s="38"/>
      <c r="B439" s="39"/>
      <c r="C439" s="40"/>
      <c r="D439" s="219" t="s">
        <v>273</v>
      </c>
      <c r="E439" s="40"/>
      <c r="F439" s="220" t="s">
        <v>4522</v>
      </c>
      <c r="G439" s="40"/>
      <c r="H439" s="40"/>
      <c r="I439" s="221"/>
      <c r="J439" s="40"/>
      <c r="K439" s="40"/>
      <c r="L439" s="44"/>
      <c r="M439" s="222"/>
      <c r="N439" s="223"/>
      <c r="O439" s="84"/>
      <c r="P439" s="84"/>
      <c r="Q439" s="84"/>
      <c r="R439" s="84"/>
      <c r="S439" s="84"/>
      <c r="T439" s="85"/>
      <c r="U439" s="38"/>
      <c r="V439" s="38"/>
      <c r="W439" s="38"/>
      <c r="X439" s="38"/>
      <c r="Y439" s="38"/>
      <c r="Z439" s="38"/>
      <c r="AA439" s="38"/>
      <c r="AB439" s="38"/>
      <c r="AC439" s="38"/>
      <c r="AD439" s="38"/>
      <c r="AE439" s="38"/>
      <c r="AT439" s="17" t="s">
        <v>273</v>
      </c>
      <c r="AU439" s="17" t="s">
        <v>76</v>
      </c>
    </row>
    <row r="440" s="12" customFormat="1">
      <c r="A440" s="12"/>
      <c r="B440" s="224"/>
      <c r="C440" s="225"/>
      <c r="D440" s="226" t="s">
        <v>275</v>
      </c>
      <c r="E440" s="227" t="s">
        <v>1141</v>
      </c>
      <c r="F440" s="228" t="s">
        <v>4523</v>
      </c>
      <c r="G440" s="225"/>
      <c r="H440" s="229">
        <v>4.7000000000000002</v>
      </c>
      <c r="I440" s="230"/>
      <c r="J440" s="225"/>
      <c r="K440" s="225"/>
      <c r="L440" s="231"/>
      <c r="M440" s="236"/>
      <c r="N440" s="237"/>
      <c r="O440" s="237"/>
      <c r="P440" s="237"/>
      <c r="Q440" s="237"/>
      <c r="R440" s="237"/>
      <c r="S440" s="237"/>
      <c r="T440" s="238"/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  <c r="AT440" s="235" t="s">
        <v>275</v>
      </c>
      <c r="AU440" s="235" t="s">
        <v>76</v>
      </c>
      <c r="AV440" s="12" t="s">
        <v>78</v>
      </c>
      <c r="AW440" s="12" t="s">
        <v>31</v>
      </c>
      <c r="AX440" s="12" t="s">
        <v>69</v>
      </c>
      <c r="AY440" s="235" t="s">
        <v>266</v>
      </c>
    </row>
    <row r="441" s="12" customFormat="1">
      <c r="A441" s="12"/>
      <c r="B441" s="224"/>
      <c r="C441" s="225"/>
      <c r="D441" s="226" t="s">
        <v>275</v>
      </c>
      <c r="E441" s="227" t="s">
        <v>4524</v>
      </c>
      <c r="F441" s="228" t="s">
        <v>4525</v>
      </c>
      <c r="G441" s="225"/>
      <c r="H441" s="229">
        <v>4.7000000000000002</v>
      </c>
      <c r="I441" s="230"/>
      <c r="J441" s="225"/>
      <c r="K441" s="225"/>
      <c r="L441" s="231"/>
      <c r="M441" s="236"/>
      <c r="N441" s="237"/>
      <c r="O441" s="237"/>
      <c r="P441" s="237"/>
      <c r="Q441" s="237"/>
      <c r="R441" s="237"/>
      <c r="S441" s="237"/>
      <c r="T441" s="238"/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  <c r="AT441" s="235" t="s">
        <v>275</v>
      </c>
      <c r="AU441" s="235" t="s">
        <v>76</v>
      </c>
      <c r="AV441" s="12" t="s">
        <v>78</v>
      </c>
      <c r="AW441" s="12" t="s">
        <v>31</v>
      </c>
      <c r="AX441" s="12" t="s">
        <v>76</v>
      </c>
      <c r="AY441" s="235" t="s">
        <v>266</v>
      </c>
    </row>
    <row r="442" s="2" customFormat="1" ht="16.5" customHeight="1">
      <c r="A442" s="38"/>
      <c r="B442" s="39"/>
      <c r="C442" s="206" t="s">
        <v>1308</v>
      </c>
      <c r="D442" s="206" t="s">
        <v>267</v>
      </c>
      <c r="E442" s="207" t="s">
        <v>4526</v>
      </c>
      <c r="F442" s="208" t="s">
        <v>4527</v>
      </c>
      <c r="G442" s="209" t="s">
        <v>341</v>
      </c>
      <c r="H442" s="210">
        <v>103</v>
      </c>
      <c r="I442" s="211"/>
      <c r="J442" s="212">
        <f>ROUND(I442*H442,2)</f>
        <v>0</v>
      </c>
      <c r="K442" s="208" t="s">
        <v>271</v>
      </c>
      <c r="L442" s="44"/>
      <c r="M442" s="213" t="s">
        <v>19</v>
      </c>
      <c r="N442" s="214" t="s">
        <v>40</v>
      </c>
      <c r="O442" s="84"/>
      <c r="P442" s="215">
        <f>O442*H442</f>
        <v>0</v>
      </c>
      <c r="Q442" s="215">
        <v>0</v>
      </c>
      <c r="R442" s="215">
        <f>Q442*H442</f>
        <v>0</v>
      </c>
      <c r="S442" s="215">
        <v>0</v>
      </c>
      <c r="T442" s="216">
        <f>S442*H442</f>
        <v>0</v>
      </c>
      <c r="U442" s="38"/>
      <c r="V442" s="38"/>
      <c r="W442" s="38"/>
      <c r="X442" s="38"/>
      <c r="Y442" s="38"/>
      <c r="Z442" s="38"/>
      <c r="AA442" s="38"/>
      <c r="AB442" s="38"/>
      <c r="AC442" s="38"/>
      <c r="AD442" s="38"/>
      <c r="AE442" s="38"/>
      <c r="AR442" s="217" t="s">
        <v>265</v>
      </c>
      <c r="AT442" s="217" t="s">
        <v>267</v>
      </c>
      <c r="AU442" s="217" t="s">
        <v>76</v>
      </c>
      <c r="AY442" s="17" t="s">
        <v>266</v>
      </c>
      <c r="BE442" s="218">
        <f>IF(N442="základní",J442,0)</f>
        <v>0</v>
      </c>
      <c r="BF442" s="218">
        <f>IF(N442="snížená",J442,0)</f>
        <v>0</v>
      </c>
      <c r="BG442" s="218">
        <f>IF(N442="zákl. přenesená",J442,0)</f>
        <v>0</v>
      </c>
      <c r="BH442" s="218">
        <f>IF(N442="sníž. přenesená",J442,0)</f>
        <v>0</v>
      </c>
      <c r="BI442" s="218">
        <f>IF(N442="nulová",J442,0)</f>
        <v>0</v>
      </c>
      <c r="BJ442" s="17" t="s">
        <v>76</v>
      </c>
      <c r="BK442" s="218">
        <f>ROUND(I442*H442,2)</f>
        <v>0</v>
      </c>
      <c r="BL442" s="17" t="s">
        <v>265</v>
      </c>
      <c r="BM442" s="217" t="s">
        <v>4528</v>
      </c>
    </row>
    <row r="443" s="2" customFormat="1">
      <c r="A443" s="38"/>
      <c r="B443" s="39"/>
      <c r="C443" s="40"/>
      <c r="D443" s="219" t="s">
        <v>273</v>
      </c>
      <c r="E443" s="40"/>
      <c r="F443" s="220" t="s">
        <v>4529</v>
      </c>
      <c r="G443" s="40"/>
      <c r="H443" s="40"/>
      <c r="I443" s="221"/>
      <c r="J443" s="40"/>
      <c r="K443" s="40"/>
      <c r="L443" s="44"/>
      <c r="M443" s="222"/>
      <c r="N443" s="223"/>
      <c r="O443" s="84"/>
      <c r="P443" s="84"/>
      <c r="Q443" s="84"/>
      <c r="R443" s="84"/>
      <c r="S443" s="84"/>
      <c r="T443" s="85"/>
      <c r="U443" s="38"/>
      <c r="V443" s="38"/>
      <c r="W443" s="38"/>
      <c r="X443" s="38"/>
      <c r="Y443" s="38"/>
      <c r="Z443" s="38"/>
      <c r="AA443" s="38"/>
      <c r="AB443" s="38"/>
      <c r="AC443" s="38"/>
      <c r="AD443" s="38"/>
      <c r="AE443" s="38"/>
      <c r="AT443" s="17" t="s">
        <v>273</v>
      </c>
      <c r="AU443" s="17" t="s">
        <v>76</v>
      </c>
    </row>
    <row r="444" s="2" customFormat="1" ht="16.5" customHeight="1">
      <c r="A444" s="38"/>
      <c r="B444" s="39"/>
      <c r="C444" s="206" t="s">
        <v>1313</v>
      </c>
      <c r="D444" s="206" t="s">
        <v>267</v>
      </c>
      <c r="E444" s="207" t="s">
        <v>4530</v>
      </c>
      <c r="F444" s="208" t="s">
        <v>4531</v>
      </c>
      <c r="G444" s="209" t="s">
        <v>299</v>
      </c>
      <c r="H444" s="210">
        <v>203</v>
      </c>
      <c r="I444" s="211"/>
      <c r="J444" s="212">
        <f>ROUND(I444*H444,2)</f>
        <v>0</v>
      </c>
      <c r="K444" s="208" t="s">
        <v>271</v>
      </c>
      <c r="L444" s="44"/>
      <c r="M444" s="213" t="s">
        <v>19</v>
      </c>
      <c r="N444" s="214" t="s">
        <v>40</v>
      </c>
      <c r="O444" s="84"/>
      <c r="P444" s="215">
        <f>O444*H444</f>
        <v>0</v>
      </c>
      <c r="Q444" s="215">
        <v>0</v>
      </c>
      <c r="R444" s="215">
        <f>Q444*H444</f>
        <v>0</v>
      </c>
      <c r="S444" s="215">
        <v>0</v>
      </c>
      <c r="T444" s="216">
        <f>S444*H444</f>
        <v>0</v>
      </c>
      <c r="U444" s="38"/>
      <c r="V444" s="38"/>
      <c r="W444" s="38"/>
      <c r="X444" s="38"/>
      <c r="Y444" s="38"/>
      <c r="Z444" s="38"/>
      <c r="AA444" s="38"/>
      <c r="AB444" s="38"/>
      <c r="AC444" s="38"/>
      <c r="AD444" s="38"/>
      <c r="AE444" s="38"/>
      <c r="AR444" s="217" t="s">
        <v>265</v>
      </c>
      <c r="AT444" s="217" t="s">
        <v>267</v>
      </c>
      <c r="AU444" s="217" t="s">
        <v>76</v>
      </c>
      <c r="AY444" s="17" t="s">
        <v>266</v>
      </c>
      <c r="BE444" s="218">
        <f>IF(N444="základní",J444,0)</f>
        <v>0</v>
      </c>
      <c r="BF444" s="218">
        <f>IF(N444="snížená",J444,0)</f>
        <v>0</v>
      </c>
      <c r="BG444" s="218">
        <f>IF(N444="zákl. přenesená",J444,0)</f>
        <v>0</v>
      </c>
      <c r="BH444" s="218">
        <f>IF(N444="sníž. přenesená",J444,0)</f>
        <v>0</v>
      </c>
      <c r="BI444" s="218">
        <f>IF(N444="nulová",J444,0)</f>
        <v>0</v>
      </c>
      <c r="BJ444" s="17" t="s">
        <v>76</v>
      </c>
      <c r="BK444" s="218">
        <f>ROUND(I444*H444,2)</f>
        <v>0</v>
      </c>
      <c r="BL444" s="17" t="s">
        <v>265</v>
      </c>
      <c r="BM444" s="217" t="s">
        <v>4532</v>
      </c>
    </row>
    <row r="445" s="2" customFormat="1">
      <c r="A445" s="38"/>
      <c r="B445" s="39"/>
      <c r="C445" s="40"/>
      <c r="D445" s="219" t="s">
        <v>273</v>
      </c>
      <c r="E445" s="40"/>
      <c r="F445" s="220" t="s">
        <v>4533</v>
      </c>
      <c r="G445" s="40"/>
      <c r="H445" s="40"/>
      <c r="I445" s="221"/>
      <c r="J445" s="40"/>
      <c r="K445" s="40"/>
      <c r="L445" s="44"/>
      <c r="M445" s="222"/>
      <c r="N445" s="223"/>
      <c r="O445" s="84"/>
      <c r="P445" s="84"/>
      <c r="Q445" s="84"/>
      <c r="R445" s="84"/>
      <c r="S445" s="84"/>
      <c r="T445" s="85"/>
      <c r="U445" s="38"/>
      <c r="V445" s="38"/>
      <c r="W445" s="38"/>
      <c r="X445" s="38"/>
      <c r="Y445" s="38"/>
      <c r="Z445" s="38"/>
      <c r="AA445" s="38"/>
      <c r="AB445" s="38"/>
      <c r="AC445" s="38"/>
      <c r="AD445" s="38"/>
      <c r="AE445" s="38"/>
      <c r="AT445" s="17" t="s">
        <v>273</v>
      </c>
      <c r="AU445" s="17" t="s">
        <v>76</v>
      </c>
    </row>
    <row r="446" s="12" customFormat="1">
      <c r="A446" s="12"/>
      <c r="B446" s="224"/>
      <c r="C446" s="225"/>
      <c r="D446" s="226" t="s">
        <v>275</v>
      </c>
      <c r="E446" s="227" t="s">
        <v>1306</v>
      </c>
      <c r="F446" s="228" t="s">
        <v>4534</v>
      </c>
      <c r="G446" s="225"/>
      <c r="H446" s="229">
        <v>203</v>
      </c>
      <c r="I446" s="230"/>
      <c r="J446" s="225"/>
      <c r="K446" s="225"/>
      <c r="L446" s="231"/>
      <c r="M446" s="236"/>
      <c r="N446" s="237"/>
      <c r="O446" s="237"/>
      <c r="P446" s="237"/>
      <c r="Q446" s="237"/>
      <c r="R446" s="237"/>
      <c r="S446" s="237"/>
      <c r="T446" s="238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T446" s="235" t="s">
        <v>275</v>
      </c>
      <c r="AU446" s="235" t="s">
        <v>76</v>
      </c>
      <c r="AV446" s="12" t="s">
        <v>78</v>
      </c>
      <c r="AW446" s="12" t="s">
        <v>31</v>
      </c>
      <c r="AX446" s="12" t="s">
        <v>69</v>
      </c>
      <c r="AY446" s="235" t="s">
        <v>266</v>
      </c>
    </row>
    <row r="447" s="12" customFormat="1">
      <c r="A447" s="12"/>
      <c r="B447" s="224"/>
      <c r="C447" s="225"/>
      <c r="D447" s="226" t="s">
        <v>275</v>
      </c>
      <c r="E447" s="227" t="s">
        <v>4535</v>
      </c>
      <c r="F447" s="228" t="s">
        <v>4536</v>
      </c>
      <c r="G447" s="225"/>
      <c r="H447" s="229">
        <v>203</v>
      </c>
      <c r="I447" s="230"/>
      <c r="J447" s="225"/>
      <c r="K447" s="225"/>
      <c r="L447" s="231"/>
      <c r="M447" s="236"/>
      <c r="N447" s="237"/>
      <c r="O447" s="237"/>
      <c r="P447" s="237"/>
      <c r="Q447" s="237"/>
      <c r="R447" s="237"/>
      <c r="S447" s="237"/>
      <c r="T447" s="238"/>
      <c r="U447" s="12"/>
      <c r="V447" s="12"/>
      <c r="W447" s="12"/>
      <c r="X447" s="12"/>
      <c r="Y447" s="12"/>
      <c r="Z447" s="12"/>
      <c r="AA447" s="12"/>
      <c r="AB447" s="12"/>
      <c r="AC447" s="12"/>
      <c r="AD447" s="12"/>
      <c r="AE447" s="12"/>
      <c r="AT447" s="235" t="s">
        <v>275</v>
      </c>
      <c r="AU447" s="235" t="s">
        <v>76</v>
      </c>
      <c r="AV447" s="12" t="s">
        <v>78</v>
      </c>
      <c r="AW447" s="12" t="s">
        <v>31</v>
      </c>
      <c r="AX447" s="12" t="s">
        <v>76</v>
      </c>
      <c r="AY447" s="235" t="s">
        <v>266</v>
      </c>
    </row>
    <row r="448" s="2" customFormat="1" ht="16.5" customHeight="1">
      <c r="A448" s="38"/>
      <c r="B448" s="39"/>
      <c r="C448" s="206" t="s">
        <v>1321</v>
      </c>
      <c r="D448" s="206" t="s">
        <v>267</v>
      </c>
      <c r="E448" s="207" t="s">
        <v>4537</v>
      </c>
      <c r="F448" s="208" t="s">
        <v>4538</v>
      </c>
      <c r="G448" s="209" t="s">
        <v>302</v>
      </c>
      <c r="H448" s="210">
        <v>4770.1499999999996</v>
      </c>
      <c r="I448" s="211"/>
      <c r="J448" s="212">
        <f>ROUND(I448*H448,2)</f>
        <v>0</v>
      </c>
      <c r="K448" s="208" t="s">
        <v>271</v>
      </c>
      <c r="L448" s="44"/>
      <c r="M448" s="213" t="s">
        <v>19</v>
      </c>
      <c r="N448" s="214" t="s">
        <v>40</v>
      </c>
      <c r="O448" s="84"/>
      <c r="P448" s="215">
        <f>O448*H448</f>
        <v>0</v>
      </c>
      <c r="Q448" s="215">
        <v>0</v>
      </c>
      <c r="R448" s="215">
        <f>Q448*H448</f>
        <v>0</v>
      </c>
      <c r="S448" s="215">
        <v>0</v>
      </c>
      <c r="T448" s="216">
        <f>S448*H448</f>
        <v>0</v>
      </c>
      <c r="U448" s="38"/>
      <c r="V448" s="38"/>
      <c r="W448" s="38"/>
      <c r="X448" s="38"/>
      <c r="Y448" s="38"/>
      <c r="Z448" s="38"/>
      <c r="AA448" s="38"/>
      <c r="AB448" s="38"/>
      <c r="AC448" s="38"/>
      <c r="AD448" s="38"/>
      <c r="AE448" s="38"/>
      <c r="AR448" s="217" t="s">
        <v>265</v>
      </c>
      <c r="AT448" s="217" t="s">
        <v>267</v>
      </c>
      <c r="AU448" s="217" t="s">
        <v>76</v>
      </c>
      <c r="AY448" s="17" t="s">
        <v>266</v>
      </c>
      <c r="BE448" s="218">
        <f>IF(N448="základní",J448,0)</f>
        <v>0</v>
      </c>
      <c r="BF448" s="218">
        <f>IF(N448="snížená",J448,0)</f>
        <v>0</v>
      </c>
      <c r="BG448" s="218">
        <f>IF(N448="zákl. přenesená",J448,0)</f>
        <v>0</v>
      </c>
      <c r="BH448" s="218">
        <f>IF(N448="sníž. přenesená",J448,0)</f>
        <v>0</v>
      </c>
      <c r="BI448" s="218">
        <f>IF(N448="nulová",J448,0)</f>
        <v>0</v>
      </c>
      <c r="BJ448" s="17" t="s">
        <v>76</v>
      </c>
      <c r="BK448" s="218">
        <f>ROUND(I448*H448,2)</f>
        <v>0</v>
      </c>
      <c r="BL448" s="17" t="s">
        <v>265</v>
      </c>
      <c r="BM448" s="217" t="s">
        <v>4539</v>
      </c>
    </row>
    <row r="449" s="2" customFormat="1">
      <c r="A449" s="38"/>
      <c r="B449" s="39"/>
      <c r="C449" s="40"/>
      <c r="D449" s="219" t="s">
        <v>273</v>
      </c>
      <c r="E449" s="40"/>
      <c r="F449" s="220" t="s">
        <v>4540</v>
      </c>
      <c r="G449" s="40"/>
      <c r="H449" s="40"/>
      <c r="I449" s="221"/>
      <c r="J449" s="40"/>
      <c r="K449" s="40"/>
      <c r="L449" s="44"/>
      <c r="M449" s="222"/>
      <c r="N449" s="223"/>
      <c r="O449" s="84"/>
      <c r="P449" s="84"/>
      <c r="Q449" s="84"/>
      <c r="R449" s="84"/>
      <c r="S449" s="84"/>
      <c r="T449" s="85"/>
      <c r="U449" s="38"/>
      <c r="V449" s="38"/>
      <c r="W449" s="38"/>
      <c r="X449" s="38"/>
      <c r="Y449" s="38"/>
      <c r="Z449" s="38"/>
      <c r="AA449" s="38"/>
      <c r="AB449" s="38"/>
      <c r="AC449" s="38"/>
      <c r="AD449" s="38"/>
      <c r="AE449" s="38"/>
      <c r="AT449" s="17" t="s">
        <v>273</v>
      </c>
      <c r="AU449" s="17" t="s">
        <v>76</v>
      </c>
    </row>
    <row r="450" s="2" customFormat="1" ht="16.5" customHeight="1">
      <c r="A450" s="38"/>
      <c r="B450" s="39"/>
      <c r="C450" s="206" t="s">
        <v>1326</v>
      </c>
      <c r="D450" s="206" t="s">
        <v>267</v>
      </c>
      <c r="E450" s="207" t="s">
        <v>4541</v>
      </c>
      <c r="F450" s="208" t="s">
        <v>4542</v>
      </c>
      <c r="G450" s="209" t="s">
        <v>302</v>
      </c>
      <c r="H450" s="210">
        <v>90632.850000000006</v>
      </c>
      <c r="I450" s="211"/>
      <c r="J450" s="212">
        <f>ROUND(I450*H450,2)</f>
        <v>0</v>
      </c>
      <c r="K450" s="208" t="s">
        <v>271</v>
      </c>
      <c r="L450" s="44"/>
      <c r="M450" s="213" t="s">
        <v>19</v>
      </c>
      <c r="N450" s="214" t="s">
        <v>40</v>
      </c>
      <c r="O450" s="84"/>
      <c r="P450" s="215">
        <f>O450*H450</f>
        <v>0</v>
      </c>
      <c r="Q450" s="215">
        <v>0</v>
      </c>
      <c r="R450" s="215">
        <f>Q450*H450</f>
        <v>0</v>
      </c>
      <c r="S450" s="215">
        <v>0</v>
      </c>
      <c r="T450" s="216">
        <f>S450*H450</f>
        <v>0</v>
      </c>
      <c r="U450" s="38"/>
      <c r="V450" s="38"/>
      <c r="W450" s="38"/>
      <c r="X450" s="38"/>
      <c r="Y450" s="38"/>
      <c r="Z450" s="38"/>
      <c r="AA450" s="38"/>
      <c r="AB450" s="38"/>
      <c r="AC450" s="38"/>
      <c r="AD450" s="38"/>
      <c r="AE450" s="38"/>
      <c r="AR450" s="217" t="s">
        <v>265</v>
      </c>
      <c r="AT450" s="217" t="s">
        <v>267</v>
      </c>
      <c r="AU450" s="217" t="s">
        <v>76</v>
      </c>
      <c r="AY450" s="17" t="s">
        <v>266</v>
      </c>
      <c r="BE450" s="218">
        <f>IF(N450="základní",J450,0)</f>
        <v>0</v>
      </c>
      <c r="BF450" s="218">
        <f>IF(N450="snížená",J450,0)</f>
        <v>0</v>
      </c>
      <c r="BG450" s="218">
        <f>IF(N450="zákl. přenesená",J450,0)</f>
        <v>0</v>
      </c>
      <c r="BH450" s="218">
        <f>IF(N450="sníž. přenesená",J450,0)</f>
        <v>0</v>
      </c>
      <c r="BI450" s="218">
        <f>IF(N450="nulová",J450,0)</f>
        <v>0</v>
      </c>
      <c r="BJ450" s="17" t="s">
        <v>76</v>
      </c>
      <c r="BK450" s="218">
        <f>ROUND(I450*H450,2)</f>
        <v>0</v>
      </c>
      <c r="BL450" s="17" t="s">
        <v>265</v>
      </c>
      <c r="BM450" s="217" t="s">
        <v>4543</v>
      </c>
    </row>
    <row r="451" s="2" customFormat="1">
      <c r="A451" s="38"/>
      <c r="B451" s="39"/>
      <c r="C451" s="40"/>
      <c r="D451" s="219" t="s">
        <v>273</v>
      </c>
      <c r="E451" s="40"/>
      <c r="F451" s="220" t="s">
        <v>4544</v>
      </c>
      <c r="G451" s="40"/>
      <c r="H451" s="40"/>
      <c r="I451" s="221"/>
      <c r="J451" s="40"/>
      <c r="K451" s="40"/>
      <c r="L451" s="44"/>
      <c r="M451" s="222"/>
      <c r="N451" s="223"/>
      <c r="O451" s="84"/>
      <c r="P451" s="84"/>
      <c r="Q451" s="84"/>
      <c r="R451" s="84"/>
      <c r="S451" s="84"/>
      <c r="T451" s="85"/>
      <c r="U451" s="38"/>
      <c r="V451" s="38"/>
      <c r="W451" s="38"/>
      <c r="X451" s="38"/>
      <c r="Y451" s="38"/>
      <c r="Z451" s="38"/>
      <c r="AA451" s="38"/>
      <c r="AB451" s="38"/>
      <c r="AC451" s="38"/>
      <c r="AD451" s="38"/>
      <c r="AE451" s="38"/>
      <c r="AT451" s="17" t="s">
        <v>273</v>
      </c>
      <c r="AU451" s="17" t="s">
        <v>76</v>
      </c>
    </row>
    <row r="452" s="2" customFormat="1" ht="16.5" customHeight="1">
      <c r="A452" s="38"/>
      <c r="B452" s="39"/>
      <c r="C452" s="206" t="s">
        <v>1331</v>
      </c>
      <c r="D452" s="206" t="s">
        <v>267</v>
      </c>
      <c r="E452" s="207" t="s">
        <v>3163</v>
      </c>
      <c r="F452" s="208" t="s">
        <v>3164</v>
      </c>
      <c r="G452" s="209" t="s">
        <v>302</v>
      </c>
      <c r="H452" s="210">
        <v>27.309999999999999</v>
      </c>
      <c r="I452" s="211"/>
      <c r="J452" s="212">
        <f>ROUND(I452*H452,2)</f>
        <v>0</v>
      </c>
      <c r="K452" s="208" t="s">
        <v>271</v>
      </c>
      <c r="L452" s="44"/>
      <c r="M452" s="213" t="s">
        <v>19</v>
      </c>
      <c r="N452" s="214" t="s">
        <v>40</v>
      </c>
      <c r="O452" s="84"/>
      <c r="P452" s="215">
        <f>O452*H452</f>
        <v>0</v>
      </c>
      <c r="Q452" s="215">
        <v>0</v>
      </c>
      <c r="R452" s="215">
        <f>Q452*H452</f>
        <v>0</v>
      </c>
      <c r="S452" s="215">
        <v>0</v>
      </c>
      <c r="T452" s="216">
        <f>S452*H452</f>
        <v>0</v>
      </c>
      <c r="U452" s="38"/>
      <c r="V452" s="38"/>
      <c r="W452" s="38"/>
      <c r="X452" s="38"/>
      <c r="Y452" s="38"/>
      <c r="Z452" s="38"/>
      <c r="AA452" s="38"/>
      <c r="AB452" s="38"/>
      <c r="AC452" s="38"/>
      <c r="AD452" s="38"/>
      <c r="AE452" s="38"/>
      <c r="AR452" s="217" t="s">
        <v>265</v>
      </c>
      <c r="AT452" s="217" t="s">
        <v>267</v>
      </c>
      <c r="AU452" s="217" t="s">
        <v>76</v>
      </c>
      <c r="AY452" s="17" t="s">
        <v>266</v>
      </c>
      <c r="BE452" s="218">
        <f>IF(N452="základní",J452,0)</f>
        <v>0</v>
      </c>
      <c r="BF452" s="218">
        <f>IF(N452="snížená",J452,0)</f>
        <v>0</v>
      </c>
      <c r="BG452" s="218">
        <f>IF(N452="zákl. přenesená",J452,0)</f>
        <v>0</v>
      </c>
      <c r="BH452" s="218">
        <f>IF(N452="sníž. přenesená",J452,0)</f>
        <v>0</v>
      </c>
      <c r="BI452" s="218">
        <f>IF(N452="nulová",J452,0)</f>
        <v>0</v>
      </c>
      <c r="BJ452" s="17" t="s">
        <v>76</v>
      </c>
      <c r="BK452" s="218">
        <f>ROUND(I452*H452,2)</f>
        <v>0</v>
      </c>
      <c r="BL452" s="17" t="s">
        <v>265</v>
      </c>
      <c r="BM452" s="217" t="s">
        <v>4545</v>
      </c>
    </row>
    <row r="453" s="2" customFormat="1">
      <c r="A453" s="38"/>
      <c r="B453" s="39"/>
      <c r="C453" s="40"/>
      <c r="D453" s="219" t="s">
        <v>273</v>
      </c>
      <c r="E453" s="40"/>
      <c r="F453" s="220" t="s">
        <v>4546</v>
      </c>
      <c r="G453" s="40"/>
      <c r="H453" s="40"/>
      <c r="I453" s="221"/>
      <c r="J453" s="40"/>
      <c r="K453" s="40"/>
      <c r="L453" s="44"/>
      <c r="M453" s="222"/>
      <c r="N453" s="223"/>
      <c r="O453" s="84"/>
      <c r="P453" s="84"/>
      <c r="Q453" s="84"/>
      <c r="R453" s="84"/>
      <c r="S453" s="84"/>
      <c r="T453" s="85"/>
      <c r="U453" s="38"/>
      <c r="V453" s="38"/>
      <c r="W453" s="38"/>
      <c r="X453" s="38"/>
      <c r="Y453" s="38"/>
      <c r="Z453" s="38"/>
      <c r="AA453" s="38"/>
      <c r="AB453" s="38"/>
      <c r="AC453" s="38"/>
      <c r="AD453" s="38"/>
      <c r="AE453" s="38"/>
      <c r="AT453" s="17" t="s">
        <v>273</v>
      </c>
      <c r="AU453" s="17" t="s">
        <v>76</v>
      </c>
    </row>
    <row r="454" s="2" customFormat="1" ht="16.5" customHeight="1">
      <c r="A454" s="38"/>
      <c r="B454" s="39"/>
      <c r="C454" s="206" t="s">
        <v>1337</v>
      </c>
      <c r="D454" s="206" t="s">
        <v>267</v>
      </c>
      <c r="E454" s="207" t="s">
        <v>3166</v>
      </c>
      <c r="F454" s="208" t="s">
        <v>3167</v>
      </c>
      <c r="G454" s="209" t="s">
        <v>302</v>
      </c>
      <c r="H454" s="210">
        <v>518.88999999999999</v>
      </c>
      <c r="I454" s="211"/>
      <c r="J454" s="212">
        <f>ROUND(I454*H454,2)</f>
        <v>0</v>
      </c>
      <c r="K454" s="208" t="s">
        <v>271</v>
      </c>
      <c r="L454" s="44"/>
      <c r="M454" s="213" t="s">
        <v>19</v>
      </c>
      <c r="N454" s="214" t="s">
        <v>40</v>
      </c>
      <c r="O454" s="84"/>
      <c r="P454" s="215">
        <f>O454*H454</f>
        <v>0</v>
      </c>
      <c r="Q454" s="215">
        <v>0</v>
      </c>
      <c r="R454" s="215">
        <f>Q454*H454</f>
        <v>0</v>
      </c>
      <c r="S454" s="215">
        <v>0</v>
      </c>
      <c r="T454" s="216">
        <f>S454*H454</f>
        <v>0</v>
      </c>
      <c r="U454" s="38"/>
      <c r="V454" s="38"/>
      <c r="W454" s="38"/>
      <c r="X454" s="38"/>
      <c r="Y454" s="38"/>
      <c r="Z454" s="38"/>
      <c r="AA454" s="38"/>
      <c r="AB454" s="38"/>
      <c r="AC454" s="38"/>
      <c r="AD454" s="38"/>
      <c r="AE454" s="38"/>
      <c r="AR454" s="217" t="s">
        <v>265</v>
      </c>
      <c r="AT454" s="217" t="s">
        <v>267</v>
      </c>
      <c r="AU454" s="217" t="s">
        <v>76</v>
      </c>
      <c r="AY454" s="17" t="s">
        <v>266</v>
      </c>
      <c r="BE454" s="218">
        <f>IF(N454="základní",J454,0)</f>
        <v>0</v>
      </c>
      <c r="BF454" s="218">
        <f>IF(N454="snížená",J454,0)</f>
        <v>0</v>
      </c>
      <c r="BG454" s="218">
        <f>IF(N454="zákl. přenesená",J454,0)</f>
        <v>0</v>
      </c>
      <c r="BH454" s="218">
        <f>IF(N454="sníž. přenesená",J454,0)</f>
        <v>0</v>
      </c>
      <c r="BI454" s="218">
        <f>IF(N454="nulová",J454,0)</f>
        <v>0</v>
      </c>
      <c r="BJ454" s="17" t="s">
        <v>76</v>
      </c>
      <c r="BK454" s="218">
        <f>ROUND(I454*H454,2)</f>
        <v>0</v>
      </c>
      <c r="BL454" s="17" t="s">
        <v>265</v>
      </c>
      <c r="BM454" s="217" t="s">
        <v>4547</v>
      </c>
    </row>
    <row r="455" s="2" customFormat="1">
      <c r="A455" s="38"/>
      <c r="B455" s="39"/>
      <c r="C455" s="40"/>
      <c r="D455" s="219" t="s">
        <v>273</v>
      </c>
      <c r="E455" s="40"/>
      <c r="F455" s="220" t="s">
        <v>4548</v>
      </c>
      <c r="G455" s="40"/>
      <c r="H455" s="40"/>
      <c r="I455" s="221"/>
      <c r="J455" s="40"/>
      <c r="K455" s="40"/>
      <c r="L455" s="44"/>
      <c r="M455" s="222"/>
      <c r="N455" s="223"/>
      <c r="O455" s="84"/>
      <c r="P455" s="84"/>
      <c r="Q455" s="84"/>
      <c r="R455" s="84"/>
      <c r="S455" s="84"/>
      <c r="T455" s="85"/>
      <c r="U455" s="38"/>
      <c r="V455" s="38"/>
      <c r="W455" s="38"/>
      <c r="X455" s="38"/>
      <c r="Y455" s="38"/>
      <c r="Z455" s="38"/>
      <c r="AA455" s="38"/>
      <c r="AB455" s="38"/>
      <c r="AC455" s="38"/>
      <c r="AD455" s="38"/>
      <c r="AE455" s="38"/>
      <c r="AT455" s="17" t="s">
        <v>273</v>
      </c>
      <c r="AU455" s="17" t="s">
        <v>76</v>
      </c>
    </row>
    <row r="456" s="2" customFormat="1" ht="21.75" customHeight="1">
      <c r="A456" s="38"/>
      <c r="B456" s="39"/>
      <c r="C456" s="206" t="s">
        <v>1343</v>
      </c>
      <c r="D456" s="206" t="s">
        <v>267</v>
      </c>
      <c r="E456" s="207" t="s">
        <v>4549</v>
      </c>
      <c r="F456" s="208" t="s">
        <v>4550</v>
      </c>
      <c r="G456" s="209" t="s">
        <v>302</v>
      </c>
      <c r="H456" s="210">
        <v>1443.4079999999999</v>
      </c>
      <c r="I456" s="211"/>
      <c r="J456" s="212">
        <f>ROUND(I456*H456,2)</f>
        <v>0</v>
      </c>
      <c r="K456" s="208" t="s">
        <v>271</v>
      </c>
      <c r="L456" s="44"/>
      <c r="M456" s="213" t="s">
        <v>19</v>
      </c>
      <c r="N456" s="214" t="s">
        <v>40</v>
      </c>
      <c r="O456" s="84"/>
      <c r="P456" s="215">
        <f>O456*H456</f>
        <v>0</v>
      </c>
      <c r="Q456" s="215">
        <v>0</v>
      </c>
      <c r="R456" s="215">
        <f>Q456*H456</f>
        <v>0</v>
      </c>
      <c r="S456" s="215">
        <v>0</v>
      </c>
      <c r="T456" s="216">
        <f>S456*H456</f>
        <v>0</v>
      </c>
      <c r="U456" s="38"/>
      <c r="V456" s="38"/>
      <c r="W456" s="38"/>
      <c r="X456" s="38"/>
      <c r="Y456" s="38"/>
      <c r="Z456" s="38"/>
      <c r="AA456" s="38"/>
      <c r="AB456" s="38"/>
      <c r="AC456" s="38"/>
      <c r="AD456" s="38"/>
      <c r="AE456" s="38"/>
      <c r="AR456" s="217" t="s">
        <v>265</v>
      </c>
      <c r="AT456" s="217" t="s">
        <v>267</v>
      </c>
      <c r="AU456" s="217" t="s">
        <v>76</v>
      </c>
      <c r="AY456" s="17" t="s">
        <v>266</v>
      </c>
      <c r="BE456" s="218">
        <f>IF(N456="základní",J456,0)</f>
        <v>0</v>
      </c>
      <c r="BF456" s="218">
        <f>IF(N456="snížená",J456,0)</f>
        <v>0</v>
      </c>
      <c r="BG456" s="218">
        <f>IF(N456="zákl. přenesená",J456,0)</f>
        <v>0</v>
      </c>
      <c r="BH456" s="218">
        <f>IF(N456="sníž. přenesená",J456,0)</f>
        <v>0</v>
      </c>
      <c r="BI456" s="218">
        <f>IF(N456="nulová",J456,0)</f>
        <v>0</v>
      </c>
      <c r="BJ456" s="17" t="s">
        <v>76</v>
      </c>
      <c r="BK456" s="218">
        <f>ROUND(I456*H456,2)</f>
        <v>0</v>
      </c>
      <c r="BL456" s="17" t="s">
        <v>265</v>
      </c>
      <c r="BM456" s="217" t="s">
        <v>4551</v>
      </c>
    </row>
    <row r="457" s="2" customFormat="1">
      <c r="A457" s="38"/>
      <c r="B457" s="39"/>
      <c r="C457" s="40"/>
      <c r="D457" s="219" t="s">
        <v>273</v>
      </c>
      <c r="E457" s="40"/>
      <c r="F457" s="220" t="s">
        <v>4552</v>
      </c>
      <c r="G457" s="40"/>
      <c r="H457" s="40"/>
      <c r="I457" s="221"/>
      <c r="J457" s="40"/>
      <c r="K457" s="40"/>
      <c r="L457" s="44"/>
      <c r="M457" s="222"/>
      <c r="N457" s="223"/>
      <c r="O457" s="84"/>
      <c r="P457" s="84"/>
      <c r="Q457" s="84"/>
      <c r="R457" s="84"/>
      <c r="S457" s="84"/>
      <c r="T457" s="85"/>
      <c r="U457" s="38"/>
      <c r="V457" s="38"/>
      <c r="W457" s="38"/>
      <c r="X457" s="38"/>
      <c r="Y457" s="38"/>
      <c r="Z457" s="38"/>
      <c r="AA457" s="38"/>
      <c r="AB457" s="38"/>
      <c r="AC457" s="38"/>
      <c r="AD457" s="38"/>
      <c r="AE457" s="38"/>
      <c r="AT457" s="17" t="s">
        <v>273</v>
      </c>
      <c r="AU457" s="17" t="s">
        <v>76</v>
      </c>
    </row>
    <row r="458" s="2" customFormat="1" ht="21.75" customHeight="1">
      <c r="A458" s="38"/>
      <c r="B458" s="39"/>
      <c r="C458" s="206" t="s">
        <v>1353</v>
      </c>
      <c r="D458" s="206" t="s">
        <v>267</v>
      </c>
      <c r="E458" s="207" t="s">
        <v>4553</v>
      </c>
      <c r="F458" s="208" t="s">
        <v>4554</v>
      </c>
      <c r="G458" s="209" t="s">
        <v>302</v>
      </c>
      <c r="H458" s="210">
        <v>711.88300000000004</v>
      </c>
      <c r="I458" s="211"/>
      <c r="J458" s="212">
        <f>ROUND(I458*H458,2)</f>
        <v>0</v>
      </c>
      <c r="K458" s="208" t="s">
        <v>271</v>
      </c>
      <c r="L458" s="44"/>
      <c r="M458" s="213" t="s">
        <v>19</v>
      </c>
      <c r="N458" s="214" t="s">
        <v>40</v>
      </c>
      <c r="O458" s="84"/>
      <c r="P458" s="215">
        <f>O458*H458</f>
        <v>0</v>
      </c>
      <c r="Q458" s="215">
        <v>0</v>
      </c>
      <c r="R458" s="215">
        <f>Q458*H458</f>
        <v>0</v>
      </c>
      <c r="S458" s="215">
        <v>0</v>
      </c>
      <c r="T458" s="216">
        <f>S458*H458</f>
        <v>0</v>
      </c>
      <c r="U458" s="38"/>
      <c r="V458" s="38"/>
      <c r="W458" s="38"/>
      <c r="X458" s="38"/>
      <c r="Y458" s="38"/>
      <c r="Z458" s="38"/>
      <c r="AA458" s="38"/>
      <c r="AB458" s="38"/>
      <c r="AC458" s="38"/>
      <c r="AD458" s="38"/>
      <c r="AE458" s="38"/>
      <c r="AR458" s="217" t="s">
        <v>265</v>
      </c>
      <c r="AT458" s="217" t="s">
        <v>267</v>
      </c>
      <c r="AU458" s="217" t="s">
        <v>76</v>
      </c>
      <c r="AY458" s="17" t="s">
        <v>266</v>
      </c>
      <c r="BE458" s="218">
        <f>IF(N458="základní",J458,0)</f>
        <v>0</v>
      </c>
      <c r="BF458" s="218">
        <f>IF(N458="snížená",J458,0)</f>
        <v>0</v>
      </c>
      <c r="BG458" s="218">
        <f>IF(N458="zákl. přenesená",J458,0)</f>
        <v>0</v>
      </c>
      <c r="BH458" s="218">
        <f>IF(N458="sníž. přenesená",J458,0)</f>
        <v>0</v>
      </c>
      <c r="BI458" s="218">
        <f>IF(N458="nulová",J458,0)</f>
        <v>0</v>
      </c>
      <c r="BJ458" s="17" t="s">
        <v>76</v>
      </c>
      <c r="BK458" s="218">
        <f>ROUND(I458*H458,2)</f>
        <v>0</v>
      </c>
      <c r="BL458" s="17" t="s">
        <v>265</v>
      </c>
      <c r="BM458" s="217" t="s">
        <v>4555</v>
      </c>
    </row>
    <row r="459" s="2" customFormat="1">
      <c r="A459" s="38"/>
      <c r="B459" s="39"/>
      <c r="C459" s="40"/>
      <c r="D459" s="219" t="s">
        <v>273</v>
      </c>
      <c r="E459" s="40"/>
      <c r="F459" s="220" t="s">
        <v>4556</v>
      </c>
      <c r="G459" s="40"/>
      <c r="H459" s="40"/>
      <c r="I459" s="221"/>
      <c r="J459" s="40"/>
      <c r="K459" s="40"/>
      <c r="L459" s="44"/>
      <c r="M459" s="222"/>
      <c r="N459" s="223"/>
      <c r="O459" s="84"/>
      <c r="P459" s="84"/>
      <c r="Q459" s="84"/>
      <c r="R459" s="84"/>
      <c r="S459" s="84"/>
      <c r="T459" s="85"/>
      <c r="U459" s="38"/>
      <c r="V459" s="38"/>
      <c r="W459" s="38"/>
      <c r="X459" s="38"/>
      <c r="Y459" s="38"/>
      <c r="Z459" s="38"/>
      <c r="AA459" s="38"/>
      <c r="AB459" s="38"/>
      <c r="AC459" s="38"/>
      <c r="AD459" s="38"/>
      <c r="AE459" s="38"/>
      <c r="AT459" s="17" t="s">
        <v>273</v>
      </c>
      <c r="AU459" s="17" t="s">
        <v>76</v>
      </c>
    </row>
    <row r="460" s="2" customFormat="1" ht="21.75" customHeight="1">
      <c r="A460" s="38"/>
      <c r="B460" s="39"/>
      <c r="C460" s="206" t="s">
        <v>90</v>
      </c>
      <c r="D460" s="206" t="s">
        <v>267</v>
      </c>
      <c r="E460" s="207" t="s">
        <v>4557</v>
      </c>
      <c r="F460" s="208" t="s">
        <v>4558</v>
      </c>
      <c r="G460" s="209" t="s">
        <v>302</v>
      </c>
      <c r="H460" s="210">
        <v>854.88499999999999</v>
      </c>
      <c r="I460" s="211"/>
      <c r="J460" s="212">
        <f>ROUND(I460*H460,2)</f>
        <v>0</v>
      </c>
      <c r="K460" s="208" t="s">
        <v>271</v>
      </c>
      <c r="L460" s="44"/>
      <c r="M460" s="213" t="s">
        <v>19</v>
      </c>
      <c r="N460" s="214" t="s">
        <v>40</v>
      </c>
      <c r="O460" s="84"/>
      <c r="P460" s="215">
        <f>O460*H460</f>
        <v>0</v>
      </c>
      <c r="Q460" s="215">
        <v>0</v>
      </c>
      <c r="R460" s="215">
        <f>Q460*H460</f>
        <v>0</v>
      </c>
      <c r="S460" s="215">
        <v>0</v>
      </c>
      <c r="T460" s="216">
        <f>S460*H460</f>
        <v>0</v>
      </c>
      <c r="U460" s="38"/>
      <c r="V460" s="38"/>
      <c r="W460" s="38"/>
      <c r="X460" s="38"/>
      <c r="Y460" s="38"/>
      <c r="Z460" s="38"/>
      <c r="AA460" s="38"/>
      <c r="AB460" s="38"/>
      <c r="AC460" s="38"/>
      <c r="AD460" s="38"/>
      <c r="AE460" s="38"/>
      <c r="AR460" s="217" t="s">
        <v>265</v>
      </c>
      <c r="AT460" s="217" t="s">
        <v>267</v>
      </c>
      <c r="AU460" s="217" t="s">
        <v>76</v>
      </c>
      <c r="AY460" s="17" t="s">
        <v>266</v>
      </c>
      <c r="BE460" s="218">
        <f>IF(N460="základní",J460,0)</f>
        <v>0</v>
      </c>
      <c r="BF460" s="218">
        <f>IF(N460="snížená",J460,0)</f>
        <v>0</v>
      </c>
      <c r="BG460" s="218">
        <f>IF(N460="zákl. přenesená",J460,0)</f>
        <v>0</v>
      </c>
      <c r="BH460" s="218">
        <f>IF(N460="sníž. přenesená",J460,0)</f>
        <v>0</v>
      </c>
      <c r="BI460" s="218">
        <f>IF(N460="nulová",J460,0)</f>
        <v>0</v>
      </c>
      <c r="BJ460" s="17" t="s">
        <v>76</v>
      </c>
      <c r="BK460" s="218">
        <f>ROUND(I460*H460,2)</f>
        <v>0</v>
      </c>
      <c r="BL460" s="17" t="s">
        <v>265</v>
      </c>
      <c r="BM460" s="217" t="s">
        <v>4559</v>
      </c>
    </row>
    <row r="461" s="2" customFormat="1">
      <c r="A461" s="38"/>
      <c r="B461" s="39"/>
      <c r="C461" s="40"/>
      <c r="D461" s="219" t="s">
        <v>273</v>
      </c>
      <c r="E461" s="40"/>
      <c r="F461" s="220" t="s">
        <v>4560</v>
      </c>
      <c r="G461" s="40"/>
      <c r="H461" s="40"/>
      <c r="I461" s="221"/>
      <c r="J461" s="40"/>
      <c r="K461" s="40"/>
      <c r="L461" s="44"/>
      <c r="M461" s="222"/>
      <c r="N461" s="223"/>
      <c r="O461" s="84"/>
      <c r="P461" s="84"/>
      <c r="Q461" s="84"/>
      <c r="R461" s="84"/>
      <c r="S461" s="84"/>
      <c r="T461" s="85"/>
      <c r="U461" s="38"/>
      <c r="V461" s="38"/>
      <c r="W461" s="38"/>
      <c r="X461" s="38"/>
      <c r="Y461" s="38"/>
      <c r="Z461" s="38"/>
      <c r="AA461" s="38"/>
      <c r="AB461" s="38"/>
      <c r="AC461" s="38"/>
      <c r="AD461" s="38"/>
      <c r="AE461" s="38"/>
      <c r="AT461" s="17" t="s">
        <v>273</v>
      </c>
      <c r="AU461" s="17" t="s">
        <v>76</v>
      </c>
    </row>
    <row r="462" s="2" customFormat="1" ht="16.5" customHeight="1">
      <c r="A462" s="38"/>
      <c r="B462" s="39"/>
      <c r="C462" s="206" t="s">
        <v>1370</v>
      </c>
      <c r="D462" s="206" t="s">
        <v>267</v>
      </c>
      <c r="E462" s="207" t="s">
        <v>4561</v>
      </c>
      <c r="F462" s="208" t="s">
        <v>4562</v>
      </c>
      <c r="G462" s="209" t="s">
        <v>302</v>
      </c>
      <c r="H462" s="210">
        <v>20.401</v>
      </c>
      <c r="I462" s="211"/>
      <c r="J462" s="212">
        <f>ROUND(I462*H462,2)</f>
        <v>0</v>
      </c>
      <c r="K462" s="208" t="s">
        <v>19</v>
      </c>
      <c r="L462" s="44"/>
      <c r="M462" s="213" t="s">
        <v>19</v>
      </c>
      <c r="N462" s="214" t="s">
        <v>40</v>
      </c>
      <c r="O462" s="84"/>
      <c r="P462" s="215">
        <f>O462*H462</f>
        <v>0</v>
      </c>
      <c r="Q462" s="215">
        <v>0</v>
      </c>
      <c r="R462" s="215">
        <f>Q462*H462</f>
        <v>0</v>
      </c>
      <c r="S462" s="215">
        <v>0</v>
      </c>
      <c r="T462" s="216">
        <f>S462*H462</f>
        <v>0</v>
      </c>
      <c r="U462" s="38"/>
      <c r="V462" s="38"/>
      <c r="W462" s="38"/>
      <c r="X462" s="38"/>
      <c r="Y462" s="38"/>
      <c r="Z462" s="38"/>
      <c r="AA462" s="38"/>
      <c r="AB462" s="38"/>
      <c r="AC462" s="38"/>
      <c r="AD462" s="38"/>
      <c r="AE462" s="38"/>
      <c r="AR462" s="217" t="s">
        <v>265</v>
      </c>
      <c r="AT462" s="217" t="s">
        <v>267</v>
      </c>
      <c r="AU462" s="217" t="s">
        <v>76</v>
      </c>
      <c r="AY462" s="17" t="s">
        <v>266</v>
      </c>
      <c r="BE462" s="218">
        <f>IF(N462="základní",J462,0)</f>
        <v>0</v>
      </c>
      <c r="BF462" s="218">
        <f>IF(N462="snížená",J462,0)</f>
        <v>0</v>
      </c>
      <c r="BG462" s="218">
        <f>IF(N462="zákl. přenesená",J462,0)</f>
        <v>0</v>
      </c>
      <c r="BH462" s="218">
        <f>IF(N462="sníž. přenesená",J462,0)</f>
        <v>0</v>
      </c>
      <c r="BI462" s="218">
        <f>IF(N462="nulová",J462,0)</f>
        <v>0</v>
      </c>
      <c r="BJ462" s="17" t="s">
        <v>76</v>
      </c>
      <c r="BK462" s="218">
        <f>ROUND(I462*H462,2)</f>
        <v>0</v>
      </c>
      <c r="BL462" s="17" t="s">
        <v>265</v>
      </c>
      <c r="BM462" s="217" t="s">
        <v>4563</v>
      </c>
    </row>
    <row r="463" s="2" customFormat="1" ht="16.5" customHeight="1">
      <c r="A463" s="38"/>
      <c r="B463" s="39"/>
      <c r="C463" s="206" t="s">
        <v>1377</v>
      </c>
      <c r="D463" s="206" t="s">
        <v>267</v>
      </c>
      <c r="E463" s="207" t="s">
        <v>4564</v>
      </c>
      <c r="F463" s="208" t="s">
        <v>4565</v>
      </c>
      <c r="G463" s="209" t="s">
        <v>302</v>
      </c>
      <c r="H463" s="210">
        <v>5.444</v>
      </c>
      <c r="I463" s="211"/>
      <c r="J463" s="212">
        <f>ROUND(I463*H463,2)</f>
        <v>0</v>
      </c>
      <c r="K463" s="208" t="s">
        <v>19</v>
      </c>
      <c r="L463" s="44"/>
      <c r="M463" s="213" t="s">
        <v>19</v>
      </c>
      <c r="N463" s="214" t="s">
        <v>40</v>
      </c>
      <c r="O463" s="84"/>
      <c r="P463" s="215">
        <f>O463*H463</f>
        <v>0</v>
      </c>
      <c r="Q463" s="215">
        <v>0</v>
      </c>
      <c r="R463" s="215">
        <f>Q463*H463</f>
        <v>0</v>
      </c>
      <c r="S463" s="215">
        <v>0</v>
      </c>
      <c r="T463" s="216">
        <f>S463*H463</f>
        <v>0</v>
      </c>
      <c r="U463" s="38"/>
      <c r="V463" s="38"/>
      <c r="W463" s="38"/>
      <c r="X463" s="38"/>
      <c r="Y463" s="38"/>
      <c r="Z463" s="38"/>
      <c r="AA463" s="38"/>
      <c r="AB463" s="38"/>
      <c r="AC463" s="38"/>
      <c r="AD463" s="38"/>
      <c r="AE463" s="38"/>
      <c r="AR463" s="217" t="s">
        <v>265</v>
      </c>
      <c r="AT463" s="217" t="s">
        <v>267</v>
      </c>
      <c r="AU463" s="217" t="s">
        <v>76</v>
      </c>
      <c r="AY463" s="17" t="s">
        <v>266</v>
      </c>
      <c r="BE463" s="218">
        <f>IF(N463="základní",J463,0)</f>
        <v>0</v>
      </c>
      <c r="BF463" s="218">
        <f>IF(N463="snížená",J463,0)</f>
        <v>0</v>
      </c>
      <c r="BG463" s="218">
        <f>IF(N463="zákl. přenesená",J463,0)</f>
        <v>0</v>
      </c>
      <c r="BH463" s="218">
        <f>IF(N463="sníž. přenesená",J463,0)</f>
        <v>0</v>
      </c>
      <c r="BI463" s="218">
        <f>IF(N463="nulová",J463,0)</f>
        <v>0</v>
      </c>
      <c r="BJ463" s="17" t="s">
        <v>76</v>
      </c>
      <c r="BK463" s="218">
        <f>ROUND(I463*H463,2)</f>
        <v>0</v>
      </c>
      <c r="BL463" s="17" t="s">
        <v>265</v>
      </c>
      <c r="BM463" s="217" t="s">
        <v>4566</v>
      </c>
    </row>
    <row r="464" s="2" customFormat="1" ht="16.5" customHeight="1">
      <c r="A464" s="38"/>
      <c r="B464" s="39"/>
      <c r="C464" s="206" t="s">
        <v>1384</v>
      </c>
      <c r="D464" s="206" t="s">
        <v>267</v>
      </c>
      <c r="E464" s="207" t="s">
        <v>4567</v>
      </c>
      <c r="F464" s="208" t="s">
        <v>4568</v>
      </c>
      <c r="G464" s="209" t="s">
        <v>302</v>
      </c>
      <c r="H464" s="210">
        <v>610.94000000000005</v>
      </c>
      <c r="I464" s="211"/>
      <c r="J464" s="212">
        <f>ROUND(I464*H464,2)</f>
        <v>0</v>
      </c>
      <c r="K464" s="208" t="s">
        <v>271</v>
      </c>
      <c r="L464" s="44"/>
      <c r="M464" s="213" t="s">
        <v>19</v>
      </c>
      <c r="N464" s="214" t="s">
        <v>40</v>
      </c>
      <c r="O464" s="84"/>
      <c r="P464" s="215">
        <f>O464*H464</f>
        <v>0</v>
      </c>
      <c r="Q464" s="215">
        <v>0</v>
      </c>
      <c r="R464" s="215">
        <f>Q464*H464</f>
        <v>0</v>
      </c>
      <c r="S464" s="215">
        <v>0</v>
      </c>
      <c r="T464" s="216">
        <f>S464*H464</f>
        <v>0</v>
      </c>
      <c r="U464" s="38"/>
      <c r="V464" s="38"/>
      <c r="W464" s="38"/>
      <c r="X464" s="38"/>
      <c r="Y464" s="38"/>
      <c r="Z464" s="38"/>
      <c r="AA464" s="38"/>
      <c r="AB464" s="38"/>
      <c r="AC464" s="38"/>
      <c r="AD464" s="38"/>
      <c r="AE464" s="38"/>
      <c r="AR464" s="217" t="s">
        <v>265</v>
      </c>
      <c r="AT464" s="217" t="s">
        <v>267</v>
      </c>
      <c r="AU464" s="217" t="s">
        <v>76</v>
      </c>
      <c r="AY464" s="17" t="s">
        <v>266</v>
      </c>
      <c r="BE464" s="218">
        <f>IF(N464="základní",J464,0)</f>
        <v>0</v>
      </c>
      <c r="BF464" s="218">
        <f>IF(N464="snížená",J464,0)</f>
        <v>0</v>
      </c>
      <c r="BG464" s="218">
        <f>IF(N464="zákl. přenesená",J464,0)</f>
        <v>0</v>
      </c>
      <c r="BH464" s="218">
        <f>IF(N464="sníž. přenesená",J464,0)</f>
        <v>0</v>
      </c>
      <c r="BI464" s="218">
        <f>IF(N464="nulová",J464,0)</f>
        <v>0</v>
      </c>
      <c r="BJ464" s="17" t="s">
        <v>76</v>
      </c>
      <c r="BK464" s="218">
        <f>ROUND(I464*H464,2)</f>
        <v>0</v>
      </c>
      <c r="BL464" s="17" t="s">
        <v>265</v>
      </c>
      <c r="BM464" s="217" t="s">
        <v>4569</v>
      </c>
    </row>
    <row r="465" s="2" customFormat="1">
      <c r="A465" s="38"/>
      <c r="B465" s="39"/>
      <c r="C465" s="40"/>
      <c r="D465" s="219" t="s">
        <v>273</v>
      </c>
      <c r="E465" s="40"/>
      <c r="F465" s="220" t="s">
        <v>4570</v>
      </c>
      <c r="G465" s="40"/>
      <c r="H465" s="40"/>
      <c r="I465" s="221"/>
      <c r="J465" s="40"/>
      <c r="K465" s="40"/>
      <c r="L465" s="44"/>
      <c r="M465" s="222"/>
      <c r="N465" s="223"/>
      <c r="O465" s="84"/>
      <c r="P465" s="84"/>
      <c r="Q465" s="84"/>
      <c r="R465" s="84"/>
      <c r="S465" s="84"/>
      <c r="T465" s="85"/>
      <c r="U465" s="38"/>
      <c r="V465" s="38"/>
      <c r="W465" s="38"/>
      <c r="X465" s="38"/>
      <c r="Y465" s="38"/>
      <c r="Z465" s="38"/>
      <c r="AA465" s="38"/>
      <c r="AB465" s="38"/>
      <c r="AC465" s="38"/>
      <c r="AD465" s="38"/>
      <c r="AE465" s="38"/>
      <c r="AT465" s="17" t="s">
        <v>273</v>
      </c>
      <c r="AU465" s="17" t="s">
        <v>76</v>
      </c>
    </row>
    <row r="466" s="2" customFormat="1" ht="16.5" customHeight="1">
      <c r="A466" s="38"/>
      <c r="B466" s="39"/>
      <c r="C466" s="206" t="s">
        <v>1391</v>
      </c>
      <c r="D466" s="206" t="s">
        <v>267</v>
      </c>
      <c r="E466" s="207" t="s">
        <v>4571</v>
      </c>
      <c r="F466" s="208" t="s">
        <v>4572</v>
      </c>
      <c r="G466" s="209" t="s">
        <v>302</v>
      </c>
      <c r="H466" s="210">
        <v>9164.1000000000004</v>
      </c>
      <c r="I466" s="211"/>
      <c r="J466" s="212">
        <f>ROUND(I466*H466,2)</f>
        <v>0</v>
      </c>
      <c r="K466" s="208" t="s">
        <v>271</v>
      </c>
      <c r="L466" s="44"/>
      <c r="M466" s="213" t="s">
        <v>19</v>
      </c>
      <c r="N466" s="214" t="s">
        <v>40</v>
      </c>
      <c r="O466" s="84"/>
      <c r="P466" s="215">
        <f>O466*H466</f>
        <v>0</v>
      </c>
      <c r="Q466" s="215">
        <v>0</v>
      </c>
      <c r="R466" s="215">
        <f>Q466*H466</f>
        <v>0</v>
      </c>
      <c r="S466" s="215">
        <v>0</v>
      </c>
      <c r="T466" s="216">
        <f>S466*H466</f>
        <v>0</v>
      </c>
      <c r="U466" s="38"/>
      <c r="V466" s="38"/>
      <c r="W466" s="38"/>
      <c r="X466" s="38"/>
      <c r="Y466" s="38"/>
      <c r="Z466" s="38"/>
      <c r="AA466" s="38"/>
      <c r="AB466" s="38"/>
      <c r="AC466" s="38"/>
      <c r="AD466" s="38"/>
      <c r="AE466" s="38"/>
      <c r="AR466" s="217" t="s">
        <v>265</v>
      </c>
      <c r="AT466" s="217" t="s">
        <v>267</v>
      </c>
      <c r="AU466" s="217" t="s">
        <v>76</v>
      </c>
      <c r="AY466" s="17" t="s">
        <v>266</v>
      </c>
      <c r="BE466" s="218">
        <f>IF(N466="základní",J466,0)</f>
        <v>0</v>
      </c>
      <c r="BF466" s="218">
        <f>IF(N466="snížená",J466,0)</f>
        <v>0</v>
      </c>
      <c r="BG466" s="218">
        <f>IF(N466="zákl. přenesená",J466,0)</f>
        <v>0</v>
      </c>
      <c r="BH466" s="218">
        <f>IF(N466="sníž. přenesená",J466,0)</f>
        <v>0</v>
      </c>
      <c r="BI466" s="218">
        <f>IF(N466="nulová",J466,0)</f>
        <v>0</v>
      </c>
      <c r="BJ466" s="17" t="s">
        <v>76</v>
      </c>
      <c r="BK466" s="218">
        <f>ROUND(I466*H466,2)</f>
        <v>0</v>
      </c>
      <c r="BL466" s="17" t="s">
        <v>265</v>
      </c>
      <c r="BM466" s="217" t="s">
        <v>4573</v>
      </c>
    </row>
    <row r="467" s="2" customFormat="1">
      <c r="A467" s="38"/>
      <c r="B467" s="39"/>
      <c r="C467" s="40"/>
      <c r="D467" s="219" t="s">
        <v>273</v>
      </c>
      <c r="E467" s="40"/>
      <c r="F467" s="220" t="s">
        <v>4574</v>
      </c>
      <c r="G467" s="40"/>
      <c r="H467" s="40"/>
      <c r="I467" s="221"/>
      <c r="J467" s="40"/>
      <c r="K467" s="40"/>
      <c r="L467" s="44"/>
      <c r="M467" s="222"/>
      <c r="N467" s="223"/>
      <c r="O467" s="84"/>
      <c r="P467" s="84"/>
      <c r="Q467" s="84"/>
      <c r="R467" s="84"/>
      <c r="S467" s="84"/>
      <c r="T467" s="85"/>
      <c r="U467" s="38"/>
      <c r="V467" s="38"/>
      <c r="W467" s="38"/>
      <c r="X467" s="38"/>
      <c r="Y467" s="38"/>
      <c r="Z467" s="38"/>
      <c r="AA467" s="38"/>
      <c r="AB467" s="38"/>
      <c r="AC467" s="38"/>
      <c r="AD467" s="38"/>
      <c r="AE467" s="38"/>
      <c r="AT467" s="17" t="s">
        <v>273</v>
      </c>
      <c r="AU467" s="17" t="s">
        <v>76</v>
      </c>
    </row>
    <row r="468" s="2" customFormat="1" ht="16.5" customHeight="1">
      <c r="A468" s="38"/>
      <c r="B468" s="39"/>
      <c r="C468" s="206" t="s">
        <v>1401</v>
      </c>
      <c r="D468" s="206" t="s">
        <v>267</v>
      </c>
      <c r="E468" s="207" t="s">
        <v>4575</v>
      </c>
      <c r="F468" s="208" t="s">
        <v>4576</v>
      </c>
      <c r="G468" s="209" t="s">
        <v>302</v>
      </c>
      <c r="H468" s="210">
        <v>490.56400000000002</v>
      </c>
      <c r="I468" s="211"/>
      <c r="J468" s="212">
        <f>ROUND(I468*H468,2)</f>
        <v>0</v>
      </c>
      <c r="K468" s="208" t="s">
        <v>271</v>
      </c>
      <c r="L468" s="44"/>
      <c r="M468" s="213" t="s">
        <v>19</v>
      </c>
      <c r="N468" s="214" t="s">
        <v>40</v>
      </c>
      <c r="O468" s="84"/>
      <c r="P468" s="215">
        <f>O468*H468</f>
        <v>0</v>
      </c>
      <c r="Q468" s="215">
        <v>0</v>
      </c>
      <c r="R468" s="215">
        <f>Q468*H468</f>
        <v>0</v>
      </c>
      <c r="S468" s="215">
        <v>0</v>
      </c>
      <c r="T468" s="216">
        <f>S468*H468</f>
        <v>0</v>
      </c>
      <c r="U468" s="38"/>
      <c r="V468" s="38"/>
      <c r="W468" s="38"/>
      <c r="X468" s="38"/>
      <c r="Y468" s="38"/>
      <c r="Z468" s="38"/>
      <c r="AA468" s="38"/>
      <c r="AB468" s="38"/>
      <c r="AC468" s="38"/>
      <c r="AD468" s="38"/>
      <c r="AE468" s="38"/>
      <c r="AR468" s="217" t="s">
        <v>265</v>
      </c>
      <c r="AT468" s="217" t="s">
        <v>267</v>
      </c>
      <c r="AU468" s="217" t="s">
        <v>76</v>
      </c>
      <c r="AY468" s="17" t="s">
        <v>266</v>
      </c>
      <c r="BE468" s="218">
        <f>IF(N468="základní",J468,0)</f>
        <v>0</v>
      </c>
      <c r="BF468" s="218">
        <f>IF(N468="snížená",J468,0)</f>
        <v>0</v>
      </c>
      <c r="BG468" s="218">
        <f>IF(N468="zákl. přenesená",J468,0)</f>
        <v>0</v>
      </c>
      <c r="BH468" s="218">
        <f>IF(N468="sníž. přenesená",J468,0)</f>
        <v>0</v>
      </c>
      <c r="BI468" s="218">
        <f>IF(N468="nulová",J468,0)</f>
        <v>0</v>
      </c>
      <c r="BJ468" s="17" t="s">
        <v>76</v>
      </c>
      <c r="BK468" s="218">
        <f>ROUND(I468*H468,2)</f>
        <v>0</v>
      </c>
      <c r="BL468" s="17" t="s">
        <v>265</v>
      </c>
      <c r="BM468" s="217" t="s">
        <v>4577</v>
      </c>
    </row>
    <row r="469" s="2" customFormat="1">
      <c r="A469" s="38"/>
      <c r="B469" s="39"/>
      <c r="C469" s="40"/>
      <c r="D469" s="219" t="s">
        <v>273</v>
      </c>
      <c r="E469" s="40"/>
      <c r="F469" s="220" t="s">
        <v>4578</v>
      </c>
      <c r="G469" s="40"/>
      <c r="H469" s="40"/>
      <c r="I469" s="221"/>
      <c r="J469" s="40"/>
      <c r="K469" s="40"/>
      <c r="L469" s="44"/>
      <c r="M469" s="222"/>
      <c r="N469" s="223"/>
      <c r="O469" s="84"/>
      <c r="P469" s="84"/>
      <c r="Q469" s="84"/>
      <c r="R469" s="84"/>
      <c r="S469" s="84"/>
      <c r="T469" s="85"/>
      <c r="U469" s="38"/>
      <c r="V469" s="38"/>
      <c r="W469" s="38"/>
      <c r="X469" s="38"/>
      <c r="Y469" s="38"/>
      <c r="Z469" s="38"/>
      <c r="AA469" s="38"/>
      <c r="AB469" s="38"/>
      <c r="AC469" s="38"/>
      <c r="AD469" s="38"/>
      <c r="AE469" s="38"/>
      <c r="AT469" s="17" t="s">
        <v>273</v>
      </c>
      <c r="AU469" s="17" t="s">
        <v>76</v>
      </c>
    </row>
    <row r="470" s="2" customFormat="1" ht="16.5" customHeight="1">
      <c r="A470" s="38"/>
      <c r="B470" s="39"/>
      <c r="C470" s="206" t="s">
        <v>1408</v>
      </c>
      <c r="D470" s="206" t="s">
        <v>267</v>
      </c>
      <c r="E470" s="207" t="s">
        <v>4579</v>
      </c>
      <c r="F470" s="208" t="s">
        <v>4580</v>
      </c>
      <c r="G470" s="209" t="s">
        <v>302</v>
      </c>
      <c r="H470" s="210">
        <v>7358.46</v>
      </c>
      <c r="I470" s="211"/>
      <c r="J470" s="212">
        <f>ROUND(I470*H470,2)</f>
        <v>0</v>
      </c>
      <c r="K470" s="208" t="s">
        <v>271</v>
      </c>
      <c r="L470" s="44"/>
      <c r="M470" s="213" t="s">
        <v>19</v>
      </c>
      <c r="N470" s="214" t="s">
        <v>40</v>
      </c>
      <c r="O470" s="84"/>
      <c r="P470" s="215">
        <f>O470*H470</f>
        <v>0</v>
      </c>
      <c r="Q470" s="215">
        <v>0</v>
      </c>
      <c r="R470" s="215">
        <f>Q470*H470</f>
        <v>0</v>
      </c>
      <c r="S470" s="215">
        <v>0</v>
      </c>
      <c r="T470" s="216">
        <f>S470*H470</f>
        <v>0</v>
      </c>
      <c r="U470" s="38"/>
      <c r="V470" s="38"/>
      <c r="W470" s="38"/>
      <c r="X470" s="38"/>
      <c r="Y470" s="38"/>
      <c r="Z470" s="38"/>
      <c r="AA470" s="38"/>
      <c r="AB470" s="38"/>
      <c r="AC470" s="38"/>
      <c r="AD470" s="38"/>
      <c r="AE470" s="38"/>
      <c r="AR470" s="217" t="s">
        <v>265</v>
      </c>
      <c r="AT470" s="217" t="s">
        <v>267</v>
      </c>
      <c r="AU470" s="217" t="s">
        <v>76</v>
      </c>
      <c r="AY470" s="17" t="s">
        <v>266</v>
      </c>
      <c r="BE470" s="218">
        <f>IF(N470="základní",J470,0)</f>
        <v>0</v>
      </c>
      <c r="BF470" s="218">
        <f>IF(N470="snížená",J470,0)</f>
        <v>0</v>
      </c>
      <c r="BG470" s="218">
        <f>IF(N470="zákl. přenesená",J470,0)</f>
        <v>0</v>
      </c>
      <c r="BH470" s="218">
        <f>IF(N470="sníž. přenesená",J470,0)</f>
        <v>0</v>
      </c>
      <c r="BI470" s="218">
        <f>IF(N470="nulová",J470,0)</f>
        <v>0</v>
      </c>
      <c r="BJ470" s="17" t="s">
        <v>76</v>
      </c>
      <c r="BK470" s="218">
        <f>ROUND(I470*H470,2)</f>
        <v>0</v>
      </c>
      <c r="BL470" s="17" t="s">
        <v>265</v>
      </c>
      <c r="BM470" s="217" t="s">
        <v>4581</v>
      </c>
    </row>
    <row r="471" s="2" customFormat="1">
      <c r="A471" s="38"/>
      <c r="B471" s="39"/>
      <c r="C471" s="40"/>
      <c r="D471" s="219" t="s">
        <v>273</v>
      </c>
      <c r="E471" s="40"/>
      <c r="F471" s="220" t="s">
        <v>4582</v>
      </c>
      <c r="G471" s="40"/>
      <c r="H471" s="40"/>
      <c r="I471" s="221"/>
      <c r="J471" s="40"/>
      <c r="K471" s="40"/>
      <c r="L471" s="44"/>
      <c r="M471" s="222"/>
      <c r="N471" s="223"/>
      <c r="O471" s="84"/>
      <c r="P471" s="84"/>
      <c r="Q471" s="84"/>
      <c r="R471" s="84"/>
      <c r="S471" s="84"/>
      <c r="T471" s="85"/>
      <c r="U471" s="38"/>
      <c r="V471" s="38"/>
      <c r="W471" s="38"/>
      <c r="X471" s="38"/>
      <c r="Y471" s="38"/>
      <c r="Z471" s="38"/>
      <c r="AA471" s="38"/>
      <c r="AB471" s="38"/>
      <c r="AC471" s="38"/>
      <c r="AD471" s="38"/>
      <c r="AE471" s="38"/>
      <c r="AT471" s="17" t="s">
        <v>273</v>
      </c>
      <c r="AU471" s="17" t="s">
        <v>76</v>
      </c>
    </row>
    <row r="472" s="2" customFormat="1" ht="16.5" customHeight="1">
      <c r="A472" s="38"/>
      <c r="B472" s="39"/>
      <c r="C472" s="206" t="s">
        <v>1415</v>
      </c>
      <c r="D472" s="206" t="s">
        <v>267</v>
      </c>
      <c r="E472" s="207" t="s">
        <v>4583</v>
      </c>
      <c r="F472" s="208" t="s">
        <v>4584</v>
      </c>
      <c r="G472" s="209" t="s">
        <v>302</v>
      </c>
      <c r="H472" s="210">
        <v>269.26100000000002</v>
      </c>
      <c r="I472" s="211"/>
      <c r="J472" s="212">
        <f>ROUND(I472*H472,2)</f>
        <v>0</v>
      </c>
      <c r="K472" s="208" t="s">
        <v>271</v>
      </c>
      <c r="L472" s="44"/>
      <c r="M472" s="213" t="s">
        <v>19</v>
      </c>
      <c r="N472" s="214" t="s">
        <v>40</v>
      </c>
      <c r="O472" s="84"/>
      <c r="P472" s="215">
        <f>O472*H472</f>
        <v>0</v>
      </c>
      <c r="Q472" s="215">
        <v>0</v>
      </c>
      <c r="R472" s="215">
        <f>Q472*H472</f>
        <v>0</v>
      </c>
      <c r="S472" s="215">
        <v>0</v>
      </c>
      <c r="T472" s="216">
        <f>S472*H472</f>
        <v>0</v>
      </c>
      <c r="U472" s="38"/>
      <c r="V472" s="38"/>
      <c r="W472" s="38"/>
      <c r="X472" s="38"/>
      <c r="Y472" s="38"/>
      <c r="Z472" s="38"/>
      <c r="AA472" s="38"/>
      <c r="AB472" s="38"/>
      <c r="AC472" s="38"/>
      <c r="AD472" s="38"/>
      <c r="AE472" s="38"/>
      <c r="AR472" s="217" t="s">
        <v>265</v>
      </c>
      <c r="AT472" s="217" t="s">
        <v>267</v>
      </c>
      <c r="AU472" s="217" t="s">
        <v>76</v>
      </c>
      <c r="AY472" s="17" t="s">
        <v>266</v>
      </c>
      <c r="BE472" s="218">
        <f>IF(N472="základní",J472,0)</f>
        <v>0</v>
      </c>
      <c r="BF472" s="218">
        <f>IF(N472="snížená",J472,0)</f>
        <v>0</v>
      </c>
      <c r="BG472" s="218">
        <f>IF(N472="zákl. přenesená",J472,0)</f>
        <v>0</v>
      </c>
      <c r="BH472" s="218">
        <f>IF(N472="sníž. přenesená",J472,0)</f>
        <v>0</v>
      </c>
      <c r="BI472" s="218">
        <f>IF(N472="nulová",J472,0)</f>
        <v>0</v>
      </c>
      <c r="BJ472" s="17" t="s">
        <v>76</v>
      </c>
      <c r="BK472" s="218">
        <f>ROUND(I472*H472,2)</f>
        <v>0</v>
      </c>
      <c r="BL472" s="17" t="s">
        <v>265</v>
      </c>
      <c r="BM472" s="217" t="s">
        <v>4585</v>
      </c>
    </row>
    <row r="473" s="2" customFormat="1">
      <c r="A473" s="38"/>
      <c r="B473" s="39"/>
      <c r="C473" s="40"/>
      <c r="D473" s="219" t="s">
        <v>273</v>
      </c>
      <c r="E473" s="40"/>
      <c r="F473" s="220" t="s">
        <v>4586</v>
      </c>
      <c r="G473" s="40"/>
      <c r="H473" s="40"/>
      <c r="I473" s="221"/>
      <c r="J473" s="40"/>
      <c r="K473" s="40"/>
      <c r="L473" s="44"/>
      <c r="M473" s="222"/>
      <c r="N473" s="223"/>
      <c r="O473" s="84"/>
      <c r="P473" s="84"/>
      <c r="Q473" s="84"/>
      <c r="R473" s="84"/>
      <c r="S473" s="84"/>
      <c r="T473" s="85"/>
      <c r="U473" s="38"/>
      <c r="V473" s="38"/>
      <c r="W473" s="38"/>
      <c r="X473" s="38"/>
      <c r="Y473" s="38"/>
      <c r="Z473" s="38"/>
      <c r="AA473" s="38"/>
      <c r="AB473" s="38"/>
      <c r="AC473" s="38"/>
      <c r="AD473" s="38"/>
      <c r="AE473" s="38"/>
      <c r="AT473" s="17" t="s">
        <v>273</v>
      </c>
      <c r="AU473" s="17" t="s">
        <v>76</v>
      </c>
    </row>
    <row r="474" s="2" customFormat="1" ht="16.5" customHeight="1">
      <c r="A474" s="38"/>
      <c r="B474" s="39"/>
      <c r="C474" s="206" t="s">
        <v>1420</v>
      </c>
      <c r="D474" s="206" t="s">
        <v>267</v>
      </c>
      <c r="E474" s="207" t="s">
        <v>4587</v>
      </c>
      <c r="F474" s="208" t="s">
        <v>4588</v>
      </c>
      <c r="G474" s="209" t="s">
        <v>302</v>
      </c>
      <c r="H474" s="210">
        <v>4038.915</v>
      </c>
      <c r="I474" s="211"/>
      <c r="J474" s="212">
        <f>ROUND(I474*H474,2)</f>
        <v>0</v>
      </c>
      <c r="K474" s="208" t="s">
        <v>271</v>
      </c>
      <c r="L474" s="44"/>
      <c r="M474" s="213" t="s">
        <v>19</v>
      </c>
      <c r="N474" s="214" t="s">
        <v>40</v>
      </c>
      <c r="O474" s="84"/>
      <c r="P474" s="215">
        <f>O474*H474</f>
        <v>0</v>
      </c>
      <c r="Q474" s="215">
        <v>0</v>
      </c>
      <c r="R474" s="215">
        <f>Q474*H474</f>
        <v>0</v>
      </c>
      <c r="S474" s="215">
        <v>0</v>
      </c>
      <c r="T474" s="216">
        <f>S474*H474</f>
        <v>0</v>
      </c>
      <c r="U474" s="38"/>
      <c r="V474" s="38"/>
      <c r="W474" s="38"/>
      <c r="X474" s="38"/>
      <c r="Y474" s="38"/>
      <c r="Z474" s="38"/>
      <c r="AA474" s="38"/>
      <c r="AB474" s="38"/>
      <c r="AC474" s="38"/>
      <c r="AD474" s="38"/>
      <c r="AE474" s="38"/>
      <c r="AR474" s="217" t="s">
        <v>265</v>
      </c>
      <c r="AT474" s="217" t="s">
        <v>267</v>
      </c>
      <c r="AU474" s="217" t="s">
        <v>76</v>
      </c>
      <c r="AY474" s="17" t="s">
        <v>266</v>
      </c>
      <c r="BE474" s="218">
        <f>IF(N474="základní",J474,0)</f>
        <v>0</v>
      </c>
      <c r="BF474" s="218">
        <f>IF(N474="snížená",J474,0)</f>
        <v>0</v>
      </c>
      <c r="BG474" s="218">
        <f>IF(N474="zákl. přenesená",J474,0)</f>
        <v>0</v>
      </c>
      <c r="BH474" s="218">
        <f>IF(N474="sníž. přenesená",J474,0)</f>
        <v>0</v>
      </c>
      <c r="BI474" s="218">
        <f>IF(N474="nulová",J474,0)</f>
        <v>0</v>
      </c>
      <c r="BJ474" s="17" t="s">
        <v>76</v>
      </c>
      <c r="BK474" s="218">
        <f>ROUND(I474*H474,2)</f>
        <v>0</v>
      </c>
      <c r="BL474" s="17" t="s">
        <v>265</v>
      </c>
      <c r="BM474" s="217" t="s">
        <v>4589</v>
      </c>
    </row>
    <row r="475" s="2" customFormat="1">
      <c r="A475" s="38"/>
      <c r="B475" s="39"/>
      <c r="C475" s="40"/>
      <c r="D475" s="219" t="s">
        <v>273</v>
      </c>
      <c r="E475" s="40"/>
      <c r="F475" s="220" t="s">
        <v>4590</v>
      </c>
      <c r="G475" s="40"/>
      <c r="H475" s="40"/>
      <c r="I475" s="221"/>
      <c r="J475" s="40"/>
      <c r="K475" s="40"/>
      <c r="L475" s="44"/>
      <c r="M475" s="222"/>
      <c r="N475" s="223"/>
      <c r="O475" s="84"/>
      <c r="P475" s="84"/>
      <c r="Q475" s="84"/>
      <c r="R475" s="84"/>
      <c r="S475" s="84"/>
      <c r="T475" s="85"/>
      <c r="U475" s="38"/>
      <c r="V475" s="38"/>
      <c r="W475" s="38"/>
      <c r="X475" s="38"/>
      <c r="Y475" s="38"/>
      <c r="Z475" s="38"/>
      <c r="AA475" s="38"/>
      <c r="AB475" s="38"/>
      <c r="AC475" s="38"/>
      <c r="AD475" s="38"/>
      <c r="AE475" s="38"/>
      <c r="AT475" s="17" t="s">
        <v>273</v>
      </c>
      <c r="AU475" s="17" t="s">
        <v>76</v>
      </c>
    </row>
    <row r="476" s="2" customFormat="1" ht="16.5" customHeight="1">
      <c r="A476" s="38"/>
      <c r="B476" s="39"/>
      <c r="C476" s="206" t="s">
        <v>1427</v>
      </c>
      <c r="D476" s="206" t="s">
        <v>267</v>
      </c>
      <c r="E476" s="207" t="s">
        <v>4591</v>
      </c>
      <c r="F476" s="208" t="s">
        <v>4592</v>
      </c>
      <c r="G476" s="209" t="s">
        <v>302</v>
      </c>
      <c r="H476" s="210">
        <v>12835.528</v>
      </c>
      <c r="I476" s="211"/>
      <c r="J476" s="212">
        <f>ROUND(I476*H476,2)</f>
        <v>0</v>
      </c>
      <c r="K476" s="208" t="s">
        <v>271</v>
      </c>
      <c r="L476" s="44"/>
      <c r="M476" s="213" t="s">
        <v>19</v>
      </c>
      <c r="N476" s="214" t="s">
        <v>40</v>
      </c>
      <c r="O476" s="84"/>
      <c r="P476" s="215">
        <f>O476*H476</f>
        <v>0</v>
      </c>
      <c r="Q476" s="215">
        <v>0</v>
      </c>
      <c r="R476" s="215">
        <f>Q476*H476</f>
        <v>0</v>
      </c>
      <c r="S476" s="215">
        <v>0</v>
      </c>
      <c r="T476" s="216">
        <f>S476*H476</f>
        <v>0</v>
      </c>
      <c r="U476" s="38"/>
      <c r="V476" s="38"/>
      <c r="W476" s="38"/>
      <c r="X476" s="38"/>
      <c r="Y476" s="38"/>
      <c r="Z476" s="38"/>
      <c r="AA476" s="38"/>
      <c r="AB476" s="38"/>
      <c r="AC476" s="38"/>
      <c r="AD476" s="38"/>
      <c r="AE476" s="38"/>
      <c r="AR476" s="217" t="s">
        <v>265</v>
      </c>
      <c r="AT476" s="217" t="s">
        <v>267</v>
      </c>
      <c r="AU476" s="217" t="s">
        <v>76</v>
      </c>
      <c r="AY476" s="17" t="s">
        <v>266</v>
      </c>
      <c r="BE476" s="218">
        <f>IF(N476="základní",J476,0)</f>
        <v>0</v>
      </c>
      <c r="BF476" s="218">
        <f>IF(N476="snížená",J476,0)</f>
        <v>0</v>
      </c>
      <c r="BG476" s="218">
        <f>IF(N476="zákl. přenesená",J476,0)</f>
        <v>0</v>
      </c>
      <c r="BH476" s="218">
        <f>IF(N476="sníž. přenesená",J476,0)</f>
        <v>0</v>
      </c>
      <c r="BI476" s="218">
        <f>IF(N476="nulová",J476,0)</f>
        <v>0</v>
      </c>
      <c r="BJ476" s="17" t="s">
        <v>76</v>
      </c>
      <c r="BK476" s="218">
        <f>ROUND(I476*H476,2)</f>
        <v>0</v>
      </c>
      <c r="BL476" s="17" t="s">
        <v>265</v>
      </c>
      <c r="BM476" s="217" t="s">
        <v>4593</v>
      </c>
    </row>
    <row r="477" s="2" customFormat="1">
      <c r="A477" s="38"/>
      <c r="B477" s="39"/>
      <c r="C477" s="40"/>
      <c r="D477" s="219" t="s">
        <v>273</v>
      </c>
      <c r="E477" s="40"/>
      <c r="F477" s="220" t="s">
        <v>4594</v>
      </c>
      <c r="G477" s="40"/>
      <c r="H477" s="40"/>
      <c r="I477" s="221"/>
      <c r="J477" s="40"/>
      <c r="K477" s="40"/>
      <c r="L477" s="44"/>
      <c r="M477" s="261"/>
      <c r="N477" s="262"/>
      <c r="O477" s="263"/>
      <c r="P477" s="263"/>
      <c r="Q477" s="263"/>
      <c r="R477" s="263"/>
      <c r="S477" s="263"/>
      <c r="T477" s="264"/>
      <c r="U477" s="38"/>
      <c r="V477" s="38"/>
      <c r="W477" s="38"/>
      <c r="X477" s="38"/>
      <c r="Y477" s="38"/>
      <c r="Z477" s="38"/>
      <c r="AA477" s="38"/>
      <c r="AB477" s="38"/>
      <c r="AC477" s="38"/>
      <c r="AD477" s="38"/>
      <c r="AE477" s="38"/>
      <c r="AT477" s="17" t="s">
        <v>273</v>
      </c>
      <c r="AU477" s="17" t="s">
        <v>76</v>
      </c>
    </row>
    <row r="478" s="2" customFormat="1" ht="6.96" customHeight="1">
      <c r="A478" s="38"/>
      <c r="B478" s="59"/>
      <c r="C478" s="60"/>
      <c r="D478" s="60"/>
      <c r="E478" s="60"/>
      <c r="F478" s="60"/>
      <c r="G478" s="60"/>
      <c r="H478" s="60"/>
      <c r="I478" s="60"/>
      <c r="J478" s="60"/>
      <c r="K478" s="60"/>
      <c r="L478" s="44"/>
      <c r="M478" s="38"/>
      <c r="O478" s="38"/>
      <c r="P478" s="38"/>
      <c r="Q478" s="38"/>
      <c r="R478" s="38"/>
      <c r="S478" s="38"/>
      <c r="T478" s="38"/>
      <c r="U478" s="38"/>
      <c r="V478" s="38"/>
      <c r="W478" s="38"/>
      <c r="X478" s="38"/>
      <c r="Y478" s="38"/>
      <c r="Z478" s="38"/>
      <c r="AA478" s="38"/>
      <c r="AB478" s="38"/>
      <c r="AC478" s="38"/>
      <c r="AD478" s="38"/>
      <c r="AE478" s="38"/>
    </row>
  </sheetData>
  <sheetProtection sheet="1" autoFilter="0" formatColumns="0" formatRows="0" objects="1" scenarios="1" spinCount="100000" saltValue="MLvgfI+Fyee7vx/NwJ2t8cfedRCm9Iu9aMoLfSPh1BzNwkqIVKc3rtywDNvic3+uxFBAqCkuQY9cssna7bqFtw==" hashValue="fJ8mGVi0XhyVom7bFecIoGc8mtbMlFAhZu24ExwXswWUwfxUcbxUB+Gdl1cge5Z3R5eBloSMo05sh9v3eFn3CQ==" algorithmName="SHA-512" password="CC35"/>
  <autoFilter ref="C89:K477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8:H78"/>
    <mergeCell ref="E80:H80"/>
    <mergeCell ref="E82:H82"/>
    <mergeCell ref="L2:V2"/>
  </mergeCells>
  <hyperlinks>
    <hyperlink ref="F93" r:id="rId1" display="https://podminky.urs.cz/item/CS_URS_2021_02/113106511"/>
    <hyperlink ref="F100" r:id="rId2" display="https://podminky.urs.cz/item/CS_URS_2021_02/113106571"/>
    <hyperlink ref="F104" r:id="rId3" display="https://podminky.urs.cz/item/CS_URS_2021_02/113107232"/>
    <hyperlink ref="F109" r:id="rId4" display="https://podminky.urs.cz/item/CS_URS_2021_02/113107244"/>
    <hyperlink ref="F113" r:id="rId5" display="https://podminky.urs.cz/item/CS_URS_2021_02/113201111"/>
    <hyperlink ref="F117" r:id="rId6" display="https://podminky.urs.cz/item/CS_URS_2021_02/122252503"/>
    <hyperlink ref="F119" r:id="rId7" display="https://podminky.urs.cz/item/CS_URS_2021_02/122252504"/>
    <hyperlink ref="F121" r:id="rId8" display="https://podminky.urs.cz/item/CS_URS_2021_02/132251104"/>
    <hyperlink ref="F123" r:id="rId9" display="https://podminky.urs.cz/item/CS_URS_2021_02/132351104"/>
    <hyperlink ref="F125" r:id="rId10" display="https://podminky.urs.cz/item/CS_URS_2021_02/133254104"/>
    <hyperlink ref="F129" r:id="rId11" display="https://podminky.urs.cz/item/CS_URS_2021_02/133354104"/>
    <hyperlink ref="F133" r:id="rId12" display="https://podminky.urs.cz/item/CS_URS_2021_02/151101102"/>
    <hyperlink ref="F137" r:id="rId13" display="https://podminky.urs.cz/item/CS_URS_2021_02/151101113"/>
    <hyperlink ref="F139" r:id="rId14" display="https://podminky.urs.cz/item/CS_URS_2021_02/162751117"/>
    <hyperlink ref="F141" r:id="rId15" display="https://podminky.urs.cz/item/CS_URS_2021_02/162751119"/>
    <hyperlink ref="F143" r:id="rId16" display="https://podminky.urs.cz/item/CS_URS_2021_02/162751137"/>
    <hyperlink ref="F145" r:id="rId17" display="https://podminky.urs.cz/item/CS_URS_2021_02/162751139"/>
    <hyperlink ref="F147" r:id="rId18" display="https://podminky.urs.cz/item/CS_URS_2021_02/171201231"/>
    <hyperlink ref="F149" r:id="rId19" display="https://podminky.urs.cz/item/CS_URS_2021_02/174151101"/>
    <hyperlink ref="F151" r:id="rId20" display="https://podminky.urs.cz/item/CS_URS_2021_02/58331200"/>
    <hyperlink ref="F153" r:id="rId21" display="https://podminky.urs.cz/item/CS_URS_2021_02/181351003"/>
    <hyperlink ref="F156" r:id="rId22" display="https://podminky.urs.cz/item/CS_URS_2021_02/181411131"/>
    <hyperlink ref="F158" r:id="rId23" display="https://podminky.urs.cz/item/CS_URS_2021_02/00572410"/>
    <hyperlink ref="F160" r:id="rId24" display="https://podminky.urs.cz/item/CS_URS_2021_02/181951111"/>
    <hyperlink ref="F164" r:id="rId25" display="https://podminky.urs.cz/item/CS_URS_2021_02/181951112"/>
    <hyperlink ref="F168" r:id="rId26" display="https://podminky.urs.cz/item/CS_URS_2021_02/211971121"/>
    <hyperlink ref="F170" r:id="rId27" display="https://podminky.urs.cz/item/CS_URS_2021_02/69311068"/>
    <hyperlink ref="F172" r:id="rId28" display="https://podminky.urs.cz/item/CS_URS_2021_02/212752113"/>
    <hyperlink ref="F179" r:id="rId29" display="https://podminky.urs.cz/item/CS_URS_2021_02/511501111"/>
    <hyperlink ref="F181" r:id="rId30" display="https://podminky.urs.cz/item/CS_URS_2021_02/511501112"/>
    <hyperlink ref="F183" r:id="rId31" display="https://podminky.urs.cz/item/CS_URS_2021_02/511501125"/>
    <hyperlink ref="F185" r:id="rId32" display="https://podminky.urs.cz/item/CS_URS_2021_02/511501255"/>
    <hyperlink ref="F187" r:id="rId33" display="https://podminky.urs.cz/item/CS_URS_2021_02/511536011"/>
    <hyperlink ref="F263" r:id="rId34" display="https://podminky.urs.cz/item/CS_URS_2021_02/523996111"/>
    <hyperlink ref="F265" r:id="rId35" display="https://podminky.urs.cz/item/CS_URS_2021_02/526001012"/>
    <hyperlink ref="F272" r:id="rId36" display="https://podminky.urs.cz/item/CS_URS_2021_02/526992111"/>
    <hyperlink ref="F274" r:id="rId37" display="https://podminky.urs.cz/item/CS_URS_2021_02/526996111"/>
    <hyperlink ref="F276" r:id="rId38" display="https://podminky.urs.cz/item/CS_URS_2021_02/526997011"/>
    <hyperlink ref="F314" r:id="rId39" display="https://podminky.urs.cz/item/CS_URS_2021_02/536801121"/>
    <hyperlink ref="F319" r:id="rId40" display="https://podminky.urs.cz/item/CS_URS_2021_02/541301112"/>
    <hyperlink ref="F321" r:id="rId41" display="https://podminky.urs.cz/item/CS_URS_2021_02/541301811"/>
    <hyperlink ref="F323" r:id="rId42" display="https://podminky.urs.cz/item/CS_URS_2021_02/541962011"/>
    <hyperlink ref="F325" r:id="rId43" display="https://podminky.urs.cz/item/CS_URS_2021_02/543141112"/>
    <hyperlink ref="F327" r:id="rId44" display="https://podminky.urs.cz/item/CS_URS_2021_02/548111112"/>
    <hyperlink ref="F329" r:id="rId45" display="https://podminky.urs.cz/item/CS_URS_2021_02/548132111"/>
    <hyperlink ref="F331" r:id="rId46" display="https://podminky.urs.cz/item/CS_URS_2021_02/548133111"/>
    <hyperlink ref="F335" r:id="rId47" display="https://podminky.urs.cz/item/CS_URS_2021_02/548133121"/>
    <hyperlink ref="F337" r:id="rId48" display="https://podminky.urs.cz/item/CS_URS_2021_02/548965011"/>
    <hyperlink ref="F339" r:id="rId49" display="https://podminky.urs.cz/item/CS_URS_2021_02/548965091"/>
    <hyperlink ref="F343" r:id="rId50" display="https://podminky.urs.cz/item/CS_URS_2021_02/564851111"/>
    <hyperlink ref="F345" r:id="rId51" display="https://podminky.urs.cz/item/CS_URS_2021_02/567114111"/>
    <hyperlink ref="F348" r:id="rId52" display="https://podminky.urs.cz/item/CS_URS_2021_02/578133111"/>
    <hyperlink ref="F350" r:id="rId53" display="https://podminky.urs.cz/item/CS_URS_2021_02/578901114"/>
    <hyperlink ref="F352" r:id="rId54" display="https://podminky.urs.cz/item/CS_URS_2021_02/584121108"/>
    <hyperlink ref="F355" r:id="rId55" display="https://podminky.urs.cz/item/CS_URS_2021_02/596212233"/>
    <hyperlink ref="F374" r:id="rId56" display="https://podminky.urs.cz/item/CS_URS_2021_02/894416012"/>
    <hyperlink ref="F379" r:id="rId57" display="https://podminky.urs.cz/item/CS_URS_2021_02/894416021"/>
    <hyperlink ref="F383" r:id="rId58" display="https://podminky.urs.cz/item/CS_URS_2021_02/899231111"/>
    <hyperlink ref="F385" r:id="rId59" display="https://podminky.urs.cz/item/CS_URS_2021_02/899331111"/>
    <hyperlink ref="F390" r:id="rId60" display="https://podminky.urs.cz/item/CS_URS_2021_02/916241213"/>
    <hyperlink ref="F413" r:id="rId61" display="https://podminky.urs.cz/item/CS_URS_2021_02/919721221"/>
    <hyperlink ref="F415" r:id="rId62" display="https://podminky.urs.cz/item/CS_URS_2021_02/919726122"/>
    <hyperlink ref="F418" r:id="rId63" display="https://podminky.urs.cz/item/CS_URS_2021_02/928126111"/>
    <hyperlink ref="F422" r:id="rId64" display="https://podminky.urs.cz/item/CS_URS_2021_02/928126112"/>
    <hyperlink ref="F426" r:id="rId65" display="https://podminky.urs.cz/item/CS_URS_2021_02/928621012"/>
    <hyperlink ref="F428" r:id="rId66" display="https://podminky.urs.cz/item/CS_URS_2021_02/928622011"/>
    <hyperlink ref="F433" r:id="rId67" display="https://podminky.urs.cz/item/CS_URS_2021_02/938901011"/>
    <hyperlink ref="F435" r:id="rId68" display="https://podminky.urs.cz/item/CS_URS_2021_02/961044111"/>
    <hyperlink ref="F439" r:id="rId69" display="https://podminky.urs.cz/item/CS_URS_2021_02/966005111"/>
    <hyperlink ref="F443" r:id="rId70" display="https://podminky.urs.cz/item/CS_URS_2021_02/966071711"/>
    <hyperlink ref="F445" r:id="rId71" display="https://podminky.urs.cz/item/CS_URS_2021_02/966072811"/>
    <hyperlink ref="F449" r:id="rId72" display="https://podminky.urs.cz/item/CS_URS_2021_02/997221561"/>
    <hyperlink ref="F451" r:id="rId73" display="https://podminky.urs.cz/item/CS_URS_2021_02/997221569"/>
    <hyperlink ref="F453" r:id="rId74" display="https://podminky.urs.cz/item/CS_URS_2021_02/997221571"/>
    <hyperlink ref="F455" r:id="rId75" display="https://podminky.urs.cz/item/CS_URS_2021_02/997221579"/>
    <hyperlink ref="F457" r:id="rId76" display="https://podminky.urs.cz/item/CS_URS_2021_02/997221615"/>
    <hyperlink ref="F459" r:id="rId77" display="https://podminky.urs.cz/item/CS_URS_2021_02/997221625"/>
    <hyperlink ref="F461" r:id="rId78" display="https://podminky.urs.cz/item/CS_URS_2021_02/997221645"/>
    <hyperlink ref="F465" r:id="rId79" display="https://podminky.urs.cz/item/CS_URS_2021_02/997242511"/>
    <hyperlink ref="F467" r:id="rId80" display="https://podminky.urs.cz/item/CS_URS_2021_02/997242519"/>
    <hyperlink ref="F469" r:id="rId81" display="https://podminky.urs.cz/item/CS_URS_2021_02/997242521"/>
    <hyperlink ref="F471" r:id="rId82" display="https://podminky.urs.cz/item/CS_URS_2021_02/997242529"/>
    <hyperlink ref="F473" r:id="rId83" display="https://podminky.urs.cz/item/CS_URS_2021_02/997242531"/>
    <hyperlink ref="F475" r:id="rId84" display="https://podminky.urs.cz/item/CS_URS_2021_02/997242539"/>
    <hyperlink ref="F477" r:id="rId85" display="https://podminky.urs.cz/item/CS_URS_2021_02/99824301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86"/>
</worksheet>
</file>

<file path=xl/worksheets/sheet2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166</v>
      </c>
      <c r="AZ2" s="138" t="s">
        <v>360</v>
      </c>
      <c r="BA2" s="138" t="s">
        <v>360</v>
      </c>
      <c r="BB2" s="138" t="s">
        <v>19</v>
      </c>
      <c r="BC2" s="138" t="s">
        <v>4595</v>
      </c>
      <c r="BD2" s="138" t="s">
        <v>78</v>
      </c>
    </row>
    <row r="3" hidden="1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20"/>
      <c r="AT3" s="17" t="s">
        <v>78</v>
      </c>
      <c r="AZ3" s="138" t="s">
        <v>1572</v>
      </c>
      <c r="BA3" s="138" t="s">
        <v>1572</v>
      </c>
      <c r="BB3" s="138" t="s">
        <v>19</v>
      </c>
      <c r="BC3" s="138" t="s">
        <v>4596</v>
      </c>
      <c r="BD3" s="138" t="s">
        <v>78</v>
      </c>
    </row>
    <row r="4" hidden="1" s="1" customFormat="1" ht="24.96" customHeight="1">
      <c r="B4" s="20"/>
      <c r="D4" s="141" t="s">
        <v>240</v>
      </c>
      <c r="L4" s="20"/>
      <c r="M4" s="142" t="s">
        <v>10</v>
      </c>
      <c r="AT4" s="17" t="s">
        <v>4</v>
      </c>
      <c r="AZ4" s="138" t="s">
        <v>650</v>
      </c>
      <c r="BA4" s="138" t="s">
        <v>650</v>
      </c>
      <c r="BB4" s="138" t="s">
        <v>19</v>
      </c>
      <c r="BC4" s="138" t="s">
        <v>4597</v>
      </c>
      <c r="BD4" s="138" t="s">
        <v>78</v>
      </c>
    </row>
    <row r="5" hidden="1" s="1" customFormat="1" ht="6.96" customHeight="1">
      <c r="B5" s="20"/>
      <c r="L5" s="20"/>
      <c r="AZ5" s="138" t="s">
        <v>1736</v>
      </c>
      <c r="BA5" s="138" t="s">
        <v>1736</v>
      </c>
      <c r="BB5" s="138" t="s">
        <v>19</v>
      </c>
      <c r="BC5" s="138" t="s">
        <v>4598</v>
      </c>
      <c r="BD5" s="138" t="s">
        <v>78</v>
      </c>
    </row>
    <row r="6" hidden="1" s="1" customFormat="1" ht="12" customHeight="1">
      <c r="B6" s="20"/>
      <c r="D6" s="143" t="s">
        <v>16</v>
      </c>
      <c r="L6" s="20"/>
      <c r="AZ6" s="138" t="s">
        <v>4599</v>
      </c>
      <c r="BA6" s="138" t="s">
        <v>4599</v>
      </c>
      <c r="BB6" s="138" t="s">
        <v>19</v>
      </c>
      <c r="BC6" s="138" t="s">
        <v>310</v>
      </c>
      <c r="BD6" s="138" t="s">
        <v>78</v>
      </c>
    </row>
    <row r="7" hidden="1" s="1" customFormat="1" ht="16.5" customHeight="1">
      <c r="B7" s="20"/>
      <c r="E7" s="144" t="str">
        <f>'Rekapitulace stavby'!K6</f>
        <v>3. STAVBA - FIALOVÁ - Vozovna Pisárky, etapa III. - vratná tramvajová smyčka</v>
      </c>
      <c r="F7" s="143"/>
      <c r="G7" s="143"/>
      <c r="H7" s="143"/>
      <c r="L7" s="20"/>
    </row>
    <row r="8" hidden="1" s="1" customFormat="1" ht="12" customHeight="1">
      <c r="B8" s="20"/>
      <c r="D8" s="143" t="s">
        <v>241</v>
      </c>
      <c r="L8" s="20"/>
    </row>
    <row r="9" hidden="1" s="2" customFormat="1" ht="16.5" customHeight="1">
      <c r="A9" s="38"/>
      <c r="B9" s="44"/>
      <c r="C9" s="38"/>
      <c r="D9" s="38"/>
      <c r="E9" s="144" t="s">
        <v>3830</v>
      </c>
      <c r="F9" s="38"/>
      <c r="G9" s="38"/>
      <c r="H9" s="38"/>
      <c r="I9" s="38"/>
      <c r="J9" s="38"/>
      <c r="K9" s="38"/>
      <c r="L9" s="145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hidden="1" s="2" customFormat="1" ht="12" customHeight="1">
      <c r="A10" s="38"/>
      <c r="B10" s="44"/>
      <c r="C10" s="38"/>
      <c r="D10" s="143" t="s">
        <v>243</v>
      </c>
      <c r="E10" s="38"/>
      <c r="F10" s="38"/>
      <c r="G10" s="38"/>
      <c r="H10" s="38"/>
      <c r="I10" s="38"/>
      <c r="J10" s="38"/>
      <c r="K10" s="38"/>
      <c r="L10" s="145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hidden="1" s="2" customFormat="1" ht="16.5" customHeight="1">
      <c r="A11" s="38"/>
      <c r="B11" s="44"/>
      <c r="C11" s="38"/>
      <c r="D11" s="38"/>
      <c r="E11" s="146" t="s">
        <v>4600</v>
      </c>
      <c r="F11" s="38"/>
      <c r="G11" s="38"/>
      <c r="H11" s="38"/>
      <c r="I11" s="38"/>
      <c r="J11" s="38"/>
      <c r="K11" s="38"/>
      <c r="L11" s="145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hidden="1" s="2" customFormat="1">
      <c r="A12" s="38"/>
      <c r="B12" s="44"/>
      <c r="C12" s="38"/>
      <c r="D12" s="38"/>
      <c r="E12" s="38"/>
      <c r="F12" s="38"/>
      <c r="G12" s="38"/>
      <c r="H12" s="38"/>
      <c r="I12" s="38"/>
      <c r="J12" s="38"/>
      <c r="K12" s="38"/>
      <c r="L12" s="145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hidden="1" s="2" customFormat="1" ht="12" customHeight="1">
      <c r="A13" s="38"/>
      <c r="B13" s="44"/>
      <c r="C13" s="38"/>
      <c r="D13" s="143" t="s">
        <v>18</v>
      </c>
      <c r="E13" s="38"/>
      <c r="F13" s="133" t="s">
        <v>19</v>
      </c>
      <c r="G13" s="38"/>
      <c r="H13" s="38"/>
      <c r="I13" s="143" t="s">
        <v>20</v>
      </c>
      <c r="J13" s="133" t="s">
        <v>19</v>
      </c>
      <c r="K13" s="38"/>
      <c r="L13" s="145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hidden="1" s="2" customFormat="1" ht="12" customHeight="1">
      <c r="A14" s="38"/>
      <c r="B14" s="44"/>
      <c r="C14" s="38"/>
      <c r="D14" s="143" t="s">
        <v>21</v>
      </c>
      <c r="E14" s="38"/>
      <c r="F14" s="133" t="s">
        <v>22</v>
      </c>
      <c r="G14" s="38"/>
      <c r="H14" s="38"/>
      <c r="I14" s="143" t="s">
        <v>23</v>
      </c>
      <c r="J14" s="147" t="str">
        <f>'Rekapitulace stavby'!AN8</f>
        <v>20. 12. 2021</v>
      </c>
      <c r="K14" s="38"/>
      <c r="L14" s="145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hidden="1" s="2" customFormat="1" ht="10.8" customHeight="1">
      <c r="A15" s="38"/>
      <c r="B15" s="44"/>
      <c r="C15" s="38"/>
      <c r="D15" s="38"/>
      <c r="E15" s="38"/>
      <c r="F15" s="38"/>
      <c r="G15" s="38"/>
      <c r="H15" s="38"/>
      <c r="I15" s="38"/>
      <c r="J15" s="38"/>
      <c r="K15" s="38"/>
      <c r="L15" s="145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hidden="1" s="2" customFormat="1" ht="12" customHeight="1">
      <c r="A16" s="38"/>
      <c r="B16" s="44"/>
      <c r="C16" s="38"/>
      <c r="D16" s="143" t="s">
        <v>25</v>
      </c>
      <c r="E16" s="38"/>
      <c r="F16" s="38"/>
      <c r="G16" s="38"/>
      <c r="H16" s="38"/>
      <c r="I16" s="143" t="s">
        <v>26</v>
      </c>
      <c r="J16" s="133" t="str">
        <f>IF('Rekapitulace stavby'!AN10="","",'Rekapitulace stavby'!AN10)</f>
        <v/>
      </c>
      <c r="K16" s="38"/>
      <c r="L16" s="145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hidden="1" s="2" customFormat="1" ht="18" customHeight="1">
      <c r="A17" s="38"/>
      <c r="B17" s="44"/>
      <c r="C17" s="38"/>
      <c r="D17" s="38"/>
      <c r="E17" s="133" t="str">
        <f>IF('Rekapitulace stavby'!E11="","",'Rekapitulace stavby'!E11)</f>
        <v xml:space="preserve"> </v>
      </c>
      <c r="F17" s="38"/>
      <c r="G17" s="38"/>
      <c r="H17" s="38"/>
      <c r="I17" s="143" t="s">
        <v>27</v>
      </c>
      <c r="J17" s="133" t="str">
        <f>IF('Rekapitulace stavby'!AN11="","",'Rekapitulace stavby'!AN11)</f>
        <v/>
      </c>
      <c r="K17" s="38"/>
      <c r="L17" s="145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hidden="1" s="2" customFormat="1" ht="6.96" customHeight="1">
      <c r="A18" s="38"/>
      <c r="B18" s="44"/>
      <c r="C18" s="38"/>
      <c r="D18" s="38"/>
      <c r="E18" s="38"/>
      <c r="F18" s="38"/>
      <c r="G18" s="38"/>
      <c r="H18" s="38"/>
      <c r="I18" s="38"/>
      <c r="J18" s="38"/>
      <c r="K18" s="38"/>
      <c r="L18" s="145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hidden="1" s="2" customFormat="1" ht="12" customHeight="1">
      <c r="A19" s="38"/>
      <c r="B19" s="44"/>
      <c r="C19" s="38"/>
      <c r="D19" s="143" t="s">
        <v>28</v>
      </c>
      <c r="E19" s="38"/>
      <c r="F19" s="38"/>
      <c r="G19" s="38"/>
      <c r="H19" s="38"/>
      <c r="I19" s="143" t="s">
        <v>26</v>
      </c>
      <c r="J19" s="33" t="str">
        <f>'Rekapitulace stavby'!AN13</f>
        <v>Vyplň údaj</v>
      </c>
      <c r="K19" s="38"/>
      <c r="L19" s="145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hidden="1" s="2" customFormat="1" ht="18" customHeight="1">
      <c r="A20" s="38"/>
      <c r="B20" s="44"/>
      <c r="C20" s="38"/>
      <c r="D20" s="38"/>
      <c r="E20" s="33" t="str">
        <f>'Rekapitulace stavby'!E14</f>
        <v>Vyplň údaj</v>
      </c>
      <c r="F20" s="133"/>
      <c r="G20" s="133"/>
      <c r="H20" s="133"/>
      <c r="I20" s="143" t="s">
        <v>27</v>
      </c>
      <c r="J20" s="33" t="str">
        <f>'Rekapitulace stavby'!AN14</f>
        <v>Vyplň údaj</v>
      </c>
      <c r="K20" s="38"/>
      <c r="L20" s="145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hidden="1" s="2" customFormat="1" ht="6.96" customHeight="1">
      <c r="A21" s="38"/>
      <c r="B21" s="44"/>
      <c r="C21" s="38"/>
      <c r="D21" s="38"/>
      <c r="E21" s="38"/>
      <c r="F21" s="38"/>
      <c r="G21" s="38"/>
      <c r="H21" s="38"/>
      <c r="I21" s="38"/>
      <c r="J21" s="38"/>
      <c r="K21" s="38"/>
      <c r="L21" s="145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hidden="1" s="2" customFormat="1" ht="12" customHeight="1">
      <c r="A22" s="38"/>
      <c r="B22" s="44"/>
      <c r="C22" s="38"/>
      <c r="D22" s="143" t="s">
        <v>30</v>
      </c>
      <c r="E22" s="38"/>
      <c r="F22" s="38"/>
      <c r="G22" s="38"/>
      <c r="H22" s="38"/>
      <c r="I22" s="143" t="s">
        <v>26</v>
      </c>
      <c r="J22" s="133" t="str">
        <f>IF('Rekapitulace stavby'!AN16="","",'Rekapitulace stavby'!AN16)</f>
        <v/>
      </c>
      <c r="K22" s="38"/>
      <c r="L22" s="145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hidden="1" s="2" customFormat="1" ht="18" customHeight="1">
      <c r="A23" s="38"/>
      <c r="B23" s="44"/>
      <c r="C23" s="38"/>
      <c r="D23" s="38"/>
      <c r="E23" s="133" t="str">
        <f>IF('Rekapitulace stavby'!E17="","",'Rekapitulace stavby'!E17)</f>
        <v xml:space="preserve"> </v>
      </c>
      <c r="F23" s="38"/>
      <c r="G23" s="38"/>
      <c r="H23" s="38"/>
      <c r="I23" s="143" t="s">
        <v>27</v>
      </c>
      <c r="J23" s="133" t="str">
        <f>IF('Rekapitulace stavby'!AN17="","",'Rekapitulace stavby'!AN17)</f>
        <v/>
      </c>
      <c r="K23" s="38"/>
      <c r="L23" s="145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hidden="1" s="2" customFormat="1" ht="6.96" customHeight="1">
      <c r="A24" s="38"/>
      <c r="B24" s="44"/>
      <c r="C24" s="38"/>
      <c r="D24" s="38"/>
      <c r="E24" s="38"/>
      <c r="F24" s="38"/>
      <c r="G24" s="38"/>
      <c r="H24" s="38"/>
      <c r="I24" s="38"/>
      <c r="J24" s="38"/>
      <c r="K24" s="38"/>
      <c r="L24" s="145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hidden="1" s="2" customFormat="1" ht="12" customHeight="1">
      <c r="A25" s="38"/>
      <c r="B25" s="44"/>
      <c r="C25" s="38"/>
      <c r="D25" s="143" t="s">
        <v>32</v>
      </c>
      <c r="E25" s="38"/>
      <c r="F25" s="38"/>
      <c r="G25" s="38"/>
      <c r="H25" s="38"/>
      <c r="I25" s="143" t="s">
        <v>26</v>
      </c>
      <c r="J25" s="133" t="str">
        <f>IF('Rekapitulace stavby'!AN19="","",'Rekapitulace stavby'!AN19)</f>
        <v/>
      </c>
      <c r="K25" s="38"/>
      <c r="L25" s="145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hidden="1" s="2" customFormat="1" ht="18" customHeight="1">
      <c r="A26" s="38"/>
      <c r="B26" s="44"/>
      <c r="C26" s="38"/>
      <c r="D26" s="38"/>
      <c r="E26" s="133" t="str">
        <f>IF('Rekapitulace stavby'!E20="","",'Rekapitulace stavby'!E20)</f>
        <v xml:space="preserve"> </v>
      </c>
      <c r="F26" s="38"/>
      <c r="G26" s="38"/>
      <c r="H26" s="38"/>
      <c r="I26" s="143" t="s">
        <v>27</v>
      </c>
      <c r="J26" s="133" t="str">
        <f>IF('Rekapitulace stavby'!AN20="","",'Rekapitulace stavby'!AN20)</f>
        <v/>
      </c>
      <c r="K26" s="38"/>
      <c r="L26" s="145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hidden="1" s="2" customFormat="1" ht="6.96" customHeight="1">
      <c r="A27" s="38"/>
      <c r="B27" s="44"/>
      <c r="C27" s="38"/>
      <c r="D27" s="38"/>
      <c r="E27" s="38"/>
      <c r="F27" s="38"/>
      <c r="G27" s="38"/>
      <c r="H27" s="38"/>
      <c r="I27" s="38"/>
      <c r="J27" s="38"/>
      <c r="K27" s="38"/>
      <c r="L27" s="145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hidden="1" s="2" customFormat="1" ht="12" customHeight="1">
      <c r="A28" s="38"/>
      <c r="B28" s="44"/>
      <c r="C28" s="38"/>
      <c r="D28" s="143" t="s">
        <v>33</v>
      </c>
      <c r="E28" s="38"/>
      <c r="F28" s="38"/>
      <c r="G28" s="38"/>
      <c r="H28" s="38"/>
      <c r="I28" s="38"/>
      <c r="J28" s="38"/>
      <c r="K28" s="38"/>
      <c r="L28" s="145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hidden="1" s="8" customFormat="1" ht="16.5" customHeight="1">
      <c r="A29" s="148"/>
      <c r="B29" s="149"/>
      <c r="C29" s="148"/>
      <c r="D29" s="148"/>
      <c r="E29" s="150" t="s">
        <v>19</v>
      </c>
      <c r="F29" s="150"/>
      <c r="G29" s="150"/>
      <c r="H29" s="150"/>
      <c r="I29" s="148"/>
      <c r="J29" s="148"/>
      <c r="K29" s="148"/>
      <c r="L29" s="151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</row>
    <row r="30" hidden="1" s="2" customFormat="1" ht="6.96" customHeight="1">
      <c r="A30" s="38"/>
      <c r="B30" s="44"/>
      <c r="C30" s="38"/>
      <c r="D30" s="38"/>
      <c r="E30" s="38"/>
      <c r="F30" s="38"/>
      <c r="G30" s="38"/>
      <c r="H30" s="38"/>
      <c r="I30" s="38"/>
      <c r="J30" s="38"/>
      <c r="K30" s="38"/>
      <c r="L30" s="145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hidden="1" s="2" customFormat="1" ht="6.96" customHeight="1">
      <c r="A31" s="38"/>
      <c r="B31" s="44"/>
      <c r="C31" s="38"/>
      <c r="D31" s="152"/>
      <c r="E31" s="152"/>
      <c r="F31" s="152"/>
      <c r="G31" s="152"/>
      <c r="H31" s="152"/>
      <c r="I31" s="152"/>
      <c r="J31" s="152"/>
      <c r="K31" s="152"/>
      <c r="L31" s="145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hidden="1" s="2" customFormat="1" ht="25.44" customHeight="1">
      <c r="A32" s="38"/>
      <c r="B32" s="44"/>
      <c r="C32" s="38"/>
      <c r="D32" s="153" t="s">
        <v>35</v>
      </c>
      <c r="E32" s="38"/>
      <c r="F32" s="38"/>
      <c r="G32" s="38"/>
      <c r="H32" s="38"/>
      <c r="I32" s="38"/>
      <c r="J32" s="154">
        <f>ROUND(J88, 2)</f>
        <v>0</v>
      </c>
      <c r="K32" s="38"/>
      <c r="L32" s="145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hidden="1" s="2" customFormat="1" ht="6.96" customHeight="1">
      <c r="A33" s="38"/>
      <c r="B33" s="44"/>
      <c r="C33" s="38"/>
      <c r="D33" s="152"/>
      <c r="E33" s="152"/>
      <c r="F33" s="152"/>
      <c r="G33" s="152"/>
      <c r="H33" s="152"/>
      <c r="I33" s="152"/>
      <c r="J33" s="152"/>
      <c r="K33" s="152"/>
      <c r="L33" s="145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hidden="1" s="2" customFormat="1" ht="14.4" customHeight="1">
      <c r="A34" s="38"/>
      <c r="B34" s="44"/>
      <c r="C34" s="38"/>
      <c r="D34" s="38"/>
      <c r="E34" s="38"/>
      <c r="F34" s="155" t="s">
        <v>37</v>
      </c>
      <c r="G34" s="38"/>
      <c r="H34" s="38"/>
      <c r="I34" s="155" t="s">
        <v>36</v>
      </c>
      <c r="J34" s="155" t="s">
        <v>38</v>
      </c>
      <c r="K34" s="38"/>
      <c r="L34" s="145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156" t="s">
        <v>39</v>
      </c>
      <c r="E35" s="143" t="s">
        <v>40</v>
      </c>
      <c r="F35" s="157">
        <f>ROUND((SUM(BE88:BE230)),  2)</f>
        <v>0</v>
      </c>
      <c r="G35" s="38"/>
      <c r="H35" s="38"/>
      <c r="I35" s="158">
        <v>0.20999999999999999</v>
      </c>
      <c r="J35" s="157">
        <f>ROUND(((SUM(BE88:BE230))*I35),  2)</f>
        <v>0</v>
      </c>
      <c r="K35" s="38"/>
      <c r="L35" s="145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3" t="s">
        <v>41</v>
      </c>
      <c r="F36" s="157">
        <f>ROUND((SUM(BF88:BF230)),  2)</f>
        <v>0</v>
      </c>
      <c r="G36" s="38"/>
      <c r="H36" s="38"/>
      <c r="I36" s="158">
        <v>0.14999999999999999</v>
      </c>
      <c r="J36" s="157">
        <f>ROUND(((SUM(BF88:BF230))*I36),  2)</f>
        <v>0</v>
      </c>
      <c r="K36" s="38"/>
      <c r="L36" s="145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3" t="s">
        <v>42</v>
      </c>
      <c r="F37" s="157">
        <f>ROUND((SUM(BG88:BG230)),  2)</f>
        <v>0</v>
      </c>
      <c r="G37" s="38"/>
      <c r="H37" s="38"/>
      <c r="I37" s="158">
        <v>0.20999999999999999</v>
      </c>
      <c r="J37" s="157">
        <f>0</f>
        <v>0</v>
      </c>
      <c r="K37" s="38"/>
      <c r="L37" s="145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44"/>
      <c r="C38" s="38"/>
      <c r="D38" s="38"/>
      <c r="E38" s="143" t="s">
        <v>43</v>
      </c>
      <c r="F38" s="157">
        <f>ROUND((SUM(BH88:BH230)),  2)</f>
        <v>0</v>
      </c>
      <c r="G38" s="38"/>
      <c r="H38" s="38"/>
      <c r="I38" s="158">
        <v>0.14999999999999999</v>
      </c>
      <c r="J38" s="157">
        <f>0</f>
        <v>0</v>
      </c>
      <c r="K38" s="38"/>
      <c r="L38" s="145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44"/>
      <c r="C39" s="38"/>
      <c r="D39" s="38"/>
      <c r="E39" s="143" t="s">
        <v>44</v>
      </c>
      <c r="F39" s="157">
        <f>ROUND((SUM(BI88:BI230)),  2)</f>
        <v>0</v>
      </c>
      <c r="G39" s="38"/>
      <c r="H39" s="38"/>
      <c r="I39" s="158">
        <v>0</v>
      </c>
      <c r="J39" s="157">
        <f>0</f>
        <v>0</v>
      </c>
      <c r="K39" s="38"/>
      <c r="L39" s="145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hidden="1" s="2" customFormat="1" ht="6.96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145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hidden="1" s="2" customFormat="1" ht="25.44" customHeight="1">
      <c r="A41" s="38"/>
      <c r="B41" s="44"/>
      <c r="C41" s="159"/>
      <c r="D41" s="160" t="s">
        <v>45</v>
      </c>
      <c r="E41" s="161"/>
      <c r="F41" s="161"/>
      <c r="G41" s="162" t="s">
        <v>46</v>
      </c>
      <c r="H41" s="163" t="s">
        <v>47</v>
      </c>
      <c r="I41" s="161"/>
      <c r="J41" s="164">
        <f>SUM(J32:J39)</f>
        <v>0</v>
      </c>
      <c r="K41" s="165"/>
      <c r="L41" s="145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hidden="1" s="2" customFormat="1" ht="14.4" customHeight="1">
      <c r="A42" s="38"/>
      <c r="B42" s="166"/>
      <c r="C42" s="167"/>
      <c r="D42" s="167"/>
      <c r="E42" s="167"/>
      <c r="F42" s="167"/>
      <c r="G42" s="167"/>
      <c r="H42" s="167"/>
      <c r="I42" s="167"/>
      <c r="J42" s="167"/>
      <c r="K42" s="167"/>
      <c r="L42" s="145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hidden="1"/>
    <row r="44" hidden="1"/>
    <row r="45" hidden="1"/>
    <row r="46" s="2" customFormat="1" ht="6.96" customHeight="1">
      <c r="A46" s="38"/>
      <c r="B46" s="168"/>
      <c r="C46" s="169"/>
      <c r="D46" s="169"/>
      <c r="E46" s="169"/>
      <c r="F46" s="169"/>
      <c r="G46" s="169"/>
      <c r="H46" s="169"/>
      <c r="I46" s="169"/>
      <c r="J46" s="169"/>
      <c r="K46" s="169"/>
      <c r="L46" s="145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s="2" customFormat="1" ht="24.96" customHeight="1">
      <c r="A47" s="38"/>
      <c r="B47" s="39"/>
      <c r="C47" s="23" t="s">
        <v>245</v>
      </c>
      <c r="D47" s="40"/>
      <c r="E47" s="40"/>
      <c r="F47" s="40"/>
      <c r="G47" s="40"/>
      <c r="H47" s="40"/>
      <c r="I47" s="40"/>
      <c r="J47" s="40"/>
      <c r="K47" s="40"/>
      <c r="L47" s="145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s="2" customFormat="1" ht="6.96" customHeight="1">
      <c r="A48" s="38"/>
      <c r="B48" s="39"/>
      <c r="C48" s="40"/>
      <c r="D48" s="40"/>
      <c r="E48" s="40"/>
      <c r="F48" s="40"/>
      <c r="G48" s="40"/>
      <c r="H48" s="40"/>
      <c r="I48" s="40"/>
      <c r="J48" s="40"/>
      <c r="K48" s="40"/>
      <c r="L48" s="145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s="2" customFormat="1" ht="12" customHeight="1">
      <c r="A49" s="38"/>
      <c r="B49" s="39"/>
      <c r="C49" s="32" t="s">
        <v>16</v>
      </c>
      <c r="D49" s="40"/>
      <c r="E49" s="40"/>
      <c r="F49" s="40"/>
      <c r="G49" s="40"/>
      <c r="H49" s="40"/>
      <c r="I49" s="40"/>
      <c r="J49" s="40"/>
      <c r="K49" s="40"/>
      <c r="L49" s="145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s="2" customFormat="1" ht="16.5" customHeight="1">
      <c r="A50" s="38"/>
      <c r="B50" s="39"/>
      <c r="C50" s="40"/>
      <c r="D50" s="40"/>
      <c r="E50" s="170" t="str">
        <f>E7</f>
        <v>3. STAVBA - FIALOVÁ - Vozovna Pisárky, etapa III. - vratná tramvajová smyčka</v>
      </c>
      <c r="F50" s="32"/>
      <c r="G50" s="32"/>
      <c r="H50" s="32"/>
      <c r="I50" s="40"/>
      <c r="J50" s="40"/>
      <c r="K50" s="40"/>
      <c r="L50" s="145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s="1" customFormat="1" ht="12" customHeight="1">
      <c r="B51" s="21"/>
      <c r="C51" s="32" t="s">
        <v>241</v>
      </c>
      <c r="D51" s="22"/>
      <c r="E51" s="22"/>
      <c r="F51" s="22"/>
      <c r="G51" s="22"/>
      <c r="H51" s="22"/>
      <c r="I51" s="22"/>
      <c r="J51" s="22"/>
      <c r="K51" s="22"/>
      <c r="L51" s="20"/>
    </row>
    <row r="52" s="2" customFormat="1" ht="16.5" customHeight="1">
      <c r="A52" s="38"/>
      <c r="B52" s="39"/>
      <c r="C52" s="40"/>
      <c r="D52" s="40"/>
      <c r="E52" s="170" t="s">
        <v>3830</v>
      </c>
      <c r="F52" s="40"/>
      <c r="G52" s="40"/>
      <c r="H52" s="40"/>
      <c r="I52" s="40"/>
      <c r="J52" s="40"/>
      <c r="K52" s="40"/>
      <c r="L52" s="145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s="2" customFormat="1" ht="12" customHeight="1">
      <c r="A53" s="38"/>
      <c r="B53" s="39"/>
      <c r="C53" s="32" t="s">
        <v>243</v>
      </c>
      <c r="D53" s="40"/>
      <c r="E53" s="40"/>
      <c r="F53" s="40"/>
      <c r="G53" s="40"/>
      <c r="H53" s="40"/>
      <c r="I53" s="40"/>
      <c r="J53" s="40"/>
      <c r="K53" s="40"/>
      <c r="L53" s="145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s="2" customFormat="1" ht="16.5" customHeight="1">
      <c r="A54" s="38"/>
      <c r="B54" s="39"/>
      <c r="C54" s="40"/>
      <c r="D54" s="40"/>
      <c r="E54" s="69" t="str">
        <f>E11</f>
        <v>SO 662 - Tramvajová vratná smyčka Lipová</v>
      </c>
      <c r="F54" s="40"/>
      <c r="G54" s="40"/>
      <c r="H54" s="40"/>
      <c r="I54" s="40"/>
      <c r="J54" s="40"/>
      <c r="K54" s="40"/>
      <c r="L54" s="145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s="2" customFormat="1" ht="6.96" customHeight="1">
      <c r="A55" s="38"/>
      <c r="B55" s="39"/>
      <c r="C55" s="40"/>
      <c r="D55" s="40"/>
      <c r="E55" s="40"/>
      <c r="F55" s="40"/>
      <c r="G55" s="40"/>
      <c r="H55" s="40"/>
      <c r="I55" s="40"/>
      <c r="J55" s="40"/>
      <c r="K55" s="40"/>
      <c r="L55" s="145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s="2" customFormat="1" ht="12" customHeight="1">
      <c r="A56" s="38"/>
      <c r="B56" s="39"/>
      <c r="C56" s="32" t="s">
        <v>21</v>
      </c>
      <c r="D56" s="40"/>
      <c r="E56" s="40"/>
      <c r="F56" s="27" t="str">
        <f>F14</f>
        <v xml:space="preserve"> </v>
      </c>
      <c r="G56" s="40"/>
      <c r="H56" s="40"/>
      <c r="I56" s="32" t="s">
        <v>23</v>
      </c>
      <c r="J56" s="72" t="str">
        <f>IF(J14="","",J14)</f>
        <v>20. 12. 2021</v>
      </c>
      <c r="K56" s="40"/>
      <c r="L56" s="145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s="2" customFormat="1" ht="6.96" customHeight="1">
      <c r="A57" s="38"/>
      <c r="B57" s="39"/>
      <c r="C57" s="40"/>
      <c r="D57" s="40"/>
      <c r="E57" s="40"/>
      <c r="F57" s="40"/>
      <c r="G57" s="40"/>
      <c r="H57" s="40"/>
      <c r="I57" s="40"/>
      <c r="J57" s="40"/>
      <c r="K57" s="40"/>
      <c r="L57" s="145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s="2" customFormat="1" ht="15.15" customHeight="1">
      <c r="A58" s="38"/>
      <c r="B58" s="39"/>
      <c r="C58" s="32" t="s">
        <v>25</v>
      </c>
      <c r="D58" s="40"/>
      <c r="E58" s="40"/>
      <c r="F58" s="27" t="str">
        <f>E17</f>
        <v xml:space="preserve"> </v>
      </c>
      <c r="G58" s="40"/>
      <c r="H58" s="40"/>
      <c r="I58" s="32" t="s">
        <v>30</v>
      </c>
      <c r="J58" s="36" t="str">
        <f>E23</f>
        <v xml:space="preserve"> </v>
      </c>
      <c r="K58" s="40"/>
      <c r="L58" s="145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</row>
    <row r="59" s="2" customFormat="1" ht="15.15" customHeight="1">
      <c r="A59" s="38"/>
      <c r="B59" s="39"/>
      <c r="C59" s="32" t="s">
        <v>28</v>
      </c>
      <c r="D59" s="40"/>
      <c r="E59" s="40"/>
      <c r="F59" s="27" t="str">
        <f>IF(E20="","",E20)</f>
        <v>Vyplň údaj</v>
      </c>
      <c r="G59" s="40"/>
      <c r="H59" s="40"/>
      <c r="I59" s="32" t="s">
        <v>32</v>
      </c>
      <c r="J59" s="36" t="str">
        <f>E26</f>
        <v xml:space="preserve"> </v>
      </c>
      <c r="K59" s="40"/>
      <c r="L59" s="145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</row>
    <row r="60" s="2" customFormat="1" ht="10.32" customHeight="1">
      <c r="A60" s="38"/>
      <c r="B60" s="39"/>
      <c r="C60" s="40"/>
      <c r="D60" s="40"/>
      <c r="E60" s="40"/>
      <c r="F60" s="40"/>
      <c r="G60" s="40"/>
      <c r="H60" s="40"/>
      <c r="I60" s="40"/>
      <c r="J60" s="40"/>
      <c r="K60" s="40"/>
      <c r="L60" s="145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</row>
    <row r="61" s="2" customFormat="1" ht="29.28" customHeight="1">
      <c r="A61" s="38"/>
      <c r="B61" s="39"/>
      <c r="C61" s="171" t="s">
        <v>246</v>
      </c>
      <c r="D61" s="172"/>
      <c r="E61" s="172"/>
      <c r="F61" s="172"/>
      <c r="G61" s="172"/>
      <c r="H61" s="172"/>
      <c r="I61" s="172"/>
      <c r="J61" s="173" t="s">
        <v>247</v>
      </c>
      <c r="K61" s="172"/>
      <c r="L61" s="145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 s="2" customFormat="1" ht="10.32" customHeight="1">
      <c r="A62" s="38"/>
      <c r="B62" s="39"/>
      <c r="C62" s="40"/>
      <c r="D62" s="40"/>
      <c r="E62" s="40"/>
      <c r="F62" s="40"/>
      <c r="G62" s="40"/>
      <c r="H62" s="40"/>
      <c r="I62" s="40"/>
      <c r="J62" s="40"/>
      <c r="K62" s="40"/>
      <c r="L62" s="145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</row>
    <row r="63" s="2" customFormat="1" ht="22.8" customHeight="1">
      <c r="A63" s="38"/>
      <c r="B63" s="39"/>
      <c r="C63" s="174" t="s">
        <v>67</v>
      </c>
      <c r="D63" s="40"/>
      <c r="E63" s="40"/>
      <c r="F63" s="40"/>
      <c r="G63" s="40"/>
      <c r="H63" s="40"/>
      <c r="I63" s="40"/>
      <c r="J63" s="102">
        <f>J88</f>
        <v>0</v>
      </c>
      <c r="K63" s="40"/>
      <c r="L63" s="145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U63" s="17" t="s">
        <v>248</v>
      </c>
    </row>
    <row r="64" s="9" customFormat="1" ht="24.96" customHeight="1">
      <c r="A64" s="9"/>
      <c r="B64" s="175"/>
      <c r="C64" s="176"/>
      <c r="D64" s="177" t="s">
        <v>287</v>
      </c>
      <c r="E64" s="178"/>
      <c r="F64" s="178"/>
      <c r="G64" s="178"/>
      <c r="H64" s="178"/>
      <c r="I64" s="178"/>
      <c r="J64" s="179">
        <f>J89</f>
        <v>0</v>
      </c>
      <c r="K64" s="176"/>
      <c r="L64" s="180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9" customFormat="1" ht="24.96" customHeight="1">
      <c r="A65" s="9"/>
      <c r="B65" s="175"/>
      <c r="C65" s="176"/>
      <c r="D65" s="177" t="s">
        <v>4601</v>
      </c>
      <c r="E65" s="178"/>
      <c r="F65" s="178"/>
      <c r="G65" s="178"/>
      <c r="H65" s="178"/>
      <c r="I65" s="178"/>
      <c r="J65" s="179">
        <f>J117</f>
        <v>0</v>
      </c>
      <c r="K65" s="176"/>
      <c r="L65" s="180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9" customFormat="1" ht="24.96" customHeight="1">
      <c r="A66" s="9"/>
      <c r="B66" s="175"/>
      <c r="C66" s="176"/>
      <c r="D66" s="177" t="s">
        <v>3937</v>
      </c>
      <c r="E66" s="178"/>
      <c r="F66" s="178"/>
      <c r="G66" s="178"/>
      <c r="H66" s="178"/>
      <c r="I66" s="178"/>
      <c r="J66" s="179">
        <f>J186</f>
        <v>0</v>
      </c>
      <c r="K66" s="176"/>
      <c r="L66" s="180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2" customFormat="1" ht="21.84" customHeight="1">
      <c r="A67" s="38"/>
      <c r="B67" s="39"/>
      <c r="C67" s="40"/>
      <c r="D67" s="40"/>
      <c r="E67" s="40"/>
      <c r="F67" s="40"/>
      <c r="G67" s="40"/>
      <c r="H67" s="40"/>
      <c r="I67" s="40"/>
      <c r="J67" s="40"/>
      <c r="K67" s="40"/>
      <c r="L67" s="145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</row>
    <row r="68" s="2" customFormat="1" ht="6.96" customHeight="1">
      <c r="A68" s="38"/>
      <c r="B68" s="59"/>
      <c r="C68" s="60"/>
      <c r="D68" s="60"/>
      <c r="E68" s="60"/>
      <c r="F68" s="60"/>
      <c r="G68" s="60"/>
      <c r="H68" s="60"/>
      <c r="I68" s="60"/>
      <c r="J68" s="60"/>
      <c r="K68" s="60"/>
      <c r="L68" s="145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</row>
    <row r="72" s="2" customFormat="1" ht="6.96" customHeight="1">
      <c r="A72" s="38"/>
      <c r="B72" s="61"/>
      <c r="C72" s="62"/>
      <c r="D72" s="62"/>
      <c r="E72" s="62"/>
      <c r="F72" s="62"/>
      <c r="G72" s="62"/>
      <c r="H72" s="62"/>
      <c r="I72" s="62"/>
      <c r="J72" s="62"/>
      <c r="K72" s="62"/>
      <c r="L72" s="145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</row>
    <row r="73" s="2" customFormat="1" ht="24.96" customHeight="1">
      <c r="A73" s="38"/>
      <c r="B73" s="39"/>
      <c r="C73" s="23" t="s">
        <v>250</v>
      </c>
      <c r="D73" s="40"/>
      <c r="E73" s="40"/>
      <c r="F73" s="40"/>
      <c r="G73" s="40"/>
      <c r="H73" s="40"/>
      <c r="I73" s="40"/>
      <c r="J73" s="40"/>
      <c r="K73" s="40"/>
      <c r="L73" s="145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</row>
    <row r="74" s="2" customFormat="1" ht="6.96" customHeight="1">
      <c r="A74" s="38"/>
      <c r="B74" s="39"/>
      <c r="C74" s="40"/>
      <c r="D74" s="40"/>
      <c r="E74" s="40"/>
      <c r="F74" s="40"/>
      <c r="G74" s="40"/>
      <c r="H74" s="40"/>
      <c r="I74" s="40"/>
      <c r="J74" s="40"/>
      <c r="K74" s="40"/>
      <c r="L74" s="145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</row>
    <row r="75" s="2" customFormat="1" ht="12" customHeight="1">
      <c r="A75" s="38"/>
      <c r="B75" s="39"/>
      <c r="C75" s="32" t="s">
        <v>16</v>
      </c>
      <c r="D75" s="40"/>
      <c r="E75" s="40"/>
      <c r="F75" s="40"/>
      <c r="G75" s="40"/>
      <c r="H75" s="40"/>
      <c r="I75" s="40"/>
      <c r="J75" s="40"/>
      <c r="K75" s="40"/>
      <c r="L75" s="145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6" s="2" customFormat="1" ht="16.5" customHeight="1">
      <c r="A76" s="38"/>
      <c r="B76" s="39"/>
      <c r="C76" s="40"/>
      <c r="D76" s="40"/>
      <c r="E76" s="170" t="str">
        <f>E7</f>
        <v>3. STAVBA - FIALOVÁ - Vozovna Pisárky, etapa III. - vratná tramvajová smyčka</v>
      </c>
      <c r="F76" s="32"/>
      <c r="G76" s="32"/>
      <c r="H76" s="32"/>
      <c r="I76" s="40"/>
      <c r="J76" s="40"/>
      <c r="K76" s="40"/>
      <c r="L76" s="145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1" customFormat="1" ht="12" customHeight="1">
      <c r="B77" s="21"/>
      <c r="C77" s="32" t="s">
        <v>241</v>
      </c>
      <c r="D77" s="22"/>
      <c r="E77" s="22"/>
      <c r="F77" s="22"/>
      <c r="G77" s="22"/>
      <c r="H77" s="22"/>
      <c r="I77" s="22"/>
      <c r="J77" s="22"/>
      <c r="K77" s="22"/>
      <c r="L77" s="20"/>
    </row>
    <row r="78" s="2" customFormat="1" ht="16.5" customHeight="1">
      <c r="A78" s="38"/>
      <c r="B78" s="39"/>
      <c r="C78" s="40"/>
      <c r="D78" s="40"/>
      <c r="E78" s="170" t="s">
        <v>3830</v>
      </c>
      <c r="F78" s="40"/>
      <c r="G78" s="40"/>
      <c r="H78" s="40"/>
      <c r="I78" s="40"/>
      <c r="J78" s="40"/>
      <c r="K78" s="40"/>
      <c r="L78" s="145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</row>
    <row r="79" s="2" customFormat="1" ht="12" customHeight="1">
      <c r="A79" s="38"/>
      <c r="B79" s="39"/>
      <c r="C79" s="32" t="s">
        <v>243</v>
      </c>
      <c r="D79" s="40"/>
      <c r="E79" s="40"/>
      <c r="F79" s="40"/>
      <c r="G79" s="40"/>
      <c r="H79" s="40"/>
      <c r="I79" s="40"/>
      <c r="J79" s="40"/>
      <c r="K79" s="40"/>
      <c r="L79" s="145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</row>
    <row r="80" s="2" customFormat="1" ht="16.5" customHeight="1">
      <c r="A80" s="38"/>
      <c r="B80" s="39"/>
      <c r="C80" s="40"/>
      <c r="D80" s="40"/>
      <c r="E80" s="69" t="str">
        <f>E11</f>
        <v>SO 662 - Tramvajová vratná smyčka Lipová</v>
      </c>
      <c r="F80" s="40"/>
      <c r="G80" s="40"/>
      <c r="H80" s="40"/>
      <c r="I80" s="40"/>
      <c r="J80" s="40"/>
      <c r="K80" s="40"/>
      <c r="L80" s="145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6.96" customHeight="1">
      <c r="A81" s="38"/>
      <c r="B81" s="39"/>
      <c r="C81" s="40"/>
      <c r="D81" s="40"/>
      <c r="E81" s="40"/>
      <c r="F81" s="40"/>
      <c r="G81" s="40"/>
      <c r="H81" s="40"/>
      <c r="I81" s="40"/>
      <c r="J81" s="40"/>
      <c r="K81" s="40"/>
      <c r="L81" s="145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12" customHeight="1">
      <c r="A82" s="38"/>
      <c r="B82" s="39"/>
      <c r="C82" s="32" t="s">
        <v>21</v>
      </c>
      <c r="D82" s="40"/>
      <c r="E82" s="40"/>
      <c r="F82" s="27" t="str">
        <f>F14</f>
        <v xml:space="preserve"> </v>
      </c>
      <c r="G82" s="40"/>
      <c r="H82" s="40"/>
      <c r="I82" s="32" t="s">
        <v>23</v>
      </c>
      <c r="J82" s="72" t="str">
        <f>IF(J14="","",J14)</f>
        <v>20. 12. 2021</v>
      </c>
      <c r="K82" s="40"/>
      <c r="L82" s="145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145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5.15" customHeight="1">
      <c r="A84" s="38"/>
      <c r="B84" s="39"/>
      <c r="C84" s="32" t="s">
        <v>25</v>
      </c>
      <c r="D84" s="40"/>
      <c r="E84" s="40"/>
      <c r="F84" s="27" t="str">
        <f>E17</f>
        <v xml:space="preserve"> </v>
      </c>
      <c r="G84" s="40"/>
      <c r="H84" s="40"/>
      <c r="I84" s="32" t="s">
        <v>30</v>
      </c>
      <c r="J84" s="36" t="str">
        <f>E23</f>
        <v xml:space="preserve"> </v>
      </c>
      <c r="K84" s="40"/>
      <c r="L84" s="145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5.15" customHeight="1">
      <c r="A85" s="38"/>
      <c r="B85" s="39"/>
      <c r="C85" s="32" t="s">
        <v>28</v>
      </c>
      <c r="D85" s="40"/>
      <c r="E85" s="40"/>
      <c r="F85" s="27" t="str">
        <f>IF(E20="","",E20)</f>
        <v>Vyplň údaj</v>
      </c>
      <c r="G85" s="40"/>
      <c r="H85" s="40"/>
      <c r="I85" s="32" t="s">
        <v>32</v>
      </c>
      <c r="J85" s="36" t="str">
        <f>E26</f>
        <v xml:space="preserve"> </v>
      </c>
      <c r="K85" s="40"/>
      <c r="L85" s="145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0.32" customHeight="1">
      <c r="A86" s="38"/>
      <c r="B86" s="39"/>
      <c r="C86" s="40"/>
      <c r="D86" s="40"/>
      <c r="E86" s="40"/>
      <c r="F86" s="40"/>
      <c r="G86" s="40"/>
      <c r="H86" s="40"/>
      <c r="I86" s="40"/>
      <c r="J86" s="40"/>
      <c r="K86" s="40"/>
      <c r="L86" s="145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10" customFormat="1" ht="29.28" customHeight="1">
      <c r="A87" s="181"/>
      <c r="B87" s="182"/>
      <c r="C87" s="183" t="s">
        <v>251</v>
      </c>
      <c r="D87" s="184" t="s">
        <v>54</v>
      </c>
      <c r="E87" s="184" t="s">
        <v>50</v>
      </c>
      <c r="F87" s="184" t="s">
        <v>51</v>
      </c>
      <c r="G87" s="184" t="s">
        <v>252</v>
      </c>
      <c r="H87" s="184" t="s">
        <v>253</v>
      </c>
      <c r="I87" s="184" t="s">
        <v>254</v>
      </c>
      <c r="J87" s="184" t="s">
        <v>247</v>
      </c>
      <c r="K87" s="185" t="s">
        <v>255</v>
      </c>
      <c r="L87" s="186"/>
      <c r="M87" s="92" t="s">
        <v>19</v>
      </c>
      <c r="N87" s="93" t="s">
        <v>39</v>
      </c>
      <c r="O87" s="93" t="s">
        <v>256</v>
      </c>
      <c r="P87" s="93" t="s">
        <v>257</v>
      </c>
      <c r="Q87" s="93" t="s">
        <v>258</v>
      </c>
      <c r="R87" s="93" t="s">
        <v>259</v>
      </c>
      <c r="S87" s="93" t="s">
        <v>260</v>
      </c>
      <c r="T87" s="94" t="s">
        <v>261</v>
      </c>
      <c r="U87" s="181"/>
      <c r="V87" s="181"/>
      <c r="W87" s="181"/>
      <c r="X87" s="181"/>
      <c r="Y87" s="181"/>
      <c r="Z87" s="181"/>
      <c r="AA87" s="181"/>
      <c r="AB87" s="181"/>
      <c r="AC87" s="181"/>
      <c r="AD87" s="181"/>
      <c r="AE87" s="181"/>
    </row>
    <row r="88" s="2" customFormat="1" ht="22.8" customHeight="1">
      <c r="A88" s="38"/>
      <c r="B88" s="39"/>
      <c r="C88" s="99" t="s">
        <v>262</v>
      </c>
      <c r="D88" s="40"/>
      <c r="E88" s="40"/>
      <c r="F88" s="40"/>
      <c r="G88" s="40"/>
      <c r="H88" s="40"/>
      <c r="I88" s="40"/>
      <c r="J88" s="187">
        <f>BK88</f>
        <v>0</v>
      </c>
      <c r="K88" s="40"/>
      <c r="L88" s="44"/>
      <c r="M88" s="95"/>
      <c r="N88" s="188"/>
      <c r="O88" s="96"/>
      <c r="P88" s="189">
        <f>P89+P117+P186</f>
        <v>0</v>
      </c>
      <c r="Q88" s="96"/>
      <c r="R88" s="189">
        <f>R89+R117+R186</f>
        <v>0</v>
      </c>
      <c r="S88" s="96"/>
      <c r="T88" s="190">
        <f>T89+T117+T186</f>
        <v>0</v>
      </c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T88" s="17" t="s">
        <v>68</v>
      </c>
      <c r="AU88" s="17" t="s">
        <v>248</v>
      </c>
      <c r="BK88" s="191">
        <f>BK89+BK117+BK186</f>
        <v>0</v>
      </c>
    </row>
    <row r="89" s="11" customFormat="1" ht="25.92" customHeight="1">
      <c r="A89" s="11"/>
      <c r="B89" s="192"/>
      <c r="C89" s="193"/>
      <c r="D89" s="194" t="s">
        <v>68</v>
      </c>
      <c r="E89" s="195" t="s">
        <v>76</v>
      </c>
      <c r="F89" s="195" t="s">
        <v>290</v>
      </c>
      <c r="G89" s="193"/>
      <c r="H89" s="193"/>
      <c r="I89" s="196"/>
      <c r="J89" s="197">
        <f>BK89</f>
        <v>0</v>
      </c>
      <c r="K89" s="193"/>
      <c r="L89" s="198"/>
      <c r="M89" s="199"/>
      <c r="N89" s="200"/>
      <c r="O89" s="200"/>
      <c r="P89" s="201">
        <f>SUM(P90:P116)</f>
        <v>0</v>
      </c>
      <c r="Q89" s="200"/>
      <c r="R89" s="201">
        <f>SUM(R90:R116)</f>
        <v>0</v>
      </c>
      <c r="S89" s="200"/>
      <c r="T89" s="202">
        <f>SUM(T90:T116)</f>
        <v>0</v>
      </c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R89" s="203" t="s">
        <v>265</v>
      </c>
      <c r="AT89" s="204" t="s">
        <v>68</v>
      </c>
      <c r="AU89" s="204" t="s">
        <v>69</v>
      </c>
      <c r="AY89" s="203" t="s">
        <v>266</v>
      </c>
      <c r="BK89" s="205">
        <f>SUM(BK90:BK116)</f>
        <v>0</v>
      </c>
    </row>
    <row r="90" s="2" customFormat="1" ht="21.75" customHeight="1">
      <c r="A90" s="38"/>
      <c r="B90" s="39"/>
      <c r="C90" s="206" t="s">
        <v>76</v>
      </c>
      <c r="D90" s="206" t="s">
        <v>267</v>
      </c>
      <c r="E90" s="207" t="s">
        <v>4602</v>
      </c>
      <c r="F90" s="208" t="s">
        <v>4603</v>
      </c>
      <c r="G90" s="209" t="s">
        <v>391</v>
      </c>
      <c r="H90" s="210">
        <v>98</v>
      </c>
      <c r="I90" s="211"/>
      <c r="J90" s="212">
        <f>ROUND(I90*H90,2)</f>
        <v>0</v>
      </c>
      <c r="K90" s="208" t="s">
        <v>271</v>
      </c>
      <c r="L90" s="44"/>
      <c r="M90" s="213" t="s">
        <v>19</v>
      </c>
      <c r="N90" s="214" t="s">
        <v>40</v>
      </c>
      <c r="O90" s="84"/>
      <c r="P90" s="215">
        <f>O90*H90</f>
        <v>0</v>
      </c>
      <c r="Q90" s="215">
        <v>0</v>
      </c>
      <c r="R90" s="215">
        <f>Q90*H90</f>
        <v>0</v>
      </c>
      <c r="S90" s="215">
        <v>0</v>
      </c>
      <c r="T90" s="216">
        <f>S90*H90</f>
        <v>0</v>
      </c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R90" s="217" t="s">
        <v>265</v>
      </c>
      <c r="AT90" s="217" t="s">
        <v>267</v>
      </c>
      <c r="AU90" s="217" t="s">
        <v>76</v>
      </c>
      <c r="AY90" s="17" t="s">
        <v>266</v>
      </c>
      <c r="BE90" s="218">
        <f>IF(N90="základní",J90,0)</f>
        <v>0</v>
      </c>
      <c r="BF90" s="218">
        <f>IF(N90="snížená",J90,0)</f>
        <v>0</v>
      </c>
      <c r="BG90" s="218">
        <f>IF(N90="zákl. přenesená",J90,0)</f>
        <v>0</v>
      </c>
      <c r="BH90" s="218">
        <f>IF(N90="sníž. přenesená",J90,0)</f>
        <v>0</v>
      </c>
      <c r="BI90" s="218">
        <f>IF(N90="nulová",J90,0)</f>
        <v>0</v>
      </c>
      <c r="BJ90" s="17" t="s">
        <v>76</v>
      </c>
      <c r="BK90" s="218">
        <f>ROUND(I90*H90,2)</f>
        <v>0</v>
      </c>
      <c r="BL90" s="17" t="s">
        <v>265</v>
      </c>
      <c r="BM90" s="217" t="s">
        <v>4604</v>
      </c>
    </row>
    <row r="91" s="2" customFormat="1">
      <c r="A91" s="38"/>
      <c r="B91" s="39"/>
      <c r="C91" s="40"/>
      <c r="D91" s="219" t="s">
        <v>273</v>
      </c>
      <c r="E91" s="40"/>
      <c r="F91" s="220" t="s">
        <v>4605</v>
      </c>
      <c r="G91" s="40"/>
      <c r="H91" s="40"/>
      <c r="I91" s="221"/>
      <c r="J91" s="40"/>
      <c r="K91" s="40"/>
      <c r="L91" s="44"/>
      <c r="M91" s="222"/>
      <c r="N91" s="223"/>
      <c r="O91" s="84"/>
      <c r="P91" s="84"/>
      <c r="Q91" s="84"/>
      <c r="R91" s="84"/>
      <c r="S91" s="84"/>
      <c r="T91" s="85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T91" s="17" t="s">
        <v>273</v>
      </c>
      <c r="AU91" s="17" t="s">
        <v>76</v>
      </c>
    </row>
    <row r="92" s="13" customFormat="1">
      <c r="A92" s="13"/>
      <c r="B92" s="251"/>
      <c r="C92" s="252"/>
      <c r="D92" s="226" t="s">
        <v>275</v>
      </c>
      <c r="E92" s="253" t="s">
        <v>19</v>
      </c>
      <c r="F92" s="254" t="s">
        <v>3988</v>
      </c>
      <c r="G92" s="252"/>
      <c r="H92" s="253" t="s">
        <v>19</v>
      </c>
      <c r="I92" s="255"/>
      <c r="J92" s="252"/>
      <c r="K92" s="252"/>
      <c r="L92" s="256"/>
      <c r="M92" s="257"/>
      <c r="N92" s="258"/>
      <c r="O92" s="258"/>
      <c r="P92" s="258"/>
      <c r="Q92" s="258"/>
      <c r="R92" s="258"/>
      <c r="S92" s="258"/>
      <c r="T92" s="259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T92" s="260" t="s">
        <v>275</v>
      </c>
      <c r="AU92" s="260" t="s">
        <v>76</v>
      </c>
      <c r="AV92" s="13" t="s">
        <v>76</v>
      </c>
      <c r="AW92" s="13" t="s">
        <v>31</v>
      </c>
      <c r="AX92" s="13" t="s">
        <v>69</v>
      </c>
      <c r="AY92" s="260" t="s">
        <v>266</v>
      </c>
    </row>
    <row r="93" s="13" customFormat="1">
      <c r="A93" s="13"/>
      <c r="B93" s="251"/>
      <c r="C93" s="252"/>
      <c r="D93" s="226" t="s">
        <v>275</v>
      </c>
      <c r="E93" s="253" t="s">
        <v>19</v>
      </c>
      <c r="F93" s="254" t="s">
        <v>3991</v>
      </c>
      <c r="G93" s="252"/>
      <c r="H93" s="253" t="s">
        <v>19</v>
      </c>
      <c r="I93" s="255"/>
      <c r="J93" s="252"/>
      <c r="K93" s="252"/>
      <c r="L93" s="256"/>
      <c r="M93" s="257"/>
      <c r="N93" s="258"/>
      <c r="O93" s="258"/>
      <c r="P93" s="258"/>
      <c r="Q93" s="258"/>
      <c r="R93" s="258"/>
      <c r="S93" s="258"/>
      <c r="T93" s="259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T93" s="260" t="s">
        <v>275</v>
      </c>
      <c r="AU93" s="260" t="s">
        <v>76</v>
      </c>
      <c r="AV93" s="13" t="s">
        <v>76</v>
      </c>
      <c r="AW93" s="13" t="s">
        <v>31</v>
      </c>
      <c r="AX93" s="13" t="s">
        <v>69</v>
      </c>
      <c r="AY93" s="260" t="s">
        <v>266</v>
      </c>
    </row>
    <row r="94" s="13" customFormat="1">
      <c r="A94" s="13"/>
      <c r="B94" s="251"/>
      <c r="C94" s="252"/>
      <c r="D94" s="226" t="s">
        <v>275</v>
      </c>
      <c r="E94" s="253" t="s">
        <v>19</v>
      </c>
      <c r="F94" s="254" t="s">
        <v>3994</v>
      </c>
      <c r="G94" s="252"/>
      <c r="H94" s="253" t="s">
        <v>19</v>
      </c>
      <c r="I94" s="255"/>
      <c r="J94" s="252"/>
      <c r="K94" s="252"/>
      <c r="L94" s="256"/>
      <c r="M94" s="257"/>
      <c r="N94" s="258"/>
      <c r="O94" s="258"/>
      <c r="P94" s="258"/>
      <c r="Q94" s="258"/>
      <c r="R94" s="258"/>
      <c r="S94" s="258"/>
      <c r="T94" s="259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T94" s="260" t="s">
        <v>275</v>
      </c>
      <c r="AU94" s="260" t="s">
        <v>76</v>
      </c>
      <c r="AV94" s="13" t="s">
        <v>76</v>
      </c>
      <c r="AW94" s="13" t="s">
        <v>31</v>
      </c>
      <c r="AX94" s="13" t="s">
        <v>69</v>
      </c>
      <c r="AY94" s="260" t="s">
        <v>266</v>
      </c>
    </row>
    <row r="95" s="12" customFormat="1">
      <c r="A95" s="12"/>
      <c r="B95" s="224"/>
      <c r="C95" s="225"/>
      <c r="D95" s="226" t="s">
        <v>275</v>
      </c>
      <c r="E95" s="227" t="s">
        <v>239</v>
      </c>
      <c r="F95" s="228" t="s">
        <v>1343</v>
      </c>
      <c r="G95" s="225"/>
      <c r="H95" s="229">
        <v>98</v>
      </c>
      <c r="I95" s="230"/>
      <c r="J95" s="225"/>
      <c r="K95" s="225"/>
      <c r="L95" s="231"/>
      <c r="M95" s="236"/>
      <c r="N95" s="237"/>
      <c r="O95" s="237"/>
      <c r="P95" s="237"/>
      <c r="Q95" s="237"/>
      <c r="R95" s="237"/>
      <c r="S95" s="237"/>
      <c r="T95" s="238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T95" s="235" t="s">
        <v>275</v>
      </c>
      <c r="AU95" s="235" t="s">
        <v>76</v>
      </c>
      <c r="AV95" s="12" t="s">
        <v>78</v>
      </c>
      <c r="AW95" s="12" t="s">
        <v>31</v>
      </c>
      <c r="AX95" s="12" t="s">
        <v>69</v>
      </c>
      <c r="AY95" s="235" t="s">
        <v>266</v>
      </c>
    </row>
    <row r="96" s="12" customFormat="1">
      <c r="A96" s="12"/>
      <c r="B96" s="224"/>
      <c r="C96" s="225"/>
      <c r="D96" s="226" t="s">
        <v>275</v>
      </c>
      <c r="E96" s="227" t="s">
        <v>297</v>
      </c>
      <c r="F96" s="228" t="s">
        <v>298</v>
      </c>
      <c r="G96" s="225"/>
      <c r="H96" s="229">
        <v>98</v>
      </c>
      <c r="I96" s="230"/>
      <c r="J96" s="225"/>
      <c r="K96" s="225"/>
      <c r="L96" s="231"/>
      <c r="M96" s="236"/>
      <c r="N96" s="237"/>
      <c r="O96" s="237"/>
      <c r="P96" s="237"/>
      <c r="Q96" s="237"/>
      <c r="R96" s="237"/>
      <c r="S96" s="237"/>
      <c r="T96" s="238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T96" s="235" t="s">
        <v>275</v>
      </c>
      <c r="AU96" s="235" t="s">
        <v>76</v>
      </c>
      <c r="AV96" s="12" t="s">
        <v>78</v>
      </c>
      <c r="AW96" s="12" t="s">
        <v>31</v>
      </c>
      <c r="AX96" s="12" t="s">
        <v>76</v>
      </c>
      <c r="AY96" s="235" t="s">
        <v>266</v>
      </c>
    </row>
    <row r="97" s="2" customFormat="1" ht="24.15" customHeight="1">
      <c r="A97" s="38"/>
      <c r="B97" s="39"/>
      <c r="C97" s="206" t="s">
        <v>78</v>
      </c>
      <c r="D97" s="206" t="s">
        <v>267</v>
      </c>
      <c r="E97" s="207" t="s">
        <v>4606</v>
      </c>
      <c r="F97" s="208" t="s">
        <v>4607</v>
      </c>
      <c r="G97" s="209" t="s">
        <v>293</v>
      </c>
      <c r="H97" s="210">
        <v>117.145</v>
      </c>
      <c r="I97" s="211"/>
      <c r="J97" s="212">
        <f>ROUND(I97*H97,2)</f>
        <v>0</v>
      </c>
      <c r="K97" s="208" t="s">
        <v>271</v>
      </c>
      <c r="L97" s="44"/>
      <c r="M97" s="213" t="s">
        <v>19</v>
      </c>
      <c r="N97" s="214" t="s">
        <v>40</v>
      </c>
      <c r="O97" s="84"/>
      <c r="P97" s="215">
        <f>O97*H97</f>
        <v>0</v>
      </c>
      <c r="Q97" s="215">
        <v>0</v>
      </c>
      <c r="R97" s="215">
        <f>Q97*H97</f>
        <v>0</v>
      </c>
      <c r="S97" s="215">
        <v>0</v>
      </c>
      <c r="T97" s="216">
        <f>S97*H97</f>
        <v>0</v>
      </c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R97" s="217" t="s">
        <v>265</v>
      </c>
      <c r="AT97" s="217" t="s">
        <v>267</v>
      </c>
      <c r="AU97" s="217" t="s">
        <v>76</v>
      </c>
      <c r="AY97" s="17" t="s">
        <v>266</v>
      </c>
      <c r="BE97" s="218">
        <f>IF(N97="základní",J97,0)</f>
        <v>0</v>
      </c>
      <c r="BF97" s="218">
        <f>IF(N97="snížená",J97,0)</f>
        <v>0</v>
      </c>
      <c r="BG97" s="218">
        <f>IF(N97="zákl. přenesená",J97,0)</f>
        <v>0</v>
      </c>
      <c r="BH97" s="218">
        <f>IF(N97="sníž. přenesená",J97,0)</f>
        <v>0</v>
      </c>
      <c r="BI97" s="218">
        <f>IF(N97="nulová",J97,0)</f>
        <v>0</v>
      </c>
      <c r="BJ97" s="17" t="s">
        <v>76</v>
      </c>
      <c r="BK97" s="218">
        <f>ROUND(I97*H97,2)</f>
        <v>0</v>
      </c>
      <c r="BL97" s="17" t="s">
        <v>265</v>
      </c>
      <c r="BM97" s="217" t="s">
        <v>4608</v>
      </c>
    </row>
    <row r="98" s="2" customFormat="1">
      <c r="A98" s="38"/>
      <c r="B98" s="39"/>
      <c r="C98" s="40"/>
      <c r="D98" s="219" t="s">
        <v>273</v>
      </c>
      <c r="E98" s="40"/>
      <c r="F98" s="220" t="s">
        <v>4609</v>
      </c>
      <c r="G98" s="40"/>
      <c r="H98" s="40"/>
      <c r="I98" s="221"/>
      <c r="J98" s="40"/>
      <c r="K98" s="40"/>
      <c r="L98" s="44"/>
      <c r="M98" s="222"/>
      <c r="N98" s="223"/>
      <c r="O98" s="84"/>
      <c r="P98" s="84"/>
      <c r="Q98" s="84"/>
      <c r="R98" s="84"/>
      <c r="S98" s="84"/>
      <c r="T98" s="85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T98" s="17" t="s">
        <v>273</v>
      </c>
      <c r="AU98" s="17" t="s">
        <v>76</v>
      </c>
    </row>
    <row r="99" s="2" customFormat="1" ht="24.15" customHeight="1">
      <c r="A99" s="38"/>
      <c r="B99" s="39"/>
      <c r="C99" s="206" t="s">
        <v>312</v>
      </c>
      <c r="D99" s="206" t="s">
        <v>267</v>
      </c>
      <c r="E99" s="207" t="s">
        <v>4610</v>
      </c>
      <c r="F99" s="208" t="s">
        <v>4611</v>
      </c>
      <c r="G99" s="209" t="s">
        <v>293</v>
      </c>
      <c r="H99" s="210">
        <v>117.145</v>
      </c>
      <c r="I99" s="211"/>
      <c r="J99" s="212">
        <f>ROUND(I99*H99,2)</f>
        <v>0</v>
      </c>
      <c r="K99" s="208" t="s">
        <v>271</v>
      </c>
      <c r="L99" s="44"/>
      <c r="M99" s="213" t="s">
        <v>19</v>
      </c>
      <c r="N99" s="214" t="s">
        <v>40</v>
      </c>
      <c r="O99" s="84"/>
      <c r="P99" s="215">
        <f>O99*H99</f>
        <v>0</v>
      </c>
      <c r="Q99" s="215">
        <v>0</v>
      </c>
      <c r="R99" s="215">
        <f>Q99*H99</f>
        <v>0</v>
      </c>
      <c r="S99" s="215">
        <v>0</v>
      </c>
      <c r="T99" s="216">
        <f>S99*H99</f>
        <v>0</v>
      </c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R99" s="217" t="s">
        <v>265</v>
      </c>
      <c r="AT99" s="217" t="s">
        <v>267</v>
      </c>
      <c r="AU99" s="217" t="s">
        <v>76</v>
      </c>
      <c r="AY99" s="17" t="s">
        <v>266</v>
      </c>
      <c r="BE99" s="218">
        <f>IF(N99="základní",J99,0)</f>
        <v>0</v>
      </c>
      <c r="BF99" s="218">
        <f>IF(N99="snížená",J99,0)</f>
        <v>0</v>
      </c>
      <c r="BG99" s="218">
        <f>IF(N99="zákl. přenesená",J99,0)</f>
        <v>0</v>
      </c>
      <c r="BH99" s="218">
        <f>IF(N99="sníž. přenesená",J99,0)</f>
        <v>0</v>
      </c>
      <c r="BI99" s="218">
        <f>IF(N99="nulová",J99,0)</f>
        <v>0</v>
      </c>
      <c r="BJ99" s="17" t="s">
        <v>76</v>
      </c>
      <c r="BK99" s="218">
        <f>ROUND(I99*H99,2)</f>
        <v>0</v>
      </c>
      <c r="BL99" s="17" t="s">
        <v>265</v>
      </c>
      <c r="BM99" s="217" t="s">
        <v>4612</v>
      </c>
    </row>
    <row r="100" s="2" customFormat="1">
      <c r="A100" s="38"/>
      <c r="B100" s="39"/>
      <c r="C100" s="40"/>
      <c r="D100" s="219" t="s">
        <v>273</v>
      </c>
      <c r="E100" s="40"/>
      <c r="F100" s="220" t="s">
        <v>4613</v>
      </c>
      <c r="G100" s="40"/>
      <c r="H100" s="40"/>
      <c r="I100" s="221"/>
      <c r="J100" s="40"/>
      <c r="K100" s="40"/>
      <c r="L100" s="44"/>
      <c r="M100" s="222"/>
      <c r="N100" s="223"/>
      <c r="O100" s="84"/>
      <c r="P100" s="84"/>
      <c r="Q100" s="84"/>
      <c r="R100" s="84"/>
      <c r="S100" s="84"/>
      <c r="T100" s="85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T100" s="17" t="s">
        <v>273</v>
      </c>
      <c r="AU100" s="17" t="s">
        <v>76</v>
      </c>
    </row>
    <row r="101" s="2" customFormat="1" ht="21.75" customHeight="1">
      <c r="A101" s="38"/>
      <c r="B101" s="39"/>
      <c r="C101" s="206" t="s">
        <v>265</v>
      </c>
      <c r="D101" s="206" t="s">
        <v>267</v>
      </c>
      <c r="E101" s="207" t="s">
        <v>517</v>
      </c>
      <c r="F101" s="208" t="s">
        <v>4082</v>
      </c>
      <c r="G101" s="209" t="s">
        <v>293</v>
      </c>
      <c r="H101" s="210">
        <v>117.145</v>
      </c>
      <c r="I101" s="211"/>
      <c r="J101" s="212">
        <f>ROUND(I101*H101,2)</f>
        <v>0</v>
      </c>
      <c r="K101" s="208" t="s">
        <v>271</v>
      </c>
      <c r="L101" s="44"/>
      <c r="M101" s="213" t="s">
        <v>19</v>
      </c>
      <c r="N101" s="214" t="s">
        <v>40</v>
      </c>
      <c r="O101" s="84"/>
      <c r="P101" s="215">
        <f>O101*H101</f>
        <v>0</v>
      </c>
      <c r="Q101" s="215">
        <v>0</v>
      </c>
      <c r="R101" s="215">
        <f>Q101*H101</f>
        <v>0</v>
      </c>
      <c r="S101" s="215">
        <v>0</v>
      </c>
      <c r="T101" s="216">
        <f>S101*H101</f>
        <v>0</v>
      </c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R101" s="217" t="s">
        <v>265</v>
      </c>
      <c r="AT101" s="217" t="s">
        <v>267</v>
      </c>
      <c r="AU101" s="217" t="s">
        <v>76</v>
      </c>
      <c r="AY101" s="17" t="s">
        <v>266</v>
      </c>
      <c r="BE101" s="218">
        <f>IF(N101="základní",J101,0)</f>
        <v>0</v>
      </c>
      <c r="BF101" s="218">
        <f>IF(N101="snížená",J101,0)</f>
        <v>0</v>
      </c>
      <c r="BG101" s="218">
        <f>IF(N101="zákl. přenesená",J101,0)</f>
        <v>0</v>
      </c>
      <c r="BH101" s="218">
        <f>IF(N101="sníž. přenesená",J101,0)</f>
        <v>0</v>
      </c>
      <c r="BI101" s="218">
        <f>IF(N101="nulová",J101,0)</f>
        <v>0</v>
      </c>
      <c r="BJ101" s="17" t="s">
        <v>76</v>
      </c>
      <c r="BK101" s="218">
        <f>ROUND(I101*H101,2)</f>
        <v>0</v>
      </c>
      <c r="BL101" s="17" t="s">
        <v>265</v>
      </c>
      <c r="BM101" s="217" t="s">
        <v>4614</v>
      </c>
    </row>
    <row r="102" s="2" customFormat="1">
      <c r="A102" s="38"/>
      <c r="B102" s="39"/>
      <c r="C102" s="40"/>
      <c r="D102" s="219" t="s">
        <v>273</v>
      </c>
      <c r="E102" s="40"/>
      <c r="F102" s="220" t="s">
        <v>520</v>
      </c>
      <c r="G102" s="40"/>
      <c r="H102" s="40"/>
      <c r="I102" s="221"/>
      <c r="J102" s="40"/>
      <c r="K102" s="40"/>
      <c r="L102" s="44"/>
      <c r="M102" s="222"/>
      <c r="N102" s="223"/>
      <c r="O102" s="84"/>
      <c r="P102" s="84"/>
      <c r="Q102" s="84"/>
      <c r="R102" s="84"/>
      <c r="S102" s="84"/>
      <c r="T102" s="85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T102" s="17" t="s">
        <v>273</v>
      </c>
      <c r="AU102" s="17" t="s">
        <v>76</v>
      </c>
    </row>
    <row r="103" s="2" customFormat="1" ht="24.15" customHeight="1">
      <c r="A103" s="38"/>
      <c r="B103" s="39"/>
      <c r="C103" s="206" t="s">
        <v>329</v>
      </c>
      <c r="D103" s="206" t="s">
        <v>267</v>
      </c>
      <c r="E103" s="207" t="s">
        <v>4084</v>
      </c>
      <c r="F103" s="208" t="s">
        <v>4085</v>
      </c>
      <c r="G103" s="209" t="s">
        <v>293</v>
      </c>
      <c r="H103" s="210">
        <v>1171.4500000000001</v>
      </c>
      <c r="I103" s="211"/>
      <c r="J103" s="212">
        <f>ROUND(I103*H103,2)</f>
        <v>0</v>
      </c>
      <c r="K103" s="208" t="s">
        <v>271</v>
      </c>
      <c r="L103" s="44"/>
      <c r="M103" s="213" t="s">
        <v>19</v>
      </c>
      <c r="N103" s="214" t="s">
        <v>40</v>
      </c>
      <c r="O103" s="84"/>
      <c r="P103" s="215">
        <f>O103*H103</f>
        <v>0</v>
      </c>
      <c r="Q103" s="215">
        <v>0</v>
      </c>
      <c r="R103" s="215">
        <f>Q103*H103</f>
        <v>0</v>
      </c>
      <c r="S103" s="215">
        <v>0</v>
      </c>
      <c r="T103" s="216">
        <f>S103*H103</f>
        <v>0</v>
      </c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R103" s="217" t="s">
        <v>265</v>
      </c>
      <c r="AT103" s="217" t="s">
        <v>267</v>
      </c>
      <c r="AU103" s="217" t="s">
        <v>76</v>
      </c>
      <c r="AY103" s="17" t="s">
        <v>266</v>
      </c>
      <c r="BE103" s="218">
        <f>IF(N103="základní",J103,0)</f>
        <v>0</v>
      </c>
      <c r="BF103" s="218">
        <f>IF(N103="snížená",J103,0)</f>
        <v>0</v>
      </c>
      <c r="BG103" s="218">
        <f>IF(N103="zákl. přenesená",J103,0)</f>
        <v>0</v>
      </c>
      <c r="BH103" s="218">
        <f>IF(N103="sníž. přenesená",J103,0)</f>
        <v>0</v>
      </c>
      <c r="BI103" s="218">
        <f>IF(N103="nulová",J103,0)</f>
        <v>0</v>
      </c>
      <c r="BJ103" s="17" t="s">
        <v>76</v>
      </c>
      <c r="BK103" s="218">
        <f>ROUND(I103*H103,2)</f>
        <v>0</v>
      </c>
      <c r="BL103" s="17" t="s">
        <v>265</v>
      </c>
      <c r="BM103" s="217" t="s">
        <v>4615</v>
      </c>
    </row>
    <row r="104" s="2" customFormat="1">
      <c r="A104" s="38"/>
      <c r="B104" s="39"/>
      <c r="C104" s="40"/>
      <c r="D104" s="219" t="s">
        <v>273</v>
      </c>
      <c r="E104" s="40"/>
      <c r="F104" s="220" t="s">
        <v>4087</v>
      </c>
      <c r="G104" s="40"/>
      <c r="H104" s="40"/>
      <c r="I104" s="221"/>
      <c r="J104" s="40"/>
      <c r="K104" s="40"/>
      <c r="L104" s="44"/>
      <c r="M104" s="222"/>
      <c r="N104" s="223"/>
      <c r="O104" s="84"/>
      <c r="P104" s="84"/>
      <c r="Q104" s="84"/>
      <c r="R104" s="84"/>
      <c r="S104" s="84"/>
      <c r="T104" s="85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T104" s="17" t="s">
        <v>273</v>
      </c>
      <c r="AU104" s="17" t="s">
        <v>76</v>
      </c>
    </row>
    <row r="105" s="2" customFormat="1" ht="21.75" customHeight="1">
      <c r="A105" s="38"/>
      <c r="B105" s="39"/>
      <c r="C105" s="206" t="s">
        <v>338</v>
      </c>
      <c r="D105" s="206" t="s">
        <v>267</v>
      </c>
      <c r="E105" s="207" t="s">
        <v>1962</v>
      </c>
      <c r="F105" s="208" t="s">
        <v>4088</v>
      </c>
      <c r="G105" s="209" t="s">
        <v>293</v>
      </c>
      <c r="H105" s="210">
        <v>117.145</v>
      </c>
      <c r="I105" s="211"/>
      <c r="J105" s="212">
        <f>ROUND(I105*H105,2)</f>
        <v>0</v>
      </c>
      <c r="K105" s="208" t="s">
        <v>271</v>
      </c>
      <c r="L105" s="44"/>
      <c r="M105" s="213" t="s">
        <v>19</v>
      </c>
      <c r="N105" s="214" t="s">
        <v>40</v>
      </c>
      <c r="O105" s="84"/>
      <c r="P105" s="215">
        <f>O105*H105</f>
        <v>0</v>
      </c>
      <c r="Q105" s="215">
        <v>0</v>
      </c>
      <c r="R105" s="215">
        <f>Q105*H105</f>
        <v>0</v>
      </c>
      <c r="S105" s="215">
        <v>0</v>
      </c>
      <c r="T105" s="216">
        <f>S105*H105</f>
        <v>0</v>
      </c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R105" s="217" t="s">
        <v>265</v>
      </c>
      <c r="AT105" s="217" t="s">
        <v>267</v>
      </c>
      <c r="AU105" s="217" t="s">
        <v>76</v>
      </c>
      <c r="AY105" s="17" t="s">
        <v>266</v>
      </c>
      <c r="BE105" s="218">
        <f>IF(N105="základní",J105,0)</f>
        <v>0</v>
      </c>
      <c r="BF105" s="218">
        <f>IF(N105="snížená",J105,0)</f>
        <v>0</v>
      </c>
      <c r="BG105" s="218">
        <f>IF(N105="zákl. přenesená",J105,0)</f>
        <v>0</v>
      </c>
      <c r="BH105" s="218">
        <f>IF(N105="sníž. přenesená",J105,0)</f>
        <v>0</v>
      </c>
      <c r="BI105" s="218">
        <f>IF(N105="nulová",J105,0)</f>
        <v>0</v>
      </c>
      <c r="BJ105" s="17" t="s">
        <v>76</v>
      </c>
      <c r="BK105" s="218">
        <f>ROUND(I105*H105,2)</f>
        <v>0</v>
      </c>
      <c r="BL105" s="17" t="s">
        <v>265</v>
      </c>
      <c r="BM105" s="217" t="s">
        <v>4616</v>
      </c>
    </row>
    <row r="106" s="2" customFormat="1">
      <c r="A106" s="38"/>
      <c r="B106" s="39"/>
      <c r="C106" s="40"/>
      <c r="D106" s="219" t="s">
        <v>273</v>
      </c>
      <c r="E106" s="40"/>
      <c r="F106" s="220" t="s">
        <v>1965</v>
      </c>
      <c r="G106" s="40"/>
      <c r="H106" s="40"/>
      <c r="I106" s="221"/>
      <c r="J106" s="40"/>
      <c r="K106" s="40"/>
      <c r="L106" s="44"/>
      <c r="M106" s="222"/>
      <c r="N106" s="223"/>
      <c r="O106" s="84"/>
      <c r="P106" s="84"/>
      <c r="Q106" s="84"/>
      <c r="R106" s="84"/>
      <c r="S106" s="84"/>
      <c r="T106" s="85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T106" s="17" t="s">
        <v>273</v>
      </c>
      <c r="AU106" s="17" t="s">
        <v>76</v>
      </c>
    </row>
    <row r="107" s="2" customFormat="1" ht="24.15" customHeight="1">
      <c r="A107" s="38"/>
      <c r="B107" s="39"/>
      <c r="C107" s="206" t="s">
        <v>345</v>
      </c>
      <c r="D107" s="206" t="s">
        <v>267</v>
      </c>
      <c r="E107" s="207" t="s">
        <v>4090</v>
      </c>
      <c r="F107" s="208" t="s">
        <v>4091</v>
      </c>
      <c r="G107" s="209" t="s">
        <v>293</v>
      </c>
      <c r="H107" s="210">
        <v>1171.4500000000001</v>
      </c>
      <c r="I107" s="211"/>
      <c r="J107" s="212">
        <f>ROUND(I107*H107,2)</f>
        <v>0</v>
      </c>
      <c r="K107" s="208" t="s">
        <v>271</v>
      </c>
      <c r="L107" s="44"/>
      <c r="M107" s="213" t="s">
        <v>19</v>
      </c>
      <c r="N107" s="214" t="s">
        <v>40</v>
      </c>
      <c r="O107" s="84"/>
      <c r="P107" s="215">
        <f>O107*H107</f>
        <v>0</v>
      </c>
      <c r="Q107" s="215">
        <v>0</v>
      </c>
      <c r="R107" s="215">
        <f>Q107*H107</f>
        <v>0</v>
      </c>
      <c r="S107" s="215">
        <v>0</v>
      </c>
      <c r="T107" s="216">
        <f>S107*H107</f>
        <v>0</v>
      </c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R107" s="217" t="s">
        <v>265</v>
      </c>
      <c r="AT107" s="217" t="s">
        <v>267</v>
      </c>
      <c r="AU107" s="217" t="s">
        <v>76</v>
      </c>
      <c r="AY107" s="17" t="s">
        <v>266</v>
      </c>
      <c r="BE107" s="218">
        <f>IF(N107="základní",J107,0)</f>
        <v>0</v>
      </c>
      <c r="BF107" s="218">
        <f>IF(N107="snížená",J107,0)</f>
        <v>0</v>
      </c>
      <c r="BG107" s="218">
        <f>IF(N107="zákl. přenesená",J107,0)</f>
        <v>0</v>
      </c>
      <c r="BH107" s="218">
        <f>IF(N107="sníž. přenesená",J107,0)</f>
        <v>0</v>
      </c>
      <c r="BI107" s="218">
        <f>IF(N107="nulová",J107,0)</f>
        <v>0</v>
      </c>
      <c r="BJ107" s="17" t="s">
        <v>76</v>
      </c>
      <c r="BK107" s="218">
        <f>ROUND(I107*H107,2)</f>
        <v>0</v>
      </c>
      <c r="BL107" s="17" t="s">
        <v>265</v>
      </c>
      <c r="BM107" s="217" t="s">
        <v>4617</v>
      </c>
    </row>
    <row r="108" s="2" customFormat="1">
      <c r="A108" s="38"/>
      <c r="B108" s="39"/>
      <c r="C108" s="40"/>
      <c r="D108" s="219" t="s">
        <v>273</v>
      </c>
      <c r="E108" s="40"/>
      <c r="F108" s="220" t="s">
        <v>4093</v>
      </c>
      <c r="G108" s="40"/>
      <c r="H108" s="40"/>
      <c r="I108" s="221"/>
      <c r="J108" s="40"/>
      <c r="K108" s="40"/>
      <c r="L108" s="44"/>
      <c r="M108" s="222"/>
      <c r="N108" s="223"/>
      <c r="O108" s="84"/>
      <c r="P108" s="84"/>
      <c r="Q108" s="84"/>
      <c r="R108" s="84"/>
      <c r="S108" s="84"/>
      <c r="T108" s="85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T108" s="17" t="s">
        <v>273</v>
      </c>
      <c r="AU108" s="17" t="s">
        <v>76</v>
      </c>
    </row>
    <row r="109" s="2" customFormat="1" ht="16.5" customHeight="1">
      <c r="A109" s="38"/>
      <c r="B109" s="39"/>
      <c r="C109" s="206" t="s">
        <v>303</v>
      </c>
      <c r="D109" s="206" t="s">
        <v>267</v>
      </c>
      <c r="E109" s="207" t="s">
        <v>533</v>
      </c>
      <c r="F109" s="208" t="s">
        <v>4094</v>
      </c>
      <c r="G109" s="209" t="s">
        <v>302</v>
      </c>
      <c r="H109" s="210">
        <v>392.43599999999998</v>
      </c>
      <c r="I109" s="211"/>
      <c r="J109" s="212">
        <f>ROUND(I109*H109,2)</f>
        <v>0</v>
      </c>
      <c r="K109" s="208" t="s">
        <v>271</v>
      </c>
      <c r="L109" s="44"/>
      <c r="M109" s="213" t="s">
        <v>19</v>
      </c>
      <c r="N109" s="214" t="s">
        <v>40</v>
      </c>
      <c r="O109" s="84"/>
      <c r="P109" s="215">
        <f>O109*H109</f>
        <v>0</v>
      </c>
      <c r="Q109" s="215">
        <v>0</v>
      </c>
      <c r="R109" s="215">
        <f>Q109*H109</f>
        <v>0</v>
      </c>
      <c r="S109" s="215">
        <v>0</v>
      </c>
      <c r="T109" s="216">
        <f>S109*H109</f>
        <v>0</v>
      </c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R109" s="217" t="s">
        <v>265</v>
      </c>
      <c r="AT109" s="217" t="s">
        <v>267</v>
      </c>
      <c r="AU109" s="217" t="s">
        <v>76</v>
      </c>
      <c r="AY109" s="17" t="s">
        <v>266</v>
      </c>
      <c r="BE109" s="218">
        <f>IF(N109="základní",J109,0)</f>
        <v>0</v>
      </c>
      <c r="BF109" s="218">
        <f>IF(N109="snížená",J109,0)</f>
        <v>0</v>
      </c>
      <c r="BG109" s="218">
        <f>IF(N109="zákl. přenesená",J109,0)</f>
        <v>0</v>
      </c>
      <c r="BH109" s="218">
        <f>IF(N109="sníž. přenesená",J109,0)</f>
        <v>0</v>
      </c>
      <c r="BI109" s="218">
        <f>IF(N109="nulová",J109,0)</f>
        <v>0</v>
      </c>
      <c r="BJ109" s="17" t="s">
        <v>76</v>
      </c>
      <c r="BK109" s="218">
        <f>ROUND(I109*H109,2)</f>
        <v>0</v>
      </c>
      <c r="BL109" s="17" t="s">
        <v>265</v>
      </c>
      <c r="BM109" s="217" t="s">
        <v>4618</v>
      </c>
    </row>
    <row r="110" s="2" customFormat="1">
      <c r="A110" s="38"/>
      <c r="B110" s="39"/>
      <c r="C110" s="40"/>
      <c r="D110" s="219" t="s">
        <v>273</v>
      </c>
      <c r="E110" s="40"/>
      <c r="F110" s="220" t="s">
        <v>536</v>
      </c>
      <c r="G110" s="40"/>
      <c r="H110" s="40"/>
      <c r="I110" s="221"/>
      <c r="J110" s="40"/>
      <c r="K110" s="40"/>
      <c r="L110" s="44"/>
      <c r="M110" s="222"/>
      <c r="N110" s="223"/>
      <c r="O110" s="84"/>
      <c r="P110" s="84"/>
      <c r="Q110" s="84"/>
      <c r="R110" s="84"/>
      <c r="S110" s="84"/>
      <c r="T110" s="85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T110" s="17" t="s">
        <v>273</v>
      </c>
      <c r="AU110" s="17" t="s">
        <v>76</v>
      </c>
    </row>
    <row r="111" s="2" customFormat="1" ht="16.5" customHeight="1">
      <c r="A111" s="38"/>
      <c r="B111" s="39"/>
      <c r="C111" s="206" t="s">
        <v>310</v>
      </c>
      <c r="D111" s="206" t="s">
        <v>267</v>
      </c>
      <c r="E111" s="207" t="s">
        <v>2834</v>
      </c>
      <c r="F111" s="208" t="s">
        <v>4113</v>
      </c>
      <c r="G111" s="209" t="s">
        <v>391</v>
      </c>
      <c r="H111" s="210">
        <v>273.80000000000001</v>
      </c>
      <c r="I111" s="211"/>
      <c r="J111" s="212">
        <f>ROUND(I111*H111,2)</f>
        <v>0</v>
      </c>
      <c r="K111" s="208" t="s">
        <v>271</v>
      </c>
      <c r="L111" s="44"/>
      <c r="M111" s="213" t="s">
        <v>19</v>
      </c>
      <c r="N111" s="214" t="s">
        <v>40</v>
      </c>
      <c r="O111" s="84"/>
      <c r="P111" s="215">
        <f>O111*H111</f>
        <v>0</v>
      </c>
      <c r="Q111" s="215">
        <v>0</v>
      </c>
      <c r="R111" s="215">
        <f>Q111*H111</f>
        <v>0</v>
      </c>
      <c r="S111" s="215">
        <v>0</v>
      </c>
      <c r="T111" s="216">
        <f>S111*H111</f>
        <v>0</v>
      </c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R111" s="217" t="s">
        <v>265</v>
      </c>
      <c r="AT111" s="217" t="s">
        <v>267</v>
      </c>
      <c r="AU111" s="217" t="s">
        <v>76</v>
      </c>
      <c r="AY111" s="17" t="s">
        <v>266</v>
      </c>
      <c r="BE111" s="218">
        <f>IF(N111="základní",J111,0)</f>
        <v>0</v>
      </c>
      <c r="BF111" s="218">
        <f>IF(N111="snížená",J111,0)</f>
        <v>0</v>
      </c>
      <c r="BG111" s="218">
        <f>IF(N111="zákl. přenesená",J111,0)</f>
        <v>0</v>
      </c>
      <c r="BH111" s="218">
        <f>IF(N111="sníž. přenesená",J111,0)</f>
        <v>0</v>
      </c>
      <c r="BI111" s="218">
        <f>IF(N111="nulová",J111,0)</f>
        <v>0</v>
      </c>
      <c r="BJ111" s="17" t="s">
        <v>76</v>
      </c>
      <c r="BK111" s="218">
        <f>ROUND(I111*H111,2)</f>
        <v>0</v>
      </c>
      <c r="BL111" s="17" t="s">
        <v>265</v>
      </c>
      <c r="BM111" s="217" t="s">
        <v>4619</v>
      </c>
    </row>
    <row r="112" s="2" customFormat="1">
      <c r="A112" s="38"/>
      <c r="B112" s="39"/>
      <c r="C112" s="40"/>
      <c r="D112" s="219" t="s">
        <v>273</v>
      </c>
      <c r="E112" s="40"/>
      <c r="F112" s="220" t="s">
        <v>2837</v>
      </c>
      <c r="G112" s="40"/>
      <c r="H112" s="40"/>
      <c r="I112" s="221"/>
      <c r="J112" s="40"/>
      <c r="K112" s="40"/>
      <c r="L112" s="44"/>
      <c r="M112" s="222"/>
      <c r="N112" s="223"/>
      <c r="O112" s="84"/>
      <c r="P112" s="84"/>
      <c r="Q112" s="84"/>
      <c r="R112" s="84"/>
      <c r="S112" s="84"/>
      <c r="T112" s="85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T112" s="17" t="s">
        <v>273</v>
      </c>
      <c r="AU112" s="17" t="s">
        <v>76</v>
      </c>
    </row>
    <row r="113" s="12" customFormat="1">
      <c r="A113" s="12"/>
      <c r="B113" s="224"/>
      <c r="C113" s="225"/>
      <c r="D113" s="226" t="s">
        <v>275</v>
      </c>
      <c r="E113" s="227" t="s">
        <v>358</v>
      </c>
      <c r="F113" s="228" t="s">
        <v>4620</v>
      </c>
      <c r="G113" s="225"/>
      <c r="H113" s="229">
        <v>169.19999999999999</v>
      </c>
      <c r="I113" s="230"/>
      <c r="J113" s="225"/>
      <c r="K113" s="225"/>
      <c r="L113" s="231"/>
      <c r="M113" s="236"/>
      <c r="N113" s="237"/>
      <c r="O113" s="237"/>
      <c r="P113" s="237"/>
      <c r="Q113" s="237"/>
      <c r="R113" s="237"/>
      <c r="S113" s="237"/>
      <c r="T113" s="238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T113" s="235" t="s">
        <v>275</v>
      </c>
      <c r="AU113" s="235" t="s">
        <v>76</v>
      </c>
      <c r="AV113" s="12" t="s">
        <v>78</v>
      </c>
      <c r="AW113" s="12" t="s">
        <v>31</v>
      </c>
      <c r="AX113" s="12" t="s">
        <v>69</v>
      </c>
      <c r="AY113" s="235" t="s">
        <v>266</v>
      </c>
    </row>
    <row r="114" s="12" customFormat="1">
      <c r="A114" s="12"/>
      <c r="B114" s="224"/>
      <c r="C114" s="225"/>
      <c r="D114" s="226" t="s">
        <v>275</v>
      </c>
      <c r="E114" s="227" t="s">
        <v>360</v>
      </c>
      <c r="F114" s="228" t="s">
        <v>4621</v>
      </c>
      <c r="G114" s="225"/>
      <c r="H114" s="229">
        <v>49.5</v>
      </c>
      <c r="I114" s="230"/>
      <c r="J114" s="225"/>
      <c r="K114" s="225"/>
      <c r="L114" s="231"/>
      <c r="M114" s="236"/>
      <c r="N114" s="237"/>
      <c r="O114" s="237"/>
      <c r="P114" s="237"/>
      <c r="Q114" s="237"/>
      <c r="R114" s="237"/>
      <c r="S114" s="237"/>
      <c r="T114" s="238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T114" s="235" t="s">
        <v>275</v>
      </c>
      <c r="AU114" s="235" t="s">
        <v>76</v>
      </c>
      <c r="AV114" s="12" t="s">
        <v>78</v>
      </c>
      <c r="AW114" s="12" t="s">
        <v>31</v>
      </c>
      <c r="AX114" s="12" t="s">
        <v>69</v>
      </c>
      <c r="AY114" s="235" t="s">
        <v>266</v>
      </c>
    </row>
    <row r="115" s="12" customFormat="1">
      <c r="A115" s="12"/>
      <c r="B115" s="224"/>
      <c r="C115" s="225"/>
      <c r="D115" s="226" t="s">
        <v>275</v>
      </c>
      <c r="E115" s="227" t="s">
        <v>1572</v>
      </c>
      <c r="F115" s="228" t="s">
        <v>4622</v>
      </c>
      <c r="G115" s="225"/>
      <c r="H115" s="229">
        <v>55.100000000000001</v>
      </c>
      <c r="I115" s="230"/>
      <c r="J115" s="225"/>
      <c r="K115" s="225"/>
      <c r="L115" s="231"/>
      <c r="M115" s="236"/>
      <c r="N115" s="237"/>
      <c r="O115" s="237"/>
      <c r="P115" s="237"/>
      <c r="Q115" s="237"/>
      <c r="R115" s="237"/>
      <c r="S115" s="237"/>
      <c r="T115" s="238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T115" s="235" t="s">
        <v>275</v>
      </c>
      <c r="AU115" s="235" t="s">
        <v>76</v>
      </c>
      <c r="AV115" s="12" t="s">
        <v>78</v>
      </c>
      <c r="AW115" s="12" t="s">
        <v>31</v>
      </c>
      <c r="AX115" s="12" t="s">
        <v>69</v>
      </c>
      <c r="AY115" s="235" t="s">
        <v>266</v>
      </c>
    </row>
    <row r="116" s="12" customFormat="1">
      <c r="A116" s="12"/>
      <c r="B116" s="224"/>
      <c r="C116" s="225"/>
      <c r="D116" s="226" t="s">
        <v>275</v>
      </c>
      <c r="E116" s="227" t="s">
        <v>1608</v>
      </c>
      <c r="F116" s="228" t="s">
        <v>1609</v>
      </c>
      <c r="G116" s="225"/>
      <c r="H116" s="229">
        <v>273.80000000000001</v>
      </c>
      <c r="I116" s="230"/>
      <c r="J116" s="225"/>
      <c r="K116" s="225"/>
      <c r="L116" s="231"/>
      <c r="M116" s="236"/>
      <c r="N116" s="237"/>
      <c r="O116" s="237"/>
      <c r="P116" s="237"/>
      <c r="Q116" s="237"/>
      <c r="R116" s="237"/>
      <c r="S116" s="237"/>
      <c r="T116" s="238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T116" s="235" t="s">
        <v>275</v>
      </c>
      <c r="AU116" s="235" t="s">
        <v>76</v>
      </c>
      <c r="AV116" s="12" t="s">
        <v>78</v>
      </c>
      <c r="AW116" s="12" t="s">
        <v>31</v>
      </c>
      <c r="AX116" s="12" t="s">
        <v>76</v>
      </c>
      <c r="AY116" s="235" t="s">
        <v>266</v>
      </c>
    </row>
    <row r="117" s="11" customFormat="1" ht="25.92" customHeight="1">
      <c r="A117" s="11"/>
      <c r="B117" s="192"/>
      <c r="C117" s="193"/>
      <c r="D117" s="194" t="s">
        <v>68</v>
      </c>
      <c r="E117" s="195" t="s">
        <v>329</v>
      </c>
      <c r="F117" s="195" t="s">
        <v>4623</v>
      </c>
      <c r="G117" s="193"/>
      <c r="H117" s="193"/>
      <c r="I117" s="196"/>
      <c r="J117" s="197">
        <f>BK117</f>
        <v>0</v>
      </c>
      <c r="K117" s="193"/>
      <c r="L117" s="198"/>
      <c r="M117" s="199"/>
      <c r="N117" s="200"/>
      <c r="O117" s="200"/>
      <c r="P117" s="201">
        <f>SUM(P118:P185)</f>
        <v>0</v>
      </c>
      <c r="Q117" s="200"/>
      <c r="R117" s="201">
        <f>SUM(R118:R185)</f>
        <v>0</v>
      </c>
      <c r="S117" s="200"/>
      <c r="T117" s="202">
        <f>SUM(T118:T185)</f>
        <v>0</v>
      </c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R117" s="203" t="s">
        <v>265</v>
      </c>
      <c r="AT117" s="204" t="s">
        <v>68</v>
      </c>
      <c r="AU117" s="204" t="s">
        <v>69</v>
      </c>
      <c r="AY117" s="203" t="s">
        <v>266</v>
      </c>
      <c r="BK117" s="205">
        <f>SUM(BK118:BK185)</f>
        <v>0</v>
      </c>
    </row>
    <row r="118" s="2" customFormat="1" ht="16.5" customHeight="1">
      <c r="A118" s="38"/>
      <c r="B118" s="39"/>
      <c r="C118" s="206" t="s">
        <v>362</v>
      </c>
      <c r="D118" s="206" t="s">
        <v>267</v>
      </c>
      <c r="E118" s="207" t="s">
        <v>4624</v>
      </c>
      <c r="F118" s="208" t="s">
        <v>4625</v>
      </c>
      <c r="G118" s="209" t="s">
        <v>293</v>
      </c>
      <c r="H118" s="210">
        <v>218.47800000000001</v>
      </c>
      <c r="I118" s="211"/>
      <c r="J118" s="212">
        <f>ROUND(I118*H118,2)</f>
        <v>0</v>
      </c>
      <c r="K118" s="208" t="s">
        <v>19</v>
      </c>
      <c r="L118" s="44"/>
      <c r="M118" s="213" t="s">
        <v>19</v>
      </c>
      <c r="N118" s="214" t="s">
        <v>40</v>
      </c>
      <c r="O118" s="84"/>
      <c r="P118" s="215">
        <f>O118*H118</f>
        <v>0</v>
      </c>
      <c r="Q118" s="215">
        <v>0</v>
      </c>
      <c r="R118" s="215">
        <f>Q118*H118</f>
        <v>0</v>
      </c>
      <c r="S118" s="215">
        <v>0</v>
      </c>
      <c r="T118" s="216">
        <f>S118*H118</f>
        <v>0</v>
      </c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R118" s="217" t="s">
        <v>265</v>
      </c>
      <c r="AT118" s="217" t="s">
        <v>267</v>
      </c>
      <c r="AU118" s="217" t="s">
        <v>76</v>
      </c>
      <c r="AY118" s="17" t="s">
        <v>266</v>
      </c>
      <c r="BE118" s="218">
        <f>IF(N118="základní",J118,0)</f>
        <v>0</v>
      </c>
      <c r="BF118" s="218">
        <f>IF(N118="snížená",J118,0)</f>
        <v>0</v>
      </c>
      <c r="BG118" s="218">
        <f>IF(N118="zákl. přenesená",J118,0)</f>
        <v>0</v>
      </c>
      <c r="BH118" s="218">
        <f>IF(N118="sníž. přenesená",J118,0)</f>
        <v>0</v>
      </c>
      <c r="BI118" s="218">
        <f>IF(N118="nulová",J118,0)</f>
        <v>0</v>
      </c>
      <c r="BJ118" s="17" t="s">
        <v>76</v>
      </c>
      <c r="BK118" s="218">
        <f>ROUND(I118*H118,2)</f>
        <v>0</v>
      </c>
      <c r="BL118" s="17" t="s">
        <v>265</v>
      </c>
      <c r="BM118" s="217" t="s">
        <v>4626</v>
      </c>
    </row>
    <row r="119" s="2" customFormat="1" ht="16.5" customHeight="1">
      <c r="A119" s="38"/>
      <c r="B119" s="39"/>
      <c r="C119" s="206" t="s">
        <v>367</v>
      </c>
      <c r="D119" s="206" t="s">
        <v>267</v>
      </c>
      <c r="E119" s="207" t="s">
        <v>4133</v>
      </c>
      <c r="F119" s="208" t="s">
        <v>4134</v>
      </c>
      <c r="G119" s="209" t="s">
        <v>293</v>
      </c>
      <c r="H119" s="210">
        <v>53.215000000000003</v>
      </c>
      <c r="I119" s="211"/>
      <c r="J119" s="212">
        <f>ROUND(I119*H119,2)</f>
        <v>0</v>
      </c>
      <c r="K119" s="208" t="s">
        <v>271</v>
      </c>
      <c r="L119" s="44"/>
      <c r="M119" s="213" t="s">
        <v>19</v>
      </c>
      <c r="N119" s="214" t="s">
        <v>40</v>
      </c>
      <c r="O119" s="84"/>
      <c r="P119" s="215">
        <f>O119*H119</f>
        <v>0</v>
      </c>
      <c r="Q119" s="215">
        <v>0</v>
      </c>
      <c r="R119" s="215">
        <f>Q119*H119</f>
        <v>0</v>
      </c>
      <c r="S119" s="215">
        <v>0</v>
      </c>
      <c r="T119" s="216">
        <f>S119*H119</f>
        <v>0</v>
      </c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R119" s="217" t="s">
        <v>265</v>
      </c>
      <c r="AT119" s="217" t="s">
        <v>267</v>
      </c>
      <c r="AU119" s="217" t="s">
        <v>76</v>
      </c>
      <c r="AY119" s="17" t="s">
        <v>266</v>
      </c>
      <c r="BE119" s="218">
        <f>IF(N119="základní",J119,0)</f>
        <v>0</v>
      </c>
      <c r="BF119" s="218">
        <f>IF(N119="snížená",J119,0)</f>
        <v>0</v>
      </c>
      <c r="BG119" s="218">
        <f>IF(N119="zákl. přenesená",J119,0)</f>
        <v>0</v>
      </c>
      <c r="BH119" s="218">
        <f>IF(N119="sníž. přenesená",J119,0)</f>
        <v>0</v>
      </c>
      <c r="BI119" s="218">
        <f>IF(N119="nulová",J119,0)</f>
        <v>0</v>
      </c>
      <c r="BJ119" s="17" t="s">
        <v>76</v>
      </c>
      <c r="BK119" s="218">
        <f>ROUND(I119*H119,2)</f>
        <v>0</v>
      </c>
      <c r="BL119" s="17" t="s">
        <v>265</v>
      </c>
      <c r="BM119" s="217" t="s">
        <v>4627</v>
      </c>
    </row>
    <row r="120" s="2" customFormat="1">
      <c r="A120" s="38"/>
      <c r="B120" s="39"/>
      <c r="C120" s="40"/>
      <c r="D120" s="219" t="s">
        <v>273</v>
      </c>
      <c r="E120" s="40"/>
      <c r="F120" s="220" t="s">
        <v>4136</v>
      </c>
      <c r="G120" s="40"/>
      <c r="H120" s="40"/>
      <c r="I120" s="221"/>
      <c r="J120" s="40"/>
      <c r="K120" s="40"/>
      <c r="L120" s="44"/>
      <c r="M120" s="222"/>
      <c r="N120" s="223"/>
      <c r="O120" s="84"/>
      <c r="P120" s="84"/>
      <c r="Q120" s="84"/>
      <c r="R120" s="84"/>
      <c r="S120" s="84"/>
      <c r="T120" s="85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T120" s="17" t="s">
        <v>273</v>
      </c>
      <c r="AU120" s="17" t="s">
        <v>76</v>
      </c>
    </row>
    <row r="121" s="2" customFormat="1" ht="16.5" customHeight="1">
      <c r="A121" s="38"/>
      <c r="B121" s="39"/>
      <c r="C121" s="206" t="s">
        <v>376</v>
      </c>
      <c r="D121" s="206" t="s">
        <v>267</v>
      </c>
      <c r="E121" s="207" t="s">
        <v>4137</v>
      </c>
      <c r="F121" s="208" t="s">
        <v>4138</v>
      </c>
      <c r="G121" s="209" t="s">
        <v>293</v>
      </c>
      <c r="H121" s="210">
        <v>13.859999999999999</v>
      </c>
      <c r="I121" s="211"/>
      <c r="J121" s="212">
        <f>ROUND(I121*H121,2)</f>
        <v>0</v>
      </c>
      <c r="K121" s="208" t="s">
        <v>271</v>
      </c>
      <c r="L121" s="44"/>
      <c r="M121" s="213" t="s">
        <v>19</v>
      </c>
      <c r="N121" s="214" t="s">
        <v>40</v>
      </c>
      <c r="O121" s="84"/>
      <c r="P121" s="215">
        <f>O121*H121</f>
        <v>0</v>
      </c>
      <c r="Q121" s="215">
        <v>0</v>
      </c>
      <c r="R121" s="215">
        <f>Q121*H121</f>
        <v>0</v>
      </c>
      <c r="S121" s="215">
        <v>0</v>
      </c>
      <c r="T121" s="216">
        <f>S121*H121</f>
        <v>0</v>
      </c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R121" s="217" t="s">
        <v>265</v>
      </c>
      <c r="AT121" s="217" t="s">
        <v>267</v>
      </c>
      <c r="AU121" s="217" t="s">
        <v>76</v>
      </c>
      <c r="AY121" s="17" t="s">
        <v>266</v>
      </c>
      <c r="BE121" s="218">
        <f>IF(N121="základní",J121,0)</f>
        <v>0</v>
      </c>
      <c r="BF121" s="218">
        <f>IF(N121="snížená",J121,0)</f>
        <v>0</v>
      </c>
      <c r="BG121" s="218">
        <f>IF(N121="zákl. přenesená",J121,0)</f>
        <v>0</v>
      </c>
      <c r="BH121" s="218">
        <f>IF(N121="sníž. přenesená",J121,0)</f>
        <v>0</v>
      </c>
      <c r="BI121" s="218">
        <f>IF(N121="nulová",J121,0)</f>
        <v>0</v>
      </c>
      <c r="BJ121" s="17" t="s">
        <v>76</v>
      </c>
      <c r="BK121" s="218">
        <f>ROUND(I121*H121,2)</f>
        <v>0</v>
      </c>
      <c r="BL121" s="17" t="s">
        <v>265</v>
      </c>
      <c r="BM121" s="217" t="s">
        <v>4628</v>
      </c>
    </row>
    <row r="122" s="2" customFormat="1">
      <c r="A122" s="38"/>
      <c r="B122" s="39"/>
      <c r="C122" s="40"/>
      <c r="D122" s="219" t="s">
        <v>273</v>
      </c>
      <c r="E122" s="40"/>
      <c r="F122" s="220" t="s">
        <v>4140</v>
      </c>
      <c r="G122" s="40"/>
      <c r="H122" s="40"/>
      <c r="I122" s="221"/>
      <c r="J122" s="40"/>
      <c r="K122" s="40"/>
      <c r="L122" s="44"/>
      <c r="M122" s="222"/>
      <c r="N122" s="223"/>
      <c r="O122" s="84"/>
      <c r="P122" s="84"/>
      <c r="Q122" s="84"/>
      <c r="R122" s="84"/>
      <c r="S122" s="84"/>
      <c r="T122" s="85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T122" s="17" t="s">
        <v>273</v>
      </c>
      <c r="AU122" s="17" t="s">
        <v>76</v>
      </c>
    </row>
    <row r="123" s="2" customFormat="1" ht="16.5" customHeight="1">
      <c r="A123" s="38"/>
      <c r="B123" s="39"/>
      <c r="C123" s="206" t="s">
        <v>573</v>
      </c>
      <c r="D123" s="206" t="s">
        <v>267</v>
      </c>
      <c r="E123" s="207" t="s">
        <v>4141</v>
      </c>
      <c r="F123" s="208" t="s">
        <v>4142</v>
      </c>
      <c r="G123" s="209" t="s">
        <v>391</v>
      </c>
      <c r="H123" s="210">
        <v>218.69999999999999</v>
      </c>
      <c r="I123" s="211"/>
      <c r="J123" s="212">
        <f>ROUND(I123*H123,2)</f>
        <v>0</v>
      </c>
      <c r="K123" s="208" t="s">
        <v>271</v>
      </c>
      <c r="L123" s="44"/>
      <c r="M123" s="213" t="s">
        <v>19</v>
      </c>
      <c r="N123" s="214" t="s">
        <v>40</v>
      </c>
      <c r="O123" s="84"/>
      <c r="P123" s="215">
        <f>O123*H123</f>
        <v>0</v>
      </c>
      <c r="Q123" s="215">
        <v>0</v>
      </c>
      <c r="R123" s="215">
        <f>Q123*H123</f>
        <v>0</v>
      </c>
      <c r="S123" s="215">
        <v>0</v>
      </c>
      <c r="T123" s="216">
        <f>S123*H123</f>
        <v>0</v>
      </c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R123" s="217" t="s">
        <v>265</v>
      </c>
      <c r="AT123" s="217" t="s">
        <v>267</v>
      </c>
      <c r="AU123" s="217" t="s">
        <v>76</v>
      </c>
      <c r="AY123" s="17" t="s">
        <v>266</v>
      </c>
      <c r="BE123" s="218">
        <f>IF(N123="základní",J123,0)</f>
        <v>0</v>
      </c>
      <c r="BF123" s="218">
        <f>IF(N123="snížená",J123,0)</f>
        <v>0</v>
      </c>
      <c r="BG123" s="218">
        <f>IF(N123="zákl. přenesená",J123,0)</f>
        <v>0</v>
      </c>
      <c r="BH123" s="218">
        <f>IF(N123="sníž. přenesená",J123,0)</f>
        <v>0</v>
      </c>
      <c r="BI123" s="218">
        <f>IF(N123="nulová",J123,0)</f>
        <v>0</v>
      </c>
      <c r="BJ123" s="17" t="s">
        <v>76</v>
      </c>
      <c r="BK123" s="218">
        <f>ROUND(I123*H123,2)</f>
        <v>0</v>
      </c>
      <c r="BL123" s="17" t="s">
        <v>265</v>
      </c>
      <c r="BM123" s="217" t="s">
        <v>4629</v>
      </c>
    </row>
    <row r="124" s="2" customFormat="1">
      <c r="A124" s="38"/>
      <c r="B124" s="39"/>
      <c r="C124" s="40"/>
      <c r="D124" s="219" t="s">
        <v>273</v>
      </c>
      <c r="E124" s="40"/>
      <c r="F124" s="220" t="s">
        <v>4144</v>
      </c>
      <c r="G124" s="40"/>
      <c r="H124" s="40"/>
      <c r="I124" s="221"/>
      <c r="J124" s="40"/>
      <c r="K124" s="40"/>
      <c r="L124" s="44"/>
      <c r="M124" s="222"/>
      <c r="N124" s="223"/>
      <c r="O124" s="84"/>
      <c r="P124" s="84"/>
      <c r="Q124" s="84"/>
      <c r="R124" s="84"/>
      <c r="S124" s="84"/>
      <c r="T124" s="85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T124" s="17" t="s">
        <v>273</v>
      </c>
      <c r="AU124" s="17" t="s">
        <v>76</v>
      </c>
    </row>
    <row r="125" s="2" customFormat="1" ht="16.5" customHeight="1">
      <c r="A125" s="38"/>
      <c r="B125" s="39"/>
      <c r="C125" s="206" t="s">
        <v>579</v>
      </c>
      <c r="D125" s="206" t="s">
        <v>267</v>
      </c>
      <c r="E125" s="207" t="s">
        <v>4145</v>
      </c>
      <c r="F125" s="208" t="s">
        <v>4146</v>
      </c>
      <c r="G125" s="209" t="s">
        <v>293</v>
      </c>
      <c r="H125" s="210">
        <v>78.731999999999999</v>
      </c>
      <c r="I125" s="211"/>
      <c r="J125" s="212">
        <f>ROUND(I125*H125,2)</f>
        <v>0</v>
      </c>
      <c r="K125" s="208" t="s">
        <v>271</v>
      </c>
      <c r="L125" s="44"/>
      <c r="M125" s="213" t="s">
        <v>19</v>
      </c>
      <c r="N125" s="214" t="s">
        <v>40</v>
      </c>
      <c r="O125" s="84"/>
      <c r="P125" s="215">
        <f>O125*H125</f>
        <v>0</v>
      </c>
      <c r="Q125" s="215">
        <v>0</v>
      </c>
      <c r="R125" s="215">
        <f>Q125*H125</f>
        <v>0</v>
      </c>
      <c r="S125" s="215">
        <v>0</v>
      </c>
      <c r="T125" s="216">
        <f>S125*H125</f>
        <v>0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R125" s="217" t="s">
        <v>265</v>
      </c>
      <c r="AT125" s="217" t="s">
        <v>267</v>
      </c>
      <c r="AU125" s="217" t="s">
        <v>76</v>
      </c>
      <c r="AY125" s="17" t="s">
        <v>266</v>
      </c>
      <c r="BE125" s="218">
        <f>IF(N125="základní",J125,0)</f>
        <v>0</v>
      </c>
      <c r="BF125" s="218">
        <f>IF(N125="snížená",J125,0)</f>
        <v>0</v>
      </c>
      <c r="BG125" s="218">
        <f>IF(N125="zákl. přenesená",J125,0)</f>
        <v>0</v>
      </c>
      <c r="BH125" s="218">
        <f>IF(N125="sníž. přenesená",J125,0)</f>
        <v>0</v>
      </c>
      <c r="BI125" s="218">
        <f>IF(N125="nulová",J125,0)</f>
        <v>0</v>
      </c>
      <c r="BJ125" s="17" t="s">
        <v>76</v>
      </c>
      <c r="BK125" s="218">
        <f>ROUND(I125*H125,2)</f>
        <v>0</v>
      </c>
      <c r="BL125" s="17" t="s">
        <v>265</v>
      </c>
      <c r="BM125" s="217" t="s">
        <v>4630</v>
      </c>
    </row>
    <row r="126" s="2" customFormat="1">
      <c r="A126" s="38"/>
      <c r="B126" s="39"/>
      <c r="C126" s="40"/>
      <c r="D126" s="219" t="s">
        <v>273</v>
      </c>
      <c r="E126" s="40"/>
      <c r="F126" s="220" t="s">
        <v>4148</v>
      </c>
      <c r="G126" s="40"/>
      <c r="H126" s="40"/>
      <c r="I126" s="221"/>
      <c r="J126" s="40"/>
      <c r="K126" s="40"/>
      <c r="L126" s="44"/>
      <c r="M126" s="222"/>
      <c r="N126" s="223"/>
      <c r="O126" s="84"/>
      <c r="P126" s="84"/>
      <c r="Q126" s="84"/>
      <c r="R126" s="84"/>
      <c r="S126" s="84"/>
      <c r="T126" s="85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T126" s="17" t="s">
        <v>273</v>
      </c>
      <c r="AU126" s="17" t="s">
        <v>76</v>
      </c>
    </row>
    <row r="127" s="2" customFormat="1" ht="16.5" customHeight="1">
      <c r="A127" s="38"/>
      <c r="B127" s="39"/>
      <c r="C127" s="206" t="s">
        <v>8</v>
      </c>
      <c r="D127" s="206" t="s">
        <v>267</v>
      </c>
      <c r="E127" s="207" t="s">
        <v>4149</v>
      </c>
      <c r="F127" s="208" t="s">
        <v>4150</v>
      </c>
      <c r="G127" s="209" t="s">
        <v>293</v>
      </c>
      <c r="H127" s="210">
        <v>37.548000000000002</v>
      </c>
      <c r="I127" s="211"/>
      <c r="J127" s="212">
        <f>ROUND(I127*H127,2)</f>
        <v>0</v>
      </c>
      <c r="K127" s="208" t="s">
        <v>271</v>
      </c>
      <c r="L127" s="44"/>
      <c r="M127" s="213" t="s">
        <v>19</v>
      </c>
      <c r="N127" s="214" t="s">
        <v>40</v>
      </c>
      <c r="O127" s="84"/>
      <c r="P127" s="215">
        <f>O127*H127</f>
        <v>0</v>
      </c>
      <c r="Q127" s="215">
        <v>0</v>
      </c>
      <c r="R127" s="215">
        <f>Q127*H127</f>
        <v>0</v>
      </c>
      <c r="S127" s="215">
        <v>0</v>
      </c>
      <c r="T127" s="216">
        <f>S127*H127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217" t="s">
        <v>265</v>
      </c>
      <c r="AT127" s="217" t="s">
        <v>267</v>
      </c>
      <c r="AU127" s="217" t="s">
        <v>76</v>
      </c>
      <c r="AY127" s="17" t="s">
        <v>266</v>
      </c>
      <c r="BE127" s="218">
        <f>IF(N127="základní",J127,0)</f>
        <v>0</v>
      </c>
      <c r="BF127" s="218">
        <f>IF(N127="snížená",J127,0)</f>
        <v>0</v>
      </c>
      <c r="BG127" s="218">
        <f>IF(N127="zákl. přenesená",J127,0)</f>
        <v>0</v>
      </c>
      <c r="BH127" s="218">
        <f>IF(N127="sníž. přenesená",J127,0)</f>
        <v>0</v>
      </c>
      <c r="BI127" s="218">
        <f>IF(N127="nulová",J127,0)</f>
        <v>0</v>
      </c>
      <c r="BJ127" s="17" t="s">
        <v>76</v>
      </c>
      <c r="BK127" s="218">
        <f>ROUND(I127*H127,2)</f>
        <v>0</v>
      </c>
      <c r="BL127" s="17" t="s">
        <v>265</v>
      </c>
      <c r="BM127" s="217" t="s">
        <v>4631</v>
      </c>
    </row>
    <row r="128" s="2" customFormat="1">
      <c r="A128" s="38"/>
      <c r="B128" s="39"/>
      <c r="C128" s="40"/>
      <c r="D128" s="219" t="s">
        <v>273</v>
      </c>
      <c r="E128" s="40"/>
      <c r="F128" s="220" t="s">
        <v>4152</v>
      </c>
      <c r="G128" s="40"/>
      <c r="H128" s="40"/>
      <c r="I128" s="221"/>
      <c r="J128" s="40"/>
      <c r="K128" s="40"/>
      <c r="L128" s="44"/>
      <c r="M128" s="222"/>
      <c r="N128" s="223"/>
      <c r="O128" s="84"/>
      <c r="P128" s="84"/>
      <c r="Q128" s="84"/>
      <c r="R128" s="84"/>
      <c r="S128" s="84"/>
      <c r="T128" s="85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T128" s="17" t="s">
        <v>273</v>
      </c>
      <c r="AU128" s="17" t="s">
        <v>76</v>
      </c>
    </row>
    <row r="129" s="2" customFormat="1" ht="16.5" customHeight="1">
      <c r="A129" s="38"/>
      <c r="B129" s="39"/>
      <c r="C129" s="206" t="s">
        <v>591</v>
      </c>
      <c r="D129" s="206" t="s">
        <v>267</v>
      </c>
      <c r="E129" s="207" t="s">
        <v>4632</v>
      </c>
      <c r="F129" s="208" t="s">
        <v>4633</v>
      </c>
      <c r="G129" s="209" t="s">
        <v>293</v>
      </c>
      <c r="H129" s="210">
        <v>26.800000000000001</v>
      </c>
      <c r="I129" s="211"/>
      <c r="J129" s="212">
        <f>ROUND(I129*H129,2)</f>
        <v>0</v>
      </c>
      <c r="K129" s="208" t="s">
        <v>19</v>
      </c>
      <c r="L129" s="44"/>
      <c r="M129" s="213" t="s">
        <v>19</v>
      </c>
      <c r="N129" s="214" t="s">
        <v>40</v>
      </c>
      <c r="O129" s="84"/>
      <c r="P129" s="215">
        <f>O129*H129</f>
        <v>0</v>
      </c>
      <c r="Q129" s="215">
        <v>0</v>
      </c>
      <c r="R129" s="215">
        <f>Q129*H129</f>
        <v>0</v>
      </c>
      <c r="S129" s="215">
        <v>0</v>
      </c>
      <c r="T129" s="216">
        <f>S129*H129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217" t="s">
        <v>265</v>
      </c>
      <c r="AT129" s="217" t="s">
        <v>267</v>
      </c>
      <c r="AU129" s="217" t="s">
        <v>76</v>
      </c>
      <c r="AY129" s="17" t="s">
        <v>266</v>
      </c>
      <c r="BE129" s="218">
        <f>IF(N129="základní",J129,0)</f>
        <v>0</v>
      </c>
      <c r="BF129" s="218">
        <f>IF(N129="snížená",J129,0)</f>
        <v>0</v>
      </c>
      <c r="BG129" s="218">
        <f>IF(N129="zákl. přenesená",J129,0)</f>
        <v>0</v>
      </c>
      <c r="BH129" s="218">
        <f>IF(N129="sníž. přenesená",J129,0)</f>
        <v>0</v>
      </c>
      <c r="BI129" s="218">
        <f>IF(N129="nulová",J129,0)</f>
        <v>0</v>
      </c>
      <c r="BJ129" s="17" t="s">
        <v>76</v>
      </c>
      <c r="BK129" s="218">
        <f>ROUND(I129*H129,2)</f>
        <v>0</v>
      </c>
      <c r="BL129" s="17" t="s">
        <v>265</v>
      </c>
      <c r="BM129" s="217" t="s">
        <v>4634</v>
      </c>
    </row>
    <row r="130" s="12" customFormat="1">
      <c r="A130" s="12"/>
      <c r="B130" s="224"/>
      <c r="C130" s="225"/>
      <c r="D130" s="226" t="s">
        <v>275</v>
      </c>
      <c r="E130" s="227" t="s">
        <v>596</v>
      </c>
      <c r="F130" s="228" t="s">
        <v>4635</v>
      </c>
      <c r="G130" s="225"/>
      <c r="H130" s="229">
        <v>26.800000000000001</v>
      </c>
      <c r="I130" s="230"/>
      <c r="J130" s="225"/>
      <c r="K130" s="225"/>
      <c r="L130" s="231"/>
      <c r="M130" s="236"/>
      <c r="N130" s="237"/>
      <c r="O130" s="237"/>
      <c r="P130" s="237"/>
      <c r="Q130" s="237"/>
      <c r="R130" s="237"/>
      <c r="S130" s="237"/>
      <c r="T130" s="238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T130" s="235" t="s">
        <v>275</v>
      </c>
      <c r="AU130" s="235" t="s">
        <v>76</v>
      </c>
      <c r="AV130" s="12" t="s">
        <v>78</v>
      </c>
      <c r="AW130" s="12" t="s">
        <v>31</v>
      </c>
      <c r="AX130" s="12" t="s">
        <v>69</v>
      </c>
      <c r="AY130" s="235" t="s">
        <v>266</v>
      </c>
    </row>
    <row r="131" s="12" customFormat="1">
      <c r="A131" s="12"/>
      <c r="B131" s="224"/>
      <c r="C131" s="225"/>
      <c r="D131" s="226" t="s">
        <v>275</v>
      </c>
      <c r="E131" s="227" t="s">
        <v>4636</v>
      </c>
      <c r="F131" s="228" t="s">
        <v>4637</v>
      </c>
      <c r="G131" s="225"/>
      <c r="H131" s="229">
        <v>26.800000000000001</v>
      </c>
      <c r="I131" s="230"/>
      <c r="J131" s="225"/>
      <c r="K131" s="225"/>
      <c r="L131" s="231"/>
      <c r="M131" s="236"/>
      <c r="N131" s="237"/>
      <c r="O131" s="237"/>
      <c r="P131" s="237"/>
      <c r="Q131" s="237"/>
      <c r="R131" s="237"/>
      <c r="S131" s="237"/>
      <c r="T131" s="238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T131" s="235" t="s">
        <v>275</v>
      </c>
      <c r="AU131" s="235" t="s">
        <v>76</v>
      </c>
      <c r="AV131" s="12" t="s">
        <v>78</v>
      </c>
      <c r="AW131" s="12" t="s">
        <v>31</v>
      </c>
      <c r="AX131" s="12" t="s">
        <v>76</v>
      </c>
      <c r="AY131" s="235" t="s">
        <v>266</v>
      </c>
    </row>
    <row r="132" s="2" customFormat="1" ht="21.75" customHeight="1">
      <c r="A132" s="38"/>
      <c r="B132" s="39"/>
      <c r="C132" s="206" t="s">
        <v>598</v>
      </c>
      <c r="D132" s="206" t="s">
        <v>267</v>
      </c>
      <c r="E132" s="207" t="s">
        <v>4638</v>
      </c>
      <c r="F132" s="208" t="s">
        <v>4639</v>
      </c>
      <c r="G132" s="209" t="s">
        <v>299</v>
      </c>
      <c r="H132" s="210">
        <v>222.923</v>
      </c>
      <c r="I132" s="211"/>
      <c r="J132" s="212">
        <f>ROUND(I132*H132,2)</f>
        <v>0</v>
      </c>
      <c r="K132" s="208" t="s">
        <v>19</v>
      </c>
      <c r="L132" s="44"/>
      <c r="M132" s="213" t="s">
        <v>19</v>
      </c>
      <c r="N132" s="214" t="s">
        <v>40</v>
      </c>
      <c r="O132" s="84"/>
      <c r="P132" s="215">
        <f>O132*H132</f>
        <v>0</v>
      </c>
      <c r="Q132" s="215">
        <v>0</v>
      </c>
      <c r="R132" s="215">
        <f>Q132*H132</f>
        <v>0</v>
      </c>
      <c r="S132" s="215">
        <v>0</v>
      </c>
      <c r="T132" s="216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17" t="s">
        <v>265</v>
      </c>
      <c r="AT132" s="217" t="s">
        <v>267</v>
      </c>
      <c r="AU132" s="217" t="s">
        <v>76</v>
      </c>
      <c r="AY132" s="17" t="s">
        <v>266</v>
      </c>
      <c r="BE132" s="218">
        <f>IF(N132="základní",J132,0)</f>
        <v>0</v>
      </c>
      <c r="BF132" s="218">
        <f>IF(N132="snížená",J132,0)</f>
        <v>0</v>
      </c>
      <c r="BG132" s="218">
        <f>IF(N132="zákl. přenesená",J132,0)</f>
        <v>0</v>
      </c>
      <c r="BH132" s="218">
        <f>IF(N132="sníž. přenesená",J132,0)</f>
        <v>0</v>
      </c>
      <c r="BI132" s="218">
        <f>IF(N132="nulová",J132,0)</f>
        <v>0</v>
      </c>
      <c r="BJ132" s="17" t="s">
        <v>76</v>
      </c>
      <c r="BK132" s="218">
        <f>ROUND(I132*H132,2)</f>
        <v>0</v>
      </c>
      <c r="BL132" s="17" t="s">
        <v>265</v>
      </c>
      <c r="BM132" s="217" t="s">
        <v>4640</v>
      </c>
    </row>
    <row r="133" s="2" customFormat="1" ht="24.15" customHeight="1">
      <c r="A133" s="38"/>
      <c r="B133" s="39"/>
      <c r="C133" s="206" t="s">
        <v>605</v>
      </c>
      <c r="D133" s="206" t="s">
        <v>267</v>
      </c>
      <c r="E133" s="207" t="s">
        <v>4153</v>
      </c>
      <c r="F133" s="208" t="s">
        <v>4154</v>
      </c>
      <c r="G133" s="209" t="s">
        <v>299</v>
      </c>
      <c r="H133" s="210">
        <v>261.22300000000001</v>
      </c>
      <c r="I133" s="211"/>
      <c r="J133" s="212">
        <f>ROUND(I133*H133,2)</f>
        <v>0</v>
      </c>
      <c r="K133" s="208" t="s">
        <v>19</v>
      </c>
      <c r="L133" s="44"/>
      <c r="M133" s="213" t="s">
        <v>19</v>
      </c>
      <c r="N133" s="214" t="s">
        <v>40</v>
      </c>
      <c r="O133" s="84"/>
      <c r="P133" s="215">
        <f>O133*H133</f>
        <v>0</v>
      </c>
      <c r="Q133" s="215">
        <v>0</v>
      </c>
      <c r="R133" s="215">
        <f>Q133*H133</f>
        <v>0</v>
      </c>
      <c r="S133" s="215">
        <v>0</v>
      </c>
      <c r="T133" s="216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217" t="s">
        <v>265</v>
      </c>
      <c r="AT133" s="217" t="s">
        <v>267</v>
      </c>
      <c r="AU133" s="217" t="s">
        <v>76</v>
      </c>
      <c r="AY133" s="17" t="s">
        <v>266</v>
      </c>
      <c r="BE133" s="218">
        <f>IF(N133="základní",J133,0)</f>
        <v>0</v>
      </c>
      <c r="BF133" s="218">
        <f>IF(N133="snížená",J133,0)</f>
        <v>0</v>
      </c>
      <c r="BG133" s="218">
        <f>IF(N133="zákl. přenesená",J133,0)</f>
        <v>0</v>
      </c>
      <c r="BH133" s="218">
        <f>IF(N133="sníž. přenesená",J133,0)</f>
        <v>0</v>
      </c>
      <c r="BI133" s="218">
        <f>IF(N133="nulová",J133,0)</f>
        <v>0</v>
      </c>
      <c r="BJ133" s="17" t="s">
        <v>76</v>
      </c>
      <c r="BK133" s="218">
        <f>ROUND(I133*H133,2)</f>
        <v>0</v>
      </c>
      <c r="BL133" s="17" t="s">
        <v>265</v>
      </c>
      <c r="BM133" s="217" t="s">
        <v>4641</v>
      </c>
    </row>
    <row r="134" s="12" customFormat="1">
      <c r="A134" s="12"/>
      <c r="B134" s="224"/>
      <c r="C134" s="225"/>
      <c r="D134" s="226" t="s">
        <v>275</v>
      </c>
      <c r="E134" s="227" t="s">
        <v>610</v>
      </c>
      <c r="F134" s="228" t="s">
        <v>4642</v>
      </c>
      <c r="G134" s="225"/>
      <c r="H134" s="229">
        <v>261.22300000000001</v>
      </c>
      <c r="I134" s="230"/>
      <c r="J134" s="225"/>
      <c r="K134" s="225"/>
      <c r="L134" s="231"/>
      <c r="M134" s="236"/>
      <c r="N134" s="237"/>
      <c r="O134" s="237"/>
      <c r="P134" s="237"/>
      <c r="Q134" s="237"/>
      <c r="R134" s="237"/>
      <c r="S134" s="237"/>
      <c r="T134" s="238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T134" s="235" t="s">
        <v>275</v>
      </c>
      <c r="AU134" s="235" t="s">
        <v>76</v>
      </c>
      <c r="AV134" s="12" t="s">
        <v>78</v>
      </c>
      <c r="AW134" s="12" t="s">
        <v>31</v>
      </c>
      <c r="AX134" s="12" t="s">
        <v>69</v>
      </c>
      <c r="AY134" s="235" t="s">
        <v>266</v>
      </c>
    </row>
    <row r="135" s="12" customFormat="1">
      <c r="A135" s="12"/>
      <c r="B135" s="224"/>
      <c r="C135" s="225"/>
      <c r="D135" s="226" t="s">
        <v>275</v>
      </c>
      <c r="E135" s="227" t="s">
        <v>401</v>
      </c>
      <c r="F135" s="228" t="s">
        <v>4643</v>
      </c>
      <c r="G135" s="225"/>
      <c r="H135" s="229">
        <v>261.22300000000001</v>
      </c>
      <c r="I135" s="230"/>
      <c r="J135" s="225"/>
      <c r="K135" s="225"/>
      <c r="L135" s="231"/>
      <c r="M135" s="236"/>
      <c r="N135" s="237"/>
      <c r="O135" s="237"/>
      <c r="P135" s="237"/>
      <c r="Q135" s="237"/>
      <c r="R135" s="237"/>
      <c r="S135" s="237"/>
      <c r="T135" s="238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T135" s="235" t="s">
        <v>275</v>
      </c>
      <c r="AU135" s="235" t="s">
        <v>76</v>
      </c>
      <c r="AV135" s="12" t="s">
        <v>78</v>
      </c>
      <c r="AW135" s="12" t="s">
        <v>31</v>
      </c>
      <c r="AX135" s="12" t="s">
        <v>76</v>
      </c>
      <c r="AY135" s="235" t="s">
        <v>266</v>
      </c>
    </row>
    <row r="136" s="2" customFormat="1" ht="24.15" customHeight="1">
      <c r="A136" s="38"/>
      <c r="B136" s="39"/>
      <c r="C136" s="206" t="s">
        <v>615</v>
      </c>
      <c r="D136" s="206" t="s">
        <v>267</v>
      </c>
      <c r="E136" s="207" t="s">
        <v>4156</v>
      </c>
      <c r="F136" s="208" t="s">
        <v>4157</v>
      </c>
      <c r="G136" s="209" t="s">
        <v>299</v>
      </c>
      <c r="H136" s="210">
        <v>38.299999999999997</v>
      </c>
      <c r="I136" s="211"/>
      <c r="J136" s="212">
        <f>ROUND(I136*H136,2)</f>
        <v>0</v>
      </c>
      <c r="K136" s="208" t="s">
        <v>19</v>
      </c>
      <c r="L136" s="44"/>
      <c r="M136" s="213" t="s">
        <v>19</v>
      </c>
      <c r="N136" s="214" t="s">
        <v>40</v>
      </c>
      <c r="O136" s="84"/>
      <c r="P136" s="215">
        <f>O136*H136</f>
        <v>0</v>
      </c>
      <c r="Q136" s="215">
        <v>0</v>
      </c>
      <c r="R136" s="215">
        <f>Q136*H136</f>
        <v>0</v>
      </c>
      <c r="S136" s="215">
        <v>0</v>
      </c>
      <c r="T136" s="216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17" t="s">
        <v>265</v>
      </c>
      <c r="AT136" s="217" t="s">
        <v>267</v>
      </c>
      <c r="AU136" s="217" t="s">
        <v>76</v>
      </c>
      <c r="AY136" s="17" t="s">
        <v>266</v>
      </c>
      <c r="BE136" s="218">
        <f>IF(N136="základní",J136,0)</f>
        <v>0</v>
      </c>
      <c r="BF136" s="218">
        <f>IF(N136="snížená",J136,0)</f>
        <v>0</v>
      </c>
      <c r="BG136" s="218">
        <f>IF(N136="zákl. přenesená",J136,0)</f>
        <v>0</v>
      </c>
      <c r="BH136" s="218">
        <f>IF(N136="sníž. přenesená",J136,0)</f>
        <v>0</v>
      </c>
      <c r="BI136" s="218">
        <f>IF(N136="nulová",J136,0)</f>
        <v>0</v>
      </c>
      <c r="BJ136" s="17" t="s">
        <v>76</v>
      </c>
      <c r="BK136" s="218">
        <f>ROUND(I136*H136,2)</f>
        <v>0</v>
      </c>
      <c r="BL136" s="17" t="s">
        <v>265</v>
      </c>
      <c r="BM136" s="217" t="s">
        <v>4644</v>
      </c>
    </row>
    <row r="137" s="12" customFormat="1">
      <c r="A137" s="12"/>
      <c r="B137" s="224"/>
      <c r="C137" s="225"/>
      <c r="D137" s="226" t="s">
        <v>275</v>
      </c>
      <c r="E137" s="227" t="s">
        <v>620</v>
      </c>
      <c r="F137" s="228" t="s">
        <v>4645</v>
      </c>
      <c r="G137" s="225"/>
      <c r="H137" s="229">
        <v>38.299999999999997</v>
      </c>
      <c r="I137" s="230"/>
      <c r="J137" s="225"/>
      <c r="K137" s="225"/>
      <c r="L137" s="231"/>
      <c r="M137" s="236"/>
      <c r="N137" s="237"/>
      <c r="O137" s="237"/>
      <c r="P137" s="237"/>
      <c r="Q137" s="237"/>
      <c r="R137" s="237"/>
      <c r="S137" s="237"/>
      <c r="T137" s="238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T137" s="235" t="s">
        <v>275</v>
      </c>
      <c r="AU137" s="235" t="s">
        <v>76</v>
      </c>
      <c r="AV137" s="12" t="s">
        <v>78</v>
      </c>
      <c r="AW137" s="12" t="s">
        <v>31</v>
      </c>
      <c r="AX137" s="12" t="s">
        <v>69</v>
      </c>
      <c r="AY137" s="235" t="s">
        <v>266</v>
      </c>
    </row>
    <row r="138" s="12" customFormat="1">
      <c r="A138" s="12"/>
      <c r="B138" s="224"/>
      <c r="C138" s="225"/>
      <c r="D138" s="226" t="s">
        <v>275</v>
      </c>
      <c r="E138" s="227" t="s">
        <v>403</v>
      </c>
      <c r="F138" s="228" t="s">
        <v>4646</v>
      </c>
      <c r="G138" s="225"/>
      <c r="H138" s="229">
        <v>38.299999999999997</v>
      </c>
      <c r="I138" s="230"/>
      <c r="J138" s="225"/>
      <c r="K138" s="225"/>
      <c r="L138" s="231"/>
      <c r="M138" s="236"/>
      <c r="N138" s="237"/>
      <c r="O138" s="237"/>
      <c r="P138" s="237"/>
      <c r="Q138" s="237"/>
      <c r="R138" s="237"/>
      <c r="S138" s="237"/>
      <c r="T138" s="238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T138" s="235" t="s">
        <v>275</v>
      </c>
      <c r="AU138" s="235" t="s">
        <v>76</v>
      </c>
      <c r="AV138" s="12" t="s">
        <v>78</v>
      </c>
      <c r="AW138" s="12" t="s">
        <v>31</v>
      </c>
      <c r="AX138" s="12" t="s">
        <v>76</v>
      </c>
      <c r="AY138" s="235" t="s">
        <v>266</v>
      </c>
    </row>
    <row r="139" s="2" customFormat="1" ht="16.5" customHeight="1">
      <c r="A139" s="38"/>
      <c r="B139" s="39"/>
      <c r="C139" s="239" t="s">
        <v>625</v>
      </c>
      <c r="D139" s="239" t="s">
        <v>299</v>
      </c>
      <c r="E139" s="240" t="s">
        <v>4194</v>
      </c>
      <c r="F139" s="241" t="s">
        <v>4195</v>
      </c>
      <c r="G139" s="242" t="s">
        <v>341</v>
      </c>
      <c r="H139" s="243">
        <v>63.832999999999998</v>
      </c>
      <c r="I139" s="244"/>
      <c r="J139" s="245">
        <f>ROUND(I139*H139,2)</f>
        <v>0</v>
      </c>
      <c r="K139" s="241" t="s">
        <v>19</v>
      </c>
      <c r="L139" s="246"/>
      <c r="M139" s="247" t="s">
        <v>19</v>
      </c>
      <c r="N139" s="248" t="s">
        <v>40</v>
      </c>
      <c r="O139" s="84"/>
      <c r="P139" s="215">
        <f>O139*H139</f>
        <v>0</v>
      </c>
      <c r="Q139" s="215">
        <v>0</v>
      </c>
      <c r="R139" s="215">
        <f>Q139*H139</f>
        <v>0</v>
      </c>
      <c r="S139" s="215">
        <v>0</v>
      </c>
      <c r="T139" s="216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17" t="s">
        <v>303</v>
      </c>
      <c r="AT139" s="217" t="s">
        <v>299</v>
      </c>
      <c r="AU139" s="217" t="s">
        <v>76</v>
      </c>
      <c r="AY139" s="17" t="s">
        <v>266</v>
      </c>
      <c r="BE139" s="218">
        <f>IF(N139="základní",J139,0)</f>
        <v>0</v>
      </c>
      <c r="BF139" s="218">
        <f>IF(N139="snížená",J139,0)</f>
        <v>0</v>
      </c>
      <c r="BG139" s="218">
        <f>IF(N139="zákl. přenesená",J139,0)</f>
        <v>0</v>
      </c>
      <c r="BH139" s="218">
        <f>IF(N139="sníž. přenesená",J139,0)</f>
        <v>0</v>
      </c>
      <c r="BI139" s="218">
        <f>IF(N139="nulová",J139,0)</f>
        <v>0</v>
      </c>
      <c r="BJ139" s="17" t="s">
        <v>76</v>
      </c>
      <c r="BK139" s="218">
        <f>ROUND(I139*H139,2)</f>
        <v>0</v>
      </c>
      <c r="BL139" s="17" t="s">
        <v>265</v>
      </c>
      <c r="BM139" s="217" t="s">
        <v>4647</v>
      </c>
    </row>
    <row r="140" s="2" customFormat="1" ht="16.5" customHeight="1">
      <c r="A140" s="38"/>
      <c r="B140" s="39"/>
      <c r="C140" s="239" t="s">
        <v>7</v>
      </c>
      <c r="D140" s="239" t="s">
        <v>299</v>
      </c>
      <c r="E140" s="240" t="s">
        <v>4648</v>
      </c>
      <c r="F140" s="241" t="s">
        <v>4649</v>
      </c>
      <c r="G140" s="242" t="s">
        <v>341</v>
      </c>
      <c r="H140" s="243">
        <v>74.308000000000007</v>
      </c>
      <c r="I140" s="244"/>
      <c r="J140" s="245">
        <f>ROUND(I140*H140,2)</f>
        <v>0</v>
      </c>
      <c r="K140" s="241" t="s">
        <v>19</v>
      </c>
      <c r="L140" s="246"/>
      <c r="M140" s="247" t="s">
        <v>19</v>
      </c>
      <c r="N140" s="248" t="s">
        <v>40</v>
      </c>
      <c r="O140" s="84"/>
      <c r="P140" s="215">
        <f>O140*H140</f>
        <v>0</v>
      </c>
      <c r="Q140" s="215">
        <v>0</v>
      </c>
      <c r="R140" s="215">
        <f>Q140*H140</f>
        <v>0</v>
      </c>
      <c r="S140" s="215">
        <v>0</v>
      </c>
      <c r="T140" s="216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17" t="s">
        <v>303</v>
      </c>
      <c r="AT140" s="217" t="s">
        <v>299</v>
      </c>
      <c r="AU140" s="217" t="s">
        <v>76</v>
      </c>
      <c r="AY140" s="17" t="s">
        <v>266</v>
      </c>
      <c r="BE140" s="218">
        <f>IF(N140="základní",J140,0)</f>
        <v>0</v>
      </c>
      <c r="BF140" s="218">
        <f>IF(N140="snížená",J140,0)</f>
        <v>0</v>
      </c>
      <c r="BG140" s="218">
        <f>IF(N140="zákl. přenesená",J140,0)</f>
        <v>0</v>
      </c>
      <c r="BH140" s="218">
        <f>IF(N140="sníž. přenesená",J140,0)</f>
        <v>0</v>
      </c>
      <c r="BI140" s="218">
        <f>IF(N140="nulová",J140,0)</f>
        <v>0</v>
      </c>
      <c r="BJ140" s="17" t="s">
        <v>76</v>
      </c>
      <c r="BK140" s="218">
        <f>ROUND(I140*H140,2)</f>
        <v>0</v>
      </c>
      <c r="BL140" s="17" t="s">
        <v>265</v>
      </c>
      <c r="BM140" s="217" t="s">
        <v>4650</v>
      </c>
    </row>
    <row r="141" s="12" customFormat="1">
      <c r="A141" s="12"/>
      <c r="B141" s="224"/>
      <c r="C141" s="225"/>
      <c r="D141" s="226" t="s">
        <v>275</v>
      </c>
      <c r="E141" s="227" t="s">
        <v>637</v>
      </c>
      <c r="F141" s="228" t="s">
        <v>4651</v>
      </c>
      <c r="G141" s="225"/>
      <c r="H141" s="229">
        <v>74.308000000000007</v>
      </c>
      <c r="I141" s="230"/>
      <c r="J141" s="225"/>
      <c r="K141" s="225"/>
      <c r="L141" s="231"/>
      <c r="M141" s="236"/>
      <c r="N141" s="237"/>
      <c r="O141" s="237"/>
      <c r="P141" s="237"/>
      <c r="Q141" s="237"/>
      <c r="R141" s="237"/>
      <c r="S141" s="237"/>
      <c r="T141" s="238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T141" s="235" t="s">
        <v>275</v>
      </c>
      <c r="AU141" s="235" t="s">
        <v>76</v>
      </c>
      <c r="AV141" s="12" t="s">
        <v>78</v>
      </c>
      <c r="AW141" s="12" t="s">
        <v>31</v>
      </c>
      <c r="AX141" s="12" t="s">
        <v>69</v>
      </c>
      <c r="AY141" s="235" t="s">
        <v>266</v>
      </c>
    </row>
    <row r="142" s="12" customFormat="1">
      <c r="A142" s="12"/>
      <c r="B142" s="224"/>
      <c r="C142" s="225"/>
      <c r="D142" s="226" t="s">
        <v>275</v>
      </c>
      <c r="E142" s="227" t="s">
        <v>406</v>
      </c>
      <c r="F142" s="228" t="s">
        <v>4652</v>
      </c>
      <c r="G142" s="225"/>
      <c r="H142" s="229">
        <v>74.308000000000007</v>
      </c>
      <c r="I142" s="230"/>
      <c r="J142" s="225"/>
      <c r="K142" s="225"/>
      <c r="L142" s="231"/>
      <c r="M142" s="236"/>
      <c r="N142" s="237"/>
      <c r="O142" s="237"/>
      <c r="P142" s="237"/>
      <c r="Q142" s="237"/>
      <c r="R142" s="237"/>
      <c r="S142" s="237"/>
      <c r="T142" s="238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T142" s="235" t="s">
        <v>275</v>
      </c>
      <c r="AU142" s="235" t="s">
        <v>76</v>
      </c>
      <c r="AV142" s="12" t="s">
        <v>78</v>
      </c>
      <c r="AW142" s="12" t="s">
        <v>31</v>
      </c>
      <c r="AX142" s="12" t="s">
        <v>76</v>
      </c>
      <c r="AY142" s="235" t="s">
        <v>266</v>
      </c>
    </row>
    <row r="143" s="2" customFormat="1" ht="37.8" customHeight="1">
      <c r="A143" s="38"/>
      <c r="B143" s="39"/>
      <c r="C143" s="239" t="s">
        <v>642</v>
      </c>
      <c r="D143" s="239" t="s">
        <v>299</v>
      </c>
      <c r="E143" s="240" t="s">
        <v>4197</v>
      </c>
      <c r="F143" s="241" t="s">
        <v>4198</v>
      </c>
      <c r="G143" s="242" t="s">
        <v>4199</v>
      </c>
      <c r="H143" s="243">
        <v>96.911000000000001</v>
      </c>
      <c r="I143" s="244"/>
      <c r="J143" s="245">
        <f>ROUND(I143*H143,2)</f>
        <v>0</v>
      </c>
      <c r="K143" s="241" t="s">
        <v>19</v>
      </c>
      <c r="L143" s="246"/>
      <c r="M143" s="247" t="s">
        <v>19</v>
      </c>
      <c r="N143" s="248" t="s">
        <v>40</v>
      </c>
      <c r="O143" s="84"/>
      <c r="P143" s="215">
        <f>O143*H143</f>
        <v>0</v>
      </c>
      <c r="Q143" s="215">
        <v>0</v>
      </c>
      <c r="R143" s="215">
        <f>Q143*H143</f>
        <v>0</v>
      </c>
      <c r="S143" s="215">
        <v>0</v>
      </c>
      <c r="T143" s="216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17" t="s">
        <v>303</v>
      </c>
      <c r="AT143" s="217" t="s">
        <v>299</v>
      </c>
      <c r="AU143" s="217" t="s">
        <v>76</v>
      </c>
      <c r="AY143" s="17" t="s">
        <v>266</v>
      </c>
      <c r="BE143" s="218">
        <f>IF(N143="základní",J143,0)</f>
        <v>0</v>
      </c>
      <c r="BF143" s="218">
        <f>IF(N143="snížená",J143,0)</f>
        <v>0</v>
      </c>
      <c r="BG143" s="218">
        <f>IF(N143="zákl. přenesená",J143,0)</f>
        <v>0</v>
      </c>
      <c r="BH143" s="218">
        <f>IF(N143="sníž. přenesená",J143,0)</f>
        <v>0</v>
      </c>
      <c r="BI143" s="218">
        <f>IF(N143="nulová",J143,0)</f>
        <v>0</v>
      </c>
      <c r="BJ143" s="17" t="s">
        <v>76</v>
      </c>
      <c r="BK143" s="218">
        <f>ROUND(I143*H143,2)</f>
        <v>0</v>
      </c>
      <c r="BL143" s="17" t="s">
        <v>265</v>
      </c>
      <c r="BM143" s="217" t="s">
        <v>4653</v>
      </c>
    </row>
    <row r="144" s="12" customFormat="1">
      <c r="A144" s="12"/>
      <c r="B144" s="224"/>
      <c r="C144" s="225"/>
      <c r="D144" s="226" t="s">
        <v>275</v>
      </c>
      <c r="E144" s="227" t="s">
        <v>648</v>
      </c>
      <c r="F144" s="228" t="s">
        <v>4654</v>
      </c>
      <c r="G144" s="225"/>
      <c r="H144" s="229">
        <v>45.695999999999998</v>
      </c>
      <c r="I144" s="230"/>
      <c r="J144" s="225"/>
      <c r="K144" s="225"/>
      <c r="L144" s="231"/>
      <c r="M144" s="236"/>
      <c r="N144" s="237"/>
      <c r="O144" s="237"/>
      <c r="P144" s="237"/>
      <c r="Q144" s="237"/>
      <c r="R144" s="237"/>
      <c r="S144" s="237"/>
      <c r="T144" s="238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T144" s="235" t="s">
        <v>275</v>
      </c>
      <c r="AU144" s="235" t="s">
        <v>76</v>
      </c>
      <c r="AV144" s="12" t="s">
        <v>78</v>
      </c>
      <c r="AW144" s="12" t="s">
        <v>31</v>
      </c>
      <c r="AX144" s="12" t="s">
        <v>69</v>
      </c>
      <c r="AY144" s="235" t="s">
        <v>266</v>
      </c>
    </row>
    <row r="145" s="12" customFormat="1">
      <c r="A145" s="12"/>
      <c r="B145" s="224"/>
      <c r="C145" s="225"/>
      <c r="D145" s="226" t="s">
        <v>275</v>
      </c>
      <c r="E145" s="227" t="s">
        <v>650</v>
      </c>
      <c r="F145" s="228" t="s">
        <v>4655</v>
      </c>
      <c r="G145" s="225"/>
      <c r="H145" s="229">
        <v>51.215000000000003</v>
      </c>
      <c r="I145" s="230"/>
      <c r="J145" s="225"/>
      <c r="K145" s="225"/>
      <c r="L145" s="231"/>
      <c r="M145" s="236"/>
      <c r="N145" s="237"/>
      <c r="O145" s="237"/>
      <c r="P145" s="237"/>
      <c r="Q145" s="237"/>
      <c r="R145" s="237"/>
      <c r="S145" s="237"/>
      <c r="T145" s="238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T145" s="235" t="s">
        <v>275</v>
      </c>
      <c r="AU145" s="235" t="s">
        <v>76</v>
      </c>
      <c r="AV145" s="12" t="s">
        <v>78</v>
      </c>
      <c r="AW145" s="12" t="s">
        <v>31</v>
      </c>
      <c r="AX145" s="12" t="s">
        <v>69</v>
      </c>
      <c r="AY145" s="235" t="s">
        <v>266</v>
      </c>
    </row>
    <row r="146" s="12" customFormat="1">
      <c r="A146" s="12"/>
      <c r="B146" s="224"/>
      <c r="C146" s="225"/>
      <c r="D146" s="226" t="s">
        <v>275</v>
      </c>
      <c r="E146" s="227" t="s">
        <v>2812</v>
      </c>
      <c r="F146" s="228" t="s">
        <v>4656</v>
      </c>
      <c r="G146" s="225"/>
      <c r="H146" s="229">
        <v>96.911000000000001</v>
      </c>
      <c r="I146" s="230"/>
      <c r="J146" s="225"/>
      <c r="K146" s="225"/>
      <c r="L146" s="231"/>
      <c r="M146" s="236"/>
      <c r="N146" s="237"/>
      <c r="O146" s="237"/>
      <c r="P146" s="237"/>
      <c r="Q146" s="237"/>
      <c r="R146" s="237"/>
      <c r="S146" s="237"/>
      <c r="T146" s="238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T146" s="235" t="s">
        <v>275</v>
      </c>
      <c r="AU146" s="235" t="s">
        <v>76</v>
      </c>
      <c r="AV146" s="12" t="s">
        <v>78</v>
      </c>
      <c r="AW146" s="12" t="s">
        <v>31</v>
      </c>
      <c r="AX146" s="12" t="s">
        <v>76</v>
      </c>
      <c r="AY146" s="235" t="s">
        <v>266</v>
      </c>
    </row>
    <row r="147" s="2" customFormat="1" ht="16.5" customHeight="1">
      <c r="A147" s="38"/>
      <c r="B147" s="39"/>
      <c r="C147" s="239" t="s">
        <v>652</v>
      </c>
      <c r="D147" s="239" t="s">
        <v>299</v>
      </c>
      <c r="E147" s="240" t="s">
        <v>4234</v>
      </c>
      <c r="F147" s="241" t="s">
        <v>4235</v>
      </c>
      <c r="G147" s="242" t="s">
        <v>302</v>
      </c>
      <c r="H147" s="243">
        <v>14.071999999999999</v>
      </c>
      <c r="I147" s="244"/>
      <c r="J147" s="245">
        <f>ROUND(I147*H147,2)</f>
        <v>0</v>
      </c>
      <c r="K147" s="241" t="s">
        <v>19</v>
      </c>
      <c r="L147" s="246"/>
      <c r="M147" s="247" t="s">
        <v>19</v>
      </c>
      <c r="N147" s="248" t="s">
        <v>40</v>
      </c>
      <c r="O147" s="84"/>
      <c r="P147" s="215">
        <f>O147*H147</f>
        <v>0</v>
      </c>
      <c r="Q147" s="215">
        <v>0</v>
      </c>
      <c r="R147" s="215">
        <f>Q147*H147</f>
        <v>0</v>
      </c>
      <c r="S147" s="215">
        <v>0</v>
      </c>
      <c r="T147" s="216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217" t="s">
        <v>303</v>
      </c>
      <c r="AT147" s="217" t="s">
        <v>299</v>
      </c>
      <c r="AU147" s="217" t="s">
        <v>76</v>
      </c>
      <c r="AY147" s="17" t="s">
        <v>266</v>
      </c>
      <c r="BE147" s="218">
        <f>IF(N147="základní",J147,0)</f>
        <v>0</v>
      </c>
      <c r="BF147" s="218">
        <f>IF(N147="snížená",J147,0)</f>
        <v>0</v>
      </c>
      <c r="BG147" s="218">
        <f>IF(N147="zákl. přenesená",J147,0)</f>
        <v>0</v>
      </c>
      <c r="BH147" s="218">
        <f>IF(N147="sníž. přenesená",J147,0)</f>
        <v>0</v>
      </c>
      <c r="BI147" s="218">
        <f>IF(N147="nulová",J147,0)</f>
        <v>0</v>
      </c>
      <c r="BJ147" s="17" t="s">
        <v>76</v>
      </c>
      <c r="BK147" s="218">
        <f>ROUND(I147*H147,2)</f>
        <v>0</v>
      </c>
      <c r="BL147" s="17" t="s">
        <v>265</v>
      </c>
      <c r="BM147" s="217" t="s">
        <v>4657</v>
      </c>
    </row>
    <row r="148" s="12" customFormat="1">
      <c r="A148" s="12"/>
      <c r="B148" s="224"/>
      <c r="C148" s="225"/>
      <c r="D148" s="226" t="s">
        <v>275</v>
      </c>
      <c r="E148" s="227" t="s">
        <v>657</v>
      </c>
      <c r="F148" s="228" t="s">
        <v>4658</v>
      </c>
      <c r="G148" s="225"/>
      <c r="H148" s="229">
        <v>14.071999999999999</v>
      </c>
      <c r="I148" s="230"/>
      <c r="J148" s="225"/>
      <c r="K148" s="225"/>
      <c r="L148" s="231"/>
      <c r="M148" s="236"/>
      <c r="N148" s="237"/>
      <c r="O148" s="237"/>
      <c r="P148" s="237"/>
      <c r="Q148" s="237"/>
      <c r="R148" s="237"/>
      <c r="S148" s="237"/>
      <c r="T148" s="238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T148" s="235" t="s">
        <v>275</v>
      </c>
      <c r="AU148" s="235" t="s">
        <v>76</v>
      </c>
      <c r="AV148" s="12" t="s">
        <v>78</v>
      </c>
      <c r="AW148" s="12" t="s">
        <v>31</v>
      </c>
      <c r="AX148" s="12" t="s">
        <v>69</v>
      </c>
      <c r="AY148" s="235" t="s">
        <v>266</v>
      </c>
    </row>
    <row r="149" s="12" customFormat="1">
      <c r="A149" s="12"/>
      <c r="B149" s="224"/>
      <c r="C149" s="225"/>
      <c r="D149" s="226" t="s">
        <v>275</v>
      </c>
      <c r="E149" s="227" t="s">
        <v>2577</v>
      </c>
      <c r="F149" s="228" t="s">
        <v>4659</v>
      </c>
      <c r="G149" s="225"/>
      <c r="H149" s="229">
        <v>14.071999999999999</v>
      </c>
      <c r="I149" s="230"/>
      <c r="J149" s="225"/>
      <c r="K149" s="225"/>
      <c r="L149" s="231"/>
      <c r="M149" s="236"/>
      <c r="N149" s="237"/>
      <c r="O149" s="237"/>
      <c r="P149" s="237"/>
      <c r="Q149" s="237"/>
      <c r="R149" s="237"/>
      <c r="S149" s="237"/>
      <c r="T149" s="238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T149" s="235" t="s">
        <v>275</v>
      </c>
      <c r="AU149" s="235" t="s">
        <v>76</v>
      </c>
      <c r="AV149" s="12" t="s">
        <v>78</v>
      </c>
      <c r="AW149" s="12" t="s">
        <v>31</v>
      </c>
      <c r="AX149" s="12" t="s">
        <v>76</v>
      </c>
      <c r="AY149" s="235" t="s">
        <v>266</v>
      </c>
    </row>
    <row r="150" s="2" customFormat="1" ht="16.5" customHeight="1">
      <c r="A150" s="38"/>
      <c r="B150" s="39"/>
      <c r="C150" s="239" t="s">
        <v>407</v>
      </c>
      <c r="D150" s="239" t="s">
        <v>299</v>
      </c>
      <c r="E150" s="240" t="s">
        <v>4300</v>
      </c>
      <c r="F150" s="241" t="s">
        <v>4301</v>
      </c>
      <c r="G150" s="242" t="s">
        <v>299</v>
      </c>
      <c r="H150" s="243">
        <v>63.680999999999997</v>
      </c>
      <c r="I150" s="244"/>
      <c r="J150" s="245">
        <f>ROUND(I150*H150,2)</f>
        <v>0</v>
      </c>
      <c r="K150" s="241" t="s">
        <v>19</v>
      </c>
      <c r="L150" s="246"/>
      <c r="M150" s="247" t="s">
        <v>19</v>
      </c>
      <c r="N150" s="248" t="s">
        <v>40</v>
      </c>
      <c r="O150" s="84"/>
      <c r="P150" s="215">
        <f>O150*H150</f>
        <v>0</v>
      </c>
      <c r="Q150" s="215">
        <v>0</v>
      </c>
      <c r="R150" s="215">
        <f>Q150*H150</f>
        <v>0</v>
      </c>
      <c r="S150" s="215">
        <v>0</v>
      </c>
      <c r="T150" s="216">
        <f>S150*H150</f>
        <v>0</v>
      </c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R150" s="217" t="s">
        <v>303</v>
      </c>
      <c r="AT150" s="217" t="s">
        <v>299</v>
      </c>
      <c r="AU150" s="217" t="s">
        <v>76</v>
      </c>
      <c r="AY150" s="17" t="s">
        <v>266</v>
      </c>
      <c r="BE150" s="218">
        <f>IF(N150="základní",J150,0)</f>
        <v>0</v>
      </c>
      <c r="BF150" s="218">
        <f>IF(N150="snížená",J150,0)</f>
        <v>0</v>
      </c>
      <c r="BG150" s="218">
        <f>IF(N150="zákl. přenesená",J150,0)</f>
        <v>0</v>
      </c>
      <c r="BH150" s="218">
        <f>IF(N150="sníž. přenesená",J150,0)</f>
        <v>0</v>
      </c>
      <c r="BI150" s="218">
        <f>IF(N150="nulová",J150,0)</f>
        <v>0</v>
      </c>
      <c r="BJ150" s="17" t="s">
        <v>76</v>
      </c>
      <c r="BK150" s="218">
        <f>ROUND(I150*H150,2)</f>
        <v>0</v>
      </c>
      <c r="BL150" s="17" t="s">
        <v>265</v>
      </c>
      <c r="BM150" s="217" t="s">
        <v>4660</v>
      </c>
    </row>
    <row r="151" s="12" customFormat="1">
      <c r="A151" s="12"/>
      <c r="B151" s="224"/>
      <c r="C151" s="225"/>
      <c r="D151" s="226" t="s">
        <v>275</v>
      </c>
      <c r="E151" s="227" t="s">
        <v>663</v>
      </c>
      <c r="F151" s="228" t="s">
        <v>4661</v>
      </c>
      <c r="G151" s="225"/>
      <c r="H151" s="229">
        <v>31.997</v>
      </c>
      <c r="I151" s="230"/>
      <c r="J151" s="225"/>
      <c r="K151" s="225"/>
      <c r="L151" s="231"/>
      <c r="M151" s="236"/>
      <c r="N151" s="237"/>
      <c r="O151" s="237"/>
      <c r="P151" s="237"/>
      <c r="Q151" s="237"/>
      <c r="R151" s="237"/>
      <c r="S151" s="237"/>
      <c r="T151" s="238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T151" s="235" t="s">
        <v>275</v>
      </c>
      <c r="AU151" s="235" t="s">
        <v>76</v>
      </c>
      <c r="AV151" s="12" t="s">
        <v>78</v>
      </c>
      <c r="AW151" s="12" t="s">
        <v>31</v>
      </c>
      <c r="AX151" s="12" t="s">
        <v>69</v>
      </c>
      <c r="AY151" s="235" t="s">
        <v>266</v>
      </c>
    </row>
    <row r="152" s="12" customFormat="1">
      <c r="A152" s="12"/>
      <c r="B152" s="224"/>
      <c r="C152" s="225"/>
      <c r="D152" s="226" t="s">
        <v>275</v>
      </c>
      <c r="E152" s="227" t="s">
        <v>1736</v>
      </c>
      <c r="F152" s="228" t="s">
        <v>4662</v>
      </c>
      <c r="G152" s="225"/>
      <c r="H152" s="229">
        <v>31.684000000000001</v>
      </c>
      <c r="I152" s="230"/>
      <c r="J152" s="225"/>
      <c r="K152" s="225"/>
      <c r="L152" s="231"/>
      <c r="M152" s="236"/>
      <c r="N152" s="237"/>
      <c r="O152" s="237"/>
      <c r="P152" s="237"/>
      <c r="Q152" s="237"/>
      <c r="R152" s="237"/>
      <c r="S152" s="237"/>
      <c r="T152" s="238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T152" s="235" t="s">
        <v>275</v>
      </c>
      <c r="AU152" s="235" t="s">
        <v>76</v>
      </c>
      <c r="AV152" s="12" t="s">
        <v>78</v>
      </c>
      <c r="AW152" s="12" t="s">
        <v>31</v>
      </c>
      <c r="AX152" s="12" t="s">
        <v>69</v>
      </c>
      <c r="AY152" s="235" t="s">
        <v>266</v>
      </c>
    </row>
    <row r="153" s="12" customFormat="1">
      <c r="A153" s="12"/>
      <c r="B153" s="224"/>
      <c r="C153" s="225"/>
      <c r="D153" s="226" t="s">
        <v>275</v>
      </c>
      <c r="E153" s="227" t="s">
        <v>4663</v>
      </c>
      <c r="F153" s="228" t="s">
        <v>4664</v>
      </c>
      <c r="G153" s="225"/>
      <c r="H153" s="229">
        <v>63.680999999999997</v>
      </c>
      <c r="I153" s="230"/>
      <c r="J153" s="225"/>
      <c r="K153" s="225"/>
      <c r="L153" s="231"/>
      <c r="M153" s="236"/>
      <c r="N153" s="237"/>
      <c r="O153" s="237"/>
      <c r="P153" s="237"/>
      <c r="Q153" s="237"/>
      <c r="R153" s="237"/>
      <c r="S153" s="237"/>
      <c r="T153" s="238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T153" s="235" t="s">
        <v>275</v>
      </c>
      <c r="AU153" s="235" t="s">
        <v>76</v>
      </c>
      <c r="AV153" s="12" t="s">
        <v>78</v>
      </c>
      <c r="AW153" s="12" t="s">
        <v>31</v>
      </c>
      <c r="AX153" s="12" t="s">
        <v>76</v>
      </c>
      <c r="AY153" s="235" t="s">
        <v>266</v>
      </c>
    </row>
    <row r="154" s="2" customFormat="1" ht="16.5" customHeight="1">
      <c r="A154" s="38"/>
      <c r="B154" s="39"/>
      <c r="C154" s="206" t="s">
        <v>665</v>
      </c>
      <c r="D154" s="206" t="s">
        <v>267</v>
      </c>
      <c r="E154" s="207" t="s">
        <v>4237</v>
      </c>
      <c r="F154" s="208" t="s">
        <v>4238</v>
      </c>
      <c r="G154" s="209" t="s">
        <v>341</v>
      </c>
      <c r="H154" s="210">
        <v>7.6600000000000001</v>
      </c>
      <c r="I154" s="211"/>
      <c r="J154" s="212">
        <f>ROUND(I154*H154,2)</f>
        <v>0</v>
      </c>
      <c r="K154" s="208" t="s">
        <v>19</v>
      </c>
      <c r="L154" s="44"/>
      <c r="M154" s="213" t="s">
        <v>19</v>
      </c>
      <c r="N154" s="214" t="s">
        <v>40</v>
      </c>
      <c r="O154" s="84"/>
      <c r="P154" s="215">
        <f>O154*H154</f>
        <v>0</v>
      </c>
      <c r="Q154" s="215">
        <v>0</v>
      </c>
      <c r="R154" s="215">
        <f>Q154*H154</f>
        <v>0</v>
      </c>
      <c r="S154" s="215">
        <v>0</v>
      </c>
      <c r="T154" s="216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217" t="s">
        <v>265</v>
      </c>
      <c r="AT154" s="217" t="s">
        <v>267</v>
      </c>
      <c r="AU154" s="217" t="s">
        <v>76</v>
      </c>
      <c r="AY154" s="17" t="s">
        <v>266</v>
      </c>
      <c r="BE154" s="218">
        <f>IF(N154="základní",J154,0)</f>
        <v>0</v>
      </c>
      <c r="BF154" s="218">
        <f>IF(N154="snížená",J154,0)</f>
        <v>0</v>
      </c>
      <c r="BG154" s="218">
        <f>IF(N154="zákl. přenesená",J154,0)</f>
        <v>0</v>
      </c>
      <c r="BH154" s="218">
        <f>IF(N154="sníž. přenesená",J154,0)</f>
        <v>0</v>
      </c>
      <c r="BI154" s="218">
        <f>IF(N154="nulová",J154,0)</f>
        <v>0</v>
      </c>
      <c r="BJ154" s="17" t="s">
        <v>76</v>
      </c>
      <c r="BK154" s="218">
        <f>ROUND(I154*H154,2)</f>
        <v>0</v>
      </c>
      <c r="BL154" s="17" t="s">
        <v>265</v>
      </c>
      <c r="BM154" s="217" t="s">
        <v>4665</v>
      </c>
    </row>
    <row r="155" s="12" customFormat="1">
      <c r="A155" s="12"/>
      <c r="B155" s="224"/>
      <c r="C155" s="225"/>
      <c r="D155" s="226" t="s">
        <v>275</v>
      </c>
      <c r="E155" s="227" t="s">
        <v>1641</v>
      </c>
      <c r="F155" s="228" t="s">
        <v>4666</v>
      </c>
      <c r="G155" s="225"/>
      <c r="H155" s="229">
        <v>7.6600000000000001</v>
      </c>
      <c r="I155" s="230"/>
      <c r="J155" s="225"/>
      <c r="K155" s="225"/>
      <c r="L155" s="231"/>
      <c r="M155" s="236"/>
      <c r="N155" s="237"/>
      <c r="O155" s="237"/>
      <c r="P155" s="237"/>
      <c r="Q155" s="237"/>
      <c r="R155" s="237"/>
      <c r="S155" s="237"/>
      <c r="T155" s="238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T155" s="235" t="s">
        <v>275</v>
      </c>
      <c r="AU155" s="235" t="s">
        <v>76</v>
      </c>
      <c r="AV155" s="12" t="s">
        <v>78</v>
      </c>
      <c r="AW155" s="12" t="s">
        <v>31</v>
      </c>
      <c r="AX155" s="12" t="s">
        <v>69</v>
      </c>
      <c r="AY155" s="235" t="s">
        <v>266</v>
      </c>
    </row>
    <row r="156" s="12" customFormat="1">
      <c r="A156" s="12"/>
      <c r="B156" s="224"/>
      <c r="C156" s="225"/>
      <c r="D156" s="226" t="s">
        <v>275</v>
      </c>
      <c r="E156" s="227" t="s">
        <v>2592</v>
      </c>
      <c r="F156" s="228" t="s">
        <v>4112</v>
      </c>
      <c r="G156" s="225"/>
      <c r="H156" s="229">
        <v>7.6600000000000001</v>
      </c>
      <c r="I156" s="230"/>
      <c r="J156" s="225"/>
      <c r="K156" s="225"/>
      <c r="L156" s="231"/>
      <c r="M156" s="236"/>
      <c r="N156" s="237"/>
      <c r="O156" s="237"/>
      <c r="P156" s="237"/>
      <c r="Q156" s="237"/>
      <c r="R156" s="237"/>
      <c r="S156" s="237"/>
      <c r="T156" s="238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T156" s="235" t="s">
        <v>275</v>
      </c>
      <c r="AU156" s="235" t="s">
        <v>76</v>
      </c>
      <c r="AV156" s="12" t="s">
        <v>78</v>
      </c>
      <c r="AW156" s="12" t="s">
        <v>31</v>
      </c>
      <c r="AX156" s="12" t="s">
        <v>76</v>
      </c>
      <c r="AY156" s="235" t="s">
        <v>266</v>
      </c>
    </row>
    <row r="157" s="2" customFormat="1" ht="16.5" customHeight="1">
      <c r="A157" s="38"/>
      <c r="B157" s="39"/>
      <c r="C157" s="206" t="s">
        <v>670</v>
      </c>
      <c r="D157" s="206" t="s">
        <v>267</v>
      </c>
      <c r="E157" s="207" t="s">
        <v>4323</v>
      </c>
      <c r="F157" s="208" t="s">
        <v>4324</v>
      </c>
      <c r="G157" s="209" t="s">
        <v>299</v>
      </c>
      <c r="H157" s="210">
        <v>38.299999999999997</v>
      </c>
      <c r="I157" s="211"/>
      <c r="J157" s="212">
        <f>ROUND(I157*H157,2)</f>
        <v>0</v>
      </c>
      <c r="K157" s="208" t="s">
        <v>271</v>
      </c>
      <c r="L157" s="44"/>
      <c r="M157" s="213" t="s">
        <v>19</v>
      </c>
      <c r="N157" s="214" t="s">
        <v>40</v>
      </c>
      <c r="O157" s="84"/>
      <c r="P157" s="215">
        <f>O157*H157</f>
        <v>0</v>
      </c>
      <c r="Q157" s="215">
        <v>0</v>
      </c>
      <c r="R157" s="215">
        <f>Q157*H157</f>
        <v>0</v>
      </c>
      <c r="S157" s="215">
        <v>0</v>
      </c>
      <c r="T157" s="216">
        <f>S157*H157</f>
        <v>0</v>
      </c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R157" s="217" t="s">
        <v>265</v>
      </c>
      <c r="AT157" s="217" t="s">
        <v>267</v>
      </c>
      <c r="AU157" s="217" t="s">
        <v>76</v>
      </c>
      <c r="AY157" s="17" t="s">
        <v>266</v>
      </c>
      <c r="BE157" s="218">
        <f>IF(N157="základní",J157,0)</f>
        <v>0</v>
      </c>
      <c r="BF157" s="218">
        <f>IF(N157="snížená",J157,0)</f>
        <v>0</v>
      </c>
      <c r="BG157" s="218">
        <f>IF(N157="zákl. přenesená",J157,0)</f>
        <v>0</v>
      </c>
      <c r="BH157" s="218">
        <f>IF(N157="sníž. přenesená",J157,0)</f>
        <v>0</v>
      </c>
      <c r="BI157" s="218">
        <f>IF(N157="nulová",J157,0)</f>
        <v>0</v>
      </c>
      <c r="BJ157" s="17" t="s">
        <v>76</v>
      </c>
      <c r="BK157" s="218">
        <f>ROUND(I157*H157,2)</f>
        <v>0</v>
      </c>
      <c r="BL157" s="17" t="s">
        <v>265</v>
      </c>
      <c r="BM157" s="217" t="s">
        <v>4667</v>
      </c>
    </row>
    <row r="158" s="2" customFormat="1">
      <c r="A158" s="38"/>
      <c r="B158" s="39"/>
      <c r="C158" s="40"/>
      <c r="D158" s="219" t="s">
        <v>273</v>
      </c>
      <c r="E158" s="40"/>
      <c r="F158" s="220" t="s">
        <v>4326</v>
      </c>
      <c r="G158" s="40"/>
      <c r="H158" s="40"/>
      <c r="I158" s="221"/>
      <c r="J158" s="40"/>
      <c r="K158" s="40"/>
      <c r="L158" s="44"/>
      <c r="M158" s="222"/>
      <c r="N158" s="223"/>
      <c r="O158" s="84"/>
      <c r="P158" s="84"/>
      <c r="Q158" s="84"/>
      <c r="R158" s="84"/>
      <c r="S158" s="84"/>
      <c r="T158" s="85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T158" s="17" t="s">
        <v>273</v>
      </c>
      <c r="AU158" s="17" t="s">
        <v>76</v>
      </c>
    </row>
    <row r="159" s="2" customFormat="1" ht="16.5" customHeight="1">
      <c r="A159" s="38"/>
      <c r="B159" s="39"/>
      <c r="C159" s="206" t="s">
        <v>677</v>
      </c>
      <c r="D159" s="206" t="s">
        <v>267</v>
      </c>
      <c r="E159" s="207" t="s">
        <v>4353</v>
      </c>
      <c r="F159" s="208" t="s">
        <v>4354</v>
      </c>
      <c r="G159" s="209" t="s">
        <v>299</v>
      </c>
      <c r="H159" s="210">
        <v>324.904</v>
      </c>
      <c r="I159" s="211"/>
      <c r="J159" s="212">
        <f>ROUND(I159*H159,2)</f>
        <v>0</v>
      </c>
      <c r="K159" s="208" t="s">
        <v>19</v>
      </c>
      <c r="L159" s="44"/>
      <c r="M159" s="213" t="s">
        <v>19</v>
      </c>
      <c r="N159" s="214" t="s">
        <v>40</v>
      </c>
      <c r="O159" s="84"/>
      <c r="P159" s="215">
        <f>O159*H159</f>
        <v>0</v>
      </c>
      <c r="Q159" s="215">
        <v>0</v>
      </c>
      <c r="R159" s="215">
        <f>Q159*H159</f>
        <v>0</v>
      </c>
      <c r="S159" s="215">
        <v>0</v>
      </c>
      <c r="T159" s="216">
        <f>S159*H159</f>
        <v>0</v>
      </c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R159" s="217" t="s">
        <v>265</v>
      </c>
      <c r="AT159" s="217" t="s">
        <v>267</v>
      </c>
      <c r="AU159" s="217" t="s">
        <v>76</v>
      </c>
      <c r="AY159" s="17" t="s">
        <v>266</v>
      </c>
      <c r="BE159" s="218">
        <f>IF(N159="základní",J159,0)</f>
        <v>0</v>
      </c>
      <c r="BF159" s="218">
        <f>IF(N159="snížená",J159,0)</f>
        <v>0</v>
      </c>
      <c r="BG159" s="218">
        <f>IF(N159="zákl. přenesená",J159,0)</f>
        <v>0</v>
      </c>
      <c r="BH159" s="218">
        <f>IF(N159="sníž. přenesená",J159,0)</f>
        <v>0</v>
      </c>
      <c r="BI159" s="218">
        <f>IF(N159="nulová",J159,0)</f>
        <v>0</v>
      </c>
      <c r="BJ159" s="17" t="s">
        <v>76</v>
      </c>
      <c r="BK159" s="218">
        <f>ROUND(I159*H159,2)</f>
        <v>0</v>
      </c>
      <c r="BL159" s="17" t="s">
        <v>265</v>
      </c>
      <c r="BM159" s="217" t="s">
        <v>4668</v>
      </c>
    </row>
    <row r="160" s="12" customFormat="1">
      <c r="A160" s="12"/>
      <c r="B160" s="224"/>
      <c r="C160" s="225"/>
      <c r="D160" s="226" t="s">
        <v>275</v>
      </c>
      <c r="E160" s="227" t="s">
        <v>408</v>
      </c>
      <c r="F160" s="228" t="s">
        <v>4669</v>
      </c>
      <c r="G160" s="225"/>
      <c r="H160" s="229">
        <v>324.904</v>
      </c>
      <c r="I160" s="230"/>
      <c r="J160" s="225"/>
      <c r="K160" s="225"/>
      <c r="L160" s="231"/>
      <c r="M160" s="236"/>
      <c r="N160" s="237"/>
      <c r="O160" s="237"/>
      <c r="P160" s="237"/>
      <c r="Q160" s="237"/>
      <c r="R160" s="237"/>
      <c r="S160" s="237"/>
      <c r="T160" s="238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T160" s="235" t="s">
        <v>275</v>
      </c>
      <c r="AU160" s="235" t="s">
        <v>76</v>
      </c>
      <c r="AV160" s="12" t="s">
        <v>78</v>
      </c>
      <c r="AW160" s="12" t="s">
        <v>31</v>
      </c>
      <c r="AX160" s="12" t="s">
        <v>69</v>
      </c>
      <c r="AY160" s="235" t="s">
        <v>266</v>
      </c>
    </row>
    <row r="161" s="12" customFormat="1">
      <c r="A161" s="12"/>
      <c r="B161" s="224"/>
      <c r="C161" s="225"/>
      <c r="D161" s="226" t="s">
        <v>275</v>
      </c>
      <c r="E161" s="227" t="s">
        <v>2607</v>
      </c>
      <c r="F161" s="228" t="s">
        <v>4670</v>
      </c>
      <c r="G161" s="225"/>
      <c r="H161" s="229">
        <v>324.904</v>
      </c>
      <c r="I161" s="230"/>
      <c r="J161" s="225"/>
      <c r="K161" s="225"/>
      <c r="L161" s="231"/>
      <c r="M161" s="236"/>
      <c r="N161" s="237"/>
      <c r="O161" s="237"/>
      <c r="P161" s="237"/>
      <c r="Q161" s="237"/>
      <c r="R161" s="237"/>
      <c r="S161" s="237"/>
      <c r="T161" s="238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T161" s="235" t="s">
        <v>275</v>
      </c>
      <c r="AU161" s="235" t="s">
        <v>76</v>
      </c>
      <c r="AV161" s="12" t="s">
        <v>78</v>
      </c>
      <c r="AW161" s="12" t="s">
        <v>31</v>
      </c>
      <c r="AX161" s="12" t="s">
        <v>76</v>
      </c>
      <c r="AY161" s="235" t="s">
        <v>266</v>
      </c>
    </row>
    <row r="162" s="2" customFormat="1" ht="16.5" customHeight="1">
      <c r="A162" s="38"/>
      <c r="B162" s="39"/>
      <c r="C162" s="206" t="s">
        <v>683</v>
      </c>
      <c r="D162" s="206" t="s">
        <v>267</v>
      </c>
      <c r="E162" s="207" t="s">
        <v>4327</v>
      </c>
      <c r="F162" s="208" t="s">
        <v>4328</v>
      </c>
      <c r="G162" s="209" t="s">
        <v>341</v>
      </c>
      <c r="H162" s="210">
        <v>47.566000000000002</v>
      </c>
      <c r="I162" s="211"/>
      <c r="J162" s="212">
        <f>ROUND(I162*H162,2)</f>
        <v>0</v>
      </c>
      <c r="K162" s="208" t="s">
        <v>271</v>
      </c>
      <c r="L162" s="44"/>
      <c r="M162" s="213" t="s">
        <v>19</v>
      </c>
      <c r="N162" s="214" t="s">
        <v>40</v>
      </c>
      <c r="O162" s="84"/>
      <c r="P162" s="215">
        <f>O162*H162</f>
        <v>0</v>
      </c>
      <c r="Q162" s="215">
        <v>0</v>
      </c>
      <c r="R162" s="215">
        <f>Q162*H162</f>
        <v>0</v>
      </c>
      <c r="S162" s="215">
        <v>0</v>
      </c>
      <c r="T162" s="216">
        <f>S162*H162</f>
        <v>0</v>
      </c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R162" s="217" t="s">
        <v>265</v>
      </c>
      <c r="AT162" s="217" t="s">
        <v>267</v>
      </c>
      <c r="AU162" s="217" t="s">
        <v>76</v>
      </c>
      <c r="AY162" s="17" t="s">
        <v>266</v>
      </c>
      <c r="BE162" s="218">
        <f>IF(N162="základní",J162,0)</f>
        <v>0</v>
      </c>
      <c r="BF162" s="218">
        <f>IF(N162="snížená",J162,0)</f>
        <v>0</v>
      </c>
      <c r="BG162" s="218">
        <f>IF(N162="zákl. přenesená",J162,0)</f>
        <v>0</v>
      </c>
      <c r="BH162" s="218">
        <f>IF(N162="sníž. přenesená",J162,0)</f>
        <v>0</v>
      </c>
      <c r="BI162" s="218">
        <f>IF(N162="nulová",J162,0)</f>
        <v>0</v>
      </c>
      <c r="BJ162" s="17" t="s">
        <v>76</v>
      </c>
      <c r="BK162" s="218">
        <f>ROUND(I162*H162,2)</f>
        <v>0</v>
      </c>
      <c r="BL162" s="17" t="s">
        <v>265</v>
      </c>
      <c r="BM162" s="217" t="s">
        <v>4671</v>
      </c>
    </row>
    <row r="163" s="2" customFormat="1">
      <c r="A163" s="38"/>
      <c r="B163" s="39"/>
      <c r="C163" s="40"/>
      <c r="D163" s="219" t="s">
        <v>273</v>
      </c>
      <c r="E163" s="40"/>
      <c r="F163" s="220" t="s">
        <v>4330</v>
      </c>
      <c r="G163" s="40"/>
      <c r="H163" s="40"/>
      <c r="I163" s="221"/>
      <c r="J163" s="40"/>
      <c r="K163" s="40"/>
      <c r="L163" s="44"/>
      <c r="M163" s="222"/>
      <c r="N163" s="223"/>
      <c r="O163" s="84"/>
      <c r="P163" s="84"/>
      <c r="Q163" s="84"/>
      <c r="R163" s="84"/>
      <c r="S163" s="84"/>
      <c r="T163" s="85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T163" s="17" t="s">
        <v>273</v>
      </c>
      <c r="AU163" s="17" t="s">
        <v>76</v>
      </c>
    </row>
    <row r="164" s="2" customFormat="1" ht="16.5" customHeight="1">
      <c r="A164" s="38"/>
      <c r="B164" s="39"/>
      <c r="C164" s="206" t="s">
        <v>692</v>
      </c>
      <c r="D164" s="206" t="s">
        <v>267</v>
      </c>
      <c r="E164" s="207" t="s">
        <v>4331</v>
      </c>
      <c r="F164" s="208" t="s">
        <v>4332</v>
      </c>
      <c r="G164" s="209" t="s">
        <v>341</v>
      </c>
      <c r="H164" s="210">
        <v>76.599999999999994</v>
      </c>
      <c r="I164" s="211"/>
      <c r="J164" s="212">
        <f>ROUND(I164*H164,2)</f>
        <v>0</v>
      </c>
      <c r="K164" s="208" t="s">
        <v>19</v>
      </c>
      <c r="L164" s="44"/>
      <c r="M164" s="213" t="s">
        <v>19</v>
      </c>
      <c r="N164" s="214" t="s">
        <v>40</v>
      </c>
      <c r="O164" s="84"/>
      <c r="P164" s="215">
        <f>O164*H164</f>
        <v>0</v>
      </c>
      <c r="Q164" s="215">
        <v>0</v>
      </c>
      <c r="R164" s="215">
        <f>Q164*H164</f>
        <v>0</v>
      </c>
      <c r="S164" s="215">
        <v>0</v>
      </c>
      <c r="T164" s="216">
        <f>S164*H164</f>
        <v>0</v>
      </c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R164" s="217" t="s">
        <v>265</v>
      </c>
      <c r="AT164" s="217" t="s">
        <v>267</v>
      </c>
      <c r="AU164" s="217" t="s">
        <v>76</v>
      </c>
      <c r="AY164" s="17" t="s">
        <v>266</v>
      </c>
      <c r="BE164" s="218">
        <f>IF(N164="základní",J164,0)</f>
        <v>0</v>
      </c>
      <c r="BF164" s="218">
        <f>IF(N164="snížená",J164,0)</f>
        <v>0</v>
      </c>
      <c r="BG164" s="218">
        <f>IF(N164="zákl. přenesená",J164,0)</f>
        <v>0</v>
      </c>
      <c r="BH164" s="218">
        <f>IF(N164="sníž. přenesená",J164,0)</f>
        <v>0</v>
      </c>
      <c r="BI164" s="218">
        <f>IF(N164="nulová",J164,0)</f>
        <v>0</v>
      </c>
      <c r="BJ164" s="17" t="s">
        <v>76</v>
      </c>
      <c r="BK164" s="218">
        <f>ROUND(I164*H164,2)</f>
        <v>0</v>
      </c>
      <c r="BL164" s="17" t="s">
        <v>265</v>
      </c>
      <c r="BM164" s="217" t="s">
        <v>4672</v>
      </c>
    </row>
    <row r="165" s="12" customFormat="1">
      <c r="A165" s="12"/>
      <c r="B165" s="224"/>
      <c r="C165" s="225"/>
      <c r="D165" s="226" t="s">
        <v>275</v>
      </c>
      <c r="E165" s="227" t="s">
        <v>1749</v>
      </c>
      <c r="F165" s="228" t="s">
        <v>4673</v>
      </c>
      <c r="G165" s="225"/>
      <c r="H165" s="229">
        <v>76.599999999999994</v>
      </c>
      <c r="I165" s="230"/>
      <c r="J165" s="225"/>
      <c r="K165" s="225"/>
      <c r="L165" s="231"/>
      <c r="M165" s="236"/>
      <c r="N165" s="237"/>
      <c r="O165" s="237"/>
      <c r="P165" s="237"/>
      <c r="Q165" s="237"/>
      <c r="R165" s="237"/>
      <c r="S165" s="237"/>
      <c r="T165" s="238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T165" s="235" t="s">
        <v>275</v>
      </c>
      <c r="AU165" s="235" t="s">
        <v>76</v>
      </c>
      <c r="AV165" s="12" t="s">
        <v>78</v>
      </c>
      <c r="AW165" s="12" t="s">
        <v>31</v>
      </c>
      <c r="AX165" s="12" t="s">
        <v>69</v>
      </c>
      <c r="AY165" s="235" t="s">
        <v>266</v>
      </c>
    </row>
    <row r="166" s="12" customFormat="1">
      <c r="A166" s="12"/>
      <c r="B166" s="224"/>
      <c r="C166" s="225"/>
      <c r="D166" s="226" t="s">
        <v>275</v>
      </c>
      <c r="E166" s="227" t="s">
        <v>2618</v>
      </c>
      <c r="F166" s="228" t="s">
        <v>4674</v>
      </c>
      <c r="G166" s="225"/>
      <c r="H166" s="229">
        <v>76.599999999999994</v>
      </c>
      <c r="I166" s="230"/>
      <c r="J166" s="225"/>
      <c r="K166" s="225"/>
      <c r="L166" s="231"/>
      <c r="M166" s="236"/>
      <c r="N166" s="237"/>
      <c r="O166" s="237"/>
      <c r="P166" s="237"/>
      <c r="Q166" s="237"/>
      <c r="R166" s="237"/>
      <c r="S166" s="237"/>
      <c r="T166" s="238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T166" s="235" t="s">
        <v>275</v>
      </c>
      <c r="AU166" s="235" t="s">
        <v>76</v>
      </c>
      <c r="AV166" s="12" t="s">
        <v>78</v>
      </c>
      <c r="AW166" s="12" t="s">
        <v>31</v>
      </c>
      <c r="AX166" s="12" t="s">
        <v>76</v>
      </c>
      <c r="AY166" s="235" t="s">
        <v>266</v>
      </c>
    </row>
    <row r="167" s="2" customFormat="1" ht="16.5" customHeight="1">
      <c r="A167" s="38"/>
      <c r="B167" s="39"/>
      <c r="C167" s="206" t="s">
        <v>697</v>
      </c>
      <c r="D167" s="206" t="s">
        <v>267</v>
      </c>
      <c r="E167" s="207" t="s">
        <v>4335</v>
      </c>
      <c r="F167" s="208" t="s">
        <v>4336</v>
      </c>
      <c r="G167" s="209" t="s">
        <v>341</v>
      </c>
      <c r="H167" s="210">
        <v>20</v>
      </c>
      <c r="I167" s="211"/>
      <c r="J167" s="212">
        <f>ROUND(I167*H167,2)</f>
        <v>0</v>
      </c>
      <c r="K167" s="208" t="s">
        <v>19</v>
      </c>
      <c r="L167" s="44"/>
      <c r="M167" s="213" t="s">
        <v>19</v>
      </c>
      <c r="N167" s="214" t="s">
        <v>40</v>
      </c>
      <c r="O167" s="84"/>
      <c r="P167" s="215">
        <f>O167*H167</f>
        <v>0</v>
      </c>
      <c r="Q167" s="215">
        <v>0</v>
      </c>
      <c r="R167" s="215">
        <f>Q167*H167</f>
        <v>0</v>
      </c>
      <c r="S167" s="215">
        <v>0</v>
      </c>
      <c r="T167" s="216">
        <f>S167*H167</f>
        <v>0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217" t="s">
        <v>265</v>
      </c>
      <c r="AT167" s="217" t="s">
        <v>267</v>
      </c>
      <c r="AU167" s="217" t="s">
        <v>76</v>
      </c>
      <c r="AY167" s="17" t="s">
        <v>266</v>
      </c>
      <c r="BE167" s="218">
        <f>IF(N167="základní",J167,0)</f>
        <v>0</v>
      </c>
      <c r="BF167" s="218">
        <f>IF(N167="snížená",J167,0)</f>
        <v>0</v>
      </c>
      <c r="BG167" s="218">
        <f>IF(N167="zákl. přenesená",J167,0)</f>
        <v>0</v>
      </c>
      <c r="BH167" s="218">
        <f>IF(N167="sníž. přenesená",J167,0)</f>
        <v>0</v>
      </c>
      <c r="BI167" s="218">
        <f>IF(N167="nulová",J167,0)</f>
        <v>0</v>
      </c>
      <c r="BJ167" s="17" t="s">
        <v>76</v>
      </c>
      <c r="BK167" s="218">
        <f>ROUND(I167*H167,2)</f>
        <v>0</v>
      </c>
      <c r="BL167" s="17" t="s">
        <v>265</v>
      </c>
      <c r="BM167" s="217" t="s">
        <v>4675</v>
      </c>
    </row>
    <row r="168" s="2" customFormat="1" ht="16.5" customHeight="1">
      <c r="A168" s="38"/>
      <c r="B168" s="39"/>
      <c r="C168" s="206" t="s">
        <v>704</v>
      </c>
      <c r="D168" s="206" t="s">
        <v>267</v>
      </c>
      <c r="E168" s="207" t="s">
        <v>4344</v>
      </c>
      <c r="F168" s="208" t="s">
        <v>4345</v>
      </c>
      <c r="G168" s="209" t="s">
        <v>299</v>
      </c>
      <c r="H168" s="210">
        <v>261.22300000000001</v>
      </c>
      <c r="I168" s="211"/>
      <c r="J168" s="212">
        <f>ROUND(I168*H168,2)</f>
        <v>0</v>
      </c>
      <c r="K168" s="208" t="s">
        <v>271</v>
      </c>
      <c r="L168" s="44"/>
      <c r="M168" s="213" t="s">
        <v>19</v>
      </c>
      <c r="N168" s="214" t="s">
        <v>40</v>
      </c>
      <c r="O168" s="84"/>
      <c r="P168" s="215">
        <f>O168*H168</f>
        <v>0</v>
      </c>
      <c r="Q168" s="215">
        <v>0</v>
      </c>
      <c r="R168" s="215">
        <f>Q168*H168</f>
        <v>0</v>
      </c>
      <c r="S168" s="215">
        <v>0</v>
      </c>
      <c r="T168" s="216">
        <f>S168*H168</f>
        <v>0</v>
      </c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R168" s="217" t="s">
        <v>265</v>
      </c>
      <c r="AT168" s="217" t="s">
        <v>267</v>
      </c>
      <c r="AU168" s="217" t="s">
        <v>76</v>
      </c>
      <c r="AY168" s="17" t="s">
        <v>266</v>
      </c>
      <c r="BE168" s="218">
        <f>IF(N168="základní",J168,0)</f>
        <v>0</v>
      </c>
      <c r="BF168" s="218">
        <f>IF(N168="snížená",J168,0)</f>
        <v>0</v>
      </c>
      <c r="BG168" s="218">
        <f>IF(N168="zákl. přenesená",J168,0)</f>
        <v>0</v>
      </c>
      <c r="BH168" s="218">
        <f>IF(N168="sníž. přenesená",J168,0)</f>
        <v>0</v>
      </c>
      <c r="BI168" s="218">
        <f>IF(N168="nulová",J168,0)</f>
        <v>0</v>
      </c>
      <c r="BJ168" s="17" t="s">
        <v>76</v>
      </c>
      <c r="BK168" s="218">
        <f>ROUND(I168*H168,2)</f>
        <v>0</v>
      </c>
      <c r="BL168" s="17" t="s">
        <v>265</v>
      </c>
      <c r="BM168" s="217" t="s">
        <v>4676</v>
      </c>
    </row>
    <row r="169" s="2" customFormat="1">
      <c r="A169" s="38"/>
      <c r="B169" s="39"/>
      <c r="C169" s="40"/>
      <c r="D169" s="219" t="s">
        <v>273</v>
      </c>
      <c r="E169" s="40"/>
      <c r="F169" s="220" t="s">
        <v>4347</v>
      </c>
      <c r="G169" s="40"/>
      <c r="H169" s="40"/>
      <c r="I169" s="221"/>
      <c r="J169" s="40"/>
      <c r="K169" s="40"/>
      <c r="L169" s="44"/>
      <c r="M169" s="222"/>
      <c r="N169" s="223"/>
      <c r="O169" s="84"/>
      <c r="P169" s="84"/>
      <c r="Q169" s="84"/>
      <c r="R169" s="84"/>
      <c r="S169" s="84"/>
      <c r="T169" s="85"/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T169" s="17" t="s">
        <v>273</v>
      </c>
      <c r="AU169" s="17" t="s">
        <v>76</v>
      </c>
    </row>
    <row r="170" s="2" customFormat="1" ht="16.5" customHeight="1">
      <c r="A170" s="38"/>
      <c r="B170" s="39"/>
      <c r="C170" s="206" t="s">
        <v>711</v>
      </c>
      <c r="D170" s="206" t="s">
        <v>267</v>
      </c>
      <c r="E170" s="207" t="s">
        <v>4348</v>
      </c>
      <c r="F170" s="208" t="s">
        <v>4349</v>
      </c>
      <c r="G170" s="209" t="s">
        <v>4350</v>
      </c>
      <c r="H170" s="210">
        <v>30</v>
      </c>
      <c r="I170" s="211"/>
      <c r="J170" s="212">
        <f>ROUND(I170*H170,2)</f>
        <v>0</v>
      </c>
      <c r="K170" s="208" t="s">
        <v>271</v>
      </c>
      <c r="L170" s="44"/>
      <c r="M170" s="213" t="s">
        <v>19</v>
      </c>
      <c r="N170" s="214" t="s">
        <v>40</v>
      </c>
      <c r="O170" s="84"/>
      <c r="P170" s="215">
        <f>O170*H170</f>
        <v>0</v>
      </c>
      <c r="Q170" s="215">
        <v>0</v>
      </c>
      <c r="R170" s="215">
        <f>Q170*H170</f>
        <v>0</v>
      </c>
      <c r="S170" s="215">
        <v>0</v>
      </c>
      <c r="T170" s="216">
        <f>S170*H170</f>
        <v>0</v>
      </c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R170" s="217" t="s">
        <v>265</v>
      </c>
      <c r="AT170" s="217" t="s">
        <v>267</v>
      </c>
      <c r="AU170" s="217" t="s">
        <v>76</v>
      </c>
      <c r="AY170" s="17" t="s">
        <v>266</v>
      </c>
      <c r="BE170" s="218">
        <f>IF(N170="základní",J170,0)</f>
        <v>0</v>
      </c>
      <c r="BF170" s="218">
        <f>IF(N170="snížená",J170,0)</f>
        <v>0</v>
      </c>
      <c r="BG170" s="218">
        <f>IF(N170="zákl. přenesená",J170,0)</f>
        <v>0</v>
      </c>
      <c r="BH170" s="218">
        <f>IF(N170="sníž. přenesená",J170,0)</f>
        <v>0</v>
      </c>
      <c r="BI170" s="218">
        <f>IF(N170="nulová",J170,0)</f>
        <v>0</v>
      </c>
      <c r="BJ170" s="17" t="s">
        <v>76</v>
      </c>
      <c r="BK170" s="218">
        <f>ROUND(I170*H170,2)</f>
        <v>0</v>
      </c>
      <c r="BL170" s="17" t="s">
        <v>265</v>
      </c>
      <c r="BM170" s="217" t="s">
        <v>4677</v>
      </c>
    </row>
    <row r="171" s="2" customFormat="1">
      <c r="A171" s="38"/>
      <c r="B171" s="39"/>
      <c r="C171" s="40"/>
      <c r="D171" s="219" t="s">
        <v>273</v>
      </c>
      <c r="E171" s="40"/>
      <c r="F171" s="220" t="s">
        <v>4352</v>
      </c>
      <c r="G171" s="40"/>
      <c r="H171" s="40"/>
      <c r="I171" s="221"/>
      <c r="J171" s="40"/>
      <c r="K171" s="40"/>
      <c r="L171" s="44"/>
      <c r="M171" s="222"/>
      <c r="N171" s="223"/>
      <c r="O171" s="84"/>
      <c r="P171" s="84"/>
      <c r="Q171" s="84"/>
      <c r="R171" s="84"/>
      <c r="S171" s="84"/>
      <c r="T171" s="85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T171" s="17" t="s">
        <v>273</v>
      </c>
      <c r="AU171" s="17" t="s">
        <v>76</v>
      </c>
    </row>
    <row r="172" s="2" customFormat="1" ht="16.5" customHeight="1">
      <c r="A172" s="38"/>
      <c r="B172" s="39"/>
      <c r="C172" s="206" t="s">
        <v>718</v>
      </c>
      <c r="D172" s="206" t="s">
        <v>267</v>
      </c>
      <c r="E172" s="207" t="s">
        <v>4356</v>
      </c>
      <c r="F172" s="208" t="s">
        <v>4678</v>
      </c>
      <c r="G172" s="209" t="s">
        <v>391</v>
      </c>
      <c r="H172" s="210">
        <v>1156.904</v>
      </c>
      <c r="I172" s="211"/>
      <c r="J172" s="212">
        <f>ROUND(I172*H172,2)</f>
        <v>0</v>
      </c>
      <c r="K172" s="208" t="s">
        <v>19</v>
      </c>
      <c r="L172" s="44"/>
      <c r="M172" s="213" t="s">
        <v>19</v>
      </c>
      <c r="N172" s="214" t="s">
        <v>40</v>
      </c>
      <c r="O172" s="84"/>
      <c r="P172" s="215">
        <f>O172*H172</f>
        <v>0</v>
      </c>
      <c r="Q172" s="215">
        <v>0</v>
      </c>
      <c r="R172" s="215">
        <f>Q172*H172</f>
        <v>0</v>
      </c>
      <c r="S172" s="215">
        <v>0</v>
      </c>
      <c r="T172" s="216">
        <f>S172*H172</f>
        <v>0</v>
      </c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R172" s="217" t="s">
        <v>265</v>
      </c>
      <c r="AT172" s="217" t="s">
        <v>267</v>
      </c>
      <c r="AU172" s="217" t="s">
        <v>76</v>
      </c>
      <c r="AY172" s="17" t="s">
        <v>266</v>
      </c>
      <c r="BE172" s="218">
        <f>IF(N172="základní",J172,0)</f>
        <v>0</v>
      </c>
      <c r="BF172" s="218">
        <f>IF(N172="snížená",J172,0)</f>
        <v>0</v>
      </c>
      <c r="BG172" s="218">
        <f>IF(N172="zákl. přenesená",J172,0)</f>
        <v>0</v>
      </c>
      <c r="BH172" s="218">
        <f>IF(N172="sníž. přenesená",J172,0)</f>
        <v>0</v>
      </c>
      <c r="BI172" s="218">
        <f>IF(N172="nulová",J172,0)</f>
        <v>0</v>
      </c>
      <c r="BJ172" s="17" t="s">
        <v>76</v>
      </c>
      <c r="BK172" s="218">
        <f>ROUND(I172*H172,2)</f>
        <v>0</v>
      </c>
      <c r="BL172" s="17" t="s">
        <v>265</v>
      </c>
      <c r="BM172" s="217" t="s">
        <v>4679</v>
      </c>
    </row>
    <row r="173" s="2" customFormat="1" ht="16.5" customHeight="1">
      <c r="A173" s="38"/>
      <c r="B173" s="39"/>
      <c r="C173" s="206" t="s">
        <v>723</v>
      </c>
      <c r="D173" s="206" t="s">
        <v>267</v>
      </c>
      <c r="E173" s="207" t="s">
        <v>3141</v>
      </c>
      <c r="F173" s="208" t="s">
        <v>3142</v>
      </c>
      <c r="G173" s="209" t="s">
        <v>391</v>
      </c>
      <c r="H173" s="210">
        <v>55.100000000000001</v>
      </c>
      <c r="I173" s="211"/>
      <c r="J173" s="212">
        <f>ROUND(I173*H173,2)</f>
        <v>0</v>
      </c>
      <c r="K173" s="208" t="s">
        <v>271</v>
      </c>
      <c r="L173" s="44"/>
      <c r="M173" s="213" t="s">
        <v>19</v>
      </c>
      <c r="N173" s="214" t="s">
        <v>40</v>
      </c>
      <c r="O173" s="84"/>
      <c r="P173" s="215">
        <f>O173*H173</f>
        <v>0</v>
      </c>
      <c r="Q173" s="215">
        <v>0</v>
      </c>
      <c r="R173" s="215">
        <f>Q173*H173</f>
        <v>0</v>
      </c>
      <c r="S173" s="215">
        <v>0</v>
      </c>
      <c r="T173" s="216">
        <f>S173*H173</f>
        <v>0</v>
      </c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R173" s="217" t="s">
        <v>265</v>
      </c>
      <c r="AT173" s="217" t="s">
        <v>267</v>
      </c>
      <c r="AU173" s="217" t="s">
        <v>76</v>
      </c>
      <c r="AY173" s="17" t="s">
        <v>266</v>
      </c>
      <c r="BE173" s="218">
        <f>IF(N173="základní",J173,0)</f>
        <v>0</v>
      </c>
      <c r="BF173" s="218">
        <f>IF(N173="snížená",J173,0)</f>
        <v>0</v>
      </c>
      <c r="BG173" s="218">
        <f>IF(N173="zákl. přenesená",J173,0)</f>
        <v>0</v>
      </c>
      <c r="BH173" s="218">
        <f>IF(N173="sníž. přenesená",J173,0)</f>
        <v>0</v>
      </c>
      <c r="BI173" s="218">
        <f>IF(N173="nulová",J173,0)</f>
        <v>0</v>
      </c>
      <c r="BJ173" s="17" t="s">
        <v>76</v>
      </c>
      <c r="BK173" s="218">
        <f>ROUND(I173*H173,2)</f>
        <v>0</v>
      </c>
      <c r="BL173" s="17" t="s">
        <v>265</v>
      </c>
      <c r="BM173" s="217" t="s">
        <v>4680</v>
      </c>
    </row>
    <row r="174" s="2" customFormat="1">
      <c r="A174" s="38"/>
      <c r="B174" s="39"/>
      <c r="C174" s="40"/>
      <c r="D174" s="219" t="s">
        <v>273</v>
      </c>
      <c r="E174" s="40"/>
      <c r="F174" s="220" t="s">
        <v>4360</v>
      </c>
      <c r="G174" s="40"/>
      <c r="H174" s="40"/>
      <c r="I174" s="221"/>
      <c r="J174" s="40"/>
      <c r="K174" s="40"/>
      <c r="L174" s="44"/>
      <c r="M174" s="222"/>
      <c r="N174" s="223"/>
      <c r="O174" s="84"/>
      <c r="P174" s="84"/>
      <c r="Q174" s="84"/>
      <c r="R174" s="84"/>
      <c r="S174" s="84"/>
      <c r="T174" s="85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T174" s="17" t="s">
        <v>273</v>
      </c>
      <c r="AU174" s="17" t="s">
        <v>76</v>
      </c>
    </row>
    <row r="175" s="2" customFormat="1" ht="16.5" customHeight="1">
      <c r="A175" s="38"/>
      <c r="B175" s="39"/>
      <c r="C175" s="206" t="s">
        <v>736</v>
      </c>
      <c r="D175" s="206" t="s">
        <v>267</v>
      </c>
      <c r="E175" s="207" t="s">
        <v>4361</v>
      </c>
      <c r="F175" s="208" t="s">
        <v>4362</v>
      </c>
      <c r="G175" s="209" t="s">
        <v>391</v>
      </c>
      <c r="H175" s="210">
        <v>895.39999999999998</v>
      </c>
      <c r="I175" s="211"/>
      <c r="J175" s="212">
        <f>ROUND(I175*H175,2)</f>
        <v>0</v>
      </c>
      <c r="K175" s="208" t="s">
        <v>271</v>
      </c>
      <c r="L175" s="44"/>
      <c r="M175" s="213" t="s">
        <v>19</v>
      </c>
      <c r="N175" s="214" t="s">
        <v>40</v>
      </c>
      <c r="O175" s="84"/>
      <c r="P175" s="215">
        <f>O175*H175</f>
        <v>0</v>
      </c>
      <c r="Q175" s="215">
        <v>0</v>
      </c>
      <c r="R175" s="215">
        <f>Q175*H175</f>
        <v>0</v>
      </c>
      <c r="S175" s="215">
        <v>0</v>
      </c>
      <c r="T175" s="216">
        <f>S175*H175</f>
        <v>0</v>
      </c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R175" s="217" t="s">
        <v>265</v>
      </c>
      <c r="AT175" s="217" t="s">
        <v>267</v>
      </c>
      <c r="AU175" s="217" t="s">
        <v>76</v>
      </c>
      <c r="AY175" s="17" t="s">
        <v>266</v>
      </c>
      <c r="BE175" s="218">
        <f>IF(N175="základní",J175,0)</f>
        <v>0</v>
      </c>
      <c r="BF175" s="218">
        <f>IF(N175="snížená",J175,0)</f>
        <v>0</v>
      </c>
      <c r="BG175" s="218">
        <f>IF(N175="zákl. přenesená",J175,0)</f>
        <v>0</v>
      </c>
      <c r="BH175" s="218">
        <f>IF(N175="sníž. přenesená",J175,0)</f>
        <v>0</v>
      </c>
      <c r="BI175" s="218">
        <f>IF(N175="nulová",J175,0)</f>
        <v>0</v>
      </c>
      <c r="BJ175" s="17" t="s">
        <v>76</v>
      </c>
      <c r="BK175" s="218">
        <f>ROUND(I175*H175,2)</f>
        <v>0</v>
      </c>
      <c r="BL175" s="17" t="s">
        <v>265</v>
      </c>
      <c r="BM175" s="217" t="s">
        <v>4681</v>
      </c>
    </row>
    <row r="176" s="2" customFormat="1">
      <c r="A176" s="38"/>
      <c r="B176" s="39"/>
      <c r="C176" s="40"/>
      <c r="D176" s="219" t="s">
        <v>273</v>
      </c>
      <c r="E176" s="40"/>
      <c r="F176" s="220" t="s">
        <v>4364</v>
      </c>
      <c r="G176" s="40"/>
      <c r="H176" s="40"/>
      <c r="I176" s="221"/>
      <c r="J176" s="40"/>
      <c r="K176" s="40"/>
      <c r="L176" s="44"/>
      <c r="M176" s="222"/>
      <c r="N176" s="223"/>
      <c r="O176" s="84"/>
      <c r="P176" s="84"/>
      <c r="Q176" s="84"/>
      <c r="R176" s="84"/>
      <c r="S176" s="84"/>
      <c r="T176" s="85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T176" s="17" t="s">
        <v>273</v>
      </c>
      <c r="AU176" s="17" t="s">
        <v>76</v>
      </c>
    </row>
    <row r="177" s="2" customFormat="1" ht="16.5" customHeight="1">
      <c r="A177" s="38"/>
      <c r="B177" s="39"/>
      <c r="C177" s="206" t="s">
        <v>741</v>
      </c>
      <c r="D177" s="206" t="s">
        <v>267</v>
      </c>
      <c r="E177" s="207" t="s">
        <v>4682</v>
      </c>
      <c r="F177" s="208" t="s">
        <v>4683</v>
      </c>
      <c r="G177" s="209" t="s">
        <v>391</v>
      </c>
      <c r="H177" s="210">
        <v>1009.5</v>
      </c>
      <c r="I177" s="211"/>
      <c r="J177" s="212">
        <f>ROUND(I177*H177,2)</f>
        <v>0</v>
      </c>
      <c r="K177" s="208" t="s">
        <v>271</v>
      </c>
      <c r="L177" s="44"/>
      <c r="M177" s="213" t="s">
        <v>19</v>
      </c>
      <c r="N177" s="214" t="s">
        <v>40</v>
      </c>
      <c r="O177" s="84"/>
      <c r="P177" s="215">
        <f>O177*H177</f>
        <v>0</v>
      </c>
      <c r="Q177" s="215">
        <v>0</v>
      </c>
      <c r="R177" s="215">
        <f>Q177*H177</f>
        <v>0</v>
      </c>
      <c r="S177" s="215">
        <v>0</v>
      </c>
      <c r="T177" s="216">
        <f>S177*H177</f>
        <v>0</v>
      </c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R177" s="217" t="s">
        <v>265</v>
      </c>
      <c r="AT177" s="217" t="s">
        <v>267</v>
      </c>
      <c r="AU177" s="217" t="s">
        <v>76</v>
      </c>
      <c r="AY177" s="17" t="s">
        <v>266</v>
      </c>
      <c r="BE177" s="218">
        <f>IF(N177="základní",J177,0)</f>
        <v>0</v>
      </c>
      <c r="BF177" s="218">
        <f>IF(N177="snížená",J177,0)</f>
        <v>0</v>
      </c>
      <c r="BG177" s="218">
        <f>IF(N177="zákl. přenesená",J177,0)</f>
        <v>0</v>
      </c>
      <c r="BH177" s="218">
        <f>IF(N177="sníž. přenesená",J177,0)</f>
        <v>0</v>
      </c>
      <c r="BI177" s="218">
        <f>IF(N177="nulová",J177,0)</f>
        <v>0</v>
      </c>
      <c r="BJ177" s="17" t="s">
        <v>76</v>
      </c>
      <c r="BK177" s="218">
        <f>ROUND(I177*H177,2)</f>
        <v>0</v>
      </c>
      <c r="BL177" s="17" t="s">
        <v>265</v>
      </c>
      <c r="BM177" s="217" t="s">
        <v>4684</v>
      </c>
    </row>
    <row r="178" s="2" customFormat="1">
      <c r="A178" s="38"/>
      <c r="B178" s="39"/>
      <c r="C178" s="40"/>
      <c r="D178" s="219" t="s">
        <v>273</v>
      </c>
      <c r="E178" s="40"/>
      <c r="F178" s="220" t="s">
        <v>4685</v>
      </c>
      <c r="G178" s="40"/>
      <c r="H178" s="40"/>
      <c r="I178" s="221"/>
      <c r="J178" s="40"/>
      <c r="K178" s="40"/>
      <c r="L178" s="44"/>
      <c r="M178" s="222"/>
      <c r="N178" s="223"/>
      <c r="O178" s="84"/>
      <c r="P178" s="84"/>
      <c r="Q178" s="84"/>
      <c r="R178" s="84"/>
      <c r="S178" s="84"/>
      <c r="T178" s="85"/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T178" s="17" t="s">
        <v>273</v>
      </c>
      <c r="AU178" s="17" t="s">
        <v>76</v>
      </c>
    </row>
    <row r="179" s="2" customFormat="1" ht="16.5" customHeight="1">
      <c r="A179" s="38"/>
      <c r="B179" s="39"/>
      <c r="C179" s="206" t="s">
        <v>746</v>
      </c>
      <c r="D179" s="206" t="s">
        <v>267</v>
      </c>
      <c r="E179" s="207" t="s">
        <v>4368</v>
      </c>
      <c r="F179" s="208" t="s">
        <v>4369</v>
      </c>
      <c r="G179" s="209" t="s">
        <v>391</v>
      </c>
      <c r="H179" s="210">
        <v>55.100000000000001</v>
      </c>
      <c r="I179" s="211"/>
      <c r="J179" s="212">
        <f>ROUND(I179*H179,2)</f>
        <v>0</v>
      </c>
      <c r="K179" s="208" t="s">
        <v>271</v>
      </c>
      <c r="L179" s="44"/>
      <c r="M179" s="213" t="s">
        <v>19</v>
      </c>
      <c r="N179" s="214" t="s">
        <v>40</v>
      </c>
      <c r="O179" s="84"/>
      <c r="P179" s="215">
        <f>O179*H179</f>
        <v>0</v>
      </c>
      <c r="Q179" s="215">
        <v>0</v>
      </c>
      <c r="R179" s="215">
        <f>Q179*H179</f>
        <v>0</v>
      </c>
      <c r="S179" s="215">
        <v>0</v>
      </c>
      <c r="T179" s="216">
        <f>S179*H179</f>
        <v>0</v>
      </c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R179" s="217" t="s">
        <v>265</v>
      </c>
      <c r="AT179" s="217" t="s">
        <v>267</v>
      </c>
      <c r="AU179" s="217" t="s">
        <v>76</v>
      </c>
      <c r="AY179" s="17" t="s">
        <v>266</v>
      </c>
      <c r="BE179" s="218">
        <f>IF(N179="základní",J179,0)</f>
        <v>0</v>
      </c>
      <c r="BF179" s="218">
        <f>IF(N179="snížená",J179,0)</f>
        <v>0</v>
      </c>
      <c r="BG179" s="218">
        <f>IF(N179="zákl. přenesená",J179,0)</f>
        <v>0</v>
      </c>
      <c r="BH179" s="218">
        <f>IF(N179="sníž. přenesená",J179,0)</f>
        <v>0</v>
      </c>
      <c r="BI179" s="218">
        <f>IF(N179="nulová",J179,0)</f>
        <v>0</v>
      </c>
      <c r="BJ179" s="17" t="s">
        <v>76</v>
      </c>
      <c r="BK179" s="218">
        <f>ROUND(I179*H179,2)</f>
        <v>0</v>
      </c>
      <c r="BL179" s="17" t="s">
        <v>265</v>
      </c>
      <c r="BM179" s="217" t="s">
        <v>4686</v>
      </c>
    </row>
    <row r="180" s="2" customFormat="1">
      <c r="A180" s="38"/>
      <c r="B180" s="39"/>
      <c r="C180" s="40"/>
      <c r="D180" s="219" t="s">
        <v>273</v>
      </c>
      <c r="E180" s="40"/>
      <c r="F180" s="220" t="s">
        <v>4371</v>
      </c>
      <c r="G180" s="40"/>
      <c r="H180" s="40"/>
      <c r="I180" s="221"/>
      <c r="J180" s="40"/>
      <c r="K180" s="40"/>
      <c r="L180" s="44"/>
      <c r="M180" s="222"/>
      <c r="N180" s="223"/>
      <c r="O180" s="84"/>
      <c r="P180" s="84"/>
      <c r="Q180" s="84"/>
      <c r="R180" s="84"/>
      <c r="S180" s="84"/>
      <c r="T180" s="85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T180" s="17" t="s">
        <v>273</v>
      </c>
      <c r="AU180" s="17" t="s">
        <v>76</v>
      </c>
    </row>
    <row r="181" s="2" customFormat="1" ht="16.5" customHeight="1">
      <c r="A181" s="38"/>
      <c r="B181" s="39"/>
      <c r="C181" s="206" t="s">
        <v>756</v>
      </c>
      <c r="D181" s="206" t="s">
        <v>267</v>
      </c>
      <c r="E181" s="207" t="s">
        <v>4687</v>
      </c>
      <c r="F181" s="208" t="s">
        <v>4688</v>
      </c>
      <c r="G181" s="209" t="s">
        <v>391</v>
      </c>
      <c r="H181" s="210">
        <v>1009.5</v>
      </c>
      <c r="I181" s="211"/>
      <c r="J181" s="212">
        <f>ROUND(I181*H181,2)</f>
        <v>0</v>
      </c>
      <c r="K181" s="208" t="s">
        <v>271</v>
      </c>
      <c r="L181" s="44"/>
      <c r="M181" s="213" t="s">
        <v>19</v>
      </c>
      <c r="N181" s="214" t="s">
        <v>40</v>
      </c>
      <c r="O181" s="84"/>
      <c r="P181" s="215">
        <f>O181*H181</f>
        <v>0</v>
      </c>
      <c r="Q181" s="215">
        <v>0</v>
      </c>
      <c r="R181" s="215">
        <f>Q181*H181</f>
        <v>0</v>
      </c>
      <c r="S181" s="215">
        <v>0</v>
      </c>
      <c r="T181" s="216">
        <f>S181*H181</f>
        <v>0</v>
      </c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R181" s="217" t="s">
        <v>265</v>
      </c>
      <c r="AT181" s="217" t="s">
        <v>267</v>
      </c>
      <c r="AU181" s="217" t="s">
        <v>76</v>
      </c>
      <c r="AY181" s="17" t="s">
        <v>266</v>
      </c>
      <c r="BE181" s="218">
        <f>IF(N181="základní",J181,0)</f>
        <v>0</v>
      </c>
      <c r="BF181" s="218">
        <f>IF(N181="snížená",J181,0)</f>
        <v>0</v>
      </c>
      <c r="BG181" s="218">
        <f>IF(N181="zákl. přenesená",J181,0)</f>
        <v>0</v>
      </c>
      <c r="BH181" s="218">
        <f>IF(N181="sníž. přenesená",J181,0)</f>
        <v>0</v>
      </c>
      <c r="BI181" s="218">
        <f>IF(N181="nulová",J181,0)</f>
        <v>0</v>
      </c>
      <c r="BJ181" s="17" t="s">
        <v>76</v>
      </c>
      <c r="BK181" s="218">
        <f>ROUND(I181*H181,2)</f>
        <v>0</v>
      </c>
      <c r="BL181" s="17" t="s">
        <v>265</v>
      </c>
      <c r="BM181" s="217" t="s">
        <v>4689</v>
      </c>
    </row>
    <row r="182" s="2" customFormat="1">
      <c r="A182" s="38"/>
      <c r="B182" s="39"/>
      <c r="C182" s="40"/>
      <c r="D182" s="219" t="s">
        <v>273</v>
      </c>
      <c r="E182" s="40"/>
      <c r="F182" s="220" t="s">
        <v>4690</v>
      </c>
      <c r="G182" s="40"/>
      <c r="H182" s="40"/>
      <c r="I182" s="221"/>
      <c r="J182" s="40"/>
      <c r="K182" s="40"/>
      <c r="L182" s="44"/>
      <c r="M182" s="222"/>
      <c r="N182" s="223"/>
      <c r="O182" s="84"/>
      <c r="P182" s="84"/>
      <c r="Q182" s="84"/>
      <c r="R182" s="84"/>
      <c r="S182" s="84"/>
      <c r="T182" s="85"/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T182" s="17" t="s">
        <v>273</v>
      </c>
      <c r="AU182" s="17" t="s">
        <v>76</v>
      </c>
    </row>
    <row r="183" s="2" customFormat="1" ht="16.5" customHeight="1">
      <c r="A183" s="38"/>
      <c r="B183" s="39"/>
      <c r="C183" s="206" t="s">
        <v>763</v>
      </c>
      <c r="D183" s="206" t="s">
        <v>267</v>
      </c>
      <c r="E183" s="207" t="s">
        <v>4691</v>
      </c>
      <c r="F183" s="208" t="s">
        <v>4692</v>
      </c>
      <c r="G183" s="209" t="s">
        <v>391</v>
      </c>
      <c r="H183" s="210">
        <v>1009.5</v>
      </c>
      <c r="I183" s="211"/>
      <c r="J183" s="212">
        <f>ROUND(I183*H183,2)</f>
        <v>0</v>
      </c>
      <c r="K183" s="208" t="s">
        <v>19</v>
      </c>
      <c r="L183" s="44"/>
      <c r="M183" s="213" t="s">
        <v>19</v>
      </c>
      <c r="N183" s="214" t="s">
        <v>40</v>
      </c>
      <c r="O183" s="84"/>
      <c r="P183" s="215">
        <f>O183*H183</f>
        <v>0</v>
      </c>
      <c r="Q183" s="215">
        <v>0</v>
      </c>
      <c r="R183" s="215">
        <f>Q183*H183</f>
        <v>0</v>
      </c>
      <c r="S183" s="215">
        <v>0</v>
      </c>
      <c r="T183" s="216">
        <f>S183*H183</f>
        <v>0</v>
      </c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R183" s="217" t="s">
        <v>265</v>
      </c>
      <c r="AT183" s="217" t="s">
        <v>267</v>
      </c>
      <c r="AU183" s="217" t="s">
        <v>76</v>
      </c>
      <c r="AY183" s="17" t="s">
        <v>266</v>
      </c>
      <c r="BE183" s="218">
        <f>IF(N183="základní",J183,0)</f>
        <v>0</v>
      </c>
      <c r="BF183" s="218">
        <f>IF(N183="snížená",J183,0)</f>
        <v>0</v>
      </c>
      <c r="BG183" s="218">
        <f>IF(N183="zákl. přenesená",J183,0)</f>
        <v>0</v>
      </c>
      <c r="BH183" s="218">
        <f>IF(N183="sníž. přenesená",J183,0)</f>
        <v>0</v>
      </c>
      <c r="BI183" s="218">
        <f>IF(N183="nulová",J183,0)</f>
        <v>0</v>
      </c>
      <c r="BJ183" s="17" t="s">
        <v>76</v>
      </c>
      <c r="BK183" s="218">
        <f>ROUND(I183*H183,2)</f>
        <v>0</v>
      </c>
      <c r="BL183" s="17" t="s">
        <v>265</v>
      </c>
      <c r="BM183" s="217" t="s">
        <v>4693</v>
      </c>
    </row>
    <row r="184" s="2" customFormat="1" ht="16.5" customHeight="1">
      <c r="A184" s="38"/>
      <c r="B184" s="39"/>
      <c r="C184" s="206" t="s">
        <v>768</v>
      </c>
      <c r="D184" s="206" t="s">
        <v>267</v>
      </c>
      <c r="E184" s="207" t="s">
        <v>4372</v>
      </c>
      <c r="F184" s="208" t="s">
        <v>4373</v>
      </c>
      <c r="G184" s="209" t="s">
        <v>391</v>
      </c>
      <c r="H184" s="210">
        <v>1064.5999999999999</v>
      </c>
      <c r="I184" s="211"/>
      <c r="J184" s="212">
        <f>ROUND(I184*H184,2)</f>
        <v>0</v>
      </c>
      <c r="K184" s="208" t="s">
        <v>271</v>
      </c>
      <c r="L184" s="44"/>
      <c r="M184" s="213" t="s">
        <v>19</v>
      </c>
      <c r="N184" s="214" t="s">
        <v>40</v>
      </c>
      <c r="O184" s="84"/>
      <c r="P184" s="215">
        <f>O184*H184</f>
        <v>0</v>
      </c>
      <c r="Q184" s="215">
        <v>0</v>
      </c>
      <c r="R184" s="215">
        <f>Q184*H184</f>
        <v>0</v>
      </c>
      <c r="S184" s="215">
        <v>0</v>
      </c>
      <c r="T184" s="216">
        <f>S184*H184</f>
        <v>0</v>
      </c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R184" s="217" t="s">
        <v>265</v>
      </c>
      <c r="AT184" s="217" t="s">
        <v>267</v>
      </c>
      <c r="AU184" s="217" t="s">
        <v>76</v>
      </c>
      <c r="AY184" s="17" t="s">
        <v>266</v>
      </c>
      <c r="BE184" s="218">
        <f>IF(N184="základní",J184,0)</f>
        <v>0</v>
      </c>
      <c r="BF184" s="218">
        <f>IF(N184="snížená",J184,0)</f>
        <v>0</v>
      </c>
      <c r="BG184" s="218">
        <f>IF(N184="zákl. přenesená",J184,0)</f>
        <v>0</v>
      </c>
      <c r="BH184" s="218">
        <f>IF(N184="sníž. přenesená",J184,0)</f>
        <v>0</v>
      </c>
      <c r="BI184" s="218">
        <f>IF(N184="nulová",J184,0)</f>
        <v>0</v>
      </c>
      <c r="BJ184" s="17" t="s">
        <v>76</v>
      </c>
      <c r="BK184" s="218">
        <f>ROUND(I184*H184,2)</f>
        <v>0</v>
      </c>
      <c r="BL184" s="17" t="s">
        <v>265</v>
      </c>
      <c r="BM184" s="217" t="s">
        <v>4694</v>
      </c>
    </row>
    <row r="185" s="2" customFormat="1">
      <c r="A185" s="38"/>
      <c r="B185" s="39"/>
      <c r="C185" s="40"/>
      <c r="D185" s="219" t="s">
        <v>273</v>
      </c>
      <c r="E185" s="40"/>
      <c r="F185" s="220" t="s">
        <v>4375</v>
      </c>
      <c r="G185" s="40"/>
      <c r="H185" s="40"/>
      <c r="I185" s="221"/>
      <c r="J185" s="40"/>
      <c r="K185" s="40"/>
      <c r="L185" s="44"/>
      <c r="M185" s="222"/>
      <c r="N185" s="223"/>
      <c r="O185" s="84"/>
      <c r="P185" s="84"/>
      <c r="Q185" s="84"/>
      <c r="R185" s="84"/>
      <c r="S185" s="84"/>
      <c r="T185" s="85"/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T185" s="17" t="s">
        <v>273</v>
      </c>
      <c r="AU185" s="17" t="s">
        <v>76</v>
      </c>
    </row>
    <row r="186" s="11" customFormat="1" ht="25.92" customHeight="1">
      <c r="A186" s="11"/>
      <c r="B186" s="192"/>
      <c r="C186" s="193"/>
      <c r="D186" s="194" t="s">
        <v>68</v>
      </c>
      <c r="E186" s="195" t="s">
        <v>310</v>
      </c>
      <c r="F186" s="195" t="s">
        <v>4437</v>
      </c>
      <c r="G186" s="193"/>
      <c r="H186" s="193"/>
      <c r="I186" s="196"/>
      <c r="J186" s="197">
        <f>BK186</f>
        <v>0</v>
      </c>
      <c r="K186" s="193"/>
      <c r="L186" s="198"/>
      <c r="M186" s="199"/>
      <c r="N186" s="200"/>
      <c r="O186" s="200"/>
      <c r="P186" s="201">
        <f>SUM(P187:P230)</f>
        <v>0</v>
      </c>
      <c r="Q186" s="200"/>
      <c r="R186" s="201">
        <f>SUM(R187:R230)</f>
        <v>0</v>
      </c>
      <c r="S186" s="200"/>
      <c r="T186" s="202">
        <f>SUM(T187:T230)</f>
        <v>0</v>
      </c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R186" s="203" t="s">
        <v>265</v>
      </c>
      <c r="AT186" s="204" t="s">
        <v>68</v>
      </c>
      <c r="AU186" s="204" t="s">
        <v>69</v>
      </c>
      <c r="AY186" s="203" t="s">
        <v>266</v>
      </c>
      <c r="BK186" s="205">
        <f>SUM(BK187:BK230)</f>
        <v>0</v>
      </c>
    </row>
    <row r="187" s="2" customFormat="1" ht="16.5" customHeight="1">
      <c r="A187" s="38"/>
      <c r="B187" s="39"/>
      <c r="C187" s="206" t="s">
        <v>775</v>
      </c>
      <c r="D187" s="206" t="s">
        <v>267</v>
      </c>
      <c r="E187" s="207" t="s">
        <v>4438</v>
      </c>
      <c r="F187" s="208" t="s">
        <v>4439</v>
      </c>
      <c r="G187" s="209" t="s">
        <v>299</v>
      </c>
      <c r="H187" s="210">
        <v>44.5</v>
      </c>
      <c r="I187" s="211"/>
      <c r="J187" s="212">
        <f>ROUND(I187*H187,2)</f>
        <v>0</v>
      </c>
      <c r="K187" s="208" t="s">
        <v>271</v>
      </c>
      <c r="L187" s="44"/>
      <c r="M187" s="213" t="s">
        <v>19</v>
      </c>
      <c r="N187" s="214" t="s">
        <v>40</v>
      </c>
      <c r="O187" s="84"/>
      <c r="P187" s="215">
        <f>O187*H187</f>
        <v>0</v>
      </c>
      <c r="Q187" s="215">
        <v>0</v>
      </c>
      <c r="R187" s="215">
        <f>Q187*H187</f>
        <v>0</v>
      </c>
      <c r="S187" s="215">
        <v>0</v>
      </c>
      <c r="T187" s="216">
        <f>S187*H187</f>
        <v>0</v>
      </c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R187" s="217" t="s">
        <v>265</v>
      </c>
      <c r="AT187" s="217" t="s">
        <v>267</v>
      </c>
      <c r="AU187" s="217" t="s">
        <v>76</v>
      </c>
      <c r="AY187" s="17" t="s">
        <v>266</v>
      </c>
      <c r="BE187" s="218">
        <f>IF(N187="základní",J187,0)</f>
        <v>0</v>
      </c>
      <c r="BF187" s="218">
        <f>IF(N187="snížená",J187,0)</f>
        <v>0</v>
      </c>
      <c r="BG187" s="218">
        <f>IF(N187="zákl. přenesená",J187,0)</f>
        <v>0</v>
      </c>
      <c r="BH187" s="218">
        <f>IF(N187="sníž. přenesená",J187,0)</f>
        <v>0</v>
      </c>
      <c r="BI187" s="218">
        <f>IF(N187="nulová",J187,0)</f>
        <v>0</v>
      </c>
      <c r="BJ187" s="17" t="s">
        <v>76</v>
      </c>
      <c r="BK187" s="218">
        <f>ROUND(I187*H187,2)</f>
        <v>0</v>
      </c>
      <c r="BL187" s="17" t="s">
        <v>265</v>
      </c>
      <c r="BM187" s="217" t="s">
        <v>4695</v>
      </c>
    </row>
    <row r="188" s="2" customFormat="1">
      <c r="A188" s="38"/>
      <c r="B188" s="39"/>
      <c r="C188" s="40"/>
      <c r="D188" s="219" t="s">
        <v>273</v>
      </c>
      <c r="E188" s="40"/>
      <c r="F188" s="220" t="s">
        <v>4441</v>
      </c>
      <c r="G188" s="40"/>
      <c r="H188" s="40"/>
      <c r="I188" s="221"/>
      <c r="J188" s="40"/>
      <c r="K188" s="40"/>
      <c r="L188" s="44"/>
      <c r="M188" s="222"/>
      <c r="N188" s="223"/>
      <c r="O188" s="84"/>
      <c r="P188" s="84"/>
      <c r="Q188" s="84"/>
      <c r="R188" s="84"/>
      <c r="S188" s="84"/>
      <c r="T188" s="85"/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T188" s="17" t="s">
        <v>273</v>
      </c>
      <c r="AU188" s="17" t="s">
        <v>76</v>
      </c>
    </row>
    <row r="189" s="12" customFormat="1">
      <c r="A189" s="12"/>
      <c r="B189" s="224"/>
      <c r="C189" s="225"/>
      <c r="D189" s="226" t="s">
        <v>275</v>
      </c>
      <c r="E189" s="227" t="s">
        <v>780</v>
      </c>
      <c r="F189" s="228" t="s">
        <v>4696</v>
      </c>
      <c r="G189" s="225"/>
      <c r="H189" s="229">
        <v>35.5</v>
      </c>
      <c r="I189" s="230"/>
      <c r="J189" s="225"/>
      <c r="K189" s="225"/>
      <c r="L189" s="231"/>
      <c r="M189" s="236"/>
      <c r="N189" s="237"/>
      <c r="O189" s="237"/>
      <c r="P189" s="237"/>
      <c r="Q189" s="237"/>
      <c r="R189" s="237"/>
      <c r="S189" s="237"/>
      <c r="T189" s="238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T189" s="235" t="s">
        <v>275</v>
      </c>
      <c r="AU189" s="235" t="s">
        <v>76</v>
      </c>
      <c r="AV189" s="12" t="s">
        <v>78</v>
      </c>
      <c r="AW189" s="12" t="s">
        <v>31</v>
      </c>
      <c r="AX189" s="12" t="s">
        <v>69</v>
      </c>
      <c r="AY189" s="235" t="s">
        <v>266</v>
      </c>
    </row>
    <row r="190" s="12" customFormat="1">
      <c r="A190" s="12"/>
      <c r="B190" s="224"/>
      <c r="C190" s="225"/>
      <c r="D190" s="226" t="s">
        <v>275</v>
      </c>
      <c r="E190" s="227" t="s">
        <v>4599</v>
      </c>
      <c r="F190" s="228" t="s">
        <v>4697</v>
      </c>
      <c r="G190" s="225"/>
      <c r="H190" s="229">
        <v>9</v>
      </c>
      <c r="I190" s="230"/>
      <c r="J190" s="225"/>
      <c r="K190" s="225"/>
      <c r="L190" s="231"/>
      <c r="M190" s="236"/>
      <c r="N190" s="237"/>
      <c r="O190" s="237"/>
      <c r="P190" s="237"/>
      <c r="Q190" s="237"/>
      <c r="R190" s="237"/>
      <c r="S190" s="237"/>
      <c r="T190" s="238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T190" s="235" t="s">
        <v>275</v>
      </c>
      <c r="AU190" s="235" t="s">
        <v>76</v>
      </c>
      <c r="AV190" s="12" t="s">
        <v>78</v>
      </c>
      <c r="AW190" s="12" t="s">
        <v>31</v>
      </c>
      <c r="AX190" s="12" t="s">
        <v>69</v>
      </c>
      <c r="AY190" s="235" t="s">
        <v>266</v>
      </c>
    </row>
    <row r="191" s="12" customFormat="1">
      <c r="A191" s="12"/>
      <c r="B191" s="224"/>
      <c r="C191" s="225"/>
      <c r="D191" s="226" t="s">
        <v>275</v>
      </c>
      <c r="E191" s="227" t="s">
        <v>4698</v>
      </c>
      <c r="F191" s="228" t="s">
        <v>4699</v>
      </c>
      <c r="G191" s="225"/>
      <c r="H191" s="229">
        <v>44.5</v>
      </c>
      <c r="I191" s="230"/>
      <c r="J191" s="225"/>
      <c r="K191" s="225"/>
      <c r="L191" s="231"/>
      <c r="M191" s="236"/>
      <c r="N191" s="237"/>
      <c r="O191" s="237"/>
      <c r="P191" s="237"/>
      <c r="Q191" s="237"/>
      <c r="R191" s="237"/>
      <c r="S191" s="237"/>
      <c r="T191" s="238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T191" s="235" t="s">
        <v>275</v>
      </c>
      <c r="AU191" s="235" t="s">
        <v>76</v>
      </c>
      <c r="AV191" s="12" t="s">
        <v>78</v>
      </c>
      <c r="AW191" s="12" t="s">
        <v>31</v>
      </c>
      <c r="AX191" s="12" t="s">
        <v>76</v>
      </c>
      <c r="AY191" s="235" t="s">
        <v>266</v>
      </c>
    </row>
    <row r="192" s="2" customFormat="1" ht="16.5" customHeight="1">
      <c r="A192" s="38"/>
      <c r="B192" s="39"/>
      <c r="C192" s="239" t="s">
        <v>782</v>
      </c>
      <c r="D192" s="239" t="s">
        <v>299</v>
      </c>
      <c r="E192" s="240" t="s">
        <v>4450</v>
      </c>
      <c r="F192" s="241" t="s">
        <v>4451</v>
      </c>
      <c r="G192" s="242" t="s">
        <v>299</v>
      </c>
      <c r="H192" s="243">
        <v>35.5</v>
      </c>
      <c r="I192" s="244"/>
      <c r="J192" s="245">
        <f>ROUND(I192*H192,2)</f>
        <v>0</v>
      </c>
      <c r="K192" s="241" t="s">
        <v>19</v>
      </c>
      <c r="L192" s="246"/>
      <c r="M192" s="247" t="s">
        <v>19</v>
      </c>
      <c r="N192" s="248" t="s">
        <v>40</v>
      </c>
      <c r="O192" s="84"/>
      <c r="P192" s="215">
        <f>O192*H192</f>
        <v>0</v>
      </c>
      <c r="Q192" s="215">
        <v>0</v>
      </c>
      <c r="R192" s="215">
        <f>Q192*H192</f>
        <v>0</v>
      </c>
      <c r="S192" s="215">
        <v>0</v>
      </c>
      <c r="T192" s="216">
        <f>S192*H192</f>
        <v>0</v>
      </c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R192" s="217" t="s">
        <v>303</v>
      </c>
      <c r="AT192" s="217" t="s">
        <v>299</v>
      </c>
      <c r="AU192" s="217" t="s">
        <v>76</v>
      </c>
      <c r="AY192" s="17" t="s">
        <v>266</v>
      </c>
      <c r="BE192" s="218">
        <f>IF(N192="základní",J192,0)</f>
        <v>0</v>
      </c>
      <c r="BF192" s="218">
        <f>IF(N192="snížená",J192,0)</f>
        <v>0</v>
      </c>
      <c r="BG192" s="218">
        <f>IF(N192="zákl. přenesená",J192,0)</f>
        <v>0</v>
      </c>
      <c r="BH192" s="218">
        <f>IF(N192="sníž. přenesená",J192,0)</f>
        <v>0</v>
      </c>
      <c r="BI192" s="218">
        <f>IF(N192="nulová",J192,0)</f>
        <v>0</v>
      </c>
      <c r="BJ192" s="17" t="s">
        <v>76</v>
      </c>
      <c r="BK192" s="218">
        <f>ROUND(I192*H192,2)</f>
        <v>0</v>
      </c>
      <c r="BL192" s="17" t="s">
        <v>265</v>
      </c>
      <c r="BM192" s="217" t="s">
        <v>4700</v>
      </c>
    </row>
    <row r="193" s="12" customFormat="1">
      <c r="A193" s="12"/>
      <c r="B193" s="224"/>
      <c r="C193" s="225"/>
      <c r="D193" s="226" t="s">
        <v>275</v>
      </c>
      <c r="E193" s="227" t="s">
        <v>788</v>
      </c>
      <c r="F193" s="228" t="s">
        <v>4696</v>
      </c>
      <c r="G193" s="225"/>
      <c r="H193" s="229">
        <v>35.5</v>
      </c>
      <c r="I193" s="230"/>
      <c r="J193" s="225"/>
      <c r="K193" s="225"/>
      <c r="L193" s="231"/>
      <c r="M193" s="236"/>
      <c r="N193" s="237"/>
      <c r="O193" s="237"/>
      <c r="P193" s="237"/>
      <c r="Q193" s="237"/>
      <c r="R193" s="237"/>
      <c r="S193" s="237"/>
      <c r="T193" s="238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T193" s="235" t="s">
        <v>275</v>
      </c>
      <c r="AU193" s="235" t="s">
        <v>76</v>
      </c>
      <c r="AV193" s="12" t="s">
        <v>78</v>
      </c>
      <c r="AW193" s="12" t="s">
        <v>31</v>
      </c>
      <c r="AX193" s="12" t="s">
        <v>69</v>
      </c>
      <c r="AY193" s="235" t="s">
        <v>266</v>
      </c>
    </row>
    <row r="194" s="12" customFormat="1">
      <c r="A194" s="12"/>
      <c r="B194" s="224"/>
      <c r="C194" s="225"/>
      <c r="D194" s="226" t="s">
        <v>275</v>
      </c>
      <c r="E194" s="227" t="s">
        <v>417</v>
      </c>
      <c r="F194" s="228" t="s">
        <v>4701</v>
      </c>
      <c r="G194" s="225"/>
      <c r="H194" s="229">
        <v>35.5</v>
      </c>
      <c r="I194" s="230"/>
      <c r="J194" s="225"/>
      <c r="K194" s="225"/>
      <c r="L194" s="231"/>
      <c r="M194" s="236"/>
      <c r="N194" s="237"/>
      <c r="O194" s="237"/>
      <c r="P194" s="237"/>
      <c r="Q194" s="237"/>
      <c r="R194" s="237"/>
      <c r="S194" s="237"/>
      <c r="T194" s="238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T194" s="235" t="s">
        <v>275</v>
      </c>
      <c r="AU194" s="235" t="s">
        <v>76</v>
      </c>
      <c r="AV194" s="12" t="s">
        <v>78</v>
      </c>
      <c r="AW194" s="12" t="s">
        <v>31</v>
      </c>
      <c r="AX194" s="12" t="s">
        <v>76</v>
      </c>
      <c r="AY194" s="235" t="s">
        <v>266</v>
      </c>
    </row>
    <row r="195" s="2" customFormat="1" ht="16.5" customHeight="1">
      <c r="A195" s="38"/>
      <c r="B195" s="39"/>
      <c r="C195" s="239" t="s">
        <v>794</v>
      </c>
      <c r="D195" s="239" t="s">
        <v>299</v>
      </c>
      <c r="E195" s="240" t="s">
        <v>4460</v>
      </c>
      <c r="F195" s="241" t="s">
        <v>4461</v>
      </c>
      <c r="G195" s="242" t="s">
        <v>299</v>
      </c>
      <c r="H195" s="243">
        <v>9</v>
      </c>
      <c r="I195" s="244"/>
      <c r="J195" s="245">
        <f>ROUND(I195*H195,2)</f>
        <v>0</v>
      </c>
      <c r="K195" s="241" t="s">
        <v>19</v>
      </c>
      <c r="L195" s="246"/>
      <c r="M195" s="247" t="s">
        <v>19</v>
      </c>
      <c r="N195" s="248" t="s">
        <v>40</v>
      </c>
      <c r="O195" s="84"/>
      <c r="P195" s="215">
        <f>O195*H195</f>
        <v>0</v>
      </c>
      <c r="Q195" s="215">
        <v>0</v>
      </c>
      <c r="R195" s="215">
        <f>Q195*H195</f>
        <v>0</v>
      </c>
      <c r="S195" s="215">
        <v>0</v>
      </c>
      <c r="T195" s="216">
        <f>S195*H195</f>
        <v>0</v>
      </c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R195" s="217" t="s">
        <v>303</v>
      </c>
      <c r="AT195" s="217" t="s">
        <v>299</v>
      </c>
      <c r="AU195" s="217" t="s">
        <v>76</v>
      </c>
      <c r="AY195" s="17" t="s">
        <v>266</v>
      </c>
      <c r="BE195" s="218">
        <f>IF(N195="základní",J195,0)</f>
        <v>0</v>
      </c>
      <c r="BF195" s="218">
        <f>IF(N195="snížená",J195,0)</f>
        <v>0</v>
      </c>
      <c r="BG195" s="218">
        <f>IF(N195="zákl. přenesená",J195,0)</f>
        <v>0</v>
      </c>
      <c r="BH195" s="218">
        <f>IF(N195="sníž. přenesená",J195,0)</f>
        <v>0</v>
      </c>
      <c r="BI195" s="218">
        <f>IF(N195="nulová",J195,0)</f>
        <v>0</v>
      </c>
      <c r="BJ195" s="17" t="s">
        <v>76</v>
      </c>
      <c r="BK195" s="218">
        <f>ROUND(I195*H195,2)</f>
        <v>0</v>
      </c>
      <c r="BL195" s="17" t="s">
        <v>265</v>
      </c>
      <c r="BM195" s="217" t="s">
        <v>4702</v>
      </c>
    </row>
    <row r="196" s="12" customFormat="1">
      <c r="A196" s="12"/>
      <c r="B196" s="224"/>
      <c r="C196" s="225"/>
      <c r="D196" s="226" t="s">
        <v>275</v>
      </c>
      <c r="E196" s="227" t="s">
        <v>799</v>
      </c>
      <c r="F196" s="228" t="s">
        <v>4697</v>
      </c>
      <c r="G196" s="225"/>
      <c r="H196" s="229">
        <v>9</v>
      </c>
      <c r="I196" s="230"/>
      <c r="J196" s="225"/>
      <c r="K196" s="225"/>
      <c r="L196" s="231"/>
      <c r="M196" s="236"/>
      <c r="N196" s="237"/>
      <c r="O196" s="237"/>
      <c r="P196" s="237"/>
      <c r="Q196" s="237"/>
      <c r="R196" s="237"/>
      <c r="S196" s="237"/>
      <c r="T196" s="238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T196" s="235" t="s">
        <v>275</v>
      </c>
      <c r="AU196" s="235" t="s">
        <v>76</v>
      </c>
      <c r="AV196" s="12" t="s">
        <v>78</v>
      </c>
      <c r="AW196" s="12" t="s">
        <v>31</v>
      </c>
      <c r="AX196" s="12" t="s">
        <v>69</v>
      </c>
      <c r="AY196" s="235" t="s">
        <v>266</v>
      </c>
    </row>
    <row r="197" s="12" customFormat="1">
      <c r="A197" s="12"/>
      <c r="B197" s="224"/>
      <c r="C197" s="225"/>
      <c r="D197" s="226" t="s">
        <v>275</v>
      </c>
      <c r="E197" s="227" t="s">
        <v>2702</v>
      </c>
      <c r="F197" s="228" t="s">
        <v>4703</v>
      </c>
      <c r="G197" s="225"/>
      <c r="H197" s="229">
        <v>9</v>
      </c>
      <c r="I197" s="230"/>
      <c r="J197" s="225"/>
      <c r="K197" s="225"/>
      <c r="L197" s="231"/>
      <c r="M197" s="236"/>
      <c r="N197" s="237"/>
      <c r="O197" s="237"/>
      <c r="P197" s="237"/>
      <c r="Q197" s="237"/>
      <c r="R197" s="237"/>
      <c r="S197" s="237"/>
      <c r="T197" s="238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T197" s="235" t="s">
        <v>275</v>
      </c>
      <c r="AU197" s="235" t="s">
        <v>76</v>
      </c>
      <c r="AV197" s="12" t="s">
        <v>78</v>
      </c>
      <c r="AW197" s="12" t="s">
        <v>31</v>
      </c>
      <c r="AX197" s="12" t="s">
        <v>76</v>
      </c>
      <c r="AY197" s="235" t="s">
        <v>266</v>
      </c>
    </row>
    <row r="198" s="2" customFormat="1" ht="21.75" customHeight="1">
      <c r="A198" s="38"/>
      <c r="B198" s="39"/>
      <c r="C198" s="206" t="s">
        <v>801</v>
      </c>
      <c r="D198" s="206" t="s">
        <v>267</v>
      </c>
      <c r="E198" s="207" t="s">
        <v>4704</v>
      </c>
      <c r="F198" s="208" t="s">
        <v>4705</v>
      </c>
      <c r="G198" s="209" t="s">
        <v>391</v>
      </c>
      <c r="H198" s="210">
        <v>1009.5</v>
      </c>
      <c r="I198" s="211"/>
      <c r="J198" s="212">
        <f>ROUND(I198*H198,2)</f>
        <v>0</v>
      </c>
      <c r="K198" s="208" t="s">
        <v>271</v>
      </c>
      <c r="L198" s="44"/>
      <c r="M198" s="213" t="s">
        <v>19</v>
      </c>
      <c r="N198" s="214" t="s">
        <v>40</v>
      </c>
      <c r="O198" s="84"/>
      <c r="P198" s="215">
        <f>O198*H198</f>
        <v>0</v>
      </c>
      <c r="Q198" s="215">
        <v>0</v>
      </c>
      <c r="R198" s="215">
        <f>Q198*H198</f>
        <v>0</v>
      </c>
      <c r="S198" s="215">
        <v>0</v>
      </c>
      <c r="T198" s="216">
        <f>S198*H198</f>
        <v>0</v>
      </c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R198" s="217" t="s">
        <v>265</v>
      </c>
      <c r="AT198" s="217" t="s">
        <v>267</v>
      </c>
      <c r="AU198" s="217" t="s">
        <v>76</v>
      </c>
      <c r="AY198" s="17" t="s">
        <v>266</v>
      </c>
      <c r="BE198" s="218">
        <f>IF(N198="základní",J198,0)</f>
        <v>0</v>
      </c>
      <c r="BF198" s="218">
        <f>IF(N198="snížená",J198,0)</f>
        <v>0</v>
      </c>
      <c r="BG198" s="218">
        <f>IF(N198="zákl. přenesená",J198,0)</f>
        <v>0</v>
      </c>
      <c r="BH198" s="218">
        <f>IF(N198="sníž. přenesená",J198,0)</f>
        <v>0</v>
      </c>
      <c r="BI198" s="218">
        <f>IF(N198="nulová",J198,0)</f>
        <v>0</v>
      </c>
      <c r="BJ198" s="17" t="s">
        <v>76</v>
      </c>
      <c r="BK198" s="218">
        <f>ROUND(I198*H198,2)</f>
        <v>0</v>
      </c>
      <c r="BL198" s="17" t="s">
        <v>265</v>
      </c>
      <c r="BM198" s="217" t="s">
        <v>4706</v>
      </c>
    </row>
    <row r="199" s="2" customFormat="1">
      <c r="A199" s="38"/>
      <c r="B199" s="39"/>
      <c r="C199" s="40"/>
      <c r="D199" s="219" t="s">
        <v>273</v>
      </c>
      <c r="E199" s="40"/>
      <c r="F199" s="220" t="s">
        <v>4707</v>
      </c>
      <c r="G199" s="40"/>
      <c r="H199" s="40"/>
      <c r="I199" s="221"/>
      <c r="J199" s="40"/>
      <c r="K199" s="40"/>
      <c r="L199" s="44"/>
      <c r="M199" s="222"/>
      <c r="N199" s="223"/>
      <c r="O199" s="84"/>
      <c r="P199" s="84"/>
      <c r="Q199" s="84"/>
      <c r="R199" s="84"/>
      <c r="S199" s="84"/>
      <c r="T199" s="85"/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T199" s="17" t="s">
        <v>273</v>
      </c>
      <c r="AU199" s="17" t="s">
        <v>76</v>
      </c>
    </row>
    <row r="200" s="2" customFormat="1" ht="16.5" customHeight="1">
      <c r="A200" s="38"/>
      <c r="B200" s="39"/>
      <c r="C200" s="206" t="s">
        <v>815</v>
      </c>
      <c r="D200" s="206" t="s">
        <v>267</v>
      </c>
      <c r="E200" s="207" t="s">
        <v>4471</v>
      </c>
      <c r="F200" s="208" t="s">
        <v>4472</v>
      </c>
      <c r="G200" s="209" t="s">
        <v>391</v>
      </c>
      <c r="H200" s="210">
        <v>55.100000000000001</v>
      </c>
      <c r="I200" s="211"/>
      <c r="J200" s="212">
        <f>ROUND(I200*H200,2)</f>
        <v>0</v>
      </c>
      <c r="K200" s="208" t="s">
        <v>271</v>
      </c>
      <c r="L200" s="44"/>
      <c r="M200" s="213" t="s">
        <v>19</v>
      </c>
      <c r="N200" s="214" t="s">
        <v>40</v>
      </c>
      <c r="O200" s="84"/>
      <c r="P200" s="215">
        <f>O200*H200</f>
        <v>0</v>
      </c>
      <c r="Q200" s="215">
        <v>0</v>
      </c>
      <c r="R200" s="215">
        <f>Q200*H200</f>
        <v>0</v>
      </c>
      <c r="S200" s="215">
        <v>0</v>
      </c>
      <c r="T200" s="216">
        <f>S200*H200</f>
        <v>0</v>
      </c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R200" s="217" t="s">
        <v>265</v>
      </c>
      <c r="AT200" s="217" t="s">
        <v>267</v>
      </c>
      <c r="AU200" s="217" t="s">
        <v>76</v>
      </c>
      <c r="AY200" s="17" t="s">
        <v>266</v>
      </c>
      <c r="BE200" s="218">
        <f>IF(N200="základní",J200,0)</f>
        <v>0</v>
      </c>
      <c r="BF200" s="218">
        <f>IF(N200="snížená",J200,0)</f>
        <v>0</v>
      </c>
      <c r="BG200" s="218">
        <f>IF(N200="zákl. přenesená",J200,0)</f>
        <v>0</v>
      </c>
      <c r="BH200" s="218">
        <f>IF(N200="sníž. přenesená",J200,0)</f>
        <v>0</v>
      </c>
      <c r="BI200" s="218">
        <f>IF(N200="nulová",J200,0)</f>
        <v>0</v>
      </c>
      <c r="BJ200" s="17" t="s">
        <v>76</v>
      </c>
      <c r="BK200" s="218">
        <f>ROUND(I200*H200,2)</f>
        <v>0</v>
      </c>
      <c r="BL200" s="17" t="s">
        <v>265</v>
      </c>
      <c r="BM200" s="217" t="s">
        <v>4708</v>
      </c>
    </row>
    <row r="201" s="2" customFormat="1">
      <c r="A201" s="38"/>
      <c r="B201" s="39"/>
      <c r="C201" s="40"/>
      <c r="D201" s="219" t="s">
        <v>273</v>
      </c>
      <c r="E201" s="40"/>
      <c r="F201" s="220" t="s">
        <v>4474</v>
      </c>
      <c r="G201" s="40"/>
      <c r="H201" s="40"/>
      <c r="I201" s="221"/>
      <c r="J201" s="40"/>
      <c r="K201" s="40"/>
      <c r="L201" s="44"/>
      <c r="M201" s="222"/>
      <c r="N201" s="223"/>
      <c r="O201" s="84"/>
      <c r="P201" s="84"/>
      <c r="Q201" s="84"/>
      <c r="R201" s="84"/>
      <c r="S201" s="84"/>
      <c r="T201" s="85"/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T201" s="17" t="s">
        <v>273</v>
      </c>
      <c r="AU201" s="17" t="s">
        <v>76</v>
      </c>
    </row>
    <row r="202" s="2" customFormat="1" ht="16.5" customHeight="1">
      <c r="A202" s="38"/>
      <c r="B202" s="39"/>
      <c r="C202" s="206" t="s">
        <v>820</v>
      </c>
      <c r="D202" s="206" t="s">
        <v>267</v>
      </c>
      <c r="E202" s="207" t="s">
        <v>4475</v>
      </c>
      <c r="F202" s="208" t="s">
        <v>4476</v>
      </c>
      <c r="G202" s="209" t="s">
        <v>391</v>
      </c>
      <c r="H202" s="210">
        <v>268.19999999999999</v>
      </c>
      <c r="I202" s="211"/>
      <c r="J202" s="212">
        <f>ROUND(I202*H202,2)</f>
        <v>0</v>
      </c>
      <c r="K202" s="208" t="s">
        <v>271</v>
      </c>
      <c r="L202" s="44"/>
      <c r="M202" s="213" t="s">
        <v>19</v>
      </c>
      <c r="N202" s="214" t="s">
        <v>40</v>
      </c>
      <c r="O202" s="84"/>
      <c r="P202" s="215">
        <f>O202*H202</f>
        <v>0</v>
      </c>
      <c r="Q202" s="215">
        <v>0</v>
      </c>
      <c r="R202" s="215">
        <f>Q202*H202</f>
        <v>0</v>
      </c>
      <c r="S202" s="215">
        <v>0</v>
      </c>
      <c r="T202" s="216">
        <f>S202*H202</f>
        <v>0</v>
      </c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R202" s="217" t="s">
        <v>265</v>
      </c>
      <c r="AT202" s="217" t="s">
        <v>267</v>
      </c>
      <c r="AU202" s="217" t="s">
        <v>76</v>
      </c>
      <c r="AY202" s="17" t="s">
        <v>266</v>
      </c>
      <c r="BE202" s="218">
        <f>IF(N202="základní",J202,0)</f>
        <v>0</v>
      </c>
      <c r="BF202" s="218">
        <f>IF(N202="snížená",J202,0)</f>
        <v>0</v>
      </c>
      <c r="BG202" s="218">
        <f>IF(N202="zákl. přenesená",J202,0)</f>
        <v>0</v>
      </c>
      <c r="BH202" s="218">
        <f>IF(N202="sníž. přenesená",J202,0)</f>
        <v>0</v>
      </c>
      <c r="BI202" s="218">
        <f>IF(N202="nulová",J202,0)</f>
        <v>0</v>
      </c>
      <c r="BJ202" s="17" t="s">
        <v>76</v>
      </c>
      <c r="BK202" s="218">
        <f>ROUND(I202*H202,2)</f>
        <v>0</v>
      </c>
      <c r="BL202" s="17" t="s">
        <v>265</v>
      </c>
      <c r="BM202" s="217" t="s">
        <v>4709</v>
      </c>
    </row>
    <row r="203" s="2" customFormat="1">
      <c r="A203" s="38"/>
      <c r="B203" s="39"/>
      <c r="C203" s="40"/>
      <c r="D203" s="219" t="s">
        <v>273</v>
      </c>
      <c r="E203" s="40"/>
      <c r="F203" s="220" t="s">
        <v>4478</v>
      </c>
      <c r="G203" s="40"/>
      <c r="H203" s="40"/>
      <c r="I203" s="221"/>
      <c r="J203" s="40"/>
      <c r="K203" s="40"/>
      <c r="L203" s="44"/>
      <c r="M203" s="222"/>
      <c r="N203" s="223"/>
      <c r="O203" s="84"/>
      <c r="P203" s="84"/>
      <c r="Q203" s="84"/>
      <c r="R203" s="84"/>
      <c r="S203" s="84"/>
      <c r="T203" s="85"/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T203" s="17" t="s">
        <v>273</v>
      </c>
      <c r="AU203" s="17" t="s">
        <v>76</v>
      </c>
    </row>
    <row r="204" s="2" customFormat="1" ht="16.5" customHeight="1">
      <c r="A204" s="38"/>
      <c r="B204" s="39"/>
      <c r="C204" s="206" t="s">
        <v>827</v>
      </c>
      <c r="D204" s="206" t="s">
        <v>267</v>
      </c>
      <c r="E204" s="207" t="s">
        <v>4479</v>
      </c>
      <c r="F204" s="208" t="s">
        <v>4480</v>
      </c>
      <c r="G204" s="209" t="s">
        <v>341</v>
      </c>
      <c r="H204" s="210">
        <v>1</v>
      </c>
      <c r="I204" s="211"/>
      <c r="J204" s="212">
        <f>ROUND(I204*H204,2)</f>
        <v>0</v>
      </c>
      <c r="K204" s="208" t="s">
        <v>19</v>
      </c>
      <c r="L204" s="44"/>
      <c r="M204" s="213" t="s">
        <v>19</v>
      </c>
      <c r="N204" s="214" t="s">
        <v>40</v>
      </c>
      <c r="O204" s="84"/>
      <c r="P204" s="215">
        <f>O204*H204</f>
        <v>0</v>
      </c>
      <c r="Q204" s="215">
        <v>0</v>
      </c>
      <c r="R204" s="215">
        <f>Q204*H204</f>
        <v>0</v>
      </c>
      <c r="S204" s="215">
        <v>0</v>
      </c>
      <c r="T204" s="216">
        <f>S204*H204</f>
        <v>0</v>
      </c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R204" s="217" t="s">
        <v>265</v>
      </c>
      <c r="AT204" s="217" t="s">
        <v>267</v>
      </c>
      <c r="AU204" s="217" t="s">
        <v>76</v>
      </c>
      <c r="AY204" s="17" t="s">
        <v>266</v>
      </c>
      <c r="BE204" s="218">
        <f>IF(N204="základní",J204,0)</f>
        <v>0</v>
      </c>
      <c r="BF204" s="218">
        <f>IF(N204="snížená",J204,0)</f>
        <v>0</v>
      </c>
      <c r="BG204" s="218">
        <f>IF(N204="zákl. přenesená",J204,0)</f>
        <v>0</v>
      </c>
      <c r="BH204" s="218">
        <f>IF(N204="sníž. přenesená",J204,0)</f>
        <v>0</v>
      </c>
      <c r="BI204" s="218">
        <f>IF(N204="nulová",J204,0)</f>
        <v>0</v>
      </c>
      <c r="BJ204" s="17" t="s">
        <v>76</v>
      </c>
      <c r="BK204" s="218">
        <f>ROUND(I204*H204,2)</f>
        <v>0</v>
      </c>
      <c r="BL204" s="17" t="s">
        <v>265</v>
      </c>
      <c r="BM204" s="217" t="s">
        <v>4710</v>
      </c>
    </row>
    <row r="205" s="2" customFormat="1" ht="16.5" customHeight="1">
      <c r="A205" s="38"/>
      <c r="B205" s="39"/>
      <c r="C205" s="206" t="s">
        <v>832</v>
      </c>
      <c r="D205" s="206" t="s">
        <v>267</v>
      </c>
      <c r="E205" s="207" t="s">
        <v>4494</v>
      </c>
      <c r="F205" s="208" t="s">
        <v>4495</v>
      </c>
      <c r="G205" s="209" t="s">
        <v>299</v>
      </c>
      <c r="H205" s="210">
        <v>1044.8920000000001</v>
      </c>
      <c r="I205" s="211"/>
      <c r="J205" s="212">
        <f>ROUND(I205*H205,2)</f>
        <v>0</v>
      </c>
      <c r="K205" s="208" t="s">
        <v>271</v>
      </c>
      <c r="L205" s="44"/>
      <c r="M205" s="213" t="s">
        <v>19</v>
      </c>
      <c r="N205" s="214" t="s">
        <v>40</v>
      </c>
      <c r="O205" s="84"/>
      <c r="P205" s="215">
        <f>O205*H205</f>
        <v>0</v>
      </c>
      <c r="Q205" s="215">
        <v>0</v>
      </c>
      <c r="R205" s="215">
        <f>Q205*H205</f>
        <v>0</v>
      </c>
      <c r="S205" s="215">
        <v>0</v>
      </c>
      <c r="T205" s="216">
        <f>S205*H205</f>
        <v>0</v>
      </c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R205" s="217" t="s">
        <v>265</v>
      </c>
      <c r="AT205" s="217" t="s">
        <v>267</v>
      </c>
      <c r="AU205" s="217" t="s">
        <v>76</v>
      </c>
      <c r="AY205" s="17" t="s">
        <v>266</v>
      </c>
      <c r="BE205" s="218">
        <f>IF(N205="základní",J205,0)</f>
        <v>0</v>
      </c>
      <c r="BF205" s="218">
        <f>IF(N205="snížená",J205,0)</f>
        <v>0</v>
      </c>
      <c r="BG205" s="218">
        <f>IF(N205="zákl. přenesená",J205,0)</f>
        <v>0</v>
      </c>
      <c r="BH205" s="218">
        <f>IF(N205="sníž. přenesená",J205,0)</f>
        <v>0</v>
      </c>
      <c r="BI205" s="218">
        <f>IF(N205="nulová",J205,0)</f>
        <v>0</v>
      </c>
      <c r="BJ205" s="17" t="s">
        <v>76</v>
      </c>
      <c r="BK205" s="218">
        <f>ROUND(I205*H205,2)</f>
        <v>0</v>
      </c>
      <c r="BL205" s="17" t="s">
        <v>265</v>
      </c>
      <c r="BM205" s="217" t="s">
        <v>4711</v>
      </c>
    </row>
    <row r="206" s="2" customFormat="1">
      <c r="A206" s="38"/>
      <c r="B206" s="39"/>
      <c r="C206" s="40"/>
      <c r="D206" s="219" t="s">
        <v>273</v>
      </c>
      <c r="E206" s="40"/>
      <c r="F206" s="220" t="s">
        <v>4497</v>
      </c>
      <c r="G206" s="40"/>
      <c r="H206" s="40"/>
      <c r="I206" s="221"/>
      <c r="J206" s="40"/>
      <c r="K206" s="40"/>
      <c r="L206" s="44"/>
      <c r="M206" s="222"/>
      <c r="N206" s="223"/>
      <c r="O206" s="84"/>
      <c r="P206" s="84"/>
      <c r="Q206" s="84"/>
      <c r="R206" s="84"/>
      <c r="S206" s="84"/>
      <c r="T206" s="85"/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T206" s="17" t="s">
        <v>273</v>
      </c>
      <c r="AU206" s="17" t="s">
        <v>76</v>
      </c>
    </row>
    <row r="207" s="12" customFormat="1">
      <c r="A207" s="12"/>
      <c r="B207" s="224"/>
      <c r="C207" s="225"/>
      <c r="D207" s="226" t="s">
        <v>275</v>
      </c>
      <c r="E207" s="227" t="s">
        <v>427</v>
      </c>
      <c r="F207" s="228" t="s">
        <v>4712</v>
      </c>
      <c r="G207" s="225"/>
      <c r="H207" s="229">
        <v>1044.8920000000001</v>
      </c>
      <c r="I207" s="230"/>
      <c r="J207" s="225"/>
      <c r="K207" s="225"/>
      <c r="L207" s="231"/>
      <c r="M207" s="236"/>
      <c r="N207" s="237"/>
      <c r="O207" s="237"/>
      <c r="P207" s="237"/>
      <c r="Q207" s="237"/>
      <c r="R207" s="237"/>
      <c r="S207" s="237"/>
      <c r="T207" s="238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T207" s="235" t="s">
        <v>275</v>
      </c>
      <c r="AU207" s="235" t="s">
        <v>76</v>
      </c>
      <c r="AV207" s="12" t="s">
        <v>78</v>
      </c>
      <c r="AW207" s="12" t="s">
        <v>31</v>
      </c>
      <c r="AX207" s="12" t="s">
        <v>69</v>
      </c>
      <c r="AY207" s="235" t="s">
        <v>266</v>
      </c>
    </row>
    <row r="208" s="12" customFormat="1">
      <c r="A208" s="12"/>
      <c r="B208" s="224"/>
      <c r="C208" s="225"/>
      <c r="D208" s="226" t="s">
        <v>275</v>
      </c>
      <c r="E208" s="227" t="s">
        <v>4011</v>
      </c>
      <c r="F208" s="228" t="s">
        <v>4713</v>
      </c>
      <c r="G208" s="225"/>
      <c r="H208" s="229">
        <v>1044.8920000000001</v>
      </c>
      <c r="I208" s="230"/>
      <c r="J208" s="225"/>
      <c r="K208" s="225"/>
      <c r="L208" s="231"/>
      <c r="M208" s="236"/>
      <c r="N208" s="237"/>
      <c r="O208" s="237"/>
      <c r="P208" s="237"/>
      <c r="Q208" s="237"/>
      <c r="R208" s="237"/>
      <c r="S208" s="237"/>
      <c r="T208" s="238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T208" s="235" t="s">
        <v>275</v>
      </c>
      <c r="AU208" s="235" t="s">
        <v>76</v>
      </c>
      <c r="AV208" s="12" t="s">
        <v>78</v>
      </c>
      <c r="AW208" s="12" t="s">
        <v>31</v>
      </c>
      <c r="AX208" s="12" t="s">
        <v>76</v>
      </c>
      <c r="AY208" s="235" t="s">
        <v>266</v>
      </c>
    </row>
    <row r="209" s="2" customFormat="1" ht="16.5" customHeight="1">
      <c r="A209" s="38"/>
      <c r="B209" s="39"/>
      <c r="C209" s="206" t="s">
        <v>838</v>
      </c>
      <c r="D209" s="206" t="s">
        <v>267</v>
      </c>
      <c r="E209" s="207" t="s">
        <v>4502</v>
      </c>
      <c r="F209" s="208" t="s">
        <v>4503</v>
      </c>
      <c r="G209" s="209" t="s">
        <v>299</v>
      </c>
      <c r="H209" s="210">
        <v>4.5</v>
      </c>
      <c r="I209" s="211"/>
      <c r="J209" s="212">
        <f>ROUND(I209*H209,2)</f>
        <v>0</v>
      </c>
      <c r="K209" s="208" t="s">
        <v>19</v>
      </c>
      <c r="L209" s="44"/>
      <c r="M209" s="213" t="s">
        <v>19</v>
      </c>
      <c r="N209" s="214" t="s">
        <v>40</v>
      </c>
      <c r="O209" s="84"/>
      <c r="P209" s="215">
        <f>O209*H209</f>
        <v>0</v>
      </c>
      <c r="Q209" s="215">
        <v>0</v>
      </c>
      <c r="R209" s="215">
        <f>Q209*H209</f>
        <v>0</v>
      </c>
      <c r="S209" s="215">
        <v>0</v>
      </c>
      <c r="T209" s="216">
        <f>S209*H209</f>
        <v>0</v>
      </c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R209" s="217" t="s">
        <v>265</v>
      </c>
      <c r="AT209" s="217" t="s">
        <v>267</v>
      </c>
      <c r="AU209" s="217" t="s">
        <v>76</v>
      </c>
      <c r="AY209" s="17" t="s">
        <v>266</v>
      </c>
      <c r="BE209" s="218">
        <f>IF(N209="základní",J209,0)</f>
        <v>0</v>
      </c>
      <c r="BF209" s="218">
        <f>IF(N209="snížená",J209,0)</f>
        <v>0</v>
      </c>
      <c r="BG209" s="218">
        <f>IF(N209="zákl. přenesená",J209,0)</f>
        <v>0</v>
      </c>
      <c r="BH209" s="218">
        <f>IF(N209="sníž. přenesená",J209,0)</f>
        <v>0</v>
      </c>
      <c r="BI209" s="218">
        <f>IF(N209="nulová",J209,0)</f>
        <v>0</v>
      </c>
      <c r="BJ209" s="17" t="s">
        <v>76</v>
      </c>
      <c r="BK209" s="218">
        <f>ROUND(I209*H209,2)</f>
        <v>0</v>
      </c>
      <c r="BL209" s="17" t="s">
        <v>265</v>
      </c>
      <c r="BM209" s="217" t="s">
        <v>4714</v>
      </c>
    </row>
    <row r="210" s="2" customFormat="1" ht="16.5" customHeight="1">
      <c r="A210" s="38"/>
      <c r="B210" s="39"/>
      <c r="C210" s="206" t="s">
        <v>846</v>
      </c>
      <c r="D210" s="206" t="s">
        <v>267</v>
      </c>
      <c r="E210" s="207" t="s">
        <v>4508</v>
      </c>
      <c r="F210" s="208" t="s">
        <v>4509</v>
      </c>
      <c r="G210" s="209" t="s">
        <v>4350</v>
      </c>
      <c r="H210" s="210">
        <v>0.26100000000000001</v>
      </c>
      <c r="I210" s="211"/>
      <c r="J210" s="212">
        <f>ROUND(I210*H210,2)</f>
        <v>0</v>
      </c>
      <c r="K210" s="208" t="s">
        <v>19</v>
      </c>
      <c r="L210" s="44"/>
      <c r="M210" s="213" t="s">
        <v>19</v>
      </c>
      <c r="N210" s="214" t="s">
        <v>40</v>
      </c>
      <c r="O210" s="84"/>
      <c r="P210" s="215">
        <f>O210*H210</f>
        <v>0</v>
      </c>
      <c r="Q210" s="215">
        <v>0</v>
      </c>
      <c r="R210" s="215">
        <f>Q210*H210</f>
        <v>0</v>
      </c>
      <c r="S210" s="215">
        <v>0</v>
      </c>
      <c r="T210" s="216">
        <f>S210*H210</f>
        <v>0</v>
      </c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R210" s="217" t="s">
        <v>265</v>
      </c>
      <c r="AT210" s="217" t="s">
        <v>267</v>
      </c>
      <c r="AU210" s="217" t="s">
        <v>76</v>
      </c>
      <c r="AY210" s="17" t="s">
        <v>266</v>
      </c>
      <c r="BE210" s="218">
        <f>IF(N210="základní",J210,0)</f>
        <v>0</v>
      </c>
      <c r="BF210" s="218">
        <f>IF(N210="snížená",J210,0)</f>
        <v>0</v>
      </c>
      <c r="BG210" s="218">
        <f>IF(N210="zákl. přenesená",J210,0)</f>
        <v>0</v>
      </c>
      <c r="BH210" s="218">
        <f>IF(N210="sníž. přenesená",J210,0)</f>
        <v>0</v>
      </c>
      <c r="BI210" s="218">
        <f>IF(N210="nulová",J210,0)</f>
        <v>0</v>
      </c>
      <c r="BJ210" s="17" t="s">
        <v>76</v>
      </c>
      <c r="BK210" s="218">
        <f>ROUND(I210*H210,2)</f>
        <v>0</v>
      </c>
      <c r="BL210" s="17" t="s">
        <v>265</v>
      </c>
      <c r="BM210" s="217" t="s">
        <v>4715</v>
      </c>
    </row>
    <row r="211" s="12" customFormat="1">
      <c r="A211" s="12"/>
      <c r="B211" s="224"/>
      <c r="C211" s="225"/>
      <c r="D211" s="226" t="s">
        <v>275</v>
      </c>
      <c r="E211" s="227" t="s">
        <v>851</v>
      </c>
      <c r="F211" s="228" t="s">
        <v>4716</v>
      </c>
      <c r="G211" s="225"/>
      <c r="H211" s="229">
        <v>0.26100000000000001</v>
      </c>
      <c r="I211" s="230"/>
      <c r="J211" s="225"/>
      <c r="K211" s="225"/>
      <c r="L211" s="231"/>
      <c r="M211" s="236"/>
      <c r="N211" s="237"/>
      <c r="O211" s="237"/>
      <c r="P211" s="237"/>
      <c r="Q211" s="237"/>
      <c r="R211" s="237"/>
      <c r="S211" s="237"/>
      <c r="T211" s="238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T211" s="235" t="s">
        <v>275</v>
      </c>
      <c r="AU211" s="235" t="s">
        <v>76</v>
      </c>
      <c r="AV211" s="12" t="s">
        <v>78</v>
      </c>
      <c r="AW211" s="12" t="s">
        <v>31</v>
      </c>
      <c r="AX211" s="12" t="s">
        <v>69</v>
      </c>
      <c r="AY211" s="235" t="s">
        <v>266</v>
      </c>
    </row>
    <row r="212" s="12" customFormat="1">
      <c r="A212" s="12"/>
      <c r="B212" s="224"/>
      <c r="C212" s="225"/>
      <c r="D212" s="226" t="s">
        <v>275</v>
      </c>
      <c r="E212" s="227" t="s">
        <v>4717</v>
      </c>
      <c r="F212" s="228" t="s">
        <v>4718</v>
      </c>
      <c r="G212" s="225"/>
      <c r="H212" s="229">
        <v>0.26100000000000001</v>
      </c>
      <c r="I212" s="230"/>
      <c r="J212" s="225"/>
      <c r="K212" s="225"/>
      <c r="L212" s="231"/>
      <c r="M212" s="236"/>
      <c r="N212" s="237"/>
      <c r="O212" s="237"/>
      <c r="P212" s="237"/>
      <c r="Q212" s="237"/>
      <c r="R212" s="237"/>
      <c r="S212" s="237"/>
      <c r="T212" s="238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T212" s="235" t="s">
        <v>275</v>
      </c>
      <c r="AU212" s="235" t="s">
        <v>76</v>
      </c>
      <c r="AV212" s="12" t="s">
        <v>78</v>
      </c>
      <c r="AW212" s="12" t="s">
        <v>31</v>
      </c>
      <c r="AX212" s="12" t="s">
        <v>76</v>
      </c>
      <c r="AY212" s="235" t="s">
        <v>266</v>
      </c>
    </row>
    <row r="213" s="2" customFormat="1" ht="16.5" customHeight="1">
      <c r="A213" s="38"/>
      <c r="B213" s="39"/>
      <c r="C213" s="206" t="s">
        <v>853</v>
      </c>
      <c r="D213" s="206" t="s">
        <v>267</v>
      </c>
      <c r="E213" s="207" t="s">
        <v>4526</v>
      </c>
      <c r="F213" s="208" t="s">
        <v>4527</v>
      </c>
      <c r="G213" s="209" t="s">
        <v>341</v>
      </c>
      <c r="H213" s="210">
        <v>17.399999999999999</v>
      </c>
      <c r="I213" s="211"/>
      <c r="J213" s="212">
        <f>ROUND(I213*H213,2)</f>
        <v>0</v>
      </c>
      <c r="K213" s="208" t="s">
        <v>271</v>
      </c>
      <c r="L213" s="44"/>
      <c r="M213" s="213" t="s">
        <v>19</v>
      </c>
      <c r="N213" s="214" t="s">
        <v>40</v>
      </c>
      <c r="O213" s="84"/>
      <c r="P213" s="215">
        <f>O213*H213</f>
        <v>0</v>
      </c>
      <c r="Q213" s="215">
        <v>0</v>
      </c>
      <c r="R213" s="215">
        <f>Q213*H213</f>
        <v>0</v>
      </c>
      <c r="S213" s="215">
        <v>0</v>
      </c>
      <c r="T213" s="216">
        <f>S213*H213</f>
        <v>0</v>
      </c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R213" s="217" t="s">
        <v>265</v>
      </c>
      <c r="AT213" s="217" t="s">
        <v>267</v>
      </c>
      <c r="AU213" s="217" t="s">
        <v>76</v>
      </c>
      <c r="AY213" s="17" t="s">
        <v>266</v>
      </c>
      <c r="BE213" s="218">
        <f>IF(N213="základní",J213,0)</f>
        <v>0</v>
      </c>
      <c r="BF213" s="218">
        <f>IF(N213="snížená",J213,0)</f>
        <v>0</v>
      </c>
      <c r="BG213" s="218">
        <f>IF(N213="zákl. přenesená",J213,0)</f>
        <v>0</v>
      </c>
      <c r="BH213" s="218">
        <f>IF(N213="sníž. přenesená",J213,0)</f>
        <v>0</v>
      </c>
      <c r="BI213" s="218">
        <f>IF(N213="nulová",J213,0)</f>
        <v>0</v>
      </c>
      <c r="BJ213" s="17" t="s">
        <v>76</v>
      </c>
      <c r="BK213" s="218">
        <f>ROUND(I213*H213,2)</f>
        <v>0</v>
      </c>
      <c r="BL213" s="17" t="s">
        <v>265</v>
      </c>
      <c r="BM213" s="217" t="s">
        <v>4719</v>
      </c>
    </row>
    <row r="214" s="2" customFormat="1">
      <c r="A214" s="38"/>
      <c r="B214" s="39"/>
      <c r="C214" s="40"/>
      <c r="D214" s="219" t="s">
        <v>273</v>
      </c>
      <c r="E214" s="40"/>
      <c r="F214" s="220" t="s">
        <v>4529</v>
      </c>
      <c r="G214" s="40"/>
      <c r="H214" s="40"/>
      <c r="I214" s="221"/>
      <c r="J214" s="40"/>
      <c r="K214" s="40"/>
      <c r="L214" s="44"/>
      <c r="M214" s="222"/>
      <c r="N214" s="223"/>
      <c r="O214" s="84"/>
      <c r="P214" s="84"/>
      <c r="Q214" s="84"/>
      <c r="R214" s="84"/>
      <c r="S214" s="84"/>
      <c r="T214" s="85"/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T214" s="17" t="s">
        <v>273</v>
      </c>
      <c r="AU214" s="17" t="s">
        <v>76</v>
      </c>
    </row>
    <row r="215" s="2" customFormat="1" ht="16.5" customHeight="1">
      <c r="A215" s="38"/>
      <c r="B215" s="39"/>
      <c r="C215" s="206" t="s">
        <v>860</v>
      </c>
      <c r="D215" s="206" t="s">
        <v>267</v>
      </c>
      <c r="E215" s="207" t="s">
        <v>4530</v>
      </c>
      <c r="F215" s="208" t="s">
        <v>4531</v>
      </c>
      <c r="G215" s="209" t="s">
        <v>299</v>
      </c>
      <c r="H215" s="210">
        <v>34.799999999999997</v>
      </c>
      <c r="I215" s="211"/>
      <c r="J215" s="212">
        <f>ROUND(I215*H215,2)</f>
        <v>0</v>
      </c>
      <c r="K215" s="208" t="s">
        <v>271</v>
      </c>
      <c r="L215" s="44"/>
      <c r="M215" s="213" t="s">
        <v>19</v>
      </c>
      <c r="N215" s="214" t="s">
        <v>40</v>
      </c>
      <c r="O215" s="84"/>
      <c r="P215" s="215">
        <f>O215*H215</f>
        <v>0</v>
      </c>
      <c r="Q215" s="215">
        <v>0</v>
      </c>
      <c r="R215" s="215">
        <f>Q215*H215</f>
        <v>0</v>
      </c>
      <c r="S215" s="215">
        <v>0</v>
      </c>
      <c r="T215" s="216">
        <f>S215*H215</f>
        <v>0</v>
      </c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R215" s="217" t="s">
        <v>265</v>
      </c>
      <c r="AT215" s="217" t="s">
        <v>267</v>
      </c>
      <c r="AU215" s="217" t="s">
        <v>76</v>
      </c>
      <c r="AY215" s="17" t="s">
        <v>266</v>
      </c>
      <c r="BE215" s="218">
        <f>IF(N215="základní",J215,0)</f>
        <v>0</v>
      </c>
      <c r="BF215" s="218">
        <f>IF(N215="snížená",J215,0)</f>
        <v>0</v>
      </c>
      <c r="BG215" s="218">
        <f>IF(N215="zákl. přenesená",J215,0)</f>
        <v>0</v>
      </c>
      <c r="BH215" s="218">
        <f>IF(N215="sníž. přenesená",J215,0)</f>
        <v>0</v>
      </c>
      <c r="BI215" s="218">
        <f>IF(N215="nulová",J215,0)</f>
        <v>0</v>
      </c>
      <c r="BJ215" s="17" t="s">
        <v>76</v>
      </c>
      <c r="BK215" s="218">
        <f>ROUND(I215*H215,2)</f>
        <v>0</v>
      </c>
      <c r="BL215" s="17" t="s">
        <v>265</v>
      </c>
      <c r="BM215" s="217" t="s">
        <v>4720</v>
      </c>
    </row>
    <row r="216" s="2" customFormat="1">
      <c r="A216" s="38"/>
      <c r="B216" s="39"/>
      <c r="C216" s="40"/>
      <c r="D216" s="219" t="s">
        <v>273</v>
      </c>
      <c r="E216" s="40"/>
      <c r="F216" s="220" t="s">
        <v>4533</v>
      </c>
      <c r="G216" s="40"/>
      <c r="H216" s="40"/>
      <c r="I216" s="221"/>
      <c r="J216" s="40"/>
      <c r="K216" s="40"/>
      <c r="L216" s="44"/>
      <c r="M216" s="222"/>
      <c r="N216" s="223"/>
      <c r="O216" s="84"/>
      <c r="P216" s="84"/>
      <c r="Q216" s="84"/>
      <c r="R216" s="84"/>
      <c r="S216" s="84"/>
      <c r="T216" s="85"/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T216" s="17" t="s">
        <v>273</v>
      </c>
      <c r="AU216" s="17" t="s">
        <v>76</v>
      </c>
    </row>
    <row r="217" s="12" customFormat="1">
      <c r="A217" s="12"/>
      <c r="B217" s="224"/>
      <c r="C217" s="225"/>
      <c r="D217" s="226" t="s">
        <v>275</v>
      </c>
      <c r="E217" s="227" t="s">
        <v>2913</v>
      </c>
      <c r="F217" s="228" t="s">
        <v>4721</v>
      </c>
      <c r="G217" s="225"/>
      <c r="H217" s="229">
        <v>34.799999999999997</v>
      </c>
      <c r="I217" s="230"/>
      <c r="J217" s="225"/>
      <c r="K217" s="225"/>
      <c r="L217" s="231"/>
      <c r="M217" s="236"/>
      <c r="N217" s="237"/>
      <c r="O217" s="237"/>
      <c r="P217" s="237"/>
      <c r="Q217" s="237"/>
      <c r="R217" s="237"/>
      <c r="S217" s="237"/>
      <c r="T217" s="238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T217" s="235" t="s">
        <v>275</v>
      </c>
      <c r="AU217" s="235" t="s">
        <v>76</v>
      </c>
      <c r="AV217" s="12" t="s">
        <v>78</v>
      </c>
      <c r="AW217" s="12" t="s">
        <v>31</v>
      </c>
      <c r="AX217" s="12" t="s">
        <v>69</v>
      </c>
      <c r="AY217" s="235" t="s">
        <v>266</v>
      </c>
    </row>
    <row r="218" s="12" customFormat="1">
      <c r="A218" s="12"/>
      <c r="B218" s="224"/>
      <c r="C218" s="225"/>
      <c r="D218" s="226" t="s">
        <v>275</v>
      </c>
      <c r="E218" s="227" t="s">
        <v>4722</v>
      </c>
      <c r="F218" s="228" t="s">
        <v>4723</v>
      </c>
      <c r="G218" s="225"/>
      <c r="H218" s="229">
        <v>34.799999999999997</v>
      </c>
      <c r="I218" s="230"/>
      <c r="J218" s="225"/>
      <c r="K218" s="225"/>
      <c r="L218" s="231"/>
      <c r="M218" s="236"/>
      <c r="N218" s="237"/>
      <c r="O218" s="237"/>
      <c r="P218" s="237"/>
      <c r="Q218" s="237"/>
      <c r="R218" s="237"/>
      <c r="S218" s="237"/>
      <c r="T218" s="238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T218" s="235" t="s">
        <v>275</v>
      </c>
      <c r="AU218" s="235" t="s">
        <v>76</v>
      </c>
      <c r="AV218" s="12" t="s">
        <v>78</v>
      </c>
      <c r="AW218" s="12" t="s">
        <v>31</v>
      </c>
      <c r="AX218" s="12" t="s">
        <v>76</v>
      </c>
      <c r="AY218" s="235" t="s">
        <v>266</v>
      </c>
    </row>
    <row r="219" s="2" customFormat="1" ht="16.5" customHeight="1">
      <c r="A219" s="38"/>
      <c r="B219" s="39"/>
      <c r="C219" s="206" t="s">
        <v>864</v>
      </c>
      <c r="D219" s="206" t="s">
        <v>267</v>
      </c>
      <c r="E219" s="207" t="s">
        <v>4537</v>
      </c>
      <c r="F219" s="208" t="s">
        <v>4538</v>
      </c>
      <c r="G219" s="209" t="s">
        <v>302</v>
      </c>
      <c r="H219" s="210">
        <v>47.039999999999999</v>
      </c>
      <c r="I219" s="211"/>
      <c r="J219" s="212">
        <f>ROUND(I219*H219,2)</f>
        <v>0</v>
      </c>
      <c r="K219" s="208" t="s">
        <v>271</v>
      </c>
      <c r="L219" s="44"/>
      <c r="M219" s="213" t="s">
        <v>19</v>
      </c>
      <c r="N219" s="214" t="s">
        <v>40</v>
      </c>
      <c r="O219" s="84"/>
      <c r="P219" s="215">
        <f>O219*H219</f>
        <v>0</v>
      </c>
      <c r="Q219" s="215">
        <v>0</v>
      </c>
      <c r="R219" s="215">
        <f>Q219*H219</f>
        <v>0</v>
      </c>
      <c r="S219" s="215">
        <v>0</v>
      </c>
      <c r="T219" s="216">
        <f>S219*H219</f>
        <v>0</v>
      </c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R219" s="217" t="s">
        <v>265</v>
      </c>
      <c r="AT219" s="217" t="s">
        <v>267</v>
      </c>
      <c r="AU219" s="217" t="s">
        <v>76</v>
      </c>
      <c r="AY219" s="17" t="s">
        <v>266</v>
      </c>
      <c r="BE219" s="218">
        <f>IF(N219="základní",J219,0)</f>
        <v>0</v>
      </c>
      <c r="BF219" s="218">
        <f>IF(N219="snížená",J219,0)</f>
        <v>0</v>
      </c>
      <c r="BG219" s="218">
        <f>IF(N219="zákl. přenesená",J219,0)</f>
        <v>0</v>
      </c>
      <c r="BH219" s="218">
        <f>IF(N219="sníž. přenesená",J219,0)</f>
        <v>0</v>
      </c>
      <c r="BI219" s="218">
        <f>IF(N219="nulová",J219,0)</f>
        <v>0</v>
      </c>
      <c r="BJ219" s="17" t="s">
        <v>76</v>
      </c>
      <c r="BK219" s="218">
        <f>ROUND(I219*H219,2)</f>
        <v>0</v>
      </c>
      <c r="BL219" s="17" t="s">
        <v>265</v>
      </c>
      <c r="BM219" s="217" t="s">
        <v>4724</v>
      </c>
    </row>
    <row r="220" s="2" customFormat="1">
      <c r="A220" s="38"/>
      <c r="B220" s="39"/>
      <c r="C220" s="40"/>
      <c r="D220" s="219" t="s">
        <v>273</v>
      </c>
      <c r="E220" s="40"/>
      <c r="F220" s="220" t="s">
        <v>4540</v>
      </c>
      <c r="G220" s="40"/>
      <c r="H220" s="40"/>
      <c r="I220" s="221"/>
      <c r="J220" s="40"/>
      <c r="K220" s="40"/>
      <c r="L220" s="44"/>
      <c r="M220" s="222"/>
      <c r="N220" s="223"/>
      <c r="O220" s="84"/>
      <c r="P220" s="84"/>
      <c r="Q220" s="84"/>
      <c r="R220" s="84"/>
      <c r="S220" s="84"/>
      <c r="T220" s="85"/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T220" s="17" t="s">
        <v>273</v>
      </c>
      <c r="AU220" s="17" t="s">
        <v>76</v>
      </c>
    </row>
    <row r="221" s="2" customFormat="1" ht="16.5" customHeight="1">
      <c r="A221" s="38"/>
      <c r="B221" s="39"/>
      <c r="C221" s="206" t="s">
        <v>871</v>
      </c>
      <c r="D221" s="206" t="s">
        <v>267</v>
      </c>
      <c r="E221" s="207" t="s">
        <v>4541</v>
      </c>
      <c r="F221" s="208" t="s">
        <v>4542</v>
      </c>
      <c r="G221" s="209" t="s">
        <v>302</v>
      </c>
      <c r="H221" s="210">
        <v>893.75999999999999</v>
      </c>
      <c r="I221" s="211"/>
      <c r="J221" s="212">
        <f>ROUND(I221*H221,2)</f>
        <v>0</v>
      </c>
      <c r="K221" s="208" t="s">
        <v>271</v>
      </c>
      <c r="L221" s="44"/>
      <c r="M221" s="213" t="s">
        <v>19</v>
      </c>
      <c r="N221" s="214" t="s">
        <v>40</v>
      </c>
      <c r="O221" s="84"/>
      <c r="P221" s="215">
        <f>O221*H221</f>
        <v>0</v>
      </c>
      <c r="Q221" s="215">
        <v>0</v>
      </c>
      <c r="R221" s="215">
        <f>Q221*H221</f>
        <v>0</v>
      </c>
      <c r="S221" s="215">
        <v>0</v>
      </c>
      <c r="T221" s="216">
        <f>S221*H221</f>
        <v>0</v>
      </c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R221" s="217" t="s">
        <v>265</v>
      </c>
      <c r="AT221" s="217" t="s">
        <v>267</v>
      </c>
      <c r="AU221" s="217" t="s">
        <v>76</v>
      </c>
      <c r="AY221" s="17" t="s">
        <v>266</v>
      </c>
      <c r="BE221" s="218">
        <f>IF(N221="základní",J221,0)</f>
        <v>0</v>
      </c>
      <c r="BF221" s="218">
        <f>IF(N221="snížená",J221,0)</f>
        <v>0</v>
      </c>
      <c r="BG221" s="218">
        <f>IF(N221="zákl. přenesená",J221,0)</f>
        <v>0</v>
      </c>
      <c r="BH221" s="218">
        <f>IF(N221="sníž. přenesená",J221,0)</f>
        <v>0</v>
      </c>
      <c r="BI221" s="218">
        <f>IF(N221="nulová",J221,0)</f>
        <v>0</v>
      </c>
      <c r="BJ221" s="17" t="s">
        <v>76</v>
      </c>
      <c r="BK221" s="218">
        <f>ROUND(I221*H221,2)</f>
        <v>0</v>
      </c>
      <c r="BL221" s="17" t="s">
        <v>265</v>
      </c>
      <c r="BM221" s="217" t="s">
        <v>4725</v>
      </c>
    </row>
    <row r="222" s="2" customFormat="1">
      <c r="A222" s="38"/>
      <c r="B222" s="39"/>
      <c r="C222" s="40"/>
      <c r="D222" s="219" t="s">
        <v>273</v>
      </c>
      <c r="E222" s="40"/>
      <c r="F222" s="220" t="s">
        <v>4544</v>
      </c>
      <c r="G222" s="40"/>
      <c r="H222" s="40"/>
      <c r="I222" s="221"/>
      <c r="J222" s="40"/>
      <c r="K222" s="40"/>
      <c r="L222" s="44"/>
      <c r="M222" s="222"/>
      <c r="N222" s="223"/>
      <c r="O222" s="84"/>
      <c r="P222" s="84"/>
      <c r="Q222" s="84"/>
      <c r="R222" s="84"/>
      <c r="S222" s="84"/>
      <c r="T222" s="85"/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T222" s="17" t="s">
        <v>273</v>
      </c>
      <c r="AU222" s="17" t="s">
        <v>76</v>
      </c>
    </row>
    <row r="223" s="2" customFormat="1" ht="16.5" customHeight="1">
      <c r="A223" s="38"/>
      <c r="B223" s="39"/>
      <c r="C223" s="206" t="s">
        <v>878</v>
      </c>
      <c r="D223" s="206" t="s">
        <v>267</v>
      </c>
      <c r="E223" s="207" t="s">
        <v>3163</v>
      </c>
      <c r="F223" s="208" t="s">
        <v>3164</v>
      </c>
      <c r="G223" s="209" t="s">
        <v>302</v>
      </c>
      <c r="H223" s="210">
        <v>4.6109999999999998</v>
      </c>
      <c r="I223" s="211"/>
      <c r="J223" s="212">
        <f>ROUND(I223*H223,2)</f>
        <v>0</v>
      </c>
      <c r="K223" s="208" t="s">
        <v>271</v>
      </c>
      <c r="L223" s="44"/>
      <c r="M223" s="213" t="s">
        <v>19</v>
      </c>
      <c r="N223" s="214" t="s">
        <v>40</v>
      </c>
      <c r="O223" s="84"/>
      <c r="P223" s="215">
        <f>O223*H223</f>
        <v>0</v>
      </c>
      <c r="Q223" s="215">
        <v>0</v>
      </c>
      <c r="R223" s="215">
        <f>Q223*H223</f>
        <v>0</v>
      </c>
      <c r="S223" s="215">
        <v>0</v>
      </c>
      <c r="T223" s="216">
        <f>S223*H223</f>
        <v>0</v>
      </c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R223" s="217" t="s">
        <v>265</v>
      </c>
      <c r="AT223" s="217" t="s">
        <v>267</v>
      </c>
      <c r="AU223" s="217" t="s">
        <v>76</v>
      </c>
      <c r="AY223" s="17" t="s">
        <v>266</v>
      </c>
      <c r="BE223" s="218">
        <f>IF(N223="základní",J223,0)</f>
        <v>0</v>
      </c>
      <c r="BF223" s="218">
        <f>IF(N223="snížená",J223,0)</f>
        <v>0</v>
      </c>
      <c r="BG223" s="218">
        <f>IF(N223="zákl. přenesená",J223,0)</f>
        <v>0</v>
      </c>
      <c r="BH223" s="218">
        <f>IF(N223="sníž. přenesená",J223,0)</f>
        <v>0</v>
      </c>
      <c r="BI223" s="218">
        <f>IF(N223="nulová",J223,0)</f>
        <v>0</v>
      </c>
      <c r="BJ223" s="17" t="s">
        <v>76</v>
      </c>
      <c r="BK223" s="218">
        <f>ROUND(I223*H223,2)</f>
        <v>0</v>
      </c>
      <c r="BL223" s="17" t="s">
        <v>265</v>
      </c>
      <c r="BM223" s="217" t="s">
        <v>4726</v>
      </c>
    </row>
    <row r="224" s="2" customFormat="1">
      <c r="A224" s="38"/>
      <c r="B224" s="39"/>
      <c r="C224" s="40"/>
      <c r="D224" s="219" t="s">
        <v>273</v>
      </c>
      <c r="E224" s="40"/>
      <c r="F224" s="220" t="s">
        <v>4546</v>
      </c>
      <c r="G224" s="40"/>
      <c r="H224" s="40"/>
      <c r="I224" s="221"/>
      <c r="J224" s="40"/>
      <c r="K224" s="40"/>
      <c r="L224" s="44"/>
      <c r="M224" s="222"/>
      <c r="N224" s="223"/>
      <c r="O224" s="84"/>
      <c r="P224" s="84"/>
      <c r="Q224" s="84"/>
      <c r="R224" s="84"/>
      <c r="S224" s="84"/>
      <c r="T224" s="85"/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T224" s="17" t="s">
        <v>273</v>
      </c>
      <c r="AU224" s="17" t="s">
        <v>76</v>
      </c>
    </row>
    <row r="225" s="2" customFormat="1" ht="16.5" customHeight="1">
      <c r="A225" s="38"/>
      <c r="B225" s="39"/>
      <c r="C225" s="206" t="s">
        <v>886</v>
      </c>
      <c r="D225" s="206" t="s">
        <v>267</v>
      </c>
      <c r="E225" s="207" t="s">
        <v>3166</v>
      </c>
      <c r="F225" s="208" t="s">
        <v>3167</v>
      </c>
      <c r="G225" s="209" t="s">
        <v>302</v>
      </c>
      <c r="H225" s="210">
        <v>87.608999999999995</v>
      </c>
      <c r="I225" s="211"/>
      <c r="J225" s="212">
        <f>ROUND(I225*H225,2)</f>
        <v>0</v>
      </c>
      <c r="K225" s="208" t="s">
        <v>271</v>
      </c>
      <c r="L225" s="44"/>
      <c r="M225" s="213" t="s">
        <v>19</v>
      </c>
      <c r="N225" s="214" t="s">
        <v>40</v>
      </c>
      <c r="O225" s="84"/>
      <c r="P225" s="215">
        <f>O225*H225</f>
        <v>0</v>
      </c>
      <c r="Q225" s="215">
        <v>0</v>
      </c>
      <c r="R225" s="215">
        <f>Q225*H225</f>
        <v>0</v>
      </c>
      <c r="S225" s="215">
        <v>0</v>
      </c>
      <c r="T225" s="216">
        <f>S225*H225</f>
        <v>0</v>
      </c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R225" s="217" t="s">
        <v>265</v>
      </c>
      <c r="AT225" s="217" t="s">
        <v>267</v>
      </c>
      <c r="AU225" s="217" t="s">
        <v>76</v>
      </c>
      <c r="AY225" s="17" t="s">
        <v>266</v>
      </c>
      <c r="BE225" s="218">
        <f>IF(N225="základní",J225,0)</f>
        <v>0</v>
      </c>
      <c r="BF225" s="218">
        <f>IF(N225="snížená",J225,0)</f>
        <v>0</v>
      </c>
      <c r="BG225" s="218">
        <f>IF(N225="zákl. přenesená",J225,0)</f>
        <v>0</v>
      </c>
      <c r="BH225" s="218">
        <f>IF(N225="sníž. přenesená",J225,0)</f>
        <v>0</v>
      </c>
      <c r="BI225" s="218">
        <f>IF(N225="nulová",J225,0)</f>
        <v>0</v>
      </c>
      <c r="BJ225" s="17" t="s">
        <v>76</v>
      </c>
      <c r="BK225" s="218">
        <f>ROUND(I225*H225,2)</f>
        <v>0</v>
      </c>
      <c r="BL225" s="17" t="s">
        <v>265</v>
      </c>
      <c r="BM225" s="217" t="s">
        <v>4727</v>
      </c>
    </row>
    <row r="226" s="2" customFormat="1">
      <c r="A226" s="38"/>
      <c r="B226" s="39"/>
      <c r="C226" s="40"/>
      <c r="D226" s="219" t="s">
        <v>273</v>
      </c>
      <c r="E226" s="40"/>
      <c r="F226" s="220" t="s">
        <v>4548</v>
      </c>
      <c r="G226" s="40"/>
      <c r="H226" s="40"/>
      <c r="I226" s="221"/>
      <c r="J226" s="40"/>
      <c r="K226" s="40"/>
      <c r="L226" s="44"/>
      <c r="M226" s="222"/>
      <c r="N226" s="223"/>
      <c r="O226" s="84"/>
      <c r="P226" s="84"/>
      <c r="Q226" s="84"/>
      <c r="R226" s="84"/>
      <c r="S226" s="84"/>
      <c r="T226" s="85"/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T226" s="17" t="s">
        <v>273</v>
      </c>
      <c r="AU226" s="17" t="s">
        <v>76</v>
      </c>
    </row>
    <row r="227" s="2" customFormat="1" ht="21.75" customHeight="1">
      <c r="A227" s="38"/>
      <c r="B227" s="39"/>
      <c r="C227" s="206" t="s">
        <v>893</v>
      </c>
      <c r="D227" s="206" t="s">
        <v>267</v>
      </c>
      <c r="E227" s="207" t="s">
        <v>4549</v>
      </c>
      <c r="F227" s="208" t="s">
        <v>4550</v>
      </c>
      <c r="G227" s="209" t="s">
        <v>302</v>
      </c>
      <c r="H227" s="210">
        <v>47.039999999999999</v>
      </c>
      <c r="I227" s="211"/>
      <c r="J227" s="212">
        <f>ROUND(I227*H227,2)</f>
        <v>0</v>
      </c>
      <c r="K227" s="208" t="s">
        <v>271</v>
      </c>
      <c r="L227" s="44"/>
      <c r="M227" s="213" t="s">
        <v>19</v>
      </c>
      <c r="N227" s="214" t="s">
        <v>40</v>
      </c>
      <c r="O227" s="84"/>
      <c r="P227" s="215">
        <f>O227*H227</f>
        <v>0</v>
      </c>
      <c r="Q227" s="215">
        <v>0</v>
      </c>
      <c r="R227" s="215">
        <f>Q227*H227</f>
        <v>0</v>
      </c>
      <c r="S227" s="215">
        <v>0</v>
      </c>
      <c r="T227" s="216">
        <f>S227*H227</f>
        <v>0</v>
      </c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R227" s="217" t="s">
        <v>265</v>
      </c>
      <c r="AT227" s="217" t="s">
        <v>267</v>
      </c>
      <c r="AU227" s="217" t="s">
        <v>76</v>
      </c>
      <c r="AY227" s="17" t="s">
        <v>266</v>
      </c>
      <c r="BE227" s="218">
        <f>IF(N227="základní",J227,0)</f>
        <v>0</v>
      </c>
      <c r="BF227" s="218">
        <f>IF(N227="snížená",J227,0)</f>
        <v>0</v>
      </c>
      <c r="BG227" s="218">
        <f>IF(N227="zákl. přenesená",J227,0)</f>
        <v>0</v>
      </c>
      <c r="BH227" s="218">
        <f>IF(N227="sníž. přenesená",J227,0)</f>
        <v>0</v>
      </c>
      <c r="BI227" s="218">
        <f>IF(N227="nulová",J227,0)</f>
        <v>0</v>
      </c>
      <c r="BJ227" s="17" t="s">
        <v>76</v>
      </c>
      <c r="BK227" s="218">
        <f>ROUND(I227*H227,2)</f>
        <v>0</v>
      </c>
      <c r="BL227" s="17" t="s">
        <v>265</v>
      </c>
      <c r="BM227" s="217" t="s">
        <v>4728</v>
      </c>
    </row>
    <row r="228" s="2" customFormat="1">
      <c r="A228" s="38"/>
      <c r="B228" s="39"/>
      <c r="C228" s="40"/>
      <c r="D228" s="219" t="s">
        <v>273</v>
      </c>
      <c r="E228" s="40"/>
      <c r="F228" s="220" t="s">
        <v>4552</v>
      </c>
      <c r="G228" s="40"/>
      <c r="H228" s="40"/>
      <c r="I228" s="221"/>
      <c r="J228" s="40"/>
      <c r="K228" s="40"/>
      <c r="L228" s="44"/>
      <c r="M228" s="222"/>
      <c r="N228" s="223"/>
      <c r="O228" s="84"/>
      <c r="P228" s="84"/>
      <c r="Q228" s="84"/>
      <c r="R228" s="84"/>
      <c r="S228" s="84"/>
      <c r="T228" s="85"/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T228" s="17" t="s">
        <v>273</v>
      </c>
      <c r="AU228" s="17" t="s">
        <v>76</v>
      </c>
    </row>
    <row r="229" s="2" customFormat="1" ht="16.5" customHeight="1">
      <c r="A229" s="38"/>
      <c r="B229" s="39"/>
      <c r="C229" s="206" t="s">
        <v>901</v>
      </c>
      <c r="D229" s="206" t="s">
        <v>267</v>
      </c>
      <c r="E229" s="207" t="s">
        <v>4591</v>
      </c>
      <c r="F229" s="208" t="s">
        <v>4592</v>
      </c>
      <c r="G229" s="209" t="s">
        <v>302</v>
      </c>
      <c r="H229" s="210">
        <v>758.66200000000003</v>
      </c>
      <c r="I229" s="211"/>
      <c r="J229" s="212">
        <f>ROUND(I229*H229,2)</f>
        <v>0</v>
      </c>
      <c r="K229" s="208" t="s">
        <v>271</v>
      </c>
      <c r="L229" s="44"/>
      <c r="M229" s="213" t="s">
        <v>19</v>
      </c>
      <c r="N229" s="214" t="s">
        <v>40</v>
      </c>
      <c r="O229" s="84"/>
      <c r="P229" s="215">
        <f>O229*H229</f>
        <v>0</v>
      </c>
      <c r="Q229" s="215">
        <v>0</v>
      </c>
      <c r="R229" s="215">
        <f>Q229*H229</f>
        <v>0</v>
      </c>
      <c r="S229" s="215">
        <v>0</v>
      </c>
      <c r="T229" s="216">
        <f>S229*H229</f>
        <v>0</v>
      </c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R229" s="217" t="s">
        <v>265</v>
      </c>
      <c r="AT229" s="217" t="s">
        <v>267</v>
      </c>
      <c r="AU229" s="217" t="s">
        <v>76</v>
      </c>
      <c r="AY229" s="17" t="s">
        <v>266</v>
      </c>
      <c r="BE229" s="218">
        <f>IF(N229="základní",J229,0)</f>
        <v>0</v>
      </c>
      <c r="BF229" s="218">
        <f>IF(N229="snížená",J229,0)</f>
        <v>0</v>
      </c>
      <c r="BG229" s="218">
        <f>IF(N229="zákl. přenesená",J229,0)</f>
        <v>0</v>
      </c>
      <c r="BH229" s="218">
        <f>IF(N229="sníž. přenesená",J229,0)</f>
        <v>0</v>
      </c>
      <c r="BI229" s="218">
        <f>IF(N229="nulová",J229,0)</f>
        <v>0</v>
      </c>
      <c r="BJ229" s="17" t="s">
        <v>76</v>
      </c>
      <c r="BK229" s="218">
        <f>ROUND(I229*H229,2)</f>
        <v>0</v>
      </c>
      <c r="BL229" s="17" t="s">
        <v>265</v>
      </c>
      <c r="BM229" s="217" t="s">
        <v>4729</v>
      </c>
    </row>
    <row r="230" s="2" customFormat="1">
      <c r="A230" s="38"/>
      <c r="B230" s="39"/>
      <c r="C230" s="40"/>
      <c r="D230" s="219" t="s">
        <v>273</v>
      </c>
      <c r="E230" s="40"/>
      <c r="F230" s="220" t="s">
        <v>4594</v>
      </c>
      <c r="G230" s="40"/>
      <c r="H230" s="40"/>
      <c r="I230" s="221"/>
      <c r="J230" s="40"/>
      <c r="K230" s="40"/>
      <c r="L230" s="44"/>
      <c r="M230" s="261"/>
      <c r="N230" s="262"/>
      <c r="O230" s="263"/>
      <c r="P230" s="263"/>
      <c r="Q230" s="263"/>
      <c r="R230" s="263"/>
      <c r="S230" s="263"/>
      <c r="T230" s="264"/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T230" s="17" t="s">
        <v>273</v>
      </c>
      <c r="AU230" s="17" t="s">
        <v>76</v>
      </c>
    </row>
    <row r="231" s="2" customFormat="1" ht="6.96" customHeight="1">
      <c r="A231" s="38"/>
      <c r="B231" s="59"/>
      <c r="C231" s="60"/>
      <c r="D231" s="60"/>
      <c r="E231" s="60"/>
      <c r="F231" s="60"/>
      <c r="G231" s="60"/>
      <c r="H231" s="60"/>
      <c r="I231" s="60"/>
      <c r="J231" s="60"/>
      <c r="K231" s="60"/>
      <c r="L231" s="44"/>
      <c r="M231" s="38"/>
      <c r="O231" s="38"/>
      <c r="P231" s="38"/>
      <c r="Q231" s="38"/>
      <c r="R231" s="38"/>
      <c r="S231" s="38"/>
      <c r="T231" s="38"/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</row>
  </sheetData>
  <sheetProtection sheet="1" autoFilter="0" formatColumns="0" formatRows="0" objects="1" scenarios="1" spinCount="100000" saltValue="W6Qty7ns6VPgFbUaRwhXi8ouI6bn1NBBA4H7VSW7bRxh3rwQJCT3dBBz/rGyTM0vg/S+3aHCM2n8Vrrsq7zAJQ==" hashValue="1P/qLZniAkT7iq2bbNJK2iduufWxKoE0CJupw6SPsydJ9t5RxsQqsC9etVRRbMgpMNL/fBOU+ixMUWjLkBWujw==" algorithmName="SHA-512" password="CC35"/>
  <autoFilter ref="C87:K230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6:H76"/>
    <mergeCell ref="E78:H78"/>
    <mergeCell ref="E80:H80"/>
    <mergeCell ref="L2:V2"/>
  </mergeCells>
  <hyperlinks>
    <hyperlink ref="F91" r:id="rId1" display="https://podminky.urs.cz/item/CS_URS_2021_02/113107172"/>
    <hyperlink ref="F98" r:id="rId2" display="https://podminky.urs.cz/item/CS_URS_2021_02/122252502"/>
    <hyperlink ref="F100" r:id="rId3" display="https://podminky.urs.cz/item/CS_URS_2021_02/122352502"/>
    <hyperlink ref="F102" r:id="rId4" display="https://podminky.urs.cz/item/CS_URS_2021_02/162751117"/>
    <hyperlink ref="F104" r:id="rId5" display="https://podminky.urs.cz/item/CS_URS_2021_02/162751119"/>
    <hyperlink ref="F106" r:id="rId6" display="https://podminky.urs.cz/item/CS_URS_2021_02/162751137"/>
    <hyperlink ref="F108" r:id="rId7" display="https://podminky.urs.cz/item/CS_URS_2021_02/162751139"/>
    <hyperlink ref="F110" r:id="rId8" display="https://podminky.urs.cz/item/CS_URS_2021_02/171201231"/>
    <hyperlink ref="F112" r:id="rId9" display="https://podminky.urs.cz/item/CS_URS_2021_02/181951112"/>
    <hyperlink ref="F120" r:id="rId10" display="https://podminky.urs.cz/item/CS_URS_2021_02/511501111"/>
    <hyperlink ref="F122" r:id="rId11" display="https://podminky.urs.cz/item/CS_URS_2021_02/511501112"/>
    <hyperlink ref="F124" r:id="rId12" display="https://podminky.urs.cz/item/CS_URS_2021_02/511501125"/>
    <hyperlink ref="F126" r:id="rId13" display="https://podminky.urs.cz/item/CS_URS_2021_02/511501255"/>
    <hyperlink ref="F128" r:id="rId14" display="https://podminky.urs.cz/item/CS_URS_2021_02/511536011"/>
    <hyperlink ref="F158" r:id="rId15" display="https://podminky.urs.cz/item/CS_URS_2021_02/543141112"/>
    <hyperlink ref="F163" r:id="rId16" display="https://podminky.urs.cz/item/CS_URS_2021_02/548111112"/>
    <hyperlink ref="F169" r:id="rId17" display="https://podminky.urs.cz/item/CS_URS_2021_02/548965011"/>
    <hyperlink ref="F171" r:id="rId18" display="https://podminky.urs.cz/item/CS_URS_2021_02/548965091"/>
    <hyperlink ref="F174" r:id="rId19" display="https://podminky.urs.cz/item/CS_URS_2021_02/564851111"/>
    <hyperlink ref="F176" r:id="rId20" display="https://podminky.urs.cz/item/CS_URS_2021_02/567114111"/>
    <hyperlink ref="F178" r:id="rId21" display="https://podminky.urs.cz/item/CS_URS_2021_02/567124111"/>
    <hyperlink ref="F180" r:id="rId22" display="https://podminky.urs.cz/item/CS_URS_2021_02/578133111"/>
    <hyperlink ref="F182" r:id="rId23" display="https://podminky.urs.cz/item/CS_URS_2021_02/578143133"/>
    <hyperlink ref="F185" r:id="rId24" display="https://podminky.urs.cz/item/CS_URS_2021_02/578901114"/>
    <hyperlink ref="F188" r:id="rId25" display="https://podminky.urs.cz/item/CS_URS_2021_02/916241213"/>
    <hyperlink ref="F199" r:id="rId26" display="https://podminky.urs.cz/item/CS_URS_2021_02/919721103"/>
    <hyperlink ref="F201" r:id="rId27" display="https://podminky.urs.cz/item/CS_URS_2021_02/919721221"/>
    <hyperlink ref="F203" r:id="rId28" display="https://podminky.urs.cz/item/CS_URS_2021_02/919726122"/>
    <hyperlink ref="F206" r:id="rId29" display="https://podminky.urs.cz/item/CS_URS_2021_02/928621012"/>
    <hyperlink ref="F214" r:id="rId30" display="https://podminky.urs.cz/item/CS_URS_2021_02/966071711"/>
    <hyperlink ref="F216" r:id="rId31" display="https://podminky.urs.cz/item/CS_URS_2021_02/966072811"/>
    <hyperlink ref="F220" r:id="rId32" display="https://podminky.urs.cz/item/CS_URS_2021_02/997221561"/>
    <hyperlink ref="F222" r:id="rId33" display="https://podminky.urs.cz/item/CS_URS_2021_02/997221569"/>
    <hyperlink ref="F224" r:id="rId34" display="https://podminky.urs.cz/item/CS_URS_2021_02/997221571"/>
    <hyperlink ref="F226" r:id="rId35" display="https://podminky.urs.cz/item/CS_URS_2021_02/997221579"/>
    <hyperlink ref="F228" r:id="rId36" display="https://podminky.urs.cz/item/CS_URS_2021_02/997221615"/>
    <hyperlink ref="F230" r:id="rId37" display="https://podminky.urs.cz/item/CS_URS_2021_02/99824301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38"/>
</worksheet>
</file>

<file path=xl/worksheets/sheet2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169</v>
      </c>
      <c r="AZ2" s="138" t="s">
        <v>650</v>
      </c>
      <c r="BA2" s="138" t="s">
        <v>650</v>
      </c>
      <c r="BB2" s="138" t="s">
        <v>19</v>
      </c>
      <c r="BC2" s="138" t="s">
        <v>4730</v>
      </c>
      <c r="BD2" s="138" t="s">
        <v>78</v>
      </c>
    </row>
    <row r="3" hidden="1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20"/>
      <c r="AT3" s="17" t="s">
        <v>78</v>
      </c>
      <c r="AZ3" s="138" t="s">
        <v>2812</v>
      </c>
      <c r="BA3" s="138" t="s">
        <v>2812</v>
      </c>
      <c r="BB3" s="138" t="s">
        <v>19</v>
      </c>
      <c r="BC3" s="138" t="s">
        <v>4731</v>
      </c>
      <c r="BD3" s="138" t="s">
        <v>78</v>
      </c>
    </row>
    <row r="4" hidden="1" s="1" customFormat="1" ht="24.96" customHeight="1">
      <c r="B4" s="20"/>
      <c r="D4" s="141" t="s">
        <v>240</v>
      </c>
      <c r="L4" s="20"/>
      <c r="M4" s="142" t="s">
        <v>10</v>
      </c>
      <c r="AT4" s="17" t="s">
        <v>4</v>
      </c>
      <c r="AZ4" s="138" t="s">
        <v>2814</v>
      </c>
      <c r="BA4" s="138" t="s">
        <v>2814</v>
      </c>
      <c r="BB4" s="138" t="s">
        <v>19</v>
      </c>
      <c r="BC4" s="138" t="s">
        <v>4732</v>
      </c>
      <c r="BD4" s="138" t="s">
        <v>78</v>
      </c>
    </row>
    <row r="5" hidden="1" s="1" customFormat="1" ht="6.96" customHeight="1">
      <c r="B5" s="20"/>
      <c r="L5" s="20"/>
      <c r="AZ5" s="138" t="s">
        <v>4733</v>
      </c>
      <c r="BA5" s="138" t="s">
        <v>4733</v>
      </c>
      <c r="BB5" s="138" t="s">
        <v>19</v>
      </c>
      <c r="BC5" s="138" t="s">
        <v>683</v>
      </c>
      <c r="BD5" s="138" t="s">
        <v>78</v>
      </c>
    </row>
    <row r="6" hidden="1" s="1" customFormat="1" ht="12" customHeight="1">
      <c r="B6" s="20"/>
      <c r="D6" s="143" t="s">
        <v>16</v>
      </c>
      <c r="L6" s="20"/>
      <c r="AZ6" s="138" t="s">
        <v>4734</v>
      </c>
      <c r="BA6" s="138" t="s">
        <v>4734</v>
      </c>
      <c r="BB6" s="138" t="s">
        <v>19</v>
      </c>
      <c r="BC6" s="138" t="s">
        <v>4735</v>
      </c>
      <c r="BD6" s="138" t="s">
        <v>78</v>
      </c>
    </row>
    <row r="7" hidden="1" s="1" customFormat="1" ht="16.5" customHeight="1">
      <c r="B7" s="20"/>
      <c r="E7" s="144" t="str">
        <f>'Rekapitulace stavby'!K6</f>
        <v>3. STAVBA - FIALOVÁ - Vozovna Pisárky, etapa III. - vratná tramvajová smyčka</v>
      </c>
      <c r="F7" s="143"/>
      <c r="G7" s="143"/>
      <c r="H7" s="143"/>
      <c r="L7" s="20"/>
      <c r="AZ7" s="138" t="s">
        <v>4736</v>
      </c>
      <c r="BA7" s="138" t="s">
        <v>4736</v>
      </c>
      <c r="BB7" s="138" t="s">
        <v>19</v>
      </c>
      <c r="BC7" s="138" t="s">
        <v>4737</v>
      </c>
      <c r="BD7" s="138" t="s">
        <v>78</v>
      </c>
    </row>
    <row r="8" hidden="1" s="1" customFormat="1" ht="12" customHeight="1">
      <c r="B8" s="20"/>
      <c r="D8" s="143" t="s">
        <v>241</v>
      </c>
      <c r="L8" s="20"/>
      <c r="AZ8" s="138" t="s">
        <v>4738</v>
      </c>
      <c r="BA8" s="138" t="s">
        <v>4738</v>
      </c>
      <c r="BB8" s="138" t="s">
        <v>19</v>
      </c>
      <c r="BC8" s="138" t="s">
        <v>69</v>
      </c>
      <c r="BD8" s="138" t="s">
        <v>78</v>
      </c>
    </row>
    <row r="9" hidden="1" s="2" customFormat="1" ht="16.5" customHeight="1">
      <c r="A9" s="38"/>
      <c r="B9" s="44"/>
      <c r="C9" s="38"/>
      <c r="D9" s="38"/>
      <c r="E9" s="144" t="s">
        <v>3830</v>
      </c>
      <c r="F9" s="38"/>
      <c r="G9" s="38"/>
      <c r="H9" s="38"/>
      <c r="I9" s="38"/>
      <c r="J9" s="38"/>
      <c r="K9" s="38"/>
      <c r="L9" s="145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Z9" s="138" t="s">
        <v>4739</v>
      </c>
      <c r="BA9" s="138" t="s">
        <v>4739</v>
      </c>
      <c r="BB9" s="138" t="s">
        <v>19</v>
      </c>
      <c r="BC9" s="138" t="s">
        <v>69</v>
      </c>
      <c r="BD9" s="138" t="s">
        <v>78</v>
      </c>
    </row>
    <row r="10" hidden="1" s="2" customFormat="1" ht="12" customHeight="1">
      <c r="A10" s="38"/>
      <c r="B10" s="44"/>
      <c r="C10" s="38"/>
      <c r="D10" s="143" t="s">
        <v>243</v>
      </c>
      <c r="E10" s="38"/>
      <c r="F10" s="38"/>
      <c r="G10" s="38"/>
      <c r="H10" s="38"/>
      <c r="I10" s="38"/>
      <c r="J10" s="38"/>
      <c r="K10" s="38"/>
      <c r="L10" s="145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Z10" s="138" t="s">
        <v>4740</v>
      </c>
      <c r="BA10" s="138" t="s">
        <v>4740</v>
      </c>
      <c r="BB10" s="138" t="s">
        <v>19</v>
      </c>
      <c r="BC10" s="138" t="s">
        <v>4741</v>
      </c>
      <c r="BD10" s="138" t="s">
        <v>78</v>
      </c>
    </row>
    <row r="11" hidden="1" s="2" customFormat="1" ht="16.5" customHeight="1">
      <c r="A11" s="38"/>
      <c r="B11" s="44"/>
      <c r="C11" s="38"/>
      <c r="D11" s="38"/>
      <c r="E11" s="146" t="s">
        <v>4742</v>
      </c>
      <c r="F11" s="38"/>
      <c r="G11" s="38"/>
      <c r="H11" s="38"/>
      <c r="I11" s="38"/>
      <c r="J11" s="38"/>
      <c r="K11" s="38"/>
      <c r="L11" s="145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Z11" s="138" t="s">
        <v>4743</v>
      </c>
      <c r="BA11" s="138" t="s">
        <v>4743</v>
      </c>
      <c r="BB11" s="138" t="s">
        <v>19</v>
      </c>
      <c r="BC11" s="138" t="s">
        <v>69</v>
      </c>
      <c r="BD11" s="138" t="s">
        <v>78</v>
      </c>
    </row>
    <row r="12" hidden="1" s="2" customFormat="1">
      <c r="A12" s="38"/>
      <c r="B12" s="44"/>
      <c r="C12" s="38"/>
      <c r="D12" s="38"/>
      <c r="E12" s="38"/>
      <c r="F12" s="38"/>
      <c r="G12" s="38"/>
      <c r="H12" s="38"/>
      <c r="I12" s="38"/>
      <c r="J12" s="38"/>
      <c r="K12" s="38"/>
      <c r="L12" s="145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Z12" s="138" t="s">
        <v>4744</v>
      </c>
      <c r="BA12" s="138" t="s">
        <v>4744</v>
      </c>
      <c r="BB12" s="138" t="s">
        <v>19</v>
      </c>
      <c r="BC12" s="138" t="s">
        <v>265</v>
      </c>
      <c r="BD12" s="138" t="s">
        <v>78</v>
      </c>
    </row>
    <row r="13" hidden="1" s="2" customFormat="1" ht="12" customHeight="1">
      <c r="A13" s="38"/>
      <c r="B13" s="44"/>
      <c r="C13" s="38"/>
      <c r="D13" s="143" t="s">
        <v>18</v>
      </c>
      <c r="E13" s="38"/>
      <c r="F13" s="133" t="s">
        <v>19</v>
      </c>
      <c r="G13" s="38"/>
      <c r="H13" s="38"/>
      <c r="I13" s="143" t="s">
        <v>20</v>
      </c>
      <c r="J13" s="133" t="s">
        <v>19</v>
      </c>
      <c r="K13" s="38"/>
      <c r="L13" s="145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Z13" s="138" t="s">
        <v>2650</v>
      </c>
      <c r="BA13" s="138" t="s">
        <v>2650</v>
      </c>
      <c r="BB13" s="138" t="s">
        <v>19</v>
      </c>
      <c r="BC13" s="138" t="s">
        <v>4745</v>
      </c>
      <c r="BD13" s="138" t="s">
        <v>78</v>
      </c>
    </row>
    <row r="14" hidden="1" s="2" customFormat="1" ht="12" customHeight="1">
      <c r="A14" s="38"/>
      <c r="B14" s="44"/>
      <c r="C14" s="38"/>
      <c r="D14" s="143" t="s">
        <v>21</v>
      </c>
      <c r="E14" s="38"/>
      <c r="F14" s="133" t="s">
        <v>22</v>
      </c>
      <c r="G14" s="38"/>
      <c r="H14" s="38"/>
      <c r="I14" s="143" t="s">
        <v>23</v>
      </c>
      <c r="J14" s="147" t="str">
        <f>'Rekapitulace stavby'!AN8</f>
        <v>20. 12. 2021</v>
      </c>
      <c r="K14" s="38"/>
      <c r="L14" s="145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Z14" s="138" t="s">
        <v>2652</v>
      </c>
      <c r="BA14" s="138" t="s">
        <v>2652</v>
      </c>
      <c r="BB14" s="138" t="s">
        <v>19</v>
      </c>
      <c r="BC14" s="138" t="s">
        <v>4746</v>
      </c>
      <c r="BD14" s="138" t="s">
        <v>78</v>
      </c>
    </row>
    <row r="15" hidden="1" s="2" customFormat="1" ht="10.8" customHeight="1">
      <c r="A15" s="38"/>
      <c r="B15" s="44"/>
      <c r="C15" s="38"/>
      <c r="D15" s="38"/>
      <c r="E15" s="38"/>
      <c r="F15" s="38"/>
      <c r="G15" s="38"/>
      <c r="H15" s="38"/>
      <c r="I15" s="38"/>
      <c r="J15" s="38"/>
      <c r="K15" s="38"/>
      <c r="L15" s="145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Z15" s="138" t="s">
        <v>415</v>
      </c>
      <c r="BA15" s="138" t="s">
        <v>415</v>
      </c>
      <c r="BB15" s="138" t="s">
        <v>19</v>
      </c>
      <c r="BC15" s="138" t="s">
        <v>4747</v>
      </c>
      <c r="BD15" s="138" t="s">
        <v>78</v>
      </c>
    </row>
    <row r="16" hidden="1" s="2" customFormat="1" ht="12" customHeight="1">
      <c r="A16" s="38"/>
      <c r="B16" s="44"/>
      <c r="C16" s="38"/>
      <c r="D16" s="143" t="s">
        <v>25</v>
      </c>
      <c r="E16" s="38"/>
      <c r="F16" s="38"/>
      <c r="G16" s="38"/>
      <c r="H16" s="38"/>
      <c r="I16" s="143" t="s">
        <v>26</v>
      </c>
      <c r="J16" s="133" t="str">
        <f>IF('Rekapitulace stavby'!AN10="","",'Rekapitulace stavby'!AN10)</f>
        <v/>
      </c>
      <c r="K16" s="38"/>
      <c r="L16" s="145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Z16" s="138" t="s">
        <v>754</v>
      </c>
      <c r="BA16" s="138" t="s">
        <v>754</v>
      </c>
      <c r="BB16" s="138" t="s">
        <v>19</v>
      </c>
      <c r="BC16" s="138" t="s">
        <v>265</v>
      </c>
      <c r="BD16" s="138" t="s">
        <v>78</v>
      </c>
    </row>
    <row r="17" hidden="1" s="2" customFormat="1" ht="18" customHeight="1">
      <c r="A17" s="38"/>
      <c r="B17" s="44"/>
      <c r="C17" s="38"/>
      <c r="D17" s="38"/>
      <c r="E17" s="133" t="str">
        <f>IF('Rekapitulace stavby'!E11="","",'Rekapitulace stavby'!E11)</f>
        <v xml:space="preserve"> </v>
      </c>
      <c r="F17" s="38"/>
      <c r="G17" s="38"/>
      <c r="H17" s="38"/>
      <c r="I17" s="143" t="s">
        <v>27</v>
      </c>
      <c r="J17" s="133" t="str">
        <f>IF('Rekapitulace stavby'!AN11="","",'Rekapitulace stavby'!AN11)</f>
        <v/>
      </c>
      <c r="K17" s="38"/>
      <c r="L17" s="145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Z17" s="138" t="s">
        <v>1648</v>
      </c>
      <c r="BA17" s="138" t="s">
        <v>1648</v>
      </c>
      <c r="BB17" s="138" t="s">
        <v>19</v>
      </c>
      <c r="BC17" s="138" t="s">
        <v>4748</v>
      </c>
      <c r="BD17" s="138" t="s">
        <v>78</v>
      </c>
    </row>
    <row r="18" hidden="1" s="2" customFormat="1" ht="6.96" customHeight="1">
      <c r="A18" s="38"/>
      <c r="B18" s="44"/>
      <c r="C18" s="38"/>
      <c r="D18" s="38"/>
      <c r="E18" s="38"/>
      <c r="F18" s="38"/>
      <c r="G18" s="38"/>
      <c r="H18" s="38"/>
      <c r="I18" s="38"/>
      <c r="J18" s="38"/>
      <c r="K18" s="38"/>
      <c r="L18" s="145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Z18" s="138" t="s">
        <v>1651</v>
      </c>
      <c r="BA18" s="138" t="s">
        <v>1651</v>
      </c>
      <c r="BB18" s="138" t="s">
        <v>19</v>
      </c>
      <c r="BC18" s="138" t="s">
        <v>4749</v>
      </c>
      <c r="BD18" s="138" t="s">
        <v>78</v>
      </c>
    </row>
    <row r="19" hidden="1" s="2" customFormat="1" ht="12" customHeight="1">
      <c r="A19" s="38"/>
      <c r="B19" s="44"/>
      <c r="C19" s="38"/>
      <c r="D19" s="143" t="s">
        <v>28</v>
      </c>
      <c r="E19" s="38"/>
      <c r="F19" s="38"/>
      <c r="G19" s="38"/>
      <c r="H19" s="38"/>
      <c r="I19" s="143" t="s">
        <v>26</v>
      </c>
      <c r="J19" s="33" t="str">
        <f>'Rekapitulace stavby'!AN13</f>
        <v>Vyplň údaj</v>
      </c>
      <c r="K19" s="38"/>
      <c r="L19" s="145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Z19" s="138" t="s">
        <v>1653</v>
      </c>
      <c r="BA19" s="138" t="s">
        <v>1653</v>
      </c>
      <c r="BB19" s="138" t="s">
        <v>19</v>
      </c>
      <c r="BC19" s="138" t="s">
        <v>4750</v>
      </c>
      <c r="BD19" s="138" t="s">
        <v>78</v>
      </c>
    </row>
    <row r="20" hidden="1" s="2" customFormat="1" ht="18" customHeight="1">
      <c r="A20" s="38"/>
      <c r="B20" s="44"/>
      <c r="C20" s="38"/>
      <c r="D20" s="38"/>
      <c r="E20" s="33" t="str">
        <f>'Rekapitulace stavby'!E14</f>
        <v>Vyplň údaj</v>
      </c>
      <c r="F20" s="133"/>
      <c r="G20" s="133"/>
      <c r="H20" s="133"/>
      <c r="I20" s="143" t="s">
        <v>27</v>
      </c>
      <c r="J20" s="33" t="str">
        <f>'Rekapitulace stavby'!AN14</f>
        <v>Vyplň údaj</v>
      </c>
      <c r="K20" s="38"/>
      <c r="L20" s="145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Z20" s="138" t="s">
        <v>1850</v>
      </c>
      <c r="BA20" s="138" t="s">
        <v>1850</v>
      </c>
      <c r="BB20" s="138" t="s">
        <v>19</v>
      </c>
      <c r="BC20" s="138" t="s">
        <v>4751</v>
      </c>
      <c r="BD20" s="138" t="s">
        <v>78</v>
      </c>
    </row>
    <row r="21" hidden="1" s="2" customFormat="1" ht="6.96" customHeight="1">
      <c r="A21" s="38"/>
      <c r="B21" s="44"/>
      <c r="C21" s="38"/>
      <c r="D21" s="38"/>
      <c r="E21" s="38"/>
      <c r="F21" s="38"/>
      <c r="G21" s="38"/>
      <c r="H21" s="38"/>
      <c r="I21" s="38"/>
      <c r="J21" s="38"/>
      <c r="K21" s="38"/>
      <c r="L21" s="145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Z21" s="138" t="s">
        <v>4752</v>
      </c>
      <c r="BA21" s="138" t="s">
        <v>4752</v>
      </c>
      <c r="BB21" s="138" t="s">
        <v>19</v>
      </c>
      <c r="BC21" s="138" t="s">
        <v>4753</v>
      </c>
      <c r="BD21" s="138" t="s">
        <v>78</v>
      </c>
    </row>
    <row r="22" hidden="1" s="2" customFormat="1" ht="12" customHeight="1">
      <c r="A22" s="38"/>
      <c r="B22" s="44"/>
      <c r="C22" s="38"/>
      <c r="D22" s="143" t="s">
        <v>30</v>
      </c>
      <c r="E22" s="38"/>
      <c r="F22" s="38"/>
      <c r="G22" s="38"/>
      <c r="H22" s="38"/>
      <c r="I22" s="143" t="s">
        <v>26</v>
      </c>
      <c r="J22" s="133" t="str">
        <f>IF('Rekapitulace stavby'!AN16="","",'Rekapitulace stavby'!AN16)</f>
        <v/>
      </c>
      <c r="K22" s="38"/>
      <c r="L22" s="145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Z22" s="138" t="s">
        <v>4754</v>
      </c>
      <c r="BA22" s="138" t="s">
        <v>4754</v>
      </c>
      <c r="BB22" s="138" t="s">
        <v>19</v>
      </c>
      <c r="BC22" s="138" t="s">
        <v>4755</v>
      </c>
      <c r="BD22" s="138" t="s">
        <v>78</v>
      </c>
    </row>
    <row r="23" hidden="1" s="2" customFormat="1" ht="18" customHeight="1">
      <c r="A23" s="38"/>
      <c r="B23" s="44"/>
      <c r="C23" s="38"/>
      <c r="D23" s="38"/>
      <c r="E23" s="133" t="str">
        <f>IF('Rekapitulace stavby'!E17="","",'Rekapitulace stavby'!E17)</f>
        <v xml:space="preserve"> </v>
      </c>
      <c r="F23" s="38"/>
      <c r="G23" s="38"/>
      <c r="H23" s="38"/>
      <c r="I23" s="143" t="s">
        <v>27</v>
      </c>
      <c r="J23" s="133" t="str">
        <f>IF('Rekapitulace stavby'!AN17="","",'Rekapitulace stavby'!AN17)</f>
        <v/>
      </c>
      <c r="K23" s="38"/>
      <c r="L23" s="145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Z23" s="138" t="s">
        <v>4756</v>
      </c>
      <c r="BA23" s="138" t="s">
        <v>4756</v>
      </c>
      <c r="BB23" s="138" t="s">
        <v>19</v>
      </c>
      <c r="BC23" s="138" t="s">
        <v>711</v>
      </c>
      <c r="BD23" s="138" t="s">
        <v>78</v>
      </c>
    </row>
    <row r="24" hidden="1" s="2" customFormat="1" ht="6.96" customHeight="1">
      <c r="A24" s="38"/>
      <c r="B24" s="44"/>
      <c r="C24" s="38"/>
      <c r="D24" s="38"/>
      <c r="E24" s="38"/>
      <c r="F24" s="38"/>
      <c r="G24" s="38"/>
      <c r="H24" s="38"/>
      <c r="I24" s="38"/>
      <c r="J24" s="38"/>
      <c r="K24" s="38"/>
      <c r="L24" s="145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Z24" s="138" t="s">
        <v>4463</v>
      </c>
      <c r="BA24" s="138" t="s">
        <v>4463</v>
      </c>
      <c r="BB24" s="138" t="s">
        <v>19</v>
      </c>
      <c r="BC24" s="138" t="s">
        <v>4757</v>
      </c>
      <c r="BD24" s="138" t="s">
        <v>78</v>
      </c>
    </row>
    <row r="25" hidden="1" s="2" customFormat="1" ht="12" customHeight="1">
      <c r="A25" s="38"/>
      <c r="B25" s="44"/>
      <c r="C25" s="38"/>
      <c r="D25" s="143" t="s">
        <v>32</v>
      </c>
      <c r="E25" s="38"/>
      <c r="F25" s="38"/>
      <c r="G25" s="38"/>
      <c r="H25" s="38"/>
      <c r="I25" s="143" t="s">
        <v>26</v>
      </c>
      <c r="J25" s="133" t="str">
        <f>IF('Rekapitulace stavby'!AN19="","",'Rekapitulace stavby'!AN19)</f>
        <v/>
      </c>
      <c r="K25" s="38"/>
      <c r="L25" s="145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Z25" s="138" t="s">
        <v>4758</v>
      </c>
      <c r="BA25" s="138" t="s">
        <v>4758</v>
      </c>
      <c r="BB25" s="138" t="s">
        <v>19</v>
      </c>
      <c r="BC25" s="138" t="s">
        <v>4759</v>
      </c>
      <c r="BD25" s="138" t="s">
        <v>78</v>
      </c>
    </row>
    <row r="26" hidden="1" s="2" customFormat="1" ht="18" customHeight="1">
      <c r="A26" s="38"/>
      <c r="B26" s="44"/>
      <c r="C26" s="38"/>
      <c r="D26" s="38"/>
      <c r="E26" s="133" t="str">
        <f>IF('Rekapitulace stavby'!E20="","",'Rekapitulace stavby'!E20)</f>
        <v xml:space="preserve"> </v>
      </c>
      <c r="F26" s="38"/>
      <c r="G26" s="38"/>
      <c r="H26" s="38"/>
      <c r="I26" s="143" t="s">
        <v>27</v>
      </c>
      <c r="J26" s="133" t="str">
        <f>IF('Rekapitulace stavby'!AN20="","",'Rekapitulace stavby'!AN20)</f>
        <v/>
      </c>
      <c r="K26" s="38"/>
      <c r="L26" s="145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Z26" s="138" t="s">
        <v>4517</v>
      </c>
      <c r="BA26" s="138" t="s">
        <v>4517</v>
      </c>
      <c r="BB26" s="138" t="s">
        <v>19</v>
      </c>
      <c r="BC26" s="138" t="s">
        <v>4760</v>
      </c>
      <c r="BD26" s="138" t="s">
        <v>78</v>
      </c>
    </row>
    <row r="27" hidden="1" s="2" customFormat="1" ht="6.96" customHeight="1">
      <c r="A27" s="38"/>
      <c r="B27" s="44"/>
      <c r="C27" s="38"/>
      <c r="D27" s="38"/>
      <c r="E27" s="38"/>
      <c r="F27" s="38"/>
      <c r="G27" s="38"/>
      <c r="H27" s="38"/>
      <c r="I27" s="38"/>
      <c r="J27" s="38"/>
      <c r="K27" s="38"/>
      <c r="L27" s="145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hidden="1" s="2" customFormat="1" ht="12" customHeight="1">
      <c r="A28" s="38"/>
      <c r="B28" s="44"/>
      <c r="C28" s="38"/>
      <c r="D28" s="143" t="s">
        <v>33</v>
      </c>
      <c r="E28" s="38"/>
      <c r="F28" s="38"/>
      <c r="G28" s="38"/>
      <c r="H28" s="38"/>
      <c r="I28" s="38"/>
      <c r="J28" s="38"/>
      <c r="K28" s="38"/>
      <c r="L28" s="145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hidden="1" s="8" customFormat="1" ht="16.5" customHeight="1">
      <c r="A29" s="148"/>
      <c r="B29" s="149"/>
      <c r="C29" s="148"/>
      <c r="D29" s="148"/>
      <c r="E29" s="150" t="s">
        <v>19</v>
      </c>
      <c r="F29" s="150"/>
      <c r="G29" s="150"/>
      <c r="H29" s="150"/>
      <c r="I29" s="148"/>
      <c r="J29" s="148"/>
      <c r="K29" s="148"/>
      <c r="L29" s="151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</row>
    <row r="30" hidden="1" s="2" customFormat="1" ht="6.96" customHeight="1">
      <c r="A30" s="38"/>
      <c r="B30" s="44"/>
      <c r="C30" s="38"/>
      <c r="D30" s="38"/>
      <c r="E30" s="38"/>
      <c r="F30" s="38"/>
      <c r="G30" s="38"/>
      <c r="H30" s="38"/>
      <c r="I30" s="38"/>
      <c r="J30" s="38"/>
      <c r="K30" s="38"/>
      <c r="L30" s="145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hidden="1" s="2" customFormat="1" ht="6.96" customHeight="1">
      <c r="A31" s="38"/>
      <c r="B31" s="44"/>
      <c r="C31" s="38"/>
      <c r="D31" s="152"/>
      <c r="E31" s="152"/>
      <c r="F31" s="152"/>
      <c r="G31" s="152"/>
      <c r="H31" s="152"/>
      <c r="I31" s="152"/>
      <c r="J31" s="152"/>
      <c r="K31" s="152"/>
      <c r="L31" s="145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hidden="1" s="2" customFormat="1" ht="25.44" customHeight="1">
      <c r="A32" s="38"/>
      <c r="B32" s="44"/>
      <c r="C32" s="38"/>
      <c r="D32" s="153" t="s">
        <v>35</v>
      </c>
      <c r="E32" s="38"/>
      <c r="F32" s="38"/>
      <c r="G32" s="38"/>
      <c r="H32" s="38"/>
      <c r="I32" s="38"/>
      <c r="J32" s="154">
        <f>ROUND(J90, 2)</f>
        <v>0</v>
      </c>
      <c r="K32" s="38"/>
      <c r="L32" s="145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hidden="1" s="2" customFormat="1" ht="6.96" customHeight="1">
      <c r="A33" s="38"/>
      <c r="B33" s="44"/>
      <c r="C33" s="38"/>
      <c r="D33" s="152"/>
      <c r="E33" s="152"/>
      <c r="F33" s="152"/>
      <c r="G33" s="152"/>
      <c r="H33" s="152"/>
      <c r="I33" s="152"/>
      <c r="J33" s="152"/>
      <c r="K33" s="152"/>
      <c r="L33" s="145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hidden="1" s="2" customFormat="1" ht="14.4" customHeight="1">
      <c r="A34" s="38"/>
      <c r="B34" s="44"/>
      <c r="C34" s="38"/>
      <c r="D34" s="38"/>
      <c r="E34" s="38"/>
      <c r="F34" s="155" t="s">
        <v>37</v>
      </c>
      <c r="G34" s="38"/>
      <c r="H34" s="38"/>
      <c r="I34" s="155" t="s">
        <v>36</v>
      </c>
      <c r="J34" s="155" t="s">
        <v>38</v>
      </c>
      <c r="K34" s="38"/>
      <c r="L34" s="145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156" t="s">
        <v>39</v>
      </c>
      <c r="E35" s="143" t="s">
        <v>40</v>
      </c>
      <c r="F35" s="157">
        <f>ROUND((SUM(BE90:BE376)),  2)</f>
        <v>0</v>
      </c>
      <c r="G35" s="38"/>
      <c r="H35" s="38"/>
      <c r="I35" s="158">
        <v>0.20999999999999999</v>
      </c>
      <c r="J35" s="157">
        <f>ROUND(((SUM(BE90:BE376))*I35),  2)</f>
        <v>0</v>
      </c>
      <c r="K35" s="38"/>
      <c r="L35" s="145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3" t="s">
        <v>41</v>
      </c>
      <c r="F36" s="157">
        <f>ROUND((SUM(BF90:BF376)),  2)</f>
        <v>0</v>
      </c>
      <c r="G36" s="38"/>
      <c r="H36" s="38"/>
      <c r="I36" s="158">
        <v>0.14999999999999999</v>
      </c>
      <c r="J36" s="157">
        <f>ROUND(((SUM(BF90:BF376))*I36),  2)</f>
        <v>0</v>
      </c>
      <c r="K36" s="38"/>
      <c r="L36" s="145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3" t="s">
        <v>42</v>
      </c>
      <c r="F37" s="157">
        <f>ROUND((SUM(BG90:BG376)),  2)</f>
        <v>0</v>
      </c>
      <c r="G37" s="38"/>
      <c r="H37" s="38"/>
      <c r="I37" s="158">
        <v>0.20999999999999999</v>
      </c>
      <c r="J37" s="157">
        <f>0</f>
        <v>0</v>
      </c>
      <c r="K37" s="38"/>
      <c r="L37" s="145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44"/>
      <c r="C38" s="38"/>
      <c r="D38" s="38"/>
      <c r="E38" s="143" t="s">
        <v>43</v>
      </c>
      <c r="F38" s="157">
        <f>ROUND((SUM(BH90:BH376)),  2)</f>
        <v>0</v>
      </c>
      <c r="G38" s="38"/>
      <c r="H38" s="38"/>
      <c r="I38" s="158">
        <v>0.14999999999999999</v>
      </c>
      <c r="J38" s="157">
        <f>0</f>
        <v>0</v>
      </c>
      <c r="K38" s="38"/>
      <c r="L38" s="145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44"/>
      <c r="C39" s="38"/>
      <c r="D39" s="38"/>
      <c r="E39" s="143" t="s">
        <v>44</v>
      </c>
      <c r="F39" s="157">
        <f>ROUND((SUM(BI90:BI376)),  2)</f>
        <v>0</v>
      </c>
      <c r="G39" s="38"/>
      <c r="H39" s="38"/>
      <c r="I39" s="158">
        <v>0</v>
      </c>
      <c r="J39" s="157">
        <f>0</f>
        <v>0</v>
      </c>
      <c r="K39" s="38"/>
      <c r="L39" s="145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hidden="1" s="2" customFormat="1" ht="6.96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145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hidden="1" s="2" customFormat="1" ht="25.44" customHeight="1">
      <c r="A41" s="38"/>
      <c r="B41" s="44"/>
      <c r="C41" s="159"/>
      <c r="D41" s="160" t="s">
        <v>45</v>
      </c>
      <c r="E41" s="161"/>
      <c r="F41" s="161"/>
      <c r="G41" s="162" t="s">
        <v>46</v>
      </c>
      <c r="H41" s="163" t="s">
        <v>47</v>
      </c>
      <c r="I41" s="161"/>
      <c r="J41" s="164">
        <f>SUM(J32:J39)</f>
        <v>0</v>
      </c>
      <c r="K41" s="165"/>
      <c r="L41" s="145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hidden="1" s="2" customFormat="1" ht="14.4" customHeight="1">
      <c r="A42" s="38"/>
      <c r="B42" s="166"/>
      <c r="C42" s="167"/>
      <c r="D42" s="167"/>
      <c r="E42" s="167"/>
      <c r="F42" s="167"/>
      <c r="G42" s="167"/>
      <c r="H42" s="167"/>
      <c r="I42" s="167"/>
      <c r="J42" s="167"/>
      <c r="K42" s="167"/>
      <c r="L42" s="145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hidden="1"/>
    <row r="44" hidden="1"/>
    <row r="45" hidden="1"/>
    <row r="46" s="2" customFormat="1" ht="6.96" customHeight="1">
      <c r="A46" s="38"/>
      <c r="B46" s="168"/>
      <c r="C46" s="169"/>
      <c r="D46" s="169"/>
      <c r="E46" s="169"/>
      <c r="F46" s="169"/>
      <c r="G46" s="169"/>
      <c r="H46" s="169"/>
      <c r="I46" s="169"/>
      <c r="J46" s="169"/>
      <c r="K46" s="169"/>
      <c r="L46" s="145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s="2" customFormat="1" ht="24.96" customHeight="1">
      <c r="A47" s="38"/>
      <c r="B47" s="39"/>
      <c r="C47" s="23" t="s">
        <v>245</v>
      </c>
      <c r="D47" s="40"/>
      <c r="E47" s="40"/>
      <c r="F47" s="40"/>
      <c r="G47" s="40"/>
      <c r="H47" s="40"/>
      <c r="I47" s="40"/>
      <c r="J47" s="40"/>
      <c r="K47" s="40"/>
      <c r="L47" s="145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s="2" customFormat="1" ht="6.96" customHeight="1">
      <c r="A48" s="38"/>
      <c r="B48" s="39"/>
      <c r="C48" s="40"/>
      <c r="D48" s="40"/>
      <c r="E48" s="40"/>
      <c r="F48" s="40"/>
      <c r="G48" s="40"/>
      <c r="H48" s="40"/>
      <c r="I48" s="40"/>
      <c r="J48" s="40"/>
      <c r="K48" s="40"/>
      <c r="L48" s="145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s="2" customFormat="1" ht="12" customHeight="1">
      <c r="A49" s="38"/>
      <c r="B49" s="39"/>
      <c r="C49" s="32" t="s">
        <v>16</v>
      </c>
      <c r="D49" s="40"/>
      <c r="E49" s="40"/>
      <c r="F49" s="40"/>
      <c r="G49" s="40"/>
      <c r="H49" s="40"/>
      <c r="I49" s="40"/>
      <c r="J49" s="40"/>
      <c r="K49" s="40"/>
      <c r="L49" s="145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s="2" customFormat="1" ht="16.5" customHeight="1">
      <c r="A50" s="38"/>
      <c r="B50" s="39"/>
      <c r="C50" s="40"/>
      <c r="D50" s="40"/>
      <c r="E50" s="170" t="str">
        <f>E7</f>
        <v>3. STAVBA - FIALOVÁ - Vozovna Pisárky, etapa III. - vratná tramvajová smyčka</v>
      </c>
      <c r="F50" s="32"/>
      <c r="G50" s="32"/>
      <c r="H50" s="32"/>
      <c r="I50" s="40"/>
      <c r="J50" s="40"/>
      <c r="K50" s="40"/>
      <c r="L50" s="145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s="1" customFormat="1" ht="12" customHeight="1">
      <c r="B51" s="21"/>
      <c r="C51" s="32" t="s">
        <v>241</v>
      </c>
      <c r="D51" s="22"/>
      <c r="E51" s="22"/>
      <c r="F51" s="22"/>
      <c r="G51" s="22"/>
      <c r="H51" s="22"/>
      <c r="I51" s="22"/>
      <c r="J51" s="22"/>
      <c r="K51" s="22"/>
      <c r="L51" s="20"/>
    </row>
    <row r="52" s="2" customFormat="1" ht="16.5" customHeight="1">
      <c r="A52" s="38"/>
      <c r="B52" s="39"/>
      <c r="C52" s="40"/>
      <c r="D52" s="40"/>
      <c r="E52" s="170" t="s">
        <v>3830</v>
      </c>
      <c r="F52" s="40"/>
      <c r="G52" s="40"/>
      <c r="H52" s="40"/>
      <c r="I52" s="40"/>
      <c r="J52" s="40"/>
      <c r="K52" s="40"/>
      <c r="L52" s="145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s="2" customFormat="1" ht="12" customHeight="1">
      <c r="A53" s="38"/>
      <c r="B53" s="39"/>
      <c r="C53" s="32" t="s">
        <v>243</v>
      </c>
      <c r="D53" s="40"/>
      <c r="E53" s="40"/>
      <c r="F53" s="40"/>
      <c r="G53" s="40"/>
      <c r="H53" s="40"/>
      <c r="I53" s="40"/>
      <c r="J53" s="40"/>
      <c r="K53" s="40"/>
      <c r="L53" s="145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s="2" customFormat="1" ht="16.5" customHeight="1">
      <c r="A54" s="38"/>
      <c r="B54" s="39"/>
      <c r="C54" s="40"/>
      <c r="D54" s="40"/>
      <c r="E54" s="69" t="str">
        <f>E11</f>
        <v>SO 663 - Tramvajová trať Hlinky</v>
      </c>
      <c r="F54" s="40"/>
      <c r="G54" s="40"/>
      <c r="H54" s="40"/>
      <c r="I54" s="40"/>
      <c r="J54" s="40"/>
      <c r="K54" s="40"/>
      <c r="L54" s="145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s="2" customFormat="1" ht="6.96" customHeight="1">
      <c r="A55" s="38"/>
      <c r="B55" s="39"/>
      <c r="C55" s="40"/>
      <c r="D55" s="40"/>
      <c r="E55" s="40"/>
      <c r="F55" s="40"/>
      <c r="G55" s="40"/>
      <c r="H55" s="40"/>
      <c r="I55" s="40"/>
      <c r="J55" s="40"/>
      <c r="K55" s="40"/>
      <c r="L55" s="145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s="2" customFormat="1" ht="12" customHeight="1">
      <c r="A56" s="38"/>
      <c r="B56" s="39"/>
      <c r="C56" s="32" t="s">
        <v>21</v>
      </c>
      <c r="D56" s="40"/>
      <c r="E56" s="40"/>
      <c r="F56" s="27" t="str">
        <f>F14</f>
        <v xml:space="preserve"> </v>
      </c>
      <c r="G56" s="40"/>
      <c r="H56" s="40"/>
      <c r="I56" s="32" t="s">
        <v>23</v>
      </c>
      <c r="J56" s="72" t="str">
        <f>IF(J14="","",J14)</f>
        <v>20. 12. 2021</v>
      </c>
      <c r="K56" s="40"/>
      <c r="L56" s="145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s="2" customFormat="1" ht="6.96" customHeight="1">
      <c r="A57" s="38"/>
      <c r="B57" s="39"/>
      <c r="C57" s="40"/>
      <c r="D57" s="40"/>
      <c r="E57" s="40"/>
      <c r="F57" s="40"/>
      <c r="G57" s="40"/>
      <c r="H57" s="40"/>
      <c r="I57" s="40"/>
      <c r="J57" s="40"/>
      <c r="K57" s="40"/>
      <c r="L57" s="145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s="2" customFormat="1" ht="15.15" customHeight="1">
      <c r="A58" s="38"/>
      <c r="B58" s="39"/>
      <c r="C58" s="32" t="s">
        <v>25</v>
      </c>
      <c r="D58" s="40"/>
      <c r="E58" s="40"/>
      <c r="F58" s="27" t="str">
        <f>E17</f>
        <v xml:space="preserve"> </v>
      </c>
      <c r="G58" s="40"/>
      <c r="H58" s="40"/>
      <c r="I58" s="32" t="s">
        <v>30</v>
      </c>
      <c r="J58" s="36" t="str">
        <f>E23</f>
        <v xml:space="preserve"> </v>
      </c>
      <c r="K58" s="40"/>
      <c r="L58" s="145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</row>
    <row r="59" s="2" customFormat="1" ht="15.15" customHeight="1">
      <c r="A59" s="38"/>
      <c r="B59" s="39"/>
      <c r="C59" s="32" t="s">
        <v>28</v>
      </c>
      <c r="D59" s="40"/>
      <c r="E59" s="40"/>
      <c r="F59" s="27" t="str">
        <f>IF(E20="","",E20)</f>
        <v>Vyplň údaj</v>
      </c>
      <c r="G59" s="40"/>
      <c r="H59" s="40"/>
      <c r="I59" s="32" t="s">
        <v>32</v>
      </c>
      <c r="J59" s="36" t="str">
        <f>E26</f>
        <v xml:space="preserve"> </v>
      </c>
      <c r="K59" s="40"/>
      <c r="L59" s="145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</row>
    <row r="60" s="2" customFormat="1" ht="10.32" customHeight="1">
      <c r="A60" s="38"/>
      <c r="B60" s="39"/>
      <c r="C60" s="40"/>
      <c r="D60" s="40"/>
      <c r="E60" s="40"/>
      <c r="F60" s="40"/>
      <c r="G60" s="40"/>
      <c r="H60" s="40"/>
      <c r="I60" s="40"/>
      <c r="J60" s="40"/>
      <c r="K60" s="40"/>
      <c r="L60" s="145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</row>
    <row r="61" s="2" customFormat="1" ht="29.28" customHeight="1">
      <c r="A61" s="38"/>
      <c r="B61" s="39"/>
      <c r="C61" s="171" t="s">
        <v>246</v>
      </c>
      <c r="D61" s="172"/>
      <c r="E61" s="172"/>
      <c r="F61" s="172"/>
      <c r="G61" s="172"/>
      <c r="H61" s="172"/>
      <c r="I61" s="172"/>
      <c r="J61" s="173" t="s">
        <v>247</v>
      </c>
      <c r="K61" s="172"/>
      <c r="L61" s="145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 s="2" customFormat="1" ht="10.32" customHeight="1">
      <c r="A62" s="38"/>
      <c r="B62" s="39"/>
      <c r="C62" s="40"/>
      <c r="D62" s="40"/>
      <c r="E62" s="40"/>
      <c r="F62" s="40"/>
      <c r="G62" s="40"/>
      <c r="H62" s="40"/>
      <c r="I62" s="40"/>
      <c r="J62" s="40"/>
      <c r="K62" s="40"/>
      <c r="L62" s="145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</row>
    <row r="63" s="2" customFormat="1" ht="22.8" customHeight="1">
      <c r="A63" s="38"/>
      <c r="B63" s="39"/>
      <c r="C63" s="174" t="s">
        <v>67</v>
      </c>
      <c r="D63" s="40"/>
      <c r="E63" s="40"/>
      <c r="F63" s="40"/>
      <c r="G63" s="40"/>
      <c r="H63" s="40"/>
      <c r="I63" s="40"/>
      <c r="J63" s="102">
        <f>J90</f>
        <v>0</v>
      </c>
      <c r="K63" s="40"/>
      <c r="L63" s="145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U63" s="17" t="s">
        <v>248</v>
      </c>
    </row>
    <row r="64" s="9" customFormat="1" ht="24.96" customHeight="1">
      <c r="A64" s="9"/>
      <c r="B64" s="175"/>
      <c r="C64" s="176"/>
      <c r="D64" s="177" t="s">
        <v>287</v>
      </c>
      <c r="E64" s="178"/>
      <c r="F64" s="178"/>
      <c r="G64" s="178"/>
      <c r="H64" s="178"/>
      <c r="I64" s="178"/>
      <c r="J64" s="179">
        <f>J91</f>
        <v>0</v>
      </c>
      <c r="K64" s="176"/>
      <c r="L64" s="180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9" customFormat="1" ht="24.96" customHeight="1">
      <c r="A65" s="9"/>
      <c r="B65" s="175"/>
      <c r="C65" s="176"/>
      <c r="D65" s="177" t="s">
        <v>507</v>
      </c>
      <c r="E65" s="178"/>
      <c r="F65" s="178"/>
      <c r="G65" s="178"/>
      <c r="H65" s="178"/>
      <c r="I65" s="178"/>
      <c r="J65" s="179">
        <f>J163</f>
        <v>0</v>
      </c>
      <c r="K65" s="176"/>
      <c r="L65" s="180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9" customFormat="1" ht="24.96" customHeight="1">
      <c r="A66" s="9"/>
      <c r="B66" s="175"/>
      <c r="C66" s="176"/>
      <c r="D66" s="177" t="s">
        <v>4601</v>
      </c>
      <c r="E66" s="178"/>
      <c r="F66" s="178"/>
      <c r="G66" s="178"/>
      <c r="H66" s="178"/>
      <c r="I66" s="178"/>
      <c r="J66" s="179">
        <f>J173</f>
        <v>0</v>
      </c>
      <c r="K66" s="176"/>
      <c r="L66" s="180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9" customFormat="1" ht="24.96" customHeight="1">
      <c r="A67" s="9"/>
      <c r="B67" s="175"/>
      <c r="C67" s="176"/>
      <c r="D67" s="177" t="s">
        <v>515</v>
      </c>
      <c r="E67" s="178"/>
      <c r="F67" s="178"/>
      <c r="G67" s="178"/>
      <c r="H67" s="178"/>
      <c r="I67" s="178"/>
      <c r="J67" s="179">
        <f>J284</f>
        <v>0</v>
      </c>
      <c r="K67" s="176"/>
      <c r="L67" s="180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9" customFormat="1" ht="24.96" customHeight="1">
      <c r="A68" s="9"/>
      <c r="B68" s="175"/>
      <c r="C68" s="176"/>
      <c r="D68" s="177" t="s">
        <v>3937</v>
      </c>
      <c r="E68" s="178"/>
      <c r="F68" s="178"/>
      <c r="G68" s="178"/>
      <c r="H68" s="178"/>
      <c r="I68" s="178"/>
      <c r="J68" s="179">
        <f>J298</f>
        <v>0</v>
      </c>
      <c r="K68" s="176"/>
      <c r="L68" s="180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2" customFormat="1" ht="21.84" customHeight="1">
      <c r="A69" s="38"/>
      <c r="B69" s="39"/>
      <c r="C69" s="40"/>
      <c r="D69" s="40"/>
      <c r="E69" s="40"/>
      <c r="F69" s="40"/>
      <c r="G69" s="40"/>
      <c r="H69" s="40"/>
      <c r="I69" s="40"/>
      <c r="J69" s="40"/>
      <c r="K69" s="40"/>
      <c r="L69" s="145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</row>
    <row r="70" s="2" customFormat="1" ht="6.96" customHeight="1">
      <c r="A70" s="38"/>
      <c r="B70" s="59"/>
      <c r="C70" s="60"/>
      <c r="D70" s="60"/>
      <c r="E70" s="60"/>
      <c r="F70" s="60"/>
      <c r="G70" s="60"/>
      <c r="H70" s="60"/>
      <c r="I70" s="60"/>
      <c r="J70" s="60"/>
      <c r="K70" s="60"/>
      <c r="L70" s="145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</row>
    <row r="74" s="2" customFormat="1" ht="6.96" customHeight="1">
      <c r="A74" s="38"/>
      <c r="B74" s="61"/>
      <c r="C74" s="62"/>
      <c r="D74" s="62"/>
      <c r="E74" s="62"/>
      <c r="F74" s="62"/>
      <c r="G74" s="62"/>
      <c r="H74" s="62"/>
      <c r="I74" s="62"/>
      <c r="J74" s="62"/>
      <c r="K74" s="62"/>
      <c r="L74" s="145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</row>
    <row r="75" s="2" customFormat="1" ht="24.96" customHeight="1">
      <c r="A75" s="38"/>
      <c r="B75" s="39"/>
      <c r="C75" s="23" t="s">
        <v>250</v>
      </c>
      <c r="D75" s="40"/>
      <c r="E75" s="40"/>
      <c r="F75" s="40"/>
      <c r="G75" s="40"/>
      <c r="H75" s="40"/>
      <c r="I75" s="40"/>
      <c r="J75" s="40"/>
      <c r="K75" s="40"/>
      <c r="L75" s="145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6" s="2" customFormat="1" ht="6.96" customHeight="1">
      <c r="A76" s="38"/>
      <c r="B76" s="39"/>
      <c r="C76" s="40"/>
      <c r="D76" s="40"/>
      <c r="E76" s="40"/>
      <c r="F76" s="40"/>
      <c r="G76" s="40"/>
      <c r="H76" s="40"/>
      <c r="I76" s="40"/>
      <c r="J76" s="40"/>
      <c r="K76" s="40"/>
      <c r="L76" s="145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2" customHeight="1">
      <c r="A77" s="38"/>
      <c r="B77" s="39"/>
      <c r="C77" s="32" t="s">
        <v>16</v>
      </c>
      <c r="D77" s="40"/>
      <c r="E77" s="40"/>
      <c r="F77" s="40"/>
      <c r="G77" s="40"/>
      <c r="H77" s="40"/>
      <c r="I77" s="40"/>
      <c r="J77" s="40"/>
      <c r="K77" s="40"/>
      <c r="L77" s="145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78" s="2" customFormat="1" ht="16.5" customHeight="1">
      <c r="A78" s="38"/>
      <c r="B78" s="39"/>
      <c r="C78" s="40"/>
      <c r="D78" s="40"/>
      <c r="E78" s="170" t="str">
        <f>E7</f>
        <v>3. STAVBA - FIALOVÁ - Vozovna Pisárky, etapa III. - vratná tramvajová smyčka</v>
      </c>
      <c r="F78" s="32"/>
      <c r="G78" s="32"/>
      <c r="H78" s="32"/>
      <c r="I78" s="40"/>
      <c r="J78" s="40"/>
      <c r="K78" s="40"/>
      <c r="L78" s="145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</row>
    <row r="79" s="1" customFormat="1" ht="12" customHeight="1">
      <c r="B79" s="21"/>
      <c r="C79" s="32" t="s">
        <v>241</v>
      </c>
      <c r="D79" s="22"/>
      <c r="E79" s="22"/>
      <c r="F79" s="22"/>
      <c r="G79" s="22"/>
      <c r="H79" s="22"/>
      <c r="I79" s="22"/>
      <c r="J79" s="22"/>
      <c r="K79" s="22"/>
      <c r="L79" s="20"/>
    </row>
    <row r="80" s="2" customFormat="1" ht="16.5" customHeight="1">
      <c r="A80" s="38"/>
      <c r="B80" s="39"/>
      <c r="C80" s="40"/>
      <c r="D80" s="40"/>
      <c r="E80" s="170" t="s">
        <v>3830</v>
      </c>
      <c r="F80" s="40"/>
      <c r="G80" s="40"/>
      <c r="H80" s="40"/>
      <c r="I80" s="40"/>
      <c r="J80" s="40"/>
      <c r="K80" s="40"/>
      <c r="L80" s="145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12" customHeight="1">
      <c r="A81" s="38"/>
      <c r="B81" s="39"/>
      <c r="C81" s="32" t="s">
        <v>243</v>
      </c>
      <c r="D81" s="40"/>
      <c r="E81" s="40"/>
      <c r="F81" s="40"/>
      <c r="G81" s="40"/>
      <c r="H81" s="40"/>
      <c r="I81" s="40"/>
      <c r="J81" s="40"/>
      <c r="K81" s="40"/>
      <c r="L81" s="145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16.5" customHeight="1">
      <c r="A82" s="38"/>
      <c r="B82" s="39"/>
      <c r="C82" s="40"/>
      <c r="D82" s="40"/>
      <c r="E82" s="69" t="str">
        <f>E11</f>
        <v>SO 663 - Tramvajová trať Hlinky</v>
      </c>
      <c r="F82" s="40"/>
      <c r="G82" s="40"/>
      <c r="H82" s="40"/>
      <c r="I82" s="40"/>
      <c r="J82" s="40"/>
      <c r="K82" s="40"/>
      <c r="L82" s="145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145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21</v>
      </c>
      <c r="D84" s="40"/>
      <c r="E84" s="40"/>
      <c r="F84" s="27" t="str">
        <f>F14</f>
        <v xml:space="preserve"> </v>
      </c>
      <c r="G84" s="40"/>
      <c r="H84" s="40"/>
      <c r="I84" s="32" t="s">
        <v>23</v>
      </c>
      <c r="J84" s="72" t="str">
        <f>IF(J14="","",J14)</f>
        <v>20. 12. 2021</v>
      </c>
      <c r="K84" s="40"/>
      <c r="L84" s="145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6.96" customHeight="1">
      <c r="A85" s="38"/>
      <c r="B85" s="39"/>
      <c r="C85" s="40"/>
      <c r="D85" s="40"/>
      <c r="E85" s="40"/>
      <c r="F85" s="40"/>
      <c r="G85" s="40"/>
      <c r="H85" s="40"/>
      <c r="I85" s="40"/>
      <c r="J85" s="40"/>
      <c r="K85" s="40"/>
      <c r="L85" s="145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5.15" customHeight="1">
      <c r="A86" s="38"/>
      <c r="B86" s="39"/>
      <c r="C86" s="32" t="s">
        <v>25</v>
      </c>
      <c r="D86" s="40"/>
      <c r="E86" s="40"/>
      <c r="F86" s="27" t="str">
        <f>E17</f>
        <v xml:space="preserve"> </v>
      </c>
      <c r="G86" s="40"/>
      <c r="H86" s="40"/>
      <c r="I86" s="32" t="s">
        <v>30</v>
      </c>
      <c r="J86" s="36" t="str">
        <f>E23</f>
        <v xml:space="preserve"> </v>
      </c>
      <c r="K86" s="40"/>
      <c r="L86" s="145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5.15" customHeight="1">
      <c r="A87" s="38"/>
      <c r="B87" s="39"/>
      <c r="C87" s="32" t="s">
        <v>28</v>
      </c>
      <c r="D87" s="40"/>
      <c r="E87" s="40"/>
      <c r="F87" s="27" t="str">
        <f>IF(E20="","",E20)</f>
        <v>Vyplň údaj</v>
      </c>
      <c r="G87" s="40"/>
      <c r="H87" s="40"/>
      <c r="I87" s="32" t="s">
        <v>32</v>
      </c>
      <c r="J87" s="36" t="str">
        <f>E26</f>
        <v xml:space="preserve"> </v>
      </c>
      <c r="K87" s="40"/>
      <c r="L87" s="145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10.32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145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10" customFormat="1" ht="29.28" customHeight="1">
      <c r="A89" s="181"/>
      <c r="B89" s="182"/>
      <c r="C89" s="183" t="s">
        <v>251</v>
      </c>
      <c r="D89" s="184" t="s">
        <v>54</v>
      </c>
      <c r="E89" s="184" t="s">
        <v>50</v>
      </c>
      <c r="F89" s="184" t="s">
        <v>51</v>
      </c>
      <c r="G89" s="184" t="s">
        <v>252</v>
      </c>
      <c r="H89" s="184" t="s">
        <v>253</v>
      </c>
      <c r="I89" s="184" t="s">
        <v>254</v>
      </c>
      <c r="J89" s="184" t="s">
        <v>247</v>
      </c>
      <c r="K89" s="185" t="s">
        <v>255</v>
      </c>
      <c r="L89" s="186"/>
      <c r="M89" s="92" t="s">
        <v>19</v>
      </c>
      <c r="N89" s="93" t="s">
        <v>39</v>
      </c>
      <c r="O89" s="93" t="s">
        <v>256</v>
      </c>
      <c r="P89" s="93" t="s">
        <v>257</v>
      </c>
      <c r="Q89" s="93" t="s">
        <v>258</v>
      </c>
      <c r="R89" s="93" t="s">
        <v>259</v>
      </c>
      <c r="S89" s="93" t="s">
        <v>260</v>
      </c>
      <c r="T89" s="94" t="s">
        <v>261</v>
      </c>
      <c r="U89" s="181"/>
      <c r="V89" s="181"/>
      <c r="W89" s="181"/>
      <c r="X89" s="181"/>
      <c r="Y89" s="181"/>
      <c r="Z89" s="181"/>
      <c r="AA89" s="181"/>
      <c r="AB89" s="181"/>
      <c r="AC89" s="181"/>
      <c r="AD89" s="181"/>
      <c r="AE89" s="181"/>
    </row>
    <row r="90" s="2" customFormat="1" ht="22.8" customHeight="1">
      <c r="A90" s="38"/>
      <c r="B90" s="39"/>
      <c r="C90" s="99" t="s">
        <v>262</v>
      </c>
      <c r="D90" s="40"/>
      <c r="E90" s="40"/>
      <c r="F90" s="40"/>
      <c r="G90" s="40"/>
      <c r="H90" s="40"/>
      <c r="I90" s="40"/>
      <c r="J90" s="187">
        <f>BK90</f>
        <v>0</v>
      </c>
      <c r="K90" s="40"/>
      <c r="L90" s="44"/>
      <c r="M90" s="95"/>
      <c r="N90" s="188"/>
      <c r="O90" s="96"/>
      <c r="P90" s="189">
        <f>P91+P163+P173+P284+P298</f>
        <v>0</v>
      </c>
      <c r="Q90" s="96"/>
      <c r="R90" s="189">
        <f>R91+R163+R173+R284+R298</f>
        <v>0</v>
      </c>
      <c r="S90" s="96"/>
      <c r="T90" s="190">
        <f>T91+T163+T173+T284+T298</f>
        <v>0</v>
      </c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T90" s="17" t="s">
        <v>68</v>
      </c>
      <c r="AU90" s="17" t="s">
        <v>248</v>
      </c>
      <c r="BK90" s="191">
        <f>BK91+BK163+BK173+BK284+BK298</f>
        <v>0</v>
      </c>
    </row>
    <row r="91" s="11" customFormat="1" ht="25.92" customHeight="1">
      <c r="A91" s="11"/>
      <c r="B91" s="192"/>
      <c r="C91" s="193"/>
      <c r="D91" s="194" t="s">
        <v>68</v>
      </c>
      <c r="E91" s="195" t="s">
        <v>76</v>
      </c>
      <c r="F91" s="195" t="s">
        <v>290</v>
      </c>
      <c r="G91" s="193"/>
      <c r="H91" s="193"/>
      <c r="I91" s="196"/>
      <c r="J91" s="197">
        <f>BK91</f>
        <v>0</v>
      </c>
      <c r="K91" s="193"/>
      <c r="L91" s="198"/>
      <c r="M91" s="199"/>
      <c r="N91" s="200"/>
      <c r="O91" s="200"/>
      <c r="P91" s="201">
        <f>SUM(P92:P162)</f>
        <v>0</v>
      </c>
      <c r="Q91" s="200"/>
      <c r="R91" s="201">
        <f>SUM(R92:R162)</f>
        <v>0</v>
      </c>
      <c r="S91" s="200"/>
      <c r="T91" s="202">
        <f>SUM(T92:T162)</f>
        <v>0</v>
      </c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R91" s="203" t="s">
        <v>265</v>
      </c>
      <c r="AT91" s="204" t="s">
        <v>68</v>
      </c>
      <c r="AU91" s="204" t="s">
        <v>69</v>
      </c>
      <c r="AY91" s="203" t="s">
        <v>266</v>
      </c>
      <c r="BK91" s="205">
        <f>SUM(BK92:BK162)</f>
        <v>0</v>
      </c>
    </row>
    <row r="92" s="2" customFormat="1" ht="16.5" customHeight="1">
      <c r="A92" s="38"/>
      <c r="B92" s="39"/>
      <c r="C92" s="206" t="s">
        <v>76</v>
      </c>
      <c r="D92" s="206" t="s">
        <v>267</v>
      </c>
      <c r="E92" s="207" t="s">
        <v>4761</v>
      </c>
      <c r="F92" s="208" t="s">
        <v>4762</v>
      </c>
      <c r="G92" s="209" t="s">
        <v>391</v>
      </c>
      <c r="H92" s="210">
        <v>33.210000000000001</v>
      </c>
      <c r="I92" s="211"/>
      <c r="J92" s="212">
        <f>ROUND(I92*H92,2)</f>
        <v>0</v>
      </c>
      <c r="K92" s="208" t="s">
        <v>271</v>
      </c>
      <c r="L92" s="44"/>
      <c r="M92" s="213" t="s">
        <v>19</v>
      </c>
      <c r="N92" s="214" t="s">
        <v>40</v>
      </c>
      <c r="O92" s="84"/>
      <c r="P92" s="215">
        <f>O92*H92</f>
        <v>0</v>
      </c>
      <c r="Q92" s="215">
        <v>0</v>
      </c>
      <c r="R92" s="215">
        <f>Q92*H92</f>
        <v>0</v>
      </c>
      <c r="S92" s="215">
        <v>0</v>
      </c>
      <c r="T92" s="216">
        <f>S92*H92</f>
        <v>0</v>
      </c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R92" s="217" t="s">
        <v>265</v>
      </c>
      <c r="AT92" s="217" t="s">
        <v>267</v>
      </c>
      <c r="AU92" s="217" t="s">
        <v>76</v>
      </c>
      <c r="AY92" s="17" t="s">
        <v>266</v>
      </c>
      <c r="BE92" s="218">
        <f>IF(N92="základní",J92,0)</f>
        <v>0</v>
      </c>
      <c r="BF92" s="218">
        <f>IF(N92="snížená",J92,0)</f>
        <v>0</v>
      </c>
      <c r="BG92" s="218">
        <f>IF(N92="zákl. přenesená",J92,0)</f>
        <v>0</v>
      </c>
      <c r="BH92" s="218">
        <f>IF(N92="sníž. přenesená",J92,0)</f>
        <v>0</v>
      </c>
      <c r="BI92" s="218">
        <f>IF(N92="nulová",J92,0)</f>
        <v>0</v>
      </c>
      <c r="BJ92" s="17" t="s">
        <v>76</v>
      </c>
      <c r="BK92" s="218">
        <f>ROUND(I92*H92,2)</f>
        <v>0</v>
      </c>
      <c r="BL92" s="17" t="s">
        <v>265</v>
      </c>
      <c r="BM92" s="217" t="s">
        <v>4763</v>
      </c>
    </row>
    <row r="93" s="2" customFormat="1">
      <c r="A93" s="38"/>
      <c r="B93" s="39"/>
      <c r="C93" s="40"/>
      <c r="D93" s="219" t="s">
        <v>273</v>
      </c>
      <c r="E93" s="40"/>
      <c r="F93" s="220" t="s">
        <v>4764</v>
      </c>
      <c r="G93" s="40"/>
      <c r="H93" s="40"/>
      <c r="I93" s="221"/>
      <c r="J93" s="40"/>
      <c r="K93" s="40"/>
      <c r="L93" s="44"/>
      <c r="M93" s="222"/>
      <c r="N93" s="223"/>
      <c r="O93" s="84"/>
      <c r="P93" s="84"/>
      <c r="Q93" s="84"/>
      <c r="R93" s="84"/>
      <c r="S93" s="84"/>
      <c r="T93" s="85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T93" s="17" t="s">
        <v>273</v>
      </c>
      <c r="AU93" s="17" t="s">
        <v>76</v>
      </c>
    </row>
    <row r="94" s="13" customFormat="1">
      <c r="A94" s="13"/>
      <c r="B94" s="251"/>
      <c r="C94" s="252"/>
      <c r="D94" s="226" t="s">
        <v>275</v>
      </c>
      <c r="E94" s="253" t="s">
        <v>19</v>
      </c>
      <c r="F94" s="254" t="s">
        <v>3988</v>
      </c>
      <c r="G94" s="252"/>
      <c r="H94" s="253" t="s">
        <v>19</v>
      </c>
      <c r="I94" s="255"/>
      <c r="J94" s="252"/>
      <c r="K94" s="252"/>
      <c r="L94" s="256"/>
      <c r="M94" s="257"/>
      <c r="N94" s="258"/>
      <c r="O94" s="258"/>
      <c r="P94" s="258"/>
      <c r="Q94" s="258"/>
      <c r="R94" s="258"/>
      <c r="S94" s="258"/>
      <c r="T94" s="259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T94" s="260" t="s">
        <v>275</v>
      </c>
      <c r="AU94" s="260" t="s">
        <v>76</v>
      </c>
      <c r="AV94" s="13" t="s">
        <v>76</v>
      </c>
      <c r="AW94" s="13" t="s">
        <v>31</v>
      </c>
      <c r="AX94" s="13" t="s">
        <v>69</v>
      </c>
      <c r="AY94" s="260" t="s">
        <v>266</v>
      </c>
    </row>
    <row r="95" s="13" customFormat="1">
      <c r="A95" s="13"/>
      <c r="B95" s="251"/>
      <c r="C95" s="252"/>
      <c r="D95" s="226" t="s">
        <v>275</v>
      </c>
      <c r="E95" s="253" t="s">
        <v>19</v>
      </c>
      <c r="F95" s="254" t="s">
        <v>3991</v>
      </c>
      <c r="G95" s="252"/>
      <c r="H95" s="253" t="s">
        <v>19</v>
      </c>
      <c r="I95" s="255"/>
      <c r="J95" s="252"/>
      <c r="K95" s="252"/>
      <c r="L95" s="256"/>
      <c r="M95" s="257"/>
      <c r="N95" s="258"/>
      <c r="O95" s="258"/>
      <c r="P95" s="258"/>
      <c r="Q95" s="258"/>
      <c r="R95" s="258"/>
      <c r="S95" s="258"/>
      <c r="T95" s="259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T95" s="260" t="s">
        <v>275</v>
      </c>
      <c r="AU95" s="260" t="s">
        <v>76</v>
      </c>
      <c r="AV95" s="13" t="s">
        <v>76</v>
      </c>
      <c r="AW95" s="13" t="s">
        <v>31</v>
      </c>
      <c r="AX95" s="13" t="s">
        <v>69</v>
      </c>
      <c r="AY95" s="260" t="s">
        <v>266</v>
      </c>
    </row>
    <row r="96" s="13" customFormat="1">
      <c r="A96" s="13"/>
      <c r="B96" s="251"/>
      <c r="C96" s="252"/>
      <c r="D96" s="226" t="s">
        <v>275</v>
      </c>
      <c r="E96" s="253" t="s">
        <v>19</v>
      </c>
      <c r="F96" s="254" t="s">
        <v>3994</v>
      </c>
      <c r="G96" s="252"/>
      <c r="H96" s="253" t="s">
        <v>19</v>
      </c>
      <c r="I96" s="255"/>
      <c r="J96" s="252"/>
      <c r="K96" s="252"/>
      <c r="L96" s="256"/>
      <c r="M96" s="257"/>
      <c r="N96" s="258"/>
      <c r="O96" s="258"/>
      <c r="P96" s="258"/>
      <c r="Q96" s="258"/>
      <c r="R96" s="258"/>
      <c r="S96" s="258"/>
      <c r="T96" s="259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60" t="s">
        <v>275</v>
      </c>
      <c r="AU96" s="260" t="s">
        <v>76</v>
      </c>
      <c r="AV96" s="13" t="s">
        <v>76</v>
      </c>
      <c r="AW96" s="13" t="s">
        <v>31</v>
      </c>
      <c r="AX96" s="13" t="s">
        <v>69</v>
      </c>
      <c r="AY96" s="260" t="s">
        <v>266</v>
      </c>
    </row>
    <row r="97" s="12" customFormat="1">
      <c r="A97" s="12"/>
      <c r="B97" s="224"/>
      <c r="C97" s="225"/>
      <c r="D97" s="226" t="s">
        <v>275</v>
      </c>
      <c r="E97" s="227" t="s">
        <v>239</v>
      </c>
      <c r="F97" s="228" t="s">
        <v>4765</v>
      </c>
      <c r="G97" s="225"/>
      <c r="H97" s="229">
        <v>33.210000000000001</v>
      </c>
      <c r="I97" s="230"/>
      <c r="J97" s="225"/>
      <c r="K97" s="225"/>
      <c r="L97" s="231"/>
      <c r="M97" s="236"/>
      <c r="N97" s="237"/>
      <c r="O97" s="237"/>
      <c r="P97" s="237"/>
      <c r="Q97" s="237"/>
      <c r="R97" s="237"/>
      <c r="S97" s="237"/>
      <c r="T97" s="238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T97" s="235" t="s">
        <v>275</v>
      </c>
      <c r="AU97" s="235" t="s">
        <v>76</v>
      </c>
      <c r="AV97" s="12" t="s">
        <v>78</v>
      </c>
      <c r="AW97" s="12" t="s">
        <v>31</v>
      </c>
      <c r="AX97" s="12" t="s">
        <v>69</v>
      </c>
      <c r="AY97" s="235" t="s">
        <v>266</v>
      </c>
    </row>
    <row r="98" s="12" customFormat="1">
      <c r="A98" s="12"/>
      <c r="B98" s="224"/>
      <c r="C98" s="225"/>
      <c r="D98" s="226" t="s">
        <v>275</v>
      </c>
      <c r="E98" s="227" t="s">
        <v>297</v>
      </c>
      <c r="F98" s="228" t="s">
        <v>298</v>
      </c>
      <c r="G98" s="225"/>
      <c r="H98" s="229">
        <v>33.210000000000001</v>
      </c>
      <c r="I98" s="230"/>
      <c r="J98" s="225"/>
      <c r="K98" s="225"/>
      <c r="L98" s="231"/>
      <c r="M98" s="236"/>
      <c r="N98" s="237"/>
      <c r="O98" s="237"/>
      <c r="P98" s="237"/>
      <c r="Q98" s="237"/>
      <c r="R98" s="237"/>
      <c r="S98" s="237"/>
      <c r="T98" s="238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T98" s="235" t="s">
        <v>275</v>
      </c>
      <c r="AU98" s="235" t="s">
        <v>76</v>
      </c>
      <c r="AV98" s="12" t="s">
        <v>78</v>
      </c>
      <c r="AW98" s="12" t="s">
        <v>31</v>
      </c>
      <c r="AX98" s="12" t="s">
        <v>76</v>
      </c>
      <c r="AY98" s="235" t="s">
        <v>266</v>
      </c>
    </row>
    <row r="99" s="2" customFormat="1" ht="16.5" customHeight="1">
      <c r="A99" s="38"/>
      <c r="B99" s="39"/>
      <c r="C99" s="206" t="s">
        <v>78</v>
      </c>
      <c r="D99" s="206" t="s">
        <v>267</v>
      </c>
      <c r="E99" s="207" t="s">
        <v>4766</v>
      </c>
      <c r="F99" s="208" t="s">
        <v>4767</v>
      </c>
      <c r="G99" s="209" t="s">
        <v>391</v>
      </c>
      <c r="H99" s="210">
        <v>142.59999999999999</v>
      </c>
      <c r="I99" s="211"/>
      <c r="J99" s="212">
        <f>ROUND(I99*H99,2)</f>
        <v>0</v>
      </c>
      <c r="K99" s="208" t="s">
        <v>271</v>
      </c>
      <c r="L99" s="44"/>
      <c r="M99" s="213" t="s">
        <v>19</v>
      </c>
      <c r="N99" s="214" t="s">
        <v>40</v>
      </c>
      <c r="O99" s="84"/>
      <c r="P99" s="215">
        <f>O99*H99</f>
        <v>0</v>
      </c>
      <c r="Q99" s="215">
        <v>0</v>
      </c>
      <c r="R99" s="215">
        <f>Q99*H99</f>
        <v>0</v>
      </c>
      <c r="S99" s="215">
        <v>0</v>
      </c>
      <c r="T99" s="216">
        <f>S99*H99</f>
        <v>0</v>
      </c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R99" s="217" t="s">
        <v>265</v>
      </c>
      <c r="AT99" s="217" t="s">
        <v>267</v>
      </c>
      <c r="AU99" s="217" t="s">
        <v>76</v>
      </c>
      <c r="AY99" s="17" t="s">
        <v>266</v>
      </c>
      <c r="BE99" s="218">
        <f>IF(N99="základní",J99,0)</f>
        <v>0</v>
      </c>
      <c r="BF99" s="218">
        <f>IF(N99="snížená",J99,0)</f>
        <v>0</v>
      </c>
      <c r="BG99" s="218">
        <f>IF(N99="zákl. přenesená",J99,0)</f>
        <v>0</v>
      </c>
      <c r="BH99" s="218">
        <f>IF(N99="sníž. přenesená",J99,0)</f>
        <v>0</v>
      </c>
      <c r="BI99" s="218">
        <f>IF(N99="nulová",J99,0)</f>
        <v>0</v>
      </c>
      <c r="BJ99" s="17" t="s">
        <v>76</v>
      </c>
      <c r="BK99" s="218">
        <f>ROUND(I99*H99,2)</f>
        <v>0</v>
      </c>
      <c r="BL99" s="17" t="s">
        <v>265</v>
      </c>
      <c r="BM99" s="217" t="s">
        <v>4768</v>
      </c>
    </row>
    <row r="100" s="2" customFormat="1">
      <c r="A100" s="38"/>
      <c r="B100" s="39"/>
      <c r="C100" s="40"/>
      <c r="D100" s="219" t="s">
        <v>273</v>
      </c>
      <c r="E100" s="40"/>
      <c r="F100" s="220" t="s">
        <v>4769</v>
      </c>
      <c r="G100" s="40"/>
      <c r="H100" s="40"/>
      <c r="I100" s="221"/>
      <c r="J100" s="40"/>
      <c r="K100" s="40"/>
      <c r="L100" s="44"/>
      <c r="M100" s="222"/>
      <c r="N100" s="223"/>
      <c r="O100" s="84"/>
      <c r="P100" s="84"/>
      <c r="Q100" s="84"/>
      <c r="R100" s="84"/>
      <c r="S100" s="84"/>
      <c r="T100" s="85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T100" s="17" t="s">
        <v>273</v>
      </c>
      <c r="AU100" s="17" t="s">
        <v>76</v>
      </c>
    </row>
    <row r="101" s="12" customFormat="1">
      <c r="A101" s="12"/>
      <c r="B101" s="224"/>
      <c r="C101" s="225"/>
      <c r="D101" s="226" t="s">
        <v>275</v>
      </c>
      <c r="E101" s="227" t="s">
        <v>306</v>
      </c>
      <c r="F101" s="228" t="s">
        <v>4770</v>
      </c>
      <c r="G101" s="225"/>
      <c r="H101" s="229">
        <v>142.59999999999999</v>
      </c>
      <c r="I101" s="230"/>
      <c r="J101" s="225"/>
      <c r="K101" s="225"/>
      <c r="L101" s="231"/>
      <c r="M101" s="236"/>
      <c r="N101" s="237"/>
      <c r="O101" s="237"/>
      <c r="P101" s="237"/>
      <c r="Q101" s="237"/>
      <c r="R101" s="237"/>
      <c r="S101" s="237"/>
      <c r="T101" s="238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T101" s="235" t="s">
        <v>275</v>
      </c>
      <c r="AU101" s="235" t="s">
        <v>76</v>
      </c>
      <c r="AV101" s="12" t="s">
        <v>78</v>
      </c>
      <c r="AW101" s="12" t="s">
        <v>31</v>
      </c>
      <c r="AX101" s="12" t="s">
        <v>69</v>
      </c>
      <c r="AY101" s="235" t="s">
        <v>266</v>
      </c>
    </row>
    <row r="102" s="12" customFormat="1">
      <c r="A102" s="12"/>
      <c r="B102" s="224"/>
      <c r="C102" s="225"/>
      <c r="D102" s="226" t="s">
        <v>275</v>
      </c>
      <c r="E102" s="227" t="s">
        <v>308</v>
      </c>
      <c r="F102" s="228" t="s">
        <v>309</v>
      </c>
      <c r="G102" s="225"/>
      <c r="H102" s="229">
        <v>142.59999999999999</v>
      </c>
      <c r="I102" s="230"/>
      <c r="J102" s="225"/>
      <c r="K102" s="225"/>
      <c r="L102" s="231"/>
      <c r="M102" s="236"/>
      <c r="N102" s="237"/>
      <c r="O102" s="237"/>
      <c r="P102" s="237"/>
      <c r="Q102" s="237"/>
      <c r="R102" s="237"/>
      <c r="S102" s="237"/>
      <c r="T102" s="238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T102" s="235" t="s">
        <v>275</v>
      </c>
      <c r="AU102" s="235" t="s">
        <v>76</v>
      </c>
      <c r="AV102" s="12" t="s">
        <v>78</v>
      </c>
      <c r="AW102" s="12" t="s">
        <v>31</v>
      </c>
      <c r="AX102" s="12" t="s">
        <v>76</v>
      </c>
      <c r="AY102" s="235" t="s">
        <v>266</v>
      </c>
    </row>
    <row r="103" s="2" customFormat="1" ht="16.5" customHeight="1">
      <c r="A103" s="38"/>
      <c r="B103" s="39"/>
      <c r="C103" s="206" t="s">
        <v>312</v>
      </c>
      <c r="D103" s="206" t="s">
        <v>267</v>
      </c>
      <c r="E103" s="207" t="s">
        <v>4771</v>
      </c>
      <c r="F103" s="208" t="s">
        <v>4772</v>
      </c>
      <c r="G103" s="209" t="s">
        <v>391</v>
      </c>
      <c r="H103" s="210">
        <v>52</v>
      </c>
      <c r="I103" s="211"/>
      <c r="J103" s="212">
        <f>ROUND(I103*H103,2)</f>
        <v>0</v>
      </c>
      <c r="K103" s="208" t="s">
        <v>271</v>
      </c>
      <c r="L103" s="44"/>
      <c r="M103" s="213" t="s">
        <v>19</v>
      </c>
      <c r="N103" s="214" t="s">
        <v>40</v>
      </c>
      <c r="O103" s="84"/>
      <c r="P103" s="215">
        <f>O103*H103</f>
        <v>0</v>
      </c>
      <c r="Q103" s="215">
        <v>0</v>
      </c>
      <c r="R103" s="215">
        <f>Q103*H103</f>
        <v>0</v>
      </c>
      <c r="S103" s="215">
        <v>0</v>
      </c>
      <c r="T103" s="216">
        <f>S103*H103</f>
        <v>0</v>
      </c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R103" s="217" t="s">
        <v>265</v>
      </c>
      <c r="AT103" s="217" t="s">
        <v>267</v>
      </c>
      <c r="AU103" s="217" t="s">
        <v>76</v>
      </c>
      <c r="AY103" s="17" t="s">
        <v>266</v>
      </c>
      <c r="BE103" s="218">
        <f>IF(N103="základní",J103,0)</f>
        <v>0</v>
      </c>
      <c r="BF103" s="218">
        <f>IF(N103="snížená",J103,0)</f>
        <v>0</v>
      </c>
      <c r="BG103" s="218">
        <f>IF(N103="zákl. přenesená",J103,0)</f>
        <v>0</v>
      </c>
      <c r="BH103" s="218">
        <f>IF(N103="sníž. přenesená",J103,0)</f>
        <v>0</v>
      </c>
      <c r="BI103" s="218">
        <f>IF(N103="nulová",J103,0)</f>
        <v>0</v>
      </c>
      <c r="BJ103" s="17" t="s">
        <v>76</v>
      </c>
      <c r="BK103" s="218">
        <f>ROUND(I103*H103,2)</f>
        <v>0</v>
      </c>
      <c r="BL103" s="17" t="s">
        <v>265</v>
      </c>
      <c r="BM103" s="217" t="s">
        <v>4773</v>
      </c>
    </row>
    <row r="104" s="2" customFormat="1">
      <c r="A104" s="38"/>
      <c r="B104" s="39"/>
      <c r="C104" s="40"/>
      <c r="D104" s="219" t="s">
        <v>273</v>
      </c>
      <c r="E104" s="40"/>
      <c r="F104" s="220" t="s">
        <v>4774</v>
      </c>
      <c r="G104" s="40"/>
      <c r="H104" s="40"/>
      <c r="I104" s="221"/>
      <c r="J104" s="40"/>
      <c r="K104" s="40"/>
      <c r="L104" s="44"/>
      <c r="M104" s="222"/>
      <c r="N104" s="223"/>
      <c r="O104" s="84"/>
      <c r="P104" s="84"/>
      <c r="Q104" s="84"/>
      <c r="R104" s="84"/>
      <c r="S104" s="84"/>
      <c r="T104" s="85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T104" s="17" t="s">
        <v>273</v>
      </c>
      <c r="AU104" s="17" t="s">
        <v>76</v>
      </c>
    </row>
    <row r="105" s="12" customFormat="1">
      <c r="A105" s="12"/>
      <c r="B105" s="224"/>
      <c r="C105" s="225"/>
      <c r="D105" s="226" t="s">
        <v>275</v>
      </c>
      <c r="E105" s="227" t="s">
        <v>317</v>
      </c>
      <c r="F105" s="228" t="s">
        <v>4775</v>
      </c>
      <c r="G105" s="225"/>
      <c r="H105" s="229">
        <v>52</v>
      </c>
      <c r="I105" s="230"/>
      <c r="J105" s="225"/>
      <c r="K105" s="225"/>
      <c r="L105" s="231"/>
      <c r="M105" s="236"/>
      <c r="N105" s="237"/>
      <c r="O105" s="237"/>
      <c r="P105" s="237"/>
      <c r="Q105" s="237"/>
      <c r="R105" s="237"/>
      <c r="S105" s="237"/>
      <c r="T105" s="238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T105" s="235" t="s">
        <v>275</v>
      </c>
      <c r="AU105" s="235" t="s">
        <v>76</v>
      </c>
      <c r="AV105" s="12" t="s">
        <v>78</v>
      </c>
      <c r="AW105" s="12" t="s">
        <v>31</v>
      </c>
      <c r="AX105" s="12" t="s">
        <v>69</v>
      </c>
      <c r="AY105" s="235" t="s">
        <v>266</v>
      </c>
    </row>
    <row r="106" s="12" customFormat="1">
      <c r="A106" s="12"/>
      <c r="B106" s="224"/>
      <c r="C106" s="225"/>
      <c r="D106" s="226" t="s">
        <v>275</v>
      </c>
      <c r="E106" s="227" t="s">
        <v>319</v>
      </c>
      <c r="F106" s="228" t="s">
        <v>320</v>
      </c>
      <c r="G106" s="225"/>
      <c r="H106" s="229">
        <v>52</v>
      </c>
      <c r="I106" s="230"/>
      <c r="J106" s="225"/>
      <c r="K106" s="225"/>
      <c r="L106" s="231"/>
      <c r="M106" s="236"/>
      <c r="N106" s="237"/>
      <c r="O106" s="237"/>
      <c r="P106" s="237"/>
      <c r="Q106" s="237"/>
      <c r="R106" s="237"/>
      <c r="S106" s="237"/>
      <c r="T106" s="238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T106" s="235" t="s">
        <v>275</v>
      </c>
      <c r="AU106" s="235" t="s">
        <v>76</v>
      </c>
      <c r="AV106" s="12" t="s">
        <v>78</v>
      </c>
      <c r="AW106" s="12" t="s">
        <v>31</v>
      </c>
      <c r="AX106" s="12" t="s">
        <v>76</v>
      </c>
      <c r="AY106" s="235" t="s">
        <v>266</v>
      </c>
    </row>
    <row r="107" s="2" customFormat="1" ht="16.5" customHeight="1">
      <c r="A107" s="38"/>
      <c r="B107" s="39"/>
      <c r="C107" s="206" t="s">
        <v>265</v>
      </c>
      <c r="D107" s="206" t="s">
        <v>267</v>
      </c>
      <c r="E107" s="207" t="s">
        <v>2737</v>
      </c>
      <c r="F107" s="208" t="s">
        <v>4776</v>
      </c>
      <c r="G107" s="209" t="s">
        <v>391</v>
      </c>
      <c r="H107" s="210">
        <v>44.165999999999997</v>
      </c>
      <c r="I107" s="211"/>
      <c r="J107" s="212">
        <f>ROUND(I107*H107,2)</f>
        <v>0</v>
      </c>
      <c r="K107" s="208" t="s">
        <v>271</v>
      </c>
      <c r="L107" s="44"/>
      <c r="M107" s="213" t="s">
        <v>19</v>
      </c>
      <c r="N107" s="214" t="s">
        <v>40</v>
      </c>
      <c r="O107" s="84"/>
      <c r="P107" s="215">
        <f>O107*H107</f>
        <v>0</v>
      </c>
      <c r="Q107" s="215">
        <v>0</v>
      </c>
      <c r="R107" s="215">
        <f>Q107*H107</f>
        <v>0</v>
      </c>
      <c r="S107" s="215">
        <v>0</v>
      </c>
      <c r="T107" s="216">
        <f>S107*H107</f>
        <v>0</v>
      </c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R107" s="217" t="s">
        <v>265</v>
      </c>
      <c r="AT107" s="217" t="s">
        <v>267</v>
      </c>
      <c r="AU107" s="217" t="s">
        <v>76</v>
      </c>
      <c r="AY107" s="17" t="s">
        <v>266</v>
      </c>
      <c r="BE107" s="218">
        <f>IF(N107="základní",J107,0)</f>
        <v>0</v>
      </c>
      <c r="BF107" s="218">
        <f>IF(N107="snížená",J107,0)</f>
        <v>0</v>
      </c>
      <c r="BG107" s="218">
        <f>IF(N107="zákl. přenesená",J107,0)</f>
        <v>0</v>
      </c>
      <c r="BH107" s="218">
        <f>IF(N107="sníž. přenesená",J107,0)</f>
        <v>0</v>
      </c>
      <c r="BI107" s="218">
        <f>IF(N107="nulová",J107,0)</f>
        <v>0</v>
      </c>
      <c r="BJ107" s="17" t="s">
        <v>76</v>
      </c>
      <c r="BK107" s="218">
        <f>ROUND(I107*H107,2)</f>
        <v>0</v>
      </c>
      <c r="BL107" s="17" t="s">
        <v>265</v>
      </c>
      <c r="BM107" s="217" t="s">
        <v>4777</v>
      </c>
    </row>
    <row r="108" s="2" customFormat="1">
      <c r="A108" s="38"/>
      <c r="B108" s="39"/>
      <c r="C108" s="40"/>
      <c r="D108" s="219" t="s">
        <v>273</v>
      </c>
      <c r="E108" s="40"/>
      <c r="F108" s="220" t="s">
        <v>2740</v>
      </c>
      <c r="G108" s="40"/>
      <c r="H108" s="40"/>
      <c r="I108" s="221"/>
      <c r="J108" s="40"/>
      <c r="K108" s="40"/>
      <c r="L108" s="44"/>
      <c r="M108" s="222"/>
      <c r="N108" s="223"/>
      <c r="O108" s="84"/>
      <c r="P108" s="84"/>
      <c r="Q108" s="84"/>
      <c r="R108" s="84"/>
      <c r="S108" s="84"/>
      <c r="T108" s="85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T108" s="17" t="s">
        <v>273</v>
      </c>
      <c r="AU108" s="17" t="s">
        <v>76</v>
      </c>
    </row>
    <row r="109" s="12" customFormat="1">
      <c r="A109" s="12"/>
      <c r="B109" s="224"/>
      <c r="C109" s="225"/>
      <c r="D109" s="226" t="s">
        <v>275</v>
      </c>
      <c r="E109" s="227" t="s">
        <v>325</v>
      </c>
      <c r="F109" s="228" t="s">
        <v>4778</v>
      </c>
      <c r="G109" s="225"/>
      <c r="H109" s="229">
        <v>44.165999999999997</v>
      </c>
      <c r="I109" s="230"/>
      <c r="J109" s="225"/>
      <c r="K109" s="225"/>
      <c r="L109" s="231"/>
      <c r="M109" s="236"/>
      <c r="N109" s="237"/>
      <c r="O109" s="237"/>
      <c r="P109" s="237"/>
      <c r="Q109" s="237"/>
      <c r="R109" s="237"/>
      <c r="S109" s="237"/>
      <c r="T109" s="238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T109" s="235" t="s">
        <v>275</v>
      </c>
      <c r="AU109" s="235" t="s">
        <v>76</v>
      </c>
      <c r="AV109" s="12" t="s">
        <v>78</v>
      </c>
      <c r="AW109" s="12" t="s">
        <v>31</v>
      </c>
      <c r="AX109" s="12" t="s">
        <v>69</v>
      </c>
      <c r="AY109" s="235" t="s">
        <v>266</v>
      </c>
    </row>
    <row r="110" s="12" customFormat="1">
      <c r="A110" s="12"/>
      <c r="B110" s="224"/>
      <c r="C110" s="225"/>
      <c r="D110" s="226" t="s">
        <v>275</v>
      </c>
      <c r="E110" s="227" t="s">
        <v>327</v>
      </c>
      <c r="F110" s="228" t="s">
        <v>328</v>
      </c>
      <c r="G110" s="225"/>
      <c r="H110" s="229">
        <v>44.165999999999997</v>
      </c>
      <c r="I110" s="230"/>
      <c r="J110" s="225"/>
      <c r="K110" s="225"/>
      <c r="L110" s="231"/>
      <c r="M110" s="236"/>
      <c r="N110" s="237"/>
      <c r="O110" s="237"/>
      <c r="P110" s="237"/>
      <c r="Q110" s="237"/>
      <c r="R110" s="237"/>
      <c r="S110" s="237"/>
      <c r="T110" s="238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T110" s="235" t="s">
        <v>275</v>
      </c>
      <c r="AU110" s="235" t="s">
        <v>76</v>
      </c>
      <c r="AV110" s="12" t="s">
        <v>78</v>
      </c>
      <c r="AW110" s="12" t="s">
        <v>31</v>
      </c>
      <c r="AX110" s="12" t="s">
        <v>76</v>
      </c>
      <c r="AY110" s="235" t="s">
        <v>266</v>
      </c>
    </row>
    <row r="111" s="2" customFormat="1" ht="16.5" customHeight="1">
      <c r="A111" s="38"/>
      <c r="B111" s="39"/>
      <c r="C111" s="206" t="s">
        <v>329</v>
      </c>
      <c r="D111" s="206" t="s">
        <v>267</v>
      </c>
      <c r="E111" s="207" t="s">
        <v>4779</v>
      </c>
      <c r="F111" s="208" t="s">
        <v>4780</v>
      </c>
      <c r="G111" s="209" t="s">
        <v>391</v>
      </c>
      <c r="H111" s="210">
        <v>11</v>
      </c>
      <c r="I111" s="211"/>
      <c r="J111" s="212">
        <f>ROUND(I111*H111,2)</f>
        <v>0</v>
      </c>
      <c r="K111" s="208" t="s">
        <v>271</v>
      </c>
      <c r="L111" s="44"/>
      <c r="M111" s="213" t="s">
        <v>19</v>
      </c>
      <c r="N111" s="214" t="s">
        <v>40</v>
      </c>
      <c r="O111" s="84"/>
      <c r="P111" s="215">
        <f>O111*H111</f>
        <v>0</v>
      </c>
      <c r="Q111" s="215">
        <v>0</v>
      </c>
      <c r="R111" s="215">
        <f>Q111*H111</f>
        <v>0</v>
      </c>
      <c r="S111" s="215">
        <v>0</v>
      </c>
      <c r="T111" s="216">
        <f>S111*H111</f>
        <v>0</v>
      </c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R111" s="217" t="s">
        <v>265</v>
      </c>
      <c r="AT111" s="217" t="s">
        <v>267</v>
      </c>
      <c r="AU111" s="217" t="s">
        <v>76</v>
      </c>
      <c r="AY111" s="17" t="s">
        <v>266</v>
      </c>
      <c r="BE111" s="218">
        <f>IF(N111="základní",J111,0)</f>
        <v>0</v>
      </c>
      <c r="BF111" s="218">
        <f>IF(N111="snížená",J111,0)</f>
        <v>0</v>
      </c>
      <c r="BG111" s="218">
        <f>IF(N111="zákl. přenesená",J111,0)</f>
        <v>0</v>
      </c>
      <c r="BH111" s="218">
        <f>IF(N111="sníž. přenesená",J111,0)</f>
        <v>0</v>
      </c>
      <c r="BI111" s="218">
        <f>IF(N111="nulová",J111,0)</f>
        <v>0</v>
      </c>
      <c r="BJ111" s="17" t="s">
        <v>76</v>
      </c>
      <c r="BK111" s="218">
        <f>ROUND(I111*H111,2)</f>
        <v>0</v>
      </c>
      <c r="BL111" s="17" t="s">
        <v>265</v>
      </c>
      <c r="BM111" s="217" t="s">
        <v>4781</v>
      </c>
    </row>
    <row r="112" s="2" customFormat="1">
      <c r="A112" s="38"/>
      <c r="B112" s="39"/>
      <c r="C112" s="40"/>
      <c r="D112" s="219" t="s">
        <v>273</v>
      </c>
      <c r="E112" s="40"/>
      <c r="F112" s="220" t="s">
        <v>4782</v>
      </c>
      <c r="G112" s="40"/>
      <c r="H112" s="40"/>
      <c r="I112" s="221"/>
      <c r="J112" s="40"/>
      <c r="K112" s="40"/>
      <c r="L112" s="44"/>
      <c r="M112" s="222"/>
      <c r="N112" s="223"/>
      <c r="O112" s="84"/>
      <c r="P112" s="84"/>
      <c r="Q112" s="84"/>
      <c r="R112" s="84"/>
      <c r="S112" s="84"/>
      <c r="T112" s="85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T112" s="17" t="s">
        <v>273</v>
      </c>
      <c r="AU112" s="17" t="s">
        <v>76</v>
      </c>
    </row>
    <row r="113" s="12" customFormat="1">
      <c r="A113" s="12"/>
      <c r="B113" s="224"/>
      <c r="C113" s="225"/>
      <c r="D113" s="226" t="s">
        <v>275</v>
      </c>
      <c r="E113" s="227" t="s">
        <v>334</v>
      </c>
      <c r="F113" s="228" t="s">
        <v>367</v>
      </c>
      <c r="G113" s="225"/>
      <c r="H113" s="229">
        <v>11</v>
      </c>
      <c r="I113" s="230"/>
      <c r="J113" s="225"/>
      <c r="K113" s="225"/>
      <c r="L113" s="231"/>
      <c r="M113" s="236"/>
      <c r="N113" s="237"/>
      <c r="O113" s="237"/>
      <c r="P113" s="237"/>
      <c r="Q113" s="237"/>
      <c r="R113" s="237"/>
      <c r="S113" s="237"/>
      <c r="T113" s="238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T113" s="235" t="s">
        <v>275</v>
      </c>
      <c r="AU113" s="235" t="s">
        <v>76</v>
      </c>
      <c r="AV113" s="12" t="s">
        <v>78</v>
      </c>
      <c r="AW113" s="12" t="s">
        <v>31</v>
      </c>
      <c r="AX113" s="12" t="s">
        <v>69</v>
      </c>
      <c r="AY113" s="235" t="s">
        <v>266</v>
      </c>
    </row>
    <row r="114" s="12" customFormat="1">
      <c r="A114" s="12"/>
      <c r="B114" s="224"/>
      <c r="C114" s="225"/>
      <c r="D114" s="226" t="s">
        <v>275</v>
      </c>
      <c r="E114" s="227" t="s">
        <v>336</v>
      </c>
      <c r="F114" s="228" t="s">
        <v>337</v>
      </c>
      <c r="G114" s="225"/>
      <c r="H114" s="229">
        <v>11</v>
      </c>
      <c r="I114" s="230"/>
      <c r="J114" s="225"/>
      <c r="K114" s="225"/>
      <c r="L114" s="231"/>
      <c r="M114" s="236"/>
      <c r="N114" s="237"/>
      <c r="O114" s="237"/>
      <c r="P114" s="237"/>
      <c r="Q114" s="237"/>
      <c r="R114" s="237"/>
      <c r="S114" s="237"/>
      <c r="T114" s="238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T114" s="235" t="s">
        <v>275</v>
      </c>
      <c r="AU114" s="235" t="s">
        <v>76</v>
      </c>
      <c r="AV114" s="12" t="s">
        <v>78</v>
      </c>
      <c r="AW114" s="12" t="s">
        <v>31</v>
      </c>
      <c r="AX114" s="12" t="s">
        <v>76</v>
      </c>
      <c r="AY114" s="235" t="s">
        <v>266</v>
      </c>
    </row>
    <row r="115" s="2" customFormat="1" ht="16.5" customHeight="1">
      <c r="A115" s="38"/>
      <c r="B115" s="39"/>
      <c r="C115" s="206" t="s">
        <v>338</v>
      </c>
      <c r="D115" s="206" t="s">
        <v>267</v>
      </c>
      <c r="E115" s="207" t="s">
        <v>4035</v>
      </c>
      <c r="F115" s="208" t="s">
        <v>4036</v>
      </c>
      <c r="G115" s="209" t="s">
        <v>299</v>
      </c>
      <c r="H115" s="210">
        <v>48.399999999999999</v>
      </c>
      <c r="I115" s="211"/>
      <c r="J115" s="212">
        <f>ROUND(I115*H115,2)</f>
        <v>0</v>
      </c>
      <c r="K115" s="208" t="s">
        <v>271</v>
      </c>
      <c r="L115" s="44"/>
      <c r="M115" s="213" t="s">
        <v>19</v>
      </c>
      <c r="N115" s="214" t="s">
        <v>40</v>
      </c>
      <c r="O115" s="84"/>
      <c r="P115" s="215">
        <f>O115*H115</f>
        <v>0</v>
      </c>
      <c r="Q115" s="215">
        <v>0</v>
      </c>
      <c r="R115" s="215">
        <f>Q115*H115</f>
        <v>0</v>
      </c>
      <c r="S115" s="215">
        <v>0</v>
      </c>
      <c r="T115" s="216">
        <f>S115*H115</f>
        <v>0</v>
      </c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R115" s="217" t="s">
        <v>265</v>
      </c>
      <c r="AT115" s="217" t="s">
        <v>267</v>
      </c>
      <c r="AU115" s="217" t="s">
        <v>76</v>
      </c>
      <c r="AY115" s="17" t="s">
        <v>266</v>
      </c>
      <c r="BE115" s="218">
        <f>IF(N115="základní",J115,0)</f>
        <v>0</v>
      </c>
      <c r="BF115" s="218">
        <f>IF(N115="snížená",J115,0)</f>
        <v>0</v>
      </c>
      <c r="BG115" s="218">
        <f>IF(N115="zákl. přenesená",J115,0)</f>
        <v>0</v>
      </c>
      <c r="BH115" s="218">
        <f>IF(N115="sníž. přenesená",J115,0)</f>
        <v>0</v>
      </c>
      <c r="BI115" s="218">
        <f>IF(N115="nulová",J115,0)</f>
        <v>0</v>
      </c>
      <c r="BJ115" s="17" t="s">
        <v>76</v>
      </c>
      <c r="BK115" s="218">
        <f>ROUND(I115*H115,2)</f>
        <v>0</v>
      </c>
      <c r="BL115" s="17" t="s">
        <v>265</v>
      </c>
      <c r="BM115" s="217" t="s">
        <v>4783</v>
      </c>
    </row>
    <row r="116" s="2" customFormat="1">
      <c r="A116" s="38"/>
      <c r="B116" s="39"/>
      <c r="C116" s="40"/>
      <c r="D116" s="219" t="s">
        <v>273</v>
      </c>
      <c r="E116" s="40"/>
      <c r="F116" s="220" t="s">
        <v>4039</v>
      </c>
      <c r="G116" s="40"/>
      <c r="H116" s="40"/>
      <c r="I116" s="221"/>
      <c r="J116" s="40"/>
      <c r="K116" s="40"/>
      <c r="L116" s="44"/>
      <c r="M116" s="222"/>
      <c r="N116" s="223"/>
      <c r="O116" s="84"/>
      <c r="P116" s="84"/>
      <c r="Q116" s="84"/>
      <c r="R116" s="84"/>
      <c r="S116" s="84"/>
      <c r="T116" s="85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T116" s="17" t="s">
        <v>273</v>
      </c>
      <c r="AU116" s="17" t="s">
        <v>76</v>
      </c>
    </row>
    <row r="117" s="12" customFormat="1">
      <c r="A117" s="12"/>
      <c r="B117" s="224"/>
      <c r="C117" s="225"/>
      <c r="D117" s="226" t="s">
        <v>275</v>
      </c>
      <c r="E117" s="227" t="s">
        <v>1689</v>
      </c>
      <c r="F117" s="228" t="s">
        <v>4784</v>
      </c>
      <c r="G117" s="225"/>
      <c r="H117" s="229">
        <v>48.399999999999999</v>
      </c>
      <c r="I117" s="230"/>
      <c r="J117" s="225"/>
      <c r="K117" s="225"/>
      <c r="L117" s="231"/>
      <c r="M117" s="236"/>
      <c r="N117" s="237"/>
      <c r="O117" s="237"/>
      <c r="P117" s="237"/>
      <c r="Q117" s="237"/>
      <c r="R117" s="237"/>
      <c r="S117" s="237"/>
      <c r="T117" s="238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T117" s="235" t="s">
        <v>275</v>
      </c>
      <c r="AU117" s="235" t="s">
        <v>76</v>
      </c>
      <c r="AV117" s="12" t="s">
        <v>78</v>
      </c>
      <c r="AW117" s="12" t="s">
        <v>31</v>
      </c>
      <c r="AX117" s="12" t="s">
        <v>69</v>
      </c>
      <c r="AY117" s="235" t="s">
        <v>266</v>
      </c>
    </row>
    <row r="118" s="12" customFormat="1">
      <c r="A118" s="12"/>
      <c r="B118" s="224"/>
      <c r="C118" s="225"/>
      <c r="D118" s="226" t="s">
        <v>275</v>
      </c>
      <c r="E118" s="227" t="s">
        <v>1637</v>
      </c>
      <c r="F118" s="228" t="s">
        <v>4785</v>
      </c>
      <c r="G118" s="225"/>
      <c r="H118" s="229">
        <v>48.399999999999999</v>
      </c>
      <c r="I118" s="230"/>
      <c r="J118" s="225"/>
      <c r="K118" s="225"/>
      <c r="L118" s="231"/>
      <c r="M118" s="236"/>
      <c r="N118" s="237"/>
      <c r="O118" s="237"/>
      <c r="P118" s="237"/>
      <c r="Q118" s="237"/>
      <c r="R118" s="237"/>
      <c r="S118" s="237"/>
      <c r="T118" s="238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T118" s="235" t="s">
        <v>275</v>
      </c>
      <c r="AU118" s="235" t="s">
        <v>76</v>
      </c>
      <c r="AV118" s="12" t="s">
        <v>78</v>
      </c>
      <c r="AW118" s="12" t="s">
        <v>31</v>
      </c>
      <c r="AX118" s="12" t="s">
        <v>76</v>
      </c>
      <c r="AY118" s="235" t="s">
        <v>266</v>
      </c>
    </row>
    <row r="119" s="2" customFormat="1" ht="24.15" customHeight="1">
      <c r="A119" s="38"/>
      <c r="B119" s="39"/>
      <c r="C119" s="206" t="s">
        <v>345</v>
      </c>
      <c r="D119" s="206" t="s">
        <v>267</v>
      </c>
      <c r="E119" s="207" t="s">
        <v>4047</v>
      </c>
      <c r="F119" s="208" t="s">
        <v>4048</v>
      </c>
      <c r="G119" s="209" t="s">
        <v>293</v>
      </c>
      <c r="H119" s="210">
        <v>1351.47</v>
      </c>
      <c r="I119" s="211"/>
      <c r="J119" s="212">
        <f>ROUND(I119*H119,2)</f>
        <v>0</v>
      </c>
      <c r="K119" s="208" t="s">
        <v>271</v>
      </c>
      <c r="L119" s="44"/>
      <c r="M119" s="213" t="s">
        <v>19</v>
      </c>
      <c r="N119" s="214" t="s">
        <v>40</v>
      </c>
      <c r="O119" s="84"/>
      <c r="P119" s="215">
        <f>O119*H119</f>
        <v>0</v>
      </c>
      <c r="Q119" s="215">
        <v>0</v>
      </c>
      <c r="R119" s="215">
        <f>Q119*H119</f>
        <v>0</v>
      </c>
      <c r="S119" s="215">
        <v>0</v>
      </c>
      <c r="T119" s="216">
        <f>S119*H119</f>
        <v>0</v>
      </c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R119" s="217" t="s">
        <v>265</v>
      </c>
      <c r="AT119" s="217" t="s">
        <v>267</v>
      </c>
      <c r="AU119" s="217" t="s">
        <v>76</v>
      </c>
      <c r="AY119" s="17" t="s">
        <v>266</v>
      </c>
      <c r="BE119" s="218">
        <f>IF(N119="základní",J119,0)</f>
        <v>0</v>
      </c>
      <c r="BF119" s="218">
        <f>IF(N119="snížená",J119,0)</f>
        <v>0</v>
      </c>
      <c r="BG119" s="218">
        <f>IF(N119="zákl. přenesená",J119,0)</f>
        <v>0</v>
      </c>
      <c r="BH119" s="218">
        <f>IF(N119="sníž. přenesená",J119,0)</f>
        <v>0</v>
      </c>
      <c r="BI119" s="218">
        <f>IF(N119="nulová",J119,0)</f>
        <v>0</v>
      </c>
      <c r="BJ119" s="17" t="s">
        <v>76</v>
      </c>
      <c r="BK119" s="218">
        <f>ROUND(I119*H119,2)</f>
        <v>0</v>
      </c>
      <c r="BL119" s="17" t="s">
        <v>265</v>
      </c>
      <c r="BM119" s="217" t="s">
        <v>4786</v>
      </c>
    </row>
    <row r="120" s="2" customFormat="1">
      <c r="A120" s="38"/>
      <c r="B120" s="39"/>
      <c r="C120" s="40"/>
      <c r="D120" s="219" t="s">
        <v>273</v>
      </c>
      <c r="E120" s="40"/>
      <c r="F120" s="220" t="s">
        <v>4052</v>
      </c>
      <c r="G120" s="40"/>
      <c r="H120" s="40"/>
      <c r="I120" s="221"/>
      <c r="J120" s="40"/>
      <c r="K120" s="40"/>
      <c r="L120" s="44"/>
      <c r="M120" s="222"/>
      <c r="N120" s="223"/>
      <c r="O120" s="84"/>
      <c r="P120" s="84"/>
      <c r="Q120" s="84"/>
      <c r="R120" s="84"/>
      <c r="S120" s="84"/>
      <c r="T120" s="85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T120" s="17" t="s">
        <v>273</v>
      </c>
      <c r="AU120" s="17" t="s">
        <v>76</v>
      </c>
    </row>
    <row r="121" s="2" customFormat="1" ht="24.15" customHeight="1">
      <c r="A121" s="38"/>
      <c r="B121" s="39"/>
      <c r="C121" s="206" t="s">
        <v>303</v>
      </c>
      <c r="D121" s="206" t="s">
        <v>267</v>
      </c>
      <c r="E121" s="207" t="s">
        <v>4055</v>
      </c>
      <c r="F121" s="208" t="s">
        <v>4056</v>
      </c>
      <c r="G121" s="209" t="s">
        <v>293</v>
      </c>
      <c r="H121" s="210">
        <v>1351.47</v>
      </c>
      <c r="I121" s="211"/>
      <c r="J121" s="212">
        <f>ROUND(I121*H121,2)</f>
        <v>0</v>
      </c>
      <c r="K121" s="208" t="s">
        <v>271</v>
      </c>
      <c r="L121" s="44"/>
      <c r="M121" s="213" t="s">
        <v>19</v>
      </c>
      <c r="N121" s="214" t="s">
        <v>40</v>
      </c>
      <c r="O121" s="84"/>
      <c r="P121" s="215">
        <f>O121*H121</f>
        <v>0</v>
      </c>
      <c r="Q121" s="215">
        <v>0</v>
      </c>
      <c r="R121" s="215">
        <f>Q121*H121</f>
        <v>0</v>
      </c>
      <c r="S121" s="215">
        <v>0</v>
      </c>
      <c r="T121" s="216">
        <f>S121*H121</f>
        <v>0</v>
      </c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R121" s="217" t="s">
        <v>265</v>
      </c>
      <c r="AT121" s="217" t="s">
        <v>267</v>
      </c>
      <c r="AU121" s="217" t="s">
        <v>76</v>
      </c>
      <c r="AY121" s="17" t="s">
        <v>266</v>
      </c>
      <c r="BE121" s="218">
        <f>IF(N121="základní",J121,0)</f>
        <v>0</v>
      </c>
      <c r="BF121" s="218">
        <f>IF(N121="snížená",J121,0)</f>
        <v>0</v>
      </c>
      <c r="BG121" s="218">
        <f>IF(N121="zákl. přenesená",J121,0)</f>
        <v>0</v>
      </c>
      <c r="BH121" s="218">
        <f>IF(N121="sníž. přenesená",J121,0)</f>
        <v>0</v>
      </c>
      <c r="BI121" s="218">
        <f>IF(N121="nulová",J121,0)</f>
        <v>0</v>
      </c>
      <c r="BJ121" s="17" t="s">
        <v>76</v>
      </c>
      <c r="BK121" s="218">
        <f>ROUND(I121*H121,2)</f>
        <v>0</v>
      </c>
      <c r="BL121" s="17" t="s">
        <v>265</v>
      </c>
      <c r="BM121" s="217" t="s">
        <v>4787</v>
      </c>
    </row>
    <row r="122" s="2" customFormat="1">
      <c r="A122" s="38"/>
      <c r="B122" s="39"/>
      <c r="C122" s="40"/>
      <c r="D122" s="219" t="s">
        <v>273</v>
      </c>
      <c r="E122" s="40"/>
      <c r="F122" s="220" t="s">
        <v>4059</v>
      </c>
      <c r="G122" s="40"/>
      <c r="H122" s="40"/>
      <c r="I122" s="221"/>
      <c r="J122" s="40"/>
      <c r="K122" s="40"/>
      <c r="L122" s="44"/>
      <c r="M122" s="222"/>
      <c r="N122" s="223"/>
      <c r="O122" s="84"/>
      <c r="P122" s="84"/>
      <c r="Q122" s="84"/>
      <c r="R122" s="84"/>
      <c r="S122" s="84"/>
      <c r="T122" s="85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T122" s="17" t="s">
        <v>273</v>
      </c>
      <c r="AU122" s="17" t="s">
        <v>76</v>
      </c>
    </row>
    <row r="123" s="2" customFormat="1" ht="21.75" customHeight="1">
      <c r="A123" s="38"/>
      <c r="B123" s="39"/>
      <c r="C123" s="206" t="s">
        <v>310</v>
      </c>
      <c r="D123" s="206" t="s">
        <v>267</v>
      </c>
      <c r="E123" s="207" t="s">
        <v>4788</v>
      </c>
      <c r="F123" s="208" t="s">
        <v>4789</v>
      </c>
      <c r="G123" s="209" t="s">
        <v>293</v>
      </c>
      <c r="H123" s="210">
        <v>32.700000000000003</v>
      </c>
      <c r="I123" s="211"/>
      <c r="J123" s="212">
        <f>ROUND(I123*H123,2)</f>
        <v>0</v>
      </c>
      <c r="K123" s="208" t="s">
        <v>271</v>
      </c>
      <c r="L123" s="44"/>
      <c r="M123" s="213" t="s">
        <v>19</v>
      </c>
      <c r="N123" s="214" t="s">
        <v>40</v>
      </c>
      <c r="O123" s="84"/>
      <c r="P123" s="215">
        <f>O123*H123</f>
        <v>0</v>
      </c>
      <c r="Q123" s="215">
        <v>0</v>
      </c>
      <c r="R123" s="215">
        <f>Q123*H123</f>
        <v>0</v>
      </c>
      <c r="S123" s="215">
        <v>0</v>
      </c>
      <c r="T123" s="216">
        <f>S123*H123</f>
        <v>0</v>
      </c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R123" s="217" t="s">
        <v>265</v>
      </c>
      <c r="AT123" s="217" t="s">
        <v>267</v>
      </c>
      <c r="AU123" s="217" t="s">
        <v>76</v>
      </c>
      <c r="AY123" s="17" t="s">
        <v>266</v>
      </c>
      <c r="BE123" s="218">
        <f>IF(N123="základní",J123,0)</f>
        <v>0</v>
      </c>
      <c r="BF123" s="218">
        <f>IF(N123="snížená",J123,0)</f>
        <v>0</v>
      </c>
      <c r="BG123" s="218">
        <f>IF(N123="zákl. přenesená",J123,0)</f>
        <v>0</v>
      </c>
      <c r="BH123" s="218">
        <f>IF(N123="sníž. přenesená",J123,0)</f>
        <v>0</v>
      </c>
      <c r="BI123" s="218">
        <f>IF(N123="nulová",J123,0)</f>
        <v>0</v>
      </c>
      <c r="BJ123" s="17" t="s">
        <v>76</v>
      </c>
      <c r="BK123" s="218">
        <f>ROUND(I123*H123,2)</f>
        <v>0</v>
      </c>
      <c r="BL123" s="17" t="s">
        <v>265</v>
      </c>
      <c r="BM123" s="217" t="s">
        <v>4790</v>
      </c>
    </row>
    <row r="124" s="2" customFormat="1">
      <c r="A124" s="38"/>
      <c r="B124" s="39"/>
      <c r="C124" s="40"/>
      <c r="D124" s="219" t="s">
        <v>273</v>
      </c>
      <c r="E124" s="40"/>
      <c r="F124" s="220" t="s">
        <v>4791</v>
      </c>
      <c r="G124" s="40"/>
      <c r="H124" s="40"/>
      <c r="I124" s="221"/>
      <c r="J124" s="40"/>
      <c r="K124" s="40"/>
      <c r="L124" s="44"/>
      <c r="M124" s="222"/>
      <c r="N124" s="223"/>
      <c r="O124" s="84"/>
      <c r="P124" s="84"/>
      <c r="Q124" s="84"/>
      <c r="R124" s="84"/>
      <c r="S124" s="84"/>
      <c r="T124" s="85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T124" s="17" t="s">
        <v>273</v>
      </c>
      <c r="AU124" s="17" t="s">
        <v>76</v>
      </c>
    </row>
    <row r="125" s="2" customFormat="1" ht="21.75" customHeight="1">
      <c r="A125" s="38"/>
      <c r="B125" s="39"/>
      <c r="C125" s="206" t="s">
        <v>362</v>
      </c>
      <c r="D125" s="206" t="s">
        <v>267</v>
      </c>
      <c r="E125" s="207" t="s">
        <v>4792</v>
      </c>
      <c r="F125" s="208" t="s">
        <v>4793</v>
      </c>
      <c r="G125" s="209" t="s">
        <v>293</v>
      </c>
      <c r="H125" s="210">
        <v>32.700000000000003</v>
      </c>
      <c r="I125" s="211"/>
      <c r="J125" s="212">
        <f>ROUND(I125*H125,2)</f>
        <v>0</v>
      </c>
      <c r="K125" s="208" t="s">
        <v>271</v>
      </c>
      <c r="L125" s="44"/>
      <c r="M125" s="213" t="s">
        <v>19</v>
      </c>
      <c r="N125" s="214" t="s">
        <v>40</v>
      </c>
      <c r="O125" s="84"/>
      <c r="P125" s="215">
        <f>O125*H125</f>
        <v>0</v>
      </c>
      <c r="Q125" s="215">
        <v>0</v>
      </c>
      <c r="R125" s="215">
        <f>Q125*H125</f>
        <v>0</v>
      </c>
      <c r="S125" s="215">
        <v>0</v>
      </c>
      <c r="T125" s="216">
        <f>S125*H125</f>
        <v>0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R125" s="217" t="s">
        <v>265</v>
      </c>
      <c r="AT125" s="217" t="s">
        <v>267</v>
      </c>
      <c r="AU125" s="217" t="s">
        <v>76</v>
      </c>
      <c r="AY125" s="17" t="s">
        <v>266</v>
      </c>
      <c r="BE125" s="218">
        <f>IF(N125="základní",J125,0)</f>
        <v>0</v>
      </c>
      <c r="BF125" s="218">
        <f>IF(N125="snížená",J125,0)</f>
        <v>0</v>
      </c>
      <c r="BG125" s="218">
        <f>IF(N125="zákl. přenesená",J125,0)</f>
        <v>0</v>
      </c>
      <c r="BH125" s="218">
        <f>IF(N125="sníž. přenesená",J125,0)</f>
        <v>0</v>
      </c>
      <c r="BI125" s="218">
        <f>IF(N125="nulová",J125,0)</f>
        <v>0</v>
      </c>
      <c r="BJ125" s="17" t="s">
        <v>76</v>
      </c>
      <c r="BK125" s="218">
        <f>ROUND(I125*H125,2)</f>
        <v>0</v>
      </c>
      <c r="BL125" s="17" t="s">
        <v>265</v>
      </c>
      <c r="BM125" s="217" t="s">
        <v>4794</v>
      </c>
    </row>
    <row r="126" s="2" customFormat="1">
      <c r="A126" s="38"/>
      <c r="B126" s="39"/>
      <c r="C126" s="40"/>
      <c r="D126" s="219" t="s">
        <v>273</v>
      </c>
      <c r="E126" s="40"/>
      <c r="F126" s="220" t="s">
        <v>4795</v>
      </c>
      <c r="G126" s="40"/>
      <c r="H126" s="40"/>
      <c r="I126" s="221"/>
      <c r="J126" s="40"/>
      <c r="K126" s="40"/>
      <c r="L126" s="44"/>
      <c r="M126" s="222"/>
      <c r="N126" s="223"/>
      <c r="O126" s="84"/>
      <c r="P126" s="84"/>
      <c r="Q126" s="84"/>
      <c r="R126" s="84"/>
      <c r="S126" s="84"/>
      <c r="T126" s="85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T126" s="17" t="s">
        <v>273</v>
      </c>
      <c r="AU126" s="17" t="s">
        <v>76</v>
      </c>
    </row>
    <row r="127" s="2" customFormat="1" ht="16.5" customHeight="1">
      <c r="A127" s="38"/>
      <c r="B127" s="39"/>
      <c r="C127" s="206" t="s">
        <v>367</v>
      </c>
      <c r="D127" s="206" t="s">
        <v>267</v>
      </c>
      <c r="E127" s="207" t="s">
        <v>4796</v>
      </c>
      <c r="F127" s="208" t="s">
        <v>4797</v>
      </c>
      <c r="G127" s="209" t="s">
        <v>293</v>
      </c>
      <c r="H127" s="210">
        <v>17.5</v>
      </c>
      <c r="I127" s="211"/>
      <c r="J127" s="212">
        <f>ROUND(I127*H127,2)</f>
        <v>0</v>
      </c>
      <c r="K127" s="208" t="s">
        <v>271</v>
      </c>
      <c r="L127" s="44"/>
      <c r="M127" s="213" t="s">
        <v>19</v>
      </c>
      <c r="N127" s="214" t="s">
        <v>40</v>
      </c>
      <c r="O127" s="84"/>
      <c r="P127" s="215">
        <f>O127*H127</f>
        <v>0</v>
      </c>
      <c r="Q127" s="215">
        <v>0</v>
      </c>
      <c r="R127" s="215">
        <f>Q127*H127</f>
        <v>0</v>
      </c>
      <c r="S127" s="215">
        <v>0</v>
      </c>
      <c r="T127" s="216">
        <f>S127*H127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217" t="s">
        <v>265</v>
      </c>
      <c r="AT127" s="217" t="s">
        <v>267</v>
      </c>
      <c r="AU127" s="217" t="s">
        <v>76</v>
      </c>
      <c r="AY127" s="17" t="s">
        <v>266</v>
      </c>
      <c r="BE127" s="218">
        <f>IF(N127="základní",J127,0)</f>
        <v>0</v>
      </c>
      <c r="BF127" s="218">
        <f>IF(N127="snížená",J127,0)</f>
        <v>0</v>
      </c>
      <c r="BG127" s="218">
        <f>IF(N127="zákl. přenesená",J127,0)</f>
        <v>0</v>
      </c>
      <c r="BH127" s="218">
        <f>IF(N127="sníž. přenesená",J127,0)</f>
        <v>0</v>
      </c>
      <c r="BI127" s="218">
        <f>IF(N127="nulová",J127,0)</f>
        <v>0</v>
      </c>
      <c r="BJ127" s="17" t="s">
        <v>76</v>
      </c>
      <c r="BK127" s="218">
        <f>ROUND(I127*H127,2)</f>
        <v>0</v>
      </c>
      <c r="BL127" s="17" t="s">
        <v>265</v>
      </c>
      <c r="BM127" s="217" t="s">
        <v>4798</v>
      </c>
    </row>
    <row r="128" s="2" customFormat="1">
      <c r="A128" s="38"/>
      <c r="B128" s="39"/>
      <c r="C128" s="40"/>
      <c r="D128" s="219" t="s">
        <v>273</v>
      </c>
      <c r="E128" s="40"/>
      <c r="F128" s="220" t="s">
        <v>4799</v>
      </c>
      <c r="G128" s="40"/>
      <c r="H128" s="40"/>
      <c r="I128" s="221"/>
      <c r="J128" s="40"/>
      <c r="K128" s="40"/>
      <c r="L128" s="44"/>
      <c r="M128" s="222"/>
      <c r="N128" s="223"/>
      <c r="O128" s="84"/>
      <c r="P128" s="84"/>
      <c r="Q128" s="84"/>
      <c r="R128" s="84"/>
      <c r="S128" s="84"/>
      <c r="T128" s="85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T128" s="17" t="s">
        <v>273</v>
      </c>
      <c r="AU128" s="17" t="s">
        <v>76</v>
      </c>
    </row>
    <row r="129" s="12" customFormat="1">
      <c r="A129" s="12"/>
      <c r="B129" s="224"/>
      <c r="C129" s="225"/>
      <c r="D129" s="226" t="s">
        <v>275</v>
      </c>
      <c r="E129" s="227" t="s">
        <v>372</v>
      </c>
      <c r="F129" s="228" t="s">
        <v>4800</v>
      </c>
      <c r="G129" s="225"/>
      <c r="H129" s="229">
        <v>17.5</v>
      </c>
      <c r="I129" s="230"/>
      <c r="J129" s="225"/>
      <c r="K129" s="225"/>
      <c r="L129" s="231"/>
      <c r="M129" s="236"/>
      <c r="N129" s="237"/>
      <c r="O129" s="237"/>
      <c r="P129" s="237"/>
      <c r="Q129" s="237"/>
      <c r="R129" s="237"/>
      <c r="S129" s="237"/>
      <c r="T129" s="238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T129" s="235" t="s">
        <v>275</v>
      </c>
      <c r="AU129" s="235" t="s">
        <v>76</v>
      </c>
      <c r="AV129" s="12" t="s">
        <v>78</v>
      </c>
      <c r="AW129" s="12" t="s">
        <v>31</v>
      </c>
      <c r="AX129" s="12" t="s">
        <v>69</v>
      </c>
      <c r="AY129" s="235" t="s">
        <v>266</v>
      </c>
    </row>
    <row r="130" s="12" customFormat="1">
      <c r="A130" s="12"/>
      <c r="B130" s="224"/>
      <c r="C130" s="225"/>
      <c r="D130" s="226" t="s">
        <v>275</v>
      </c>
      <c r="E130" s="227" t="s">
        <v>374</v>
      </c>
      <c r="F130" s="228" t="s">
        <v>375</v>
      </c>
      <c r="G130" s="225"/>
      <c r="H130" s="229">
        <v>17.5</v>
      </c>
      <c r="I130" s="230"/>
      <c r="J130" s="225"/>
      <c r="K130" s="225"/>
      <c r="L130" s="231"/>
      <c r="M130" s="236"/>
      <c r="N130" s="237"/>
      <c r="O130" s="237"/>
      <c r="P130" s="237"/>
      <c r="Q130" s="237"/>
      <c r="R130" s="237"/>
      <c r="S130" s="237"/>
      <c r="T130" s="238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T130" s="235" t="s">
        <v>275</v>
      </c>
      <c r="AU130" s="235" t="s">
        <v>76</v>
      </c>
      <c r="AV130" s="12" t="s">
        <v>78</v>
      </c>
      <c r="AW130" s="12" t="s">
        <v>31</v>
      </c>
      <c r="AX130" s="12" t="s">
        <v>76</v>
      </c>
      <c r="AY130" s="235" t="s">
        <v>266</v>
      </c>
    </row>
    <row r="131" s="2" customFormat="1" ht="16.5" customHeight="1">
      <c r="A131" s="38"/>
      <c r="B131" s="39"/>
      <c r="C131" s="206" t="s">
        <v>376</v>
      </c>
      <c r="D131" s="206" t="s">
        <v>267</v>
      </c>
      <c r="E131" s="207" t="s">
        <v>4801</v>
      </c>
      <c r="F131" s="208" t="s">
        <v>4802</v>
      </c>
      <c r="G131" s="209" t="s">
        <v>293</v>
      </c>
      <c r="H131" s="210">
        <v>17.5</v>
      </c>
      <c r="I131" s="211"/>
      <c r="J131" s="212">
        <f>ROUND(I131*H131,2)</f>
        <v>0</v>
      </c>
      <c r="K131" s="208" t="s">
        <v>271</v>
      </c>
      <c r="L131" s="44"/>
      <c r="M131" s="213" t="s">
        <v>19</v>
      </c>
      <c r="N131" s="214" t="s">
        <v>40</v>
      </c>
      <c r="O131" s="84"/>
      <c r="P131" s="215">
        <f>O131*H131</f>
        <v>0</v>
      </c>
      <c r="Q131" s="215">
        <v>0</v>
      </c>
      <c r="R131" s="215">
        <f>Q131*H131</f>
        <v>0</v>
      </c>
      <c r="S131" s="215">
        <v>0</v>
      </c>
      <c r="T131" s="216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217" t="s">
        <v>265</v>
      </c>
      <c r="AT131" s="217" t="s">
        <v>267</v>
      </c>
      <c r="AU131" s="217" t="s">
        <v>76</v>
      </c>
      <c r="AY131" s="17" t="s">
        <v>266</v>
      </c>
      <c r="BE131" s="218">
        <f>IF(N131="základní",J131,0)</f>
        <v>0</v>
      </c>
      <c r="BF131" s="218">
        <f>IF(N131="snížená",J131,0)</f>
        <v>0</v>
      </c>
      <c r="BG131" s="218">
        <f>IF(N131="zákl. přenesená",J131,0)</f>
        <v>0</v>
      </c>
      <c r="BH131" s="218">
        <f>IF(N131="sníž. přenesená",J131,0)</f>
        <v>0</v>
      </c>
      <c r="BI131" s="218">
        <f>IF(N131="nulová",J131,0)</f>
        <v>0</v>
      </c>
      <c r="BJ131" s="17" t="s">
        <v>76</v>
      </c>
      <c r="BK131" s="218">
        <f>ROUND(I131*H131,2)</f>
        <v>0</v>
      </c>
      <c r="BL131" s="17" t="s">
        <v>265</v>
      </c>
      <c r="BM131" s="217" t="s">
        <v>4803</v>
      </c>
    </row>
    <row r="132" s="2" customFormat="1">
      <c r="A132" s="38"/>
      <c r="B132" s="39"/>
      <c r="C132" s="40"/>
      <c r="D132" s="219" t="s">
        <v>273</v>
      </c>
      <c r="E132" s="40"/>
      <c r="F132" s="220" t="s">
        <v>4804</v>
      </c>
      <c r="G132" s="40"/>
      <c r="H132" s="40"/>
      <c r="I132" s="221"/>
      <c r="J132" s="40"/>
      <c r="K132" s="40"/>
      <c r="L132" s="44"/>
      <c r="M132" s="222"/>
      <c r="N132" s="223"/>
      <c r="O132" s="84"/>
      <c r="P132" s="84"/>
      <c r="Q132" s="84"/>
      <c r="R132" s="84"/>
      <c r="S132" s="84"/>
      <c r="T132" s="85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T132" s="17" t="s">
        <v>273</v>
      </c>
      <c r="AU132" s="17" t="s">
        <v>76</v>
      </c>
    </row>
    <row r="133" s="12" customFormat="1">
      <c r="A133" s="12"/>
      <c r="B133" s="224"/>
      <c r="C133" s="225"/>
      <c r="D133" s="226" t="s">
        <v>275</v>
      </c>
      <c r="E133" s="227" t="s">
        <v>381</v>
      </c>
      <c r="F133" s="228" t="s">
        <v>4800</v>
      </c>
      <c r="G133" s="225"/>
      <c r="H133" s="229">
        <v>17.5</v>
      </c>
      <c r="I133" s="230"/>
      <c r="J133" s="225"/>
      <c r="K133" s="225"/>
      <c r="L133" s="231"/>
      <c r="M133" s="236"/>
      <c r="N133" s="237"/>
      <c r="O133" s="237"/>
      <c r="P133" s="237"/>
      <c r="Q133" s="237"/>
      <c r="R133" s="237"/>
      <c r="S133" s="237"/>
      <c r="T133" s="238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T133" s="235" t="s">
        <v>275</v>
      </c>
      <c r="AU133" s="235" t="s">
        <v>76</v>
      </c>
      <c r="AV133" s="12" t="s">
        <v>78</v>
      </c>
      <c r="AW133" s="12" t="s">
        <v>31</v>
      </c>
      <c r="AX133" s="12" t="s">
        <v>69</v>
      </c>
      <c r="AY133" s="235" t="s">
        <v>266</v>
      </c>
    </row>
    <row r="134" s="12" customFormat="1">
      <c r="A134" s="12"/>
      <c r="B134" s="224"/>
      <c r="C134" s="225"/>
      <c r="D134" s="226" t="s">
        <v>275</v>
      </c>
      <c r="E134" s="227" t="s">
        <v>383</v>
      </c>
      <c r="F134" s="228" t="s">
        <v>384</v>
      </c>
      <c r="G134" s="225"/>
      <c r="H134" s="229">
        <v>17.5</v>
      </c>
      <c r="I134" s="230"/>
      <c r="J134" s="225"/>
      <c r="K134" s="225"/>
      <c r="L134" s="231"/>
      <c r="M134" s="236"/>
      <c r="N134" s="237"/>
      <c r="O134" s="237"/>
      <c r="P134" s="237"/>
      <c r="Q134" s="237"/>
      <c r="R134" s="237"/>
      <c r="S134" s="237"/>
      <c r="T134" s="238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T134" s="235" t="s">
        <v>275</v>
      </c>
      <c r="AU134" s="235" t="s">
        <v>76</v>
      </c>
      <c r="AV134" s="12" t="s">
        <v>78</v>
      </c>
      <c r="AW134" s="12" t="s">
        <v>31</v>
      </c>
      <c r="AX134" s="12" t="s">
        <v>76</v>
      </c>
      <c r="AY134" s="235" t="s">
        <v>266</v>
      </c>
    </row>
    <row r="135" s="2" customFormat="1" ht="16.5" customHeight="1">
      <c r="A135" s="38"/>
      <c r="B135" s="39"/>
      <c r="C135" s="206" t="s">
        <v>573</v>
      </c>
      <c r="D135" s="206" t="s">
        <v>267</v>
      </c>
      <c r="E135" s="207" t="s">
        <v>2277</v>
      </c>
      <c r="F135" s="208" t="s">
        <v>4075</v>
      </c>
      <c r="G135" s="209" t="s">
        <v>391</v>
      </c>
      <c r="H135" s="210">
        <v>56</v>
      </c>
      <c r="I135" s="211"/>
      <c r="J135" s="212">
        <f>ROUND(I135*H135,2)</f>
        <v>0</v>
      </c>
      <c r="K135" s="208" t="s">
        <v>271</v>
      </c>
      <c r="L135" s="44"/>
      <c r="M135" s="213" t="s">
        <v>19</v>
      </c>
      <c r="N135" s="214" t="s">
        <v>40</v>
      </c>
      <c r="O135" s="84"/>
      <c r="P135" s="215">
        <f>O135*H135</f>
        <v>0</v>
      </c>
      <c r="Q135" s="215">
        <v>0</v>
      </c>
      <c r="R135" s="215">
        <f>Q135*H135</f>
        <v>0</v>
      </c>
      <c r="S135" s="215">
        <v>0</v>
      </c>
      <c r="T135" s="216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217" t="s">
        <v>265</v>
      </c>
      <c r="AT135" s="217" t="s">
        <v>267</v>
      </c>
      <c r="AU135" s="217" t="s">
        <v>76</v>
      </c>
      <c r="AY135" s="17" t="s">
        <v>266</v>
      </c>
      <c r="BE135" s="218">
        <f>IF(N135="základní",J135,0)</f>
        <v>0</v>
      </c>
      <c r="BF135" s="218">
        <f>IF(N135="snížená",J135,0)</f>
        <v>0</v>
      </c>
      <c r="BG135" s="218">
        <f>IF(N135="zákl. přenesená",J135,0)</f>
        <v>0</v>
      </c>
      <c r="BH135" s="218">
        <f>IF(N135="sníž. přenesená",J135,0)</f>
        <v>0</v>
      </c>
      <c r="BI135" s="218">
        <f>IF(N135="nulová",J135,0)</f>
        <v>0</v>
      </c>
      <c r="BJ135" s="17" t="s">
        <v>76</v>
      </c>
      <c r="BK135" s="218">
        <f>ROUND(I135*H135,2)</f>
        <v>0</v>
      </c>
      <c r="BL135" s="17" t="s">
        <v>265</v>
      </c>
      <c r="BM135" s="217" t="s">
        <v>4805</v>
      </c>
    </row>
    <row r="136" s="2" customFormat="1">
      <c r="A136" s="38"/>
      <c r="B136" s="39"/>
      <c r="C136" s="40"/>
      <c r="D136" s="219" t="s">
        <v>273</v>
      </c>
      <c r="E136" s="40"/>
      <c r="F136" s="220" t="s">
        <v>2280</v>
      </c>
      <c r="G136" s="40"/>
      <c r="H136" s="40"/>
      <c r="I136" s="221"/>
      <c r="J136" s="40"/>
      <c r="K136" s="40"/>
      <c r="L136" s="44"/>
      <c r="M136" s="222"/>
      <c r="N136" s="223"/>
      <c r="O136" s="84"/>
      <c r="P136" s="84"/>
      <c r="Q136" s="84"/>
      <c r="R136" s="84"/>
      <c r="S136" s="84"/>
      <c r="T136" s="85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T136" s="17" t="s">
        <v>273</v>
      </c>
      <c r="AU136" s="17" t="s">
        <v>76</v>
      </c>
    </row>
    <row r="137" s="12" customFormat="1">
      <c r="A137" s="12"/>
      <c r="B137" s="224"/>
      <c r="C137" s="225"/>
      <c r="D137" s="226" t="s">
        <v>275</v>
      </c>
      <c r="E137" s="227" t="s">
        <v>397</v>
      </c>
      <c r="F137" s="228" t="s">
        <v>4806</v>
      </c>
      <c r="G137" s="225"/>
      <c r="H137" s="229">
        <v>56</v>
      </c>
      <c r="I137" s="230"/>
      <c r="J137" s="225"/>
      <c r="K137" s="225"/>
      <c r="L137" s="231"/>
      <c r="M137" s="236"/>
      <c r="N137" s="237"/>
      <c r="O137" s="237"/>
      <c r="P137" s="237"/>
      <c r="Q137" s="237"/>
      <c r="R137" s="237"/>
      <c r="S137" s="237"/>
      <c r="T137" s="238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T137" s="235" t="s">
        <v>275</v>
      </c>
      <c r="AU137" s="235" t="s">
        <v>76</v>
      </c>
      <c r="AV137" s="12" t="s">
        <v>78</v>
      </c>
      <c r="AW137" s="12" t="s">
        <v>31</v>
      </c>
      <c r="AX137" s="12" t="s">
        <v>69</v>
      </c>
      <c r="AY137" s="235" t="s">
        <v>266</v>
      </c>
    </row>
    <row r="138" s="12" customFormat="1">
      <c r="A138" s="12"/>
      <c r="B138" s="224"/>
      <c r="C138" s="225"/>
      <c r="D138" s="226" t="s">
        <v>275</v>
      </c>
      <c r="E138" s="227" t="s">
        <v>2980</v>
      </c>
      <c r="F138" s="228" t="s">
        <v>4807</v>
      </c>
      <c r="G138" s="225"/>
      <c r="H138" s="229">
        <v>56</v>
      </c>
      <c r="I138" s="230"/>
      <c r="J138" s="225"/>
      <c r="K138" s="225"/>
      <c r="L138" s="231"/>
      <c r="M138" s="236"/>
      <c r="N138" s="237"/>
      <c r="O138" s="237"/>
      <c r="P138" s="237"/>
      <c r="Q138" s="237"/>
      <c r="R138" s="237"/>
      <c r="S138" s="237"/>
      <c r="T138" s="238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T138" s="235" t="s">
        <v>275</v>
      </c>
      <c r="AU138" s="235" t="s">
        <v>76</v>
      </c>
      <c r="AV138" s="12" t="s">
        <v>78</v>
      </c>
      <c r="AW138" s="12" t="s">
        <v>31</v>
      </c>
      <c r="AX138" s="12" t="s">
        <v>76</v>
      </c>
      <c r="AY138" s="235" t="s">
        <v>266</v>
      </c>
    </row>
    <row r="139" s="2" customFormat="1" ht="16.5" customHeight="1">
      <c r="A139" s="38"/>
      <c r="B139" s="39"/>
      <c r="C139" s="206" t="s">
        <v>579</v>
      </c>
      <c r="D139" s="206" t="s">
        <v>267</v>
      </c>
      <c r="E139" s="207" t="s">
        <v>4078</v>
      </c>
      <c r="F139" s="208" t="s">
        <v>4079</v>
      </c>
      <c r="G139" s="209" t="s">
        <v>391</v>
      </c>
      <c r="H139" s="210">
        <v>56</v>
      </c>
      <c r="I139" s="211"/>
      <c r="J139" s="212">
        <f>ROUND(I139*H139,2)</f>
        <v>0</v>
      </c>
      <c r="K139" s="208" t="s">
        <v>271</v>
      </c>
      <c r="L139" s="44"/>
      <c r="M139" s="213" t="s">
        <v>19</v>
      </c>
      <c r="N139" s="214" t="s">
        <v>40</v>
      </c>
      <c r="O139" s="84"/>
      <c r="P139" s="215">
        <f>O139*H139</f>
        <v>0</v>
      </c>
      <c r="Q139" s="215">
        <v>0</v>
      </c>
      <c r="R139" s="215">
        <f>Q139*H139</f>
        <v>0</v>
      </c>
      <c r="S139" s="215">
        <v>0</v>
      </c>
      <c r="T139" s="216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17" t="s">
        <v>265</v>
      </c>
      <c r="AT139" s="217" t="s">
        <v>267</v>
      </c>
      <c r="AU139" s="217" t="s">
        <v>76</v>
      </c>
      <c r="AY139" s="17" t="s">
        <v>266</v>
      </c>
      <c r="BE139" s="218">
        <f>IF(N139="základní",J139,0)</f>
        <v>0</v>
      </c>
      <c r="BF139" s="218">
        <f>IF(N139="snížená",J139,0)</f>
        <v>0</v>
      </c>
      <c r="BG139" s="218">
        <f>IF(N139="zákl. přenesená",J139,0)</f>
        <v>0</v>
      </c>
      <c r="BH139" s="218">
        <f>IF(N139="sníž. přenesená",J139,0)</f>
        <v>0</v>
      </c>
      <c r="BI139" s="218">
        <f>IF(N139="nulová",J139,0)</f>
        <v>0</v>
      </c>
      <c r="BJ139" s="17" t="s">
        <v>76</v>
      </c>
      <c r="BK139" s="218">
        <f>ROUND(I139*H139,2)</f>
        <v>0</v>
      </c>
      <c r="BL139" s="17" t="s">
        <v>265</v>
      </c>
      <c r="BM139" s="217" t="s">
        <v>4808</v>
      </c>
    </row>
    <row r="140" s="2" customFormat="1">
      <c r="A140" s="38"/>
      <c r="B140" s="39"/>
      <c r="C140" s="40"/>
      <c r="D140" s="219" t="s">
        <v>273</v>
      </c>
      <c r="E140" s="40"/>
      <c r="F140" s="220" t="s">
        <v>4081</v>
      </c>
      <c r="G140" s="40"/>
      <c r="H140" s="40"/>
      <c r="I140" s="221"/>
      <c r="J140" s="40"/>
      <c r="K140" s="40"/>
      <c r="L140" s="44"/>
      <c r="M140" s="222"/>
      <c r="N140" s="223"/>
      <c r="O140" s="84"/>
      <c r="P140" s="84"/>
      <c r="Q140" s="84"/>
      <c r="R140" s="84"/>
      <c r="S140" s="84"/>
      <c r="T140" s="85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T140" s="17" t="s">
        <v>273</v>
      </c>
      <c r="AU140" s="17" t="s">
        <v>76</v>
      </c>
    </row>
    <row r="141" s="2" customFormat="1" ht="21.75" customHeight="1">
      <c r="A141" s="38"/>
      <c r="B141" s="39"/>
      <c r="C141" s="206" t="s">
        <v>8</v>
      </c>
      <c r="D141" s="206" t="s">
        <v>267</v>
      </c>
      <c r="E141" s="207" t="s">
        <v>517</v>
      </c>
      <c r="F141" s="208" t="s">
        <v>4082</v>
      </c>
      <c r="G141" s="209" t="s">
        <v>293</v>
      </c>
      <c r="H141" s="210">
        <v>1401.6700000000001</v>
      </c>
      <c r="I141" s="211"/>
      <c r="J141" s="212">
        <f>ROUND(I141*H141,2)</f>
        <v>0</v>
      </c>
      <c r="K141" s="208" t="s">
        <v>271</v>
      </c>
      <c r="L141" s="44"/>
      <c r="M141" s="213" t="s">
        <v>19</v>
      </c>
      <c r="N141" s="214" t="s">
        <v>40</v>
      </c>
      <c r="O141" s="84"/>
      <c r="P141" s="215">
        <f>O141*H141</f>
        <v>0</v>
      </c>
      <c r="Q141" s="215">
        <v>0</v>
      </c>
      <c r="R141" s="215">
        <f>Q141*H141</f>
        <v>0</v>
      </c>
      <c r="S141" s="215">
        <v>0</v>
      </c>
      <c r="T141" s="216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217" t="s">
        <v>265</v>
      </c>
      <c r="AT141" s="217" t="s">
        <v>267</v>
      </c>
      <c r="AU141" s="217" t="s">
        <v>76</v>
      </c>
      <c r="AY141" s="17" t="s">
        <v>266</v>
      </c>
      <c r="BE141" s="218">
        <f>IF(N141="základní",J141,0)</f>
        <v>0</v>
      </c>
      <c r="BF141" s="218">
        <f>IF(N141="snížená",J141,0)</f>
        <v>0</v>
      </c>
      <c r="BG141" s="218">
        <f>IF(N141="zákl. přenesená",J141,0)</f>
        <v>0</v>
      </c>
      <c r="BH141" s="218">
        <f>IF(N141="sníž. přenesená",J141,0)</f>
        <v>0</v>
      </c>
      <c r="BI141" s="218">
        <f>IF(N141="nulová",J141,0)</f>
        <v>0</v>
      </c>
      <c r="BJ141" s="17" t="s">
        <v>76</v>
      </c>
      <c r="BK141" s="218">
        <f>ROUND(I141*H141,2)</f>
        <v>0</v>
      </c>
      <c r="BL141" s="17" t="s">
        <v>265</v>
      </c>
      <c r="BM141" s="217" t="s">
        <v>4809</v>
      </c>
    </row>
    <row r="142" s="2" customFormat="1">
      <c r="A142" s="38"/>
      <c r="B142" s="39"/>
      <c r="C142" s="40"/>
      <c r="D142" s="219" t="s">
        <v>273</v>
      </c>
      <c r="E142" s="40"/>
      <c r="F142" s="220" t="s">
        <v>520</v>
      </c>
      <c r="G142" s="40"/>
      <c r="H142" s="40"/>
      <c r="I142" s="221"/>
      <c r="J142" s="40"/>
      <c r="K142" s="40"/>
      <c r="L142" s="44"/>
      <c r="M142" s="222"/>
      <c r="N142" s="223"/>
      <c r="O142" s="84"/>
      <c r="P142" s="84"/>
      <c r="Q142" s="84"/>
      <c r="R142" s="84"/>
      <c r="S142" s="84"/>
      <c r="T142" s="85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T142" s="17" t="s">
        <v>273</v>
      </c>
      <c r="AU142" s="17" t="s">
        <v>76</v>
      </c>
    </row>
    <row r="143" s="2" customFormat="1" ht="24.15" customHeight="1">
      <c r="A143" s="38"/>
      <c r="B143" s="39"/>
      <c r="C143" s="206" t="s">
        <v>591</v>
      </c>
      <c r="D143" s="206" t="s">
        <v>267</v>
      </c>
      <c r="E143" s="207" t="s">
        <v>4084</v>
      </c>
      <c r="F143" s="208" t="s">
        <v>4085</v>
      </c>
      <c r="G143" s="209" t="s">
        <v>293</v>
      </c>
      <c r="H143" s="210">
        <v>14016.700000000001</v>
      </c>
      <c r="I143" s="211"/>
      <c r="J143" s="212">
        <f>ROUND(I143*H143,2)</f>
        <v>0</v>
      </c>
      <c r="K143" s="208" t="s">
        <v>271</v>
      </c>
      <c r="L143" s="44"/>
      <c r="M143" s="213" t="s">
        <v>19</v>
      </c>
      <c r="N143" s="214" t="s">
        <v>40</v>
      </c>
      <c r="O143" s="84"/>
      <c r="P143" s="215">
        <f>O143*H143</f>
        <v>0</v>
      </c>
      <c r="Q143" s="215">
        <v>0</v>
      </c>
      <c r="R143" s="215">
        <f>Q143*H143</f>
        <v>0</v>
      </c>
      <c r="S143" s="215">
        <v>0</v>
      </c>
      <c r="T143" s="216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17" t="s">
        <v>265</v>
      </c>
      <c r="AT143" s="217" t="s">
        <v>267</v>
      </c>
      <c r="AU143" s="217" t="s">
        <v>76</v>
      </c>
      <c r="AY143" s="17" t="s">
        <v>266</v>
      </c>
      <c r="BE143" s="218">
        <f>IF(N143="základní",J143,0)</f>
        <v>0</v>
      </c>
      <c r="BF143" s="218">
        <f>IF(N143="snížená",J143,0)</f>
        <v>0</v>
      </c>
      <c r="BG143" s="218">
        <f>IF(N143="zákl. přenesená",J143,0)</f>
        <v>0</v>
      </c>
      <c r="BH143" s="218">
        <f>IF(N143="sníž. přenesená",J143,0)</f>
        <v>0</v>
      </c>
      <c r="BI143" s="218">
        <f>IF(N143="nulová",J143,0)</f>
        <v>0</v>
      </c>
      <c r="BJ143" s="17" t="s">
        <v>76</v>
      </c>
      <c r="BK143" s="218">
        <f>ROUND(I143*H143,2)</f>
        <v>0</v>
      </c>
      <c r="BL143" s="17" t="s">
        <v>265</v>
      </c>
      <c r="BM143" s="217" t="s">
        <v>4810</v>
      </c>
    </row>
    <row r="144" s="2" customFormat="1">
      <c r="A144" s="38"/>
      <c r="B144" s="39"/>
      <c r="C144" s="40"/>
      <c r="D144" s="219" t="s">
        <v>273</v>
      </c>
      <c r="E144" s="40"/>
      <c r="F144" s="220" t="s">
        <v>4087</v>
      </c>
      <c r="G144" s="40"/>
      <c r="H144" s="40"/>
      <c r="I144" s="221"/>
      <c r="J144" s="40"/>
      <c r="K144" s="40"/>
      <c r="L144" s="44"/>
      <c r="M144" s="222"/>
      <c r="N144" s="223"/>
      <c r="O144" s="84"/>
      <c r="P144" s="84"/>
      <c r="Q144" s="84"/>
      <c r="R144" s="84"/>
      <c r="S144" s="84"/>
      <c r="T144" s="85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T144" s="17" t="s">
        <v>273</v>
      </c>
      <c r="AU144" s="17" t="s">
        <v>76</v>
      </c>
    </row>
    <row r="145" s="2" customFormat="1" ht="21.75" customHeight="1">
      <c r="A145" s="38"/>
      <c r="B145" s="39"/>
      <c r="C145" s="206" t="s">
        <v>598</v>
      </c>
      <c r="D145" s="206" t="s">
        <v>267</v>
      </c>
      <c r="E145" s="207" t="s">
        <v>1962</v>
      </c>
      <c r="F145" s="208" t="s">
        <v>4088</v>
      </c>
      <c r="G145" s="209" t="s">
        <v>293</v>
      </c>
      <c r="H145" s="210">
        <v>1401.6700000000001</v>
      </c>
      <c r="I145" s="211"/>
      <c r="J145" s="212">
        <f>ROUND(I145*H145,2)</f>
        <v>0</v>
      </c>
      <c r="K145" s="208" t="s">
        <v>271</v>
      </c>
      <c r="L145" s="44"/>
      <c r="M145" s="213" t="s">
        <v>19</v>
      </c>
      <c r="N145" s="214" t="s">
        <v>40</v>
      </c>
      <c r="O145" s="84"/>
      <c r="P145" s="215">
        <f>O145*H145</f>
        <v>0</v>
      </c>
      <c r="Q145" s="215">
        <v>0</v>
      </c>
      <c r="R145" s="215">
        <f>Q145*H145</f>
        <v>0</v>
      </c>
      <c r="S145" s="215">
        <v>0</v>
      </c>
      <c r="T145" s="216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217" t="s">
        <v>265</v>
      </c>
      <c r="AT145" s="217" t="s">
        <v>267</v>
      </c>
      <c r="AU145" s="217" t="s">
        <v>76</v>
      </c>
      <c r="AY145" s="17" t="s">
        <v>266</v>
      </c>
      <c r="BE145" s="218">
        <f>IF(N145="základní",J145,0)</f>
        <v>0</v>
      </c>
      <c r="BF145" s="218">
        <f>IF(N145="snížená",J145,0)</f>
        <v>0</v>
      </c>
      <c r="BG145" s="218">
        <f>IF(N145="zákl. přenesená",J145,0)</f>
        <v>0</v>
      </c>
      <c r="BH145" s="218">
        <f>IF(N145="sníž. přenesená",J145,0)</f>
        <v>0</v>
      </c>
      <c r="BI145" s="218">
        <f>IF(N145="nulová",J145,0)</f>
        <v>0</v>
      </c>
      <c r="BJ145" s="17" t="s">
        <v>76</v>
      </c>
      <c r="BK145" s="218">
        <f>ROUND(I145*H145,2)</f>
        <v>0</v>
      </c>
      <c r="BL145" s="17" t="s">
        <v>265</v>
      </c>
      <c r="BM145" s="217" t="s">
        <v>4811</v>
      </c>
    </row>
    <row r="146" s="2" customFormat="1">
      <c r="A146" s="38"/>
      <c r="B146" s="39"/>
      <c r="C146" s="40"/>
      <c r="D146" s="219" t="s">
        <v>273</v>
      </c>
      <c r="E146" s="40"/>
      <c r="F146" s="220" t="s">
        <v>1965</v>
      </c>
      <c r="G146" s="40"/>
      <c r="H146" s="40"/>
      <c r="I146" s="221"/>
      <c r="J146" s="40"/>
      <c r="K146" s="40"/>
      <c r="L146" s="44"/>
      <c r="M146" s="222"/>
      <c r="N146" s="223"/>
      <c r="O146" s="84"/>
      <c r="P146" s="84"/>
      <c r="Q146" s="84"/>
      <c r="R146" s="84"/>
      <c r="S146" s="84"/>
      <c r="T146" s="85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T146" s="17" t="s">
        <v>273</v>
      </c>
      <c r="AU146" s="17" t="s">
        <v>76</v>
      </c>
    </row>
    <row r="147" s="2" customFormat="1" ht="24.15" customHeight="1">
      <c r="A147" s="38"/>
      <c r="B147" s="39"/>
      <c r="C147" s="206" t="s">
        <v>605</v>
      </c>
      <c r="D147" s="206" t="s">
        <v>267</v>
      </c>
      <c r="E147" s="207" t="s">
        <v>4090</v>
      </c>
      <c r="F147" s="208" t="s">
        <v>4091</v>
      </c>
      <c r="G147" s="209" t="s">
        <v>293</v>
      </c>
      <c r="H147" s="210">
        <v>14016.700000000001</v>
      </c>
      <c r="I147" s="211"/>
      <c r="J147" s="212">
        <f>ROUND(I147*H147,2)</f>
        <v>0</v>
      </c>
      <c r="K147" s="208" t="s">
        <v>271</v>
      </c>
      <c r="L147" s="44"/>
      <c r="M147" s="213" t="s">
        <v>19</v>
      </c>
      <c r="N147" s="214" t="s">
        <v>40</v>
      </c>
      <c r="O147" s="84"/>
      <c r="P147" s="215">
        <f>O147*H147</f>
        <v>0</v>
      </c>
      <c r="Q147" s="215">
        <v>0</v>
      </c>
      <c r="R147" s="215">
        <f>Q147*H147</f>
        <v>0</v>
      </c>
      <c r="S147" s="215">
        <v>0</v>
      </c>
      <c r="T147" s="216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217" t="s">
        <v>265</v>
      </c>
      <c r="AT147" s="217" t="s">
        <v>267</v>
      </c>
      <c r="AU147" s="217" t="s">
        <v>76</v>
      </c>
      <c r="AY147" s="17" t="s">
        <v>266</v>
      </c>
      <c r="BE147" s="218">
        <f>IF(N147="základní",J147,0)</f>
        <v>0</v>
      </c>
      <c r="BF147" s="218">
        <f>IF(N147="snížená",J147,0)</f>
        <v>0</v>
      </c>
      <c r="BG147" s="218">
        <f>IF(N147="zákl. přenesená",J147,0)</f>
        <v>0</v>
      </c>
      <c r="BH147" s="218">
        <f>IF(N147="sníž. přenesená",J147,0)</f>
        <v>0</v>
      </c>
      <c r="BI147" s="218">
        <f>IF(N147="nulová",J147,0)</f>
        <v>0</v>
      </c>
      <c r="BJ147" s="17" t="s">
        <v>76</v>
      </c>
      <c r="BK147" s="218">
        <f>ROUND(I147*H147,2)</f>
        <v>0</v>
      </c>
      <c r="BL147" s="17" t="s">
        <v>265</v>
      </c>
      <c r="BM147" s="217" t="s">
        <v>4812</v>
      </c>
    </row>
    <row r="148" s="2" customFormat="1">
      <c r="A148" s="38"/>
      <c r="B148" s="39"/>
      <c r="C148" s="40"/>
      <c r="D148" s="219" t="s">
        <v>273</v>
      </c>
      <c r="E148" s="40"/>
      <c r="F148" s="220" t="s">
        <v>4093</v>
      </c>
      <c r="G148" s="40"/>
      <c r="H148" s="40"/>
      <c r="I148" s="221"/>
      <c r="J148" s="40"/>
      <c r="K148" s="40"/>
      <c r="L148" s="44"/>
      <c r="M148" s="222"/>
      <c r="N148" s="223"/>
      <c r="O148" s="84"/>
      <c r="P148" s="84"/>
      <c r="Q148" s="84"/>
      <c r="R148" s="84"/>
      <c r="S148" s="84"/>
      <c r="T148" s="85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T148" s="17" t="s">
        <v>273</v>
      </c>
      <c r="AU148" s="17" t="s">
        <v>76</v>
      </c>
    </row>
    <row r="149" s="2" customFormat="1" ht="16.5" customHeight="1">
      <c r="A149" s="38"/>
      <c r="B149" s="39"/>
      <c r="C149" s="206" t="s">
        <v>615</v>
      </c>
      <c r="D149" s="206" t="s">
        <v>267</v>
      </c>
      <c r="E149" s="207" t="s">
        <v>533</v>
      </c>
      <c r="F149" s="208" t="s">
        <v>4094</v>
      </c>
      <c r="G149" s="209" t="s">
        <v>302</v>
      </c>
      <c r="H149" s="210">
        <v>4695.5950000000003</v>
      </c>
      <c r="I149" s="211"/>
      <c r="J149" s="212">
        <f>ROUND(I149*H149,2)</f>
        <v>0</v>
      </c>
      <c r="K149" s="208" t="s">
        <v>271</v>
      </c>
      <c r="L149" s="44"/>
      <c r="M149" s="213" t="s">
        <v>19</v>
      </c>
      <c r="N149" s="214" t="s">
        <v>40</v>
      </c>
      <c r="O149" s="84"/>
      <c r="P149" s="215">
        <f>O149*H149</f>
        <v>0</v>
      </c>
      <c r="Q149" s="215">
        <v>0</v>
      </c>
      <c r="R149" s="215">
        <f>Q149*H149</f>
        <v>0</v>
      </c>
      <c r="S149" s="215">
        <v>0</v>
      </c>
      <c r="T149" s="216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217" t="s">
        <v>265</v>
      </c>
      <c r="AT149" s="217" t="s">
        <v>267</v>
      </c>
      <c r="AU149" s="217" t="s">
        <v>76</v>
      </c>
      <c r="AY149" s="17" t="s">
        <v>266</v>
      </c>
      <c r="BE149" s="218">
        <f>IF(N149="základní",J149,0)</f>
        <v>0</v>
      </c>
      <c r="BF149" s="218">
        <f>IF(N149="snížená",J149,0)</f>
        <v>0</v>
      </c>
      <c r="BG149" s="218">
        <f>IF(N149="zákl. přenesená",J149,0)</f>
        <v>0</v>
      </c>
      <c r="BH149" s="218">
        <f>IF(N149="sníž. přenesená",J149,0)</f>
        <v>0</v>
      </c>
      <c r="BI149" s="218">
        <f>IF(N149="nulová",J149,0)</f>
        <v>0</v>
      </c>
      <c r="BJ149" s="17" t="s">
        <v>76</v>
      </c>
      <c r="BK149" s="218">
        <f>ROUND(I149*H149,2)</f>
        <v>0</v>
      </c>
      <c r="BL149" s="17" t="s">
        <v>265</v>
      </c>
      <c r="BM149" s="217" t="s">
        <v>4813</v>
      </c>
    </row>
    <row r="150" s="2" customFormat="1">
      <c r="A150" s="38"/>
      <c r="B150" s="39"/>
      <c r="C150" s="40"/>
      <c r="D150" s="219" t="s">
        <v>273</v>
      </c>
      <c r="E150" s="40"/>
      <c r="F150" s="220" t="s">
        <v>536</v>
      </c>
      <c r="G150" s="40"/>
      <c r="H150" s="40"/>
      <c r="I150" s="221"/>
      <c r="J150" s="40"/>
      <c r="K150" s="40"/>
      <c r="L150" s="44"/>
      <c r="M150" s="222"/>
      <c r="N150" s="223"/>
      <c r="O150" s="84"/>
      <c r="P150" s="84"/>
      <c r="Q150" s="84"/>
      <c r="R150" s="84"/>
      <c r="S150" s="84"/>
      <c r="T150" s="85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T150" s="17" t="s">
        <v>273</v>
      </c>
      <c r="AU150" s="17" t="s">
        <v>76</v>
      </c>
    </row>
    <row r="151" s="2" customFormat="1" ht="16.5" customHeight="1">
      <c r="A151" s="38"/>
      <c r="B151" s="39"/>
      <c r="C151" s="206" t="s">
        <v>625</v>
      </c>
      <c r="D151" s="206" t="s">
        <v>267</v>
      </c>
      <c r="E151" s="207" t="s">
        <v>291</v>
      </c>
      <c r="F151" s="208" t="s">
        <v>4096</v>
      </c>
      <c r="G151" s="209" t="s">
        <v>293</v>
      </c>
      <c r="H151" s="210">
        <v>30.603999999999999</v>
      </c>
      <c r="I151" s="211"/>
      <c r="J151" s="212">
        <f>ROUND(I151*H151,2)</f>
        <v>0</v>
      </c>
      <c r="K151" s="208" t="s">
        <v>271</v>
      </c>
      <c r="L151" s="44"/>
      <c r="M151" s="213" t="s">
        <v>19</v>
      </c>
      <c r="N151" s="214" t="s">
        <v>40</v>
      </c>
      <c r="O151" s="84"/>
      <c r="P151" s="215">
        <f>O151*H151</f>
        <v>0</v>
      </c>
      <c r="Q151" s="215">
        <v>0</v>
      </c>
      <c r="R151" s="215">
        <f>Q151*H151</f>
        <v>0</v>
      </c>
      <c r="S151" s="215">
        <v>0</v>
      </c>
      <c r="T151" s="216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217" t="s">
        <v>265</v>
      </c>
      <c r="AT151" s="217" t="s">
        <v>267</v>
      </c>
      <c r="AU151" s="217" t="s">
        <v>76</v>
      </c>
      <c r="AY151" s="17" t="s">
        <v>266</v>
      </c>
      <c r="BE151" s="218">
        <f>IF(N151="základní",J151,0)</f>
        <v>0</v>
      </c>
      <c r="BF151" s="218">
        <f>IF(N151="snížená",J151,0)</f>
        <v>0</v>
      </c>
      <c r="BG151" s="218">
        <f>IF(N151="zákl. přenesená",J151,0)</f>
        <v>0</v>
      </c>
      <c r="BH151" s="218">
        <f>IF(N151="sníž. přenesená",J151,0)</f>
        <v>0</v>
      </c>
      <c r="BI151" s="218">
        <f>IF(N151="nulová",J151,0)</f>
        <v>0</v>
      </c>
      <c r="BJ151" s="17" t="s">
        <v>76</v>
      </c>
      <c r="BK151" s="218">
        <f>ROUND(I151*H151,2)</f>
        <v>0</v>
      </c>
      <c r="BL151" s="17" t="s">
        <v>265</v>
      </c>
      <c r="BM151" s="217" t="s">
        <v>4814</v>
      </c>
    </row>
    <row r="152" s="2" customFormat="1">
      <c r="A152" s="38"/>
      <c r="B152" s="39"/>
      <c r="C152" s="40"/>
      <c r="D152" s="219" t="s">
        <v>273</v>
      </c>
      <c r="E152" s="40"/>
      <c r="F152" s="220" t="s">
        <v>295</v>
      </c>
      <c r="G152" s="40"/>
      <c r="H152" s="40"/>
      <c r="I152" s="221"/>
      <c r="J152" s="40"/>
      <c r="K152" s="40"/>
      <c r="L152" s="44"/>
      <c r="M152" s="222"/>
      <c r="N152" s="223"/>
      <c r="O152" s="84"/>
      <c r="P152" s="84"/>
      <c r="Q152" s="84"/>
      <c r="R152" s="84"/>
      <c r="S152" s="84"/>
      <c r="T152" s="85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T152" s="17" t="s">
        <v>273</v>
      </c>
      <c r="AU152" s="17" t="s">
        <v>76</v>
      </c>
    </row>
    <row r="153" s="2" customFormat="1" ht="16.5" customHeight="1">
      <c r="A153" s="38"/>
      <c r="B153" s="39"/>
      <c r="C153" s="239" t="s">
        <v>7</v>
      </c>
      <c r="D153" s="239" t="s">
        <v>299</v>
      </c>
      <c r="E153" s="240" t="s">
        <v>300</v>
      </c>
      <c r="F153" s="241" t="s">
        <v>301</v>
      </c>
      <c r="G153" s="242" t="s">
        <v>302</v>
      </c>
      <c r="H153" s="243">
        <v>77.122</v>
      </c>
      <c r="I153" s="244"/>
      <c r="J153" s="245">
        <f>ROUND(I153*H153,2)</f>
        <v>0</v>
      </c>
      <c r="K153" s="241" t="s">
        <v>271</v>
      </c>
      <c r="L153" s="246"/>
      <c r="M153" s="247" t="s">
        <v>19</v>
      </c>
      <c r="N153" s="248" t="s">
        <v>40</v>
      </c>
      <c r="O153" s="84"/>
      <c r="P153" s="215">
        <f>O153*H153</f>
        <v>0</v>
      </c>
      <c r="Q153" s="215">
        <v>0</v>
      </c>
      <c r="R153" s="215">
        <f>Q153*H153</f>
        <v>0</v>
      </c>
      <c r="S153" s="215">
        <v>0</v>
      </c>
      <c r="T153" s="216">
        <f>S153*H153</f>
        <v>0</v>
      </c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R153" s="217" t="s">
        <v>303</v>
      </c>
      <c r="AT153" s="217" t="s">
        <v>299</v>
      </c>
      <c r="AU153" s="217" t="s">
        <v>76</v>
      </c>
      <c r="AY153" s="17" t="s">
        <v>266</v>
      </c>
      <c r="BE153" s="218">
        <f>IF(N153="základní",J153,0)</f>
        <v>0</v>
      </c>
      <c r="BF153" s="218">
        <f>IF(N153="snížená",J153,0)</f>
        <v>0</v>
      </c>
      <c r="BG153" s="218">
        <f>IF(N153="zákl. přenesená",J153,0)</f>
        <v>0</v>
      </c>
      <c r="BH153" s="218">
        <f>IF(N153="sníž. přenesená",J153,0)</f>
        <v>0</v>
      </c>
      <c r="BI153" s="218">
        <f>IF(N153="nulová",J153,0)</f>
        <v>0</v>
      </c>
      <c r="BJ153" s="17" t="s">
        <v>76</v>
      </c>
      <c r="BK153" s="218">
        <f>ROUND(I153*H153,2)</f>
        <v>0</v>
      </c>
      <c r="BL153" s="17" t="s">
        <v>265</v>
      </c>
      <c r="BM153" s="217" t="s">
        <v>4815</v>
      </c>
    </row>
    <row r="154" s="2" customFormat="1">
      <c r="A154" s="38"/>
      <c r="B154" s="39"/>
      <c r="C154" s="40"/>
      <c r="D154" s="219" t="s">
        <v>273</v>
      </c>
      <c r="E154" s="40"/>
      <c r="F154" s="220" t="s">
        <v>305</v>
      </c>
      <c r="G154" s="40"/>
      <c r="H154" s="40"/>
      <c r="I154" s="221"/>
      <c r="J154" s="40"/>
      <c r="K154" s="40"/>
      <c r="L154" s="44"/>
      <c r="M154" s="222"/>
      <c r="N154" s="223"/>
      <c r="O154" s="84"/>
      <c r="P154" s="84"/>
      <c r="Q154" s="84"/>
      <c r="R154" s="84"/>
      <c r="S154" s="84"/>
      <c r="T154" s="85"/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T154" s="17" t="s">
        <v>273</v>
      </c>
      <c r="AU154" s="17" t="s">
        <v>76</v>
      </c>
    </row>
    <row r="155" s="2" customFormat="1" ht="16.5" customHeight="1">
      <c r="A155" s="38"/>
      <c r="B155" s="39"/>
      <c r="C155" s="206" t="s">
        <v>642</v>
      </c>
      <c r="D155" s="206" t="s">
        <v>267</v>
      </c>
      <c r="E155" s="207" t="s">
        <v>2834</v>
      </c>
      <c r="F155" s="208" t="s">
        <v>4113</v>
      </c>
      <c r="G155" s="209" t="s">
        <v>391</v>
      </c>
      <c r="H155" s="210">
        <v>2584.6999999999998</v>
      </c>
      <c r="I155" s="211"/>
      <c r="J155" s="212">
        <f>ROUND(I155*H155,2)</f>
        <v>0</v>
      </c>
      <c r="K155" s="208" t="s">
        <v>271</v>
      </c>
      <c r="L155" s="44"/>
      <c r="M155" s="213" t="s">
        <v>19</v>
      </c>
      <c r="N155" s="214" t="s">
        <v>40</v>
      </c>
      <c r="O155" s="84"/>
      <c r="P155" s="215">
        <f>O155*H155</f>
        <v>0</v>
      </c>
      <c r="Q155" s="215">
        <v>0</v>
      </c>
      <c r="R155" s="215">
        <f>Q155*H155</f>
        <v>0</v>
      </c>
      <c r="S155" s="215">
        <v>0</v>
      </c>
      <c r="T155" s="216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217" t="s">
        <v>265</v>
      </c>
      <c r="AT155" s="217" t="s">
        <v>267</v>
      </c>
      <c r="AU155" s="217" t="s">
        <v>76</v>
      </c>
      <c r="AY155" s="17" t="s">
        <v>266</v>
      </c>
      <c r="BE155" s="218">
        <f>IF(N155="základní",J155,0)</f>
        <v>0</v>
      </c>
      <c r="BF155" s="218">
        <f>IF(N155="snížená",J155,0)</f>
        <v>0</v>
      </c>
      <c r="BG155" s="218">
        <f>IF(N155="zákl. přenesená",J155,0)</f>
        <v>0</v>
      </c>
      <c r="BH155" s="218">
        <f>IF(N155="sníž. přenesená",J155,0)</f>
        <v>0</v>
      </c>
      <c r="BI155" s="218">
        <f>IF(N155="nulová",J155,0)</f>
        <v>0</v>
      </c>
      <c r="BJ155" s="17" t="s">
        <v>76</v>
      </c>
      <c r="BK155" s="218">
        <f>ROUND(I155*H155,2)</f>
        <v>0</v>
      </c>
      <c r="BL155" s="17" t="s">
        <v>265</v>
      </c>
      <c r="BM155" s="217" t="s">
        <v>4816</v>
      </c>
    </row>
    <row r="156" s="2" customFormat="1">
      <c r="A156" s="38"/>
      <c r="B156" s="39"/>
      <c r="C156" s="40"/>
      <c r="D156" s="219" t="s">
        <v>273</v>
      </c>
      <c r="E156" s="40"/>
      <c r="F156" s="220" t="s">
        <v>2837</v>
      </c>
      <c r="G156" s="40"/>
      <c r="H156" s="40"/>
      <c r="I156" s="221"/>
      <c r="J156" s="40"/>
      <c r="K156" s="40"/>
      <c r="L156" s="44"/>
      <c r="M156" s="222"/>
      <c r="N156" s="223"/>
      <c r="O156" s="84"/>
      <c r="P156" s="84"/>
      <c r="Q156" s="84"/>
      <c r="R156" s="84"/>
      <c r="S156" s="84"/>
      <c r="T156" s="85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T156" s="17" t="s">
        <v>273</v>
      </c>
      <c r="AU156" s="17" t="s">
        <v>76</v>
      </c>
    </row>
    <row r="157" s="12" customFormat="1">
      <c r="A157" s="12"/>
      <c r="B157" s="224"/>
      <c r="C157" s="225"/>
      <c r="D157" s="226" t="s">
        <v>275</v>
      </c>
      <c r="E157" s="227" t="s">
        <v>648</v>
      </c>
      <c r="F157" s="228" t="s">
        <v>4817</v>
      </c>
      <c r="G157" s="225"/>
      <c r="H157" s="229">
        <v>448</v>
      </c>
      <c r="I157" s="230"/>
      <c r="J157" s="225"/>
      <c r="K157" s="225"/>
      <c r="L157" s="231"/>
      <c r="M157" s="236"/>
      <c r="N157" s="237"/>
      <c r="O157" s="237"/>
      <c r="P157" s="237"/>
      <c r="Q157" s="237"/>
      <c r="R157" s="237"/>
      <c r="S157" s="237"/>
      <c r="T157" s="238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T157" s="235" t="s">
        <v>275</v>
      </c>
      <c r="AU157" s="235" t="s">
        <v>76</v>
      </c>
      <c r="AV157" s="12" t="s">
        <v>78</v>
      </c>
      <c r="AW157" s="12" t="s">
        <v>31</v>
      </c>
      <c r="AX157" s="12" t="s">
        <v>69</v>
      </c>
      <c r="AY157" s="235" t="s">
        <v>266</v>
      </c>
    </row>
    <row r="158" s="12" customFormat="1">
      <c r="A158" s="12"/>
      <c r="B158" s="224"/>
      <c r="C158" s="225"/>
      <c r="D158" s="226" t="s">
        <v>275</v>
      </c>
      <c r="E158" s="227" t="s">
        <v>650</v>
      </c>
      <c r="F158" s="228" t="s">
        <v>4818</v>
      </c>
      <c r="G158" s="225"/>
      <c r="H158" s="229">
        <v>957.29999999999995</v>
      </c>
      <c r="I158" s="230"/>
      <c r="J158" s="225"/>
      <c r="K158" s="225"/>
      <c r="L158" s="231"/>
      <c r="M158" s="236"/>
      <c r="N158" s="237"/>
      <c r="O158" s="237"/>
      <c r="P158" s="237"/>
      <c r="Q158" s="237"/>
      <c r="R158" s="237"/>
      <c r="S158" s="237"/>
      <c r="T158" s="238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T158" s="235" t="s">
        <v>275</v>
      </c>
      <c r="AU158" s="235" t="s">
        <v>76</v>
      </c>
      <c r="AV158" s="12" t="s">
        <v>78</v>
      </c>
      <c r="AW158" s="12" t="s">
        <v>31</v>
      </c>
      <c r="AX158" s="12" t="s">
        <v>69</v>
      </c>
      <c r="AY158" s="235" t="s">
        <v>266</v>
      </c>
    </row>
    <row r="159" s="12" customFormat="1">
      <c r="A159" s="12"/>
      <c r="B159" s="224"/>
      <c r="C159" s="225"/>
      <c r="D159" s="226" t="s">
        <v>275</v>
      </c>
      <c r="E159" s="227" t="s">
        <v>2812</v>
      </c>
      <c r="F159" s="228" t="s">
        <v>4819</v>
      </c>
      <c r="G159" s="225"/>
      <c r="H159" s="229">
        <v>50.899999999999999</v>
      </c>
      <c r="I159" s="230"/>
      <c r="J159" s="225"/>
      <c r="K159" s="225"/>
      <c r="L159" s="231"/>
      <c r="M159" s="236"/>
      <c r="N159" s="237"/>
      <c r="O159" s="237"/>
      <c r="P159" s="237"/>
      <c r="Q159" s="237"/>
      <c r="R159" s="237"/>
      <c r="S159" s="237"/>
      <c r="T159" s="238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T159" s="235" t="s">
        <v>275</v>
      </c>
      <c r="AU159" s="235" t="s">
        <v>76</v>
      </c>
      <c r="AV159" s="12" t="s">
        <v>78</v>
      </c>
      <c r="AW159" s="12" t="s">
        <v>31</v>
      </c>
      <c r="AX159" s="12" t="s">
        <v>69</v>
      </c>
      <c r="AY159" s="235" t="s">
        <v>266</v>
      </c>
    </row>
    <row r="160" s="12" customFormat="1">
      <c r="A160" s="12"/>
      <c r="B160" s="224"/>
      <c r="C160" s="225"/>
      <c r="D160" s="226" t="s">
        <v>275</v>
      </c>
      <c r="E160" s="227" t="s">
        <v>2814</v>
      </c>
      <c r="F160" s="228" t="s">
        <v>4820</v>
      </c>
      <c r="G160" s="225"/>
      <c r="H160" s="229">
        <v>1100.5</v>
      </c>
      <c r="I160" s="230"/>
      <c r="J160" s="225"/>
      <c r="K160" s="225"/>
      <c r="L160" s="231"/>
      <c r="M160" s="236"/>
      <c r="N160" s="237"/>
      <c r="O160" s="237"/>
      <c r="P160" s="237"/>
      <c r="Q160" s="237"/>
      <c r="R160" s="237"/>
      <c r="S160" s="237"/>
      <c r="T160" s="238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T160" s="235" t="s">
        <v>275</v>
      </c>
      <c r="AU160" s="235" t="s">
        <v>76</v>
      </c>
      <c r="AV160" s="12" t="s">
        <v>78</v>
      </c>
      <c r="AW160" s="12" t="s">
        <v>31</v>
      </c>
      <c r="AX160" s="12" t="s">
        <v>69</v>
      </c>
      <c r="AY160" s="235" t="s">
        <v>266</v>
      </c>
    </row>
    <row r="161" s="12" customFormat="1">
      <c r="A161" s="12"/>
      <c r="B161" s="224"/>
      <c r="C161" s="225"/>
      <c r="D161" s="226" t="s">
        <v>275</v>
      </c>
      <c r="E161" s="227" t="s">
        <v>4733</v>
      </c>
      <c r="F161" s="228" t="s">
        <v>4821</v>
      </c>
      <c r="G161" s="225"/>
      <c r="H161" s="229">
        <v>28</v>
      </c>
      <c r="I161" s="230"/>
      <c r="J161" s="225"/>
      <c r="K161" s="225"/>
      <c r="L161" s="231"/>
      <c r="M161" s="236"/>
      <c r="N161" s="237"/>
      <c r="O161" s="237"/>
      <c r="P161" s="237"/>
      <c r="Q161" s="237"/>
      <c r="R161" s="237"/>
      <c r="S161" s="237"/>
      <c r="T161" s="238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T161" s="235" t="s">
        <v>275</v>
      </c>
      <c r="AU161" s="235" t="s">
        <v>76</v>
      </c>
      <c r="AV161" s="12" t="s">
        <v>78</v>
      </c>
      <c r="AW161" s="12" t="s">
        <v>31</v>
      </c>
      <c r="AX161" s="12" t="s">
        <v>69</v>
      </c>
      <c r="AY161" s="235" t="s">
        <v>266</v>
      </c>
    </row>
    <row r="162" s="12" customFormat="1">
      <c r="A162" s="12"/>
      <c r="B162" s="224"/>
      <c r="C162" s="225"/>
      <c r="D162" s="226" t="s">
        <v>275</v>
      </c>
      <c r="E162" s="227" t="s">
        <v>4822</v>
      </c>
      <c r="F162" s="228" t="s">
        <v>4823</v>
      </c>
      <c r="G162" s="225"/>
      <c r="H162" s="229">
        <v>2584.6999999999998</v>
      </c>
      <c r="I162" s="230"/>
      <c r="J162" s="225"/>
      <c r="K162" s="225"/>
      <c r="L162" s="231"/>
      <c r="M162" s="236"/>
      <c r="N162" s="237"/>
      <c r="O162" s="237"/>
      <c r="P162" s="237"/>
      <c r="Q162" s="237"/>
      <c r="R162" s="237"/>
      <c r="S162" s="237"/>
      <c r="T162" s="238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T162" s="235" t="s">
        <v>275</v>
      </c>
      <c r="AU162" s="235" t="s">
        <v>76</v>
      </c>
      <c r="AV162" s="12" t="s">
        <v>78</v>
      </c>
      <c r="AW162" s="12" t="s">
        <v>31</v>
      </c>
      <c r="AX162" s="12" t="s">
        <v>76</v>
      </c>
      <c r="AY162" s="235" t="s">
        <v>266</v>
      </c>
    </row>
    <row r="163" s="11" customFormat="1" ht="25.92" customHeight="1">
      <c r="A163" s="11"/>
      <c r="B163" s="192"/>
      <c r="C163" s="193"/>
      <c r="D163" s="194" t="s">
        <v>68</v>
      </c>
      <c r="E163" s="195" t="s">
        <v>78</v>
      </c>
      <c r="F163" s="195" t="s">
        <v>567</v>
      </c>
      <c r="G163" s="193"/>
      <c r="H163" s="193"/>
      <c r="I163" s="196"/>
      <c r="J163" s="197">
        <f>BK163</f>
        <v>0</v>
      </c>
      <c r="K163" s="193"/>
      <c r="L163" s="198"/>
      <c r="M163" s="199"/>
      <c r="N163" s="200"/>
      <c r="O163" s="200"/>
      <c r="P163" s="201">
        <f>SUM(P164:P172)</f>
        <v>0</v>
      </c>
      <c r="Q163" s="200"/>
      <c r="R163" s="201">
        <f>SUM(R164:R172)</f>
        <v>0</v>
      </c>
      <c r="S163" s="200"/>
      <c r="T163" s="202">
        <f>SUM(T164:T172)</f>
        <v>0</v>
      </c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R163" s="203" t="s">
        <v>265</v>
      </c>
      <c r="AT163" s="204" t="s">
        <v>68</v>
      </c>
      <c r="AU163" s="204" t="s">
        <v>69</v>
      </c>
      <c r="AY163" s="203" t="s">
        <v>266</v>
      </c>
      <c r="BK163" s="205">
        <f>SUM(BK164:BK172)</f>
        <v>0</v>
      </c>
    </row>
    <row r="164" s="2" customFormat="1" ht="16.5" customHeight="1">
      <c r="A164" s="38"/>
      <c r="B164" s="39"/>
      <c r="C164" s="206" t="s">
        <v>652</v>
      </c>
      <c r="D164" s="206" t="s">
        <v>267</v>
      </c>
      <c r="E164" s="207" t="s">
        <v>568</v>
      </c>
      <c r="F164" s="208" t="s">
        <v>4118</v>
      </c>
      <c r="G164" s="209" t="s">
        <v>391</v>
      </c>
      <c r="H164" s="210">
        <v>719.39999999999998</v>
      </c>
      <c r="I164" s="211"/>
      <c r="J164" s="212">
        <f>ROUND(I164*H164,2)</f>
        <v>0</v>
      </c>
      <c r="K164" s="208" t="s">
        <v>271</v>
      </c>
      <c r="L164" s="44"/>
      <c r="M164" s="213" t="s">
        <v>19</v>
      </c>
      <c r="N164" s="214" t="s">
        <v>40</v>
      </c>
      <c r="O164" s="84"/>
      <c r="P164" s="215">
        <f>O164*H164</f>
        <v>0</v>
      </c>
      <c r="Q164" s="215">
        <v>0</v>
      </c>
      <c r="R164" s="215">
        <f>Q164*H164</f>
        <v>0</v>
      </c>
      <c r="S164" s="215">
        <v>0</v>
      </c>
      <c r="T164" s="216">
        <f>S164*H164</f>
        <v>0</v>
      </c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R164" s="217" t="s">
        <v>265</v>
      </c>
      <c r="AT164" s="217" t="s">
        <v>267</v>
      </c>
      <c r="AU164" s="217" t="s">
        <v>76</v>
      </c>
      <c r="AY164" s="17" t="s">
        <v>266</v>
      </c>
      <c r="BE164" s="218">
        <f>IF(N164="základní",J164,0)</f>
        <v>0</v>
      </c>
      <c r="BF164" s="218">
        <f>IF(N164="snížená",J164,0)</f>
        <v>0</v>
      </c>
      <c r="BG164" s="218">
        <f>IF(N164="zákl. přenesená",J164,0)</f>
        <v>0</v>
      </c>
      <c r="BH164" s="218">
        <f>IF(N164="sníž. přenesená",J164,0)</f>
        <v>0</v>
      </c>
      <c r="BI164" s="218">
        <f>IF(N164="nulová",J164,0)</f>
        <v>0</v>
      </c>
      <c r="BJ164" s="17" t="s">
        <v>76</v>
      </c>
      <c r="BK164" s="218">
        <f>ROUND(I164*H164,2)</f>
        <v>0</v>
      </c>
      <c r="BL164" s="17" t="s">
        <v>265</v>
      </c>
      <c r="BM164" s="217" t="s">
        <v>4824</v>
      </c>
    </row>
    <row r="165" s="2" customFormat="1">
      <c r="A165" s="38"/>
      <c r="B165" s="39"/>
      <c r="C165" s="40"/>
      <c r="D165" s="219" t="s">
        <v>273</v>
      </c>
      <c r="E165" s="40"/>
      <c r="F165" s="220" t="s">
        <v>571</v>
      </c>
      <c r="G165" s="40"/>
      <c r="H165" s="40"/>
      <c r="I165" s="221"/>
      <c r="J165" s="40"/>
      <c r="K165" s="40"/>
      <c r="L165" s="44"/>
      <c r="M165" s="222"/>
      <c r="N165" s="223"/>
      <c r="O165" s="84"/>
      <c r="P165" s="84"/>
      <c r="Q165" s="84"/>
      <c r="R165" s="84"/>
      <c r="S165" s="84"/>
      <c r="T165" s="85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T165" s="17" t="s">
        <v>273</v>
      </c>
      <c r="AU165" s="17" t="s">
        <v>76</v>
      </c>
    </row>
    <row r="166" s="2" customFormat="1" ht="16.5" customHeight="1">
      <c r="A166" s="38"/>
      <c r="B166" s="39"/>
      <c r="C166" s="239" t="s">
        <v>407</v>
      </c>
      <c r="D166" s="239" t="s">
        <v>299</v>
      </c>
      <c r="E166" s="240" t="s">
        <v>4120</v>
      </c>
      <c r="F166" s="241" t="s">
        <v>4121</v>
      </c>
      <c r="G166" s="242" t="s">
        <v>391</v>
      </c>
      <c r="H166" s="243">
        <v>791.34000000000003</v>
      </c>
      <c r="I166" s="244"/>
      <c r="J166" s="245">
        <f>ROUND(I166*H166,2)</f>
        <v>0</v>
      </c>
      <c r="K166" s="241" t="s">
        <v>19</v>
      </c>
      <c r="L166" s="246"/>
      <c r="M166" s="247" t="s">
        <v>19</v>
      </c>
      <c r="N166" s="248" t="s">
        <v>40</v>
      </c>
      <c r="O166" s="84"/>
      <c r="P166" s="215">
        <f>O166*H166</f>
        <v>0</v>
      </c>
      <c r="Q166" s="215">
        <v>0</v>
      </c>
      <c r="R166" s="215">
        <f>Q166*H166</f>
        <v>0</v>
      </c>
      <c r="S166" s="215">
        <v>0</v>
      </c>
      <c r="T166" s="216">
        <f>S166*H166</f>
        <v>0</v>
      </c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R166" s="217" t="s">
        <v>303</v>
      </c>
      <c r="AT166" s="217" t="s">
        <v>299</v>
      </c>
      <c r="AU166" s="217" t="s">
        <v>76</v>
      </c>
      <c r="AY166" s="17" t="s">
        <v>266</v>
      </c>
      <c r="BE166" s="218">
        <f>IF(N166="základní",J166,0)</f>
        <v>0</v>
      </c>
      <c r="BF166" s="218">
        <f>IF(N166="snížená",J166,0)</f>
        <v>0</v>
      </c>
      <c r="BG166" s="218">
        <f>IF(N166="zákl. přenesená",J166,0)</f>
        <v>0</v>
      </c>
      <c r="BH166" s="218">
        <f>IF(N166="sníž. přenesená",J166,0)</f>
        <v>0</v>
      </c>
      <c r="BI166" s="218">
        <f>IF(N166="nulová",J166,0)</f>
        <v>0</v>
      </c>
      <c r="BJ166" s="17" t="s">
        <v>76</v>
      </c>
      <c r="BK166" s="218">
        <f>ROUND(I166*H166,2)</f>
        <v>0</v>
      </c>
      <c r="BL166" s="17" t="s">
        <v>265</v>
      </c>
      <c r="BM166" s="217" t="s">
        <v>4825</v>
      </c>
    </row>
    <row r="167" s="12" customFormat="1">
      <c r="A167" s="12"/>
      <c r="B167" s="224"/>
      <c r="C167" s="225"/>
      <c r="D167" s="226" t="s">
        <v>275</v>
      </c>
      <c r="E167" s="227" t="s">
        <v>663</v>
      </c>
      <c r="F167" s="228" t="s">
        <v>4826</v>
      </c>
      <c r="G167" s="225"/>
      <c r="H167" s="229">
        <v>791.34000000000003</v>
      </c>
      <c r="I167" s="230"/>
      <c r="J167" s="225"/>
      <c r="K167" s="225"/>
      <c r="L167" s="231"/>
      <c r="M167" s="236"/>
      <c r="N167" s="237"/>
      <c r="O167" s="237"/>
      <c r="P167" s="237"/>
      <c r="Q167" s="237"/>
      <c r="R167" s="237"/>
      <c r="S167" s="237"/>
      <c r="T167" s="238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T167" s="235" t="s">
        <v>275</v>
      </c>
      <c r="AU167" s="235" t="s">
        <v>76</v>
      </c>
      <c r="AV167" s="12" t="s">
        <v>78</v>
      </c>
      <c r="AW167" s="12" t="s">
        <v>31</v>
      </c>
      <c r="AX167" s="12" t="s">
        <v>69</v>
      </c>
      <c r="AY167" s="235" t="s">
        <v>266</v>
      </c>
    </row>
    <row r="168" s="12" customFormat="1">
      <c r="A168" s="12"/>
      <c r="B168" s="224"/>
      <c r="C168" s="225"/>
      <c r="D168" s="226" t="s">
        <v>275</v>
      </c>
      <c r="E168" s="227" t="s">
        <v>1736</v>
      </c>
      <c r="F168" s="228" t="s">
        <v>1737</v>
      </c>
      <c r="G168" s="225"/>
      <c r="H168" s="229">
        <v>791.34000000000003</v>
      </c>
      <c r="I168" s="230"/>
      <c r="J168" s="225"/>
      <c r="K168" s="225"/>
      <c r="L168" s="231"/>
      <c r="M168" s="236"/>
      <c r="N168" s="237"/>
      <c r="O168" s="237"/>
      <c r="P168" s="237"/>
      <c r="Q168" s="237"/>
      <c r="R168" s="237"/>
      <c r="S168" s="237"/>
      <c r="T168" s="238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T168" s="235" t="s">
        <v>275</v>
      </c>
      <c r="AU168" s="235" t="s">
        <v>76</v>
      </c>
      <c r="AV168" s="12" t="s">
        <v>78</v>
      </c>
      <c r="AW168" s="12" t="s">
        <v>31</v>
      </c>
      <c r="AX168" s="12" t="s">
        <v>76</v>
      </c>
      <c r="AY168" s="235" t="s">
        <v>266</v>
      </c>
    </row>
    <row r="169" s="2" customFormat="1" ht="24.15" customHeight="1">
      <c r="A169" s="38"/>
      <c r="B169" s="39"/>
      <c r="C169" s="206" t="s">
        <v>665</v>
      </c>
      <c r="D169" s="206" t="s">
        <v>267</v>
      </c>
      <c r="E169" s="207" t="s">
        <v>4124</v>
      </c>
      <c r="F169" s="208" t="s">
        <v>4125</v>
      </c>
      <c r="G169" s="209" t="s">
        <v>299</v>
      </c>
      <c r="H169" s="210">
        <v>327</v>
      </c>
      <c r="I169" s="211"/>
      <c r="J169" s="212">
        <f>ROUND(I169*H169,2)</f>
        <v>0</v>
      </c>
      <c r="K169" s="208" t="s">
        <v>271</v>
      </c>
      <c r="L169" s="44"/>
      <c r="M169" s="213" t="s">
        <v>19</v>
      </c>
      <c r="N169" s="214" t="s">
        <v>40</v>
      </c>
      <c r="O169" s="84"/>
      <c r="P169" s="215">
        <f>O169*H169</f>
        <v>0</v>
      </c>
      <c r="Q169" s="215">
        <v>0</v>
      </c>
      <c r="R169" s="215">
        <f>Q169*H169</f>
        <v>0</v>
      </c>
      <c r="S169" s="215">
        <v>0</v>
      </c>
      <c r="T169" s="216">
        <f>S169*H169</f>
        <v>0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217" t="s">
        <v>265</v>
      </c>
      <c r="AT169" s="217" t="s">
        <v>267</v>
      </c>
      <c r="AU169" s="217" t="s">
        <v>76</v>
      </c>
      <c r="AY169" s="17" t="s">
        <v>266</v>
      </c>
      <c r="BE169" s="218">
        <f>IF(N169="základní",J169,0)</f>
        <v>0</v>
      </c>
      <c r="BF169" s="218">
        <f>IF(N169="snížená",J169,0)</f>
        <v>0</v>
      </c>
      <c r="BG169" s="218">
        <f>IF(N169="zákl. přenesená",J169,0)</f>
        <v>0</v>
      </c>
      <c r="BH169" s="218">
        <f>IF(N169="sníž. přenesená",J169,0)</f>
        <v>0</v>
      </c>
      <c r="BI169" s="218">
        <f>IF(N169="nulová",J169,0)</f>
        <v>0</v>
      </c>
      <c r="BJ169" s="17" t="s">
        <v>76</v>
      </c>
      <c r="BK169" s="218">
        <f>ROUND(I169*H169,2)</f>
        <v>0</v>
      </c>
      <c r="BL169" s="17" t="s">
        <v>265</v>
      </c>
      <c r="BM169" s="217" t="s">
        <v>4827</v>
      </c>
    </row>
    <row r="170" s="2" customFormat="1">
      <c r="A170" s="38"/>
      <c r="B170" s="39"/>
      <c r="C170" s="40"/>
      <c r="D170" s="219" t="s">
        <v>273</v>
      </c>
      <c r="E170" s="40"/>
      <c r="F170" s="220" t="s">
        <v>4127</v>
      </c>
      <c r="G170" s="40"/>
      <c r="H170" s="40"/>
      <c r="I170" s="221"/>
      <c r="J170" s="40"/>
      <c r="K170" s="40"/>
      <c r="L170" s="44"/>
      <c r="M170" s="222"/>
      <c r="N170" s="223"/>
      <c r="O170" s="84"/>
      <c r="P170" s="84"/>
      <c r="Q170" s="84"/>
      <c r="R170" s="84"/>
      <c r="S170" s="84"/>
      <c r="T170" s="85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T170" s="17" t="s">
        <v>273</v>
      </c>
      <c r="AU170" s="17" t="s">
        <v>76</v>
      </c>
    </row>
    <row r="171" s="12" customFormat="1">
      <c r="A171" s="12"/>
      <c r="B171" s="224"/>
      <c r="C171" s="225"/>
      <c r="D171" s="226" t="s">
        <v>275</v>
      </c>
      <c r="E171" s="227" t="s">
        <v>1641</v>
      </c>
      <c r="F171" s="228" t="s">
        <v>4828</v>
      </c>
      <c r="G171" s="225"/>
      <c r="H171" s="229">
        <v>327</v>
      </c>
      <c r="I171" s="230"/>
      <c r="J171" s="225"/>
      <c r="K171" s="225"/>
      <c r="L171" s="231"/>
      <c r="M171" s="236"/>
      <c r="N171" s="237"/>
      <c r="O171" s="237"/>
      <c r="P171" s="237"/>
      <c r="Q171" s="237"/>
      <c r="R171" s="237"/>
      <c r="S171" s="237"/>
      <c r="T171" s="238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T171" s="235" t="s">
        <v>275</v>
      </c>
      <c r="AU171" s="235" t="s">
        <v>76</v>
      </c>
      <c r="AV171" s="12" t="s">
        <v>78</v>
      </c>
      <c r="AW171" s="12" t="s">
        <v>31</v>
      </c>
      <c r="AX171" s="12" t="s">
        <v>69</v>
      </c>
      <c r="AY171" s="235" t="s">
        <v>266</v>
      </c>
    </row>
    <row r="172" s="12" customFormat="1">
      <c r="A172" s="12"/>
      <c r="B172" s="224"/>
      <c r="C172" s="225"/>
      <c r="D172" s="226" t="s">
        <v>275</v>
      </c>
      <c r="E172" s="227" t="s">
        <v>2592</v>
      </c>
      <c r="F172" s="228" t="s">
        <v>4112</v>
      </c>
      <c r="G172" s="225"/>
      <c r="H172" s="229">
        <v>327</v>
      </c>
      <c r="I172" s="230"/>
      <c r="J172" s="225"/>
      <c r="K172" s="225"/>
      <c r="L172" s="231"/>
      <c r="M172" s="236"/>
      <c r="N172" s="237"/>
      <c r="O172" s="237"/>
      <c r="P172" s="237"/>
      <c r="Q172" s="237"/>
      <c r="R172" s="237"/>
      <c r="S172" s="237"/>
      <c r="T172" s="238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T172" s="235" t="s">
        <v>275</v>
      </c>
      <c r="AU172" s="235" t="s">
        <v>76</v>
      </c>
      <c r="AV172" s="12" t="s">
        <v>78</v>
      </c>
      <c r="AW172" s="12" t="s">
        <v>31</v>
      </c>
      <c r="AX172" s="12" t="s">
        <v>76</v>
      </c>
      <c r="AY172" s="235" t="s">
        <v>266</v>
      </c>
    </row>
    <row r="173" s="11" customFormat="1" ht="25.92" customHeight="1">
      <c r="A173" s="11"/>
      <c r="B173" s="192"/>
      <c r="C173" s="193"/>
      <c r="D173" s="194" t="s">
        <v>68</v>
      </c>
      <c r="E173" s="195" t="s">
        <v>329</v>
      </c>
      <c r="F173" s="195" t="s">
        <v>4623</v>
      </c>
      <c r="G173" s="193"/>
      <c r="H173" s="193"/>
      <c r="I173" s="196"/>
      <c r="J173" s="197">
        <f>BK173</f>
        <v>0</v>
      </c>
      <c r="K173" s="193"/>
      <c r="L173" s="198"/>
      <c r="M173" s="199"/>
      <c r="N173" s="200"/>
      <c r="O173" s="200"/>
      <c r="P173" s="201">
        <f>SUM(P174:P283)</f>
        <v>0</v>
      </c>
      <c r="Q173" s="200"/>
      <c r="R173" s="201">
        <f>SUM(R174:R283)</f>
        <v>0</v>
      </c>
      <c r="S173" s="200"/>
      <c r="T173" s="202">
        <f>SUM(T174:T283)</f>
        <v>0</v>
      </c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R173" s="203" t="s">
        <v>265</v>
      </c>
      <c r="AT173" s="204" t="s">
        <v>68</v>
      </c>
      <c r="AU173" s="204" t="s">
        <v>69</v>
      </c>
      <c r="AY173" s="203" t="s">
        <v>266</v>
      </c>
      <c r="BK173" s="205">
        <f>SUM(BK174:BK283)</f>
        <v>0</v>
      </c>
    </row>
    <row r="174" s="2" customFormat="1" ht="16.5" customHeight="1">
      <c r="A174" s="38"/>
      <c r="B174" s="39"/>
      <c r="C174" s="206" t="s">
        <v>670</v>
      </c>
      <c r="D174" s="206" t="s">
        <v>267</v>
      </c>
      <c r="E174" s="207" t="s">
        <v>4133</v>
      </c>
      <c r="F174" s="208" t="s">
        <v>4134</v>
      </c>
      <c r="G174" s="209" t="s">
        <v>293</v>
      </c>
      <c r="H174" s="210">
        <v>511.33999999999998</v>
      </c>
      <c r="I174" s="211"/>
      <c r="J174" s="212">
        <f>ROUND(I174*H174,2)</f>
        <v>0</v>
      </c>
      <c r="K174" s="208" t="s">
        <v>271</v>
      </c>
      <c r="L174" s="44"/>
      <c r="M174" s="213" t="s">
        <v>19</v>
      </c>
      <c r="N174" s="214" t="s">
        <v>40</v>
      </c>
      <c r="O174" s="84"/>
      <c r="P174" s="215">
        <f>O174*H174</f>
        <v>0</v>
      </c>
      <c r="Q174" s="215">
        <v>0</v>
      </c>
      <c r="R174" s="215">
        <f>Q174*H174</f>
        <v>0</v>
      </c>
      <c r="S174" s="215">
        <v>0</v>
      </c>
      <c r="T174" s="216">
        <f>S174*H174</f>
        <v>0</v>
      </c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R174" s="217" t="s">
        <v>265</v>
      </c>
      <c r="AT174" s="217" t="s">
        <v>267</v>
      </c>
      <c r="AU174" s="217" t="s">
        <v>76</v>
      </c>
      <c r="AY174" s="17" t="s">
        <v>266</v>
      </c>
      <c r="BE174" s="218">
        <f>IF(N174="základní",J174,0)</f>
        <v>0</v>
      </c>
      <c r="BF174" s="218">
        <f>IF(N174="snížená",J174,0)</f>
        <v>0</v>
      </c>
      <c r="BG174" s="218">
        <f>IF(N174="zákl. přenesená",J174,0)</f>
        <v>0</v>
      </c>
      <c r="BH174" s="218">
        <f>IF(N174="sníž. přenesená",J174,0)</f>
        <v>0</v>
      </c>
      <c r="BI174" s="218">
        <f>IF(N174="nulová",J174,0)</f>
        <v>0</v>
      </c>
      <c r="BJ174" s="17" t="s">
        <v>76</v>
      </c>
      <c r="BK174" s="218">
        <f>ROUND(I174*H174,2)</f>
        <v>0</v>
      </c>
      <c r="BL174" s="17" t="s">
        <v>265</v>
      </c>
      <c r="BM174" s="217" t="s">
        <v>4829</v>
      </c>
    </row>
    <row r="175" s="2" customFormat="1">
      <c r="A175" s="38"/>
      <c r="B175" s="39"/>
      <c r="C175" s="40"/>
      <c r="D175" s="219" t="s">
        <v>273</v>
      </c>
      <c r="E175" s="40"/>
      <c r="F175" s="220" t="s">
        <v>4136</v>
      </c>
      <c r="G175" s="40"/>
      <c r="H175" s="40"/>
      <c r="I175" s="221"/>
      <c r="J175" s="40"/>
      <c r="K175" s="40"/>
      <c r="L175" s="44"/>
      <c r="M175" s="222"/>
      <c r="N175" s="223"/>
      <c r="O175" s="84"/>
      <c r="P175" s="84"/>
      <c r="Q175" s="84"/>
      <c r="R175" s="84"/>
      <c r="S175" s="84"/>
      <c r="T175" s="85"/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T175" s="17" t="s">
        <v>273</v>
      </c>
      <c r="AU175" s="17" t="s">
        <v>76</v>
      </c>
    </row>
    <row r="176" s="2" customFormat="1" ht="16.5" customHeight="1">
      <c r="A176" s="38"/>
      <c r="B176" s="39"/>
      <c r="C176" s="206" t="s">
        <v>677</v>
      </c>
      <c r="D176" s="206" t="s">
        <v>267</v>
      </c>
      <c r="E176" s="207" t="s">
        <v>4137</v>
      </c>
      <c r="F176" s="208" t="s">
        <v>4138</v>
      </c>
      <c r="G176" s="209" t="s">
        <v>293</v>
      </c>
      <c r="H176" s="210">
        <v>715.87599999999998</v>
      </c>
      <c r="I176" s="211"/>
      <c r="J176" s="212">
        <f>ROUND(I176*H176,2)</f>
        <v>0</v>
      </c>
      <c r="K176" s="208" t="s">
        <v>271</v>
      </c>
      <c r="L176" s="44"/>
      <c r="M176" s="213" t="s">
        <v>19</v>
      </c>
      <c r="N176" s="214" t="s">
        <v>40</v>
      </c>
      <c r="O176" s="84"/>
      <c r="P176" s="215">
        <f>O176*H176</f>
        <v>0</v>
      </c>
      <c r="Q176" s="215">
        <v>0</v>
      </c>
      <c r="R176" s="215">
        <f>Q176*H176</f>
        <v>0</v>
      </c>
      <c r="S176" s="215">
        <v>0</v>
      </c>
      <c r="T176" s="216">
        <f>S176*H176</f>
        <v>0</v>
      </c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R176" s="217" t="s">
        <v>265</v>
      </c>
      <c r="AT176" s="217" t="s">
        <v>267</v>
      </c>
      <c r="AU176" s="217" t="s">
        <v>76</v>
      </c>
      <c r="AY176" s="17" t="s">
        <v>266</v>
      </c>
      <c r="BE176" s="218">
        <f>IF(N176="základní",J176,0)</f>
        <v>0</v>
      </c>
      <c r="BF176" s="218">
        <f>IF(N176="snížená",J176,0)</f>
        <v>0</v>
      </c>
      <c r="BG176" s="218">
        <f>IF(N176="zákl. přenesená",J176,0)</f>
        <v>0</v>
      </c>
      <c r="BH176" s="218">
        <f>IF(N176="sníž. přenesená",J176,0)</f>
        <v>0</v>
      </c>
      <c r="BI176" s="218">
        <f>IF(N176="nulová",J176,0)</f>
        <v>0</v>
      </c>
      <c r="BJ176" s="17" t="s">
        <v>76</v>
      </c>
      <c r="BK176" s="218">
        <f>ROUND(I176*H176,2)</f>
        <v>0</v>
      </c>
      <c r="BL176" s="17" t="s">
        <v>265</v>
      </c>
      <c r="BM176" s="217" t="s">
        <v>4830</v>
      </c>
    </row>
    <row r="177" s="2" customFormat="1">
      <c r="A177" s="38"/>
      <c r="B177" s="39"/>
      <c r="C177" s="40"/>
      <c r="D177" s="219" t="s">
        <v>273</v>
      </c>
      <c r="E177" s="40"/>
      <c r="F177" s="220" t="s">
        <v>4140</v>
      </c>
      <c r="G177" s="40"/>
      <c r="H177" s="40"/>
      <c r="I177" s="221"/>
      <c r="J177" s="40"/>
      <c r="K177" s="40"/>
      <c r="L177" s="44"/>
      <c r="M177" s="222"/>
      <c r="N177" s="223"/>
      <c r="O177" s="84"/>
      <c r="P177" s="84"/>
      <c r="Q177" s="84"/>
      <c r="R177" s="84"/>
      <c r="S177" s="84"/>
      <c r="T177" s="85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T177" s="17" t="s">
        <v>273</v>
      </c>
      <c r="AU177" s="17" t="s">
        <v>76</v>
      </c>
    </row>
    <row r="178" s="2" customFormat="1" ht="16.5" customHeight="1">
      <c r="A178" s="38"/>
      <c r="B178" s="39"/>
      <c r="C178" s="206" t="s">
        <v>683</v>
      </c>
      <c r="D178" s="206" t="s">
        <v>267</v>
      </c>
      <c r="E178" s="207" t="s">
        <v>4141</v>
      </c>
      <c r="F178" s="208" t="s">
        <v>4142</v>
      </c>
      <c r="G178" s="209" t="s">
        <v>391</v>
      </c>
      <c r="H178" s="210">
        <v>2556.6999999999998</v>
      </c>
      <c r="I178" s="211"/>
      <c r="J178" s="212">
        <f>ROUND(I178*H178,2)</f>
        <v>0</v>
      </c>
      <c r="K178" s="208" t="s">
        <v>271</v>
      </c>
      <c r="L178" s="44"/>
      <c r="M178" s="213" t="s">
        <v>19</v>
      </c>
      <c r="N178" s="214" t="s">
        <v>40</v>
      </c>
      <c r="O178" s="84"/>
      <c r="P178" s="215">
        <f>O178*H178</f>
        <v>0</v>
      </c>
      <c r="Q178" s="215">
        <v>0</v>
      </c>
      <c r="R178" s="215">
        <f>Q178*H178</f>
        <v>0</v>
      </c>
      <c r="S178" s="215">
        <v>0</v>
      </c>
      <c r="T178" s="216">
        <f>S178*H178</f>
        <v>0</v>
      </c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R178" s="217" t="s">
        <v>265</v>
      </c>
      <c r="AT178" s="217" t="s">
        <v>267</v>
      </c>
      <c r="AU178" s="217" t="s">
        <v>76</v>
      </c>
      <c r="AY178" s="17" t="s">
        <v>266</v>
      </c>
      <c r="BE178" s="218">
        <f>IF(N178="základní",J178,0)</f>
        <v>0</v>
      </c>
      <c r="BF178" s="218">
        <f>IF(N178="snížená",J178,0)</f>
        <v>0</v>
      </c>
      <c r="BG178" s="218">
        <f>IF(N178="zákl. přenesená",J178,0)</f>
        <v>0</v>
      </c>
      <c r="BH178" s="218">
        <f>IF(N178="sníž. přenesená",J178,0)</f>
        <v>0</v>
      </c>
      <c r="BI178" s="218">
        <f>IF(N178="nulová",J178,0)</f>
        <v>0</v>
      </c>
      <c r="BJ178" s="17" t="s">
        <v>76</v>
      </c>
      <c r="BK178" s="218">
        <f>ROUND(I178*H178,2)</f>
        <v>0</v>
      </c>
      <c r="BL178" s="17" t="s">
        <v>265</v>
      </c>
      <c r="BM178" s="217" t="s">
        <v>4831</v>
      </c>
    </row>
    <row r="179" s="2" customFormat="1">
      <c r="A179" s="38"/>
      <c r="B179" s="39"/>
      <c r="C179" s="40"/>
      <c r="D179" s="219" t="s">
        <v>273</v>
      </c>
      <c r="E179" s="40"/>
      <c r="F179" s="220" t="s">
        <v>4144</v>
      </c>
      <c r="G179" s="40"/>
      <c r="H179" s="40"/>
      <c r="I179" s="221"/>
      <c r="J179" s="40"/>
      <c r="K179" s="40"/>
      <c r="L179" s="44"/>
      <c r="M179" s="222"/>
      <c r="N179" s="223"/>
      <c r="O179" s="84"/>
      <c r="P179" s="84"/>
      <c r="Q179" s="84"/>
      <c r="R179" s="84"/>
      <c r="S179" s="84"/>
      <c r="T179" s="85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T179" s="17" t="s">
        <v>273</v>
      </c>
      <c r="AU179" s="17" t="s">
        <v>76</v>
      </c>
    </row>
    <row r="180" s="2" customFormat="1" ht="16.5" customHeight="1">
      <c r="A180" s="38"/>
      <c r="B180" s="39"/>
      <c r="C180" s="206" t="s">
        <v>692</v>
      </c>
      <c r="D180" s="206" t="s">
        <v>267</v>
      </c>
      <c r="E180" s="207" t="s">
        <v>4145</v>
      </c>
      <c r="F180" s="208" t="s">
        <v>4146</v>
      </c>
      <c r="G180" s="209" t="s">
        <v>293</v>
      </c>
      <c r="H180" s="210">
        <v>920.41200000000003</v>
      </c>
      <c r="I180" s="211"/>
      <c r="J180" s="212">
        <f>ROUND(I180*H180,2)</f>
        <v>0</v>
      </c>
      <c r="K180" s="208" t="s">
        <v>271</v>
      </c>
      <c r="L180" s="44"/>
      <c r="M180" s="213" t="s">
        <v>19</v>
      </c>
      <c r="N180" s="214" t="s">
        <v>40</v>
      </c>
      <c r="O180" s="84"/>
      <c r="P180" s="215">
        <f>O180*H180</f>
        <v>0</v>
      </c>
      <c r="Q180" s="215">
        <v>0</v>
      </c>
      <c r="R180" s="215">
        <f>Q180*H180</f>
        <v>0</v>
      </c>
      <c r="S180" s="215">
        <v>0</v>
      </c>
      <c r="T180" s="216">
        <f>S180*H180</f>
        <v>0</v>
      </c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R180" s="217" t="s">
        <v>265</v>
      </c>
      <c r="AT180" s="217" t="s">
        <v>267</v>
      </c>
      <c r="AU180" s="217" t="s">
        <v>76</v>
      </c>
      <c r="AY180" s="17" t="s">
        <v>266</v>
      </c>
      <c r="BE180" s="218">
        <f>IF(N180="základní",J180,0)</f>
        <v>0</v>
      </c>
      <c r="BF180" s="218">
        <f>IF(N180="snížená",J180,0)</f>
        <v>0</v>
      </c>
      <c r="BG180" s="218">
        <f>IF(N180="zákl. přenesená",J180,0)</f>
        <v>0</v>
      </c>
      <c r="BH180" s="218">
        <f>IF(N180="sníž. přenesená",J180,0)</f>
        <v>0</v>
      </c>
      <c r="BI180" s="218">
        <f>IF(N180="nulová",J180,0)</f>
        <v>0</v>
      </c>
      <c r="BJ180" s="17" t="s">
        <v>76</v>
      </c>
      <c r="BK180" s="218">
        <f>ROUND(I180*H180,2)</f>
        <v>0</v>
      </c>
      <c r="BL180" s="17" t="s">
        <v>265</v>
      </c>
      <c r="BM180" s="217" t="s">
        <v>4832</v>
      </c>
    </row>
    <row r="181" s="2" customFormat="1">
      <c r="A181" s="38"/>
      <c r="B181" s="39"/>
      <c r="C181" s="40"/>
      <c r="D181" s="219" t="s">
        <v>273</v>
      </c>
      <c r="E181" s="40"/>
      <c r="F181" s="220" t="s">
        <v>4148</v>
      </c>
      <c r="G181" s="40"/>
      <c r="H181" s="40"/>
      <c r="I181" s="221"/>
      <c r="J181" s="40"/>
      <c r="K181" s="40"/>
      <c r="L181" s="44"/>
      <c r="M181" s="222"/>
      <c r="N181" s="223"/>
      <c r="O181" s="84"/>
      <c r="P181" s="84"/>
      <c r="Q181" s="84"/>
      <c r="R181" s="84"/>
      <c r="S181" s="84"/>
      <c r="T181" s="85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T181" s="17" t="s">
        <v>273</v>
      </c>
      <c r="AU181" s="17" t="s">
        <v>76</v>
      </c>
    </row>
    <row r="182" s="2" customFormat="1" ht="16.5" customHeight="1">
      <c r="A182" s="38"/>
      <c r="B182" s="39"/>
      <c r="C182" s="206" t="s">
        <v>697</v>
      </c>
      <c r="D182" s="206" t="s">
        <v>267</v>
      </c>
      <c r="E182" s="207" t="s">
        <v>4149</v>
      </c>
      <c r="F182" s="208" t="s">
        <v>4150</v>
      </c>
      <c r="G182" s="209" t="s">
        <v>293</v>
      </c>
      <c r="H182" s="210">
        <v>253.58099999999999</v>
      </c>
      <c r="I182" s="211"/>
      <c r="J182" s="212">
        <f>ROUND(I182*H182,2)</f>
        <v>0</v>
      </c>
      <c r="K182" s="208" t="s">
        <v>271</v>
      </c>
      <c r="L182" s="44"/>
      <c r="M182" s="213" t="s">
        <v>19</v>
      </c>
      <c r="N182" s="214" t="s">
        <v>40</v>
      </c>
      <c r="O182" s="84"/>
      <c r="P182" s="215">
        <f>O182*H182</f>
        <v>0</v>
      </c>
      <c r="Q182" s="215">
        <v>0</v>
      </c>
      <c r="R182" s="215">
        <f>Q182*H182</f>
        <v>0</v>
      </c>
      <c r="S182" s="215">
        <v>0</v>
      </c>
      <c r="T182" s="216">
        <f>S182*H182</f>
        <v>0</v>
      </c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R182" s="217" t="s">
        <v>265</v>
      </c>
      <c r="AT182" s="217" t="s">
        <v>267</v>
      </c>
      <c r="AU182" s="217" t="s">
        <v>76</v>
      </c>
      <c r="AY182" s="17" t="s">
        <v>266</v>
      </c>
      <c r="BE182" s="218">
        <f>IF(N182="základní",J182,0)</f>
        <v>0</v>
      </c>
      <c r="BF182" s="218">
        <f>IF(N182="snížená",J182,0)</f>
        <v>0</v>
      </c>
      <c r="BG182" s="218">
        <f>IF(N182="zákl. přenesená",J182,0)</f>
        <v>0</v>
      </c>
      <c r="BH182" s="218">
        <f>IF(N182="sníž. přenesená",J182,0)</f>
        <v>0</v>
      </c>
      <c r="BI182" s="218">
        <f>IF(N182="nulová",J182,0)</f>
        <v>0</v>
      </c>
      <c r="BJ182" s="17" t="s">
        <v>76</v>
      </c>
      <c r="BK182" s="218">
        <f>ROUND(I182*H182,2)</f>
        <v>0</v>
      </c>
      <c r="BL182" s="17" t="s">
        <v>265</v>
      </c>
      <c r="BM182" s="217" t="s">
        <v>4833</v>
      </c>
    </row>
    <row r="183" s="2" customFormat="1">
      <c r="A183" s="38"/>
      <c r="B183" s="39"/>
      <c r="C183" s="40"/>
      <c r="D183" s="219" t="s">
        <v>273</v>
      </c>
      <c r="E183" s="40"/>
      <c r="F183" s="220" t="s">
        <v>4152</v>
      </c>
      <c r="G183" s="40"/>
      <c r="H183" s="40"/>
      <c r="I183" s="221"/>
      <c r="J183" s="40"/>
      <c r="K183" s="40"/>
      <c r="L183" s="44"/>
      <c r="M183" s="222"/>
      <c r="N183" s="223"/>
      <c r="O183" s="84"/>
      <c r="P183" s="84"/>
      <c r="Q183" s="84"/>
      <c r="R183" s="84"/>
      <c r="S183" s="84"/>
      <c r="T183" s="85"/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T183" s="17" t="s">
        <v>273</v>
      </c>
      <c r="AU183" s="17" t="s">
        <v>76</v>
      </c>
    </row>
    <row r="184" s="2" customFormat="1" ht="24.15" customHeight="1">
      <c r="A184" s="38"/>
      <c r="B184" s="39"/>
      <c r="C184" s="206" t="s">
        <v>704</v>
      </c>
      <c r="D184" s="206" t="s">
        <v>267</v>
      </c>
      <c r="E184" s="207" t="s">
        <v>4153</v>
      </c>
      <c r="F184" s="208" t="s">
        <v>4154</v>
      </c>
      <c r="G184" s="209" t="s">
        <v>299</v>
      </c>
      <c r="H184" s="210">
        <v>574.65300000000002</v>
      </c>
      <c r="I184" s="211"/>
      <c r="J184" s="212">
        <f>ROUND(I184*H184,2)</f>
        <v>0</v>
      </c>
      <c r="K184" s="208" t="s">
        <v>19</v>
      </c>
      <c r="L184" s="44"/>
      <c r="M184" s="213" t="s">
        <v>19</v>
      </c>
      <c r="N184" s="214" t="s">
        <v>40</v>
      </c>
      <c r="O184" s="84"/>
      <c r="P184" s="215">
        <f>O184*H184</f>
        <v>0</v>
      </c>
      <c r="Q184" s="215">
        <v>0</v>
      </c>
      <c r="R184" s="215">
        <f>Q184*H184</f>
        <v>0</v>
      </c>
      <c r="S184" s="215">
        <v>0</v>
      </c>
      <c r="T184" s="216">
        <f>S184*H184</f>
        <v>0</v>
      </c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R184" s="217" t="s">
        <v>265</v>
      </c>
      <c r="AT184" s="217" t="s">
        <v>267</v>
      </c>
      <c r="AU184" s="217" t="s">
        <v>76</v>
      </c>
      <c r="AY184" s="17" t="s">
        <v>266</v>
      </c>
      <c r="BE184" s="218">
        <f>IF(N184="základní",J184,0)</f>
        <v>0</v>
      </c>
      <c r="BF184" s="218">
        <f>IF(N184="snížená",J184,0)</f>
        <v>0</v>
      </c>
      <c r="BG184" s="218">
        <f>IF(N184="zákl. přenesená",J184,0)</f>
        <v>0</v>
      </c>
      <c r="BH184" s="218">
        <f>IF(N184="sníž. přenesená",J184,0)</f>
        <v>0</v>
      </c>
      <c r="BI184" s="218">
        <f>IF(N184="nulová",J184,0)</f>
        <v>0</v>
      </c>
      <c r="BJ184" s="17" t="s">
        <v>76</v>
      </c>
      <c r="BK184" s="218">
        <f>ROUND(I184*H184,2)</f>
        <v>0</v>
      </c>
      <c r="BL184" s="17" t="s">
        <v>265</v>
      </c>
      <c r="BM184" s="217" t="s">
        <v>4834</v>
      </c>
    </row>
    <row r="185" s="2" customFormat="1" ht="24.15" customHeight="1">
      <c r="A185" s="38"/>
      <c r="B185" s="39"/>
      <c r="C185" s="206" t="s">
        <v>711</v>
      </c>
      <c r="D185" s="206" t="s">
        <v>267</v>
      </c>
      <c r="E185" s="207" t="s">
        <v>4156</v>
      </c>
      <c r="F185" s="208" t="s">
        <v>4157</v>
      </c>
      <c r="G185" s="209" t="s">
        <v>299</v>
      </c>
      <c r="H185" s="210">
        <v>171.43299999999999</v>
      </c>
      <c r="I185" s="211"/>
      <c r="J185" s="212">
        <f>ROUND(I185*H185,2)</f>
        <v>0</v>
      </c>
      <c r="K185" s="208" t="s">
        <v>19</v>
      </c>
      <c r="L185" s="44"/>
      <c r="M185" s="213" t="s">
        <v>19</v>
      </c>
      <c r="N185" s="214" t="s">
        <v>40</v>
      </c>
      <c r="O185" s="84"/>
      <c r="P185" s="215">
        <f>O185*H185</f>
        <v>0</v>
      </c>
      <c r="Q185" s="215">
        <v>0</v>
      </c>
      <c r="R185" s="215">
        <f>Q185*H185</f>
        <v>0</v>
      </c>
      <c r="S185" s="215">
        <v>0</v>
      </c>
      <c r="T185" s="216">
        <f>S185*H185</f>
        <v>0</v>
      </c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R185" s="217" t="s">
        <v>265</v>
      </c>
      <c r="AT185" s="217" t="s">
        <v>267</v>
      </c>
      <c r="AU185" s="217" t="s">
        <v>76</v>
      </c>
      <c r="AY185" s="17" t="s">
        <v>266</v>
      </c>
      <c r="BE185" s="218">
        <f>IF(N185="základní",J185,0)</f>
        <v>0</v>
      </c>
      <c r="BF185" s="218">
        <f>IF(N185="snížená",J185,0)</f>
        <v>0</v>
      </c>
      <c r="BG185" s="218">
        <f>IF(N185="zákl. přenesená",J185,0)</f>
        <v>0</v>
      </c>
      <c r="BH185" s="218">
        <f>IF(N185="sníž. přenesená",J185,0)</f>
        <v>0</v>
      </c>
      <c r="BI185" s="218">
        <f>IF(N185="nulová",J185,0)</f>
        <v>0</v>
      </c>
      <c r="BJ185" s="17" t="s">
        <v>76</v>
      </c>
      <c r="BK185" s="218">
        <f>ROUND(I185*H185,2)</f>
        <v>0</v>
      </c>
      <c r="BL185" s="17" t="s">
        <v>265</v>
      </c>
      <c r="BM185" s="217" t="s">
        <v>4835</v>
      </c>
    </row>
    <row r="186" s="12" customFormat="1">
      <c r="A186" s="12"/>
      <c r="B186" s="224"/>
      <c r="C186" s="225"/>
      <c r="D186" s="226" t="s">
        <v>275</v>
      </c>
      <c r="E186" s="227" t="s">
        <v>716</v>
      </c>
      <c r="F186" s="228" t="s">
        <v>4219</v>
      </c>
      <c r="G186" s="225"/>
      <c r="H186" s="229">
        <v>0</v>
      </c>
      <c r="I186" s="230"/>
      <c r="J186" s="225"/>
      <c r="K186" s="225"/>
      <c r="L186" s="231"/>
      <c r="M186" s="236"/>
      <c r="N186" s="237"/>
      <c r="O186" s="237"/>
      <c r="P186" s="237"/>
      <c r="Q186" s="237"/>
      <c r="R186" s="237"/>
      <c r="S186" s="237"/>
      <c r="T186" s="238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T186" s="235" t="s">
        <v>275</v>
      </c>
      <c r="AU186" s="235" t="s">
        <v>76</v>
      </c>
      <c r="AV186" s="12" t="s">
        <v>78</v>
      </c>
      <c r="AW186" s="12" t="s">
        <v>31</v>
      </c>
      <c r="AX186" s="12" t="s">
        <v>69</v>
      </c>
      <c r="AY186" s="235" t="s">
        <v>266</v>
      </c>
    </row>
    <row r="187" s="12" customFormat="1">
      <c r="A187" s="12"/>
      <c r="B187" s="224"/>
      <c r="C187" s="225"/>
      <c r="D187" s="226" t="s">
        <v>275</v>
      </c>
      <c r="E187" s="227" t="s">
        <v>4734</v>
      </c>
      <c r="F187" s="228" t="s">
        <v>4836</v>
      </c>
      <c r="G187" s="225"/>
      <c r="H187" s="229">
        <v>63.621000000000002</v>
      </c>
      <c r="I187" s="230"/>
      <c r="J187" s="225"/>
      <c r="K187" s="225"/>
      <c r="L187" s="231"/>
      <c r="M187" s="236"/>
      <c r="N187" s="237"/>
      <c r="O187" s="237"/>
      <c r="P187" s="237"/>
      <c r="Q187" s="237"/>
      <c r="R187" s="237"/>
      <c r="S187" s="237"/>
      <c r="T187" s="238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T187" s="235" t="s">
        <v>275</v>
      </c>
      <c r="AU187" s="235" t="s">
        <v>76</v>
      </c>
      <c r="AV187" s="12" t="s">
        <v>78</v>
      </c>
      <c r="AW187" s="12" t="s">
        <v>31</v>
      </c>
      <c r="AX187" s="12" t="s">
        <v>69</v>
      </c>
      <c r="AY187" s="235" t="s">
        <v>266</v>
      </c>
    </row>
    <row r="188" s="12" customFormat="1">
      <c r="A188" s="12"/>
      <c r="B188" s="224"/>
      <c r="C188" s="225"/>
      <c r="D188" s="226" t="s">
        <v>275</v>
      </c>
      <c r="E188" s="227" t="s">
        <v>4736</v>
      </c>
      <c r="F188" s="228" t="s">
        <v>4837</v>
      </c>
      <c r="G188" s="225"/>
      <c r="H188" s="229">
        <v>93.706000000000003</v>
      </c>
      <c r="I188" s="230"/>
      <c r="J188" s="225"/>
      <c r="K188" s="225"/>
      <c r="L188" s="231"/>
      <c r="M188" s="236"/>
      <c r="N188" s="237"/>
      <c r="O188" s="237"/>
      <c r="P188" s="237"/>
      <c r="Q188" s="237"/>
      <c r="R188" s="237"/>
      <c r="S188" s="237"/>
      <c r="T188" s="238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T188" s="235" t="s">
        <v>275</v>
      </c>
      <c r="AU188" s="235" t="s">
        <v>76</v>
      </c>
      <c r="AV188" s="12" t="s">
        <v>78</v>
      </c>
      <c r="AW188" s="12" t="s">
        <v>31</v>
      </c>
      <c r="AX188" s="12" t="s">
        <v>69</v>
      </c>
      <c r="AY188" s="235" t="s">
        <v>266</v>
      </c>
    </row>
    <row r="189" s="12" customFormat="1">
      <c r="A189" s="12"/>
      <c r="B189" s="224"/>
      <c r="C189" s="225"/>
      <c r="D189" s="226" t="s">
        <v>275</v>
      </c>
      <c r="E189" s="227" t="s">
        <v>4738</v>
      </c>
      <c r="F189" s="228" t="s">
        <v>4838</v>
      </c>
      <c r="G189" s="225"/>
      <c r="H189" s="229">
        <v>0</v>
      </c>
      <c r="I189" s="230"/>
      <c r="J189" s="225"/>
      <c r="K189" s="225"/>
      <c r="L189" s="231"/>
      <c r="M189" s="236"/>
      <c r="N189" s="237"/>
      <c r="O189" s="237"/>
      <c r="P189" s="237"/>
      <c r="Q189" s="237"/>
      <c r="R189" s="237"/>
      <c r="S189" s="237"/>
      <c r="T189" s="238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T189" s="235" t="s">
        <v>275</v>
      </c>
      <c r="AU189" s="235" t="s">
        <v>76</v>
      </c>
      <c r="AV189" s="12" t="s">
        <v>78</v>
      </c>
      <c r="AW189" s="12" t="s">
        <v>31</v>
      </c>
      <c r="AX189" s="12" t="s">
        <v>69</v>
      </c>
      <c r="AY189" s="235" t="s">
        <v>266</v>
      </c>
    </row>
    <row r="190" s="12" customFormat="1">
      <c r="A190" s="12"/>
      <c r="B190" s="224"/>
      <c r="C190" s="225"/>
      <c r="D190" s="226" t="s">
        <v>275</v>
      </c>
      <c r="E190" s="227" t="s">
        <v>4739</v>
      </c>
      <c r="F190" s="228" t="s">
        <v>4839</v>
      </c>
      <c r="G190" s="225"/>
      <c r="H190" s="229">
        <v>0</v>
      </c>
      <c r="I190" s="230"/>
      <c r="J190" s="225"/>
      <c r="K190" s="225"/>
      <c r="L190" s="231"/>
      <c r="M190" s="236"/>
      <c r="N190" s="237"/>
      <c r="O190" s="237"/>
      <c r="P190" s="237"/>
      <c r="Q190" s="237"/>
      <c r="R190" s="237"/>
      <c r="S190" s="237"/>
      <c r="T190" s="238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T190" s="235" t="s">
        <v>275</v>
      </c>
      <c r="AU190" s="235" t="s">
        <v>76</v>
      </c>
      <c r="AV190" s="12" t="s">
        <v>78</v>
      </c>
      <c r="AW190" s="12" t="s">
        <v>31</v>
      </c>
      <c r="AX190" s="12" t="s">
        <v>69</v>
      </c>
      <c r="AY190" s="235" t="s">
        <v>266</v>
      </c>
    </row>
    <row r="191" s="12" customFormat="1">
      <c r="A191" s="12"/>
      <c r="B191" s="224"/>
      <c r="C191" s="225"/>
      <c r="D191" s="226" t="s">
        <v>275</v>
      </c>
      <c r="E191" s="227" t="s">
        <v>4740</v>
      </c>
      <c r="F191" s="228" t="s">
        <v>4840</v>
      </c>
      <c r="G191" s="225"/>
      <c r="H191" s="229">
        <v>10.106</v>
      </c>
      <c r="I191" s="230"/>
      <c r="J191" s="225"/>
      <c r="K191" s="225"/>
      <c r="L191" s="231"/>
      <c r="M191" s="236"/>
      <c r="N191" s="237"/>
      <c r="O191" s="237"/>
      <c r="P191" s="237"/>
      <c r="Q191" s="237"/>
      <c r="R191" s="237"/>
      <c r="S191" s="237"/>
      <c r="T191" s="238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T191" s="235" t="s">
        <v>275</v>
      </c>
      <c r="AU191" s="235" t="s">
        <v>76</v>
      </c>
      <c r="AV191" s="12" t="s">
        <v>78</v>
      </c>
      <c r="AW191" s="12" t="s">
        <v>31</v>
      </c>
      <c r="AX191" s="12" t="s">
        <v>69</v>
      </c>
      <c r="AY191" s="235" t="s">
        <v>266</v>
      </c>
    </row>
    <row r="192" s="12" customFormat="1">
      <c r="A192" s="12"/>
      <c r="B192" s="224"/>
      <c r="C192" s="225"/>
      <c r="D192" s="226" t="s">
        <v>275</v>
      </c>
      <c r="E192" s="227" t="s">
        <v>4743</v>
      </c>
      <c r="F192" s="228" t="s">
        <v>4841</v>
      </c>
      <c r="G192" s="225"/>
      <c r="H192" s="229">
        <v>0</v>
      </c>
      <c r="I192" s="230"/>
      <c r="J192" s="225"/>
      <c r="K192" s="225"/>
      <c r="L192" s="231"/>
      <c r="M192" s="236"/>
      <c r="N192" s="237"/>
      <c r="O192" s="237"/>
      <c r="P192" s="237"/>
      <c r="Q192" s="237"/>
      <c r="R192" s="237"/>
      <c r="S192" s="237"/>
      <c r="T192" s="238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T192" s="235" t="s">
        <v>275</v>
      </c>
      <c r="AU192" s="235" t="s">
        <v>76</v>
      </c>
      <c r="AV192" s="12" t="s">
        <v>78</v>
      </c>
      <c r="AW192" s="12" t="s">
        <v>31</v>
      </c>
      <c r="AX192" s="12" t="s">
        <v>69</v>
      </c>
      <c r="AY192" s="235" t="s">
        <v>266</v>
      </c>
    </row>
    <row r="193" s="12" customFormat="1">
      <c r="A193" s="12"/>
      <c r="B193" s="224"/>
      <c r="C193" s="225"/>
      <c r="D193" s="226" t="s">
        <v>275</v>
      </c>
      <c r="E193" s="227" t="s">
        <v>4744</v>
      </c>
      <c r="F193" s="228" t="s">
        <v>4842</v>
      </c>
      <c r="G193" s="225"/>
      <c r="H193" s="229">
        <v>4</v>
      </c>
      <c r="I193" s="230"/>
      <c r="J193" s="225"/>
      <c r="K193" s="225"/>
      <c r="L193" s="231"/>
      <c r="M193" s="236"/>
      <c r="N193" s="237"/>
      <c r="O193" s="237"/>
      <c r="P193" s="237"/>
      <c r="Q193" s="237"/>
      <c r="R193" s="237"/>
      <c r="S193" s="237"/>
      <c r="T193" s="238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T193" s="235" t="s">
        <v>275</v>
      </c>
      <c r="AU193" s="235" t="s">
        <v>76</v>
      </c>
      <c r="AV193" s="12" t="s">
        <v>78</v>
      </c>
      <c r="AW193" s="12" t="s">
        <v>31</v>
      </c>
      <c r="AX193" s="12" t="s">
        <v>69</v>
      </c>
      <c r="AY193" s="235" t="s">
        <v>266</v>
      </c>
    </row>
    <row r="194" s="12" customFormat="1">
      <c r="A194" s="12"/>
      <c r="B194" s="224"/>
      <c r="C194" s="225"/>
      <c r="D194" s="226" t="s">
        <v>275</v>
      </c>
      <c r="E194" s="227" t="s">
        <v>4843</v>
      </c>
      <c r="F194" s="228" t="s">
        <v>4844</v>
      </c>
      <c r="G194" s="225"/>
      <c r="H194" s="229">
        <v>171.43299999999999</v>
      </c>
      <c r="I194" s="230"/>
      <c r="J194" s="225"/>
      <c r="K194" s="225"/>
      <c r="L194" s="231"/>
      <c r="M194" s="236"/>
      <c r="N194" s="237"/>
      <c r="O194" s="237"/>
      <c r="P194" s="237"/>
      <c r="Q194" s="237"/>
      <c r="R194" s="237"/>
      <c r="S194" s="237"/>
      <c r="T194" s="238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T194" s="235" t="s">
        <v>275</v>
      </c>
      <c r="AU194" s="235" t="s">
        <v>76</v>
      </c>
      <c r="AV194" s="12" t="s">
        <v>78</v>
      </c>
      <c r="AW194" s="12" t="s">
        <v>31</v>
      </c>
      <c r="AX194" s="12" t="s">
        <v>76</v>
      </c>
      <c r="AY194" s="235" t="s">
        <v>266</v>
      </c>
    </row>
    <row r="195" s="2" customFormat="1" ht="16.5" customHeight="1">
      <c r="A195" s="38"/>
      <c r="B195" s="39"/>
      <c r="C195" s="239" t="s">
        <v>718</v>
      </c>
      <c r="D195" s="239" t="s">
        <v>299</v>
      </c>
      <c r="E195" s="240" t="s">
        <v>4194</v>
      </c>
      <c r="F195" s="241" t="s">
        <v>4195</v>
      </c>
      <c r="G195" s="242" t="s">
        <v>341</v>
      </c>
      <c r="H195" s="243">
        <v>680.71000000000004</v>
      </c>
      <c r="I195" s="244"/>
      <c r="J195" s="245">
        <f>ROUND(I195*H195,2)</f>
        <v>0</v>
      </c>
      <c r="K195" s="241" t="s">
        <v>19</v>
      </c>
      <c r="L195" s="246"/>
      <c r="M195" s="247" t="s">
        <v>19</v>
      </c>
      <c r="N195" s="248" t="s">
        <v>40</v>
      </c>
      <c r="O195" s="84"/>
      <c r="P195" s="215">
        <f>O195*H195</f>
        <v>0</v>
      </c>
      <c r="Q195" s="215">
        <v>0</v>
      </c>
      <c r="R195" s="215">
        <f>Q195*H195</f>
        <v>0</v>
      </c>
      <c r="S195" s="215">
        <v>0</v>
      </c>
      <c r="T195" s="216">
        <f>S195*H195</f>
        <v>0</v>
      </c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R195" s="217" t="s">
        <v>303</v>
      </c>
      <c r="AT195" s="217" t="s">
        <v>299</v>
      </c>
      <c r="AU195" s="217" t="s">
        <v>76</v>
      </c>
      <c r="AY195" s="17" t="s">
        <v>266</v>
      </c>
      <c r="BE195" s="218">
        <f>IF(N195="základní",J195,0)</f>
        <v>0</v>
      </c>
      <c r="BF195" s="218">
        <f>IF(N195="snížená",J195,0)</f>
        <v>0</v>
      </c>
      <c r="BG195" s="218">
        <f>IF(N195="zákl. přenesená",J195,0)</f>
        <v>0</v>
      </c>
      <c r="BH195" s="218">
        <f>IF(N195="sníž. přenesená",J195,0)</f>
        <v>0</v>
      </c>
      <c r="BI195" s="218">
        <f>IF(N195="nulová",J195,0)</f>
        <v>0</v>
      </c>
      <c r="BJ195" s="17" t="s">
        <v>76</v>
      </c>
      <c r="BK195" s="218">
        <f>ROUND(I195*H195,2)</f>
        <v>0</v>
      </c>
      <c r="BL195" s="17" t="s">
        <v>265</v>
      </c>
      <c r="BM195" s="217" t="s">
        <v>4845</v>
      </c>
    </row>
    <row r="196" s="2" customFormat="1" ht="37.8" customHeight="1">
      <c r="A196" s="38"/>
      <c r="B196" s="39"/>
      <c r="C196" s="239" t="s">
        <v>723</v>
      </c>
      <c r="D196" s="239" t="s">
        <v>299</v>
      </c>
      <c r="E196" s="240" t="s">
        <v>4197</v>
      </c>
      <c r="F196" s="241" t="s">
        <v>4198</v>
      </c>
      <c r="G196" s="242" t="s">
        <v>4199</v>
      </c>
      <c r="H196" s="243">
        <v>10.106</v>
      </c>
      <c r="I196" s="244"/>
      <c r="J196" s="245">
        <f>ROUND(I196*H196,2)</f>
        <v>0</v>
      </c>
      <c r="K196" s="241" t="s">
        <v>19</v>
      </c>
      <c r="L196" s="246"/>
      <c r="M196" s="247" t="s">
        <v>19</v>
      </c>
      <c r="N196" s="248" t="s">
        <v>40</v>
      </c>
      <c r="O196" s="84"/>
      <c r="P196" s="215">
        <f>O196*H196</f>
        <v>0</v>
      </c>
      <c r="Q196" s="215">
        <v>0</v>
      </c>
      <c r="R196" s="215">
        <f>Q196*H196</f>
        <v>0</v>
      </c>
      <c r="S196" s="215">
        <v>0</v>
      </c>
      <c r="T196" s="216">
        <f>S196*H196</f>
        <v>0</v>
      </c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R196" s="217" t="s">
        <v>303</v>
      </c>
      <c r="AT196" s="217" t="s">
        <v>299</v>
      </c>
      <c r="AU196" s="217" t="s">
        <v>76</v>
      </c>
      <c r="AY196" s="17" t="s">
        <v>266</v>
      </c>
      <c r="BE196" s="218">
        <f>IF(N196="základní",J196,0)</f>
        <v>0</v>
      </c>
      <c r="BF196" s="218">
        <f>IF(N196="snížená",J196,0)</f>
        <v>0</v>
      </c>
      <c r="BG196" s="218">
        <f>IF(N196="zákl. přenesená",J196,0)</f>
        <v>0</v>
      </c>
      <c r="BH196" s="218">
        <f>IF(N196="sníž. přenesená",J196,0)</f>
        <v>0</v>
      </c>
      <c r="BI196" s="218">
        <f>IF(N196="nulová",J196,0)</f>
        <v>0</v>
      </c>
      <c r="BJ196" s="17" t="s">
        <v>76</v>
      </c>
      <c r="BK196" s="218">
        <f>ROUND(I196*H196,2)</f>
        <v>0</v>
      </c>
      <c r="BL196" s="17" t="s">
        <v>265</v>
      </c>
      <c r="BM196" s="217" t="s">
        <v>4846</v>
      </c>
    </row>
    <row r="197" s="12" customFormat="1">
      <c r="A197" s="12"/>
      <c r="B197" s="224"/>
      <c r="C197" s="225"/>
      <c r="D197" s="226" t="s">
        <v>275</v>
      </c>
      <c r="E197" s="227" t="s">
        <v>728</v>
      </c>
      <c r="F197" s="228" t="s">
        <v>4840</v>
      </c>
      <c r="G197" s="225"/>
      <c r="H197" s="229">
        <v>10.106</v>
      </c>
      <c r="I197" s="230"/>
      <c r="J197" s="225"/>
      <c r="K197" s="225"/>
      <c r="L197" s="231"/>
      <c r="M197" s="236"/>
      <c r="N197" s="237"/>
      <c r="O197" s="237"/>
      <c r="P197" s="237"/>
      <c r="Q197" s="237"/>
      <c r="R197" s="237"/>
      <c r="S197" s="237"/>
      <c r="T197" s="238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T197" s="235" t="s">
        <v>275</v>
      </c>
      <c r="AU197" s="235" t="s">
        <v>76</v>
      </c>
      <c r="AV197" s="12" t="s">
        <v>78</v>
      </c>
      <c r="AW197" s="12" t="s">
        <v>31</v>
      </c>
      <c r="AX197" s="12" t="s">
        <v>69</v>
      </c>
      <c r="AY197" s="235" t="s">
        <v>266</v>
      </c>
    </row>
    <row r="198" s="12" customFormat="1">
      <c r="A198" s="12"/>
      <c r="B198" s="224"/>
      <c r="C198" s="225"/>
      <c r="D198" s="226" t="s">
        <v>275</v>
      </c>
      <c r="E198" s="227" t="s">
        <v>2642</v>
      </c>
      <c r="F198" s="228" t="s">
        <v>4847</v>
      </c>
      <c r="G198" s="225"/>
      <c r="H198" s="229">
        <v>10.106</v>
      </c>
      <c r="I198" s="230"/>
      <c r="J198" s="225"/>
      <c r="K198" s="225"/>
      <c r="L198" s="231"/>
      <c r="M198" s="236"/>
      <c r="N198" s="237"/>
      <c r="O198" s="237"/>
      <c r="P198" s="237"/>
      <c r="Q198" s="237"/>
      <c r="R198" s="237"/>
      <c r="S198" s="237"/>
      <c r="T198" s="238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T198" s="235" t="s">
        <v>275</v>
      </c>
      <c r="AU198" s="235" t="s">
        <v>76</v>
      </c>
      <c r="AV198" s="12" t="s">
        <v>78</v>
      </c>
      <c r="AW198" s="12" t="s">
        <v>31</v>
      </c>
      <c r="AX198" s="12" t="s">
        <v>76</v>
      </c>
      <c r="AY198" s="235" t="s">
        <v>266</v>
      </c>
    </row>
    <row r="199" s="2" customFormat="1" ht="16.5" customHeight="1">
      <c r="A199" s="38"/>
      <c r="B199" s="39"/>
      <c r="C199" s="239" t="s">
        <v>736</v>
      </c>
      <c r="D199" s="239" t="s">
        <v>299</v>
      </c>
      <c r="E199" s="240" t="s">
        <v>4234</v>
      </c>
      <c r="F199" s="241" t="s">
        <v>4235</v>
      </c>
      <c r="G199" s="242" t="s">
        <v>302</v>
      </c>
      <c r="H199" s="243">
        <v>22.427</v>
      </c>
      <c r="I199" s="244"/>
      <c r="J199" s="245">
        <f>ROUND(I199*H199,2)</f>
        <v>0</v>
      </c>
      <c r="K199" s="241" t="s">
        <v>19</v>
      </c>
      <c r="L199" s="246"/>
      <c r="M199" s="247" t="s">
        <v>19</v>
      </c>
      <c r="N199" s="248" t="s">
        <v>40</v>
      </c>
      <c r="O199" s="84"/>
      <c r="P199" s="215">
        <f>O199*H199</f>
        <v>0</v>
      </c>
      <c r="Q199" s="215">
        <v>0</v>
      </c>
      <c r="R199" s="215">
        <f>Q199*H199</f>
        <v>0</v>
      </c>
      <c r="S199" s="215">
        <v>0</v>
      </c>
      <c r="T199" s="216">
        <f>S199*H199</f>
        <v>0</v>
      </c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R199" s="217" t="s">
        <v>303</v>
      </c>
      <c r="AT199" s="217" t="s">
        <v>299</v>
      </c>
      <c r="AU199" s="217" t="s">
        <v>76</v>
      </c>
      <c r="AY199" s="17" t="s">
        <v>266</v>
      </c>
      <c r="BE199" s="218">
        <f>IF(N199="základní",J199,0)</f>
        <v>0</v>
      </c>
      <c r="BF199" s="218">
        <f>IF(N199="snížená",J199,0)</f>
        <v>0</v>
      </c>
      <c r="BG199" s="218">
        <f>IF(N199="zákl. přenesená",J199,0)</f>
        <v>0</v>
      </c>
      <c r="BH199" s="218">
        <f>IF(N199="sníž. přenesená",J199,0)</f>
        <v>0</v>
      </c>
      <c r="BI199" s="218">
        <f>IF(N199="nulová",J199,0)</f>
        <v>0</v>
      </c>
      <c r="BJ199" s="17" t="s">
        <v>76</v>
      </c>
      <c r="BK199" s="218">
        <f>ROUND(I199*H199,2)</f>
        <v>0</v>
      </c>
      <c r="BL199" s="17" t="s">
        <v>265</v>
      </c>
      <c r="BM199" s="217" t="s">
        <v>4848</v>
      </c>
    </row>
    <row r="200" s="12" customFormat="1">
      <c r="A200" s="12"/>
      <c r="B200" s="224"/>
      <c r="C200" s="225"/>
      <c r="D200" s="226" t="s">
        <v>275</v>
      </c>
      <c r="E200" s="227" t="s">
        <v>1779</v>
      </c>
      <c r="F200" s="228" t="s">
        <v>4849</v>
      </c>
      <c r="G200" s="225"/>
      <c r="H200" s="229">
        <v>8.2799999999999994</v>
      </c>
      <c r="I200" s="230"/>
      <c r="J200" s="225"/>
      <c r="K200" s="225"/>
      <c r="L200" s="231"/>
      <c r="M200" s="236"/>
      <c r="N200" s="237"/>
      <c r="O200" s="237"/>
      <c r="P200" s="237"/>
      <c r="Q200" s="237"/>
      <c r="R200" s="237"/>
      <c r="S200" s="237"/>
      <c r="T200" s="238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T200" s="235" t="s">
        <v>275</v>
      </c>
      <c r="AU200" s="235" t="s">
        <v>76</v>
      </c>
      <c r="AV200" s="12" t="s">
        <v>78</v>
      </c>
      <c r="AW200" s="12" t="s">
        <v>31</v>
      </c>
      <c r="AX200" s="12" t="s">
        <v>69</v>
      </c>
      <c r="AY200" s="235" t="s">
        <v>266</v>
      </c>
    </row>
    <row r="201" s="12" customFormat="1">
      <c r="A201" s="12"/>
      <c r="B201" s="224"/>
      <c r="C201" s="225"/>
      <c r="D201" s="226" t="s">
        <v>275</v>
      </c>
      <c r="E201" s="227" t="s">
        <v>2650</v>
      </c>
      <c r="F201" s="228" t="s">
        <v>4850</v>
      </c>
      <c r="G201" s="225"/>
      <c r="H201" s="229">
        <v>12.195</v>
      </c>
      <c r="I201" s="230"/>
      <c r="J201" s="225"/>
      <c r="K201" s="225"/>
      <c r="L201" s="231"/>
      <c r="M201" s="236"/>
      <c r="N201" s="237"/>
      <c r="O201" s="237"/>
      <c r="P201" s="237"/>
      <c r="Q201" s="237"/>
      <c r="R201" s="237"/>
      <c r="S201" s="237"/>
      <c r="T201" s="238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T201" s="235" t="s">
        <v>275</v>
      </c>
      <c r="AU201" s="235" t="s">
        <v>76</v>
      </c>
      <c r="AV201" s="12" t="s">
        <v>78</v>
      </c>
      <c r="AW201" s="12" t="s">
        <v>31</v>
      </c>
      <c r="AX201" s="12" t="s">
        <v>69</v>
      </c>
      <c r="AY201" s="235" t="s">
        <v>266</v>
      </c>
    </row>
    <row r="202" s="12" customFormat="1">
      <c r="A202" s="12"/>
      <c r="B202" s="224"/>
      <c r="C202" s="225"/>
      <c r="D202" s="226" t="s">
        <v>275</v>
      </c>
      <c r="E202" s="227" t="s">
        <v>2652</v>
      </c>
      <c r="F202" s="228" t="s">
        <v>4851</v>
      </c>
      <c r="G202" s="225"/>
      <c r="H202" s="229">
        <v>1.952</v>
      </c>
      <c r="I202" s="230"/>
      <c r="J202" s="225"/>
      <c r="K202" s="225"/>
      <c r="L202" s="231"/>
      <c r="M202" s="236"/>
      <c r="N202" s="237"/>
      <c r="O202" s="237"/>
      <c r="P202" s="237"/>
      <c r="Q202" s="237"/>
      <c r="R202" s="237"/>
      <c r="S202" s="237"/>
      <c r="T202" s="238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T202" s="235" t="s">
        <v>275</v>
      </c>
      <c r="AU202" s="235" t="s">
        <v>76</v>
      </c>
      <c r="AV202" s="12" t="s">
        <v>78</v>
      </c>
      <c r="AW202" s="12" t="s">
        <v>31</v>
      </c>
      <c r="AX202" s="12" t="s">
        <v>69</v>
      </c>
      <c r="AY202" s="235" t="s">
        <v>266</v>
      </c>
    </row>
    <row r="203" s="12" customFormat="1">
      <c r="A203" s="12"/>
      <c r="B203" s="224"/>
      <c r="C203" s="225"/>
      <c r="D203" s="226" t="s">
        <v>275</v>
      </c>
      <c r="E203" s="227" t="s">
        <v>4852</v>
      </c>
      <c r="F203" s="228" t="s">
        <v>4853</v>
      </c>
      <c r="G203" s="225"/>
      <c r="H203" s="229">
        <v>22.427</v>
      </c>
      <c r="I203" s="230"/>
      <c r="J203" s="225"/>
      <c r="K203" s="225"/>
      <c r="L203" s="231"/>
      <c r="M203" s="236"/>
      <c r="N203" s="237"/>
      <c r="O203" s="237"/>
      <c r="P203" s="237"/>
      <c r="Q203" s="237"/>
      <c r="R203" s="237"/>
      <c r="S203" s="237"/>
      <c r="T203" s="238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T203" s="235" t="s">
        <v>275</v>
      </c>
      <c r="AU203" s="235" t="s">
        <v>76</v>
      </c>
      <c r="AV203" s="12" t="s">
        <v>78</v>
      </c>
      <c r="AW203" s="12" t="s">
        <v>31</v>
      </c>
      <c r="AX203" s="12" t="s">
        <v>76</v>
      </c>
      <c r="AY203" s="235" t="s">
        <v>266</v>
      </c>
    </row>
    <row r="204" s="2" customFormat="1" ht="16.5" customHeight="1">
      <c r="A204" s="38"/>
      <c r="B204" s="39"/>
      <c r="C204" s="239" t="s">
        <v>741</v>
      </c>
      <c r="D204" s="239" t="s">
        <v>299</v>
      </c>
      <c r="E204" s="240" t="s">
        <v>4854</v>
      </c>
      <c r="F204" s="241" t="s">
        <v>4855</v>
      </c>
      <c r="G204" s="242" t="s">
        <v>4856</v>
      </c>
      <c r="H204" s="243">
        <v>2</v>
      </c>
      <c r="I204" s="244"/>
      <c r="J204" s="245">
        <f>ROUND(I204*H204,2)</f>
        <v>0</v>
      </c>
      <c r="K204" s="241" t="s">
        <v>19</v>
      </c>
      <c r="L204" s="246"/>
      <c r="M204" s="247" t="s">
        <v>19</v>
      </c>
      <c r="N204" s="248" t="s">
        <v>40</v>
      </c>
      <c r="O204" s="84"/>
      <c r="P204" s="215">
        <f>O204*H204</f>
        <v>0</v>
      </c>
      <c r="Q204" s="215">
        <v>0</v>
      </c>
      <c r="R204" s="215">
        <f>Q204*H204</f>
        <v>0</v>
      </c>
      <c r="S204" s="215">
        <v>0</v>
      </c>
      <c r="T204" s="216">
        <f>S204*H204</f>
        <v>0</v>
      </c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R204" s="217" t="s">
        <v>303</v>
      </c>
      <c r="AT204" s="217" t="s">
        <v>299</v>
      </c>
      <c r="AU204" s="217" t="s">
        <v>76</v>
      </c>
      <c r="AY204" s="17" t="s">
        <v>266</v>
      </c>
      <c r="BE204" s="218">
        <f>IF(N204="základní",J204,0)</f>
        <v>0</v>
      </c>
      <c r="BF204" s="218">
        <f>IF(N204="snížená",J204,0)</f>
        <v>0</v>
      </c>
      <c r="BG204" s="218">
        <f>IF(N204="zákl. přenesená",J204,0)</f>
        <v>0</v>
      </c>
      <c r="BH204" s="218">
        <f>IF(N204="sníž. přenesená",J204,0)</f>
        <v>0</v>
      </c>
      <c r="BI204" s="218">
        <f>IF(N204="nulová",J204,0)</f>
        <v>0</v>
      </c>
      <c r="BJ204" s="17" t="s">
        <v>76</v>
      </c>
      <c r="BK204" s="218">
        <f>ROUND(I204*H204,2)</f>
        <v>0</v>
      </c>
      <c r="BL204" s="17" t="s">
        <v>265</v>
      </c>
      <c r="BM204" s="217" t="s">
        <v>4857</v>
      </c>
    </row>
    <row r="205" s="2" customFormat="1" ht="24.15" customHeight="1">
      <c r="A205" s="38"/>
      <c r="B205" s="39"/>
      <c r="C205" s="206" t="s">
        <v>746</v>
      </c>
      <c r="D205" s="206" t="s">
        <v>267</v>
      </c>
      <c r="E205" s="207" t="s">
        <v>4858</v>
      </c>
      <c r="F205" s="208" t="s">
        <v>4859</v>
      </c>
      <c r="G205" s="209" t="s">
        <v>299</v>
      </c>
      <c r="H205" s="210">
        <v>346.70999999999998</v>
      </c>
      <c r="I205" s="211"/>
      <c r="J205" s="212">
        <f>ROUND(I205*H205,2)</f>
        <v>0</v>
      </c>
      <c r="K205" s="208" t="s">
        <v>19</v>
      </c>
      <c r="L205" s="44"/>
      <c r="M205" s="213" t="s">
        <v>19</v>
      </c>
      <c r="N205" s="214" t="s">
        <v>40</v>
      </c>
      <c r="O205" s="84"/>
      <c r="P205" s="215">
        <f>O205*H205</f>
        <v>0</v>
      </c>
      <c r="Q205" s="215">
        <v>0</v>
      </c>
      <c r="R205" s="215">
        <f>Q205*H205</f>
        <v>0</v>
      </c>
      <c r="S205" s="215">
        <v>0</v>
      </c>
      <c r="T205" s="216">
        <f>S205*H205</f>
        <v>0</v>
      </c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R205" s="217" t="s">
        <v>265</v>
      </c>
      <c r="AT205" s="217" t="s">
        <v>267</v>
      </c>
      <c r="AU205" s="217" t="s">
        <v>76</v>
      </c>
      <c r="AY205" s="17" t="s">
        <v>266</v>
      </c>
      <c r="BE205" s="218">
        <f>IF(N205="základní",J205,0)</f>
        <v>0</v>
      </c>
      <c r="BF205" s="218">
        <f>IF(N205="snížená",J205,0)</f>
        <v>0</v>
      </c>
      <c r="BG205" s="218">
        <f>IF(N205="zákl. přenesená",J205,0)</f>
        <v>0</v>
      </c>
      <c r="BH205" s="218">
        <f>IF(N205="sníž. přenesená",J205,0)</f>
        <v>0</v>
      </c>
      <c r="BI205" s="218">
        <f>IF(N205="nulová",J205,0)</f>
        <v>0</v>
      </c>
      <c r="BJ205" s="17" t="s">
        <v>76</v>
      </c>
      <c r="BK205" s="218">
        <f>ROUND(I205*H205,2)</f>
        <v>0</v>
      </c>
      <c r="BL205" s="17" t="s">
        <v>265</v>
      </c>
      <c r="BM205" s="217" t="s">
        <v>4860</v>
      </c>
    </row>
    <row r="206" s="12" customFormat="1">
      <c r="A206" s="12"/>
      <c r="B206" s="224"/>
      <c r="C206" s="225"/>
      <c r="D206" s="226" t="s">
        <v>275</v>
      </c>
      <c r="E206" s="227" t="s">
        <v>751</v>
      </c>
      <c r="F206" s="228" t="s">
        <v>4861</v>
      </c>
      <c r="G206" s="225"/>
      <c r="H206" s="229">
        <v>197.99799999999999</v>
      </c>
      <c r="I206" s="230"/>
      <c r="J206" s="225"/>
      <c r="K206" s="225"/>
      <c r="L206" s="231"/>
      <c r="M206" s="236"/>
      <c r="N206" s="237"/>
      <c r="O206" s="237"/>
      <c r="P206" s="237"/>
      <c r="Q206" s="237"/>
      <c r="R206" s="237"/>
      <c r="S206" s="237"/>
      <c r="T206" s="238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T206" s="235" t="s">
        <v>275</v>
      </c>
      <c r="AU206" s="235" t="s">
        <v>76</v>
      </c>
      <c r="AV206" s="12" t="s">
        <v>78</v>
      </c>
      <c r="AW206" s="12" t="s">
        <v>31</v>
      </c>
      <c r="AX206" s="12" t="s">
        <v>69</v>
      </c>
      <c r="AY206" s="235" t="s">
        <v>266</v>
      </c>
    </row>
    <row r="207" s="12" customFormat="1">
      <c r="A207" s="12"/>
      <c r="B207" s="224"/>
      <c r="C207" s="225"/>
      <c r="D207" s="226" t="s">
        <v>275</v>
      </c>
      <c r="E207" s="227" t="s">
        <v>415</v>
      </c>
      <c r="F207" s="228" t="s">
        <v>4862</v>
      </c>
      <c r="G207" s="225"/>
      <c r="H207" s="229">
        <v>144.71199999999999</v>
      </c>
      <c r="I207" s="230"/>
      <c r="J207" s="225"/>
      <c r="K207" s="225"/>
      <c r="L207" s="231"/>
      <c r="M207" s="236"/>
      <c r="N207" s="237"/>
      <c r="O207" s="237"/>
      <c r="P207" s="237"/>
      <c r="Q207" s="237"/>
      <c r="R207" s="237"/>
      <c r="S207" s="237"/>
      <c r="T207" s="238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T207" s="235" t="s">
        <v>275</v>
      </c>
      <c r="AU207" s="235" t="s">
        <v>76</v>
      </c>
      <c r="AV207" s="12" t="s">
        <v>78</v>
      </c>
      <c r="AW207" s="12" t="s">
        <v>31</v>
      </c>
      <c r="AX207" s="12" t="s">
        <v>69</v>
      </c>
      <c r="AY207" s="235" t="s">
        <v>266</v>
      </c>
    </row>
    <row r="208" s="12" customFormat="1">
      <c r="A208" s="12"/>
      <c r="B208" s="224"/>
      <c r="C208" s="225"/>
      <c r="D208" s="226" t="s">
        <v>275</v>
      </c>
      <c r="E208" s="227" t="s">
        <v>754</v>
      </c>
      <c r="F208" s="228" t="s">
        <v>4842</v>
      </c>
      <c r="G208" s="225"/>
      <c r="H208" s="229">
        <v>4</v>
      </c>
      <c r="I208" s="230"/>
      <c r="J208" s="225"/>
      <c r="K208" s="225"/>
      <c r="L208" s="231"/>
      <c r="M208" s="236"/>
      <c r="N208" s="237"/>
      <c r="O208" s="237"/>
      <c r="P208" s="237"/>
      <c r="Q208" s="237"/>
      <c r="R208" s="237"/>
      <c r="S208" s="237"/>
      <c r="T208" s="238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T208" s="235" t="s">
        <v>275</v>
      </c>
      <c r="AU208" s="235" t="s">
        <v>76</v>
      </c>
      <c r="AV208" s="12" t="s">
        <v>78</v>
      </c>
      <c r="AW208" s="12" t="s">
        <v>31</v>
      </c>
      <c r="AX208" s="12" t="s">
        <v>69</v>
      </c>
      <c r="AY208" s="235" t="s">
        <v>266</v>
      </c>
    </row>
    <row r="209" s="12" customFormat="1">
      <c r="A209" s="12"/>
      <c r="B209" s="224"/>
      <c r="C209" s="225"/>
      <c r="D209" s="226" t="s">
        <v>275</v>
      </c>
      <c r="E209" s="227" t="s">
        <v>2665</v>
      </c>
      <c r="F209" s="228" t="s">
        <v>4863</v>
      </c>
      <c r="G209" s="225"/>
      <c r="H209" s="229">
        <v>346.70999999999998</v>
      </c>
      <c r="I209" s="230"/>
      <c r="J209" s="225"/>
      <c r="K209" s="225"/>
      <c r="L209" s="231"/>
      <c r="M209" s="236"/>
      <c r="N209" s="237"/>
      <c r="O209" s="237"/>
      <c r="P209" s="237"/>
      <c r="Q209" s="237"/>
      <c r="R209" s="237"/>
      <c r="S209" s="237"/>
      <c r="T209" s="238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T209" s="235" t="s">
        <v>275</v>
      </c>
      <c r="AU209" s="235" t="s">
        <v>76</v>
      </c>
      <c r="AV209" s="12" t="s">
        <v>78</v>
      </c>
      <c r="AW209" s="12" t="s">
        <v>31</v>
      </c>
      <c r="AX209" s="12" t="s">
        <v>76</v>
      </c>
      <c r="AY209" s="235" t="s">
        <v>266</v>
      </c>
    </row>
    <row r="210" s="2" customFormat="1" ht="16.5" customHeight="1">
      <c r="A210" s="38"/>
      <c r="B210" s="39"/>
      <c r="C210" s="239" t="s">
        <v>756</v>
      </c>
      <c r="D210" s="239" t="s">
        <v>299</v>
      </c>
      <c r="E210" s="240" t="s">
        <v>4864</v>
      </c>
      <c r="F210" s="241" t="s">
        <v>4865</v>
      </c>
      <c r="G210" s="242" t="s">
        <v>302</v>
      </c>
      <c r="H210" s="243">
        <v>35.729999999999997</v>
      </c>
      <c r="I210" s="244"/>
      <c r="J210" s="245">
        <f>ROUND(I210*H210,2)</f>
        <v>0</v>
      </c>
      <c r="K210" s="241" t="s">
        <v>19</v>
      </c>
      <c r="L210" s="246"/>
      <c r="M210" s="247" t="s">
        <v>19</v>
      </c>
      <c r="N210" s="248" t="s">
        <v>40</v>
      </c>
      <c r="O210" s="84"/>
      <c r="P210" s="215">
        <f>O210*H210</f>
        <v>0</v>
      </c>
      <c r="Q210" s="215">
        <v>0</v>
      </c>
      <c r="R210" s="215">
        <f>Q210*H210</f>
        <v>0</v>
      </c>
      <c r="S210" s="215">
        <v>0</v>
      </c>
      <c r="T210" s="216">
        <f>S210*H210</f>
        <v>0</v>
      </c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R210" s="217" t="s">
        <v>303</v>
      </c>
      <c r="AT210" s="217" t="s">
        <v>299</v>
      </c>
      <c r="AU210" s="217" t="s">
        <v>76</v>
      </c>
      <c r="AY210" s="17" t="s">
        <v>266</v>
      </c>
      <c r="BE210" s="218">
        <f>IF(N210="základní",J210,0)</f>
        <v>0</v>
      </c>
      <c r="BF210" s="218">
        <f>IF(N210="snížená",J210,0)</f>
        <v>0</v>
      </c>
      <c r="BG210" s="218">
        <f>IF(N210="zákl. přenesená",J210,0)</f>
        <v>0</v>
      </c>
      <c r="BH210" s="218">
        <f>IF(N210="sníž. přenesená",J210,0)</f>
        <v>0</v>
      </c>
      <c r="BI210" s="218">
        <f>IF(N210="nulová",J210,0)</f>
        <v>0</v>
      </c>
      <c r="BJ210" s="17" t="s">
        <v>76</v>
      </c>
      <c r="BK210" s="218">
        <f>ROUND(I210*H210,2)</f>
        <v>0</v>
      </c>
      <c r="BL210" s="17" t="s">
        <v>265</v>
      </c>
      <c r="BM210" s="217" t="s">
        <v>4866</v>
      </c>
    </row>
    <row r="211" s="2" customFormat="1" ht="16.5" customHeight="1">
      <c r="A211" s="38"/>
      <c r="B211" s="39"/>
      <c r="C211" s="206" t="s">
        <v>763</v>
      </c>
      <c r="D211" s="206" t="s">
        <v>267</v>
      </c>
      <c r="E211" s="207" t="s">
        <v>4237</v>
      </c>
      <c r="F211" s="208" t="s">
        <v>4238</v>
      </c>
      <c r="G211" s="209" t="s">
        <v>341</v>
      </c>
      <c r="H211" s="210">
        <v>34.286999999999999</v>
      </c>
      <c r="I211" s="211"/>
      <c r="J211" s="212">
        <f>ROUND(I211*H211,2)</f>
        <v>0</v>
      </c>
      <c r="K211" s="208" t="s">
        <v>19</v>
      </c>
      <c r="L211" s="44"/>
      <c r="M211" s="213" t="s">
        <v>19</v>
      </c>
      <c r="N211" s="214" t="s">
        <v>40</v>
      </c>
      <c r="O211" s="84"/>
      <c r="P211" s="215">
        <f>O211*H211</f>
        <v>0</v>
      </c>
      <c r="Q211" s="215">
        <v>0</v>
      </c>
      <c r="R211" s="215">
        <f>Q211*H211</f>
        <v>0</v>
      </c>
      <c r="S211" s="215">
        <v>0</v>
      </c>
      <c r="T211" s="216">
        <f>S211*H211</f>
        <v>0</v>
      </c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R211" s="217" t="s">
        <v>265</v>
      </c>
      <c r="AT211" s="217" t="s">
        <v>267</v>
      </c>
      <c r="AU211" s="217" t="s">
        <v>76</v>
      </c>
      <c r="AY211" s="17" t="s">
        <v>266</v>
      </c>
      <c r="BE211" s="218">
        <f>IF(N211="základní",J211,0)</f>
        <v>0</v>
      </c>
      <c r="BF211" s="218">
        <f>IF(N211="snížená",J211,0)</f>
        <v>0</v>
      </c>
      <c r="BG211" s="218">
        <f>IF(N211="zákl. přenesená",J211,0)</f>
        <v>0</v>
      </c>
      <c r="BH211" s="218">
        <f>IF(N211="sníž. přenesená",J211,0)</f>
        <v>0</v>
      </c>
      <c r="BI211" s="218">
        <f>IF(N211="nulová",J211,0)</f>
        <v>0</v>
      </c>
      <c r="BJ211" s="17" t="s">
        <v>76</v>
      </c>
      <c r="BK211" s="218">
        <f>ROUND(I211*H211,2)</f>
        <v>0</v>
      </c>
      <c r="BL211" s="17" t="s">
        <v>265</v>
      </c>
      <c r="BM211" s="217" t="s">
        <v>4867</v>
      </c>
    </row>
    <row r="212" s="2" customFormat="1" ht="16.5" customHeight="1">
      <c r="A212" s="38"/>
      <c r="B212" s="39"/>
      <c r="C212" s="206" t="s">
        <v>768</v>
      </c>
      <c r="D212" s="206" t="s">
        <v>267</v>
      </c>
      <c r="E212" s="207" t="s">
        <v>4868</v>
      </c>
      <c r="F212" s="208" t="s">
        <v>4869</v>
      </c>
      <c r="G212" s="209" t="s">
        <v>299</v>
      </c>
      <c r="H212" s="210">
        <v>416.24000000000001</v>
      </c>
      <c r="I212" s="211"/>
      <c r="J212" s="212">
        <f>ROUND(I212*H212,2)</f>
        <v>0</v>
      </c>
      <c r="K212" s="208" t="s">
        <v>271</v>
      </c>
      <c r="L212" s="44"/>
      <c r="M212" s="213" t="s">
        <v>19</v>
      </c>
      <c r="N212" s="214" t="s">
        <v>40</v>
      </c>
      <c r="O212" s="84"/>
      <c r="P212" s="215">
        <f>O212*H212</f>
        <v>0</v>
      </c>
      <c r="Q212" s="215">
        <v>0</v>
      </c>
      <c r="R212" s="215">
        <f>Q212*H212</f>
        <v>0</v>
      </c>
      <c r="S212" s="215">
        <v>0</v>
      </c>
      <c r="T212" s="216">
        <f>S212*H212</f>
        <v>0</v>
      </c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R212" s="217" t="s">
        <v>265</v>
      </c>
      <c r="AT212" s="217" t="s">
        <v>267</v>
      </c>
      <c r="AU212" s="217" t="s">
        <v>76</v>
      </c>
      <c r="AY212" s="17" t="s">
        <v>266</v>
      </c>
      <c r="BE212" s="218">
        <f>IF(N212="základní",J212,0)</f>
        <v>0</v>
      </c>
      <c r="BF212" s="218">
        <f>IF(N212="snížená",J212,0)</f>
        <v>0</v>
      </c>
      <c r="BG212" s="218">
        <f>IF(N212="zákl. přenesená",J212,0)</f>
        <v>0</v>
      </c>
      <c r="BH212" s="218">
        <f>IF(N212="sníž. přenesená",J212,0)</f>
        <v>0</v>
      </c>
      <c r="BI212" s="218">
        <f>IF(N212="nulová",J212,0)</f>
        <v>0</v>
      </c>
      <c r="BJ212" s="17" t="s">
        <v>76</v>
      </c>
      <c r="BK212" s="218">
        <f>ROUND(I212*H212,2)</f>
        <v>0</v>
      </c>
      <c r="BL212" s="17" t="s">
        <v>265</v>
      </c>
      <c r="BM212" s="217" t="s">
        <v>4870</v>
      </c>
    </row>
    <row r="213" s="2" customFormat="1">
      <c r="A213" s="38"/>
      <c r="B213" s="39"/>
      <c r="C213" s="40"/>
      <c r="D213" s="219" t="s">
        <v>273</v>
      </c>
      <c r="E213" s="40"/>
      <c r="F213" s="220" t="s">
        <v>4871</v>
      </c>
      <c r="G213" s="40"/>
      <c r="H213" s="40"/>
      <c r="I213" s="221"/>
      <c r="J213" s="40"/>
      <c r="K213" s="40"/>
      <c r="L213" s="44"/>
      <c r="M213" s="222"/>
      <c r="N213" s="223"/>
      <c r="O213" s="84"/>
      <c r="P213" s="84"/>
      <c r="Q213" s="84"/>
      <c r="R213" s="84"/>
      <c r="S213" s="84"/>
      <c r="T213" s="85"/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T213" s="17" t="s">
        <v>273</v>
      </c>
      <c r="AU213" s="17" t="s">
        <v>76</v>
      </c>
    </row>
    <row r="214" s="2" customFormat="1" ht="16.5" customHeight="1">
      <c r="A214" s="38"/>
      <c r="B214" s="39"/>
      <c r="C214" s="206" t="s">
        <v>775</v>
      </c>
      <c r="D214" s="206" t="s">
        <v>267</v>
      </c>
      <c r="E214" s="207" t="s">
        <v>4241</v>
      </c>
      <c r="F214" s="208" t="s">
        <v>4242</v>
      </c>
      <c r="G214" s="209" t="s">
        <v>299</v>
      </c>
      <c r="H214" s="210">
        <v>265.16000000000003</v>
      </c>
      <c r="I214" s="211"/>
      <c r="J214" s="212">
        <f>ROUND(I214*H214,2)</f>
        <v>0</v>
      </c>
      <c r="K214" s="208" t="s">
        <v>271</v>
      </c>
      <c r="L214" s="44"/>
      <c r="M214" s="213" t="s">
        <v>19</v>
      </c>
      <c r="N214" s="214" t="s">
        <v>40</v>
      </c>
      <c r="O214" s="84"/>
      <c r="P214" s="215">
        <f>O214*H214</f>
        <v>0</v>
      </c>
      <c r="Q214" s="215">
        <v>0</v>
      </c>
      <c r="R214" s="215">
        <f>Q214*H214</f>
        <v>0</v>
      </c>
      <c r="S214" s="215">
        <v>0</v>
      </c>
      <c r="T214" s="216">
        <f>S214*H214</f>
        <v>0</v>
      </c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R214" s="217" t="s">
        <v>265</v>
      </c>
      <c r="AT214" s="217" t="s">
        <v>267</v>
      </c>
      <c r="AU214" s="217" t="s">
        <v>76</v>
      </c>
      <c r="AY214" s="17" t="s">
        <v>266</v>
      </c>
      <c r="BE214" s="218">
        <f>IF(N214="základní",J214,0)</f>
        <v>0</v>
      </c>
      <c r="BF214" s="218">
        <f>IF(N214="snížená",J214,0)</f>
        <v>0</v>
      </c>
      <c r="BG214" s="218">
        <f>IF(N214="zákl. přenesená",J214,0)</f>
        <v>0</v>
      </c>
      <c r="BH214" s="218">
        <f>IF(N214="sníž. přenesená",J214,0)</f>
        <v>0</v>
      </c>
      <c r="BI214" s="218">
        <f>IF(N214="nulová",J214,0)</f>
        <v>0</v>
      </c>
      <c r="BJ214" s="17" t="s">
        <v>76</v>
      </c>
      <c r="BK214" s="218">
        <f>ROUND(I214*H214,2)</f>
        <v>0</v>
      </c>
      <c r="BL214" s="17" t="s">
        <v>265</v>
      </c>
      <c r="BM214" s="217" t="s">
        <v>4872</v>
      </c>
    </row>
    <row r="215" s="2" customFormat="1">
      <c r="A215" s="38"/>
      <c r="B215" s="39"/>
      <c r="C215" s="40"/>
      <c r="D215" s="219" t="s">
        <v>273</v>
      </c>
      <c r="E215" s="40"/>
      <c r="F215" s="220" t="s">
        <v>4244</v>
      </c>
      <c r="G215" s="40"/>
      <c r="H215" s="40"/>
      <c r="I215" s="221"/>
      <c r="J215" s="40"/>
      <c r="K215" s="40"/>
      <c r="L215" s="44"/>
      <c r="M215" s="222"/>
      <c r="N215" s="223"/>
      <c r="O215" s="84"/>
      <c r="P215" s="84"/>
      <c r="Q215" s="84"/>
      <c r="R215" s="84"/>
      <c r="S215" s="84"/>
      <c r="T215" s="85"/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T215" s="17" t="s">
        <v>273</v>
      </c>
      <c r="AU215" s="17" t="s">
        <v>76</v>
      </c>
    </row>
    <row r="216" s="12" customFormat="1">
      <c r="A216" s="12"/>
      <c r="B216" s="224"/>
      <c r="C216" s="225"/>
      <c r="D216" s="226" t="s">
        <v>275</v>
      </c>
      <c r="E216" s="227" t="s">
        <v>780</v>
      </c>
      <c r="F216" s="228" t="s">
        <v>4873</v>
      </c>
      <c r="G216" s="225"/>
      <c r="H216" s="229">
        <v>265.16000000000003</v>
      </c>
      <c r="I216" s="230"/>
      <c r="J216" s="225"/>
      <c r="K216" s="225"/>
      <c r="L216" s="231"/>
      <c r="M216" s="236"/>
      <c r="N216" s="237"/>
      <c r="O216" s="237"/>
      <c r="P216" s="237"/>
      <c r="Q216" s="237"/>
      <c r="R216" s="237"/>
      <c r="S216" s="237"/>
      <c r="T216" s="238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T216" s="235" t="s">
        <v>275</v>
      </c>
      <c r="AU216" s="235" t="s">
        <v>76</v>
      </c>
      <c r="AV216" s="12" t="s">
        <v>78</v>
      </c>
      <c r="AW216" s="12" t="s">
        <v>31</v>
      </c>
      <c r="AX216" s="12" t="s">
        <v>69</v>
      </c>
      <c r="AY216" s="235" t="s">
        <v>266</v>
      </c>
    </row>
    <row r="217" s="12" customFormat="1">
      <c r="A217" s="12"/>
      <c r="B217" s="224"/>
      <c r="C217" s="225"/>
      <c r="D217" s="226" t="s">
        <v>275</v>
      </c>
      <c r="E217" s="227" t="s">
        <v>4599</v>
      </c>
      <c r="F217" s="228" t="s">
        <v>4874</v>
      </c>
      <c r="G217" s="225"/>
      <c r="H217" s="229">
        <v>265.16000000000003</v>
      </c>
      <c r="I217" s="230"/>
      <c r="J217" s="225"/>
      <c r="K217" s="225"/>
      <c r="L217" s="231"/>
      <c r="M217" s="236"/>
      <c r="N217" s="237"/>
      <c r="O217" s="237"/>
      <c r="P217" s="237"/>
      <c r="Q217" s="237"/>
      <c r="R217" s="237"/>
      <c r="S217" s="237"/>
      <c r="T217" s="238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T217" s="235" t="s">
        <v>275</v>
      </c>
      <c r="AU217" s="235" t="s">
        <v>76</v>
      </c>
      <c r="AV217" s="12" t="s">
        <v>78</v>
      </c>
      <c r="AW217" s="12" t="s">
        <v>31</v>
      </c>
      <c r="AX217" s="12" t="s">
        <v>76</v>
      </c>
      <c r="AY217" s="235" t="s">
        <v>266</v>
      </c>
    </row>
    <row r="218" s="2" customFormat="1" ht="16.5" customHeight="1">
      <c r="A218" s="38"/>
      <c r="B218" s="39"/>
      <c r="C218" s="206" t="s">
        <v>782</v>
      </c>
      <c r="D218" s="206" t="s">
        <v>267</v>
      </c>
      <c r="E218" s="207" t="s">
        <v>4250</v>
      </c>
      <c r="F218" s="208" t="s">
        <v>4251</v>
      </c>
      <c r="G218" s="209" t="s">
        <v>341</v>
      </c>
      <c r="H218" s="210">
        <v>5569.6000000000004</v>
      </c>
      <c r="I218" s="211"/>
      <c r="J218" s="212">
        <f>ROUND(I218*H218,2)</f>
        <v>0</v>
      </c>
      <c r="K218" s="208" t="s">
        <v>271</v>
      </c>
      <c r="L218" s="44"/>
      <c r="M218" s="213" t="s">
        <v>19</v>
      </c>
      <c r="N218" s="214" t="s">
        <v>40</v>
      </c>
      <c r="O218" s="84"/>
      <c r="P218" s="215">
        <f>O218*H218</f>
        <v>0</v>
      </c>
      <c r="Q218" s="215">
        <v>0</v>
      </c>
      <c r="R218" s="215">
        <f>Q218*H218</f>
        <v>0</v>
      </c>
      <c r="S218" s="215">
        <v>0</v>
      </c>
      <c r="T218" s="216">
        <f>S218*H218</f>
        <v>0</v>
      </c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R218" s="217" t="s">
        <v>265</v>
      </c>
      <c r="AT218" s="217" t="s">
        <v>267</v>
      </c>
      <c r="AU218" s="217" t="s">
        <v>76</v>
      </c>
      <c r="AY218" s="17" t="s">
        <v>266</v>
      </c>
      <c r="BE218" s="218">
        <f>IF(N218="základní",J218,0)</f>
        <v>0</v>
      </c>
      <c r="BF218" s="218">
        <f>IF(N218="snížená",J218,0)</f>
        <v>0</v>
      </c>
      <c r="BG218" s="218">
        <f>IF(N218="zákl. přenesená",J218,0)</f>
        <v>0</v>
      </c>
      <c r="BH218" s="218">
        <f>IF(N218="sníž. přenesená",J218,0)</f>
        <v>0</v>
      </c>
      <c r="BI218" s="218">
        <f>IF(N218="nulová",J218,0)</f>
        <v>0</v>
      </c>
      <c r="BJ218" s="17" t="s">
        <v>76</v>
      </c>
      <c r="BK218" s="218">
        <f>ROUND(I218*H218,2)</f>
        <v>0</v>
      </c>
      <c r="BL218" s="17" t="s">
        <v>265</v>
      </c>
      <c r="BM218" s="217" t="s">
        <v>4875</v>
      </c>
    </row>
    <row r="219" s="2" customFormat="1">
      <c r="A219" s="38"/>
      <c r="B219" s="39"/>
      <c r="C219" s="40"/>
      <c r="D219" s="219" t="s">
        <v>273</v>
      </c>
      <c r="E219" s="40"/>
      <c r="F219" s="220" t="s">
        <v>4253</v>
      </c>
      <c r="G219" s="40"/>
      <c r="H219" s="40"/>
      <c r="I219" s="221"/>
      <c r="J219" s="40"/>
      <c r="K219" s="40"/>
      <c r="L219" s="44"/>
      <c r="M219" s="222"/>
      <c r="N219" s="223"/>
      <c r="O219" s="84"/>
      <c r="P219" s="84"/>
      <c r="Q219" s="84"/>
      <c r="R219" s="84"/>
      <c r="S219" s="84"/>
      <c r="T219" s="85"/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T219" s="17" t="s">
        <v>273</v>
      </c>
      <c r="AU219" s="17" t="s">
        <v>76</v>
      </c>
    </row>
    <row r="220" s="2" customFormat="1" ht="16.5" customHeight="1">
      <c r="A220" s="38"/>
      <c r="B220" s="39"/>
      <c r="C220" s="206" t="s">
        <v>794</v>
      </c>
      <c r="D220" s="206" t="s">
        <v>267</v>
      </c>
      <c r="E220" s="207" t="s">
        <v>4254</v>
      </c>
      <c r="F220" s="208" t="s">
        <v>4255</v>
      </c>
      <c r="G220" s="209" t="s">
        <v>341</v>
      </c>
      <c r="H220" s="210">
        <v>227.13300000000001</v>
      </c>
      <c r="I220" s="211"/>
      <c r="J220" s="212">
        <f>ROUND(I220*H220,2)</f>
        <v>0</v>
      </c>
      <c r="K220" s="208" t="s">
        <v>271</v>
      </c>
      <c r="L220" s="44"/>
      <c r="M220" s="213" t="s">
        <v>19</v>
      </c>
      <c r="N220" s="214" t="s">
        <v>40</v>
      </c>
      <c r="O220" s="84"/>
      <c r="P220" s="215">
        <f>O220*H220</f>
        <v>0</v>
      </c>
      <c r="Q220" s="215">
        <v>0</v>
      </c>
      <c r="R220" s="215">
        <f>Q220*H220</f>
        <v>0</v>
      </c>
      <c r="S220" s="215">
        <v>0</v>
      </c>
      <c r="T220" s="216">
        <f>S220*H220</f>
        <v>0</v>
      </c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R220" s="217" t="s">
        <v>265</v>
      </c>
      <c r="AT220" s="217" t="s">
        <v>267</v>
      </c>
      <c r="AU220" s="217" t="s">
        <v>76</v>
      </c>
      <c r="AY220" s="17" t="s">
        <v>266</v>
      </c>
      <c r="BE220" s="218">
        <f>IF(N220="základní",J220,0)</f>
        <v>0</v>
      </c>
      <c r="BF220" s="218">
        <f>IF(N220="snížená",J220,0)</f>
        <v>0</v>
      </c>
      <c r="BG220" s="218">
        <f>IF(N220="zákl. přenesená",J220,0)</f>
        <v>0</v>
      </c>
      <c r="BH220" s="218">
        <f>IF(N220="sníž. přenesená",J220,0)</f>
        <v>0</v>
      </c>
      <c r="BI220" s="218">
        <f>IF(N220="nulová",J220,0)</f>
        <v>0</v>
      </c>
      <c r="BJ220" s="17" t="s">
        <v>76</v>
      </c>
      <c r="BK220" s="218">
        <f>ROUND(I220*H220,2)</f>
        <v>0</v>
      </c>
      <c r="BL220" s="17" t="s">
        <v>265</v>
      </c>
      <c r="BM220" s="217" t="s">
        <v>4876</v>
      </c>
    </row>
    <row r="221" s="2" customFormat="1">
      <c r="A221" s="38"/>
      <c r="B221" s="39"/>
      <c r="C221" s="40"/>
      <c r="D221" s="219" t="s">
        <v>273</v>
      </c>
      <c r="E221" s="40"/>
      <c r="F221" s="220" t="s">
        <v>4257</v>
      </c>
      <c r="G221" s="40"/>
      <c r="H221" s="40"/>
      <c r="I221" s="221"/>
      <c r="J221" s="40"/>
      <c r="K221" s="40"/>
      <c r="L221" s="44"/>
      <c r="M221" s="222"/>
      <c r="N221" s="223"/>
      <c r="O221" s="84"/>
      <c r="P221" s="84"/>
      <c r="Q221" s="84"/>
      <c r="R221" s="84"/>
      <c r="S221" s="84"/>
      <c r="T221" s="85"/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T221" s="17" t="s">
        <v>273</v>
      </c>
      <c r="AU221" s="17" t="s">
        <v>76</v>
      </c>
    </row>
    <row r="222" s="2" customFormat="1" ht="16.5" customHeight="1">
      <c r="A222" s="38"/>
      <c r="B222" s="39"/>
      <c r="C222" s="206" t="s">
        <v>801</v>
      </c>
      <c r="D222" s="206" t="s">
        <v>267</v>
      </c>
      <c r="E222" s="207" t="s">
        <v>4258</v>
      </c>
      <c r="F222" s="208" t="s">
        <v>4259</v>
      </c>
      <c r="G222" s="209" t="s">
        <v>341</v>
      </c>
      <c r="H222" s="210">
        <v>2271.3339999999998</v>
      </c>
      <c r="I222" s="211"/>
      <c r="J222" s="212">
        <f>ROUND(I222*H222,2)</f>
        <v>0</v>
      </c>
      <c r="K222" s="208" t="s">
        <v>271</v>
      </c>
      <c r="L222" s="44"/>
      <c r="M222" s="213" t="s">
        <v>19</v>
      </c>
      <c r="N222" s="214" t="s">
        <v>40</v>
      </c>
      <c r="O222" s="84"/>
      <c r="P222" s="215">
        <f>O222*H222</f>
        <v>0</v>
      </c>
      <c r="Q222" s="215">
        <v>0</v>
      </c>
      <c r="R222" s="215">
        <f>Q222*H222</f>
        <v>0</v>
      </c>
      <c r="S222" s="215">
        <v>0</v>
      </c>
      <c r="T222" s="216">
        <f>S222*H222</f>
        <v>0</v>
      </c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R222" s="217" t="s">
        <v>265</v>
      </c>
      <c r="AT222" s="217" t="s">
        <v>267</v>
      </c>
      <c r="AU222" s="217" t="s">
        <v>76</v>
      </c>
      <c r="AY222" s="17" t="s">
        <v>266</v>
      </c>
      <c r="BE222" s="218">
        <f>IF(N222="základní",J222,0)</f>
        <v>0</v>
      </c>
      <c r="BF222" s="218">
        <f>IF(N222="snížená",J222,0)</f>
        <v>0</v>
      </c>
      <c r="BG222" s="218">
        <f>IF(N222="zákl. přenesená",J222,0)</f>
        <v>0</v>
      </c>
      <c r="BH222" s="218">
        <f>IF(N222="sníž. přenesená",J222,0)</f>
        <v>0</v>
      </c>
      <c r="BI222" s="218">
        <f>IF(N222="nulová",J222,0)</f>
        <v>0</v>
      </c>
      <c r="BJ222" s="17" t="s">
        <v>76</v>
      </c>
      <c r="BK222" s="218">
        <f>ROUND(I222*H222,2)</f>
        <v>0</v>
      </c>
      <c r="BL222" s="17" t="s">
        <v>265</v>
      </c>
      <c r="BM222" s="217" t="s">
        <v>4877</v>
      </c>
    </row>
    <row r="223" s="2" customFormat="1">
      <c r="A223" s="38"/>
      <c r="B223" s="39"/>
      <c r="C223" s="40"/>
      <c r="D223" s="219" t="s">
        <v>273</v>
      </c>
      <c r="E223" s="40"/>
      <c r="F223" s="220" t="s">
        <v>4261</v>
      </c>
      <c r="G223" s="40"/>
      <c r="H223" s="40"/>
      <c r="I223" s="221"/>
      <c r="J223" s="40"/>
      <c r="K223" s="40"/>
      <c r="L223" s="44"/>
      <c r="M223" s="222"/>
      <c r="N223" s="223"/>
      <c r="O223" s="84"/>
      <c r="P223" s="84"/>
      <c r="Q223" s="84"/>
      <c r="R223" s="84"/>
      <c r="S223" s="84"/>
      <c r="T223" s="85"/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T223" s="17" t="s">
        <v>273</v>
      </c>
      <c r="AU223" s="17" t="s">
        <v>76</v>
      </c>
    </row>
    <row r="224" s="2" customFormat="1" ht="16.5" customHeight="1">
      <c r="A224" s="38"/>
      <c r="B224" s="39"/>
      <c r="C224" s="206" t="s">
        <v>815</v>
      </c>
      <c r="D224" s="206" t="s">
        <v>267</v>
      </c>
      <c r="E224" s="207" t="s">
        <v>4878</v>
      </c>
      <c r="F224" s="208" t="s">
        <v>4879</v>
      </c>
      <c r="G224" s="209" t="s">
        <v>299</v>
      </c>
      <c r="H224" s="210">
        <v>460.68400000000003</v>
      </c>
      <c r="I224" s="211"/>
      <c r="J224" s="212">
        <f>ROUND(I224*H224,2)</f>
        <v>0</v>
      </c>
      <c r="K224" s="208" t="s">
        <v>19</v>
      </c>
      <c r="L224" s="44"/>
      <c r="M224" s="213" t="s">
        <v>19</v>
      </c>
      <c r="N224" s="214" t="s">
        <v>40</v>
      </c>
      <c r="O224" s="84"/>
      <c r="P224" s="215">
        <f>O224*H224</f>
        <v>0</v>
      </c>
      <c r="Q224" s="215">
        <v>0</v>
      </c>
      <c r="R224" s="215">
        <f>Q224*H224</f>
        <v>0</v>
      </c>
      <c r="S224" s="215">
        <v>0</v>
      </c>
      <c r="T224" s="216">
        <f>S224*H224</f>
        <v>0</v>
      </c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R224" s="217" t="s">
        <v>265</v>
      </c>
      <c r="AT224" s="217" t="s">
        <v>267</v>
      </c>
      <c r="AU224" s="217" t="s">
        <v>76</v>
      </c>
      <c r="AY224" s="17" t="s">
        <v>266</v>
      </c>
      <c r="BE224" s="218">
        <f>IF(N224="základní",J224,0)</f>
        <v>0</v>
      </c>
      <c r="BF224" s="218">
        <f>IF(N224="snížená",J224,0)</f>
        <v>0</v>
      </c>
      <c r="BG224" s="218">
        <f>IF(N224="zákl. přenesená",J224,0)</f>
        <v>0</v>
      </c>
      <c r="BH224" s="218">
        <f>IF(N224="sníž. přenesená",J224,0)</f>
        <v>0</v>
      </c>
      <c r="BI224" s="218">
        <f>IF(N224="nulová",J224,0)</f>
        <v>0</v>
      </c>
      <c r="BJ224" s="17" t="s">
        <v>76</v>
      </c>
      <c r="BK224" s="218">
        <f>ROUND(I224*H224,2)</f>
        <v>0</v>
      </c>
      <c r="BL224" s="17" t="s">
        <v>265</v>
      </c>
      <c r="BM224" s="217" t="s">
        <v>4880</v>
      </c>
    </row>
    <row r="225" s="12" customFormat="1">
      <c r="A225" s="12"/>
      <c r="B225" s="224"/>
      <c r="C225" s="225"/>
      <c r="D225" s="226" t="s">
        <v>275</v>
      </c>
      <c r="E225" s="227" t="s">
        <v>1845</v>
      </c>
      <c r="F225" s="228" t="s">
        <v>4881</v>
      </c>
      <c r="G225" s="225"/>
      <c r="H225" s="229">
        <v>46.356000000000002</v>
      </c>
      <c r="I225" s="230"/>
      <c r="J225" s="225"/>
      <c r="K225" s="225"/>
      <c r="L225" s="231"/>
      <c r="M225" s="236"/>
      <c r="N225" s="237"/>
      <c r="O225" s="237"/>
      <c r="P225" s="237"/>
      <c r="Q225" s="237"/>
      <c r="R225" s="237"/>
      <c r="S225" s="237"/>
      <c r="T225" s="238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T225" s="235" t="s">
        <v>275</v>
      </c>
      <c r="AU225" s="235" t="s">
        <v>76</v>
      </c>
      <c r="AV225" s="12" t="s">
        <v>78</v>
      </c>
      <c r="AW225" s="12" t="s">
        <v>31</v>
      </c>
      <c r="AX225" s="12" t="s">
        <v>69</v>
      </c>
      <c r="AY225" s="235" t="s">
        <v>266</v>
      </c>
    </row>
    <row r="226" s="12" customFormat="1">
      <c r="A226" s="12"/>
      <c r="B226" s="224"/>
      <c r="C226" s="225"/>
      <c r="D226" s="226" t="s">
        <v>275</v>
      </c>
      <c r="E226" s="227" t="s">
        <v>1648</v>
      </c>
      <c r="F226" s="228" t="s">
        <v>4882</v>
      </c>
      <c r="G226" s="225"/>
      <c r="H226" s="229">
        <v>102.574</v>
      </c>
      <c r="I226" s="230"/>
      <c r="J226" s="225"/>
      <c r="K226" s="225"/>
      <c r="L226" s="231"/>
      <c r="M226" s="236"/>
      <c r="N226" s="237"/>
      <c r="O226" s="237"/>
      <c r="P226" s="237"/>
      <c r="Q226" s="237"/>
      <c r="R226" s="237"/>
      <c r="S226" s="237"/>
      <c r="T226" s="238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T226" s="235" t="s">
        <v>275</v>
      </c>
      <c r="AU226" s="235" t="s">
        <v>76</v>
      </c>
      <c r="AV226" s="12" t="s">
        <v>78</v>
      </c>
      <c r="AW226" s="12" t="s">
        <v>31</v>
      </c>
      <c r="AX226" s="12" t="s">
        <v>69</v>
      </c>
      <c r="AY226" s="235" t="s">
        <v>266</v>
      </c>
    </row>
    <row r="227" s="12" customFormat="1">
      <c r="A227" s="12"/>
      <c r="B227" s="224"/>
      <c r="C227" s="225"/>
      <c r="D227" s="226" t="s">
        <v>275</v>
      </c>
      <c r="E227" s="227" t="s">
        <v>1651</v>
      </c>
      <c r="F227" s="228" t="s">
        <v>4883</v>
      </c>
      <c r="G227" s="225"/>
      <c r="H227" s="229">
        <v>98.25</v>
      </c>
      <c r="I227" s="230"/>
      <c r="J227" s="225"/>
      <c r="K227" s="225"/>
      <c r="L227" s="231"/>
      <c r="M227" s="236"/>
      <c r="N227" s="237"/>
      <c r="O227" s="237"/>
      <c r="P227" s="237"/>
      <c r="Q227" s="237"/>
      <c r="R227" s="237"/>
      <c r="S227" s="237"/>
      <c r="T227" s="238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T227" s="235" t="s">
        <v>275</v>
      </c>
      <c r="AU227" s="235" t="s">
        <v>76</v>
      </c>
      <c r="AV227" s="12" t="s">
        <v>78</v>
      </c>
      <c r="AW227" s="12" t="s">
        <v>31</v>
      </c>
      <c r="AX227" s="12" t="s">
        <v>69</v>
      </c>
      <c r="AY227" s="235" t="s">
        <v>266</v>
      </c>
    </row>
    <row r="228" s="12" customFormat="1">
      <c r="A228" s="12"/>
      <c r="B228" s="224"/>
      <c r="C228" s="225"/>
      <c r="D228" s="226" t="s">
        <v>275</v>
      </c>
      <c r="E228" s="227" t="s">
        <v>1653</v>
      </c>
      <c r="F228" s="228" t="s">
        <v>4884</v>
      </c>
      <c r="G228" s="225"/>
      <c r="H228" s="229">
        <v>30.669</v>
      </c>
      <c r="I228" s="230"/>
      <c r="J228" s="225"/>
      <c r="K228" s="225"/>
      <c r="L228" s="231"/>
      <c r="M228" s="236"/>
      <c r="N228" s="237"/>
      <c r="O228" s="237"/>
      <c r="P228" s="237"/>
      <c r="Q228" s="237"/>
      <c r="R228" s="237"/>
      <c r="S228" s="237"/>
      <c r="T228" s="238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T228" s="235" t="s">
        <v>275</v>
      </c>
      <c r="AU228" s="235" t="s">
        <v>76</v>
      </c>
      <c r="AV228" s="12" t="s">
        <v>78</v>
      </c>
      <c r="AW228" s="12" t="s">
        <v>31</v>
      </c>
      <c r="AX228" s="12" t="s">
        <v>69</v>
      </c>
      <c r="AY228" s="235" t="s">
        <v>266</v>
      </c>
    </row>
    <row r="229" s="12" customFormat="1">
      <c r="A229" s="12"/>
      <c r="B229" s="224"/>
      <c r="C229" s="225"/>
      <c r="D229" s="226" t="s">
        <v>275</v>
      </c>
      <c r="E229" s="227" t="s">
        <v>1850</v>
      </c>
      <c r="F229" s="228" t="s">
        <v>4885</v>
      </c>
      <c r="G229" s="225"/>
      <c r="H229" s="229">
        <v>49.801000000000002</v>
      </c>
      <c r="I229" s="230"/>
      <c r="J229" s="225"/>
      <c r="K229" s="225"/>
      <c r="L229" s="231"/>
      <c r="M229" s="236"/>
      <c r="N229" s="237"/>
      <c r="O229" s="237"/>
      <c r="P229" s="237"/>
      <c r="Q229" s="237"/>
      <c r="R229" s="237"/>
      <c r="S229" s="237"/>
      <c r="T229" s="238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T229" s="235" t="s">
        <v>275</v>
      </c>
      <c r="AU229" s="235" t="s">
        <v>76</v>
      </c>
      <c r="AV229" s="12" t="s">
        <v>78</v>
      </c>
      <c r="AW229" s="12" t="s">
        <v>31</v>
      </c>
      <c r="AX229" s="12" t="s">
        <v>69</v>
      </c>
      <c r="AY229" s="235" t="s">
        <v>266</v>
      </c>
    </row>
    <row r="230" s="12" customFormat="1">
      <c r="A230" s="12"/>
      <c r="B230" s="224"/>
      <c r="C230" s="225"/>
      <c r="D230" s="226" t="s">
        <v>275</v>
      </c>
      <c r="E230" s="227" t="s">
        <v>4752</v>
      </c>
      <c r="F230" s="228" t="s">
        <v>4886</v>
      </c>
      <c r="G230" s="225"/>
      <c r="H230" s="229">
        <v>44.213999999999999</v>
      </c>
      <c r="I230" s="230"/>
      <c r="J230" s="225"/>
      <c r="K230" s="225"/>
      <c r="L230" s="231"/>
      <c r="M230" s="236"/>
      <c r="N230" s="237"/>
      <c r="O230" s="237"/>
      <c r="P230" s="237"/>
      <c r="Q230" s="237"/>
      <c r="R230" s="237"/>
      <c r="S230" s="237"/>
      <c r="T230" s="238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T230" s="235" t="s">
        <v>275</v>
      </c>
      <c r="AU230" s="235" t="s">
        <v>76</v>
      </c>
      <c r="AV230" s="12" t="s">
        <v>78</v>
      </c>
      <c r="AW230" s="12" t="s">
        <v>31</v>
      </c>
      <c r="AX230" s="12" t="s">
        <v>69</v>
      </c>
      <c r="AY230" s="235" t="s">
        <v>266</v>
      </c>
    </row>
    <row r="231" s="12" customFormat="1">
      <c r="A231" s="12"/>
      <c r="B231" s="224"/>
      <c r="C231" s="225"/>
      <c r="D231" s="226" t="s">
        <v>275</v>
      </c>
      <c r="E231" s="227" t="s">
        <v>4754</v>
      </c>
      <c r="F231" s="228" t="s">
        <v>4887</v>
      </c>
      <c r="G231" s="225"/>
      <c r="H231" s="229">
        <v>88.819999999999993</v>
      </c>
      <c r="I231" s="230"/>
      <c r="J231" s="225"/>
      <c r="K231" s="225"/>
      <c r="L231" s="231"/>
      <c r="M231" s="236"/>
      <c r="N231" s="237"/>
      <c r="O231" s="237"/>
      <c r="P231" s="237"/>
      <c r="Q231" s="237"/>
      <c r="R231" s="237"/>
      <c r="S231" s="237"/>
      <c r="T231" s="238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T231" s="235" t="s">
        <v>275</v>
      </c>
      <c r="AU231" s="235" t="s">
        <v>76</v>
      </c>
      <c r="AV231" s="12" t="s">
        <v>78</v>
      </c>
      <c r="AW231" s="12" t="s">
        <v>31</v>
      </c>
      <c r="AX231" s="12" t="s">
        <v>69</v>
      </c>
      <c r="AY231" s="235" t="s">
        <v>266</v>
      </c>
    </row>
    <row r="232" s="12" customFormat="1">
      <c r="A232" s="12"/>
      <c r="B232" s="224"/>
      <c r="C232" s="225"/>
      <c r="D232" s="226" t="s">
        <v>275</v>
      </c>
      <c r="E232" s="227" t="s">
        <v>4888</v>
      </c>
      <c r="F232" s="228" t="s">
        <v>4889</v>
      </c>
      <c r="G232" s="225"/>
      <c r="H232" s="229">
        <v>460.68400000000003</v>
      </c>
      <c r="I232" s="230"/>
      <c r="J232" s="225"/>
      <c r="K232" s="225"/>
      <c r="L232" s="231"/>
      <c r="M232" s="236"/>
      <c r="N232" s="237"/>
      <c r="O232" s="237"/>
      <c r="P232" s="237"/>
      <c r="Q232" s="237"/>
      <c r="R232" s="237"/>
      <c r="S232" s="237"/>
      <c r="T232" s="238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T232" s="235" t="s">
        <v>275</v>
      </c>
      <c r="AU232" s="235" t="s">
        <v>76</v>
      </c>
      <c r="AV232" s="12" t="s">
        <v>78</v>
      </c>
      <c r="AW232" s="12" t="s">
        <v>31</v>
      </c>
      <c r="AX232" s="12" t="s">
        <v>76</v>
      </c>
      <c r="AY232" s="235" t="s">
        <v>266</v>
      </c>
    </row>
    <row r="233" s="2" customFormat="1" ht="16.5" customHeight="1">
      <c r="A233" s="38"/>
      <c r="B233" s="39"/>
      <c r="C233" s="239" t="s">
        <v>820</v>
      </c>
      <c r="D233" s="239" t="s">
        <v>299</v>
      </c>
      <c r="E233" s="240" t="s">
        <v>4300</v>
      </c>
      <c r="F233" s="241" t="s">
        <v>4301</v>
      </c>
      <c r="G233" s="242" t="s">
        <v>299</v>
      </c>
      <c r="H233" s="243">
        <v>460.68400000000003</v>
      </c>
      <c r="I233" s="244"/>
      <c r="J233" s="245">
        <f>ROUND(I233*H233,2)</f>
        <v>0</v>
      </c>
      <c r="K233" s="241" t="s">
        <v>19</v>
      </c>
      <c r="L233" s="246"/>
      <c r="M233" s="247" t="s">
        <v>19</v>
      </c>
      <c r="N233" s="248" t="s">
        <v>40</v>
      </c>
      <c r="O233" s="84"/>
      <c r="P233" s="215">
        <f>O233*H233</f>
        <v>0</v>
      </c>
      <c r="Q233" s="215">
        <v>0</v>
      </c>
      <c r="R233" s="215">
        <f>Q233*H233</f>
        <v>0</v>
      </c>
      <c r="S233" s="215">
        <v>0</v>
      </c>
      <c r="T233" s="216">
        <f>S233*H233</f>
        <v>0</v>
      </c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R233" s="217" t="s">
        <v>303</v>
      </c>
      <c r="AT233" s="217" t="s">
        <v>299</v>
      </c>
      <c r="AU233" s="217" t="s">
        <v>76</v>
      </c>
      <c r="AY233" s="17" t="s">
        <v>266</v>
      </c>
      <c r="BE233" s="218">
        <f>IF(N233="základní",J233,0)</f>
        <v>0</v>
      </c>
      <c r="BF233" s="218">
        <f>IF(N233="snížená",J233,0)</f>
        <v>0</v>
      </c>
      <c r="BG233" s="218">
        <f>IF(N233="zákl. přenesená",J233,0)</f>
        <v>0</v>
      </c>
      <c r="BH233" s="218">
        <f>IF(N233="sníž. přenesená",J233,0)</f>
        <v>0</v>
      </c>
      <c r="BI233" s="218">
        <f>IF(N233="nulová",J233,0)</f>
        <v>0</v>
      </c>
      <c r="BJ233" s="17" t="s">
        <v>76</v>
      </c>
      <c r="BK233" s="218">
        <f>ROUND(I233*H233,2)</f>
        <v>0</v>
      </c>
      <c r="BL233" s="17" t="s">
        <v>265</v>
      </c>
      <c r="BM233" s="217" t="s">
        <v>4890</v>
      </c>
    </row>
    <row r="234" s="2" customFormat="1" ht="16.5" customHeight="1">
      <c r="A234" s="38"/>
      <c r="B234" s="39"/>
      <c r="C234" s="239" t="s">
        <v>827</v>
      </c>
      <c r="D234" s="239" t="s">
        <v>299</v>
      </c>
      <c r="E234" s="240" t="s">
        <v>4891</v>
      </c>
      <c r="F234" s="241" t="s">
        <v>4892</v>
      </c>
      <c r="G234" s="242" t="s">
        <v>293</v>
      </c>
      <c r="H234" s="243">
        <v>101.09999999999999</v>
      </c>
      <c r="I234" s="244"/>
      <c r="J234" s="245">
        <f>ROUND(I234*H234,2)</f>
        <v>0</v>
      </c>
      <c r="K234" s="241" t="s">
        <v>271</v>
      </c>
      <c r="L234" s="246"/>
      <c r="M234" s="247" t="s">
        <v>19</v>
      </c>
      <c r="N234" s="248" t="s">
        <v>40</v>
      </c>
      <c r="O234" s="84"/>
      <c r="P234" s="215">
        <f>O234*H234</f>
        <v>0</v>
      </c>
      <c r="Q234" s="215">
        <v>0</v>
      </c>
      <c r="R234" s="215">
        <f>Q234*H234</f>
        <v>0</v>
      </c>
      <c r="S234" s="215">
        <v>0</v>
      </c>
      <c r="T234" s="216">
        <f>S234*H234</f>
        <v>0</v>
      </c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R234" s="217" t="s">
        <v>303</v>
      </c>
      <c r="AT234" s="217" t="s">
        <v>299</v>
      </c>
      <c r="AU234" s="217" t="s">
        <v>76</v>
      </c>
      <c r="AY234" s="17" t="s">
        <v>266</v>
      </c>
      <c r="BE234" s="218">
        <f>IF(N234="základní",J234,0)</f>
        <v>0</v>
      </c>
      <c r="BF234" s="218">
        <f>IF(N234="snížená",J234,0)</f>
        <v>0</v>
      </c>
      <c r="BG234" s="218">
        <f>IF(N234="zákl. přenesená",J234,0)</f>
        <v>0</v>
      </c>
      <c r="BH234" s="218">
        <f>IF(N234="sníž. přenesená",J234,0)</f>
        <v>0</v>
      </c>
      <c r="BI234" s="218">
        <f>IF(N234="nulová",J234,0)</f>
        <v>0</v>
      </c>
      <c r="BJ234" s="17" t="s">
        <v>76</v>
      </c>
      <c r="BK234" s="218">
        <f>ROUND(I234*H234,2)</f>
        <v>0</v>
      </c>
      <c r="BL234" s="17" t="s">
        <v>265</v>
      </c>
      <c r="BM234" s="217" t="s">
        <v>4893</v>
      </c>
    </row>
    <row r="235" s="2" customFormat="1">
      <c r="A235" s="38"/>
      <c r="B235" s="39"/>
      <c r="C235" s="40"/>
      <c r="D235" s="219" t="s">
        <v>273</v>
      </c>
      <c r="E235" s="40"/>
      <c r="F235" s="220" t="s">
        <v>4894</v>
      </c>
      <c r="G235" s="40"/>
      <c r="H235" s="40"/>
      <c r="I235" s="221"/>
      <c r="J235" s="40"/>
      <c r="K235" s="40"/>
      <c r="L235" s="44"/>
      <c r="M235" s="222"/>
      <c r="N235" s="223"/>
      <c r="O235" s="84"/>
      <c r="P235" s="84"/>
      <c r="Q235" s="84"/>
      <c r="R235" s="84"/>
      <c r="S235" s="84"/>
      <c r="T235" s="85"/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T235" s="17" t="s">
        <v>273</v>
      </c>
      <c r="AU235" s="17" t="s">
        <v>76</v>
      </c>
    </row>
    <row r="236" s="2" customFormat="1" ht="16.5" customHeight="1">
      <c r="A236" s="38"/>
      <c r="B236" s="39"/>
      <c r="C236" s="239" t="s">
        <v>832</v>
      </c>
      <c r="D236" s="239" t="s">
        <v>299</v>
      </c>
      <c r="E236" s="240" t="s">
        <v>4895</v>
      </c>
      <c r="F236" s="241" t="s">
        <v>4896</v>
      </c>
      <c r="G236" s="242" t="s">
        <v>293</v>
      </c>
      <c r="H236" s="243">
        <v>35.5</v>
      </c>
      <c r="I236" s="244"/>
      <c r="J236" s="245">
        <f>ROUND(I236*H236,2)</f>
        <v>0</v>
      </c>
      <c r="K236" s="241" t="s">
        <v>271</v>
      </c>
      <c r="L236" s="246"/>
      <c r="M236" s="247" t="s">
        <v>19</v>
      </c>
      <c r="N236" s="248" t="s">
        <v>40</v>
      </c>
      <c r="O236" s="84"/>
      <c r="P236" s="215">
        <f>O236*H236</f>
        <v>0</v>
      </c>
      <c r="Q236" s="215">
        <v>0</v>
      </c>
      <c r="R236" s="215">
        <f>Q236*H236</f>
        <v>0</v>
      </c>
      <c r="S236" s="215">
        <v>0</v>
      </c>
      <c r="T236" s="216">
        <f>S236*H236</f>
        <v>0</v>
      </c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R236" s="217" t="s">
        <v>303</v>
      </c>
      <c r="AT236" s="217" t="s">
        <v>299</v>
      </c>
      <c r="AU236" s="217" t="s">
        <v>76</v>
      </c>
      <c r="AY236" s="17" t="s">
        <v>266</v>
      </c>
      <c r="BE236" s="218">
        <f>IF(N236="základní",J236,0)</f>
        <v>0</v>
      </c>
      <c r="BF236" s="218">
        <f>IF(N236="snížená",J236,0)</f>
        <v>0</v>
      </c>
      <c r="BG236" s="218">
        <f>IF(N236="zákl. přenesená",J236,0)</f>
        <v>0</v>
      </c>
      <c r="BH236" s="218">
        <f>IF(N236="sníž. přenesená",J236,0)</f>
        <v>0</v>
      </c>
      <c r="BI236" s="218">
        <f>IF(N236="nulová",J236,0)</f>
        <v>0</v>
      </c>
      <c r="BJ236" s="17" t="s">
        <v>76</v>
      </c>
      <c r="BK236" s="218">
        <f>ROUND(I236*H236,2)</f>
        <v>0</v>
      </c>
      <c r="BL236" s="17" t="s">
        <v>265</v>
      </c>
      <c r="BM236" s="217" t="s">
        <v>4897</v>
      </c>
    </row>
    <row r="237" s="2" customFormat="1">
      <c r="A237" s="38"/>
      <c r="B237" s="39"/>
      <c r="C237" s="40"/>
      <c r="D237" s="219" t="s">
        <v>273</v>
      </c>
      <c r="E237" s="40"/>
      <c r="F237" s="220" t="s">
        <v>4898</v>
      </c>
      <c r="G237" s="40"/>
      <c r="H237" s="40"/>
      <c r="I237" s="221"/>
      <c r="J237" s="40"/>
      <c r="K237" s="40"/>
      <c r="L237" s="44"/>
      <c r="M237" s="222"/>
      <c r="N237" s="223"/>
      <c r="O237" s="84"/>
      <c r="P237" s="84"/>
      <c r="Q237" s="84"/>
      <c r="R237" s="84"/>
      <c r="S237" s="84"/>
      <c r="T237" s="85"/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T237" s="17" t="s">
        <v>273</v>
      </c>
      <c r="AU237" s="17" t="s">
        <v>76</v>
      </c>
    </row>
    <row r="238" s="2" customFormat="1" ht="16.5" customHeight="1">
      <c r="A238" s="38"/>
      <c r="B238" s="39"/>
      <c r="C238" s="239" t="s">
        <v>838</v>
      </c>
      <c r="D238" s="239" t="s">
        <v>299</v>
      </c>
      <c r="E238" s="240" t="s">
        <v>4899</v>
      </c>
      <c r="F238" s="241" t="s">
        <v>4900</v>
      </c>
      <c r="G238" s="242" t="s">
        <v>341</v>
      </c>
      <c r="H238" s="243">
        <v>140</v>
      </c>
      <c r="I238" s="244"/>
      <c r="J238" s="245">
        <f>ROUND(I238*H238,2)</f>
        <v>0</v>
      </c>
      <c r="K238" s="241" t="s">
        <v>19</v>
      </c>
      <c r="L238" s="246"/>
      <c r="M238" s="247" t="s">
        <v>19</v>
      </c>
      <c r="N238" s="248" t="s">
        <v>40</v>
      </c>
      <c r="O238" s="84"/>
      <c r="P238" s="215">
        <f>O238*H238</f>
        <v>0</v>
      </c>
      <c r="Q238" s="215">
        <v>0</v>
      </c>
      <c r="R238" s="215">
        <f>Q238*H238</f>
        <v>0</v>
      </c>
      <c r="S238" s="215">
        <v>0</v>
      </c>
      <c r="T238" s="216">
        <f>S238*H238</f>
        <v>0</v>
      </c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R238" s="217" t="s">
        <v>303</v>
      </c>
      <c r="AT238" s="217" t="s">
        <v>299</v>
      </c>
      <c r="AU238" s="217" t="s">
        <v>76</v>
      </c>
      <c r="AY238" s="17" t="s">
        <v>266</v>
      </c>
      <c r="BE238" s="218">
        <f>IF(N238="základní",J238,0)</f>
        <v>0</v>
      </c>
      <c r="BF238" s="218">
        <f>IF(N238="snížená",J238,0)</f>
        <v>0</v>
      </c>
      <c r="BG238" s="218">
        <f>IF(N238="zákl. přenesená",J238,0)</f>
        <v>0</v>
      </c>
      <c r="BH238" s="218">
        <f>IF(N238="sníž. přenesená",J238,0)</f>
        <v>0</v>
      </c>
      <c r="BI238" s="218">
        <f>IF(N238="nulová",J238,0)</f>
        <v>0</v>
      </c>
      <c r="BJ238" s="17" t="s">
        <v>76</v>
      </c>
      <c r="BK238" s="218">
        <f>ROUND(I238*H238,2)</f>
        <v>0</v>
      </c>
      <c r="BL238" s="17" t="s">
        <v>265</v>
      </c>
      <c r="BM238" s="217" t="s">
        <v>4901</v>
      </c>
    </row>
    <row r="239" s="2" customFormat="1" ht="16.5" customHeight="1">
      <c r="A239" s="38"/>
      <c r="B239" s="39"/>
      <c r="C239" s="206" t="s">
        <v>846</v>
      </c>
      <c r="D239" s="206" t="s">
        <v>267</v>
      </c>
      <c r="E239" s="207" t="s">
        <v>4303</v>
      </c>
      <c r="F239" s="208" t="s">
        <v>4304</v>
      </c>
      <c r="G239" s="209" t="s">
        <v>299</v>
      </c>
      <c r="H239" s="210">
        <v>77.019999999999996</v>
      </c>
      <c r="I239" s="211"/>
      <c r="J239" s="212">
        <f>ROUND(I239*H239,2)</f>
        <v>0</v>
      </c>
      <c r="K239" s="208" t="s">
        <v>271</v>
      </c>
      <c r="L239" s="44"/>
      <c r="M239" s="213" t="s">
        <v>19</v>
      </c>
      <c r="N239" s="214" t="s">
        <v>40</v>
      </c>
      <c r="O239" s="84"/>
      <c r="P239" s="215">
        <f>O239*H239</f>
        <v>0</v>
      </c>
      <c r="Q239" s="215">
        <v>0</v>
      </c>
      <c r="R239" s="215">
        <f>Q239*H239</f>
        <v>0</v>
      </c>
      <c r="S239" s="215">
        <v>0</v>
      </c>
      <c r="T239" s="216">
        <f>S239*H239</f>
        <v>0</v>
      </c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R239" s="217" t="s">
        <v>265</v>
      </c>
      <c r="AT239" s="217" t="s">
        <v>267</v>
      </c>
      <c r="AU239" s="217" t="s">
        <v>76</v>
      </c>
      <c r="AY239" s="17" t="s">
        <v>266</v>
      </c>
      <c r="BE239" s="218">
        <f>IF(N239="základní",J239,0)</f>
        <v>0</v>
      </c>
      <c r="BF239" s="218">
        <f>IF(N239="snížená",J239,0)</f>
        <v>0</v>
      </c>
      <c r="BG239" s="218">
        <f>IF(N239="zákl. přenesená",J239,0)</f>
        <v>0</v>
      </c>
      <c r="BH239" s="218">
        <f>IF(N239="sníž. přenesená",J239,0)</f>
        <v>0</v>
      </c>
      <c r="BI239" s="218">
        <f>IF(N239="nulová",J239,0)</f>
        <v>0</v>
      </c>
      <c r="BJ239" s="17" t="s">
        <v>76</v>
      </c>
      <c r="BK239" s="218">
        <f>ROUND(I239*H239,2)</f>
        <v>0</v>
      </c>
      <c r="BL239" s="17" t="s">
        <v>265</v>
      </c>
      <c r="BM239" s="217" t="s">
        <v>4902</v>
      </c>
    </row>
    <row r="240" s="2" customFormat="1">
      <c r="A240" s="38"/>
      <c r="B240" s="39"/>
      <c r="C240" s="40"/>
      <c r="D240" s="219" t="s">
        <v>273</v>
      </c>
      <c r="E240" s="40"/>
      <c r="F240" s="220" t="s">
        <v>4306</v>
      </c>
      <c r="G240" s="40"/>
      <c r="H240" s="40"/>
      <c r="I240" s="221"/>
      <c r="J240" s="40"/>
      <c r="K240" s="40"/>
      <c r="L240" s="44"/>
      <c r="M240" s="222"/>
      <c r="N240" s="223"/>
      <c r="O240" s="84"/>
      <c r="P240" s="84"/>
      <c r="Q240" s="84"/>
      <c r="R240" s="84"/>
      <c r="S240" s="84"/>
      <c r="T240" s="85"/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T240" s="17" t="s">
        <v>273</v>
      </c>
      <c r="AU240" s="17" t="s">
        <v>76</v>
      </c>
    </row>
    <row r="241" s="12" customFormat="1">
      <c r="A241" s="12"/>
      <c r="B241" s="224"/>
      <c r="C241" s="225"/>
      <c r="D241" s="226" t="s">
        <v>275</v>
      </c>
      <c r="E241" s="227" t="s">
        <v>851</v>
      </c>
      <c r="F241" s="228" t="s">
        <v>4903</v>
      </c>
      <c r="G241" s="225"/>
      <c r="H241" s="229">
        <v>77.019999999999996</v>
      </c>
      <c r="I241" s="230"/>
      <c r="J241" s="225"/>
      <c r="K241" s="225"/>
      <c r="L241" s="231"/>
      <c r="M241" s="236"/>
      <c r="N241" s="237"/>
      <c r="O241" s="237"/>
      <c r="P241" s="237"/>
      <c r="Q241" s="237"/>
      <c r="R241" s="237"/>
      <c r="S241" s="237"/>
      <c r="T241" s="238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T241" s="235" t="s">
        <v>275</v>
      </c>
      <c r="AU241" s="235" t="s">
        <v>76</v>
      </c>
      <c r="AV241" s="12" t="s">
        <v>78</v>
      </c>
      <c r="AW241" s="12" t="s">
        <v>31</v>
      </c>
      <c r="AX241" s="12" t="s">
        <v>69</v>
      </c>
      <c r="AY241" s="235" t="s">
        <v>266</v>
      </c>
    </row>
    <row r="242" s="12" customFormat="1">
      <c r="A242" s="12"/>
      <c r="B242" s="224"/>
      <c r="C242" s="225"/>
      <c r="D242" s="226" t="s">
        <v>275</v>
      </c>
      <c r="E242" s="227" t="s">
        <v>4717</v>
      </c>
      <c r="F242" s="228" t="s">
        <v>4718</v>
      </c>
      <c r="G242" s="225"/>
      <c r="H242" s="229">
        <v>77.019999999999996</v>
      </c>
      <c r="I242" s="230"/>
      <c r="J242" s="225"/>
      <c r="K242" s="225"/>
      <c r="L242" s="231"/>
      <c r="M242" s="236"/>
      <c r="N242" s="237"/>
      <c r="O242" s="237"/>
      <c r="P242" s="237"/>
      <c r="Q242" s="237"/>
      <c r="R242" s="237"/>
      <c r="S242" s="237"/>
      <c r="T242" s="238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T242" s="235" t="s">
        <v>275</v>
      </c>
      <c r="AU242" s="235" t="s">
        <v>76</v>
      </c>
      <c r="AV242" s="12" t="s">
        <v>78</v>
      </c>
      <c r="AW242" s="12" t="s">
        <v>31</v>
      </c>
      <c r="AX242" s="12" t="s">
        <v>76</v>
      </c>
      <c r="AY242" s="235" t="s">
        <v>266</v>
      </c>
    </row>
    <row r="243" s="2" customFormat="1" ht="16.5" customHeight="1">
      <c r="A243" s="38"/>
      <c r="B243" s="39"/>
      <c r="C243" s="206" t="s">
        <v>853</v>
      </c>
      <c r="D243" s="206" t="s">
        <v>267</v>
      </c>
      <c r="E243" s="207" t="s">
        <v>4311</v>
      </c>
      <c r="F243" s="208" t="s">
        <v>4312</v>
      </c>
      <c r="G243" s="209" t="s">
        <v>341</v>
      </c>
      <c r="H243" s="210">
        <v>1135.6669999999999</v>
      </c>
      <c r="I243" s="211"/>
      <c r="J243" s="212">
        <f>ROUND(I243*H243,2)</f>
        <v>0</v>
      </c>
      <c r="K243" s="208" t="s">
        <v>271</v>
      </c>
      <c r="L243" s="44"/>
      <c r="M243" s="213" t="s">
        <v>19</v>
      </c>
      <c r="N243" s="214" t="s">
        <v>40</v>
      </c>
      <c r="O243" s="84"/>
      <c r="P243" s="215">
        <f>O243*H243</f>
        <v>0</v>
      </c>
      <c r="Q243" s="215">
        <v>0</v>
      </c>
      <c r="R243" s="215">
        <f>Q243*H243</f>
        <v>0</v>
      </c>
      <c r="S243" s="215">
        <v>0</v>
      </c>
      <c r="T243" s="216">
        <f>S243*H243</f>
        <v>0</v>
      </c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R243" s="217" t="s">
        <v>265</v>
      </c>
      <c r="AT243" s="217" t="s">
        <v>267</v>
      </c>
      <c r="AU243" s="217" t="s">
        <v>76</v>
      </c>
      <c r="AY243" s="17" t="s">
        <v>266</v>
      </c>
      <c r="BE243" s="218">
        <f>IF(N243="základní",J243,0)</f>
        <v>0</v>
      </c>
      <c r="BF243" s="218">
        <f>IF(N243="snížená",J243,0)</f>
        <v>0</v>
      </c>
      <c r="BG243" s="218">
        <f>IF(N243="zákl. přenesená",J243,0)</f>
        <v>0</v>
      </c>
      <c r="BH243" s="218">
        <f>IF(N243="sníž. přenesená",J243,0)</f>
        <v>0</v>
      </c>
      <c r="BI243" s="218">
        <f>IF(N243="nulová",J243,0)</f>
        <v>0</v>
      </c>
      <c r="BJ243" s="17" t="s">
        <v>76</v>
      </c>
      <c r="BK243" s="218">
        <f>ROUND(I243*H243,2)</f>
        <v>0</v>
      </c>
      <c r="BL243" s="17" t="s">
        <v>265</v>
      </c>
      <c r="BM243" s="217" t="s">
        <v>4904</v>
      </c>
    </row>
    <row r="244" s="2" customFormat="1">
      <c r="A244" s="38"/>
      <c r="B244" s="39"/>
      <c r="C244" s="40"/>
      <c r="D244" s="219" t="s">
        <v>273</v>
      </c>
      <c r="E244" s="40"/>
      <c r="F244" s="220" t="s">
        <v>4314</v>
      </c>
      <c r="G244" s="40"/>
      <c r="H244" s="40"/>
      <c r="I244" s="221"/>
      <c r="J244" s="40"/>
      <c r="K244" s="40"/>
      <c r="L244" s="44"/>
      <c r="M244" s="222"/>
      <c r="N244" s="223"/>
      <c r="O244" s="84"/>
      <c r="P244" s="84"/>
      <c r="Q244" s="84"/>
      <c r="R244" s="84"/>
      <c r="S244" s="84"/>
      <c r="T244" s="85"/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T244" s="17" t="s">
        <v>273</v>
      </c>
      <c r="AU244" s="17" t="s">
        <v>76</v>
      </c>
    </row>
    <row r="245" s="2" customFormat="1" ht="16.5" customHeight="1">
      <c r="A245" s="38"/>
      <c r="B245" s="39"/>
      <c r="C245" s="206" t="s">
        <v>860</v>
      </c>
      <c r="D245" s="206" t="s">
        <v>267</v>
      </c>
      <c r="E245" s="207" t="s">
        <v>4315</v>
      </c>
      <c r="F245" s="208" t="s">
        <v>4316</v>
      </c>
      <c r="G245" s="209" t="s">
        <v>341</v>
      </c>
      <c r="H245" s="210">
        <v>256.733</v>
      </c>
      <c r="I245" s="211"/>
      <c r="J245" s="212">
        <f>ROUND(I245*H245,2)</f>
        <v>0</v>
      </c>
      <c r="K245" s="208" t="s">
        <v>271</v>
      </c>
      <c r="L245" s="44"/>
      <c r="M245" s="213" t="s">
        <v>19</v>
      </c>
      <c r="N245" s="214" t="s">
        <v>40</v>
      </c>
      <c r="O245" s="84"/>
      <c r="P245" s="215">
        <f>O245*H245</f>
        <v>0</v>
      </c>
      <c r="Q245" s="215">
        <v>0</v>
      </c>
      <c r="R245" s="215">
        <f>Q245*H245</f>
        <v>0</v>
      </c>
      <c r="S245" s="215">
        <v>0</v>
      </c>
      <c r="T245" s="216">
        <f>S245*H245</f>
        <v>0</v>
      </c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R245" s="217" t="s">
        <v>265</v>
      </c>
      <c r="AT245" s="217" t="s">
        <v>267</v>
      </c>
      <c r="AU245" s="217" t="s">
        <v>76</v>
      </c>
      <c r="AY245" s="17" t="s">
        <v>266</v>
      </c>
      <c r="BE245" s="218">
        <f>IF(N245="základní",J245,0)</f>
        <v>0</v>
      </c>
      <c r="BF245" s="218">
        <f>IF(N245="snížená",J245,0)</f>
        <v>0</v>
      </c>
      <c r="BG245" s="218">
        <f>IF(N245="zákl. přenesená",J245,0)</f>
        <v>0</v>
      </c>
      <c r="BH245" s="218">
        <f>IF(N245="sníž. přenesená",J245,0)</f>
        <v>0</v>
      </c>
      <c r="BI245" s="218">
        <f>IF(N245="nulová",J245,0)</f>
        <v>0</v>
      </c>
      <c r="BJ245" s="17" t="s">
        <v>76</v>
      </c>
      <c r="BK245" s="218">
        <f>ROUND(I245*H245,2)</f>
        <v>0</v>
      </c>
      <c r="BL245" s="17" t="s">
        <v>265</v>
      </c>
      <c r="BM245" s="217" t="s">
        <v>4905</v>
      </c>
    </row>
    <row r="246" s="2" customFormat="1">
      <c r="A246" s="38"/>
      <c r="B246" s="39"/>
      <c r="C246" s="40"/>
      <c r="D246" s="219" t="s">
        <v>273</v>
      </c>
      <c r="E246" s="40"/>
      <c r="F246" s="220" t="s">
        <v>4318</v>
      </c>
      <c r="G246" s="40"/>
      <c r="H246" s="40"/>
      <c r="I246" s="221"/>
      <c r="J246" s="40"/>
      <c r="K246" s="40"/>
      <c r="L246" s="44"/>
      <c r="M246" s="222"/>
      <c r="N246" s="223"/>
      <c r="O246" s="84"/>
      <c r="P246" s="84"/>
      <c r="Q246" s="84"/>
      <c r="R246" s="84"/>
      <c r="S246" s="84"/>
      <c r="T246" s="85"/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T246" s="17" t="s">
        <v>273</v>
      </c>
      <c r="AU246" s="17" t="s">
        <v>76</v>
      </c>
    </row>
    <row r="247" s="2" customFormat="1" ht="16.5" customHeight="1">
      <c r="A247" s="38"/>
      <c r="B247" s="39"/>
      <c r="C247" s="206" t="s">
        <v>864</v>
      </c>
      <c r="D247" s="206" t="s">
        <v>267</v>
      </c>
      <c r="E247" s="207" t="s">
        <v>4319</v>
      </c>
      <c r="F247" s="208" t="s">
        <v>4320</v>
      </c>
      <c r="G247" s="209" t="s">
        <v>341</v>
      </c>
      <c r="H247" s="210">
        <v>109.024</v>
      </c>
      <c r="I247" s="211"/>
      <c r="J247" s="212">
        <f>ROUND(I247*H247,2)</f>
        <v>0</v>
      </c>
      <c r="K247" s="208" t="s">
        <v>271</v>
      </c>
      <c r="L247" s="44"/>
      <c r="M247" s="213" t="s">
        <v>19</v>
      </c>
      <c r="N247" s="214" t="s">
        <v>40</v>
      </c>
      <c r="O247" s="84"/>
      <c r="P247" s="215">
        <f>O247*H247</f>
        <v>0</v>
      </c>
      <c r="Q247" s="215">
        <v>0</v>
      </c>
      <c r="R247" s="215">
        <f>Q247*H247</f>
        <v>0</v>
      </c>
      <c r="S247" s="215">
        <v>0</v>
      </c>
      <c r="T247" s="216">
        <f>S247*H247</f>
        <v>0</v>
      </c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R247" s="217" t="s">
        <v>265</v>
      </c>
      <c r="AT247" s="217" t="s">
        <v>267</v>
      </c>
      <c r="AU247" s="217" t="s">
        <v>76</v>
      </c>
      <c r="AY247" s="17" t="s">
        <v>266</v>
      </c>
      <c r="BE247" s="218">
        <f>IF(N247="základní",J247,0)</f>
        <v>0</v>
      </c>
      <c r="BF247" s="218">
        <f>IF(N247="snížená",J247,0)</f>
        <v>0</v>
      </c>
      <c r="BG247" s="218">
        <f>IF(N247="zákl. přenesená",J247,0)</f>
        <v>0</v>
      </c>
      <c r="BH247" s="218">
        <f>IF(N247="sníž. přenesená",J247,0)</f>
        <v>0</v>
      </c>
      <c r="BI247" s="218">
        <f>IF(N247="nulová",J247,0)</f>
        <v>0</v>
      </c>
      <c r="BJ247" s="17" t="s">
        <v>76</v>
      </c>
      <c r="BK247" s="218">
        <f>ROUND(I247*H247,2)</f>
        <v>0</v>
      </c>
      <c r="BL247" s="17" t="s">
        <v>265</v>
      </c>
      <c r="BM247" s="217" t="s">
        <v>4906</v>
      </c>
    </row>
    <row r="248" s="2" customFormat="1">
      <c r="A248" s="38"/>
      <c r="B248" s="39"/>
      <c r="C248" s="40"/>
      <c r="D248" s="219" t="s">
        <v>273</v>
      </c>
      <c r="E248" s="40"/>
      <c r="F248" s="220" t="s">
        <v>4322</v>
      </c>
      <c r="G248" s="40"/>
      <c r="H248" s="40"/>
      <c r="I248" s="221"/>
      <c r="J248" s="40"/>
      <c r="K248" s="40"/>
      <c r="L248" s="44"/>
      <c r="M248" s="222"/>
      <c r="N248" s="223"/>
      <c r="O248" s="84"/>
      <c r="P248" s="84"/>
      <c r="Q248" s="84"/>
      <c r="R248" s="84"/>
      <c r="S248" s="84"/>
      <c r="T248" s="85"/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T248" s="17" t="s">
        <v>273</v>
      </c>
      <c r="AU248" s="17" t="s">
        <v>76</v>
      </c>
    </row>
    <row r="249" s="2" customFormat="1" ht="16.5" customHeight="1">
      <c r="A249" s="38"/>
      <c r="B249" s="39"/>
      <c r="C249" s="206" t="s">
        <v>871</v>
      </c>
      <c r="D249" s="206" t="s">
        <v>267</v>
      </c>
      <c r="E249" s="207" t="s">
        <v>4907</v>
      </c>
      <c r="F249" s="208" t="s">
        <v>4908</v>
      </c>
      <c r="G249" s="209" t="s">
        <v>299</v>
      </c>
      <c r="H249" s="210">
        <v>460.68400000000003</v>
      </c>
      <c r="I249" s="211"/>
      <c r="J249" s="212">
        <f>ROUND(I249*H249,2)</f>
        <v>0</v>
      </c>
      <c r="K249" s="208" t="s">
        <v>271</v>
      </c>
      <c r="L249" s="44"/>
      <c r="M249" s="213" t="s">
        <v>19</v>
      </c>
      <c r="N249" s="214" t="s">
        <v>40</v>
      </c>
      <c r="O249" s="84"/>
      <c r="P249" s="215">
        <f>O249*H249</f>
        <v>0</v>
      </c>
      <c r="Q249" s="215">
        <v>0</v>
      </c>
      <c r="R249" s="215">
        <f>Q249*H249</f>
        <v>0</v>
      </c>
      <c r="S249" s="215">
        <v>0</v>
      </c>
      <c r="T249" s="216">
        <f>S249*H249</f>
        <v>0</v>
      </c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R249" s="217" t="s">
        <v>265</v>
      </c>
      <c r="AT249" s="217" t="s">
        <v>267</v>
      </c>
      <c r="AU249" s="217" t="s">
        <v>76</v>
      </c>
      <c r="AY249" s="17" t="s">
        <v>266</v>
      </c>
      <c r="BE249" s="218">
        <f>IF(N249="základní",J249,0)</f>
        <v>0</v>
      </c>
      <c r="BF249" s="218">
        <f>IF(N249="snížená",J249,0)</f>
        <v>0</v>
      </c>
      <c r="BG249" s="218">
        <f>IF(N249="zákl. přenesená",J249,0)</f>
        <v>0</v>
      </c>
      <c r="BH249" s="218">
        <f>IF(N249="sníž. přenesená",J249,0)</f>
        <v>0</v>
      </c>
      <c r="BI249" s="218">
        <f>IF(N249="nulová",J249,0)</f>
        <v>0</v>
      </c>
      <c r="BJ249" s="17" t="s">
        <v>76</v>
      </c>
      <c r="BK249" s="218">
        <f>ROUND(I249*H249,2)</f>
        <v>0</v>
      </c>
      <c r="BL249" s="17" t="s">
        <v>265</v>
      </c>
      <c r="BM249" s="217" t="s">
        <v>4909</v>
      </c>
    </row>
    <row r="250" s="2" customFormat="1">
      <c r="A250" s="38"/>
      <c r="B250" s="39"/>
      <c r="C250" s="40"/>
      <c r="D250" s="219" t="s">
        <v>273</v>
      </c>
      <c r="E250" s="40"/>
      <c r="F250" s="220" t="s">
        <v>4910</v>
      </c>
      <c r="G250" s="40"/>
      <c r="H250" s="40"/>
      <c r="I250" s="221"/>
      <c r="J250" s="40"/>
      <c r="K250" s="40"/>
      <c r="L250" s="44"/>
      <c r="M250" s="222"/>
      <c r="N250" s="223"/>
      <c r="O250" s="84"/>
      <c r="P250" s="84"/>
      <c r="Q250" s="84"/>
      <c r="R250" s="84"/>
      <c r="S250" s="84"/>
      <c r="T250" s="85"/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T250" s="17" t="s">
        <v>273</v>
      </c>
      <c r="AU250" s="17" t="s">
        <v>76</v>
      </c>
    </row>
    <row r="251" s="2" customFormat="1" ht="16.5" customHeight="1">
      <c r="A251" s="38"/>
      <c r="B251" s="39"/>
      <c r="C251" s="206" t="s">
        <v>878</v>
      </c>
      <c r="D251" s="206" t="s">
        <v>267</v>
      </c>
      <c r="E251" s="207" t="s">
        <v>4323</v>
      </c>
      <c r="F251" s="208" t="s">
        <v>4324</v>
      </c>
      <c r="G251" s="209" t="s">
        <v>299</v>
      </c>
      <c r="H251" s="210">
        <v>518.14300000000003</v>
      </c>
      <c r="I251" s="211"/>
      <c r="J251" s="212">
        <f>ROUND(I251*H251,2)</f>
        <v>0</v>
      </c>
      <c r="K251" s="208" t="s">
        <v>271</v>
      </c>
      <c r="L251" s="44"/>
      <c r="M251" s="213" t="s">
        <v>19</v>
      </c>
      <c r="N251" s="214" t="s">
        <v>40</v>
      </c>
      <c r="O251" s="84"/>
      <c r="P251" s="215">
        <f>O251*H251</f>
        <v>0</v>
      </c>
      <c r="Q251" s="215">
        <v>0</v>
      </c>
      <c r="R251" s="215">
        <f>Q251*H251</f>
        <v>0</v>
      </c>
      <c r="S251" s="215">
        <v>0</v>
      </c>
      <c r="T251" s="216">
        <f>S251*H251</f>
        <v>0</v>
      </c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R251" s="217" t="s">
        <v>265</v>
      </c>
      <c r="AT251" s="217" t="s">
        <v>267</v>
      </c>
      <c r="AU251" s="217" t="s">
        <v>76</v>
      </c>
      <c r="AY251" s="17" t="s">
        <v>266</v>
      </c>
      <c r="BE251" s="218">
        <f>IF(N251="základní",J251,0)</f>
        <v>0</v>
      </c>
      <c r="BF251" s="218">
        <f>IF(N251="snížená",J251,0)</f>
        <v>0</v>
      </c>
      <c r="BG251" s="218">
        <f>IF(N251="zákl. přenesená",J251,0)</f>
        <v>0</v>
      </c>
      <c r="BH251" s="218">
        <f>IF(N251="sníž. přenesená",J251,0)</f>
        <v>0</v>
      </c>
      <c r="BI251" s="218">
        <f>IF(N251="nulová",J251,0)</f>
        <v>0</v>
      </c>
      <c r="BJ251" s="17" t="s">
        <v>76</v>
      </c>
      <c r="BK251" s="218">
        <f>ROUND(I251*H251,2)</f>
        <v>0</v>
      </c>
      <c r="BL251" s="17" t="s">
        <v>265</v>
      </c>
      <c r="BM251" s="217" t="s">
        <v>4911</v>
      </c>
    </row>
    <row r="252" s="2" customFormat="1">
      <c r="A252" s="38"/>
      <c r="B252" s="39"/>
      <c r="C252" s="40"/>
      <c r="D252" s="219" t="s">
        <v>273</v>
      </c>
      <c r="E252" s="40"/>
      <c r="F252" s="220" t="s">
        <v>4326</v>
      </c>
      <c r="G252" s="40"/>
      <c r="H252" s="40"/>
      <c r="I252" s="221"/>
      <c r="J252" s="40"/>
      <c r="K252" s="40"/>
      <c r="L252" s="44"/>
      <c r="M252" s="222"/>
      <c r="N252" s="223"/>
      <c r="O252" s="84"/>
      <c r="P252" s="84"/>
      <c r="Q252" s="84"/>
      <c r="R252" s="84"/>
      <c r="S252" s="84"/>
      <c r="T252" s="85"/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T252" s="17" t="s">
        <v>273</v>
      </c>
      <c r="AU252" s="17" t="s">
        <v>76</v>
      </c>
    </row>
    <row r="253" s="2" customFormat="1" ht="16.5" customHeight="1">
      <c r="A253" s="38"/>
      <c r="B253" s="39"/>
      <c r="C253" s="206" t="s">
        <v>886</v>
      </c>
      <c r="D253" s="206" t="s">
        <v>267</v>
      </c>
      <c r="E253" s="207" t="s">
        <v>4353</v>
      </c>
      <c r="F253" s="208" t="s">
        <v>4354</v>
      </c>
      <c r="G253" s="209" t="s">
        <v>299</v>
      </c>
      <c r="H253" s="210">
        <v>978.827</v>
      </c>
      <c r="I253" s="211"/>
      <c r="J253" s="212">
        <f>ROUND(I253*H253,2)</f>
        <v>0</v>
      </c>
      <c r="K253" s="208" t="s">
        <v>19</v>
      </c>
      <c r="L253" s="44"/>
      <c r="M253" s="213" t="s">
        <v>19</v>
      </c>
      <c r="N253" s="214" t="s">
        <v>40</v>
      </c>
      <c r="O253" s="84"/>
      <c r="P253" s="215">
        <f>O253*H253</f>
        <v>0</v>
      </c>
      <c r="Q253" s="215">
        <v>0</v>
      </c>
      <c r="R253" s="215">
        <f>Q253*H253</f>
        <v>0</v>
      </c>
      <c r="S253" s="215">
        <v>0</v>
      </c>
      <c r="T253" s="216">
        <f>S253*H253</f>
        <v>0</v>
      </c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  <c r="AR253" s="217" t="s">
        <v>265</v>
      </c>
      <c r="AT253" s="217" t="s">
        <v>267</v>
      </c>
      <c r="AU253" s="217" t="s">
        <v>76</v>
      </c>
      <c r="AY253" s="17" t="s">
        <v>266</v>
      </c>
      <c r="BE253" s="218">
        <f>IF(N253="základní",J253,0)</f>
        <v>0</v>
      </c>
      <c r="BF253" s="218">
        <f>IF(N253="snížená",J253,0)</f>
        <v>0</v>
      </c>
      <c r="BG253" s="218">
        <f>IF(N253="zákl. přenesená",J253,0)</f>
        <v>0</v>
      </c>
      <c r="BH253" s="218">
        <f>IF(N253="sníž. přenesená",J253,0)</f>
        <v>0</v>
      </c>
      <c r="BI253" s="218">
        <f>IF(N253="nulová",J253,0)</f>
        <v>0</v>
      </c>
      <c r="BJ253" s="17" t="s">
        <v>76</v>
      </c>
      <c r="BK253" s="218">
        <f>ROUND(I253*H253,2)</f>
        <v>0</v>
      </c>
      <c r="BL253" s="17" t="s">
        <v>265</v>
      </c>
      <c r="BM253" s="217" t="s">
        <v>4912</v>
      </c>
    </row>
    <row r="254" s="2" customFormat="1" ht="16.5" customHeight="1">
      <c r="A254" s="38"/>
      <c r="B254" s="39"/>
      <c r="C254" s="206" t="s">
        <v>893</v>
      </c>
      <c r="D254" s="206" t="s">
        <v>267</v>
      </c>
      <c r="E254" s="207" t="s">
        <v>4327</v>
      </c>
      <c r="F254" s="208" t="s">
        <v>4328</v>
      </c>
      <c r="G254" s="209" t="s">
        <v>341</v>
      </c>
      <c r="H254" s="210">
        <v>222.64699999999999</v>
      </c>
      <c r="I254" s="211"/>
      <c r="J254" s="212">
        <f>ROUND(I254*H254,2)</f>
        <v>0</v>
      </c>
      <c r="K254" s="208" t="s">
        <v>271</v>
      </c>
      <c r="L254" s="44"/>
      <c r="M254" s="213" t="s">
        <v>19</v>
      </c>
      <c r="N254" s="214" t="s">
        <v>40</v>
      </c>
      <c r="O254" s="84"/>
      <c r="P254" s="215">
        <f>O254*H254</f>
        <v>0</v>
      </c>
      <c r="Q254" s="215">
        <v>0</v>
      </c>
      <c r="R254" s="215">
        <f>Q254*H254</f>
        <v>0</v>
      </c>
      <c r="S254" s="215">
        <v>0</v>
      </c>
      <c r="T254" s="216">
        <f>S254*H254</f>
        <v>0</v>
      </c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R254" s="217" t="s">
        <v>265</v>
      </c>
      <c r="AT254" s="217" t="s">
        <v>267</v>
      </c>
      <c r="AU254" s="217" t="s">
        <v>76</v>
      </c>
      <c r="AY254" s="17" t="s">
        <v>266</v>
      </c>
      <c r="BE254" s="218">
        <f>IF(N254="základní",J254,0)</f>
        <v>0</v>
      </c>
      <c r="BF254" s="218">
        <f>IF(N254="snížená",J254,0)</f>
        <v>0</v>
      </c>
      <c r="BG254" s="218">
        <f>IF(N254="zákl. přenesená",J254,0)</f>
        <v>0</v>
      </c>
      <c r="BH254" s="218">
        <f>IF(N254="sníž. přenesená",J254,0)</f>
        <v>0</v>
      </c>
      <c r="BI254" s="218">
        <f>IF(N254="nulová",J254,0)</f>
        <v>0</v>
      </c>
      <c r="BJ254" s="17" t="s">
        <v>76</v>
      </c>
      <c r="BK254" s="218">
        <f>ROUND(I254*H254,2)</f>
        <v>0</v>
      </c>
      <c r="BL254" s="17" t="s">
        <v>265</v>
      </c>
      <c r="BM254" s="217" t="s">
        <v>4913</v>
      </c>
    </row>
    <row r="255" s="2" customFormat="1">
      <c r="A255" s="38"/>
      <c r="B255" s="39"/>
      <c r="C255" s="40"/>
      <c r="D255" s="219" t="s">
        <v>273</v>
      </c>
      <c r="E255" s="40"/>
      <c r="F255" s="220" t="s">
        <v>4330</v>
      </c>
      <c r="G255" s="40"/>
      <c r="H255" s="40"/>
      <c r="I255" s="221"/>
      <c r="J255" s="40"/>
      <c r="K255" s="40"/>
      <c r="L255" s="44"/>
      <c r="M255" s="222"/>
      <c r="N255" s="223"/>
      <c r="O255" s="84"/>
      <c r="P255" s="84"/>
      <c r="Q255" s="84"/>
      <c r="R255" s="84"/>
      <c r="S255" s="84"/>
      <c r="T255" s="85"/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T255" s="17" t="s">
        <v>273</v>
      </c>
      <c r="AU255" s="17" t="s">
        <v>76</v>
      </c>
    </row>
    <row r="256" s="2" customFormat="1" ht="16.5" customHeight="1">
      <c r="A256" s="38"/>
      <c r="B256" s="39"/>
      <c r="C256" s="206" t="s">
        <v>901</v>
      </c>
      <c r="D256" s="206" t="s">
        <v>267</v>
      </c>
      <c r="E256" s="207" t="s">
        <v>4331</v>
      </c>
      <c r="F256" s="208" t="s">
        <v>4332</v>
      </c>
      <c r="G256" s="209" t="s">
        <v>341</v>
      </c>
      <c r="H256" s="210">
        <v>68.573999999999998</v>
      </c>
      <c r="I256" s="211"/>
      <c r="J256" s="212">
        <f>ROUND(I256*H256,2)</f>
        <v>0</v>
      </c>
      <c r="K256" s="208" t="s">
        <v>19</v>
      </c>
      <c r="L256" s="44"/>
      <c r="M256" s="213" t="s">
        <v>19</v>
      </c>
      <c r="N256" s="214" t="s">
        <v>40</v>
      </c>
      <c r="O256" s="84"/>
      <c r="P256" s="215">
        <f>O256*H256</f>
        <v>0</v>
      </c>
      <c r="Q256" s="215">
        <v>0</v>
      </c>
      <c r="R256" s="215">
        <f>Q256*H256</f>
        <v>0</v>
      </c>
      <c r="S256" s="215">
        <v>0</v>
      </c>
      <c r="T256" s="216">
        <f>S256*H256</f>
        <v>0</v>
      </c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R256" s="217" t="s">
        <v>265</v>
      </c>
      <c r="AT256" s="217" t="s">
        <v>267</v>
      </c>
      <c r="AU256" s="217" t="s">
        <v>76</v>
      </c>
      <c r="AY256" s="17" t="s">
        <v>266</v>
      </c>
      <c r="BE256" s="218">
        <f>IF(N256="základní",J256,0)</f>
        <v>0</v>
      </c>
      <c r="BF256" s="218">
        <f>IF(N256="snížená",J256,0)</f>
        <v>0</v>
      </c>
      <c r="BG256" s="218">
        <f>IF(N256="zákl. přenesená",J256,0)</f>
        <v>0</v>
      </c>
      <c r="BH256" s="218">
        <f>IF(N256="sníž. přenesená",J256,0)</f>
        <v>0</v>
      </c>
      <c r="BI256" s="218">
        <f>IF(N256="nulová",J256,0)</f>
        <v>0</v>
      </c>
      <c r="BJ256" s="17" t="s">
        <v>76</v>
      </c>
      <c r="BK256" s="218">
        <f>ROUND(I256*H256,2)</f>
        <v>0</v>
      </c>
      <c r="BL256" s="17" t="s">
        <v>265</v>
      </c>
      <c r="BM256" s="217" t="s">
        <v>4914</v>
      </c>
    </row>
    <row r="257" s="2" customFormat="1" ht="16.5" customHeight="1">
      <c r="A257" s="38"/>
      <c r="B257" s="39"/>
      <c r="C257" s="206" t="s">
        <v>906</v>
      </c>
      <c r="D257" s="206" t="s">
        <v>267</v>
      </c>
      <c r="E257" s="207" t="s">
        <v>4335</v>
      </c>
      <c r="F257" s="208" t="s">
        <v>4336</v>
      </c>
      <c r="G257" s="209" t="s">
        <v>341</v>
      </c>
      <c r="H257" s="210">
        <v>50</v>
      </c>
      <c r="I257" s="211"/>
      <c r="J257" s="212">
        <f>ROUND(I257*H257,2)</f>
        <v>0</v>
      </c>
      <c r="K257" s="208" t="s">
        <v>19</v>
      </c>
      <c r="L257" s="44"/>
      <c r="M257" s="213" t="s">
        <v>19</v>
      </c>
      <c r="N257" s="214" t="s">
        <v>40</v>
      </c>
      <c r="O257" s="84"/>
      <c r="P257" s="215">
        <f>O257*H257</f>
        <v>0</v>
      </c>
      <c r="Q257" s="215">
        <v>0</v>
      </c>
      <c r="R257" s="215">
        <f>Q257*H257</f>
        <v>0</v>
      </c>
      <c r="S257" s="215">
        <v>0</v>
      </c>
      <c r="T257" s="216">
        <f>S257*H257</f>
        <v>0</v>
      </c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R257" s="217" t="s">
        <v>265</v>
      </c>
      <c r="AT257" s="217" t="s">
        <v>267</v>
      </c>
      <c r="AU257" s="217" t="s">
        <v>76</v>
      </c>
      <c r="AY257" s="17" t="s">
        <v>266</v>
      </c>
      <c r="BE257" s="218">
        <f>IF(N257="základní",J257,0)</f>
        <v>0</v>
      </c>
      <c r="BF257" s="218">
        <f>IF(N257="snížená",J257,0)</f>
        <v>0</v>
      </c>
      <c r="BG257" s="218">
        <f>IF(N257="zákl. přenesená",J257,0)</f>
        <v>0</v>
      </c>
      <c r="BH257" s="218">
        <f>IF(N257="sníž. přenesená",J257,0)</f>
        <v>0</v>
      </c>
      <c r="BI257" s="218">
        <f>IF(N257="nulová",J257,0)</f>
        <v>0</v>
      </c>
      <c r="BJ257" s="17" t="s">
        <v>76</v>
      </c>
      <c r="BK257" s="218">
        <f>ROUND(I257*H257,2)</f>
        <v>0</v>
      </c>
      <c r="BL257" s="17" t="s">
        <v>265</v>
      </c>
      <c r="BM257" s="217" t="s">
        <v>4915</v>
      </c>
    </row>
    <row r="258" s="2" customFormat="1" ht="16.5" customHeight="1">
      <c r="A258" s="38"/>
      <c r="B258" s="39"/>
      <c r="C258" s="206" t="s">
        <v>911</v>
      </c>
      <c r="D258" s="206" t="s">
        <v>267</v>
      </c>
      <c r="E258" s="207" t="s">
        <v>4340</v>
      </c>
      <c r="F258" s="208" t="s">
        <v>4341</v>
      </c>
      <c r="G258" s="209" t="s">
        <v>341</v>
      </c>
      <c r="H258" s="210">
        <v>252.80699999999999</v>
      </c>
      <c r="I258" s="211"/>
      <c r="J258" s="212">
        <f>ROUND(I258*H258,2)</f>
        <v>0</v>
      </c>
      <c r="K258" s="208" t="s">
        <v>271</v>
      </c>
      <c r="L258" s="44"/>
      <c r="M258" s="213" t="s">
        <v>19</v>
      </c>
      <c r="N258" s="214" t="s">
        <v>40</v>
      </c>
      <c r="O258" s="84"/>
      <c r="P258" s="215">
        <f>O258*H258</f>
        <v>0</v>
      </c>
      <c r="Q258" s="215">
        <v>0</v>
      </c>
      <c r="R258" s="215">
        <f>Q258*H258</f>
        <v>0</v>
      </c>
      <c r="S258" s="215">
        <v>0</v>
      </c>
      <c r="T258" s="216">
        <f>S258*H258</f>
        <v>0</v>
      </c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R258" s="217" t="s">
        <v>265</v>
      </c>
      <c r="AT258" s="217" t="s">
        <v>267</v>
      </c>
      <c r="AU258" s="217" t="s">
        <v>76</v>
      </c>
      <c r="AY258" s="17" t="s">
        <v>266</v>
      </c>
      <c r="BE258" s="218">
        <f>IF(N258="základní",J258,0)</f>
        <v>0</v>
      </c>
      <c r="BF258" s="218">
        <f>IF(N258="snížená",J258,0)</f>
        <v>0</v>
      </c>
      <c r="BG258" s="218">
        <f>IF(N258="zákl. přenesená",J258,0)</f>
        <v>0</v>
      </c>
      <c r="BH258" s="218">
        <f>IF(N258="sníž. přenesená",J258,0)</f>
        <v>0</v>
      </c>
      <c r="BI258" s="218">
        <f>IF(N258="nulová",J258,0)</f>
        <v>0</v>
      </c>
      <c r="BJ258" s="17" t="s">
        <v>76</v>
      </c>
      <c r="BK258" s="218">
        <f>ROUND(I258*H258,2)</f>
        <v>0</v>
      </c>
      <c r="BL258" s="17" t="s">
        <v>265</v>
      </c>
      <c r="BM258" s="217" t="s">
        <v>4916</v>
      </c>
    </row>
    <row r="259" s="2" customFormat="1">
      <c r="A259" s="38"/>
      <c r="B259" s="39"/>
      <c r="C259" s="40"/>
      <c r="D259" s="219" t="s">
        <v>273</v>
      </c>
      <c r="E259" s="40"/>
      <c r="F259" s="220" t="s">
        <v>4343</v>
      </c>
      <c r="G259" s="40"/>
      <c r="H259" s="40"/>
      <c r="I259" s="221"/>
      <c r="J259" s="40"/>
      <c r="K259" s="40"/>
      <c r="L259" s="44"/>
      <c r="M259" s="222"/>
      <c r="N259" s="223"/>
      <c r="O259" s="84"/>
      <c r="P259" s="84"/>
      <c r="Q259" s="84"/>
      <c r="R259" s="84"/>
      <c r="S259" s="84"/>
      <c r="T259" s="85"/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T259" s="17" t="s">
        <v>273</v>
      </c>
      <c r="AU259" s="17" t="s">
        <v>76</v>
      </c>
    </row>
    <row r="260" s="2" customFormat="1" ht="16.5" customHeight="1">
      <c r="A260" s="38"/>
      <c r="B260" s="39"/>
      <c r="C260" s="206" t="s">
        <v>918</v>
      </c>
      <c r="D260" s="206" t="s">
        <v>267</v>
      </c>
      <c r="E260" s="207" t="s">
        <v>4344</v>
      </c>
      <c r="F260" s="208" t="s">
        <v>4345</v>
      </c>
      <c r="G260" s="209" t="s">
        <v>299</v>
      </c>
      <c r="H260" s="210">
        <v>978.827</v>
      </c>
      <c r="I260" s="211"/>
      <c r="J260" s="212">
        <f>ROUND(I260*H260,2)</f>
        <v>0</v>
      </c>
      <c r="K260" s="208" t="s">
        <v>271</v>
      </c>
      <c r="L260" s="44"/>
      <c r="M260" s="213" t="s">
        <v>19</v>
      </c>
      <c r="N260" s="214" t="s">
        <v>40</v>
      </c>
      <c r="O260" s="84"/>
      <c r="P260" s="215">
        <f>O260*H260</f>
        <v>0</v>
      </c>
      <c r="Q260" s="215">
        <v>0</v>
      </c>
      <c r="R260" s="215">
        <f>Q260*H260</f>
        <v>0</v>
      </c>
      <c r="S260" s="215">
        <v>0</v>
      </c>
      <c r="T260" s="216">
        <f>S260*H260</f>
        <v>0</v>
      </c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8"/>
      <c r="AR260" s="217" t="s">
        <v>265</v>
      </c>
      <c r="AT260" s="217" t="s">
        <v>267</v>
      </c>
      <c r="AU260" s="217" t="s">
        <v>76</v>
      </c>
      <c r="AY260" s="17" t="s">
        <v>266</v>
      </c>
      <c r="BE260" s="218">
        <f>IF(N260="základní",J260,0)</f>
        <v>0</v>
      </c>
      <c r="BF260" s="218">
        <f>IF(N260="snížená",J260,0)</f>
        <v>0</v>
      </c>
      <c r="BG260" s="218">
        <f>IF(N260="zákl. přenesená",J260,0)</f>
        <v>0</v>
      </c>
      <c r="BH260" s="218">
        <f>IF(N260="sníž. přenesená",J260,0)</f>
        <v>0</v>
      </c>
      <c r="BI260" s="218">
        <f>IF(N260="nulová",J260,0)</f>
        <v>0</v>
      </c>
      <c r="BJ260" s="17" t="s">
        <v>76</v>
      </c>
      <c r="BK260" s="218">
        <f>ROUND(I260*H260,2)</f>
        <v>0</v>
      </c>
      <c r="BL260" s="17" t="s">
        <v>265</v>
      </c>
      <c r="BM260" s="217" t="s">
        <v>4917</v>
      </c>
    </row>
    <row r="261" s="2" customFormat="1">
      <c r="A261" s="38"/>
      <c r="B261" s="39"/>
      <c r="C261" s="40"/>
      <c r="D261" s="219" t="s">
        <v>273</v>
      </c>
      <c r="E261" s="40"/>
      <c r="F261" s="220" t="s">
        <v>4347</v>
      </c>
      <c r="G261" s="40"/>
      <c r="H261" s="40"/>
      <c r="I261" s="221"/>
      <c r="J261" s="40"/>
      <c r="K261" s="40"/>
      <c r="L261" s="44"/>
      <c r="M261" s="222"/>
      <c r="N261" s="223"/>
      <c r="O261" s="84"/>
      <c r="P261" s="84"/>
      <c r="Q261" s="84"/>
      <c r="R261" s="84"/>
      <c r="S261" s="84"/>
      <c r="T261" s="85"/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T261" s="17" t="s">
        <v>273</v>
      </c>
      <c r="AU261" s="17" t="s">
        <v>76</v>
      </c>
    </row>
    <row r="262" s="2" customFormat="1" ht="16.5" customHeight="1">
      <c r="A262" s="38"/>
      <c r="B262" s="39"/>
      <c r="C262" s="206" t="s">
        <v>925</v>
      </c>
      <c r="D262" s="206" t="s">
        <v>267</v>
      </c>
      <c r="E262" s="207" t="s">
        <v>4348</v>
      </c>
      <c r="F262" s="208" t="s">
        <v>4349</v>
      </c>
      <c r="G262" s="209" t="s">
        <v>4350</v>
      </c>
      <c r="H262" s="210">
        <v>30</v>
      </c>
      <c r="I262" s="211"/>
      <c r="J262" s="212">
        <f>ROUND(I262*H262,2)</f>
        <v>0</v>
      </c>
      <c r="K262" s="208" t="s">
        <v>271</v>
      </c>
      <c r="L262" s="44"/>
      <c r="M262" s="213" t="s">
        <v>19</v>
      </c>
      <c r="N262" s="214" t="s">
        <v>40</v>
      </c>
      <c r="O262" s="84"/>
      <c r="P262" s="215">
        <f>O262*H262</f>
        <v>0</v>
      </c>
      <c r="Q262" s="215">
        <v>0</v>
      </c>
      <c r="R262" s="215">
        <f>Q262*H262</f>
        <v>0</v>
      </c>
      <c r="S262" s="215">
        <v>0</v>
      </c>
      <c r="T262" s="216">
        <f>S262*H262</f>
        <v>0</v>
      </c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R262" s="217" t="s">
        <v>265</v>
      </c>
      <c r="AT262" s="217" t="s">
        <v>267</v>
      </c>
      <c r="AU262" s="217" t="s">
        <v>76</v>
      </c>
      <c r="AY262" s="17" t="s">
        <v>266</v>
      </c>
      <c r="BE262" s="218">
        <f>IF(N262="základní",J262,0)</f>
        <v>0</v>
      </c>
      <c r="BF262" s="218">
        <f>IF(N262="snížená",J262,0)</f>
        <v>0</v>
      </c>
      <c r="BG262" s="218">
        <f>IF(N262="zákl. přenesená",J262,0)</f>
        <v>0</v>
      </c>
      <c r="BH262" s="218">
        <f>IF(N262="sníž. přenesená",J262,0)</f>
        <v>0</v>
      </c>
      <c r="BI262" s="218">
        <f>IF(N262="nulová",J262,0)</f>
        <v>0</v>
      </c>
      <c r="BJ262" s="17" t="s">
        <v>76</v>
      </c>
      <c r="BK262" s="218">
        <f>ROUND(I262*H262,2)</f>
        <v>0</v>
      </c>
      <c r="BL262" s="17" t="s">
        <v>265</v>
      </c>
      <c r="BM262" s="217" t="s">
        <v>4918</v>
      </c>
    </row>
    <row r="263" s="2" customFormat="1">
      <c r="A263" s="38"/>
      <c r="B263" s="39"/>
      <c r="C263" s="40"/>
      <c r="D263" s="219" t="s">
        <v>273</v>
      </c>
      <c r="E263" s="40"/>
      <c r="F263" s="220" t="s">
        <v>4352</v>
      </c>
      <c r="G263" s="40"/>
      <c r="H263" s="40"/>
      <c r="I263" s="221"/>
      <c r="J263" s="40"/>
      <c r="K263" s="40"/>
      <c r="L263" s="44"/>
      <c r="M263" s="222"/>
      <c r="N263" s="223"/>
      <c r="O263" s="84"/>
      <c r="P263" s="84"/>
      <c r="Q263" s="84"/>
      <c r="R263" s="84"/>
      <c r="S263" s="84"/>
      <c r="T263" s="85"/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T263" s="17" t="s">
        <v>273</v>
      </c>
      <c r="AU263" s="17" t="s">
        <v>76</v>
      </c>
    </row>
    <row r="264" s="2" customFormat="1" ht="16.5" customHeight="1">
      <c r="A264" s="38"/>
      <c r="B264" s="39"/>
      <c r="C264" s="206" t="s">
        <v>932</v>
      </c>
      <c r="D264" s="206" t="s">
        <v>267</v>
      </c>
      <c r="E264" s="207" t="s">
        <v>4919</v>
      </c>
      <c r="F264" s="208" t="s">
        <v>4920</v>
      </c>
      <c r="G264" s="209" t="s">
        <v>391</v>
      </c>
      <c r="H264" s="210">
        <v>1100.5</v>
      </c>
      <c r="I264" s="211"/>
      <c r="J264" s="212">
        <f>ROUND(I264*H264,2)</f>
        <v>0</v>
      </c>
      <c r="K264" s="208" t="s">
        <v>271</v>
      </c>
      <c r="L264" s="44"/>
      <c r="M264" s="213" t="s">
        <v>19</v>
      </c>
      <c r="N264" s="214" t="s">
        <v>40</v>
      </c>
      <c r="O264" s="84"/>
      <c r="P264" s="215">
        <f>O264*H264</f>
        <v>0</v>
      </c>
      <c r="Q264" s="215">
        <v>0</v>
      </c>
      <c r="R264" s="215">
        <f>Q264*H264</f>
        <v>0</v>
      </c>
      <c r="S264" s="215">
        <v>0</v>
      </c>
      <c r="T264" s="216">
        <f>S264*H264</f>
        <v>0</v>
      </c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R264" s="217" t="s">
        <v>265</v>
      </c>
      <c r="AT264" s="217" t="s">
        <v>267</v>
      </c>
      <c r="AU264" s="217" t="s">
        <v>76</v>
      </c>
      <c r="AY264" s="17" t="s">
        <v>266</v>
      </c>
      <c r="BE264" s="218">
        <f>IF(N264="základní",J264,0)</f>
        <v>0</v>
      </c>
      <c r="BF264" s="218">
        <f>IF(N264="snížená",J264,0)</f>
        <v>0</v>
      </c>
      <c r="BG264" s="218">
        <f>IF(N264="zákl. přenesená",J264,0)</f>
        <v>0</v>
      </c>
      <c r="BH264" s="218">
        <f>IF(N264="sníž. přenesená",J264,0)</f>
        <v>0</v>
      </c>
      <c r="BI264" s="218">
        <f>IF(N264="nulová",J264,0)</f>
        <v>0</v>
      </c>
      <c r="BJ264" s="17" t="s">
        <v>76</v>
      </c>
      <c r="BK264" s="218">
        <f>ROUND(I264*H264,2)</f>
        <v>0</v>
      </c>
      <c r="BL264" s="17" t="s">
        <v>265</v>
      </c>
      <c r="BM264" s="217" t="s">
        <v>4921</v>
      </c>
    </row>
    <row r="265" s="2" customFormat="1">
      <c r="A265" s="38"/>
      <c r="B265" s="39"/>
      <c r="C265" s="40"/>
      <c r="D265" s="219" t="s">
        <v>273</v>
      </c>
      <c r="E265" s="40"/>
      <c r="F265" s="220" t="s">
        <v>4922</v>
      </c>
      <c r="G265" s="40"/>
      <c r="H265" s="40"/>
      <c r="I265" s="221"/>
      <c r="J265" s="40"/>
      <c r="K265" s="40"/>
      <c r="L265" s="44"/>
      <c r="M265" s="222"/>
      <c r="N265" s="223"/>
      <c r="O265" s="84"/>
      <c r="P265" s="84"/>
      <c r="Q265" s="84"/>
      <c r="R265" s="84"/>
      <c r="S265" s="84"/>
      <c r="T265" s="85"/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T265" s="17" t="s">
        <v>273</v>
      </c>
      <c r="AU265" s="17" t="s">
        <v>76</v>
      </c>
    </row>
    <row r="266" s="2" customFormat="1" ht="16.5" customHeight="1">
      <c r="A266" s="38"/>
      <c r="B266" s="39"/>
      <c r="C266" s="206" t="s">
        <v>944</v>
      </c>
      <c r="D266" s="206" t="s">
        <v>267</v>
      </c>
      <c r="E266" s="207" t="s">
        <v>3141</v>
      </c>
      <c r="F266" s="208" t="s">
        <v>3142</v>
      </c>
      <c r="G266" s="209" t="s">
        <v>391</v>
      </c>
      <c r="H266" s="210">
        <v>28</v>
      </c>
      <c r="I266" s="211"/>
      <c r="J266" s="212">
        <f>ROUND(I266*H266,2)</f>
        <v>0</v>
      </c>
      <c r="K266" s="208" t="s">
        <v>271</v>
      </c>
      <c r="L266" s="44"/>
      <c r="M266" s="213" t="s">
        <v>19</v>
      </c>
      <c r="N266" s="214" t="s">
        <v>40</v>
      </c>
      <c r="O266" s="84"/>
      <c r="P266" s="215">
        <f>O266*H266</f>
        <v>0</v>
      </c>
      <c r="Q266" s="215">
        <v>0</v>
      </c>
      <c r="R266" s="215">
        <f>Q266*H266</f>
        <v>0</v>
      </c>
      <c r="S266" s="215">
        <v>0</v>
      </c>
      <c r="T266" s="216">
        <f>S266*H266</f>
        <v>0</v>
      </c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R266" s="217" t="s">
        <v>265</v>
      </c>
      <c r="AT266" s="217" t="s">
        <v>267</v>
      </c>
      <c r="AU266" s="217" t="s">
        <v>76</v>
      </c>
      <c r="AY266" s="17" t="s">
        <v>266</v>
      </c>
      <c r="BE266" s="218">
        <f>IF(N266="základní",J266,0)</f>
        <v>0</v>
      </c>
      <c r="BF266" s="218">
        <f>IF(N266="snížená",J266,0)</f>
        <v>0</v>
      </c>
      <c r="BG266" s="218">
        <f>IF(N266="zákl. přenesená",J266,0)</f>
        <v>0</v>
      </c>
      <c r="BH266" s="218">
        <f>IF(N266="sníž. přenesená",J266,0)</f>
        <v>0</v>
      </c>
      <c r="BI266" s="218">
        <f>IF(N266="nulová",J266,0)</f>
        <v>0</v>
      </c>
      <c r="BJ266" s="17" t="s">
        <v>76</v>
      </c>
      <c r="BK266" s="218">
        <f>ROUND(I266*H266,2)</f>
        <v>0</v>
      </c>
      <c r="BL266" s="17" t="s">
        <v>265</v>
      </c>
      <c r="BM266" s="217" t="s">
        <v>4923</v>
      </c>
    </row>
    <row r="267" s="2" customFormat="1">
      <c r="A267" s="38"/>
      <c r="B267" s="39"/>
      <c r="C267" s="40"/>
      <c r="D267" s="219" t="s">
        <v>273</v>
      </c>
      <c r="E267" s="40"/>
      <c r="F267" s="220" t="s">
        <v>4360</v>
      </c>
      <c r="G267" s="40"/>
      <c r="H267" s="40"/>
      <c r="I267" s="221"/>
      <c r="J267" s="40"/>
      <c r="K267" s="40"/>
      <c r="L267" s="44"/>
      <c r="M267" s="222"/>
      <c r="N267" s="223"/>
      <c r="O267" s="84"/>
      <c r="P267" s="84"/>
      <c r="Q267" s="84"/>
      <c r="R267" s="84"/>
      <c r="S267" s="84"/>
      <c r="T267" s="85"/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T267" s="17" t="s">
        <v>273</v>
      </c>
      <c r="AU267" s="17" t="s">
        <v>76</v>
      </c>
    </row>
    <row r="268" s="2" customFormat="1" ht="16.5" customHeight="1">
      <c r="A268" s="38"/>
      <c r="B268" s="39"/>
      <c r="C268" s="206" t="s">
        <v>951</v>
      </c>
      <c r="D268" s="206" t="s">
        <v>267</v>
      </c>
      <c r="E268" s="207" t="s">
        <v>4361</v>
      </c>
      <c r="F268" s="208" t="s">
        <v>4362</v>
      </c>
      <c r="G268" s="209" t="s">
        <v>391</v>
      </c>
      <c r="H268" s="210">
        <v>28</v>
      </c>
      <c r="I268" s="211"/>
      <c r="J268" s="212">
        <f>ROUND(I268*H268,2)</f>
        <v>0</v>
      </c>
      <c r="K268" s="208" t="s">
        <v>271</v>
      </c>
      <c r="L268" s="44"/>
      <c r="M268" s="213" t="s">
        <v>19</v>
      </c>
      <c r="N268" s="214" t="s">
        <v>40</v>
      </c>
      <c r="O268" s="84"/>
      <c r="P268" s="215">
        <f>O268*H268</f>
        <v>0</v>
      </c>
      <c r="Q268" s="215">
        <v>0</v>
      </c>
      <c r="R268" s="215">
        <f>Q268*H268</f>
        <v>0</v>
      </c>
      <c r="S268" s="215">
        <v>0</v>
      </c>
      <c r="T268" s="216">
        <f>S268*H268</f>
        <v>0</v>
      </c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R268" s="217" t="s">
        <v>265</v>
      </c>
      <c r="AT268" s="217" t="s">
        <v>267</v>
      </c>
      <c r="AU268" s="217" t="s">
        <v>76</v>
      </c>
      <c r="AY268" s="17" t="s">
        <v>266</v>
      </c>
      <c r="BE268" s="218">
        <f>IF(N268="základní",J268,0)</f>
        <v>0</v>
      </c>
      <c r="BF268" s="218">
        <f>IF(N268="snížená",J268,0)</f>
        <v>0</v>
      </c>
      <c r="BG268" s="218">
        <f>IF(N268="zákl. přenesená",J268,0)</f>
        <v>0</v>
      </c>
      <c r="BH268" s="218">
        <f>IF(N268="sníž. přenesená",J268,0)</f>
        <v>0</v>
      </c>
      <c r="BI268" s="218">
        <f>IF(N268="nulová",J268,0)</f>
        <v>0</v>
      </c>
      <c r="BJ268" s="17" t="s">
        <v>76</v>
      </c>
      <c r="BK268" s="218">
        <f>ROUND(I268*H268,2)</f>
        <v>0</v>
      </c>
      <c r="BL268" s="17" t="s">
        <v>265</v>
      </c>
      <c r="BM268" s="217" t="s">
        <v>4924</v>
      </c>
    </row>
    <row r="269" s="2" customFormat="1">
      <c r="A269" s="38"/>
      <c r="B269" s="39"/>
      <c r="C269" s="40"/>
      <c r="D269" s="219" t="s">
        <v>273</v>
      </c>
      <c r="E269" s="40"/>
      <c r="F269" s="220" t="s">
        <v>4364</v>
      </c>
      <c r="G269" s="40"/>
      <c r="H269" s="40"/>
      <c r="I269" s="221"/>
      <c r="J269" s="40"/>
      <c r="K269" s="40"/>
      <c r="L269" s="44"/>
      <c r="M269" s="222"/>
      <c r="N269" s="223"/>
      <c r="O269" s="84"/>
      <c r="P269" s="84"/>
      <c r="Q269" s="84"/>
      <c r="R269" s="84"/>
      <c r="S269" s="84"/>
      <c r="T269" s="85"/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  <c r="AE269" s="38"/>
      <c r="AT269" s="17" t="s">
        <v>273</v>
      </c>
      <c r="AU269" s="17" t="s">
        <v>76</v>
      </c>
    </row>
    <row r="270" s="2" customFormat="1" ht="16.5" customHeight="1">
      <c r="A270" s="38"/>
      <c r="B270" s="39"/>
      <c r="C270" s="206" t="s">
        <v>958</v>
      </c>
      <c r="D270" s="206" t="s">
        <v>267</v>
      </c>
      <c r="E270" s="207" t="s">
        <v>4682</v>
      </c>
      <c r="F270" s="208" t="s">
        <v>4683</v>
      </c>
      <c r="G270" s="209" t="s">
        <v>391</v>
      </c>
      <c r="H270" s="210">
        <v>50.899999999999999</v>
      </c>
      <c r="I270" s="211"/>
      <c r="J270" s="212">
        <f>ROUND(I270*H270,2)</f>
        <v>0</v>
      </c>
      <c r="K270" s="208" t="s">
        <v>271</v>
      </c>
      <c r="L270" s="44"/>
      <c r="M270" s="213" t="s">
        <v>19</v>
      </c>
      <c r="N270" s="214" t="s">
        <v>40</v>
      </c>
      <c r="O270" s="84"/>
      <c r="P270" s="215">
        <f>O270*H270</f>
        <v>0</v>
      </c>
      <c r="Q270" s="215">
        <v>0</v>
      </c>
      <c r="R270" s="215">
        <f>Q270*H270</f>
        <v>0</v>
      </c>
      <c r="S270" s="215">
        <v>0</v>
      </c>
      <c r="T270" s="216">
        <f>S270*H270</f>
        <v>0</v>
      </c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R270" s="217" t="s">
        <v>265</v>
      </c>
      <c r="AT270" s="217" t="s">
        <v>267</v>
      </c>
      <c r="AU270" s="217" t="s">
        <v>76</v>
      </c>
      <c r="AY270" s="17" t="s">
        <v>266</v>
      </c>
      <c r="BE270" s="218">
        <f>IF(N270="základní",J270,0)</f>
        <v>0</v>
      </c>
      <c r="BF270" s="218">
        <f>IF(N270="snížená",J270,0)</f>
        <v>0</v>
      </c>
      <c r="BG270" s="218">
        <f>IF(N270="zákl. přenesená",J270,0)</f>
        <v>0</v>
      </c>
      <c r="BH270" s="218">
        <f>IF(N270="sníž. přenesená",J270,0)</f>
        <v>0</v>
      </c>
      <c r="BI270" s="218">
        <f>IF(N270="nulová",J270,0)</f>
        <v>0</v>
      </c>
      <c r="BJ270" s="17" t="s">
        <v>76</v>
      </c>
      <c r="BK270" s="218">
        <f>ROUND(I270*H270,2)</f>
        <v>0</v>
      </c>
      <c r="BL270" s="17" t="s">
        <v>265</v>
      </c>
      <c r="BM270" s="217" t="s">
        <v>4925</v>
      </c>
    </row>
    <row r="271" s="2" customFormat="1">
      <c r="A271" s="38"/>
      <c r="B271" s="39"/>
      <c r="C271" s="40"/>
      <c r="D271" s="219" t="s">
        <v>273</v>
      </c>
      <c r="E271" s="40"/>
      <c r="F271" s="220" t="s">
        <v>4685</v>
      </c>
      <c r="G271" s="40"/>
      <c r="H271" s="40"/>
      <c r="I271" s="221"/>
      <c r="J271" s="40"/>
      <c r="K271" s="40"/>
      <c r="L271" s="44"/>
      <c r="M271" s="222"/>
      <c r="N271" s="223"/>
      <c r="O271" s="84"/>
      <c r="P271" s="84"/>
      <c r="Q271" s="84"/>
      <c r="R271" s="84"/>
      <c r="S271" s="84"/>
      <c r="T271" s="85"/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T271" s="17" t="s">
        <v>273</v>
      </c>
      <c r="AU271" s="17" t="s">
        <v>76</v>
      </c>
    </row>
    <row r="272" s="2" customFormat="1" ht="16.5" customHeight="1">
      <c r="A272" s="38"/>
      <c r="B272" s="39"/>
      <c r="C272" s="206" t="s">
        <v>965</v>
      </c>
      <c r="D272" s="206" t="s">
        <v>267</v>
      </c>
      <c r="E272" s="207" t="s">
        <v>4368</v>
      </c>
      <c r="F272" s="208" t="s">
        <v>4369</v>
      </c>
      <c r="G272" s="209" t="s">
        <v>391</v>
      </c>
      <c r="H272" s="210">
        <v>28</v>
      </c>
      <c r="I272" s="211"/>
      <c r="J272" s="212">
        <f>ROUND(I272*H272,2)</f>
        <v>0</v>
      </c>
      <c r="K272" s="208" t="s">
        <v>271</v>
      </c>
      <c r="L272" s="44"/>
      <c r="M272" s="213" t="s">
        <v>19</v>
      </c>
      <c r="N272" s="214" t="s">
        <v>40</v>
      </c>
      <c r="O272" s="84"/>
      <c r="P272" s="215">
        <f>O272*H272</f>
        <v>0</v>
      </c>
      <c r="Q272" s="215">
        <v>0</v>
      </c>
      <c r="R272" s="215">
        <f>Q272*H272</f>
        <v>0</v>
      </c>
      <c r="S272" s="215">
        <v>0</v>
      </c>
      <c r="T272" s="216">
        <f>S272*H272</f>
        <v>0</v>
      </c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R272" s="217" t="s">
        <v>265</v>
      </c>
      <c r="AT272" s="217" t="s">
        <v>267</v>
      </c>
      <c r="AU272" s="217" t="s">
        <v>76</v>
      </c>
      <c r="AY272" s="17" t="s">
        <v>266</v>
      </c>
      <c r="BE272" s="218">
        <f>IF(N272="základní",J272,0)</f>
        <v>0</v>
      </c>
      <c r="BF272" s="218">
        <f>IF(N272="snížená",J272,0)</f>
        <v>0</v>
      </c>
      <c r="BG272" s="218">
        <f>IF(N272="zákl. přenesená",J272,0)</f>
        <v>0</v>
      </c>
      <c r="BH272" s="218">
        <f>IF(N272="sníž. přenesená",J272,0)</f>
        <v>0</v>
      </c>
      <c r="BI272" s="218">
        <f>IF(N272="nulová",J272,0)</f>
        <v>0</v>
      </c>
      <c r="BJ272" s="17" t="s">
        <v>76</v>
      </c>
      <c r="BK272" s="218">
        <f>ROUND(I272*H272,2)</f>
        <v>0</v>
      </c>
      <c r="BL272" s="17" t="s">
        <v>265</v>
      </c>
      <c r="BM272" s="217" t="s">
        <v>4926</v>
      </c>
    </row>
    <row r="273" s="2" customFormat="1">
      <c r="A273" s="38"/>
      <c r="B273" s="39"/>
      <c r="C273" s="40"/>
      <c r="D273" s="219" t="s">
        <v>273</v>
      </c>
      <c r="E273" s="40"/>
      <c r="F273" s="220" t="s">
        <v>4371</v>
      </c>
      <c r="G273" s="40"/>
      <c r="H273" s="40"/>
      <c r="I273" s="221"/>
      <c r="J273" s="40"/>
      <c r="K273" s="40"/>
      <c r="L273" s="44"/>
      <c r="M273" s="222"/>
      <c r="N273" s="223"/>
      <c r="O273" s="84"/>
      <c r="P273" s="84"/>
      <c r="Q273" s="84"/>
      <c r="R273" s="84"/>
      <c r="S273" s="84"/>
      <c r="T273" s="85"/>
      <c r="U273" s="38"/>
      <c r="V273" s="38"/>
      <c r="W273" s="38"/>
      <c r="X273" s="38"/>
      <c r="Y273" s="38"/>
      <c r="Z273" s="38"/>
      <c r="AA273" s="38"/>
      <c r="AB273" s="38"/>
      <c r="AC273" s="38"/>
      <c r="AD273" s="38"/>
      <c r="AE273" s="38"/>
      <c r="AT273" s="17" t="s">
        <v>273</v>
      </c>
      <c r="AU273" s="17" t="s">
        <v>76</v>
      </c>
    </row>
    <row r="274" s="2" customFormat="1" ht="16.5" customHeight="1">
      <c r="A274" s="38"/>
      <c r="B274" s="39"/>
      <c r="C274" s="206" t="s">
        <v>976</v>
      </c>
      <c r="D274" s="206" t="s">
        <v>267</v>
      </c>
      <c r="E274" s="207" t="s">
        <v>4687</v>
      </c>
      <c r="F274" s="208" t="s">
        <v>4688</v>
      </c>
      <c r="G274" s="209" t="s">
        <v>391</v>
      </c>
      <c r="H274" s="210">
        <v>50.899999999999999</v>
      </c>
      <c r="I274" s="211"/>
      <c r="J274" s="212">
        <f>ROUND(I274*H274,2)</f>
        <v>0</v>
      </c>
      <c r="K274" s="208" t="s">
        <v>271</v>
      </c>
      <c r="L274" s="44"/>
      <c r="M274" s="213" t="s">
        <v>19</v>
      </c>
      <c r="N274" s="214" t="s">
        <v>40</v>
      </c>
      <c r="O274" s="84"/>
      <c r="P274" s="215">
        <f>O274*H274</f>
        <v>0</v>
      </c>
      <c r="Q274" s="215">
        <v>0</v>
      </c>
      <c r="R274" s="215">
        <f>Q274*H274</f>
        <v>0</v>
      </c>
      <c r="S274" s="215">
        <v>0</v>
      </c>
      <c r="T274" s="216">
        <f>S274*H274</f>
        <v>0</v>
      </c>
      <c r="U274" s="38"/>
      <c r="V274" s="38"/>
      <c r="W274" s="38"/>
      <c r="X274" s="38"/>
      <c r="Y274" s="38"/>
      <c r="Z274" s="38"/>
      <c r="AA274" s="38"/>
      <c r="AB274" s="38"/>
      <c r="AC274" s="38"/>
      <c r="AD274" s="38"/>
      <c r="AE274" s="38"/>
      <c r="AR274" s="217" t="s">
        <v>265</v>
      </c>
      <c r="AT274" s="217" t="s">
        <v>267</v>
      </c>
      <c r="AU274" s="217" t="s">
        <v>76</v>
      </c>
      <c r="AY274" s="17" t="s">
        <v>266</v>
      </c>
      <c r="BE274" s="218">
        <f>IF(N274="základní",J274,0)</f>
        <v>0</v>
      </c>
      <c r="BF274" s="218">
        <f>IF(N274="snížená",J274,0)</f>
        <v>0</v>
      </c>
      <c r="BG274" s="218">
        <f>IF(N274="zákl. přenesená",J274,0)</f>
        <v>0</v>
      </c>
      <c r="BH274" s="218">
        <f>IF(N274="sníž. přenesená",J274,0)</f>
        <v>0</v>
      </c>
      <c r="BI274" s="218">
        <f>IF(N274="nulová",J274,0)</f>
        <v>0</v>
      </c>
      <c r="BJ274" s="17" t="s">
        <v>76</v>
      </c>
      <c r="BK274" s="218">
        <f>ROUND(I274*H274,2)</f>
        <v>0</v>
      </c>
      <c r="BL274" s="17" t="s">
        <v>265</v>
      </c>
      <c r="BM274" s="217" t="s">
        <v>4927</v>
      </c>
    </row>
    <row r="275" s="2" customFormat="1">
      <c r="A275" s="38"/>
      <c r="B275" s="39"/>
      <c r="C275" s="40"/>
      <c r="D275" s="219" t="s">
        <v>273</v>
      </c>
      <c r="E275" s="40"/>
      <c r="F275" s="220" t="s">
        <v>4690</v>
      </c>
      <c r="G275" s="40"/>
      <c r="H275" s="40"/>
      <c r="I275" s="221"/>
      <c r="J275" s="40"/>
      <c r="K275" s="40"/>
      <c r="L275" s="44"/>
      <c r="M275" s="222"/>
      <c r="N275" s="223"/>
      <c r="O275" s="84"/>
      <c r="P275" s="84"/>
      <c r="Q275" s="84"/>
      <c r="R275" s="84"/>
      <c r="S275" s="84"/>
      <c r="T275" s="85"/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T275" s="17" t="s">
        <v>273</v>
      </c>
      <c r="AU275" s="17" t="s">
        <v>76</v>
      </c>
    </row>
    <row r="276" s="2" customFormat="1" ht="16.5" customHeight="1">
      <c r="A276" s="38"/>
      <c r="B276" s="39"/>
      <c r="C276" s="206" t="s">
        <v>989</v>
      </c>
      <c r="D276" s="206" t="s">
        <v>267</v>
      </c>
      <c r="E276" s="207" t="s">
        <v>4691</v>
      </c>
      <c r="F276" s="208" t="s">
        <v>4692</v>
      </c>
      <c r="G276" s="209" t="s">
        <v>391</v>
      </c>
      <c r="H276" s="210">
        <v>50.899999999999999</v>
      </c>
      <c r="I276" s="211"/>
      <c r="J276" s="212">
        <f>ROUND(I276*H276,2)</f>
        <v>0</v>
      </c>
      <c r="K276" s="208" t="s">
        <v>19</v>
      </c>
      <c r="L276" s="44"/>
      <c r="M276" s="213" t="s">
        <v>19</v>
      </c>
      <c r="N276" s="214" t="s">
        <v>40</v>
      </c>
      <c r="O276" s="84"/>
      <c r="P276" s="215">
        <f>O276*H276</f>
        <v>0</v>
      </c>
      <c r="Q276" s="215">
        <v>0</v>
      </c>
      <c r="R276" s="215">
        <f>Q276*H276</f>
        <v>0</v>
      </c>
      <c r="S276" s="215">
        <v>0</v>
      </c>
      <c r="T276" s="216">
        <f>S276*H276</f>
        <v>0</v>
      </c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  <c r="AR276" s="217" t="s">
        <v>265</v>
      </c>
      <c r="AT276" s="217" t="s">
        <v>267</v>
      </c>
      <c r="AU276" s="217" t="s">
        <v>76</v>
      </c>
      <c r="AY276" s="17" t="s">
        <v>266</v>
      </c>
      <c r="BE276" s="218">
        <f>IF(N276="základní",J276,0)</f>
        <v>0</v>
      </c>
      <c r="BF276" s="218">
        <f>IF(N276="snížená",J276,0)</f>
        <v>0</v>
      </c>
      <c r="BG276" s="218">
        <f>IF(N276="zákl. přenesená",J276,0)</f>
        <v>0</v>
      </c>
      <c r="BH276" s="218">
        <f>IF(N276="sníž. přenesená",J276,0)</f>
        <v>0</v>
      </c>
      <c r="BI276" s="218">
        <f>IF(N276="nulová",J276,0)</f>
        <v>0</v>
      </c>
      <c r="BJ276" s="17" t="s">
        <v>76</v>
      </c>
      <c r="BK276" s="218">
        <f>ROUND(I276*H276,2)</f>
        <v>0</v>
      </c>
      <c r="BL276" s="17" t="s">
        <v>265</v>
      </c>
      <c r="BM276" s="217" t="s">
        <v>4928</v>
      </c>
    </row>
    <row r="277" s="2" customFormat="1" ht="16.5" customHeight="1">
      <c r="A277" s="38"/>
      <c r="B277" s="39"/>
      <c r="C277" s="206" t="s">
        <v>994</v>
      </c>
      <c r="D277" s="206" t="s">
        <v>267</v>
      </c>
      <c r="E277" s="207" t="s">
        <v>4372</v>
      </c>
      <c r="F277" s="208" t="s">
        <v>4373</v>
      </c>
      <c r="G277" s="209" t="s">
        <v>391</v>
      </c>
      <c r="H277" s="210">
        <v>78.900000000000006</v>
      </c>
      <c r="I277" s="211"/>
      <c r="J277" s="212">
        <f>ROUND(I277*H277,2)</f>
        <v>0</v>
      </c>
      <c r="K277" s="208" t="s">
        <v>271</v>
      </c>
      <c r="L277" s="44"/>
      <c r="M277" s="213" t="s">
        <v>19</v>
      </c>
      <c r="N277" s="214" t="s">
        <v>40</v>
      </c>
      <c r="O277" s="84"/>
      <c r="P277" s="215">
        <f>O277*H277</f>
        <v>0</v>
      </c>
      <c r="Q277" s="215">
        <v>0</v>
      </c>
      <c r="R277" s="215">
        <f>Q277*H277</f>
        <v>0</v>
      </c>
      <c r="S277" s="215">
        <v>0</v>
      </c>
      <c r="T277" s="216">
        <f>S277*H277</f>
        <v>0</v>
      </c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R277" s="217" t="s">
        <v>265</v>
      </c>
      <c r="AT277" s="217" t="s">
        <v>267</v>
      </c>
      <c r="AU277" s="217" t="s">
        <v>76</v>
      </c>
      <c r="AY277" s="17" t="s">
        <v>266</v>
      </c>
      <c r="BE277" s="218">
        <f>IF(N277="základní",J277,0)</f>
        <v>0</v>
      </c>
      <c r="BF277" s="218">
        <f>IF(N277="snížená",J277,0)</f>
        <v>0</v>
      </c>
      <c r="BG277" s="218">
        <f>IF(N277="zákl. přenesená",J277,0)</f>
        <v>0</v>
      </c>
      <c r="BH277" s="218">
        <f>IF(N277="sníž. přenesená",J277,0)</f>
        <v>0</v>
      </c>
      <c r="BI277" s="218">
        <f>IF(N277="nulová",J277,0)</f>
        <v>0</v>
      </c>
      <c r="BJ277" s="17" t="s">
        <v>76</v>
      </c>
      <c r="BK277" s="218">
        <f>ROUND(I277*H277,2)</f>
        <v>0</v>
      </c>
      <c r="BL277" s="17" t="s">
        <v>265</v>
      </c>
      <c r="BM277" s="217" t="s">
        <v>4929</v>
      </c>
    </row>
    <row r="278" s="2" customFormat="1">
      <c r="A278" s="38"/>
      <c r="B278" s="39"/>
      <c r="C278" s="40"/>
      <c r="D278" s="219" t="s">
        <v>273</v>
      </c>
      <c r="E278" s="40"/>
      <c r="F278" s="220" t="s">
        <v>4375</v>
      </c>
      <c r="G278" s="40"/>
      <c r="H278" s="40"/>
      <c r="I278" s="221"/>
      <c r="J278" s="40"/>
      <c r="K278" s="40"/>
      <c r="L278" s="44"/>
      <c r="M278" s="222"/>
      <c r="N278" s="223"/>
      <c r="O278" s="84"/>
      <c r="P278" s="84"/>
      <c r="Q278" s="84"/>
      <c r="R278" s="84"/>
      <c r="S278" s="84"/>
      <c r="T278" s="85"/>
      <c r="U278" s="38"/>
      <c r="V278" s="38"/>
      <c r="W278" s="38"/>
      <c r="X278" s="38"/>
      <c r="Y278" s="38"/>
      <c r="Z278" s="38"/>
      <c r="AA278" s="38"/>
      <c r="AB278" s="38"/>
      <c r="AC278" s="38"/>
      <c r="AD278" s="38"/>
      <c r="AE278" s="38"/>
      <c r="AT278" s="17" t="s">
        <v>273</v>
      </c>
      <c r="AU278" s="17" t="s">
        <v>76</v>
      </c>
    </row>
    <row r="279" s="2" customFormat="1" ht="16.5" customHeight="1">
      <c r="A279" s="38"/>
      <c r="B279" s="39"/>
      <c r="C279" s="206" t="s">
        <v>1001</v>
      </c>
      <c r="D279" s="206" t="s">
        <v>267</v>
      </c>
      <c r="E279" s="207" t="s">
        <v>4930</v>
      </c>
      <c r="F279" s="208" t="s">
        <v>4931</v>
      </c>
      <c r="G279" s="209" t="s">
        <v>391</v>
      </c>
      <c r="H279" s="210">
        <v>1100.5</v>
      </c>
      <c r="I279" s="211"/>
      <c r="J279" s="212">
        <f>ROUND(I279*H279,2)</f>
        <v>0</v>
      </c>
      <c r="K279" s="208" t="s">
        <v>271</v>
      </c>
      <c r="L279" s="44"/>
      <c r="M279" s="213" t="s">
        <v>19</v>
      </c>
      <c r="N279" s="214" t="s">
        <v>40</v>
      </c>
      <c r="O279" s="84"/>
      <c r="P279" s="215">
        <f>O279*H279</f>
        <v>0</v>
      </c>
      <c r="Q279" s="215">
        <v>0</v>
      </c>
      <c r="R279" s="215">
        <f>Q279*H279</f>
        <v>0</v>
      </c>
      <c r="S279" s="215">
        <v>0</v>
      </c>
      <c r="T279" s="216">
        <f>S279*H279</f>
        <v>0</v>
      </c>
      <c r="U279" s="38"/>
      <c r="V279" s="38"/>
      <c r="W279" s="38"/>
      <c r="X279" s="38"/>
      <c r="Y279" s="38"/>
      <c r="Z279" s="38"/>
      <c r="AA279" s="38"/>
      <c r="AB279" s="38"/>
      <c r="AC279" s="38"/>
      <c r="AD279" s="38"/>
      <c r="AE279" s="38"/>
      <c r="AR279" s="217" t="s">
        <v>265</v>
      </c>
      <c r="AT279" s="217" t="s">
        <v>267</v>
      </c>
      <c r="AU279" s="217" t="s">
        <v>76</v>
      </c>
      <c r="AY279" s="17" t="s">
        <v>266</v>
      </c>
      <c r="BE279" s="218">
        <f>IF(N279="základní",J279,0)</f>
        <v>0</v>
      </c>
      <c r="BF279" s="218">
        <f>IF(N279="snížená",J279,0)</f>
        <v>0</v>
      </c>
      <c r="BG279" s="218">
        <f>IF(N279="zákl. přenesená",J279,0)</f>
        <v>0</v>
      </c>
      <c r="BH279" s="218">
        <f>IF(N279="sníž. přenesená",J279,0)</f>
        <v>0</v>
      </c>
      <c r="BI279" s="218">
        <f>IF(N279="nulová",J279,0)</f>
        <v>0</v>
      </c>
      <c r="BJ279" s="17" t="s">
        <v>76</v>
      </c>
      <c r="BK279" s="218">
        <f>ROUND(I279*H279,2)</f>
        <v>0</v>
      </c>
      <c r="BL279" s="17" t="s">
        <v>265</v>
      </c>
      <c r="BM279" s="217" t="s">
        <v>4932</v>
      </c>
    </row>
    <row r="280" s="2" customFormat="1">
      <c r="A280" s="38"/>
      <c r="B280" s="39"/>
      <c r="C280" s="40"/>
      <c r="D280" s="219" t="s">
        <v>273</v>
      </c>
      <c r="E280" s="40"/>
      <c r="F280" s="220" t="s">
        <v>4933</v>
      </c>
      <c r="G280" s="40"/>
      <c r="H280" s="40"/>
      <c r="I280" s="221"/>
      <c r="J280" s="40"/>
      <c r="K280" s="40"/>
      <c r="L280" s="44"/>
      <c r="M280" s="222"/>
      <c r="N280" s="223"/>
      <c r="O280" s="84"/>
      <c r="P280" s="84"/>
      <c r="Q280" s="84"/>
      <c r="R280" s="84"/>
      <c r="S280" s="84"/>
      <c r="T280" s="85"/>
      <c r="U280" s="38"/>
      <c r="V280" s="38"/>
      <c r="W280" s="38"/>
      <c r="X280" s="38"/>
      <c r="Y280" s="38"/>
      <c r="Z280" s="38"/>
      <c r="AA280" s="38"/>
      <c r="AB280" s="38"/>
      <c r="AC280" s="38"/>
      <c r="AD280" s="38"/>
      <c r="AE280" s="38"/>
      <c r="AT280" s="17" t="s">
        <v>273</v>
      </c>
      <c r="AU280" s="17" t="s">
        <v>76</v>
      </c>
    </row>
    <row r="281" s="2" customFormat="1" ht="21.75" customHeight="1">
      <c r="A281" s="38"/>
      <c r="B281" s="39"/>
      <c r="C281" s="206" t="s">
        <v>1007</v>
      </c>
      <c r="D281" s="206" t="s">
        <v>267</v>
      </c>
      <c r="E281" s="207" t="s">
        <v>4934</v>
      </c>
      <c r="F281" s="208" t="s">
        <v>4935</v>
      </c>
      <c r="G281" s="209" t="s">
        <v>391</v>
      </c>
      <c r="H281" s="210">
        <v>1100.5</v>
      </c>
      <c r="I281" s="211"/>
      <c r="J281" s="212">
        <f>ROUND(I281*H281,2)</f>
        <v>0</v>
      </c>
      <c r="K281" s="208" t="s">
        <v>271</v>
      </c>
      <c r="L281" s="44"/>
      <c r="M281" s="213" t="s">
        <v>19</v>
      </c>
      <c r="N281" s="214" t="s">
        <v>40</v>
      </c>
      <c r="O281" s="84"/>
      <c r="P281" s="215">
        <f>O281*H281</f>
        <v>0</v>
      </c>
      <c r="Q281" s="215">
        <v>0</v>
      </c>
      <c r="R281" s="215">
        <f>Q281*H281</f>
        <v>0</v>
      </c>
      <c r="S281" s="215">
        <v>0</v>
      </c>
      <c r="T281" s="216">
        <f>S281*H281</f>
        <v>0</v>
      </c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R281" s="217" t="s">
        <v>265</v>
      </c>
      <c r="AT281" s="217" t="s">
        <v>267</v>
      </c>
      <c r="AU281" s="217" t="s">
        <v>76</v>
      </c>
      <c r="AY281" s="17" t="s">
        <v>266</v>
      </c>
      <c r="BE281" s="218">
        <f>IF(N281="základní",J281,0)</f>
        <v>0</v>
      </c>
      <c r="BF281" s="218">
        <f>IF(N281="snížená",J281,0)</f>
        <v>0</v>
      </c>
      <c r="BG281" s="218">
        <f>IF(N281="zákl. přenesená",J281,0)</f>
        <v>0</v>
      </c>
      <c r="BH281" s="218">
        <f>IF(N281="sníž. přenesená",J281,0)</f>
        <v>0</v>
      </c>
      <c r="BI281" s="218">
        <f>IF(N281="nulová",J281,0)</f>
        <v>0</v>
      </c>
      <c r="BJ281" s="17" t="s">
        <v>76</v>
      </c>
      <c r="BK281" s="218">
        <f>ROUND(I281*H281,2)</f>
        <v>0</v>
      </c>
      <c r="BL281" s="17" t="s">
        <v>265</v>
      </c>
      <c r="BM281" s="217" t="s">
        <v>4936</v>
      </c>
    </row>
    <row r="282" s="2" customFormat="1">
      <c r="A282" s="38"/>
      <c r="B282" s="39"/>
      <c r="C282" s="40"/>
      <c r="D282" s="219" t="s">
        <v>273</v>
      </c>
      <c r="E282" s="40"/>
      <c r="F282" s="220" t="s">
        <v>4937</v>
      </c>
      <c r="G282" s="40"/>
      <c r="H282" s="40"/>
      <c r="I282" s="221"/>
      <c r="J282" s="40"/>
      <c r="K282" s="40"/>
      <c r="L282" s="44"/>
      <c r="M282" s="222"/>
      <c r="N282" s="223"/>
      <c r="O282" s="84"/>
      <c r="P282" s="84"/>
      <c r="Q282" s="84"/>
      <c r="R282" s="84"/>
      <c r="S282" s="84"/>
      <c r="T282" s="85"/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  <c r="AT282" s="17" t="s">
        <v>273</v>
      </c>
      <c r="AU282" s="17" t="s">
        <v>76</v>
      </c>
    </row>
    <row r="283" s="2" customFormat="1" ht="16.5" customHeight="1">
      <c r="A283" s="38"/>
      <c r="B283" s="39"/>
      <c r="C283" s="239" t="s">
        <v>1015</v>
      </c>
      <c r="D283" s="239" t="s">
        <v>299</v>
      </c>
      <c r="E283" s="240" t="s">
        <v>4938</v>
      </c>
      <c r="F283" s="241" t="s">
        <v>4939</v>
      </c>
      <c r="G283" s="242" t="s">
        <v>391</v>
      </c>
      <c r="H283" s="243">
        <v>1122.51</v>
      </c>
      <c r="I283" s="244"/>
      <c r="J283" s="245">
        <f>ROUND(I283*H283,2)</f>
        <v>0</v>
      </c>
      <c r="K283" s="241" t="s">
        <v>19</v>
      </c>
      <c r="L283" s="246"/>
      <c r="M283" s="247" t="s">
        <v>19</v>
      </c>
      <c r="N283" s="248" t="s">
        <v>40</v>
      </c>
      <c r="O283" s="84"/>
      <c r="P283" s="215">
        <f>O283*H283</f>
        <v>0</v>
      </c>
      <c r="Q283" s="215">
        <v>0</v>
      </c>
      <c r="R283" s="215">
        <f>Q283*H283</f>
        <v>0</v>
      </c>
      <c r="S283" s="215">
        <v>0</v>
      </c>
      <c r="T283" s="216">
        <f>S283*H283</f>
        <v>0</v>
      </c>
      <c r="U283" s="38"/>
      <c r="V283" s="38"/>
      <c r="W283" s="38"/>
      <c r="X283" s="38"/>
      <c r="Y283" s="38"/>
      <c r="Z283" s="38"/>
      <c r="AA283" s="38"/>
      <c r="AB283" s="38"/>
      <c r="AC283" s="38"/>
      <c r="AD283" s="38"/>
      <c r="AE283" s="38"/>
      <c r="AR283" s="217" t="s">
        <v>303</v>
      </c>
      <c r="AT283" s="217" t="s">
        <v>299</v>
      </c>
      <c r="AU283" s="217" t="s">
        <v>76</v>
      </c>
      <c r="AY283" s="17" t="s">
        <v>266</v>
      </c>
      <c r="BE283" s="218">
        <f>IF(N283="základní",J283,0)</f>
        <v>0</v>
      </c>
      <c r="BF283" s="218">
        <f>IF(N283="snížená",J283,0)</f>
        <v>0</v>
      </c>
      <c r="BG283" s="218">
        <f>IF(N283="zákl. přenesená",J283,0)</f>
        <v>0</v>
      </c>
      <c r="BH283" s="218">
        <f>IF(N283="sníž. přenesená",J283,0)</f>
        <v>0</v>
      </c>
      <c r="BI283" s="218">
        <f>IF(N283="nulová",J283,0)</f>
        <v>0</v>
      </c>
      <c r="BJ283" s="17" t="s">
        <v>76</v>
      </c>
      <c r="BK283" s="218">
        <f>ROUND(I283*H283,2)</f>
        <v>0</v>
      </c>
      <c r="BL283" s="17" t="s">
        <v>265</v>
      </c>
      <c r="BM283" s="217" t="s">
        <v>4940</v>
      </c>
    </row>
    <row r="284" s="11" customFormat="1" ht="25.92" customHeight="1">
      <c r="A284" s="11"/>
      <c r="B284" s="192"/>
      <c r="C284" s="193"/>
      <c r="D284" s="194" t="s">
        <v>68</v>
      </c>
      <c r="E284" s="195" t="s">
        <v>303</v>
      </c>
      <c r="F284" s="195" t="s">
        <v>1293</v>
      </c>
      <c r="G284" s="193"/>
      <c r="H284" s="193"/>
      <c r="I284" s="196"/>
      <c r="J284" s="197">
        <f>BK284</f>
        <v>0</v>
      </c>
      <c r="K284" s="193"/>
      <c r="L284" s="198"/>
      <c r="M284" s="199"/>
      <c r="N284" s="200"/>
      <c r="O284" s="200"/>
      <c r="P284" s="201">
        <f>SUM(P285:P297)</f>
        <v>0</v>
      </c>
      <c r="Q284" s="200"/>
      <c r="R284" s="201">
        <f>SUM(R285:R297)</f>
        <v>0</v>
      </c>
      <c r="S284" s="200"/>
      <c r="T284" s="202">
        <f>SUM(T285:T297)</f>
        <v>0</v>
      </c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R284" s="203" t="s">
        <v>265</v>
      </c>
      <c r="AT284" s="204" t="s">
        <v>68</v>
      </c>
      <c r="AU284" s="204" t="s">
        <v>69</v>
      </c>
      <c r="AY284" s="203" t="s">
        <v>266</v>
      </c>
      <c r="BK284" s="205">
        <f>SUM(BK285:BK297)</f>
        <v>0</v>
      </c>
    </row>
    <row r="285" s="2" customFormat="1" ht="16.5" customHeight="1">
      <c r="A285" s="38"/>
      <c r="B285" s="39"/>
      <c r="C285" s="206" t="s">
        <v>1021</v>
      </c>
      <c r="D285" s="206" t="s">
        <v>267</v>
      </c>
      <c r="E285" s="207" t="s">
        <v>4390</v>
      </c>
      <c r="F285" s="208" t="s">
        <v>4391</v>
      </c>
      <c r="G285" s="209" t="s">
        <v>299</v>
      </c>
      <c r="H285" s="210">
        <v>53</v>
      </c>
      <c r="I285" s="211"/>
      <c r="J285" s="212">
        <f>ROUND(I285*H285,2)</f>
        <v>0</v>
      </c>
      <c r="K285" s="208" t="s">
        <v>19</v>
      </c>
      <c r="L285" s="44"/>
      <c r="M285" s="213" t="s">
        <v>19</v>
      </c>
      <c r="N285" s="214" t="s">
        <v>40</v>
      </c>
      <c r="O285" s="84"/>
      <c r="P285" s="215">
        <f>O285*H285</f>
        <v>0</v>
      </c>
      <c r="Q285" s="215">
        <v>0</v>
      </c>
      <c r="R285" s="215">
        <f>Q285*H285</f>
        <v>0</v>
      </c>
      <c r="S285" s="215">
        <v>0</v>
      </c>
      <c r="T285" s="216">
        <f>S285*H285</f>
        <v>0</v>
      </c>
      <c r="U285" s="38"/>
      <c r="V285" s="38"/>
      <c r="W285" s="38"/>
      <c r="X285" s="38"/>
      <c r="Y285" s="38"/>
      <c r="Z285" s="38"/>
      <c r="AA285" s="38"/>
      <c r="AB285" s="38"/>
      <c r="AC285" s="38"/>
      <c r="AD285" s="38"/>
      <c r="AE285" s="38"/>
      <c r="AR285" s="217" t="s">
        <v>265</v>
      </c>
      <c r="AT285" s="217" t="s">
        <v>267</v>
      </c>
      <c r="AU285" s="217" t="s">
        <v>76</v>
      </c>
      <c r="AY285" s="17" t="s">
        <v>266</v>
      </c>
      <c r="BE285" s="218">
        <f>IF(N285="základní",J285,0)</f>
        <v>0</v>
      </c>
      <c r="BF285" s="218">
        <f>IF(N285="snížená",J285,0)</f>
        <v>0</v>
      </c>
      <c r="BG285" s="218">
        <f>IF(N285="zákl. přenesená",J285,0)</f>
        <v>0</v>
      </c>
      <c r="BH285" s="218">
        <f>IF(N285="sníž. přenesená",J285,0)</f>
        <v>0</v>
      </c>
      <c r="BI285" s="218">
        <f>IF(N285="nulová",J285,0)</f>
        <v>0</v>
      </c>
      <c r="BJ285" s="17" t="s">
        <v>76</v>
      </c>
      <c r="BK285" s="218">
        <f>ROUND(I285*H285,2)</f>
        <v>0</v>
      </c>
      <c r="BL285" s="17" t="s">
        <v>265</v>
      </c>
      <c r="BM285" s="217" t="s">
        <v>4941</v>
      </c>
    </row>
    <row r="286" s="12" customFormat="1">
      <c r="A286" s="12"/>
      <c r="B286" s="224"/>
      <c r="C286" s="225"/>
      <c r="D286" s="226" t="s">
        <v>275</v>
      </c>
      <c r="E286" s="227" t="s">
        <v>1013</v>
      </c>
      <c r="F286" s="228" t="s">
        <v>4942</v>
      </c>
      <c r="G286" s="225"/>
      <c r="H286" s="229">
        <v>21</v>
      </c>
      <c r="I286" s="230"/>
      <c r="J286" s="225"/>
      <c r="K286" s="225"/>
      <c r="L286" s="231"/>
      <c r="M286" s="236"/>
      <c r="N286" s="237"/>
      <c r="O286" s="237"/>
      <c r="P286" s="237"/>
      <c r="Q286" s="237"/>
      <c r="R286" s="237"/>
      <c r="S286" s="237"/>
      <c r="T286" s="238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T286" s="235" t="s">
        <v>275</v>
      </c>
      <c r="AU286" s="235" t="s">
        <v>76</v>
      </c>
      <c r="AV286" s="12" t="s">
        <v>78</v>
      </c>
      <c r="AW286" s="12" t="s">
        <v>31</v>
      </c>
      <c r="AX286" s="12" t="s">
        <v>69</v>
      </c>
      <c r="AY286" s="235" t="s">
        <v>266</v>
      </c>
    </row>
    <row r="287" s="12" customFormat="1">
      <c r="A287" s="12"/>
      <c r="B287" s="224"/>
      <c r="C287" s="225"/>
      <c r="D287" s="226" t="s">
        <v>275</v>
      </c>
      <c r="E287" s="227" t="s">
        <v>4756</v>
      </c>
      <c r="F287" s="228" t="s">
        <v>4943</v>
      </c>
      <c r="G287" s="225"/>
      <c r="H287" s="229">
        <v>32</v>
      </c>
      <c r="I287" s="230"/>
      <c r="J287" s="225"/>
      <c r="K287" s="225"/>
      <c r="L287" s="231"/>
      <c r="M287" s="236"/>
      <c r="N287" s="237"/>
      <c r="O287" s="237"/>
      <c r="P287" s="237"/>
      <c r="Q287" s="237"/>
      <c r="R287" s="237"/>
      <c r="S287" s="237"/>
      <c r="T287" s="238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T287" s="235" t="s">
        <v>275</v>
      </c>
      <c r="AU287" s="235" t="s">
        <v>76</v>
      </c>
      <c r="AV287" s="12" t="s">
        <v>78</v>
      </c>
      <c r="AW287" s="12" t="s">
        <v>31</v>
      </c>
      <c r="AX287" s="12" t="s">
        <v>69</v>
      </c>
      <c r="AY287" s="235" t="s">
        <v>266</v>
      </c>
    </row>
    <row r="288" s="12" customFormat="1">
      <c r="A288" s="12"/>
      <c r="B288" s="224"/>
      <c r="C288" s="225"/>
      <c r="D288" s="226" t="s">
        <v>275</v>
      </c>
      <c r="E288" s="227" t="s">
        <v>4944</v>
      </c>
      <c r="F288" s="228" t="s">
        <v>4945</v>
      </c>
      <c r="G288" s="225"/>
      <c r="H288" s="229">
        <v>53</v>
      </c>
      <c r="I288" s="230"/>
      <c r="J288" s="225"/>
      <c r="K288" s="225"/>
      <c r="L288" s="231"/>
      <c r="M288" s="236"/>
      <c r="N288" s="237"/>
      <c r="O288" s="237"/>
      <c r="P288" s="237"/>
      <c r="Q288" s="237"/>
      <c r="R288" s="237"/>
      <c r="S288" s="237"/>
      <c r="T288" s="238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T288" s="235" t="s">
        <v>275</v>
      </c>
      <c r="AU288" s="235" t="s">
        <v>76</v>
      </c>
      <c r="AV288" s="12" t="s">
        <v>78</v>
      </c>
      <c r="AW288" s="12" t="s">
        <v>31</v>
      </c>
      <c r="AX288" s="12" t="s">
        <v>76</v>
      </c>
      <c r="AY288" s="235" t="s">
        <v>266</v>
      </c>
    </row>
    <row r="289" s="2" customFormat="1" ht="16.5" customHeight="1">
      <c r="A289" s="38"/>
      <c r="B289" s="39"/>
      <c r="C289" s="206" t="s">
        <v>1028</v>
      </c>
      <c r="D289" s="206" t="s">
        <v>267</v>
      </c>
      <c r="E289" s="207" t="s">
        <v>4408</v>
      </c>
      <c r="F289" s="208" t="s">
        <v>4409</v>
      </c>
      <c r="G289" s="209" t="s">
        <v>341</v>
      </c>
      <c r="H289" s="210">
        <v>2</v>
      </c>
      <c r="I289" s="211"/>
      <c r="J289" s="212">
        <f>ROUND(I289*H289,2)</f>
        <v>0</v>
      </c>
      <c r="K289" s="208" t="s">
        <v>271</v>
      </c>
      <c r="L289" s="44"/>
      <c r="M289" s="213" t="s">
        <v>19</v>
      </c>
      <c r="N289" s="214" t="s">
        <v>40</v>
      </c>
      <c r="O289" s="84"/>
      <c r="P289" s="215">
        <f>O289*H289</f>
        <v>0</v>
      </c>
      <c r="Q289" s="215">
        <v>0</v>
      </c>
      <c r="R289" s="215">
        <f>Q289*H289</f>
        <v>0</v>
      </c>
      <c r="S289" s="215">
        <v>0</v>
      </c>
      <c r="T289" s="216">
        <f>S289*H289</f>
        <v>0</v>
      </c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R289" s="217" t="s">
        <v>265</v>
      </c>
      <c r="AT289" s="217" t="s">
        <v>267</v>
      </c>
      <c r="AU289" s="217" t="s">
        <v>76</v>
      </c>
      <c r="AY289" s="17" t="s">
        <v>266</v>
      </c>
      <c r="BE289" s="218">
        <f>IF(N289="základní",J289,0)</f>
        <v>0</v>
      </c>
      <c r="BF289" s="218">
        <f>IF(N289="snížená",J289,0)</f>
        <v>0</v>
      </c>
      <c r="BG289" s="218">
        <f>IF(N289="zákl. přenesená",J289,0)</f>
        <v>0</v>
      </c>
      <c r="BH289" s="218">
        <f>IF(N289="sníž. přenesená",J289,0)</f>
        <v>0</v>
      </c>
      <c r="BI289" s="218">
        <f>IF(N289="nulová",J289,0)</f>
        <v>0</v>
      </c>
      <c r="BJ289" s="17" t="s">
        <v>76</v>
      </c>
      <c r="BK289" s="218">
        <f>ROUND(I289*H289,2)</f>
        <v>0</v>
      </c>
      <c r="BL289" s="17" t="s">
        <v>265</v>
      </c>
      <c r="BM289" s="217" t="s">
        <v>4946</v>
      </c>
    </row>
    <row r="290" s="2" customFormat="1">
      <c r="A290" s="38"/>
      <c r="B290" s="39"/>
      <c r="C290" s="40"/>
      <c r="D290" s="219" t="s">
        <v>273</v>
      </c>
      <c r="E290" s="40"/>
      <c r="F290" s="220" t="s">
        <v>4411</v>
      </c>
      <c r="G290" s="40"/>
      <c r="H290" s="40"/>
      <c r="I290" s="221"/>
      <c r="J290" s="40"/>
      <c r="K290" s="40"/>
      <c r="L290" s="44"/>
      <c r="M290" s="222"/>
      <c r="N290" s="223"/>
      <c r="O290" s="84"/>
      <c r="P290" s="84"/>
      <c r="Q290" s="84"/>
      <c r="R290" s="84"/>
      <c r="S290" s="84"/>
      <c r="T290" s="85"/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T290" s="17" t="s">
        <v>273</v>
      </c>
      <c r="AU290" s="17" t="s">
        <v>76</v>
      </c>
    </row>
    <row r="291" s="2" customFormat="1" ht="24.15" customHeight="1">
      <c r="A291" s="38"/>
      <c r="B291" s="39"/>
      <c r="C291" s="239" t="s">
        <v>1035</v>
      </c>
      <c r="D291" s="239" t="s">
        <v>299</v>
      </c>
      <c r="E291" s="240" t="s">
        <v>4415</v>
      </c>
      <c r="F291" s="241" t="s">
        <v>4416</v>
      </c>
      <c r="G291" s="242" t="s">
        <v>4417</v>
      </c>
      <c r="H291" s="243">
        <v>2</v>
      </c>
      <c r="I291" s="244"/>
      <c r="J291" s="245">
        <f>ROUND(I291*H291,2)</f>
        <v>0</v>
      </c>
      <c r="K291" s="241" t="s">
        <v>19</v>
      </c>
      <c r="L291" s="246"/>
      <c r="M291" s="247" t="s">
        <v>19</v>
      </c>
      <c r="N291" s="248" t="s">
        <v>40</v>
      </c>
      <c r="O291" s="84"/>
      <c r="P291" s="215">
        <f>O291*H291</f>
        <v>0</v>
      </c>
      <c r="Q291" s="215">
        <v>0</v>
      </c>
      <c r="R291" s="215">
        <f>Q291*H291</f>
        <v>0</v>
      </c>
      <c r="S291" s="215">
        <v>0</v>
      </c>
      <c r="T291" s="216">
        <f>S291*H291</f>
        <v>0</v>
      </c>
      <c r="U291" s="38"/>
      <c r="V291" s="38"/>
      <c r="W291" s="38"/>
      <c r="X291" s="38"/>
      <c r="Y291" s="38"/>
      <c r="Z291" s="38"/>
      <c r="AA291" s="38"/>
      <c r="AB291" s="38"/>
      <c r="AC291" s="38"/>
      <c r="AD291" s="38"/>
      <c r="AE291" s="38"/>
      <c r="AR291" s="217" t="s">
        <v>303</v>
      </c>
      <c r="AT291" s="217" t="s">
        <v>299</v>
      </c>
      <c r="AU291" s="217" t="s">
        <v>76</v>
      </c>
      <c r="AY291" s="17" t="s">
        <v>266</v>
      </c>
      <c r="BE291" s="218">
        <f>IF(N291="základní",J291,0)</f>
        <v>0</v>
      </c>
      <c r="BF291" s="218">
        <f>IF(N291="snížená",J291,0)</f>
        <v>0</v>
      </c>
      <c r="BG291" s="218">
        <f>IF(N291="zákl. přenesená",J291,0)</f>
        <v>0</v>
      </c>
      <c r="BH291" s="218">
        <f>IF(N291="sníž. přenesená",J291,0)</f>
        <v>0</v>
      </c>
      <c r="BI291" s="218">
        <f>IF(N291="nulová",J291,0)</f>
        <v>0</v>
      </c>
      <c r="BJ291" s="17" t="s">
        <v>76</v>
      </c>
      <c r="BK291" s="218">
        <f>ROUND(I291*H291,2)</f>
        <v>0</v>
      </c>
      <c r="BL291" s="17" t="s">
        <v>265</v>
      </c>
      <c r="BM291" s="217" t="s">
        <v>4947</v>
      </c>
    </row>
    <row r="292" s="2" customFormat="1" ht="16.5" customHeight="1">
      <c r="A292" s="38"/>
      <c r="B292" s="39"/>
      <c r="C292" s="206" t="s">
        <v>1042</v>
      </c>
      <c r="D292" s="206" t="s">
        <v>267</v>
      </c>
      <c r="E292" s="207" t="s">
        <v>4419</v>
      </c>
      <c r="F292" s="208" t="s">
        <v>4420</v>
      </c>
      <c r="G292" s="209" t="s">
        <v>341</v>
      </c>
      <c r="H292" s="210">
        <v>6</v>
      </c>
      <c r="I292" s="211"/>
      <c r="J292" s="212">
        <f>ROUND(I292*H292,2)</f>
        <v>0</v>
      </c>
      <c r="K292" s="208" t="s">
        <v>271</v>
      </c>
      <c r="L292" s="44"/>
      <c r="M292" s="213" t="s">
        <v>19</v>
      </c>
      <c r="N292" s="214" t="s">
        <v>40</v>
      </c>
      <c r="O292" s="84"/>
      <c r="P292" s="215">
        <f>O292*H292</f>
        <v>0</v>
      </c>
      <c r="Q292" s="215">
        <v>0</v>
      </c>
      <c r="R292" s="215">
        <f>Q292*H292</f>
        <v>0</v>
      </c>
      <c r="S292" s="215">
        <v>0</v>
      </c>
      <c r="T292" s="216">
        <f>S292*H292</f>
        <v>0</v>
      </c>
      <c r="U292" s="38"/>
      <c r="V292" s="38"/>
      <c r="W292" s="38"/>
      <c r="X292" s="38"/>
      <c r="Y292" s="38"/>
      <c r="Z292" s="38"/>
      <c r="AA292" s="38"/>
      <c r="AB292" s="38"/>
      <c r="AC292" s="38"/>
      <c r="AD292" s="38"/>
      <c r="AE292" s="38"/>
      <c r="AR292" s="217" t="s">
        <v>265</v>
      </c>
      <c r="AT292" s="217" t="s">
        <v>267</v>
      </c>
      <c r="AU292" s="217" t="s">
        <v>76</v>
      </c>
      <c r="AY292" s="17" t="s">
        <v>266</v>
      </c>
      <c r="BE292" s="218">
        <f>IF(N292="základní",J292,0)</f>
        <v>0</v>
      </c>
      <c r="BF292" s="218">
        <f>IF(N292="snížená",J292,0)</f>
        <v>0</v>
      </c>
      <c r="BG292" s="218">
        <f>IF(N292="zákl. přenesená",J292,0)</f>
        <v>0</v>
      </c>
      <c r="BH292" s="218">
        <f>IF(N292="sníž. přenesená",J292,0)</f>
        <v>0</v>
      </c>
      <c r="BI292" s="218">
        <f>IF(N292="nulová",J292,0)</f>
        <v>0</v>
      </c>
      <c r="BJ292" s="17" t="s">
        <v>76</v>
      </c>
      <c r="BK292" s="218">
        <f>ROUND(I292*H292,2)</f>
        <v>0</v>
      </c>
      <c r="BL292" s="17" t="s">
        <v>265</v>
      </c>
      <c r="BM292" s="217" t="s">
        <v>4948</v>
      </c>
    </row>
    <row r="293" s="2" customFormat="1">
      <c r="A293" s="38"/>
      <c r="B293" s="39"/>
      <c r="C293" s="40"/>
      <c r="D293" s="219" t="s">
        <v>273</v>
      </c>
      <c r="E293" s="40"/>
      <c r="F293" s="220" t="s">
        <v>4422</v>
      </c>
      <c r="G293" s="40"/>
      <c r="H293" s="40"/>
      <c r="I293" s="221"/>
      <c r="J293" s="40"/>
      <c r="K293" s="40"/>
      <c r="L293" s="44"/>
      <c r="M293" s="222"/>
      <c r="N293" s="223"/>
      <c r="O293" s="84"/>
      <c r="P293" s="84"/>
      <c r="Q293" s="84"/>
      <c r="R293" s="84"/>
      <c r="S293" s="84"/>
      <c r="T293" s="85"/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T293" s="17" t="s">
        <v>273</v>
      </c>
      <c r="AU293" s="17" t="s">
        <v>76</v>
      </c>
    </row>
    <row r="294" s="12" customFormat="1">
      <c r="A294" s="12"/>
      <c r="B294" s="224"/>
      <c r="C294" s="225"/>
      <c r="D294" s="226" t="s">
        <v>275</v>
      </c>
      <c r="E294" s="227" t="s">
        <v>1033</v>
      </c>
      <c r="F294" s="228" t="s">
        <v>4949</v>
      </c>
      <c r="G294" s="225"/>
      <c r="H294" s="229">
        <v>6</v>
      </c>
      <c r="I294" s="230"/>
      <c r="J294" s="225"/>
      <c r="K294" s="225"/>
      <c r="L294" s="231"/>
      <c r="M294" s="236"/>
      <c r="N294" s="237"/>
      <c r="O294" s="237"/>
      <c r="P294" s="237"/>
      <c r="Q294" s="237"/>
      <c r="R294" s="237"/>
      <c r="S294" s="237"/>
      <c r="T294" s="238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T294" s="235" t="s">
        <v>275</v>
      </c>
      <c r="AU294" s="235" t="s">
        <v>76</v>
      </c>
      <c r="AV294" s="12" t="s">
        <v>78</v>
      </c>
      <c r="AW294" s="12" t="s">
        <v>31</v>
      </c>
      <c r="AX294" s="12" t="s">
        <v>69</v>
      </c>
      <c r="AY294" s="235" t="s">
        <v>266</v>
      </c>
    </row>
    <row r="295" s="12" customFormat="1">
      <c r="A295" s="12"/>
      <c r="B295" s="224"/>
      <c r="C295" s="225"/>
      <c r="D295" s="226" t="s">
        <v>275</v>
      </c>
      <c r="E295" s="227" t="s">
        <v>4057</v>
      </c>
      <c r="F295" s="228" t="s">
        <v>4950</v>
      </c>
      <c r="G295" s="225"/>
      <c r="H295" s="229">
        <v>6</v>
      </c>
      <c r="I295" s="230"/>
      <c r="J295" s="225"/>
      <c r="K295" s="225"/>
      <c r="L295" s="231"/>
      <c r="M295" s="236"/>
      <c r="N295" s="237"/>
      <c r="O295" s="237"/>
      <c r="P295" s="237"/>
      <c r="Q295" s="237"/>
      <c r="R295" s="237"/>
      <c r="S295" s="237"/>
      <c r="T295" s="238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T295" s="235" t="s">
        <v>275</v>
      </c>
      <c r="AU295" s="235" t="s">
        <v>76</v>
      </c>
      <c r="AV295" s="12" t="s">
        <v>78</v>
      </c>
      <c r="AW295" s="12" t="s">
        <v>31</v>
      </c>
      <c r="AX295" s="12" t="s">
        <v>76</v>
      </c>
      <c r="AY295" s="235" t="s">
        <v>266</v>
      </c>
    </row>
    <row r="296" s="2" customFormat="1" ht="16.5" customHeight="1">
      <c r="A296" s="38"/>
      <c r="B296" s="39"/>
      <c r="C296" s="206" t="s">
        <v>1049</v>
      </c>
      <c r="D296" s="206" t="s">
        <v>267</v>
      </c>
      <c r="E296" s="207" t="s">
        <v>4426</v>
      </c>
      <c r="F296" s="208" t="s">
        <v>4427</v>
      </c>
      <c r="G296" s="209" t="s">
        <v>341</v>
      </c>
      <c r="H296" s="210">
        <v>2</v>
      </c>
      <c r="I296" s="211"/>
      <c r="J296" s="212">
        <f>ROUND(I296*H296,2)</f>
        <v>0</v>
      </c>
      <c r="K296" s="208" t="s">
        <v>271</v>
      </c>
      <c r="L296" s="44"/>
      <c r="M296" s="213" t="s">
        <v>19</v>
      </c>
      <c r="N296" s="214" t="s">
        <v>40</v>
      </c>
      <c r="O296" s="84"/>
      <c r="P296" s="215">
        <f>O296*H296</f>
        <v>0</v>
      </c>
      <c r="Q296" s="215">
        <v>0</v>
      </c>
      <c r="R296" s="215">
        <f>Q296*H296</f>
        <v>0</v>
      </c>
      <c r="S296" s="215">
        <v>0</v>
      </c>
      <c r="T296" s="216">
        <f>S296*H296</f>
        <v>0</v>
      </c>
      <c r="U296" s="38"/>
      <c r="V296" s="38"/>
      <c r="W296" s="38"/>
      <c r="X296" s="38"/>
      <c r="Y296" s="38"/>
      <c r="Z296" s="38"/>
      <c r="AA296" s="38"/>
      <c r="AB296" s="38"/>
      <c r="AC296" s="38"/>
      <c r="AD296" s="38"/>
      <c r="AE296" s="38"/>
      <c r="AR296" s="217" t="s">
        <v>265</v>
      </c>
      <c r="AT296" s="217" t="s">
        <v>267</v>
      </c>
      <c r="AU296" s="217" t="s">
        <v>76</v>
      </c>
      <c r="AY296" s="17" t="s">
        <v>266</v>
      </c>
      <c r="BE296" s="218">
        <f>IF(N296="základní",J296,0)</f>
        <v>0</v>
      </c>
      <c r="BF296" s="218">
        <f>IF(N296="snížená",J296,0)</f>
        <v>0</v>
      </c>
      <c r="BG296" s="218">
        <f>IF(N296="zákl. přenesená",J296,0)</f>
        <v>0</v>
      </c>
      <c r="BH296" s="218">
        <f>IF(N296="sníž. přenesená",J296,0)</f>
        <v>0</v>
      </c>
      <c r="BI296" s="218">
        <f>IF(N296="nulová",J296,0)</f>
        <v>0</v>
      </c>
      <c r="BJ296" s="17" t="s">
        <v>76</v>
      </c>
      <c r="BK296" s="218">
        <f>ROUND(I296*H296,2)</f>
        <v>0</v>
      </c>
      <c r="BL296" s="17" t="s">
        <v>265</v>
      </c>
      <c r="BM296" s="217" t="s">
        <v>4951</v>
      </c>
    </row>
    <row r="297" s="2" customFormat="1">
      <c r="A297" s="38"/>
      <c r="B297" s="39"/>
      <c r="C297" s="40"/>
      <c r="D297" s="219" t="s">
        <v>273</v>
      </c>
      <c r="E297" s="40"/>
      <c r="F297" s="220" t="s">
        <v>4429</v>
      </c>
      <c r="G297" s="40"/>
      <c r="H297" s="40"/>
      <c r="I297" s="221"/>
      <c r="J297" s="40"/>
      <c r="K297" s="40"/>
      <c r="L297" s="44"/>
      <c r="M297" s="222"/>
      <c r="N297" s="223"/>
      <c r="O297" s="84"/>
      <c r="P297" s="84"/>
      <c r="Q297" s="84"/>
      <c r="R297" s="84"/>
      <c r="S297" s="84"/>
      <c r="T297" s="85"/>
      <c r="U297" s="38"/>
      <c r="V297" s="38"/>
      <c r="W297" s="38"/>
      <c r="X297" s="38"/>
      <c r="Y297" s="38"/>
      <c r="Z297" s="38"/>
      <c r="AA297" s="38"/>
      <c r="AB297" s="38"/>
      <c r="AC297" s="38"/>
      <c r="AD297" s="38"/>
      <c r="AE297" s="38"/>
      <c r="AT297" s="17" t="s">
        <v>273</v>
      </c>
      <c r="AU297" s="17" t="s">
        <v>76</v>
      </c>
    </row>
    <row r="298" s="11" customFormat="1" ht="25.92" customHeight="1">
      <c r="A298" s="11"/>
      <c r="B298" s="192"/>
      <c r="C298" s="193"/>
      <c r="D298" s="194" t="s">
        <v>68</v>
      </c>
      <c r="E298" s="195" t="s">
        <v>310</v>
      </c>
      <c r="F298" s="195" t="s">
        <v>4437</v>
      </c>
      <c r="G298" s="193"/>
      <c r="H298" s="193"/>
      <c r="I298" s="196"/>
      <c r="J298" s="197">
        <f>BK298</f>
        <v>0</v>
      </c>
      <c r="K298" s="193"/>
      <c r="L298" s="198"/>
      <c r="M298" s="199"/>
      <c r="N298" s="200"/>
      <c r="O298" s="200"/>
      <c r="P298" s="201">
        <f>SUM(P299:P376)</f>
        <v>0</v>
      </c>
      <c r="Q298" s="200"/>
      <c r="R298" s="201">
        <f>SUM(R299:R376)</f>
        <v>0</v>
      </c>
      <c r="S298" s="200"/>
      <c r="T298" s="202">
        <f>SUM(T299:T376)</f>
        <v>0</v>
      </c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R298" s="203" t="s">
        <v>265</v>
      </c>
      <c r="AT298" s="204" t="s">
        <v>68</v>
      </c>
      <c r="AU298" s="204" t="s">
        <v>69</v>
      </c>
      <c r="AY298" s="203" t="s">
        <v>266</v>
      </c>
      <c r="BK298" s="205">
        <f>SUM(BK299:BK376)</f>
        <v>0</v>
      </c>
    </row>
    <row r="299" s="2" customFormat="1" ht="16.5" customHeight="1">
      <c r="A299" s="38"/>
      <c r="B299" s="39"/>
      <c r="C299" s="206" t="s">
        <v>1054</v>
      </c>
      <c r="D299" s="206" t="s">
        <v>267</v>
      </c>
      <c r="E299" s="207" t="s">
        <v>4438</v>
      </c>
      <c r="F299" s="208" t="s">
        <v>4439</v>
      </c>
      <c r="G299" s="209" t="s">
        <v>299</v>
      </c>
      <c r="H299" s="210">
        <v>577.20000000000005</v>
      </c>
      <c r="I299" s="211"/>
      <c r="J299" s="212">
        <f>ROUND(I299*H299,2)</f>
        <v>0</v>
      </c>
      <c r="K299" s="208" t="s">
        <v>271</v>
      </c>
      <c r="L299" s="44"/>
      <c r="M299" s="213" t="s">
        <v>19</v>
      </c>
      <c r="N299" s="214" t="s">
        <v>40</v>
      </c>
      <c r="O299" s="84"/>
      <c r="P299" s="215">
        <f>O299*H299</f>
        <v>0</v>
      </c>
      <c r="Q299" s="215">
        <v>0</v>
      </c>
      <c r="R299" s="215">
        <f>Q299*H299</f>
        <v>0</v>
      </c>
      <c r="S299" s="215">
        <v>0</v>
      </c>
      <c r="T299" s="216">
        <f>S299*H299</f>
        <v>0</v>
      </c>
      <c r="U299" s="38"/>
      <c r="V299" s="38"/>
      <c r="W299" s="38"/>
      <c r="X299" s="38"/>
      <c r="Y299" s="38"/>
      <c r="Z299" s="38"/>
      <c r="AA299" s="38"/>
      <c r="AB299" s="38"/>
      <c r="AC299" s="38"/>
      <c r="AD299" s="38"/>
      <c r="AE299" s="38"/>
      <c r="AR299" s="217" t="s">
        <v>265</v>
      </c>
      <c r="AT299" s="217" t="s">
        <v>267</v>
      </c>
      <c r="AU299" s="217" t="s">
        <v>76</v>
      </c>
      <c r="AY299" s="17" t="s">
        <v>266</v>
      </c>
      <c r="BE299" s="218">
        <f>IF(N299="základní",J299,0)</f>
        <v>0</v>
      </c>
      <c r="BF299" s="218">
        <f>IF(N299="snížená",J299,0)</f>
        <v>0</v>
      </c>
      <c r="BG299" s="218">
        <f>IF(N299="zákl. přenesená",J299,0)</f>
        <v>0</v>
      </c>
      <c r="BH299" s="218">
        <f>IF(N299="sníž. přenesená",J299,0)</f>
        <v>0</v>
      </c>
      <c r="BI299" s="218">
        <f>IF(N299="nulová",J299,0)</f>
        <v>0</v>
      </c>
      <c r="BJ299" s="17" t="s">
        <v>76</v>
      </c>
      <c r="BK299" s="218">
        <f>ROUND(I299*H299,2)</f>
        <v>0</v>
      </c>
      <c r="BL299" s="17" t="s">
        <v>265</v>
      </c>
      <c r="BM299" s="217" t="s">
        <v>4952</v>
      </c>
    </row>
    <row r="300" s="2" customFormat="1">
      <c r="A300" s="38"/>
      <c r="B300" s="39"/>
      <c r="C300" s="40"/>
      <c r="D300" s="219" t="s">
        <v>273</v>
      </c>
      <c r="E300" s="40"/>
      <c r="F300" s="220" t="s">
        <v>4441</v>
      </c>
      <c r="G300" s="40"/>
      <c r="H300" s="40"/>
      <c r="I300" s="221"/>
      <c r="J300" s="40"/>
      <c r="K300" s="40"/>
      <c r="L300" s="44"/>
      <c r="M300" s="222"/>
      <c r="N300" s="223"/>
      <c r="O300" s="84"/>
      <c r="P300" s="84"/>
      <c r="Q300" s="84"/>
      <c r="R300" s="84"/>
      <c r="S300" s="84"/>
      <c r="T300" s="85"/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T300" s="17" t="s">
        <v>273</v>
      </c>
      <c r="AU300" s="17" t="s">
        <v>76</v>
      </c>
    </row>
    <row r="301" s="12" customFormat="1">
      <c r="A301" s="12"/>
      <c r="B301" s="224"/>
      <c r="C301" s="225"/>
      <c r="D301" s="226" t="s">
        <v>275</v>
      </c>
      <c r="E301" s="227" t="s">
        <v>1047</v>
      </c>
      <c r="F301" s="228" t="s">
        <v>4953</v>
      </c>
      <c r="G301" s="225"/>
      <c r="H301" s="229">
        <v>570.89999999999998</v>
      </c>
      <c r="I301" s="230"/>
      <c r="J301" s="225"/>
      <c r="K301" s="225"/>
      <c r="L301" s="231"/>
      <c r="M301" s="236"/>
      <c r="N301" s="237"/>
      <c r="O301" s="237"/>
      <c r="P301" s="237"/>
      <c r="Q301" s="237"/>
      <c r="R301" s="237"/>
      <c r="S301" s="237"/>
      <c r="T301" s="238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T301" s="235" t="s">
        <v>275</v>
      </c>
      <c r="AU301" s="235" t="s">
        <v>76</v>
      </c>
      <c r="AV301" s="12" t="s">
        <v>78</v>
      </c>
      <c r="AW301" s="12" t="s">
        <v>31</v>
      </c>
      <c r="AX301" s="12" t="s">
        <v>69</v>
      </c>
      <c r="AY301" s="235" t="s">
        <v>266</v>
      </c>
    </row>
    <row r="302" s="12" customFormat="1">
      <c r="A302" s="12"/>
      <c r="B302" s="224"/>
      <c r="C302" s="225"/>
      <c r="D302" s="226" t="s">
        <v>275</v>
      </c>
      <c r="E302" s="227" t="s">
        <v>4463</v>
      </c>
      <c r="F302" s="228" t="s">
        <v>4954</v>
      </c>
      <c r="G302" s="225"/>
      <c r="H302" s="229">
        <v>2.7000000000000002</v>
      </c>
      <c r="I302" s="230"/>
      <c r="J302" s="225"/>
      <c r="K302" s="225"/>
      <c r="L302" s="231"/>
      <c r="M302" s="236"/>
      <c r="N302" s="237"/>
      <c r="O302" s="237"/>
      <c r="P302" s="237"/>
      <c r="Q302" s="237"/>
      <c r="R302" s="237"/>
      <c r="S302" s="237"/>
      <c r="T302" s="238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T302" s="235" t="s">
        <v>275</v>
      </c>
      <c r="AU302" s="235" t="s">
        <v>76</v>
      </c>
      <c r="AV302" s="12" t="s">
        <v>78</v>
      </c>
      <c r="AW302" s="12" t="s">
        <v>31</v>
      </c>
      <c r="AX302" s="12" t="s">
        <v>69</v>
      </c>
      <c r="AY302" s="235" t="s">
        <v>266</v>
      </c>
    </row>
    <row r="303" s="12" customFormat="1">
      <c r="A303" s="12"/>
      <c r="B303" s="224"/>
      <c r="C303" s="225"/>
      <c r="D303" s="226" t="s">
        <v>275</v>
      </c>
      <c r="E303" s="227" t="s">
        <v>4758</v>
      </c>
      <c r="F303" s="228" t="s">
        <v>4955</v>
      </c>
      <c r="G303" s="225"/>
      <c r="H303" s="229">
        <v>3.6000000000000001</v>
      </c>
      <c r="I303" s="230"/>
      <c r="J303" s="225"/>
      <c r="K303" s="225"/>
      <c r="L303" s="231"/>
      <c r="M303" s="236"/>
      <c r="N303" s="237"/>
      <c r="O303" s="237"/>
      <c r="P303" s="237"/>
      <c r="Q303" s="237"/>
      <c r="R303" s="237"/>
      <c r="S303" s="237"/>
      <c r="T303" s="238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T303" s="235" t="s">
        <v>275</v>
      </c>
      <c r="AU303" s="235" t="s">
        <v>76</v>
      </c>
      <c r="AV303" s="12" t="s">
        <v>78</v>
      </c>
      <c r="AW303" s="12" t="s">
        <v>31</v>
      </c>
      <c r="AX303" s="12" t="s">
        <v>69</v>
      </c>
      <c r="AY303" s="235" t="s">
        <v>266</v>
      </c>
    </row>
    <row r="304" s="12" customFormat="1">
      <c r="A304" s="12"/>
      <c r="B304" s="224"/>
      <c r="C304" s="225"/>
      <c r="D304" s="226" t="s">
        <v>275</v>
      </c>
      <c r="E304" s="227" t="s">
        <v>4956</v>
      </c>
      <c r="F304" s="228" t="s">
        <v>4957</v>
      </c>
      <c r="G304" s="225"/>
      <c r="H304" s="229">
        <v>577.20000000000005</v>
      </c>
      <c r="I304" s="230"/>
      <c r="J304" s="225"/>
      <c r="K304" s="225"/>
      <c r="L304" s="231"/>
      <c r="M304" s="236"/>
      <c r="N304" s="237"/>
      <c r="O304" s="237"/>
      <c r="P304" s="237"/>
      <c r="Q304" s="237"/>
      <c r="R304" s="237"/>
      <c r="S304" s="237"/>
      <c r="T304" s="238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T304" s="235" t="s">
        <v>275</v>
      </c>
      <c r="AU304" s="235" t="s">
        <v>76</v>
      </c>
      <c r="AV304" s="12" t="s">
        <v>78</v>
      </c>
      <c r="AW304" s="12" t="s">
        <v>31</v>
      </c>
      <c r="AX304" s="12" t="s">
        <v>76</v>
      </c>
      <c r="AY304" s="235" t="s">
        <v>266</v>
      </c>
    </row>
    <row r="305" s="2" customFormat="1" ht="16.5" customHeight="1">
      <c r="A305" s="38"/>
      <c r="B305" s="39"/>
      <c r="C305" s="239" t="s">
        <v>1061</v>
      </c>
      <c r="D305" s="239" t="s">
        <v>299</v>
      </c>
      <c r="E305" s="240" t="s">
        <v>4450</v>
      </c>
      <c r="F305" s="241" t="s">
        <v>4451</v>
      </c>
      <c r="G305" s="242" t="s">
        <v>299</v>
      </c>
      <c r="H305" s="243">
        <v>570.89999999999998</v>
      </c>
      <c r="I305" s="244"/>
      <c r="J305" s="245">
        <f>ROUND(I305*H305,2)</f>
        <v>0</v>
      </c>
      <c r="K305" s="241" t="s">
        <v>19</v>
      </c>
      <c r="L305" s="246"/>
      <c r="M305" s="247" t="s">
        <v>19</v>
      </c>
      <c r="N305" s="248" t="s">
        <v>40</v>
      </c>
      <c r="O305" s="84"/>
      <c r="P305" s="215">
        <f>O305*H305</f>
        <v>0</v>
      </c>
      <c r="Q305" s="215">
        <v>0</v>
      </c>
      <c r="R305" s="215">
        <f>Q305*H305</f>
        <v>0</v>
      </c>
      <c r="S305" s="215">
        <v>0</v>
      </c>
      <c r="T305" s="216">
        <f>S305*H305</f>
        <v>0</v>
      </c>
      <c r="U305" s="38"/>
      <c r="V305" s="38"/>
      <c r="W305" s="38"/>
      <c r="X305" s="38"/>
      <c r="Y305" s="38"/>
      <c r="Z305" s="38"/>
      <c r="AA305" s="38"/>
      <c r="AB305" s="38"/>
      <c r="AC305" s="38"/>
      <c r="AD305" s="38"/>
      <c r="AE305" s="38"/>
      <c r="AR305" s="217" t="s">
        <v>303</v>
      </c>
      <c r="AT305" s="217" t="s">
        <v>299</v>
      </c>
      <c r="AU305" s="217" t="s">
        <v>76</v>
      </c>
      <c r="AY305" s="17" t="s">
        <v>266</v>
      </c>
      <c r="BE305" s="218">
        <f>IF(N305="základní",J305,0)</f>
        <v>0</v>
      </c>
      <c r="BF305" s="218">
        <f>IF(N305="snížená",J305,0)</f>
        <v>0</v>
      </c>
      <c r="BG305" s="218">
        <f>IF(N305="zákl. přenesená",J305,0)</f>
        <v>0</v>
      </c>
      <c r="BH305" s="218">
        <f>IF(N305="sníž. přenesená",J305,0)</f>
        <v>0</v>
      </c>
      <c r="BI305" s="218">
        <f>IF(N305="nulová",J305,0)</f>
        <v>0</v>
      </c>
      <c r="BJ305" s="17" t="s">
        <v>76</v>
      </c>
      <c r="BK305" s="218">
        <f>ROUND(I305*H305,2)</f>
        <v>0</v>
      </c>
      <c r="BL305" s="17" t="s">
        <v>265</v>
      </c>
      <c r="BM305" s="217" t="s">
        <v>4958</v>
      </c>
    </row>
    <row r="306" s="12" customFormat="1">
      <c r="A306" s="12"/>
      <c r="B306" s="224"/>
      <c r="C306" s="225"/>
      <c r="D306" s="226" t="s">
        <v>275</v>
      </c>
      <c r="E306" s="227" t="s">
        <v>4468</v>
      </c>
      <c r="F306" s="228" t="s">
        <v>4953</v>
      </c>
      <c r="G306" s="225"/>
      <c r="H306" s="229">
        <v>570.89999999999998</v>
      </c>
      <c r="I306" s="230"/>
      <c r="J306" s="225"/>
      <c r="K306" s="225"/>
      <c r="L306" s="231"/>
      <c r="M306" s="236"/>
      <c r="N306" s="237"/>
      <c r="O306" s="237"/>
      <c r="P306" s="237"/>
      <c r="Q306" s="237"/>
      <c r="R306" s="237"/>
      <c r="S306" s="237"/>
      <c r="T306" s="238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T306" s="235" t="s">
        <v>275</v>
      </c>
      <c r="AU306" s="235" t="s">
        <v>76</v>
      </c>
      <c r="AV306" s="12" t="s">
        <v>78</v>
      </c>
      <c r="AW306" s="12" t="s">
        <v>31</v>
      </c>
      <c r="AX306" s="12" t="s">
        <v>69</v>
      </c>
      <c r="AY306" s="235" t="s">
        <v>266</v>
      </c>
    </row>
    <row r="307" s="12" customFormat="1">
      <c r="A307" s="12"/>
      <c r="B307" s="224"/>
      <c r="C307" s="225"/>
      <c r="D307" s="226" t="s">
        <v>275</v>
      </c>
      <c r="E307" s="227" t="s">
        <v>4060</v>
      </c>
      <c r="F307" s="228" t="s">
        <v>4959</v>
      </c>
      <c r="G307" s="225"/>
      <c r="H307" s="229">
        <v>570.89999999999998</v>
      </c>
      <c r="I307" s="230"/>
      <c r="J307" s="225"/>
      <c r="K307" s="225"/>
      <c r="L307" s="231"/>
      <c r="M307" s="236"/>
      <c r="N307" s="237"/>
      <c r="O307" s="237"/>
      <c r="P307" s="237"/>
      <c r="Q307" s="237"/>
      <c r="R307" s="237"/>
      <c r="S307" s="237"/>
      <c r="T307" s="238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T307" s="235" t="s">
        <v>275</v>
      </c>
      <c r="AU307" s="235" t="s">
        <v>76</v>
      </c>
      <c r="AV307" s="12" t="s">
        <v>78</v>
      </c>
      <c r="AW307" s="12" t="s">
        <v>31</v>
      </c>
      <c r="AX307" s="12" t="s">
        <v>76</v>
      </c>
      <c r="AY307" s="235" t="s">
        <v>266</v>
      </c>
    </row>
    <row r="308" s="2" customFormat="1" ht="16.5" customHeight="1">
      <c r="A308" s="38"/>
      <c r="B308" s="39"/>
      <c r="C308" s="239" t="s">
        <v>1080</v>
      </c>
      <c r="D308" s="239" t="s">
        <v>299</v>
      </c>
      <c r="E308" s="240" t="s">
        <v>4455</v>
      </c>
      <c r="F308" s="241" t="s">
        <v>4456</v>
      </c>
      <c r="G308" s="242" t="s">
        <v>299</v>
      </c>
      <c r="H308" s="243">
        <v>2.7000000000000002</v>
      </c>
      <c r="I308" s="244"/>
      <c r="J308" s="245">
        <f>ROUND(I308*H308,2)</f>
        <v>0</v>
      </c>
      <c r="K308" s="241" t="s">
        <v>19</v>
      </c>
      <c r="L308" s="246"/>
      <c r="M308" s="247" t="s">
        <v>19</v>
      </c>
      <c r="N308" s="248" t="s">
        <v>40</v>
      </c>
      <c r="O308" s="84"/>
      <c r="P308" s="215">
        <f>O308*H308</f>
        <v>0</v>
      </c>
      <c r="Q308" s="215">
        <v>0</v>
      </c>
      <c r="R308" s="215">
        <f>Q308*H308</f>
        <v>0</v>
      </c>
      <c r="S308" s="215">
        <v>0</v>
      </c>
      <c r="T308" s="216">
        <f>S308*H308</f>
        <v>0</v>
      </c>
      <c r="U308" s="38"/>
      <c r="V308" s="38"/>
      <c r="W308" s="38"/>
      <c r="X308" s="38"/>
      <c r="Y308" s="38"/>
      <c r="Z308" s="38"/>
      <c r="AA308" s="38"/>
      <c r="AB308" s="38"/>
      <c r="AC308" s="38"/>
      <c r="AD308" s="38"/>
      <c r="AE308" s="38"/>
      <c r="AR308" s="217" t="s">
        <v>303</v>
      </c>
      <c r="AT308" s="217" t="s">
        <v>299</v>
      </c>
      <c r="AU308" s="217" t="s">
        <v>76</v>
      </c>
      <c r="AY308" s="17" t="s">
        <v>266</v>
      </c>
      <c r="BE308" s="218">
        <f>IF(N308="základní",J308,0)</f>
        <v>0</v>
      </c>
      <c r="BF308" s="218">
        <f>IF(N308="snížená",J308,0)</f>
        <v>0</v>
      </c>
      <c r="BG308" s="218">
        <f>IF(N308="zákl. přenesená",J308,0)</f>
        <v>0</v>
      </c>
      <c r="BH308" s="218">
        <f>IF(N308="sníž. přenesená",J308,0)</f>
        <v>0</v>
      </c>
      <c r="BI308" s="218">
        <f>IF(N308="nulová",J308,0)</f>
        <v>0</v>
      </c>
      <c r="BJ308" s="17" t="s">
        <v>76</v>
      </c>
      <c r="BK308" s="218">
        <f>ROUND(I308*H308,2)</f>
        <v>0</v>
      </c>
      <c r="BL308" s="17" t="s">
        <v>265</v>
      </c>
      <c r="BM308" s="217" t="s">
        <v>4960</v>
      </c>
    </row>
    <row r="309" s="12" customFormat="1">
      <c r="A309" s="12"/>
      <c r="B309" s="224"/>
      <c r="C309" s="225"/>
      <c r="D309" s="226" t="s">
        <v>275</v>
      </c>
      <c r="E309" s="227" t="s">
        <v>1059</v>
      </c>
      <c r="F309" s="228" t="s">
        <v>4954</v>
      </c>
      <c r="G309" s="225"/>
      <c r="H309" s="229">
        <v>2.7000000000000002</v>
      </c>
      <c r="I309" s="230"/>
      <c r="J309" s="225"/>
      <c r="K309" s="225"/>
      <c r="L309" s="231"/>
      <c r="M309" s="236"/>
      <c r="N309" s="237"/>
      <c r="O309" s="237"/>
      <c r="P309" s="237"/>
      <c r="Q309" s="237"/>
      <c r="R309" s="237"/>
      <c r="S309" s="237"/>
      <c r="T309" s="238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T309" s="235" t="s">
        <v>275</v>
      </c>
      <c r="AU309" s="235" t="s">
        <v>76</v>
      </c>
      <c r="AV309" s="12" t="s">
        <v>78</v>
      </c>
      <c r="AW309" s="12" t="s">
        <v>31</v>
      </c>
      <c r="AX309" s="12" t="s">
        <v>69</v>
      </c>
      <c r="AY309" s="235" t="s">
        <v>266</v>
      </c>
    </row>
    <row r="310" s="12" customFormat="1">
      <c r="A310" s="12"/>
      <c r="B310" s="224"/>
      <c r="C310" s="225"/>
      <c r="D310" s="226" t="s">
        <v>275</v>
      </c>
      <c r="E310" s="227" t="s">
        <v>4961</v>
      </c>
      <c r="F310" s="228" t="s">
        <v>4962</v>
      </c>
      <c r="G310" s="225"/>
      <c r="H310" s="229">
        <v>2.7000000000000002</v>
      </c>
      <c r="I310" s="230"/>
      <c r="J310" s="225"/>
      <c r="K310" s="225"/>
      <c r="L310" s="231"/>
      <c r="M310" s="236"/>
      <c r="N310" s="237"/>
      <c r="O310" s="237"/>
      <c r="P310" s="237"/>
      <c r="Q310" s="237"/>
      <c r="R310" s="237"/>
      <c r="S310" s="237"/>
      <c r="T310" s="238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T310" s="235" t="s">
        <v>275</v>
      </c>
      <c r="AU310" s="235" t="s">
        <v>76</v>
      </c>
      <c r="AV310" s="12" t="s">
        <v>78</v>
      </c>
      <c r="AW310" s="12" t="s">
        <v>31</v>
      </c>
      <c r="AX310" s="12" t="s">
        <v>76</v>
      </c>
      <c r="AY310" s="235" t="s">
        <v>266</v>
      </c>
    </row>
    <row r="311" s="2" customFormat="1" ht="16.5" customHeight="1">
      <c r="A311" s="38"/>
      <c r="B311" s="39"/>
      <c r="C311" s="239" t="s">
        <v>1086</v>
      </c>
      <c r="D311" s="239" t="s">
        <v>299</v>
      </c>
      <c r="E311" s="240" t="s">
        <v>4963</v>
      </c>
      <c r="F311" s="241" t="s">
        <v>4964</v>
      </c>
      <c r="G311" s="242" t="s">
        <v>299</v>
      </c>
      <c r="H311" s="243">
        <v>3.6000000000000001</v>
      </c>
      <c r="I311" s="244"/>
      <c r="J311" s="245">
        <f>ROUND(I311*H311,2)</f>
        <v>0</v>
      </c>
      <c r="K311" s="241" t="s">
        <v>19</v>
      </c>
      <c r="L311" s="246"/>
      <c r="M311" s="247" t="s">
        <v>19</v>
      </c>
      <c r="N311" s="248" t="s">
        <v>40</v>
      </c>
      <c r="O311" s="84"/>
      <c r="P311" s="215">
        <f>O311*H311</f>
        <v>0</v>
      </c>
      <c r="Q311" s="215">
        <v>0</v>
      </c>
      <c r="R311" s="215">
        <f>Q311*H311</f>
        <v>0</v>
      </c>
      <c r="S311" s="215">
        <v>0</v>
      </c>
      <c r="T311" s="216">
        <f>S311*H311</f>
        <v>0</v>
      </c>
      <c r="U311" s="38"/>
      <c r="V311" s="38"/>
      <c r="W311" s="38"/>
      <c r="X311" s="38"/>
      <c r="Y311" s="38"/>
      <c r="Z311" s="38"/>
      <c r="AA311" s="38"/>
      <c r="AB311" s="38"/>
      <c r="AC311" s="38"/>
      <c r="AD311" s="38"/>
      <c r="AE311" s="38"/>
      <c r="AR311" s="217" t="s">
        <v>303</v>
      </c>
      <c r="AT311" s="217" t="s">
        <v>299</v>
      </c>
      <c r="AU311" s="217" t="s">
        <v>76</v>
      </c>
      <c r="AY311" s="17" t="s">
        <v>266</v>
      </c>
      <c r="BE311" s="218">
        <f>IF(N311="základní",J311,0)</f>
        <v>0</v>
      </c>
      <c r="BF311" s="218">
        <f>IF(N311="snížená",J311,0)</f>
        <v>0</v>
      </c>
      <c r="BG311" s="218">
        <f>IF(N311="zákl. přenesená",J311,0)</f>
        <v>0</v>
      </c>
      <c r="BH311" s="218">
        <f>IF(N311="sníž. přenesená",J311,0)</f>
        <v>0</v>
      </c>
      <c r="BI311" s="218">
        <f>IF(N311="nulová",J311,0)</f>
        <v>0</v>
      </c>
      <c r="BJ311" s="17" t="s">
        <v>76</v>
      </c>
      <c r="BK311" s="218">
        <f>ROUND(I311*H311,2)</f>
        <v>0</v>
      </c>
      <c r="BL311" s="17" t="s">
        <v>265</v>
      </c>
      <c r="BM311" s="217" t="s">
        <v>4965</v>
      </c>
    </row>
    <row r="312" s="12" customFormat="1">
      <c r="A312" s="12"/>
      <c r="B312" s="224"/>
      <c r="C312" s="225"/>
      <c r="D312" s="226" t="s">
        <v>275</v>
      </c>
      <c r="E312" s="227" t="s">
        <v>444</v>
      </c>
      <c r="F312" s="228" t="s">
        <v>4955</v>
      </c>
      <c r="G312" s="225"/>
      <c r="H312" s="229">
        <v>3.6000000000000001</v>
      </c>
      <c r="I312" s="230"/>
      <c r="J312" s="225"/>
      <c r="K312" s="225"/>
      <c r="L312" s="231"/>
      <c r="M312" s="236"/>
      <c r="N312" s="237"/>
      <c r="O312" s="237"/>
      <c r="P312" s="237"/>
      <c r="Q312" s="237"/>
      <c r="R312" s="237"/>
      <c r="S312" s="237"/>
      <c r="T312" s="238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T312" s="235" t="s">
        <v>275</v>
      </c>
      <c r="AU312" s="235" t="s">
        <v>76</v>
      </c>
      <c r="AV312" s="12" t="s">
        <v>78</v>
      </c>
      <c r="AW312" s="12" t="s">
        <v>31</v>
      </c>
      <c r="AX312" s="12" t="s">
        <v>69</v>
      </c>
      <c r="AY312" s="235" t="s">
        <v>266</v>
      </c>
    </row>
    <row r="313" s="12" customFormat="1">
      <c r="A313" s="12"/>
      <c r="B313" s="224"/>
      <c r="C313" s="225"/>
      <c r="D313" s="226" t="s">
        <v>275</v>
      </c>
      <c r="E313" s="227" t="s">
        <v>4966</v>
      </c>
      <c r="F313" s="228" t="s">
        <v>4967</v>
      </c>
      <c r="G313" s="225"/>
      <c r="H313" s="229">
        <v>3.6000000000000001</v>
      </c>
      <c r="I313" s="230"/>
      <c r="J313" s="225"/>
      <c r="K313" s="225"/>
      <c r="L313" s="231"/>
      <c r="M313" s="236"/>
      <c r="N313" s="237"/>
      <c r="O313" s="237"/>
      <c r="P313" s="237"/>
      <c r="Q313" s="237"/>
      <c r="R313" s="237"/>
      <c r="S313" s="237"/>
      <c r="T313" s="238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T313" s="235" t="s">
        <v>275</v>
      </c>
      <c r="AU313" s="235" t="s">
        <v>76</v>
      </c>
      <c r="AV313" s="12" t="s">
        <v>78</v>
      </c>
      <c r="AW313" s="12" t="s">
        <v>31</v>
      </c>
      <c r="AX313" s="12" t="s">
        <v>76</v>
      </c>
      <c r="AY313" s="235" t="s">
        <v>266</v>
      </c>
    </row>
    <row r="314" s="2" customFormat="1" ht="21.75" customHeight="1">
      <c r="A314" s="38"/>
      <c r="B314" s="39"/>
      <c r="C314" s="206" t="s">
        <v>1093</v>
      </c>
      <c r="D314" s="206" t="s">
        <v>267</v>
      </c>
      <c r="E314" s="207" t="s">
        <v>4704</v>
      </c>
      <c r="F314" s="208" t="s">
        <v>4705</v>
      </c>
      <c r="G314" s="209" t="s">
        <v>391</v>
      </c>
      <c r="H314" s="210">
        <v>50.899999999999999</v>
      </c>
      <c r="I314" s="211"/>
      <c r="J314" s="212">
        <f>ROUND(I314*H314,2)</f>
        <v>0</v>
      </c>
      <c r="K314" s="208" t="s">
        <v>271</v>
      </c>
      <c r="L314" s="44"/>
      <c r="M314" s="213" t="s">
        <v>19</v>
      </c>
      <c r="N314" s="214" t="s">
        <v>40</v>
      </c>
      <c r="O314" s="84"/>
      <c r="P314" s="215">
        <f>O314*H314</f>
        <v>0</v>
      </c>
      <c r="Q314" s="215">
        <v>0</v>
      </c>
      <c r="R314" s="215">
        <f>Q314*H314</f>
        <v>0</v>
      </c>
      <c r="S314" s="215">
        <v>0</v>
      </c>
      <c r="T314" s="216">
        <f>S314*H314</f>
        <v>0</v>
      </c>
      <c r="U314" s="38"/>
      <c r="V314" s="38"/>
      <c r="W314" s="38"/>
      <c r="X314" s="38"/>
      <c r="Y314" s="38"/>
      <c r="Z314" s="38"/>
      <c r="AA314" s="38"/>
      <c r="AB314" s="38"/>
      <c r="AC314" s="38"/>
      <c r="AD314" s="38"/>
      <c r="AE314" s="38"/>
      <c r="AR314" s="217" t="s">
        <v>265</v>
      </c>
      <c r="AT314" s="217" t="s">
        <v>267</v>
      </c>
      <c r="AU314" s="217" t="s">
        <v>76</v>
      </c>
      <c r="AY314" s="17" t="s">
        <v>266</v>
      </c>
      <c r="BE314" s="218">
        <f>IF(N314="základní",J314,0)</f>
        <v>0</v>
      </c>
      <c r="BF314" s="218">
        <f>IF(N314="snížená",J314,0)</f>
        <v>0</v>
      </c>
      <c r="BG314" s="218">
        <f>IF(N314="zákl. přenesená",J314,0)</f>
        <v>0</v>
      </c>
      <c r="BH314" s="218">
        <f>IF(N314="sníž. přenesená",J314,0)</f>
        <v>0</v>
      </c>
      <c r="BI314" s="218">
        <f>IF(N314="nulová",J314,0)</f>
        <v>0</v>
      </c>
      <c r="BJ314" s="17" t="s">
        <v>76</v>
      </c>
      <c r="BK314" s="218">
        <f>ROUND(I314*H314,2)</f>
        <v>0</v>
      </c>
      <c r="BL314" s="17" t="s">
        <v>265</v>
      </c>
      <c r="BM314" s="217" t="s">
        <v>4968</v>
      </c>
    </row>
    <row r="315" s="2" customFormat="1">
      <c r="A315" s="38"/>
      <c r="B315" s="39"/>
      <c r="C315" s="40"/>
      <c r="D315" s="219" t="s">
        <v>273</v>
      </c>
      <c r="E315" s="40"/>
      <c r="F315" s="220" t="s">
        <v>4707</v>
      </c>
      <c r="G315" s="40"/>
      <c r="H315" s="40"/>
      <c r="I315" s="221"/>
      <c r="J315" s="40"/>
      <c r="K315" s="40"/>
      <c r="L315" s="44"/>
      <c r="M315" s="222"/>
      <c r="N315" s="223"/>
      <c r="O315" s="84"/>
      <c r="P315" s="84"/>
      <c r="Q315" s="84"/>
      <c r="R315" s="84"/>
      <c r="S315" s="84"/>
      <c r="T315" s="85"/>
      <c r="U315" s="38"/>
      <c r="V315" s="38"/>
      <c r="W315" s="38"/>
      <c r="X315" s="38"/>
      <c r="Y315" s="38"/>
      <c r="Z315" s="38"/>
      <c r="AA315" s="38"/>
      <c r="AB315" s="38"/>
      <c r="AC315" s="38"/>
      <c r="AD315" s="38"/>
      <c r="AE315" s="38"/>
      <c r="AT315" s="17" t="s">
        <v>273</v>
      </c>
      <c r="AU315" s="17" t="s">
        <v>76</v>
      </c>
    </row>
    <row r="316" s="2" customFormat="1" ht="16.5" customHeight="1">
      <c r="A316" s="38"/>
      <c r="B316" s="39"/>
      <c r="C316" s="206" t="s">
        <v>1100</v>
      </c>
      <c r="D316" s="206" t="s">
        <v>267</v>
      </c>
      <c r="E316" s="207" t="s">
        <v>4471</v>
      </c>
      <c r="F316" s="208" t="s">
        <v>4472</v>
      </c>
      <c r="G316" s="209" t="s">
        <v>391</v>
      </c>
      <c r="H316" s="210">
        <v>28</v>
      </c>
      <c r="I316" s="211"/>
      <c r="J316" s="212">
        <f>ROUND(I316*H316,2)</f>
        <v>0</v>
      </c>
      <c r="K316" s="208" t="s">
        <v>271</v>
      </c>
      <c r="L316" s="44"/>
      <c r="M316" s="213" t="s">
        <v>19</v>
      </c>
      <c r="N316" s="214" t="s">
        <v>40</v>
      </c>
      <c r="O316" s="84"/>
      <c r="P316" s="215">
        <f>O316*H316</f>
        <v>0</v>
      </c>
      <c r="Q316" s="215">
        <v>0</v>
      </c>
      <c r="R316" s="215">
        <f>Q316*H316</f>
        <v>0</v>
      </c>
      <c r="S316" s="215">
        <v>0</v>
      </c>
      <c r="T316" s="216">
        <f>S316*H316</f>
        <v>0</v>
      </c>
      <c r="U316" s="38"/>
      <c r="V316" s="38"/>
      <c r="W316" s="38"/>
      <c r="X316" s="38"/>
      <c r="Y316" s="38"/>
      <c r="Z316" s="38"/>
      <c r="AA316" s="38"/>
      <c r="AB316" s="38"/>
      <c r="AC316" s="38"/>
      <c r="AD316" s="38"/>
      <c r="AE316" s="38"/>
      <c r="AR316" s="217" t="s">
        <v>265</v>
      </c>
      <c r="AT316" s="217" t="s">
        <v>267</v>
      </c>
      <c r="AU316" s="217" t="s">
        <v>76</v>
      </c>
      <c r="AY316" s="17" t="s">
        <v>266</v>
      </c>
      <c r="BE316" s="218">
        <f>IF(N316="základní",J316,0)</f>
        <v>0</v>
      </c>
      <c r="BF316" s="218">
        <f>IF(N316="snížená",J316,0)</f>
        <v>0</v>
      </c>
      <c r="BG316" s="218">
        <f>IF(N316="zákl. přenesená",J316,0)</f>
        <v>0</v>
      </c>
      <c r="BH316" s="218">
        <f>IF(N316="sníž. přenesená",J316,0)</f>
        <v>0</v>
      </c>
      <c r="BI316" s="218">
        <f>IF(N316="nulová",J316,0)</f>
        <v>0</v>
      </c>
      <c r="BJ316" s="17" t="s">
        <v>76</v>
      </c>
      <c r="BK316" s="218">
        <f>ROUND(I316*H316,2)</f>
        <v>0</v>
      </c>
      <c r="BL316" s="17" t="s">
        <v>265</v>
      </c>
      <c r="BM316" s="217" t="s">
        <v>4969</v>
      </c>
    </row>
    <row r="317" s="2" customFormat="1">
      <c r="A317" s="38"/>
      <c r="B317" s="39"/>
      <c r="C317" s="40"/>
      <c r="D317" s="219" t="s">
        <v>273</v>
      </c>
      <c r="E317" s="40"/>
      <c r="F317" s="220" t="s">
        <v>4474</v>
      </c>
      <c r="G317" s="40"/>
      <c r="H317" s="40"/>
      <c r="I317" s="221"/>
      <c r="J317" s="40"/>
      <c r="K317" s="40"/>
      <c r="L317" s="44"/>
      <c r="M317" s="222"/>
      <c r="N317" s="223"/>
      <c r="O317" s="84"/>
      <c r="P317" s="84"/>
      <c r="Q317" s="84"/>
      <c r="R317" s="84"/>
      <c r="S317" s="84"/>
      <c r="T317" s="85"/>
      <c r="U317" s="38"/>
      <c r="V317" s="38"/>
      <c r="W317" s="38"/>
      <c r="X317" s="38"/>
      <c r="Y317" s="38"/>
      <c r="Z317" s="38"/>
      <c r="AA317" s="38"/>
      <c r="AB317" s="38"/>
      <c r="AC317" s="38"/>
      <c r="AD317" s="38"/>
      <c r="AE317" s="38"/>
      <c r="AT317" s="17" t="s">
        <v>273</v>
      </c>
      <c r="AU317" s="17" t="s">
        <v>76</v>
      </c>
    </row>
    <row r="318" s="2" customFormat="1" ht="16.5" customHeight="1">
      <c r="A318" s="38"/>
      <c r="B318" s="39"/>
      <c r="C318" s="206" t="s">
        <v>1107</v>
      </c>
      <c r="D318" s="206" t="s">
        <v>267</v>
      </c>
      <c r="E318" s="207" t="s">
        <v>4475</v>
      </c>
      <c r="F318" s="208" t="s">
        <v>4476</v>
      </c>
      <c r="G318" s="209" t="s">
        <v>391</v>
      </c>
      <c r="H318" s="210">
        <v>6112.1000000000004</v>
      </c>
      <c r="I318" s="211"/>
      <c r="J318" s="212">
        <f>ROUND(I318*H318,2)</f>
        <v>0</v>
      </c>
      <c r="K318" s="208" t="s">
        <v>271</v>
      </c>
      <c r="L318" s="44"/>
      <c r="M318" s="213" t="s">
        <v>19</v>
      </c>
      <c r="N318" s="214" t="s">
        <v>40</v>
      </c>
      <c r="O318" s="84"/>
      <c r="P318" s="215">
        <f>O318*H318</f>
        <v>0</v>
      </c>
      <c r="Q318" s="215">
        <v>0</v>
      </c>
      <c r="R318" s="215">
        <f>Q318*H318</f>
        <v>0</v>
      </c>
      <c r="S318" s="215">
        <v>0</v>
      </c>
      <c r="T318" s="216">
        <f>S318*H318</f>
        <v>0</v>
      </c>
      <c r="U318" s="38"/>
      <c r="V318" s="38"/>
      <c r="W318" s="38"/>
      <c r="X318" s="38"/>
      <c r="Y318" s="38"/>
      <c r="Z318" s="38"/>
      <c r="AA318" s="38"/>
      <c r="AB318" s="38"/>
      <c r="AC318" s="38"/>
      <c r="AD318" s="38"/>
      <c r="AE318" s="38"/>
      <c r="AR318" s="217" t="s">
        <v>265</v>
      </c>
      <c r="AT318" s="217" t="s">
        <v>267</v>
      </c>
      <c r="AU318" s="217" t="s">
        <v>76</v>
      </c>
      <c r="AY318" s="17" t="s">
        <v>266</v>
      </c>
      <c r="BE318" s="218">
        <f>IF(N318="základní",J318,0)</f>
        <v>0</v>
      </c>
      <c r="BF318" s="218">
        <f>IF(N318="snížená",J318,0)</f>
        <v>0</v>
      </c>
      <c r="BG318" s="218">
        <f>IF(N318="zákl. přenesená",J318,0)</f>
        <v>0</v>
      </c>
      <c r="BH318" s="218">
        <f>IF(N318="sníž. přenesená",J318,0)</f>
        <v>0</v>
      </c>
      <c r="BI318" s="218">
        <f>IF(N318="nulová",J318,0)</f>
        <v>0</v>
      </c>
      <c r="BJ318" s="17" t="s">
        <v>76</v>
      </c>
      <c r="BK318" s="218">
        <f>ROUND(I318*H318,2)</f>
        <v>0</v>
      </c>
      <c r="BL318" s="17" t="s">
        <v>265</v>
      </c>
      <c r="BM318" s="217" t="s">
        <v>4970</v>
      </c>
    </row>
    <row r="319" s="2" customFormat="1">
      <c r="A319" s="38"/>
      <c r="B319" s="39"/>
      <c r="C319" s="40"/>
      <c r="D319" s="219" t="s">
        <v>273</v>
      </c>
      <c r="E319" s="40"/>
      <c r="F319" s="220" t="s">
        <v>4478</v>
      </c>
      <c r="G319" s="40"/>
      <c r="H319" s="40"/>
      <c r="I319" s="221"/>
      <c r="J319" s="40"/>
      <c r="K319" s="40"/>
      <c r="L319" s="44"/>
      <c r="M319" s="222"/>
      <c r="N319" s="223"/>
      <c r="O319" s="84"/>
      <c r="P319" s="84"/>
      <c r="Q319" s="84"/>
      <c r="R319" s="84"/>
      <c r="S319" s="84"/>
      <c r="T319" s="85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T319" s="17" t="s">
        <v>273</v>
      </c>
      <c r="AU319" s="17" t="s">
        <v>76</v>
      </c>
    </row>
    <row r="320" s="2" customFormat="1" ht="16.5" customHeight="1">
      <c r="A320" s="38"/>
      <c r="B320" s="39"/>
      <c r="C320" s="206" t="s">
        <v>1114</v>
      </c>
      <c r="D320" s="206" t="s">
        <v>267</v>
      </c>
      <c r="E320" s="207" t="s">
        <v>4479</v>
      </c>
      <c r="F320" s="208" t="s">
        <v>4480</v>
      </c>
      <c r="G320" s="209" t="s">
        <v>341</v>
      </c>
      <c r="H320" s="210">
        <v>6</v>
      </c>
      <c r="I320" s="211"/>
      <c r="J320" s="212">
        <f>ROUND(I320*H320,2)</f>
        <v>0</v>
      </c>
      <c r="K320" s="208" t="s">
        <v>19</v>
      </c>
      <c r="L320" s="44"/>
      <c r="M320" s="213" t="s">
        <v>19</v>
      </c>
      <c r="N320" s="214" t="s">
        <v>40</v>
      </c>
      <c r="O320" s="84"/>
      <c r="P320" s="215">
        <f>O320*H320</f>
        <v>0</v>
      </c>
      <c r="Q320" s="215">
        <v>0</v>
      </c>
      <c r="R320" s="215">
        <f>Q320*H320</f>
        <v>0</v>
      </c>
      <c r="S320" s="215">
        <v>0</v>
      </c>
      <c r="T320" s="216">
        <f>S320*H320</f>
        <v>0</v>
      </c>
      <c r="U320" s="38"/>
      <c r="V320" s="38"/>
      <c r="W320" s="38"/>
      <c r="X320" s="38"/>
      <c r="Y320" s="38"/>
      <c r="Z320" s="38"/>
      <c r="AA320" s="38"/>
      <c r="AB320" s="38"/>
      <c r="AC320" s="38"/>
      <c r="AD320" s="38"/>
      <c r="AE320" s="38"/>
      <c r="AR320" s="217" t="s">
        <v>265</v>
      </c>
      <c r="AT320" s="217" t="s">
        <v>267</v>
      </c>
      <c r="AU320" s="217" t="s">
        <v>76</v>
      </c>
      <c r="AY320" s="17" t="s">
        <v>266</v>
      </c>
      <c r="BE320" s="218">
        <f>IF(N320="základní",J320,0)</f>
        <v>0</v>
      </c>
      <c r="BF320" s="218">
        <f>IF(N320="snížená",J320,0)</f>
        <v>0</v>
      </c>
      <c r="BG320" s="218">
        <f>IF(N320="zákl. přenesená",J320,0)</f>
        <v>0</v>
      </c>
      <c r="BH320" s="218">
        <f>IF(N320="sníž. přenesená",J320,0)</f>
        <v>0</v>
      </c>
      <c r="BI320" s="218">
        <f>IF(N320="nulová",J320,0)</f>
        <v>0</v>
      </c>
      <c r="BJ320" s="17" t="s">
        <v>76</v>
      </c>
      <c r="BK320" s="218">
        <f>ROUND(I320*H320,2)</f>
        <v>0</v>
      </c>
      <c r="BL320" s="17" t="s">
        <v>265</v>
      </c>
      <c r="BM320" s="217" t="s">
        <v>4971</v>
      </c>
    </row>
    <row r="321" s="2" customFormat="1" ht="16.5" customHeight="1">
      <c r="A321" s="38"/>
      <c r="B321" s="39"/>
      <c r="C321" s="206" t="s">
        <v>1122</v>
      </c>
      <c r="D321" s="206" t="s">
        <v>267</v>
      </c>
      <c r="E321" s="207" t="s">
        <v>4482</v>
      </c>
      <c r="F321" s="208" t="s">
        <v>4483</v>
      </c>
      <c r="G321" s="209" t="s">
        <v>391</v>
      </c>
      <c r="H321" s="210">
        <v>174</v>
      </c>
      <c r="I321" s="211"/>
      <c r="J321" s="212">
        <f>ROUND(I321*H321,2)</f>
        <v>0</v>
      </c>
      <c r="K321" s="208" t="s">
        <v>271</v>
      </c>
      <c r="L321" s="44"/>
      <c r="M321" s="213" t="s">
        <v>19</v>
      </c>
      <c r="N321" s="214" t="s">
        <v>40</v>
      </c>
      <c r="O321" s="84"/>
      <c r="P321" s="215">
        <f>O321*H321</f>
        <v>0</v>
      </c>
      <c r="Q321" s="215">
        <v>0</v>
      </c>
      <c r="R321" s="215">
        <f>Q321*H321</f>
        <v>0</v>
      </c>
      <c r="S321" s="215">
        <v>0</v>
      </c>
      <c r="T321" s="216">
        <f>S321*H321</f>
        <v>0</v>
      </c>
      <c r="U321" s="38"/>
      <c r="V321" s="38"/>
      <c r="W321" s="38"/>
      <c r="X321" s="38"/>
      <c r="Y321" s="38"/>
      <c r="Z321" s="38"/>
      <c r="AA321" s="38"/>
      <c r="AB321" s="38"/>
      <c r="AC321" s="38"/>
      <c r="AD321" s="38"/>
      <c r="AE321" s="38"/>
      <c r="AR321" s="217" t="s">
        <v>265</v>
      </c>
      <c r="AT321" s="217" t="s">
        <v>267</v>
      </c>
      <c r="AU321" s="217" t="s">
        <v>76</v>
      </c>
      <c r="AY321" s="17" t="s">
        <v>266</v>
      </c>
      <c r="BE321" s="218">
        <f>IF(N321="základní",J321,0)</f>
        <v>0</v>
      </c>
      <c r="BF321" s="218">
        <f>IF(N321="snížená",J321,0)</f>
        <v>0</v>
      </c>
      <c r="BG321" s="218">
        <f>IF(N321="zákl. přenesená",J321,0)</f>
        <v>0</v>
      </c>
      <c r="BH321" s="218">
        <f>IF(N321="sníž. přenesená",J321,0)</f>
        <v>0</v>
      </c>
      <c r="BI321" s="218">
        <f>IF(N321="nulová",J321,0)</f>
        <v>0</v>
      </c>
      <c r="BJ321" s="17" t="s">
        <v>76</v>
      </c>
      <c r="BK321" s="218">
        <f>ROUND(I321*H321,2)</f>
        <v>0</v>
      </c>
      <c r="BL321" s="17" t="s">
        <v>265</v>
      </c>
      <c r="BM321" s="217" t="s">
        <v>4972</v>
      </c>
    </row>
    <row r="322" s="2" customFormat="1">
      <c r="A322" s="38"/>
      <c r="B322" s="39"/>
      <c r="C322" s="40"/>
      <c r="D322" s="219" t="s">
        <v>273</v>
      </c>
      <c r="E322" s="40"/>
      <c r="F322" s="220" t="s">
        <v>4485</v>
      </c>
      <c r="G322" s="40"/>
      <c r="H322" s="40"/>
      <c r="I322" s="221"/>
      <c r="J322" s="40"/>
      <c r="K322" s="40"/>
      <c r="L322" s="44"/>
      <c r="M322" s="222"/>
      <c r="N322" s="223"/>
      <c r="O322" s="84"/>
      <c r="P322" s="84"/>
      <c r="Q322" s="84"/>
      <c r="R322" s="84"/>
      <c r="S322" s="84"/>
      <c r="T322" s="85"/>
      <c r="U322" s="38"/>
      <c r="V322" s="38"/>
      <c r="W322" s="38"/>
      <c r="X322" s="38"/>
      <c r="Y322" s="38"/>
      <c r="Z322" s="38"/>
      <c r="AA322" s="38"/>
      <c r="AB322" s="38"/>
      <c r="AC322" s="38"/>
      <c r="AD322" s="38"/>
      <c r="AE322" s="38"/>
      <c r="AT322" s="17" t="s">
        <v>273</v>
      </c>
      <c r="AU322" s="17" t="s">
        <v>76</v>
      </c>
    </row>
    <row r="323" s="12" customFormat="1">
      <c r="A323" s="12"/>
      <c r="B323" s="224"/>
      <c r="C323" s="225"/>
      <c r="D323" s="226" t="s">
        <v>275</v>
      </c>
      <c r="E323" s="227" t="s">
        <v>1112</v>
      </c>
      <c r="F323" s="228" t="s">
        <v>4973</v>
      </c>
      <c r="G323" s="225"/>
      <c r="H323" s="229">
        <v>174</v>
      </c>
      <c r="I323" s="230"/>
      <c r="J323" s="225"/>
      <c r="K323" s="225"/>
      <c r="L323" s="231"/>
      <c r="M323" s="236"/>
      <c r="N323" s="237"/>
      <c r="O323" s="237"/>
      <c r="P323" s="237"/>
      <c r="Q323" s="237"/>
      <c r="R323" s="237"/>
      <c r="S323" s="237"/>
      <c r="T323" s="238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T323" s="235" t="s">
        <v>275</v>
      </c>
      <c r="AU323" s="235" t="s">
        <v>76</v>
      </c>
      <c r="AV323" s="12" t="s">
        <v>78</v>
      </c>
      <c r="AW323" s="12" t="s">
        <v>31</v>
      </c>
      <c r="AX323" s="12" t="s">
        <v>69</v>
      </c>
      <c r="AY323" s="235" t="s">
        <v>266</v>
      </c>
    </row>
    <row r="324" s="12" customFormat="1">
      <c r="A324" s="12"/>
      <c r="B324" s="224"/>
      <c r="C324" s="225"/>
      <c r="D324" s="226" t="s">
        <v>275</v>
      </c>
      <c r="E324" s="227" t="s">
        <v>4974</v>
      </c>
      <c r="F324" s="228" t="s">
        <v>4975</v>
      </c>
      <c r="G324" s="225"/>
      <c r="H324" s="229">
        <v>174</v>
      </c>
      <c r="I324" s="230"/>
      <c r="J324" s="225"/>
      <c r="K324" s="225"/>
      <c r="L324" s="231"/>
      <c r="M324" s="236"/>
      <c r="N324" s="237"/>
      <c r="O324" s="237"/>
      <c r="P324" s="237"/>
      <c r="Q324" s="237"/>
      <c r="R324" s="237"/>
      <c r="S324" s="237"/>
      <c r="T324" s="238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T324" s="235" t="s">
        <v>275</v>
      </c>
      <c r="AU324" s="235" t="s">
        <v>76</v>
      </c>
      <c r="AV324" s="12" t="s">
        <v>78</v>
      </c>
      <c r="AW324" s="12" t="s">
        <v>31</v>
      </c>
      <c r="AX324" s="12" t="s">
        <v>76</v>
      </c>
      <c r="AY324" s="235" t="s">
        <v>266</v>
      </c>
    </row>
    <row r="325" s="2" customFormat="1" ht="16.5" customHeight="1">
      <c r="A325" s="38"/>
      <c r="B325" s="39"/>
      <c r="C325" s="206" t="s">
        <v>1129</v>
      </c>
      <c r="D325" s="206" t="s">
        <v>267</v>
      </c>
      <c r="E325" s="207" t="s">
        <v>4488</v>
      </c>
      <c r="F325" s="208" t="s">
        <v>4489</v>
      </c>
      <c r="G325" s="209" t="s">
        <v>391</v>
      </c>
      <c r="H325" s="210">
        <v>355</v>
      </c>
      <c r="I325" s="211"/>
      <c r="J325" s="212">
        <f>ROUND(I325*H325,2)</f>
        <v>0</v>
      </c>
      <c r="K325" s="208" t="s">
        <v>271</v>
      </c>
      <c r="L325" s="44"/>
      <c r="M325" s="213" t="s">
        <v>19</v>
      </c>
      <c r="N325" s="214" t="s">
        <v>40</v>
      </c>
      <c r="O325" s="84"/>
      <c r="P325" s="215">
        <f>O325*H325</f>
        <v>0</v>
      </c>
      <c r="Q325" s="215">
        <v>0</v>
      </c>
      <c r="R325" s="215">
        <f>Q325*H325</f>
        <v>0</v>
      </c>
      <c r="S325" s="215">
        <v>0</v>
      </c>
      <c r="T325" s="216">
        <f>S325*H325</f>
        <v>0</v>
      </c>
      <c r="U325" s="38"/>
      <c r="V325" s="38"/>
      <c r="W325" s="38"/>
      <c r="X325" s="38"/>
      <c r="Y325" s="38"/>
      <c r="Z325" s="38"/>
      <c r="AA325" s="38"/>
      <c r="AB325" s="38"/>
      <c r="AC325" s="38"/>
      <c r="AD325" s="38"/>
      <c r="AE325" s="38"/>
      <c r="AR325" s="217" t="s">
        <v>265</v>
      </c>
      <c r="AT325" s="217" t="s">
        <v>267</v>
      </c>
      <c r="AU325" s="217" t="s">
        <v>76</v>
      </c>
      <c r="AY325" s="17" t="s">
        <v>266</v>
      </c>
      <c r="BE325" s="218">
        <f>IF(N325="základní",J325,0)</f>
        <v>0</v>
      </c>
      <c r="BF325" s="218">
        <f>IF(N325="snížená",J325,0)</f>
        <v>0</v>
      </c>
      <c r="BG325" s="218">
        <f>IF(N325="zákl. přenesená",J325,0)</f>
        <v>0</v>
      </c>
      <c r="BH325" s="218">
        <f>IF(N325="sníž. přenesená",J325,0)</f>
        <v>0</v>
      </c>
      <c r="BI325" s="218">
        <f>IF(N325="nulová",J325,0)</f>
        <v>0</v>
      </c>
      <c r="BJ325" s="17" t="s">
        <v>76</v>
      </c>
      <c r="BK325" s="218">
        <f>ROUND(I325*H325,2)</f>
        <v>0</v>
      </c>
      <c r="BL325" s="17" t="s">
        <v>265</v>
      </c>
      <c r="BM325" s="217" t="s">
        <v>4976</v>
      </c>
    </row>
    <row r="326" s="2" customFormat="1">
      <c r="A326" s="38"/>
      <c r="B326" s="39"/>
      <c r="C326" s="40"/>
      <c r="D326" s="219" t="s">
        <v>273</v>
      </c>
      <c r="E326" s="40"/>
      <c r="F326" s="220" t="s">
        <v>4491</v>
      </c>
      <c r="G326" s="40"/>
      <c r="H326" s="40"/>
      <c r="I326" s="221"/>
      <c r="J326" s="40"/>
      <c r="K326" s="40"/>
      <c r="L326" s="44"/>
      <c r="M326" s="222"/>
      <c r="N326" s="223"/>
      <c r="O326" s="84"/>
      <c r="P326" s="84"/>
      <c r="Q326" s="84"/>
      <c r="R326" s="84"/>
      <c r="S326" s="84"/>
      <c r="T326" s="85"/>
      <c r="U326" s="38"/>
      <c r="V326" s="38"/>
      <c r="W326" s="38"/>
      <c r="X326" s="38"/>
      <c r="Y326" s="38"/>
      <c r="Z326" s="38"/>
      <c r="AA326" s="38"/>
      <c r="AB326" s="38"/>
      <c r="AC326" s="38"/>
      <c r="AD326" s="38"/>
      <c r="AE326" s="38"/>
      <c r="AT326" s="17" t="s">
        <v>273</v>
      </c>
      <c r="AU326" s="17" t="s">
        <v>76</v>
      </c>
    </row>
    <row r="327" s="12" customFormat="1">
      <c r="A327" s="12"/>
      <c r="B327" s="224"/>
      <c r="C327" s="225"/>
      <c r="D327" s="226" t="s">
        <v>275</v>
      </c>
      <c r="E327" s="227" t="s">
        <v>1119</v>
      </c>
      <c r="F327" s="228" t="s">
        <v>4977</v>
      </c>
      <c r="G327" s="225"/>
      <c r="H327" s="229">
        <v>355</v>
      </c>
      <c r="I327" s="230"/>
      <c r="J327" s="225"/>
      <c r="K327" s="225"/>
      <c r="L327" s="231"/>
      <c r="M327" s="236"/>
      <c r="N327" s="237"/>
      <c r="O327" s="237"/>
      <c r="P327" s="237"/>
      <c r="Q327" s="237"/>
      <c r="R327" s="237"/>
      <c r="S327" s="237"/>
      <c r="T327" s="238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T327" s="235" t="s">
        <v>275</v>
      </c>
      <c r="AU327" s="235" t="s">
        <v>76</v>
      </c>
      <c r="AV327" s="12" t="s">
        <v>78</v>
      </c>
      <c r="AW327" s="12" t="s">
        <v>31</v>
      </c>
      <c r="AX327" s="12" t="s">
        <v>69</v>
      </c>
      <c r="AY327" s="235" t="s">
        <v>266</v>
      </c>
    </row>
    <row r="328" s="12" customFormat="1">
      <c r="A328" s="12"/>
      <c r="B328" s="224"/>
      <c r="C328" s="225"/>
      <c r="D328" s="226" t="s">
        <v>275</v>
      </c>
      <c r="E328" s="227" t="s">
        <v>4506</v>
      </c>
      <c r="F328" s="228" t="s">
        <v>4507</v>
      </c>
      <c r="G328" s="225"/>
      <c r="H328" s="229">
        <v>355</v>
      </c>
      <c r="I328" s="230"/>
      <c r="J328" s="225"/>
      <c r="K328" s="225"/>
      <c r="L328" s="231"/>
      <c r="M328" s="236"/>
      <c r="N328" s="237"/>
      <c r="O328" s="237"/>
      <c r="P328" s="237"/>
      <c r="Q328" s="237"/>
      <c r="R328" s="237"/>
      <c r="S328" s="237"/>
      <c r="T328" s="238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T328" s="235" t="s">
        <v>275</v>
      </c>
      <c r="AU328" s="235" t="s">
        <v>76</v>
      </c>
      <c r="AV328" s="12" t="s">
        <v>78</v>
      </c>
      <c r="AW328" s="12" t="s">
        <v>31</v>
      </c>
      <c r="AX328" s="12" t="s">
        <v>76</v>
      </c>
      <c r="AY328" s="235" t="s">
        <v>266</v>
      </c>
    </row>
    <row r="329" s="2" customFormat="1" ht="16.5" customHeight="1">
      <c r="A329" s="38"/>
      <c r="B329" s="39"/>
      <c r="C329" s="206" t="s">
        <v>1136</v>
      </c>
      <c r="D329" s="206" t="s">
        <v>267</v>
      </c>
      <c r="E329" s="207" t="s">
        <v>4494</v>
      </c>
      <c r="F329" s="208" t="s">
        <v>4495</v>
      </c>
      <c r="G329" s="209" t="s">
        <v>299</v>
      </c>
      <c r="H329" s="210">
        <v>2298.6120000000001</v>
      </c>
      <c r="I329" s="211"/>
      <c r="J329" s="212">
        <f>ROUND(I329*H329,2)</f>
        <v>0</v>
      </c>
      <c r="K329" s="208" t="s">
        <v>271</v>
      </c>
      <c r="L329" s="44"/>
      <c r="M329" s="213" t="s">
        <v>19</v>
      </c>
      <c r="N329" s="214" t="s">
        <v>40</v>
      </c>
      <c r="O329" s="84"/>
      <c r="P329" s="215">
        <f>O329*H329</f>
        <v>0</v>
      </c>
      <c r="Q329" s="215">
        <v>0</v>
      </c>
      <c r="R329" s="215">
        <f>Q329*H329</f>
        <v>0</v>
      </c>
      <c r="S329" s="215">
        <v>0</v>
      </c>
      <c r="T329" s="216">
        <f>S329*H329</f>
        <v>0</v>
      </c>
      <c r="U329" s="38"/>
      <c r="V329" s="38"/>
      <c r="W329" s="38"/>
      <c r="X329" s="38"/>
      <c r="Y329" s="38"/>
      <c r="Z329" s="38"/>
      <c r="AA329" s="38"/>
      <c r="AB329" s="38"/>
      <c r="AC329" s="38"/>
      <c r="AD329" s="38"/>
      <c r="AE329" s="38"/>
      <c r="AR329" s="217" t="s">
        <v>265</v>
      </c>
      <c r="AT329" s="217" t="s">
        <v>267</v>
      </c>
      <c r="AU329" s="217" t="s">
        <v>76</v>
      </c>
      <c r="AY329" s="17" t="s">
        <v>266</v>
      </c>
      <c r="BE329" s="218">
        <f>IF(N329="základní",J329,0)</f>
        <v>0</v>
      </c>
      <c r="BF329" s="218">
        <f>IF(N329="snížená",J329,0)</f>
        <v>0</v>
      </c>
      <c r="BG329" s="218">
        <f>IF(N329="zákl. přenesená",J329,0)</f>
        <v>0</v>
      </c>
      <c r="BH329" s="218">
        <f>IF(N329="sníž. přenesená",J329,0)</f>
        <v>0</v>
      </c>
      <c r="BI329" s="218">
        <f>IF(N329="nulová",J329,0)</f>
        <v>0</v>
      </c>
      <c r="BJ329" s="17" t="s">
        <v>76</v>
      </c>
      <c r="BK329" s="218">
        <f>ROUND(I329*H329,2)</f>
        <v>0</v>
      </c>
      <c r="BL329" s="17" t="s">
        <v>265</v>
      </c>
      <c r="BM329" s="217" t="s">
        <v>4978</v>
      </c>
    </row>
    <row r="330" s="2" customFormat="1">
      <c r="A330" s="38"/>
      <c r="B330" s="39"/>
      <c r="C330" s="40"/>
      <c r="D330" s="219" t="s">
        <v>273</v>
      </c>
      <c r="E330" s="40"/>
      <c r="F330" s="220" t="s">
        <v>4497</v>
      </c>
      <c r="G330" s="40"/>
      <c r="H330" s="40"/>
      <c r="I330" s="221"/>
      <c r="J330" s="40"/>
      <c r="K330" s="40"/>
      <c r="L330" s="44"/>
      <c r="M330" s="222"/>
      <c r="N330" s="223"/>
      <c r="O330" s="84"/>
      <c r="P330" s="84"/>
      <c r="Q330" s="84"/>
      <c r="R330" s="84"/>
      <c r="S330" s="84"/>
      <c r="T330" s="85"/>
      <c r="U330" s="38"/>
      <c r="V330" s="38"/>
      <c r="W330" s="38"/>
      <c r="X330" s="38"/>
      <c r="Y330" s="38"/>
      <c r="Z330" s="38"/>
      <c r="AA330" s="38"/>
      <c r="AB330" s="38"/>
      <c r="AC330" s="38"/>
      <c r="AD330" s="38"/>
      <c r="AE330" s="38"/>
      <c r="AT330" s="17" t="s">
        <v>273</v>
      </c>
      <c r="AU330" s="17" t="s">
        <v>76</v>
      </c>
    </row>
    <row r="331" s="2" customFormat="1" ht="16.5" customHeight="1">
      <c r="A331" s="38"/>
      <c r="B331" s="39"/>
      <c r="C331" s="206" t="s">
        <v>1294</v>
      </c>
      <c r="D331" s="206" t="s">
        <v>267</v>
      </c>
      <c r="E331" s="207" t="s">
        <v>4498</v>
      </c>
      <c r="F331" s="208" t="s">
        <v>4499</v>
      </c>
      <c r="G331" s="209" t="s">
        <v>299</v>
      </c>
      <c r="H331" s="210">
        <v>1966.9400000000001</v>
      </c>
      <c r="I331" s="211"/>
      <c r="J331" s="212">
        <f>ROUND(I331*H331,2)</f>
        <v>0</v>
      </c>
      <c r="K331" s="208" t="s">
        <v>19</v>
      </c>
      <c r="L331" s="44"/>
      <c r="M331" s="213" t="s">
        <v>19</v>
      </c>
      <c r="N331" s="214" t="s">
        <v>40</v>
      </c>
      <c r="O331" s="84"/>
      <c r="P331" s="215">
        <f>O331*H331</f>
        <v>0</v>
      </c>
      <c r="Q331" s="215">
        <v>0</v>
      </c>
      <c r="R331" s="215">
        <f>Q331*H331</f>
        <v>0</v>
      </c>
      <c r="S331" s="215">
        <v>0</v>
      </c>
      <c r="T331" s="216">
        <f>S331*H331</f>
        <v>0</v>
      </c>
      <c r="U331" s="38"/>
      <c r="V331" s="38"/>
      <c r="W331" s="38"/>
      <c r="X331" s="38"/>
      <c r="Y331" s="38"/>
      <c r="Z331" s="38"/>
      <c r="AA331" s="38"/>
      <c r="AB331" s="38"/>
      <c r="AC331" s="38"/>
      <c r="AD331" s="38"/>
      <c r="AE331" s="38"/>
      <c r="AR331" s="217" t="s">
        <v>265</v>
      </c>
      <c r="AT331" s="217" t="s">
        <v>267</v>
      </c>
      <c r="AU331" s="217" t="s">
        <v>76</v>
      </c>
      <c r="AY331" s="17" t="s">
        <v>266</v>
      </c>
      <c r="BE331" s="218">
        <f>IF(N331="základní",J331,0)</f>
        <v>0</v>
      </c>
      <c r="BF331" s="218">
        <f>IF(N331="snížená",J331,0)</f>
        <v>0</v>
      </c>
      <c r="BG331" s="218">
        <f>IF(N331="zákl. přenesená",J331,0)</f>
        <v>0</v>
      </c>
      <c r="BH331" s="218">
        <f>IF(N331="sníž. přenesená",J331,0)</f>
        <v>0</v>
      </c>
      <c r="BI331" s="218">
        <f>IF(N331="nulová",J331,0)</f>
        <v>0</v>
      </c>
      <c r="BJ331" s="17" t="s">
        <v>76</v>
      </c>
      <c r="BK331" s="218">
        <f>ROUND(I331*H331,2)</f>
        <v>0</v>
      </c>
      <c r="BL331" s="17" t="s">
        <v>265</v>
      </c>
      <c r="BM331" s="217" t="s">
        <v>4979</v>
      </c>
    </row>
    <row r="332" s="12" customFormat="1">
      <c r="A332" s="12"/>
      <c r="B332" s="224"/>
      <c r="C332" s="225"/>
      <c r="D332" s="226" t="s">
        <v>275</v>
      </c>
      <c r="E332" s="227" t="s">
        <v>1134</v>
      </c>
      <c r="F332" s="228" t="s">
        <v>4980</v>
      </c>
      <c r="G332" s="225"/>
      <c r="H332" s="229">
        <v>1060.6400000000001</v>
      </c>
      <c r="I332" s="230"/>
      <c r="J332" s="225"/>
      <c r="K332" s="225"/>
      <c r="L332" s="231"/>
      <c r="M332" s="236"/>
      <c r="N332" s="237"/>
      <c r="O332" s="237"/>
      <c r="P332" s="237"/>
      <c r="Q332" s="237"/>
      <c r="R332" s="237"/>
      <c r="S332" s="237"/>
      <c r="T332" s="238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T332" s="235" t="s">
        <v>275</v>
      </c>
      <c r="AU332" s="235" t="s">
        <v>76</v>
      </c>
      <c r="AV332" s="12" t="s">
        <v>78</v>
      </c>
      <c r="AW332" s="12" t="s">
        <v>31</v>
      </c>
      <c r="AX332" s="12" t="s">
        <v>69</v>
      </c>
      <c r="AY332" s="235" t="s">
        <v>266</v>
      </c>
    </row>
    <row r="333" s="12" customFormat="1">
      <c r="A333" s="12"/>
      <c r="B333" s="224"/>
      <c r="C333" s="225"/>
      <c r="D333" s="226" t="s">
        <v>275</v>
      </c>
      <c r="E333" s="227" t="s">
        <v>4517</v>
      </c>
      <c r="F333" s="228" t="s">
        <v>4981</v>
      </c>
      <c r="G333" s="225"/>
      <c r="H333" s="229">
        <v>906.29999999999995</v>
      </c>
      <c r="I333" s="230"/>
      <c r="J333" s="225"/>
      <c r="K333" s="225"/>
      <c r="L333" s="231"/>
      <c r="M333" s="236"/>
      <c r="N333" s="237"/>
      <c r="O333" s="237"/>
      <c r="P333" s="237"/>
      <c r="Q333" s="237"/>
      <c r="R333" s="237"/>
      <c r="S333" s="237"/>
      <c r="T333" s="238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T333" s="235" t="s">
        <v>275</v>
      </c>
      <c r="AU333" s="235" t="s">
        <v>76</v>
      </c>
      <c r="AV333" s="12" t="s">
        <v>78</v>
      </c>
      <c r="AW333" s="12" t="s">
        <v>31</v>
      </c>
      <c r="AX333" s="12" t="s">
        <v>69</v>
      </c>
      <c r="AY333" s="235" t="s">
        <v>266</v>
      </c>
    </row>
    <row r="334" s="12" customFormat="1">
      <c r="A334" s="12"/>
      <c r="B334" s="224"/>
      <c r="C334" s="225"/>
      <c r="D334" s="226" t="s">
        <v>275</v>
      </c>
      <c r="E334" s="227" t="s">
        <v>4982</v>
      </c>
      <c r="F334" s="228" t="s">
        <v>4983</v>
      </c>
      <c r="G334" s="225"/>
      <c r="H334" s="229">
        <v>1966.9400000000001</v>
      </c>
      <c r="I334" s="230"/>
      <c r="J334" s="225"/>
      <c r="K334" s="225"/>
      <c r="L334" s="231"/>
      <c r="M334" s="236"/>
      <c r="N334" s="237"/>
      <c r="O334" s="237"/>
      <c r="P334" s="237"/>
      <c r="Q334" s="237"/>
      <c r="R334" s="237"/>
      <c r="S334" s="237"/>
      <c r="T334" s="238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T334" s="235" t="s">
        <v>275</v>
      </c>
      <c r="AU334" s="235" t="s">
        <v>76</v>
      </c>
      <c r="AV334" s="12" t="s">
        <v>78</v>
      </c>
      <c r="AW334" s="12" t="s">
        <v>31</v>
      </c>
      <c r="AX334" s="12" t="s">
        <v>76</v>
      </c>
      <c r="AY334" s="235" t="s">
        <v>266</v>
      </c>
    </row>
    <row r="335" s="2" customFormat="1" ht="16.5" customHeight="1">
      <c r="A335" s="38"/>
      <c r="B335" s="39"/>
      <c r="C335" s="206" t="s">
        <v>1301</v>
      </c>
      <c r="D335" s="206" t="s">
        <v>267</v>
      </c>
      <c r="E335" s="207" t="s">
        <v>4502</v>
      </c>
      <c r="F335" s="208" t="s">
        <v>4503</v>
      </c>
      <c r="G335" s="209" t="s">
        <v>299</v>
      </c>
      <c r="H335" s="210">
        <v>2.8999999999999999</v>
      </c>
      <c r="I335" s="211"/>
      <c r="J335" s="212">
        <f>ROUND(I335*H335,2)</f>
        <v>0</v>
      </c>
      <c r="K335" s="208" t="s">
        <v>19</v>
      </c>
      <c r="L335" s="44"/>
      <c r="M335" s="213" t="s">
        <v>19</v>
      </c>
      <c r="N335" s="214" t="s">
        <v>40</v>
      </c>
      <c r="O335" s="84"/>
      <c r="P335" s="215">
        <f>O335*H335</f>
        <v>0</v>
      </c>
      <c r="Q335" s="215">
        <v>0</v>
      </c>
      <c r="R335" s="215">
        <f>Q335*H335</f>
        <v>0</v>
      </c>
      <c r="S335" s="215">
        <v>0</v>
      </c>
      <c r="T335" s="216">
        <f>S335*H335</f>
        <v>0</v>
      </c>
      <c r="U335" s="38"/>
      <c r="V335" s="38"/>
      <c r="W335" s="38"/>
      <c r="X335" s="38"/>
      <c r="Y335" s="38"/>
      <c r="Z335" s="38"/>
      <c r="AA335" s="38"/>
      <c r="AB335" s="38"/>
      <c r="AC335" s="38"/>
      <c r="AD335" s="38"/>
      <c r="AE335" s="38"/>
      <c r="AR335" s="217" t="s">
        <v>265</v>
      </c>
      <c r="AT335" s="217" t="s">
        <v>267</v>
      </c>
      <c r="AU335" s="217" t="s">
        <v>76</v>
      </c>
      <c r="AY335" s="17" t="s">
        <v>266</v>
      </c>
      <c r="BE335" s="218">
        <f>IF(N335="základní",J335,0)</f>
        <v>0</v>
      </c>
      <c r="BF335" s="218">
        <f>IF(N335="snížená",J335,0)</f>
        <v>0</v>
      </c>
      <c r="BG335" s="218">
        <f>IF(N335="zákl. přenesená",J335,0)</f>
        <v>0</v>
      </c>
      <c r="BH335" s="218">
        <f>IF(N335="sníž. přenesená",J335,0)</f>
        <v>0</v>
      </c>
      <c r="BI335" s="218">
        <f>IF(N335="nulová",J335,0)</f>
        <v>0</v>
      </c>
      <c r="BJ335" s="17" t="s">
        <v>76</v>
      </c>
      <c r="BK335" s="218">
        <f>ROUND(I335*H335,2)</f>
        <v>0</v>
      </c>
      <c r="BL335" s="17" t="s">
        <v>265</v>
      </c>
      <c r="BM335" s="217" t="s">
        <v>4984</v>
      </c>
    </row>
    <row r="336" s="12" customFormat="1">
      <c r="A336" s="12"/>
      <c r="B336" s="224"/>
      <c r="C336" s="225"/>
      <c r="D336" s="226" t="s">
        <v>275</v>
      </c>
      <c r="E336" s="227" t="s">
        <v>1141</v>
      </c>
      <c r="F336" s="228" t="s">
        <v>4985</v>
      </c>
      <c r="G336" s="225"/>
      <c r="H336" s="229">
        <v>2.8999999999999999</v>
      </c>
      <c r="I336" s="230"/>
      <c r="J336" s="225"/>
      <c r="K336" s="225"/>
      <c r="L336" s="231"/>
      <c r="M336" s="236"/>
      <c r="N336" s="237"/>
      <c r="O336" s="237"/>
      <c r="P336" s="237"/>
      <c r="Q336" s="237"/>
      <c r="R336" s="237"/>
      <c r="S336" s="237"/>
      <c r="T336" s="238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T336" s="235" t="s">
        <v>275</v>
      </c>
      <c r="AU336" s="235" t="s">
        <v>76</v>
      </c>
      <c r="AV336" s="12" t="s">
        <v>78</v>
      </c>
      <c r="AW336" s="12" t="s">
        <v>31</v>
      </c>
      <c r="AX336" s="12" t="s">
        <v>69</v>
      </c>
      <c r="AY336" s="235" t="s">
        <v>266</v>
      </c>
    </row>
    <row r="337" s="12" customFormat="1">
      <c r="A337" s="12"/>
      <c r="B337" s="224"/>
      <c r="C337" s="225"/>
      <c r="D337" s="226" t="s">
        <v>275</v>
      </c>
      <c r="E337" s="227" t="s">
        <v>4524</v>
      </c>
      <c r="F337" s="228" t="s">
        <v>4525</v>
      </c>
      <c r="G337" s="225"/>
      <c r="H337" s="229">
        <v>2.8999999999999999</v>
      </c>
      <c r="I337" s="230"/>
      <c r="J337" s="225"/>
      <c r="K337" s="225"/>
      <c r="L337" s="231"/>
      <c r="M337" s="236"/>
      <c r="N337" s="237"/>
      <c r="O337" s="237"/>
      <c r="P337" s="237"/>
      <c r="Q337" s="237"/>
      <c r="R337" s="237"/>
      <c r="S337" s="237"/>
      <c r="T337" s="238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T337" s="235" t="s">
        <v>275</v>
      </c>
      <c r="AU337" s="235" t="s">
        <v>76</v>
      </c>
      <c r="AV337" s="12" t="s">
        <v>78</v>
      </c>
      <c r="AW337" s="12" t="s">
        <v>31</v>
      </c>
      <c r="AX337" s="12" t="s">
        <v>76</v>
      </c>
      <c r="AY337" s="235" t="s">
        <v>266</v>
      </c>
    </row>
    <row r="338" s="2" customFormat="1" ht="16.5" customHeight="1">
      <c r="A338" s="38"/>
      <c r="B338" s="39"/>
      <c r="C338" s="206" t="s">
        <v>1308</v>
      </c>
      <c r="D338" s="206" t="s">
        <v>267</v>
      </c>
      <c r="E338" s="207" t="s">
        <v>4508</v>
      </c>
      <c r="F338" s="208" t="s">
        <v>4509</v>
      </c>
      <c r="G338" s="209" t="s">
        <v>4350</v>
      </c>
      <c r="H338" s="210">
        <v>0.63200000000000001</v>
      </c>
      <c r="I338" s="211"/>
      <c r="J338" s="212">
        <f>ROUND(I338*H338,2)</f>
        <v>0</v>
      </c>
      <c r="K338" s="208" t="s">
        <v>19</v>
      </c>
      <c r="L338" s="44"/>
      <c r="M338" s="213" t="s">
        <v>19</v>
      </c>
      <c r="N338" s="214" t="s">
        <v>40</v>
      </c>
      <c r="O338" s="84"/>
      <c r="P338" s="215">
        <f>O338*H338</f>
        <v>0</v>
      </c>
      <c r="Q338" s="215">
        <v>0</v>
      </c>
      <c r="R338" s="215">
        <f>Q338*H338</f>
        <v>0</v>
      </c>
      <c r="S338" s="215">
        <v>0</v>
      </c>
      <c r="T338" s="216">
        <f>S338*H338</f>
        <v>0</v>
      </c>
      <c r="U338" s="38"/>
      <c r="V338" s="38"/>
      <c r="W338" s="38"/>
      <c r="X338" s="38"/>
      <c r="Y338" s="38"/>
      <c r="Z338" s="38"/>
      <c r="AA338" s="38"/>
      <c r="AB338" s="38"/>
      <c r="AC338" s="38"/>
      <c r="AD338" s="38"/>
      <c r="AE338" s="38"/>
      <c r="AR338" s="217" t="s">
        <v>265</v>
      </c>
      <c r="AT338" s="217" t="s">
        <v>267</v>
      </c>
      <c r="AU338" s="217" t="s">
        <v>76</v>
      </c>
      <c r="AY338" s="17" t="s">
        <v>266</v>
      </c>
      <c r="BE338" s="218">
        <f>IF(N338="základní",J338,0)</f>
        <v>0</v>
      </c>
      <c r="BF338" s="218">
        <f>IF(N338="snížená",J338,0)</f>
        <v>0</v>
      </c>
      <c r="BG338" s="218">
        <f>IF(N338="zákl. přenesená",J338,0)</f>
        <v>0</v>
      </c>
      <c r="BH338" s="218">
        <f>IF(N338="sníž. přenesená",J338,0)</f>
        <v>0</v>
      </c>
      <c r="BI338" s="218">
        <f>IF(N338="nulová",J338,0)</f>
        <v>0</v>
      </c>
      <c r="BJ338" s="17" t="s">
        <v>76</v>
      </c>
      <c r="BK338" s="218">
        <f>ROUND(I338*H338,2)</f>
        <v>0</v>
      </c>
      <c r="BL338" s="17" t="s">
        <v>265</v>
      </c>
      <c r="BM338" s="217" t="s">
        <v>4986</v>
      </c>
    </row>
    <row r="339" s="2" customFormat="1" ht="16.5" customHeight="1">
      <c r="A339" s="38"/>
      <c r="B339" s="39"/>
      <c r="C339" s="206" t="s">
        <v>1313</v>
      </c>
      <c r="D339" s="206" t="s">
        <v>267</v>
      </c>
      <c r="E339" s="207" t="s">
        <v>4519</v>
      </c>
      <c r="F339" s="208" t="s">
        <v>4520</v>
      </c>
      <c r="G339" s="209" t="s">
        <v>299</v>
      </c>
      <c r="H339" s="210">
        <v>52.100000000000001</v>
      </c>
      <c r="I339" s="211"/>
      <c r="J339" s="212">
        <f>ROUND(I339*H339,2)</f>
        <v>0</v>
      </c>
      <c r="K339" s="208" t="s">
        <v>271</v>
      </c>
      <c r="L339" s="44"/>
      <c r="M339" s="213" t="s">
        <v>19</v>
      </c>
      <c r="N339" s="214" t="s">
        <v>40</v>
      </c>
      <c r="O339" s="84"/>
      <c r="P339" s="215">
        <f>O339*H339</f>
        <v>0</v>
      </c>
      <c r="Q339" s="215">
        <v>0</v>
      </c>
      <c r="R339" s="215">
        <f>Q339*H339</f>
        <v>0</v>
      </c>
      <c r="S339" s="215">
        <v>0</v>
      </c>
      <c r="T339" s="216">
        <f>S339*H339</f>
        <v>0</v>
      </c>
      <c r="U339" s="38"/>
      <c r="V339" s="38"/>
      <c r="W339" s="38"/>
      <c r="X339" s="38"/>
      <c r="Y339" s="38"/>
      <c r="Z339" s="38"/>
      <c r="AA339" s="38"/>
      <c r="AB339" s="38"/>
      <c r="AC339" s="38"/>
      <c r="AD339" s="38"/>
      <c r="AE339" s="38"/>
      <c r="AR339" s="217" t="s">
        <v>265</v>
      </c>
      <c r="AT339" s="217" t="s">
        <v>267</v>
      </c>
      <c r="AU339" s="217" t="s">
        <v>76</v>
      </c>
      <c r="AY339" s="17" t="s">
        <v>266</v>
      </c>
      <c r="BE339" s="218">
        <f>IF(N339="základní",J339,0)</f>
        <v>0</v>
      </c>
      <c r="BF339" s="218">
        <f>IF(N339="snížená",J339,0)</f>
        <v>0</v>
      </c>
      <c r="BG339" s="218">
        <f>IF(N339="zákl. přenesená",J339,0)</f>
        <v>0</v>
      </c>
      <c r="BH339" s="218">
        <f>IF(N339="sníž. přenesená",J339,0)</f>
        <v>0</v>
      </c>
      <c r="BI339" s="218">
        <f>IF(N339="nulová",J339,0)</f>
        <v>0</v>
      </c>
      <c r="BJ339" s="17" t="s">
        <v>76</v>
      </c>
      <c r="BK339" s="218">
        <f>ROUND(I339*H339,2)</f>
        <v>0</v>
      </c>
      <c r="BL339" s="17" t="s">
        <v>265</v>
      </c>
      <c r="BM339" s="217" t="s">
        <v>4987</v>
      </c>
    </row>
    <row r="340" s="2" customFormat="1">
      <c r="A340" s="38"/>
      <c r="B340" s="39"/>
      <c r="C340" s="40"/>
      <c r="D340" s="219" t="s">
        <v>273</v>
      </c>
      <c r="E340" s="40"/>
      <c r="F340" s="220" t="s">
        <v>4522</v>
      </c>
      <c r="G340" s="40"/>
      <c r="H340" s="40"/>
      <c r="I340" s="221"/>
      <c r="J340" s="40"/>
      <c r="K340" s="40"/>
      <c r="L340" s="44"/>
      <c r="M340" s="222"/>
      <c r="N340" s="223"/>
      <c r="O340" s="84"/>
      <c r="P340" s="84"/>
      <c r="Q340" s="84"/>
      <c r="R340" s="84"/>
      <c r="S340" s="84"/>
      <c r="T340" s="85"/>
      <c r="U340" s="38"/>
      <c r="V340" s="38"/>
      <c r="W340" s="38"/>
      <c r="X340" s="38"/>
      <c r="Y340" s="38"/>
      <c r="Z340" s="38"/>
      <c r="AA340" s="38"/>
      <c r="AB340" s="38"/>
      <c r="AC340" s="38"/>
      <c r="AD340" s="38"/>
      <c r="AE340" s="38"/>
      <c r="AT340" s="17" t="s">
        <v>273</v>
      </c>
      <c r="AU340" s="17" t="s">
        <v>76</v>
      </c>
    </row>
    <row r="341" s="12" customFormat="1">
      <c r="A341" s="12"/>
      <c r="B341" s="224"/>
      <c r="C341" s="225"/>
      <c r="D341" s="226" t="s">
        <v>275</v>
      </c>
      <c r="E341" s="227" t="s">
        <v>1306</v>
      </c>
      <c r="F341" s="228" t="s">
        <v>4988</v>
      </c>
      <c r="G341" s="225"/>
      <c r="H341" s="229">
        <v>52.100000000000001</v>
      </c>
      <c r="I341" s="230"/>
      <c r="J341" s="225"/>
      <c r="K341" s="225"/>
      <c r="L341" s="231"/>
      <c r="M341" s="236"/>
      <c r="N341" s="237"/>
      <c r="O341" s="237"/>
      <c r="P341" s="237"/>
      <c r="Q341" s="237"/>
      <c r="R341" s="237"/>
      <c r="S341" s="237"/>
      <c r="T341" s="238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T341" s="235" t="s">
        <v>275</v>
      </c>
      <c r="AU341" s="235" t="s">
        <v>76</v>
      </c>
      <c r="AV341" s="12" t="s">
        <v>78</v>
      </c>
      <c r="AW341" s="12" t="s">
        <v>31</v>
      </c>
      <c r="AX341" s="12" t="s">
        <v>69</v>
      </c>
      <c r="AY341" s="235" t="s">
        <v>266</v>
      </c>
    </row>
    <row r="342" s="12" customFormat="1">
      <c r="A342" s="12"/>
      <c r="B342" s="224"/>
      <c r="C342" s="225"/>
      <c r="D342" s="226" t="s">
        <v>275</v>
      </c>
      <c r="E342" s="227" t="s">
        <v>4535</v>
      </c>
      <c r="F342" s="228" t="s">
        <v>4536</v>
      </c>
      <c r="G342" s="225"/>
      <c r="H342" s="229">
        <v>52.100000000000001</v>
      </c>
      <c r="I342" s="230"/>
      <c r="J342" s="225"/>
      <c r="K342" s="225"/>
      <c r="L342" s="231"/>
      <c r="M342" s="236"/>
      <c r="N342" s="237"/>
      <c r="O342" s="237"/>
      <c r="P342" s="237"/>
      <c r="Q342" s="237"/>
      <c r="R342" s="237"/>
      <c r="S342" s="237"/>
      <c r="T342" s="238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T342" s="235" t="s">
        <v>275</v>
      </c>
      <c r="AU342" s="235" t="s">
        <v>76</v>
      </c>
      <c r="AV342" s="12" t="s">
        <v>78</v>
      </c>
      <c r="AW342" s="12" t="s">
        <v>31</v>
      </c>
      <c r="AX342" s="12" t="s">
        <v>76</v>
      </c>
      <c r="AY342" s="235" t="s">
        <v>266</v>
      </c>
    </row>
    <row r="343" s="2" customFormat="1" ht="16.5" customHeight="1">
      <c r="A343" s="38"/>
      <c r="B343" s="39"/>
      <c r="C343" s="206" t="s">
        <v>1321</v>
      </c>
      <c r="D343" s="206" t="s">
        <v>267</v>
      </c>
      <c r="E343" s="207" t="s">
        <v>4989</v>
      </c>
      <c r="F343" s="208" t="s">
        <v>4990</v>
      </c>
      <c r="G343" s="209" t="s">
        <v>341</v>
      </c>
      <c r="H343" s="210">
        <v>1</v>
      </c>
      <c r="I343" s="211"/>
      <c r="J343" s="212">
        <f>ROUND(I343*H343,2)</f>
        <v>0</v>
      </c>
      <c r="K343" s="208" t="s">
        <v>271</v>
      </c>
      <c r="L343" s="44"/>
      <c r="M343" s="213" t="s">
        <v>19</v>
      </c>
      <c r="N343" s="214" t="s">
        <v>40</v>
      </c>
      <c r="O343" s="84"/>
      <c r="P343" s="215">
        <f>O343*H343</f>
        <v>0</v>
      </c>
      <c r="Q343" s="215">
        <v>0</v>
      </c>
      <c r="R343" s="215">
        <f>Q343*H343</f>
        <v>0</v>
      </c>
      <c r="S343" s="215">
        <v>0</v>
      </c>
      <c r="T343" s="216">
        <f>S343*H343</f>
        <v>0</v>
      </c>
      <c r="U343" s="38"/>
      <c r="V343" s="38"/>
      <c r="W343" s="38"/>
      <c r="X343" s="38"/>
      <c r="Y343" s="38"/>
      <c r="Z343" s="38"/>
      <c r="AA343" s="38"/>
      <c r="AB343" s="38"/>
      <c r="AC343" s="38"/>
      <c r="AD343" s="38"/>
      <c r="AE343" s="38"/>
      <c r="AR343" s="217" t="s">
        <v>265</v>
      </c>
      <c r="AT343" s="217" t="s">
        <v>267</v>
      </c>
      <c r="AU343" s="217" t="s">
        <v>76</v>
      </c>
      <c r="AY343" s="17" t="s">
        <v>266</v>
      </c>
      <c r="BE343" s="218">
        <f>IF(N343="základní",J343,0)</f>
        <v>0</v>
      </c>
      <c r="BF343" s="218">
        <f>IF(N343="snížená",J343,0)</f>
        <v>0</v>
      </c>
      <c r="BG343" s="218">
        <f>IF(N343="zákl. přenesená",J343,0)</f>
        <v>0</v>
      </c>
      <c r="BH343" s="218">
        <f>IF(N343="sníž. přenesená",J343,0)</f>
        <v>0</v>
      </c>
      <c r="BI343" s="218">
        <f>IF(N343="nulová",J343,0)</f>
        <v>0</v>
      </c>
      <c r="BJ343" s="17" t="s">
        <v>76</v>
      </c>
      <c r="BK343" s="218">
        <f>ROUND(I343*H343,2)</f>
        <v>0</v>
      </c>
      <c r="BL343" s="17" t="s">
        <v>265</v>
      </c>
      <c r="BM343" s="217" t="s">
        <v>4991</v>
      </c>
    </row>
    <row r="344" s="2" customFormat="1">
      <c r="A344" s="38"/>
      <c r="B344" s="39"/>
      <c r="C344" s="40"/>
      <c r="D344" s="219" t="s">
        <v>273</v>
      </c>
      <c r="E344" s="40"/>
      <c r="F344" s="220" t="s">
        <v>4992</v>
      </c>
      <c r="G344" s="40"/>
      <c r="H344" s="40"/>
      <c r="I344" s="221"/>
      <c r="J344" s="40"/>
      <c r="K344" s="40"/>
      <c r="L344" s="44"/>
      <c r="M344" s="222"/>
      <c r="N344" s="223"/>
      <c r="O344" s="84"/>
      <c r="P344" s="84"/>
      <c r="Q344" s="84"/>
      <c r="R344" s="84"/>
      <c r="S344" s="84"/>
      <c r="T344" s="85"/>
      <c r="U344" s="38"/>
      <c r="V344" s="38"/>
      <c r="W344" s="38"/>
      <c r="X344" s="38"/>
      <c r="Y344" s="38"/>
      <c r="Z344" s="38"/>
      <c r="AA344" s="38"/>
      <c r="AB344" s="38"/>
      <c r="AC344" s="38"/>
      <c r="AD344" s="38"/>
      <c r="AE344" s="38"/>
      <c r="AT344" s="17" t="s">
        <v>273</v>
      </c>
      <c r="AU344" s="17" t="s">
        <v>76</v>
      </c>
    </row>
    <row r="345" s="12" customFormat="1">
      <c r="A345" s="12"/>
      <c r="B345" s="224"/>
      <c r="C345" s="225"/>
      <c r="D345" s="226" t="s">
        <v>275</v>
      </c>
      <c r="E345" s="227" t="s">
        <v>4993</v>
      </c>
      <c r="F345" s="228" t="s">
        <v>76</v>
      </c>
      <c r="G345" s="225"/>
      <c r="H345" s="229">
        <v>1</v>
      </c>
      <c r="I345" s="230"/>
      <c r="J345" s="225"/>
      <c r="K345" s="225"/>
      <c r="L345" s="231"/>
      <c r="M345" s="236"/>
      <c r="N345" s="237"/>
      <c r="O345" s="237"/>
      <c r="P345" s="237"/>
      <c r="Q345" s="237"/>
      <c r="R345" s="237"/>
      <c r="S345" s="237"/>
      <c r="T345" s="238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T345" s="235" t="s">
        <v>275</v>
      </c>
      <c r="AU345" s="235" t="s">
        <v>76</v>
      </c>
      <c r="AV345" s="12" t="s">
        <v>78</v>
      </c>
      <c r="AW345" s="12" t="s">
        <v>31</v>
      </c>
      <c r="AX345" s="12" t="s">
        <v>69</v>
      </c>
      <c r="AY345" s="235" t="s">
        <v>266</v>
      </c>
    </row>
    <row r="346" s="12" customFormat="1">
      <c r="A346" s="12"/>
      <c r="B346" s="224"/>
      <c r="C346" s="225"/>
      <c r="D346" s="226" t="s">
        <v>275</v>
      </c>
      <c r="E346" s="227" t="s">
        <v>4994</v>
      </c>
      <c r="F346" s="228" t="s">
        <v>4995</v>
      </c>
      <c r="G346" s="225"/>
      <c r="H346" s="229">
        <v>1</v>
      </c>
      <c r="I346" s="230"/>
      <c r="J346" s="225"/>
      <c r="K346" s="225"/>
      <c r="L346" s="231"/>
      <c r="M346" s="236"/>
      <c r="N346" s="237"/>
      <c r="O346" s="237"/>
      <c r="P346" s="237"/>
      <c r="Q346" s="237"/>
      <c r="R346" s="237"/>
      <c r="S346" s="237"/>
      <c r="T346" s="238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T346" s="235" t="s">
        <v>275</v>
      </c>
      <c r="AU346" s="235" t="s">
        <v>76</v>
      </c>
      <c r="AV346" s="12" t="s">
        <v>78</v>
      </c>
      <c r="AW346" s="12" t="s">
        <v>31</v>
      </c>
      <c r="AX346" s="12" t="s">
        <v>76</v>
      </c>
      <c r="AY346" s="235" t="s">
        <v>266</v>
      </c>
    </row>
    <row r="347" s="2" customFormat="1" ht="16.5" customHeight="1">
      <c r="A347" s="38"/>
      <c r="B347" s="39"/>
      <c r="C347" s="206" t="s">
        <v>1326</v>
      </c>
      <c r="D347" s="206" t="s">
        <v>267</v>
      </c>
      <c r="E347" s="207" t="s">
        <v>4537</v>
      </c>
      <c r="F347" s="208" t="s">
        <v>4538</v>
      </c>
      <c r="G347" s="209" t="s">
        <v>302</v>
      </c>
      <c r="H347" s="210">
        <v>358.61500000000001</v>
      </c>
      <c r="I347" s="211"/>
      <c r="J347" s="212">
        <f>ROUND(I347*H347,2)</f>
        <v>0</v>
      </c>
      <c r="K347" s="208" t="s">
        <v>271</v>
      </c>
      <c r="L347" s="44"/>
      <c r="M347" s="213" t="s">
        <v>19</v>
      </c>
      <c r="N347" s="214" t="s">
        <v>40</v>
      </c>
      <c r="O347" s="84"/>
      <c r="P347" s="215">
        <f>O347*H347</f>
        <v>0</v>
      </c>
      <c r="Q347" s="215">
        <v>0</v>
      </c>
      <c r="R347" s="215">
        <f>Q347*H347</f>
        <v>0</v>
      </c>
      <c r="S347" s="215">
        <v>0</v>
      </c>
      <c r="T347" s="216">
        <f>S347*H347</f>
        <v>0</v>
      </c>
      <c r="U347" s="38"/>
      <c r="V347" s="38"/>
      <c r="W347" s="38"/>
      <c r="X347" s="38"/>
      <c r="Y347" s="38"/>
      <c r="Z347" s="38"/>
      <c r="AA347" s="38"/>
      <c r="AB347" s="38"/>
      <c r="AC347" s="38"/>
      <c r="AD347" s="38"/>
      <c r="AE347" s="38"/>
      <c r="AR347" s="217" t="s">
        <v>265</v>
      </c>
      <c r="AT347" s="217" t="s">
        <v>267</v>
      </c>
      <c r="AU347" s="217" t="s">
        <v>76</v>
      </c>
      <c r="AY347" s="17" t="s">
        <v>266</v>
      </c>
      <c r="BE347" s="218">
        <f>IF(N347="základní",J347,0)</f>
        <v>0</v>
      </c>
      <c r="BF347" s="218">
        <f>IF(N347="snížená",J347,0)</f>
        <v>0</v>
      </c>
      <c r="BG347" s="218">
        <f>IF(N347="zákl. přenesená",J347,0)</f>
        <v>0</v>
      </c>
      <c r="BH347" s="218">
        <f>IF(N347="sníž. přenesená",J347,0)</f>
        <v>0</v>
      </c>
      <c r="BI347" s="218">
        <f>IF(N347="nulová",J347,0)</f>
        <v>0</v>
      </c>
      <c r="BJ347" s="17" t="s">
        <v>76</v>
      </c>
      <c r="BK347" s="218">
        <f>ROUND(I347*H347,2)</f>
        <v>0</v>
      </c>
      <c r="BL347" s="17" t="s">
        <v>265</v>
      </c>
      <c r="BM347" s="217" t="s">
        <v>4996</v>
      </c>
    </row>
    <row r="348" s="2" customFormat="1">
      <c r="A348" s="38"/>
      <c r="B348" s="39"/>
      <c r="C348" s="40"/>
      <c r="D348" s="219" t="s">
        <v>273</v>
      </c>
      <c r="E348" s="40"/>
      <c r="F348" s="220" t="s">
        <v>4540</v>
      </c>
      <c r="G348" s="40"/>
      <c r="H348" s="40"/>
      <c r="I348" s="221"/>
      <c r="J348" s="40"/>
      <c r="K348" s="40"/>
      <c r="L348" s="44"/>
      <c r="M348" s="222"/>
      <c r="N348" s="223"/>
      <c r="O348" s="84"/>
      <c r="P348" s="84"/>
      <c r="Q348" s="84"/>
      <c r="R348" s="84"/>
      <c r="S348" s="84"/>
      <c r="T348" s="85"/>
      <c r="U348" s="38"/>
      <c r="V348" s="38"/>
      <c r="W348" s="38"/>
      <c r="X348" s="38"/>
      <c r="Y348" s="38"/>
      <c r="Z348" s="38"/>
      <c r="AA348" s="38"/>
      <c r="AB348" s="38"/>
      <c r="AC348" s="38"/>
      <c r="AD348" s="38"/>
      <c r="AE348" s="38"/>
      <c r="AT348" s="17" t="s">
        <v>273</v>
      </c>
      <c r="AU348" s="17" t="s">
        <v>76</v>
      </c>
    </row>
    <row r="349" s="2" customFormat="1" ht="16.5" customHeight="1">
      <c r="A349" s="38"/>
      <c r="B349" s="39"/>
      <c r="C349" s="206" t="s">
        <v>1331</v>
      </c>
      <c r="D349" s="206" t="s">
        <v>267</v>
      </c>
      <c r="E349" s="207" t="s">
        <v>4541</v>
      </c>
      <c r="F349" s="208" t="s">
        <v>4542</v>
      </c>
      <c r="G349" s="209" t="s">
        <v>302</v>
      </c>
      <c r="H349" s="210">
        <v>6813.6850000000004</v>
      </c>
      <c r="I349" s="211"/>
      <c r="J349" s="212">
        <f>ROUND(I349*H349,2)</f>
        <v>0</v>
      </c>
      <c r="K349" s="208" t="s">
        <v>271</v>
      </c>
      <c r="L349" s="44"/>
      <c r="M349" s="213" t="s">
        <v>19</v>
      </c>
      <c r="N349" s="214" t="s">
        <v>40</v>
      </c>
      <c r="O349" s="84"/>
      <c r="P349" s="215">
        <f>O349*H349</f>
        <v>0</v>
      </c>
      <c r="Q349" s="215">
        <v>0</v>
      </c>
      <c r="R349" s="215">
        <f>Q349*H349</f>
        <v>0</v>
      </c>
      <c r="S349" s="215">
        <v>0</v>
      </c>
      <c r="T349" s="216">
        <f>S349*H349</f>
        <v>0</v>
      </c>
      <c r="U349" s="38"/>
      <c r="V349" s="38"/>
      <c r="W349" s="38"/>
      <c r="X349" s="38"/>
      <c r="Y349" s="38"/>
      <c r="Z349" s="38"/>
      <c r="AA349" s="38"/>
      <c r="AB349" s="38"/>
      <c r="AC349" s="38"/>
      <c r="AD349" s="38"/>
      <c r="AE349" s="38"/>
      <c r="AR349" s="217" t="s">
        <v>265</v>
      </c>
      <c r="AT349" s="217" t="s">
        <v>267</v>
      </c>
      <c r="AU349" s="217" t="s">
        <v>76</v>
      </c>
      <c r="AY349" s="17" t="s">
        <v>266</v>
      </c>
      <c r="BE349" s="218">
        <f>IF(N349="základní",J349,0)</f>
        <v>0</v>
      </c>
      <c r="BF349" s="218">
        <f>IF(N349="snížená",J349,0)</f>
        <v>0</v>
      </c>
      <c r="BG349" s="218">
        <f>IF(N349="zákl. přenesená",J349,0)</f>
        <v>0</v>
      </c>
      <c r="BH349" s="218">
        <f>IF(N349="sníž. přenesená",J349,0)</f>
        <v>0</v>
      </c>
      <c r="BI349" s="218">
        <f>IF(N349="nulová",J349,0)</f>
        <v>0</v>
      </c>
      <c r="BJ349" s="17" t="s">
        <v>76</v>
      </c>
      <c r="BK349" s="218">
        <f>ROUND(I349*H349,2)</f>
        <v>0</v>
      </c>
      <c r="BL349" s="17" t="s">
        <v>265</v>
      </c>
      <c r="BM349" s="217" t="s">
        <v>4997</v>
      </c>
    </row>
    <row r="350" s="2" customFormat="1">
      <c r="A350" s="38"/>
      <c r="B350" s="39"/>
      <c r="C350" s="40"/>
      <c r="D350" s="219" t="s">
        <v>273</v>
      </c>
      <c r="E350" s="40"/>
      <c r="F350" s="220" t="s">
        <v>4544</v>
      </c>
      <c r="G350" s="40"/>
      <c r="H350" s="40"/>
      <c r="I350" s="221"/>
      <c r="J350" s="40"/>
      <c r="K350" s="40"/>
      <c r="L350" s="44"/>
      <c r="M350" s="222"/>
      <c r="N350" s="223"/>
      <c r="O350" s="84"/>
      <c r="P350" s="84"/>
      <c r="Q350" s="84"/>
      <c r="R350" s="84"/>
      <c r="S350" s="84"/>
      <c r="T350" s="85"/>
      <c r="U350" s="38"/>
      <c r="V350" s="38"/>
      <c r="W350" s="38"/>
      <c r="X350" s="38"/>
      <c r="Y350" s="38"/>
      <c r="Z350" s="38"/>
      <c r="AA350" s="38"/>
      <c r="AB350" s="38"/>
      <c r="AC350" s="38"/>
      <c r="AD350" s="38"/>
      <c r="AE350" s="38"/>
      <c r="AT350" s="17" t="s">
        <v>273</v>
      </c>
      <c r="AU350" s="17" t="s">
        <v>76</v>
      </c>
    </row>
    <row r="351" s="2" customFormat="1" ht="16.5" customHeight="1">
      <c r="A351" s="38"/>
      <c r="B351" s="39"/>
      <c r="C351" s="206" t="s">
        <v>1337</v>
      </c>
      <c r="D351" s="206" t="s">
        <v>267</v>
      </c>
      <c r="E351" s="207" t="s">
        <v>3163</v>
      </c>
      <c r="F351" s="208" t="s">
        <v>3164</v>
      </c>
      <c r="G351" s="209" t="s">
        <v>302</v>
      </c>
      <c r="H351" s="210">
        <v>1.9059999999999999</v>
      </c>
      <c r="I351" s="211"/>
      <c r="J351" s="212">
        <f>ROUND(I351*H351,2)</f>
        <v>0</v>
      </c>
      <c r="K351" s="208" t="s">
        <v>271</v>
      </c>
      <c r="L351" s="44"/>
      <c r="M351" s="213" t="s">
        <v>19</v>
      </c>
      <c r="N351" s="214" t="s">
        <v>40</v>
      </c>
      <c r="O351" s="84"/>
      <c r="P351" s="215">
        <f>O351*H351</f>
        <v>0</v>
      </c>
      <c r="Q351" s="215">
        <v>0</v>
      </c>
      <c r="R351" s="215">
        <f>Q351*H351</f>
        <v>0</v>
      </c>
      <c r="S351" s="215">
        <v>0</v>
      </c>
      <c r="T351" s="216">
        <f>S351*H351</f>
        <v>0</v>
      </c>
      <c r="U351" s="38"/>
      <c r="V351" s="38"/>
      <c r="W351" s="38"/>
      <c r="X351" s="38"/>
      <c r="Y351" s="38"/>
      <c r="Z351" s="38"/>
      <c r="AA351" s="38"/>
      <c r="AB351" s="38"/>
      <c r="AC351" s="38"/>
      <c r="AD351" s="38"/>
      <c r="AE351" s="38"/>
      <c r="AR351" s="217" t="s">
        <v>265</v>
      </c>
      <c r="AT351" s="217" t="s">
        <v>267</v>
      </c>
      <c r="AU351" s="217" t="s">
        <v>76</v>
      </c>
      <c r="AY351" s="17" t="s">
        <v>266</v>
      </c>
      <c r="BE351" s="218">
        <f>IF(N351="základní",J351,0)</f>
        <v>0</v>
      </c>
      <c r="BF351" s="218">
        <f>IF(N351="snížená",J351,0)</f>
        <v>0</v>
      </c>
      <c r="BG351" s="218">
        <f>IF(N351="zákl. přenesená",J351,0)</f>
        <v>0</v>
      </c>
      <c r="BH351" s="218">
        <f>IF(N351="sníž. přenesená",J351,0)</f>
        <v>0</v>
      </c>
      <c r="BI351" s="218">
        <f>IF(N351="nulová",J351,0)</f>
        <v>0</v>
      </c>
      <c r="BJ351" s="17" t="s">
        <v>76</v>
      </c>
      <c r="BK351" s="218">
        <f>ROUND(I351*H351,2)</f>
        <v>0</v>
      </c>
      <c r="BL351" s="17" t="s">
        <v>265</v>
      </c>
      <c r="BM351" s="217" t="s">
        <v>4998</v>
      </c>
    </row>
    <row r="352" s="2" customFormat="1">
      <c r="A352" s="38"/>
      <c r="B352" s="39"/>
      <c r="C352" s="40"/>
      <c r="D352" s="219" t="s">
        <v>273</v>
      </c>
      <c r="E352" s="40"/>
      <c r="F352" s="220" t="s">
        <v>4546</v>
      </c>
      <c r="G352" s="40"/>
      <c r="H352" s="40"/>
      <c r="I352" s="221"/>
      <c r="J352" s="40"/>
      <c r="K352" s="40"/>
      <c r="L352" s="44"/>
      <c r="M352" s="222"/>
      <c r="N352" s="223"/>
      <c r="O352" s="84"/>
      <c r="P352" s="84"/>
      <c r="Q352" s="84"/>
      <c r="R352" s="84"/>
      <c r="S352" s="84"/>
      <c r="T352" s="85"/>
      <c r="U352" s="38"/>
      <c r="V352" s="38"/>
      <c r="W352" s="38"/>
      <c r="X352" s="38"/>
      <c r="Y352" s="38"/>
      <c r="Z352" s="38"/>
      <c r="AA352" s="38"/>
      <c r="AB352" s="38"/>
      <c r="AC352" s="38"/>
      <c r="AD352" s="38"/>
      <c r="AE352" s="38"/>
      <c r="AT352" s="17" t="s">
        <v>273</v>
      </c>
      <c r="AU352" s="17" t="s">
        <v>76</v>
      </c>
    </row>
    <row r="353" s="2" customFormat="1" ht="16.5" customHeight="1">
      <c r="A353" s="38"/>
      <c r="B353" s="39"/>
      <c r="C353" s="206" t="s">
        <v>1343</v>
      </c>
      <c r="D353" s="206" t="s">
        <v>267</v>
      </c>
      <c r="E353" s="207" t="s">
        <v>3166</v>
      </c>
      <c r="F353" s="208" t="s">
        <v>3167</v>
      </c>
      <c r="G353" s="209" t="s">
        <v>302</v>
      </c>
      <c r="H353" s="210">
        <v>36.213999999999999</v>
      </c>
      <c r="I353" s="211"/>
      <c r="J353" s="212">
        <f>ROUND(I353*H353,2)</f>
        <v>0</v>
      </c>
      <c r="K353" s="208" t="s">
        <v>271</v>
      </c>
      <c r="L353" s="44"/>
      <c r="M353" s="213" t="s">
        <v>19</v>
      </c>
      <c r="N353" s="214" t="s">
        <v>40</v>
      </c>
      <c r="O353" s="84"/>
      <c r="P353" s="215">
        <f>O353*H353</f>
        <v>0</v>
      </c>
      <c r="Q353" s="215">
        <v>0</v>
      </c>
      <c r="R353" s="215">
        <f>Q353*H353</f>
        <v>0</v>
      </c>
      <c r="S353" s="215">
        <v>0</v>
      </c>
      <c r="T353" s="216">
        <f>S353*H353</f>
        <v>0</v>
      </c>
      <c r="U353" s="38"/>
      <c r="V353" s="38"/>
      <c r="W353" s="38"/>
      <c r="X353" s="38"/>
      <c r="Y353" s="38"/>
      <c r="Z353" s="38"/>
      <c r="AA353" s="38"/>
      <c r="AB353" s="38"/>
      <c r="AC353" s="38"/>
      <c r="AD353" s="38"/>
      <c r="AE353" s="38"/>
      <c r="AR353" s="217" t="s">
        <v>265</v>
      </c>
      <c r="AT353" s="217" t="s">
        <v>267</v>
      </c>
      <c r="AU353" s="217" t="s">
        <v>76</v>
      </c>
      <c r="AY353" s="17" t="s">
        <v>266</v>
      </c>
      <c r="BE353" s="218">
        <f>IF(N353="základní",J353,0)</f>
        <v>0</v>
      </c>
      <c r="BF353" s="218">
        <f>IF(N353="snížená",J353,0)</f>
        <v>0</v>
      </c>
      <c r="BG353" s="218">
        <f>IF(N353="zákl. přenesená",J353,0)</f>
        <v>0</v>
      </c>
      <c r="BH353" s="218">
        <f>IF(N353="sníž. přenesená",J353,0)</f>
        <v>0</v>
      </c>
      <c r="BI353" s="218">
        <f>IF(N353="nulová",J353,0)</f>
        <v>0</v>
      </c>
      <c r="BJ353" s="17" t="s">
        <v>76</v>
      </c>
      <c r="BK353" s="218">
        <f>ROUND(I353*H353,2)</f>
        <v>0</v>
      </c>
      <c r="BL353" s="17" t="s">
        <v>265</v>
      </c>
      <c r="BM353" s="217" t="s">
        <v>4999</v>
      </c>
    </row>
    <row r="354" s="2" customFormat="1">
      <c r="A354" s="38"/>
      <c r="B354" s="39"/>
      <c r="C354" s="40"/>
      <c r="D354" s="219" t="s">
        <v>273</v>
      </c>
      <c r="E354" s="40"/>
      <c r="F354" s="220" t="s">
        <v>4548</v>
      </c>
      <c r="G354" s="40"/>
      <c r="H354" s="40"/>
      <c r="I354" s="221"/>
      <c r="J354" s="40"/>
      <c r="K354" s="40"/>
      <c r="L354" s="44"/>
      <c r="M354" s="222"/>
      <c r="N354" s="223"/>
      <c r="O354" s="84"/>
      <c r="P354" s="84"/>
      <c r="Q354" s="84"/>
      <c r="R354" s="84"/>
      <c r="S354" s="84"/>
      <c r="T354" s="85"/>
      <c r="U354" s="38"/>
      <c r="V354" s="38"/>
      <c r="W354" s="38"/>
      <c r="X354" s="38"/>
      <c r="Y354" s="38"/>
      <c r="Z354" s="38"/>
      <c r="AA354" s="38"/>
      <c r="AB354" s="38"/>
      <c r="AC354" s="38"/>
      <c r="AD354" s="38"/>
      <c r="AE354" s="38"/>
      <c r="AT354" s="17" t="s">
        <v>273</v>
      </c>
      <c r="AU354" s="17" t="s">
        <v>76</v>
      </c>
    </row>
    <row r="355" s="2" customFormat="1" ht="21.75" customHeight="1">
      <c r="A355" s="38"/>
      <c r="B355" s="39"/>
      <c r="C355" s="206" t="s">
        <v>1353</v>
      </c>
      <c r="D355" s="206" t="s">
        <v>267</v>
      </c>
      <c r="E355" s="207" t="s">
        <v>4549</v>
      </c>
      <c r="F355" s="208" t="s">
        <v>4550</v>
      </c>
      <c r="G355" s="209" t="s">
        <v>302</v>
      </c>
      <c r="H355" s="210">
        <v>40.281999999999996</v>
      </c>
      <c r="I355" s="211"/>
      <c r="J355" s="212">
        <f>ROUND(I355*H355,2)</f>
        <v>0</v>
      </c>
      <c r="K355" s="208" t="s">
        <v>271</v>
      </c>
      <c r="L355" s="44"/>
      <c r="M355" s="213" t="s">
        <v>19</v>
      </c>
      <c r="N355" s="214" t="s">
        <v>40</v>
      </c>
      <c r="O355" s="84"/>
      <c r="P355" s="215">
        <f>O355*H355</f>
        <v>0</v>
      </c>
      <c r="Q355" s="215">
        <v>0</v>
      </c>
      <c r="R355" s="215">
        <f>Q355*H355</f>
        <v>0</v>
      </c>
      <c r="S355" s="215">
        <v>0</v>
      </c>
      <c r="T355" s="216">
        <f>S355*H355</f>
        <v>0</v>
      </c>
      <c r="U355" s="38"/>
      <c r="V355" s="38"/>
      <c r="W355" s="38"/>
      <c r="X355" s="38"/>
      <c r="Y355" s="38"/>
      <c r="Z355" s="38"/>
      <c r="AA355" s="38"/>
      <c r="AB355" s="38"/>
      <c r="AC355" s="38"/>
      <c r="AD355" s="38"/>
      <c r="AE355" s="38"/>
      <c r="AR355" s="217" t="s">
        <v>265</v>
      </c>
      <c r="AT355" s="217" t="s">
        <v>267</v>
      </c>
      <c r="AU355" s="217" t="s">
        <v>76</v>
      </c>
      <c r="AY355" s="17" t="s">
        <v>266</v>
      </c>
      <c r="BE355" s="218">
        <f>IF(N355="základní",J355,0)</f>
        <v>0</v>
      </c>
      <c r="BF355" s="218">
        <f>IF(N355="snížená",J355,0)</f>
        <v>0</v>
      </c>
      <c r="BG355" s="218">
        <f>IF(N355="zákl. přenesená",J355,0)</f>
        <v>0</v>
      </c>
      <c r="BH355" s="218">
        <f>IF(N355="sníž. přenesená",J355,0)</f>
        <v>0</v>
      </c>
      <c r="BI355" s="218">
        <f>IF(N355="nulová",J355,0)</f>
        <v>0</v>
      </c>
      <c r="BJ355" s="17" t="s">
        <v>76</v>
      </c>
      <c r="BK355" s="218">
        <f>ROUND(I355*H355,2)</f>
        <v>0</v>
      </c>
      <c r="BL355" s="17" t="s">
        <v>265</v>
      </c>
      <c r="BM355" s="217" t="s">
        <v>5000</v>
      </c>
    </row>
    <row r="356" s="2" customFormat="1">
      <c r="A356" s="38"/>
      <c r="B356" s="39"/>
      <c r="C356" s="40"/>
      <c r="D356" s="219" t="s">
        <v>273</v>
      </c>
      <c r="E356" s="40"/>
      <c r="F356" s="220" t="s">
        <v>4552</v>
      </c>
      <c r="G356" s="40"/>
      <c r="H356" s="40"/>
      <c r="I356" s="221"/>
      <c r="J356" s="40"/>
      <c r="K356" s="40"/>
      <c r="L356" s="44"/>
      <c r="M356" s="222"/>
      <c r="N356" s="223"/>
      <c r="O356" s="84"/>
      <c r="P356" s="84"/>
      <c r="Q356" s="84"/>
      <c r="R356" s="84"/>
      <c r="S356" s="84"/>
      <c r="T356" s="85"/>
      <c r="U356" s="38"/>
      <c r="V356" s="38"/>
      <c r="W356" s="38"/>
      <c r="X356" s="38"/>
      <c r="Y356" s="38"/>
      <c r="Z356" s="38"/>
      <c r="AA356" s="38"/>
      <c r="AB356" s="38"/>
      <c r="AC356" s="38"/>
      <c r="AD356" s="38"/>
      <c r="AE356" s="38"/>
      <c r="AT356" s="17" t="s">
        <v>273</v>
      </c>
      <c r="AU356" s="17" t="s">
        <v>76</v>
      </c>
    </row>
    <row r="357" s="2" customFormat="1" ht="21.75" customHeight="1">
      <c r="A357" s="38"/>
      <c r="B357" s="39"/>
      <c r="C357" s="206" t="s">
        <v>90</v>
      </c>
      <c r="D357" s="206" t="s">
        <v>267</v>
      </c>
      <c r="E357" s="207" t="s">
        <v>4553</v>
      </c>
      <c r="F357" s="208" t="s">
        <v>4554</v>
      </c>
      <c r="G357" s="209" t="s">
        <v>302</v>
      </c>
      <c r="H357" s="210">
        <v>512.44500000000005</v>
      </c>
      <c r="I357" s="211"/>
      <c r="J357" s="212">
        <f>ROUND(I357*H357,2)</f>
        <v>0</v>
      </c>
      <c r="K357" s="208" t="s">
        <v>271</v>
      </c>
      <c r="L357" s="44"/>
      <c r="M357" s="213" t="s">
        <v>19</v>
      </c>
      <c r="N357" s="214" t="s">
        <v>40</v>
      </c>
      <c r="O357" s="84"/>
      <c r="P357" s="215">
        <f>O357*H357</f>
        <v>0</v>
      </c>
      <c r="Q357" s="215">
        <v>0</v>
      </c>
      <c r="R357" s="215">
        <f>Q357*H357</f>
        <v>0</v>
      </c>
      <c r="S357" s="215">
        <v>0</v>
      </c>
      <c r="T357" s="216">
        <f>S357*H357</f>
        <v>0</v>
      </c>
      <c r="U357" s="38"/>
      <c r="V357" s="38"/>
      <c r="W357" s="38"/>
      <c r="X357" s="38"/>
      <c r="Y357" s="38"/>
      <c r="Z357" s="38"/>
      <c r="AA357" s="38"/>
      <c r="AB357" s="38"/>
      <c r="AC357" s="38"/>
      <c r="AD357" s="38"/>
      <c r="AE357" s="38"/>
      <c r="AR357" s="217" t="s">
        <v>265</v>
      </c>
      <c r="AT357" s="217" t="s">
        <v>267</v>
      </c>
      <c r="AU357" s="217" t="s">
        <v>76</v>
      </c>
      <c r="AY357" s="17" t="s">
        <v>266</v>
      </c>
      <c r="BE357" s="218">
        <f>IF(N357="základní",J357,0)</f>
        <v>0</v>
      </c>
      <c r="BF357" s="218">
        <f>IF(N357="snížená",J357,0)</f>
        <v>0</v>
      </c>
      <c r="BG357" s="218">
        <f>IF(N357="zákl. přenesená",J357,0)</f>
        <v>0</v>
      </c>
      <c r="BH357" s="218">
        <f>IF(N357="sníž. přenesená",J357,0)</f>
        <v>0</v>
      </c>
      <c r="BI357" s="218">
        <f>IF(N357="nulová",J357,0)</f>
        <v>0</v>
      </c>
      <c r="BJ357" s="17" t="s">
        <v>76</v>
      </c>
      <c r="BK357" s="218">
        <f>ROUND(I357*H357,2)</f>
        <v>0</v>
      </c>
      <c r="BL357" s="17" t="s">
        <v>265</v>
      </c>
      <c r="BM357" s="217" t="s">
        <v>5001</v>
      </c>
    </row>
    <row r="358" s="2" customFormat="1">
      <c r="A358" s="38"/>
      <c r="B358" s="39"/>
      <c r="C358" s="40"/>
      <c r="D358" s="219" t="s">
        <v>273</v>
      </c>
      <c r="E358" s="40"/>
      <c r="F358" s="220" t="s">
        <v>4556</v>
      </c>
      <c r="G358" s="40"/>
      <c r="H358" s="40"/>
      <c r="I358" s="221"/>
      <c r="J358" s="40"/>
      <c r="K358" s="40"/>
      <c r="L358" s="44"/>
      <c r="M358" s="222"/>
      <c r="N358" s="223"/>
      <c r="O358" s="84"/>
      <c r="P358" s="84"/>
      <c r="Q358" s="84"/>
      <c r="R358" s="84"/>
      <c r="S358" s="84"/>
      <c r="T358" s="85"/>
      <c r="U358" s="38"/>
      <c r="V358" s="38"/>
      <c r="W358" s="38"/>
      <c r="X358" s="38"/>
      <c r="Y358" s="38"/>
      <c r="Z358" s="38"/>
      <c r="AA358" s="38"/>
      <c r="AB358" s="38"/>
      <c r="AC358" s="38"/>
      <c r="AD358" s="38"/>
      <c r="AE358" s="38"/>
      <c r="AT358" s="17" t="s">
        <v>273</v>
      </c>
      <c r="AU358" s="17" t="s">
        <v>76</v>
      </c>
    </row>
    <row r="359" s="2" customFormat="1" ht="21.75" customHeight="1">
      <c r="A359" s="38"/>
      <c r="B359" s="39"/>
      <c r="C359" s="206" t="s">
        <v>1370</v>
      </c>
      <c r="D359" s="206" t="s">
        <v>267</v>
      </c>
      <c r="E359" s="207" t="s">
        <v>4557</v>
      </c>
      <c r="F359" s="208" t="s">
        <v>4558</v>
      </c>
      <c r="G359" s="209" t="s">
        <v>302</v>
      </c>
      <c r="H359" s="210">
        <v>30.341000000000001</v>
      </c>
      <c r="I359" s="211"/>
      <c r="J359" s="212">
        <f>ROUND(I359*H359,2)</f>
        <v>0</v>
      </c>
      <c r="K359" s="208" t="s">
        <v>271</v>
      </c>
      <c r="L359" s="44"/>
      <c r="M359" s="213" t="s">
        <v>19</v>
      </c>
      <c r="N359" s="214" t="s">
        <v>40</v>
      </c>
      <c r="O359" s="84"/>
      <c r="P359" s="215">
        <f>O359*H359</f>
        <v>0</v>
      </c>
      <c r="Q359" s="215">
        <v>0</v>
      </c>
      <c r="R359" s="215">
        <f>Q359*H359</f>
        <v>0</v>
      </c>
      <c r="S359" s="215">
        <v>0</v>
      </c>
      <c r="T359" s="216">
        <f>S359*H359</f>
        <v>0</v>
      </c>
      <c r="U359" s="38"/>
      <c r="V359" s="38"/>
      <c r="W359" s="38"/>
      <c r="X359" s="38"/>
      <c r="Y359" s="38"/>
      <c r="Z359" s="38"/>
      <c r="AA359" s="38"/>
      <c r="AB359" s="38"/>
      <c r="AC359" s="38"/>
      <c r="AD359" s="38"/>
      <c r="AE359" s="38"/>
      <c r="AR359" s="217" t="s">
        <v>265</v>
      </c>
      <c r="AT359" s="217" t="s">
        <v>267</v>
      </c>
      <c r="AU359" s="217" t="s">
        <v>76</v>
      </c>
      <c r="AY359" s="17" t="s">
        <v>266</v>
      </c>
      <c r="BE359" s="218">
        <f>IF(N359="základní",J359,0)</f>
        <v>0</v>
      </c>
      <c r="BF359" s="218">
        <f>IF(N359="snížená",J359,0)</f>
        <v>0</v>
      </c>
      <c r="BG359" s="218">
        <f>IF(N359="zákl. přenesená",J359,0)</f>
        <v>0</v>
      </c>
      <c r="BH359" s="218">
        <f>IF(N359="sníž. přenesená",J359,0)</f>
        <v>0</v>
      </c>
      <c r="BI359" s="218">
        <f>IF(N359="nulová",J359,0)</f>
        <v>0</v>
      </c>
      <c r="BJ359" s="17" t="s">
        <v>76</v>
      </c>
      <c r="BK359" s="218">
        <f>ROUND(I359*H359,2)</f>
        <v>0</v>
      </c>
      <c r="BL359" s="17" t="s">
        <v>265</v>
      </c>
      <c r="BM359" s="217" t="s">
        <v>5002</v>
      </c>
    </row>
    <row r="360" s="2" customFormat="1">
      <c r="A360" s="38"/>
      <c r="B360" s="39"/>
      <c r="C360" s="40"/>
      <c r="D360" s="219" t="s">
        <v>273</v>
      </c>
      <c r="E360" s="40"/>
      <c r="F360" s="220" t="s">
        <v>4560</v>
      </c>
      <c r="G360" s="40"/>
      <c r="H360" s="40"/>
      <c r="I360" s="221"/>
      <c r="J360" s="40"/>
      <c r="K360" s="40"/>
      <c r="L360" s="44"/>
      <c r="M360" s="222"/>
      <c r="N360" s="223"/>
      <c r="O360" s="84"/>
      <c r="P360" s="84"/>
      <c r="Q360" s="84"/>
      <c r="R360" s="84"/>
      <c r="S360" s="84"/>
      <c r="T360" s="85"/>
      <c r="U360" s="38"/>
      <c r="V360" s="38"/>
      <c r="W360" s="38"/>
      <c r="X360" s="38"/>
      <c r="Y360" s="38"/>
      <c r="Z360" s="38"/>
      <c r="AA360" s="38"/>
      <c r="AB360" s="38"/>
      <c r="AC360" s="38"/>
      <c r="AD360" s="38"/>
      <c r="AE360" s="38"/>
      <c r="AT360" s="17" t="s">
        <v>273</v>
      </c>
      <c r="AU360" s="17" t="s">
        <v>76</v>
      </c>
    </row>
    <row r="361" s="2" customFormat="1" ht="16.5" customHeight="1">
      <c r="A361" s="38"/>
      <c r="B361" s="39"/>
      <c r="C361" s="206" t="s">
        <v>1377</v>
      </c>
      <c r="D361" s="206" t="s">
        <v>267</v>
      </c>
      <c r="E361" s="207" t="s">
        <v>4561</v>
      </c>
      <c r="F361" s="208" t="s">
        <v>4562</v>
      </c>
      <c r="G361" s="209" t="s">
        <v>302</v>
      </c>
      <c r="H361" s="210">
        <v>21.052</v>
      </c>
      <c r="I361" s="211"/>
      <c r="J361" s="212">
        <f>ROUND(I361*H361,2)</f>
        <v>0</v>
      </c>
      <c r="K361" s="208" t="s">
        <v>19</v>
      </c>
      <c r="L361" s="44"/>
      <c r="M361" s="213" t="s">
        <v>19</v>
      </c>
      <c r="N361" s="214" t="s">
        <v>40</v>
      </c>
      <c r="O361" s="84"/>
      <c r="P361" s="215">
        <f>O361*H361</f>
        <v>0</v>
      </c>
      <c r="Q361" s="215">
        <v>0</v>
      </c>
      <c r="R361" s="215">
        <f>Q361*H361</f>
        <v>0</v>
      </c>
      <c r="S361" s="215">
        <v>0</v>
      </c>
      <c r="T361" s="216">
        <f>S361*H361</f>
        <v>0</v>
      </c>
      <c r="U361" s="38"/>
      <c r="V361" s="38"/>
      <c r="W361" s="38"/>
      <c r="X361" s="38"/>
      <c r="Y361" s="38"/>
      <c r="Z361" s="38"/>
      <c r="AA361" s="38"/>
      <c r="AB361" s="38"/>
      <c r="AC361" s="38"/>
      <c r="AD361" s="38"/>
      <c r="AE361" s="38"/>
      <c r="AR361" s="217" t="s">
        <v>265</v>
      </c>
      <c r="AT361" s="217" t="s">
        <v>267</v>
      </c>
      <c r="AU361" s="217" t="s">
        <v>76</v>
      </c>
      <c r="AY361" s="17" t="s">
        <v>266</v>
      </c>
      <c r="BE361" s="218">
        <f>IF(N361="základní",J361,0)</f>
        <v>0</v>
      </c>
      <c r="BF361" s="218">
        <f>IF(N361="snížená",J361,0)</f>
        <v>0</v>
      </c>
      <c r="BG361" s="218">
        <f>IF(N361="zákl. přenesená",J361,0)</f>
        <v>0</v>
      </c>
      <c r="BH361" s="218">
        <f>IF(N361="sníž. přenesená",J361,0)</f>
        <v>0</v>
      </c>
      <c r="BI361" s="218">
        <f>IF(N361="nulová",J361,0)</f>
        <v>0</v>
      </c>
      <c r="BJ361" s="17" t="s">
        <v>76</v>
      </c>
      <c r="BK361" s="218">
        <f>ROUND(I361*H361,2)</f>
        <v>0</v>
      </c>
      <c r="BL361" s="17" t="s">
        <v>265</v>
      </c>
      <c r="BM361" s="217" t="s">
        <v>5003</v>
      </c>
    </row>
    <row r="362" s="2" customFormat="1" ht="16.5" customHeight="1">
      <c r="A362" s="38"/>
      <c r="B362" s="39"/>
      <c r="C362" s="206" t="s">
        <v>1384</v>
      </c>
      <c r="D362" s="206" t="s">
        <v>267</v>
      </c>
      <c r="E362" s="207" t="s">
        <v>4564</v>
      </c>
      <c r="F362" s="208" t="s">
        <v>4565</v>
      </c>
      <c r="G362" s="209" t="s">
        <v>302</v>
      </c>
      <c r="H362" s="210">
        <v>2.7850000000000001</v>
      </c>
      <c r="I362" s="211"/>
      <c r="J362" s="212">
        <f>ROUND(I362*H362,2)</f>
        <v>0</v>
      </c>
      <c r="K362" s="208" t="s">
        <v>19</v>
      </c>
      <c r="L362" s="44"/>
      <c r="M362" s="213" t="s">
        <v>19</v>
      </c>
      <c r="N362" s="214" t="s">
        <v>40</v>
      </c>
      <c r="O362" s="84"/>
      <c r="P362" s="215">
        <f>O362*H362</f>
        <v>0</v>
      </c>
      <c r="Q362" s="215">
        <v>0</v>
      </c>
      <c r="R362" s="215">
        <f>Q362*H362</f>
        <v>0</v>
      </c>
      <c r="S362" s="215">
        <v>0</v>
      </c>
      <c r="T362" s="216">
        <f>S362*H362</f>
        <v>0</v>
      </c>
      <c r="U362" s="38"/>
      <c r="V362" s="38"/>
      <c r="W362" s="38"/>
      <c r="X362" s="38"/>
      <c r="Y362" s="38"/>
      <c r="Z362" s="38"/>
      <c r="AA362" s="38"/>
      <c r="AB362" s="38"/>
      <c r="AC362" s="38"/>
      <c r="AD362" s="38"/>
      <c r="AE362" s="38"/>
      <c r="AR362" s="217" t="s">
        <v>265</v>
      </c>
      <c r="AT362" s="217" t="s">
        <v>267</v>
      </c>
      <c r="AU362" s="217" t="s">
        <v>76</v>
      </c>
      <c r="AY362" s="17" t="s">
        <v>266</v>
      </c>
      <c r="BE362" s="218">
        <f>IF(N362="základní",J362,0)</f>
        <v>0</v>
      </c>
      <c r="BF362" s="218">
        <f>IF(N362="snížená",J362,0)</f>
        <v>0</v>
      </c>
      <c r="BG362" s="218">
        <f>IF(N362="zákl. přenesená",J362,0)</f>
        <v>0</v>
      </c>
      <c r="BH362" s="218">
        <f>IF(N362="sníž. přenesená",J362,0)</f>
        <v>0</v>
      </c>
      <c r="BI362" s="218">
        <f>IF(N362="nulová",J362,0)</f>
        <v>0</v>
      </c>
      <c r="BJ362" s="17" t="s">
        <v>76</v>
      </c>
      <c r="BK362" s="218">
        <f>ROUND(I362*H362,2)</f>
        <v>0</v>
      </c>
      <c r="BL362" s="17" t="s">
        <v>265</v>
      </c>
      <c r="BM362" s="217" t="s">
        <v>5004</v>
      </c>
    </row>
    <row r="363" s="2" customFormat="1" ht="16.5" customHeight="1">
      <c r="A363" s="38"/>
      <c r="B363" s="39"/>
      <c r="C363" s="206" t="s">
        <v>1391</v>
      </c>
      <c r="D363" s="206" t="s">
        <v>267</v>
      </c>
      <c r="E363" s="207" t="s">
        <v>4567</v>
      </c>
      <c r="F363" s="208" t="s">
        <v>4568</v>
      </c>
      <c r="G363" s="209" t="s">
        <v>302</v>
      </c>
      <c r="H363" s="210">
        <v>304.96899999999999</v>
      </c>
      <c r="I363" s="211"/>
      <c r="J363" s="212">
        <f>ROUND(I363*H363,2)</f>
        <v>0</v>
      </c>
      <c r="K363" s="208" t="s">
        <v>271</v>
      </c>
      <c r="L363" s="44"/>
      <c r="M363" s="213" t="s">
        <v>19</v>
      </c>
      <c r="N363" s="214" t="s">
        <v>40</v>
      </c>
      <c r="O363" s="84"/>
      <c r="P363" s="215">
        <f>O363*H363</f>
        <v>0</v>
      </c>
      <c r="Q363" s="215">
        <v>0</v>
      </c>
      <c r="R363" s="215">
        <f>Q363*H363</f>
        <v>0</v>
      </c>
      <c r="S363" s="215">
        <v>0</v>
      </c>
      <c r="T363" s="216">
        <f>S363*H363</f>
        <v>0</v>
      </c>
      <c r="U363" s="38"/>
      <c r="V363" s="38"/>
      <c r="W363" s="38"/>
      <c r="X363" s="38"/>
      <c r="Y363" s="38"/>
      <c r="Z363" s="38"/>
      <c r="AA363" s="38"/>
      <c r="AB363" s="38"/>
      <c r="AC363" s="38"/>
      <c r="AD363" s="38"/>
      <c r="AE363" s="38"/>
      <c r="AR363" s="217" t="s">
        <v>265</v>
      </c>
      <c r="AT363" s="217" t="s">
        <v>267</v>
      </c>
      <c r="AU363" s="217" t="s">
        <v>76</v>
      </c>
      <c r="AY363" s="17" t="s">
        <v>266</v>
      </c>
      <c r="BE363" s="218">
        <f>IF(N363="základní",J363,0)</f>
        <v>0</v>
      </c>
      <c r="BF363" s="218">
        <f>IF(N363="snížená",J363,0)</f>
        <v>0</v>
      </c>
      <c r="BG363" s="218">
        <f>IF(N363="zákl. přenesená",J363,0)</f>
        <v>0</v>
      </c>
      <c r="BH363" s="218">
        <f>IF(N363="sníž. přenesená",J363,0)</f>
        <v>0</v>
      </c>
      <c r="BI363" s="218">
        <f>IF(N363="nulová",J363,0)</f>
        <v>0</v>
      </c>
      <c r="BJ363" s="17" t="s">
        <v>76</v>
      </c>
      <c r="BK363" s="218">
        <f>ROUND(I363*H363,2)</f>
        <v>0</v>
      </c>
      <c r="BL363" s="17" t="s">
        <v>265</v>
      </c>
      <c r="BM363" s="217" t="s">
        <v>5005</v>
      </c>
    </row>
    <row r="364" s="2" customFormat="1">
      <c r="A364" s="38"/>
      <c r="B364" s="39"/>
      <c r="C364" s="40"/>
      <c r="D364" s="219" t="s">
        <v>273</v>
      </c>
      <c r="E364" s="40"/>
      <c r="F364" s="220" t="s">
        <v>4570</v>
      </c>
      <c r="G364" s="40"/>
      <c r="H364" s="40"/>
      <c r="I364" s="221"/>
      <c r="J364" s="40"/>
      <c r="K364" s="40"/>
      <c r="L364" s="44"/>
      <c r="M364" s="222"/>
      <c r="N364" s="223"/>
      <c r="O364" s="84"/>
      <c r="P364" s="84"/>
      <c r="Q364" s="84"/>
      <c r="R364" s="84"/>
      <c r="S364" s="84"/>
      <c r="T364" s="85"/>
      <c r="U364" s="38"/>
      <c r="V364" s="38"/>
      <c r="W364" s="38"/>
      <c r="X364" s="38"/>
      <c r="Y364" s="38"/>
      <c r="Z364" s="38"/>
      <c r="AA364" s="38"/>
      <c r="AB364" s="38"/>
      <c r="AC364" s="38"/>
      <c r="AD364" s="38"/>
      <c r="AE364" s="38"/>
      <c r="AT364" s="17" t="s">
        <v>273</v>
      </c>
      <c r="AU364" s="17" t="s">
        <v>76</v>
      </c>
    </row>
    <row r="365" s="2" customFormat="1" ht="16.5" customHeight="1">
      <c r="A365" s="38"/>
      <c r="B365" s="39"/>
      <c r="C365" s="206" t="s">
        <v>1401</v>
      </c>
      <c r="D365" s="206" t="s">
        <v>267</v>
      </c>
      <c r="E365" s="207" t="s">
        <v>4571</v>
      </c>
      <c r="F365" s="208" t="s">
        <v>4572</v>
      </c>
      <c r="G365" s="209" t="s">
        <v>302</v>
      </c>
      <c r="H365" s="210">
        <v>4574.5349999999999</v>
      </c>
      <c r="I365" s="211"/>
      <c r="J365" s="212">
        <f>ROUND(I365*H365,2)</f>
        <v>0</v>
      </c>
      <c r="K365" s="208" t="s">
        <v>271</v>
      </c>
      <c r="L365" s="44"/>
      <c r="M365" s="213" t="s">
        <v>19</v>
      </c>
      <c r="N365" s="214" t="s">
        <v>40</v>
      </c>
      <c r="O365" s="84"/>
      <c r="P365" s="215">
        <f>O365*H365</f>
        <v>0</v>
      </c>
      <c r="Q365" s="215">
        <v>0</v>
      </c>
      <c r="R365" s="215">
        <f>Q365*H365</f>
        <v>0</v>
      </c>
      <c r="S365" s="215">
        <v>0</v>
      </c>
      <c r="T365" s="216">
        <f>S365*H365</f>
        <v>0</v>
      </c>
      <c r="U365" s="38"/>
      <c r="V365" s="38"/>
      <c r="W365" s="38"/>
      <c r="X365" s="38"/>
      <c r="Y365" s="38"/>
      <c r="Z365" s="38"/>
      <c r="AA365" s="38"/>
      <c r="AB365" s="38"/>
      <c r="AC365" s="38"/>
      <c r="AD365" s="38"/>
      <c r="AE365" s="38"/>
      <c r="AR365" s="217" t="s">
        <v>265</v>
      </c>
      <c r="AT365" s="217" t="s">
        <v>267</v>
      </c>
      <c r="AU365" s="217" t="s">
        <v>76</v>
      </c>
      <c r="AY365" s="17" t="s">
        <v>266</v>
      </c>
      <c r="BE365" s="218">
        <f>IF(N365="základní",J365,0)</f>
        <v>0</v>
      </c>
      <c r="BF365" s="218">
        <f>IF(N365="snížená",J365,0)</f>
        <v>0</v>
      </c>
      <c r="BG365" s="218">
        <f>IF(N365="zákl. přenesená",J365,0)</f>
        <v>0</v>
      </c>
      <c r="BH365" s="218">
        <f>IF(N365="sníž. přenesená",J365,0)</f>
        <v>0</v>
      </c>
      <c r="BI365" s="218">
        <f>IF(N365="nulová",J365,0)</f>
        <v>0</v>
      </c>
      <c r="BJ365" s="17" t="s">
        <v>76</v>
      </c>
      <c r="BK365" s="218">
        <f>ROUND(I365*H365,2)</f>
        <v>0</v>
      </c>
      <c r="BL365" s="17" t="s">
        <v>265</v>
      </c>
      <c r="BM365" s="217" t="s">
        <v>5006</v>
      </c>
    </row>
    <row r="366" s="2" customFormat="1">
      <c r="A366" s="38"/>
      <c r="B366" s="39"/>
      <c r="C366" s="40"/>
      <c r="D366" s="219" t="s">
        <v>273</v>
      </c>
      <c r="E366" s="40"/>
      <c r="F366" s="220" t="s">
        <v>4574</v>
      </c>
      <c r="G366" s="40"/>
      <c r="H366" s="40"/>
      <c r="I366" s="221"/>
      <c r="J366" s="40"/>
      <c r="K366" s="40"/>
      <c r="L366" s="44"/>
      <c r="M366" s="222"/>
      <c r="N366" s="223"/>
      <c r="O366" s="84"/>
      <c r="P366" s="84"/>
      <c r="Q366" s="84"/>
      <c r="R366" s="84"/>
      <c r="S366" s="84"/>
      <c r="T366" s="85"/>
      <c r="U366" s="38"/>
      <c r="V366" s="38"/>
      <c r="W366" s="38"/>
      <c r="X366" s="38"/>
      <c r="Y366" s="38"/>
      <c r="Z366" s="38"/>
      <c r="AA366" s="38"/>
      <c r="AB366" s="38"/>
      <c r="AC366" s="38"/>
      <c r="AD366" s="38"/>
      <c r="AE366" s="38"/>
      <c r="AT366" s="17" t="s">
        <v>273</v>
      </c>
      <c r="AU366" s="17" t="s">
        <v>76</v>
      </c>
    </row>
    <row r="367" s="2" customFormat="1" ht="16.5" customHeight="1">
      <c r="A367" s="38"/>
      <c r="B367" s="39"/>
      <c r="C367" s="206" t="s">
        <v>1408</v>
      </c>
      <c r="D367" s="206" t="s">
        <v>267</v>
      </c>
      <c r="E367" s="207" t="s">
        <v>4575</v>
      </c>
      <c r="F367" s="208" t="s">
        <v>4576</v>
      </c>
      <c r="G367" s="209" t="s">
        <v>302</v>
      </c>
      <c r="H367" s="210">
        <v>135.351</v>
      </c>
      <c r="I367" s="211"/>
      <c r="J367" s="212">
        <f>ROUND(I367*H367,2)</f>
        <v>0</v>
      </c>
      <c r="K367" s="208" t="s">
        <v>271</v>
      </c>
      <c r="L367" s="44"/>
      <c r="M367" s="213" t="s">
        <v>19</v>
      </c>
      <c r="N367" s="214" t="s">
        <v>40</v>
      </c>
      <c r="O367" s="84"/>
      <c r="P367" s="215">
        <f>O367*H367</f>
        <v>0</v>
      </c>
      <c r="Q367" s="215">
        <v>0</v>
      </c>
      <c r="R367" s="215">
        <f>Q367*H367</f>
        <v>0</v>
      </c>
      <c r="S367" s="215">
        <v>0</v>
      </c>
      <c r="T367" s="216">
        <f>S367*H367</f>
        <v>0</v>
      </c>
      <c r="U367" s="38"/>
      <c r="V367" s="38"/>
      <c r="W367" s="38"/>
      <c r="X367" s="38"/>
      <c r="Y367" s="38"/>
      <c r="Z367" s="38"/>
      <c r="AA367" s="38"/>
      <c r="AB367" s="38"/>
      <c r="AC367" s="38"/>
      <c r="AD367" s="38"/>
      <c r="AE367" s="38"/>
      <c r="AR367" s="217" t="s">
        <v>265</v>
      </c>
      <c r="AT367" s="217" t="s">
        <v>267</v>
      </c>
      <c r="AU367" s="217" t="s">
        <v>76</v>
      </c>
      <c r="AY367" s="17" t="s">
        <v>266</v>
      </c>
      <c r="BE367" s="218">
        <f>IF(N367="základní",J367,0)</f>
        <v>0</v>
      </c>
      <c r="BF367" s="218">
        <f>IF(N367="snížená",J367,0)</f>
        <v>0</v>
      </c>
      <c r="BG367" s="218">
        <f>IF(N367="zákl. přenesená",J367,0)</f>
        <v>0</v>
      </c>
      <c r="BH367" s="218">
        <f>IF(N367="sníž. přenesená",J367,0)</f>
        <v>0</v>
      </c>
      <c r="BI367" s="218">
        <f>IF(N367="nulová",J367,0)</f>
        <v>0</v>
      </c>
      <c r="BJ367" s="17" t="s">
        <v>76</v>
      </c>
      <c r="BK367" s="218">
        <f>ROUND(I367*H367,2)</f>
        <v>0</v>
      </c>
      <c r="BL367" s="17" t="s">
        <v>265</v>
      </c>
      <c r="BM367" s="217" t="s">
        <v>5007</v>
      </c>
    </row>
    <row r="368" s="2" customFormat="1">
      <c r="A368" s="38"/>
      <c r="B368" s="39"/>
      <c r="C368" s="40"/>
      <c r="D368" s="219" t="s">
        <v>273</v>
      </c>
      <c r="E368" s="40"/>
      <c r="F368" s="220" t="s">
        <v>4578</v>
      </c>
      <c r="G368" s="40"/>
      <c r="H368" s="40"/>
      <c r="I368" s="221"/>
      <c r="J368" s="40"/>
      <c r="K368" s="40"/>
      <c r="L368" s="44"/>
      <c r="M368" s="222"/>
      <c r="N368" s="223"/>
      <c r="O368" s="84"/>
      <c r="P368" s="84"/>
      <c r="Q368" s="84"/>
      <c r="R368" s="84"/>
      <c r="S368" s="84"/>
      <c r="T368" s="85"/>
      <c r="U368" s="38"/>
      <c r="V368" s="38"/>
      <c r="W368" s="38"/>
      <c r="X368" s="38"/>
      <c r="Y368" s="38"/>
      <c r="Z368" s="38"/>
      <c r="AA368" s="38"/>
      <c r="AB368" s="38"/>
      <c r="AC368" s="38"/>
      <c r="AD368" s="38"/>
      <c r="AE368" s="38"/>
      <c r="AT368" s="17" t="s">
        <v>273</v>
      </c>
      <c r="AU368" s="17" t="s">
        <v>76</v>
      </c>
    </row>
    <row r="369" s="2" customFormat="1" ht="16.5" customHeight="1">
      <c r="A369" s="38"/>
      <c r="B369" s="39"/>
      <c r="C369" s="206" t="s">
        <v>1415</v>
      </c>
      <c r="D369" s="206" t="s">
        <v>267</v>
      </c>
      <c r="E369" s="207" t="s">
        <v>4579</v>
      </c>
      <c r="F369" s="208" t="s">
        <v>4580</v>
      </c>
      <c r="G369" s="209" t="s">
        <v>302</v>
      </c>
      <c r="H369" s="210">
        <v>2030.2650000000001</v>
      </c>
      <c r="I369" s="211"/>
      <c r="J369" s="212">
        <f>ROUND(I369*H369,2)</f>
        <v>0</v>
      </c>
      <c r="K369" s="208" t="s">
        <v>271</v>
      </c>
      <c r="L369" s="44"/>
      <c r="M369" s="213" t="s">
        <v>19</v>
      </c>
      <c r="N369" s="214" t="s">
        <v>40</v>
      </c>
      <c r="O369" s="84"/>
      <c r="P369" s="215">
        <f>O369*H369</f>
        <v>0</v>
      </c>
      <c r="Q369" s="215">
        <v>0</v>
      </c>
      <c r="R369" s="215">
        <f>Q369*H369</f>
        <v>0</v>
      </c>
      <c r="S369" s="215">
        <v>0</v>
      </c>
      <c r="T369" s="216">
        <f>S369*H369</f>
        <v>0</v>
      </c>
      <c r="U369" s="38"/>
      <c r="V369" s="38"/>
      <c r="W369" s="38"/>
      <c r="X369" s="38"/>
      <c r="Y369" s="38"/>
      <c r="Z369" s="38"/>
      <c r="AA369" s="38"/>
      <c r="AB369" s="38"/>
      <c r="AC369" s="38"/>
      <c r="AD369" s="38"/>
      <c r="AE369" s="38"/>
      <c r="AR369" s="217" t="s">
        <v>265</v>
      </c>
      <c r="AT369" s="217" t="s">
        <v>267</v>
      </c>
      <c r="AU369" s="217" t="s">
        <v>76</v>
      </c>
      <c r="AY369" s="17" t="s">
        <v>266</v>
      </c>
      <c r="BE369" s="218">
        <f>IF(N369="základní",J369,0)</f>
        <v>0</v>
      </c>
      <c r="BF369" s="218">
        <f>IF(N369="snížená",J369,0)</f>
        <v>0</v>
      </c>
      <c r="BG369" s="218">
        <f>IF(N369="zákl. přenesená",J369,0)</f>
        <v>0</v>
      </c>
      <c r="BH369" s="218">
        <f>IF(N369="sníž. přenesená",J369,0)</f>
        <v>0</v>
      </c>
      <c r="BI369" s="218">
        <f>IF(N369="nulová",J369,0)</f>
        <v>0</v>
      </c>
      <c r="BJ369" s="17" t="s">
        <v>76</v>
      </c>
      <c r="BK369" s="218">
        <f>ROUND(I369*H369,2)</f>
        <v>0</v>
      </c>
      <c r="BL369" s="17" t="s">
        <v>265</v>
      </c>
      <c r="BM369" s="217" t="s">
        <v>5008</v>
      </c>
    </row>
    <row r="370" s="2" customFormat="1">
      <c r="A370" s="38"/>
      <c r="B370" s="39"/>
      <c r="C370" s="40"/>
      <c r="D370" s="219" t="s">
        <v>273</v>
      </c>
      <c r="E370" s="40"/>
      <c r="F370" s="220" t="s">
        <v>4582</v>
      </c>
      <c r="G370" s="40"/>
      <c r="H370" s="40"/>
      <c r="I370" s="221"/>
      <c r="J370" s="40"/>
      <c r="K370" s="40"/>
      <c r="L370" s="44"/>
      <c r="M370" s="222"/>
      <c r="N370" s="223"/>
      <c r="O370" s="84"/>
      <c r="P370" s="84"/>
      <c r="Q370" s="84"/>
      <c r="R370" s="84"/>
      <c r="S370" s="84"/>
      <c r="T370" s="85"/>
      <c r="U370" s="38"/>
      <c r="V370" s="38"/>
      <c r="W370" s="38"/>
      <c r="X370" s="38"/>
      <c r="Y370" s="38"/>
      <c r="Z370" s="38"/>
      <c r="AA370" s="38"/>
      <c r="AB370" s="38"/>
      <c r="AC370" s="38"/>
      <c r="AD370" s="38"/>
      <c r="AE370" s="38"/>
      <c r="AT370" s="17" t="s">
        <v>273</v>
      </c>
      <c r="AU370" s="17" t="s">
        <v>76</v>
      </c>
    </row>
    <row r="371" s="2" customFormat="1" ht="16.5" customHeight="1">
      <c r="A371" s="38"/>
      <c r="B371" s="39"/>
      <c r="C371" s="206" t="s">
        <v>1420</v>
      </c>
      <c r="D371" s="206" t="s">
        <v>267</v>
      </c>
      <c r="E371" s="207" t="s">
        <v>4583</v>
      </c>
      <c r="F371" s="208" t="s">
        <v>4584</v>
      </c>
      <c r="G371" s="209" t="s">
        <v>302</v>
      </c>
      <c r="H371" s="210">
        <v>110.646</v>
      </c>
      <c r="I371" s="211"/>
      <c r="J371" s="212">
        <f>ROUND(I371*H371,2)</f>
        <v>0</v>
      </c>
      <c r="K371" s="208" t="s">
        <v>271</v>
      </c>
      <c r="L371" s="44"/>
      <c r="M371" s="213" t="s">
        <v>19</v>
      </c>
      <c r="N371" s="214" t="s">
        <v>40</v>
      </c>
      <c r="O371" s="84"/>
      <c r="P371" s="215">
        <f>O371*H371</f>
        <v>0</v>
      </c>
      <c r="Q371" s="215">
        <v>0</v>
      </c>
      <c r="R371" s="215">
        <f>Q371*H371</f>
        <v>0</v>
      </c>
      <c r="S371" s="215">
        <v>0</v>
      </c>
      <c r="T371" s="216">
        <f>S371*H371</f>
        <v>0</v>
      </c>
      <c r="U371" s="38"/>
      <c r="V371" s="38"/>
      <c r="W371" s="38"/>
      <c r="X371" s="38"/>
      <c r="Y371" s="38"/>
      <c r="Z371" s="38"/>
      <c r="AA371" s="38"/>
      <c r="AB371" s="38"/>
      <c r="AC371" s="38"/>
      <c r="AD371" s="38"/>
      <c r="AE371" s="38"/>
      <c r="AR371" s="217" t="s">
        <v>265</v>
      </c>
      <c r="AT371" s="217" t="s">
        <v>267</v>
      </c>
      <c r="AU371" s="217" t="s">
        <v>76</v>
      </c>
      <c r="AY371" s="17" t="s">
        <v>266</v>
      </c>
      <c r="BE371" s="218">
        <f>IF(N371="základní",J371,0)</f>
        <v>0</v>
      </c>
      <c r="BF371" s="218">
        <f>IF(N371="snížená",J371,0)</f>
        <v>0</v>
      </c>
      <c r="BG371" s="218">
        <f>IF(N371="zákl. přenesená",J371,0)</f>
        <v>0</v>
      </c>
      <c r="BH371" s="218">
        <f>IF(N371="sníž. přenesená",J371,0)</f>
        <v>0</v>
      </c>
      <c r="BI371" s="218">
        <f>IF(N371="nulová",J371,0)</f>
        <v>0</v>
      </c>
      <c r="BJ371" s="17" t="s">
        <v>76</v>
      </c>
      <c r="BK371" s="218">
        <f>ROUND(I371*H371,2)</f>
        <v>0</v>
      </c>
      <c r="BL371" s="17" t="s">
        <v>265</v>
      </c>
      <c r="BM371" s="217" t="s">
        <v>5009</v>
      </c>
    </row>
    <row r="372" s="2" customFormat="1">
      <c r="A372" s="38"/>
      <c r="B372" s="39"/>
      <c r="C372" s="40"/>
      <c r="D372" s="219" t="s">
        <v>273</v>
      </c>
      <c r="E372" s="40"/>
      <c r="F372" s="220" t="s">
        <v>4586</v>
      </c>
      <c r="G372" s="40"/>
      <c r="H372" s="40"/>
      <c r="I372" s="221"/>
      <c r="J372" s="40"/>
      <c r="K372" s="40"/>
      <c r="L372" s="44"/>
      <c r="M372" s="222"/>
      <c r="N372" s="223"/>
      <c r="O372" s="84"/>
      <c r="P372" s="84"/>
      <c r="Q372" s="84"/>
      <c r="R372" s="84"/>
      <c r="S372" s="84"/>
      <c r="T372" s="85"/>
      <c r="U372" s="38"/>
      <c r="V372" s="38"/>
      <c r="W372" s="38"/>
      <c r="X372" s="38"/>
      <c r="Y372" s="38"/>
      <c r="Z372" s="38"/>
      <c r="AA372" s="38"/>
      <c r="AB372" s="38"/>
      <c r="AC372" s="38"/>
      <c r="AD372" s="38"/>
      <c r="AE372" s="38"/>
      <c r="AT372" s="17" t="s">
        <v>273</v>
      </c>
      <c r="AU372" s="17" t="s">
        <v>76</v>
      </c>
    </row>
    <row r="373" s="2" customFormat="1" ht="16.5" customHeight="1">
      <c r="A373" s="38"/>
      <c r="B373" s="39"/>
      <c r="C373" s="206" t="s">
        <v>1427</v>
      </c>
      <c r="D373" s="206" t="s">
        <v>267</v>
      </c>
      <c r="E373" s="207" t="s">
        <v>4587</v>
      </c>
      <c r="F373" s="208" t="s">
        <v>4588</v>
      </c>
      <c r="G373" s="209" t="s">
        <v>302</v>
      </c>
      <c r="H373" s="210">
        <v>1659.6900000000001</v>
      </c>
      <c r="I373" s="211"/>
      <c r="J373" s="212">
        <f>ROUND(I373*H373,2)</f>
        <v>0</v>
      </c>
      <c r="K373" s="208" t="s">
        <v>271</v>
      </c>
      <c r="L373" s="44"/>
      <c r="M373" s="213" t="s">
        <v>19</v>
      </c>
      <c r="N373" s="214" t="s">
        <v>40</v>
      </c>
      <c r="O373" s="84"/>
      <c r="P373" s="215">
        <f>O373*H373</f>
        <v>0</v>
      </c>
      <c r="Q373" s="215">
        <v>0</v>
      </c>
      <c r="R373" s="215">
        <f>Q373*H373</f>
        <v>0</v>
      </c>
      <c r="S373" s="215">
        <v>0</v>
      </c>
      <c r="T373" s="216">
        <f>S373*H373</f>
        <v>0</v>
      </c>
      <c r="U373" s="38"/>
      <c r="V373" s="38"/>
      <c r="W373" s="38"/>
      <c r="X373" s="38"/>
      <c r="Y373" s="38"/>
      <c r="Z373" s="38"/>
      <c r="AA373" s="38"/>
      <c r="AB373" s="38"/>
      <c r="AC373" s="38"/>
      <c r="AD373" s="38"/>
      <c r="AE373" s="38"/>
      <c r="AR373" s="217" t="s">
        <v>265</v>
      </c>
      <c r="AT373" s="217" t="s">
        <v>267</v>
      </c>
      <c r="AU373" s="217" t="s">
        <v>76</v>
      </c>
      <c r="AY373" s="17" t="s">
        <v>266</v>
      </c>
      <c r="BE373" s="218">
        <f>IF(N373="základní",J373,0)</f>
        <v>0</v>
      </c>
      <c r="BF373" s="218">
        <f>IF(N373="snížená",J373,0)</f>
        <v>0</v>
      </c>
      <c r="BG373" s="218">
        <f>IF(N373="zákl. přenesená",J373,0)</f>
        <v>0</v>
      </c>
      <c r="BH373" s="218">
        <f>IF(N373="sníž. přenesená",J373,0)</f>
        <v>0</v>
      </c>
      <c r="BI373" s="218">
        <f>IF(N373="nulová",J373,0)</f>
        <v>0</v>
      </c>
      <c r="BJ373" s="17" t="s">
        <v>76</v>
      </c>
      <c r="BK373" s="218">
        <f>ROUND(I373*H373,2)</f>
        <v>0</v>
      </c>
      <c r="BL373" s="17" t="s">
        <v>265</v>
      </c>
      <c r="BM373" s="217" t="s">
        <v>5010</v>
      </c>
    </row>
    <row r="374" s="2" customFormat="1">
      <c r="A374" s="38"/>
      <c r="B374" s="39"/>
      <c r="C374" s="40"/>
      <c r="D374" s="219" t="s">
        <v>273</v>
      </c>
      <c r="E374" s="40"/>
      <c r="F374" s="220" t="s">
        <v>4590</v>
      </c>
      <c r="G374" s="40"/>
      <c r="H374" s="40"/>
      <c r="I374" s="221"/>
      <c r="J374" s="40"/>
      <c r="K374" s="40"/>
      <c r="L374" s="44"/>
      <c r="M374" s="222"/>
      <c r="N374" s="223"/>
      <c r="O374" s="84"/>
      <c r="P374" s="84"/>
      <c r="Q374" s="84"/>
      <c r="R374" s="84"/>
      <c r="S374" s="84"/>
      <c r="T374" s="85"/>
      <c r="U374" s="38"/>
      <c r="V374" s="38"/>
      <c r="W374" s="38"/>
      <c r="X374" s="38"/>
      <c r="Y374" s="38"/>
      <c r="Z374" s="38"/>
      <c r="AA374" s="38"/>
      <c r="AB374" s="38"/>
      <c r="AC374" s="38"/>
      <c r="AD374" s="38"/>
      <c r="AE374" s="38"/>
      <c r="AT374" s="17" t="s">
        <v>273</v>
      </c>
      <c r="AU374" s="17" t="s">
        <v>76</v>
      </c>
    </row>
    <row r="375" s="2" customFormat="1" ht="16.5" customHeight="1">
      <c r="A375" s="38"/>
      <c r="B375" s="39"/>
      <c r="C375" s="206" t="s">
        <v>1434</v>
      </c>
      <c r="D375" s="206" t="s">
        <v>267</v>
      </c>
      <c r="E375" s="207" t="s">
        <v>4591</v>
      </c>
      <c r="F375" s="208" t="s">
        <v>4592</v>
      </c>
      <c r="G375" s="209" t="s">
        <v>302</v>
      </c>
      <c r="H375" s="210">
        <v>3295.1030000000001</v>
      </c>
      <c r="I375" s="211"/>
      <c r="J375" s="212">
        <f>ROUND(I375*H375,2)</f>
        <v>0</v>
      </c>
      <c r="K375" s="208" t="s">
        <v>271</v>
      </c>
      <c r="L375" s="44"/>
      <c r="M375" s="213" t="s">
        <v>19</v>
      </c>
      <c r="N375" s="214" t="s">
        <v>40</v>
      </c>
      <c r="O375" s="84"/>
      <c r="P375" s="215">
        <f>O375*H375</f>
        <v>0</v>
      </c>
      <c r="Q375" s="215">
        <v>0</v>
      </c>
      <c r="R375" s="215">
        <f>Q375*H375</f>
        <v>0</v>
      </c>
      <c r="S375" s="215">
        <v>0</v>
      </c>
      <c r="T375" s="216">
        <f>S375*H375</f>
        <v>0</v>
      </c>
      <c r="U375" s="38"/>
      <c r="V375" s="38"/>
      <c r="W375" s="38"/>
      <c r="X375" s="38"/>
      <c r="Y375" s="38"/>
      <c r="Z375" s="38"/>
      <c r="AA375" s="38"/>
      <c r="AB375" s="38"/>
      <c r="AC375" s="38"/>
      <c r="AD375" s="38"/>
      <c r="AE375" s="38"/>
      <c r="AR375" s="217" t="s">
        <v>265</v>
      </c>
      <c r="AT375" s="217" t="s">
        <v>267</v>
      </c>
      <c r="AU375" s="217" t="s">
        <v>76</v>
      </c>
      <c r="AY375" s="17" t="s">
        <v>266</v>
      </c>
      <c r="BE375" s="218">
        <f>IF(N375="základní",J375,0)</f>
        <v>0</v>
      </c>
      <c r="BF375" s="218">
        <f>IF(N375="snížená",J375,0)</f>
        <v>0</v>
      </c>
      <c r="BG375" s="218">
        <f>IF(N375="zákl. přenesená",J375,0)</f>
        <v>0</v>
      </c>
      <c r="BH375" s="218">
        <f>IF(N375="sníž. přenesená",J375,0)</f>
        <v>0</v>
      </c>
      <c r="BI375" s="218">
        <f>IF(N375="nulová",J375,0)</f>
        <v>0</v>
      </c>
      <c r="BJ375" s="17" t="s">
        <v>76</v>
      </c>
      <c r="BK375" s="218">
        <f>ROUND(I375*H375,2)</f>
        <v>0</v>
      </c>
      <c r="BL375" s="17" t="s">
        <v>265</v>
      </c>
      <c r="BM375" s="217" t="s">
        <v>5011</v>
      </c>
    </row>
    <row r="376" s="2" customFormat="1">
      <c r="A376" s="38"/>
      <c r="B376" s="39"/>
      <c r="C376" s="40"/>
      <c r="D376" s="219" t="s">
        <v>273</v>
      </c>
      <c r="E376" s="40"/>
      <c r="F376" s="220" t="s">
        <v>4594</v>
      </c>
      <c r="G376" s="40"/>
      <c r="H376" s="40"/>
      <c r="I376" s="221"/>
      <c r="J376" s="40"/>
      <c r="K376" s="40"/>
      <c r="L376" s="44"/>
      <c r="M376" s="261"/>
      <c r="N376" s="262"/>
      <c r="O376" s="263"/>
      <c r="P376" s="263"/>
      <c r="Q376" s="263"/>
      <c r="R376" s="263"/>
      <c r="S376" s="263"/>
      <c r="T376" s="264"/>
      <c r="U376" s="38"/>
      <c r="V376" s="38"/>
      <c r="W376" s="38"/>
      <c r="X376" s="38"/>
      <c r="Y376" s="38"/>
      <c r="Z376" s="38"/>
      <c r="AA376" s="38"/>
      <c r="AB376" s="38"/>
      <c r="AC376" s="38"/>
      <c r="AD376" s="38"/>
      <c r="AE376" s="38"/>
      <c r="AT376" s="17" t="s">
        <v>273</v>
      </c>
      <c r="AU376" s="17" t="s">
        <v>76</v>
      </c>
    </row>
    <row r="377" s="2" customFormat="1" ht="6.96" customHeight="1">
      <c r="A377" s="38"/>
      <c r="B377" s="59"/>
      <c r="C377" s="60"/>
      <c r="D377" s="60"/>
      <c r="E377" s="60"/>
      <c r="F377" s="60"/>
      <c r="G377" s="60"/>
      <c r="H377" s="60"/>
      <c r="I377" s="60"/>
      <c r="J377" s="60"/>
      <c r="K377" s="60"/>
      <c r="L377" s="44"/>
      <c r="M377" s="38"/>
      <c r="O377" s="38"/>
      <c r="P377" s="38"/>
      <c r="Q377" s="38"/>
      <c r="R377" s="38"/>
      <c r="S377" s="38"/>
      <c r="T377" s="38"/>
      <c r="U377" s="38"/>
      <c r="V377" s="38"/>
      <c r="W377" s="38"/>
      <c r="X377" s="38"/>
      <c r="Y377" s="38"/>
      <c r="Z377" s="38"/>
      <c r="AA377" s="38"/>
      <c r="AB377" s="38"/>
      <c r="AC377" s="38"/>
      <c r="AD377" s="38"/>
      <c r="AE377" s="38"/>
    </row>
  </sheetData>
  <sheetProtection sheet="1" autoFilter="0" formatColumns="0" formatRows="0" objects="1" scenarios="1" spinCount="100000" saltValue="wHDhplwnfDR0VqVDpvm5IbsQwOI0jgiUcDS27Tm/9MJsIxnJE0t2D6yZUbzTAdUS5tHUK10lnPMsxBL+ZhhJ6g==" hashValue="CjTYPC8PjsVSj/adJcvVl95pw1idipl6X/TVHVuC2ec2IJzldj/3IAumC6jLADp3Z5qLLD2pvvjxX5/8zgb2DA==" algorithmName="SHA-512" password="CC35"/>
  <autoFilter ref="C89:K376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8:H78"/>
    <mergeCell ref="E80:H80"/>
    <mergeCell ref="E82:H82"/>
    <mergeCell ref="L2:V2"/>
  </mergeCells>
  <hyperlinks>
    <hyperlink ref="F93" r:id="rId1" display="https://podminky.urs.cz/item/CS_URS_2021_02/113106187"/>
    <hyperlink ref="F100" r:id="rId2" display="https://podminky.urs.cz/item/CS_URS_2021_02/113106211"/>
    <hyperlink ref="F104" r:id="rId3" display="https://podminky.urs.cz/item/CS_URS_2021_02/113107184"/>
    <hyperlink ref="F108" r:id="rId4" display="https://podminky.urs.cz/item/CS_URS_2021_02/113107331"/>
    <hyperlink ref="F112" r:id="rId5" display="https://podminky.urs.cz/item/CS_URS_2021_02/113107332"/>
    <hyperlink ref="F116" r:id="rId6" display="https://podminky.urs.cz/item/CS_URS_2021_02/113201111"/>
    <hyperlink ref="F120" r:id="rId7" display="https://podminky.urs.cz/item/CS_URS_2021_02/122252503"/>
    <hyperlink ref="F122" r:id="rId8" display="https://podminky.urs.cz/item/CS_URS_2021_02/122252504"/>
    <hyperlink ref="F124" r:id="rId9" display="https://podminky.urs.cz/item/CS_URS_2021_02/132251103"/>
    <hyperlink ref="F126" r:id="rId10" display="https://podminky.urs.cz/item/CS_URS_2021_02/132351103"/>
    <hyperlink ref="F128" r:id="rId11" display="https://podminky.urs.cz/item/CS_URS_2021_02/133254102"/>
    <hyperlink ref="F132" r:id="rId12" display="https://podminky.urs.cz/item/CS_URS_2021_02/133354102"/>
    <hyperlink ref="F136" r:id="rId13" display="https://podminky.urs.cz/item/CS_URS_2021_02/151101102"/>
    <hyperlink ref="F140" r:id="rId14" display="https://podminky.urs.cz/item/CS_URS_2021_02/151101113"/>
    <hyperlink ref="F142" r:id="rId15" display="https://podminky.urs.cz/item/CS_URS_2021_02/162751117"/>
    <hyperlink ref="F144" r:id="rId16" display="https://podminky.urs.cz/item/CS_URS_2021_02/162751119"/>
    <hyperlink ref="F146" r:id="rId17" display="https://podminky.urs.cz/item/CS_URS_2021_02/162751137"/>
    <hyperlink ref="F148" r:id="rId18" display="https://podminky.urs.cz/item/CS_URS_2021_02/162751139"/>
    <hyperlink ref="F150" r:id="rId19" display="https://podminky.urs.cz/item/CS_URS_2021_02/171201231"/>
    <hyperlink ref="F152" r:id="rId20" display="https://podminky.urs.cz/item/CS_URS_2021_02/174151101"/>
    <hyperlink ref="F154" r:id="rId21" display="https://podminky.urs.cz/item/CS_URS_2021_02/58331200"/>
    <hyperlink ref="F156" r:id="rId22" display="https://podminky.urs.cz/item/CS_URS_2021_02/181951112"/>
    <hyperlink ref="F165" r:id="rId23" display="https://podminky.urs.cz/item/CS_URS_2021_02/211971121"/>
    <hyperlink ref="F170" r:id="rId24" display="https://podminky.urs.cz/item/CS_URS_2021_02/212752113"/>
    <hyperlink ref="F175" r:id="rId25" display="https://podminky.urs.cz/item/CS_URS_2021_02/511501111"/>
    <hyperlink ref="F177" r:id="rId26" display="https://podminky.urs.cz/item/CS_URS_2021_02/511501112"/>
    <hyperlink ref="F179" r:id="rId27" display="https://podminky.urs.cz/item/CS_URS_2021_02/511501125"/>
    <hyperlink ref="F181" r:id="rId28" display="https://podminky.urs.cz/item/CS_URS_2021_02/511501255"/>
    <hyperlink ref="F183" r:id="rId29" display="https://podminky.urs.cz/item/CS_URS_2021_02/511536011"/>
    <hyperlink ref="F213" r:id="rId30" display="https://podminky.urs.cz/item/CS_URS_2021_02/526001011"/>
    <hyperlink ref="F215" r:id="rId31" display="https://podminky.urs.cz/item/CS_URS_2021_02/526001012"/>
    <hyperlink ref="F219" r:id="rId32" display="https://podminky.urs.cz/item/CS_URS_2021_02/526992111"/>
    <hyperlink ref="F221" r:id="rId33" display="https://podminky.urs.cz/item/CS_URS_2021_02/526996111"/>
    <hyperlink ref="F223" r:id="rId34" display="https://podminky.urs.cz/item/CS_URS_2021_02/526997011"/>
    <hyperlink ref="F235" r:id="rId35" display="https://podminky.urs.cz/item/CS_URS_2021_02/60814001"/>
    <hyperlink ref="F237" r:id="rId36" display="https://podminky.urs.cz/item/CS_URS_2021_02/60814002"/>
    <hyperlink ref="F240" r:id="rId37" display="https://podminky.urs.cz/item/CS_URS_2021_02/536801121"/>
    <hyperlink ref="F244" r:id="rId38" display="https://podminky.urs.cz/item/CS_URS_2021_02/541301112"/>
    <hyperlink ref="F246" r:id="rId39" display="https://podminky.urs.cz/item/CS_URS_2021_02/541301811"/>
    <hyperlink ref="F248" r:id="rId40" display="https://podminky.urs.cz/item/CS_URS_2021_02/541962011"/>
    <hyperlink ref="F250" r:id="rId41" display="https://podminky.urs.cz/item/CS_URS_2021_02/543111112"/>
    <hyperlink ref="F252" r:id="rId42" display="https://podminky.urs.cz/item/CS_URS_2021_02/543141112"/>
    <hyperlink ref="F255" r:id="rId43" display="https://podminky.urs.cz/item/CS_URS_2021_02/548111112"/>
    <hyperlink ref="F259" r:id="rId44" display="https://podminky.urs.cz/item/CS_URS_2021_02/548133121"/>
    <hyperlink ref="F261" r:id="rId45" display="https://podminky.urs.cz/item/CS_URS_2021_02/548965011"/>
    <hyperlink ref="F263" r:id="rId46" display="https://podminky.urs.cz/item/CS_URS_2021_02/548965091"/>
    <hyperlink ref="F265" r:id="rId47" display="https://podminky.urs.cz/item/CS_URS_2021_02/564710012"/>
    <hyperlink ref="F267" r:id="rId48" display="https://podminky.urs.cz/item/CS_URS_2021_02/564851111"/>
    <hyperlink ref="F269" r:id="rId49" display="https://podminky.urs.cz/item/CS_URS_2021_02/567114111"/>
    <hyperlink ref="F271" r:id="rId50" display="https://podminky.urs.cz/item/CS_URS_2021_02/567124111"/>
    <hyperlink ref="F273" r:id="rId51" display="https://podminky.urs.cz/item/CS_URS_2021_02/578133111"/>
    <hyperlink ref="F275" r:id="rId52" display="https://podminky.urs.cz/item/CS_URS_2021_02/578143133"/>
    <hyperlink ref="F278" r:id="rId53" display="https://podminky.urs.cz/item/CS_URS_2021_02/578901114"/>
    <hyperlink ref="F280" r:id="rId54" display="https://podminky.urs.cz/item/CS_URS_2021_02/596212333"/>
    <hyperlink ref="F282" r:id="rId55" display="https://podminky.urs.cz/item/CS_URS_2021_02/596212334"/>
    <hyperlink ref="F290" r:id="rId56" display="https://podminky.urs.cz/item/CS_URS_2021_02/894416012"/>
    <hyperlink ref="F293" r:id="rId57" display="https://podminky.urs.cz/item/CS_URS_2021_02/894416021"/>
    <hyperlink ref="F297" r:id="rId58" display="https://podminky.urs.cz/item/CS_URS_2021_02/899231111"/>
    <hyperlink ref="F300" r:id="rId59" display="https://podminky.urs.cz/item/CS_URS_2021_02/916241213"/>
    <hyperlink ref="F315" r:id="rId60" display="https://podminky.urs.cz/item/CS_URS_2021_02/919721103"/>
    <hyperlink ref="F317" r:id="rId61" display="https://podminky.urs.cz/item/CS_URS_2021_02/919721221"/>
    <hyperlink ref="F319" r:id="rId62" display="https://podminky.urs.cz/item/CS_URS_2021_02/919726122"/>
    <hyperlink ref="F322" r:id="rId63" display="https://podminky.urs.cz/item/CS_URS_2021_02/928126111"/>
    <hyperlink ref="F326" r:id="rId64" display="https://podminky.urs.cz/item/CS_URS_2021_02/928126112"/>
    <hyperlink ref="F330" r:id="rId65" display="https://podminky.urs.cz/item/CS_URS_2021_02/928621012"/>
    <hyperlink ref="F340" r:id="rId66" display="https://podminky.urs.cz/item/CS_URS_2021_02/966005111"/>
    <hyperlink ref="F344" r:id="rId67" display="https://podminky.urs.cz/item/CS_URS_2021_02/966006132"/>
    <hyperlink ref="F348" r:id="rId68" display="https://podminky.urs.cz/item/CS_URS_2021_02/997221561"/>
    <hyperlink ref="F350" r:id="rId69" display="https://podminky.urs.cz/item/CS_URS_2021_02/997221569"/>
    <hyperlink ref="F352" r:id="rId70" display="https://podminky.urs.cz/item/CS_URS_2021_02/997221571"/>
    <hyperlink ref="F354" r:id="rId71" display="https://podminky.urs.cz/item/CS_URS_2021_02/997221579"/>
    <hyperlink ref="F356" r:id="rId72" display="https://podminky.urs.cz/item/CS_URS_2021_02/997221615"/>
    <hyperlink ref="F358" r:id="rId73" display="https://podminky.urs.cz/item/CS_URS_2021_02/997221625"/>
    <hyperlink ref="F360" r:id="rId74" display="https://podminky.urs.cz/item/CS_URS_2021_02/997221645"/>
    <hyperlink ref="F364" r:id="rId75" display="https://podminky.urs.cz/item/CS_URS_2021_02/997242511"/>
    <hyperlink ref="F366" r:id="rId76" display="https://podminky.urs.cz/item/CS_URS_2021_02/997242519"/>
    <hyperlink ref="F368" r:id="rId77" display="https://podminky.urs.cz/item/CS_URS_2021_02/997242521"/>
    <hyperlink ref="F370" r:id="rId78" display="https://podminky.urs.cz/item/CS_URS_2021_02/997242529"/>
    <hyperlink ref="F372" r:id="rId79" display="https://podminky.urs.cz/item/CS_URS_2021_02/997242531"/>
    <hyperlink ref="F374" r:id="rId80" display="https://podminky.urs.cz/item/CS_URS_2021_02/997242539"/>
    <hyperlink ref="F376" r:id="rId81" display="https://podminky.urs.cz/item/CS_URS_2021_02/99824301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82"/>
</worksheet>
</file>

<file path=xl/worksheets/sheet2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172</v>
      </c>
    </row>
    <row r="3" hidden="1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20"/>
      <c r="AT3" s="17" t="s">
        <v>69</v>
      </c>
    </row>
    <row r="4" hidden="1" s="1" customFormat="1" ht="24.96" customHeight="1">
      <c r="B4" s="20"/>
      <c r="D4" s="141" t="s">
        <v>240</v>
      </c>
      <c r="L4" s="20"/>
      <c r="M4" s="142" t="s">
        <v>10</v>
      </c>
      <c r="AT4" s="17" t="s">
        <v>4</v>
      </c>
    </row>
    <row r="5" hidden="1" s="1" customFormat="1" ht="6.96" customHeight="1">
      <c r="B5" s="20"/>
      <c r="L5" s="20"/>
    </row>
    <row r="6" hidden="1" s="1" customFormat="1" ht="12" customHeight="1">
      <c r="B6" s="20"/>
      <c r="D6" s="143" t="s">
        <v>16</v>
      </c>
      <c r="L6" s="20"/>
    </row>
    <row r="7" hidden="1" s="1" customFormat="1" ht="16.5" customHeight="1">
      <c r="B7" s="20"/>
      <c r="E7" s="144" t="str">
        <f>'Rekapitulace stavby'!K6</f>
        <v>3. STAVBA - FIALOVÁ - Vozovna Pisárky, etapa III. - vratná tramvajová smyčka</v>
      </c>
      <c r="F7" s="143"/>
      <c r="G7" s="143"/>
      <c r="H7" s="143"/>
      <c r="L7" s="20"/>
    </row>
    <row r="8" hidden="1" s="1" customFormat="1" ht="12" customHeight="1">
      <c r="B8" s="20"/>
      <c r="D8" s="143" t="s">
        <v>241</v>
      </c>
      <c r="L8" s="20"/>
    </row>
    <row r="9" hidden="1" s="2" customFormat="1" ht="16.5" customHeight="1">
      <c r="A9" s="38"/>
      <c r="B9" s="44"/>
      <c r="C9" s="38"/>
      <c r="D9" s="38"/>
      <c r="E9" s="144" t="s">
        <v>3830</v>
      </c>
      <c r="F9" s="38"/>
      <c r="G9" s="38"/>
      <c r="H9" s="38"/>
      <c r="I9" s="38"/>
      <c r="J9" s="38"/>
      <c r="K9" s="38"/>
      <c r="L9" s="145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hidden="1" s="2" customFormat="1" ht="12" customHeight="1">
      <c r="A10" s="38"/>
      <c r="B10" s="44"/>
      <c r="C10" s="38"/>
      <c r="D10" s="143" t="s">
        <v>243</v>
      </c>
      <c r="E10" s="38"/>
      <c r="F10" s="38"/>
      <c r="G10" s="38"/>
      <c r="H10" s="38"/>
      <c r="I10" s="38"/>
      <c r="J10" s="38"/>
      <c r="K10" s="38"/>
      <c r="L10" s="145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hidden="1" s="2" customFormat="1" ht="16.5" customHeight="1">
      <c r="A11" s="38"/>
      <c r="B11" s="44"/>
      <c r="C11" s="38"/>
      <c r="D11" s="38"/>
      <c r="E11" s="146" t="s">
        <v>5012</v>
      </c>
      <c r="F11" s="38"/>
      <c r="G11" s="38"/>
      <c r="H11" s="38"/>
      <c r="I11" s="38"/>
      <c r="J11" s="38"/>
      <c r="K11" s="38"/>
      <c r="L11" s="145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hidden="1" s="2" customFormat="1">
      <c r="A12" s="38"/>
      <c r="B12" s="44"/>
      <c r="C12" s="38"/>
      <c r="D12" s="38"/>
      <c r="E12" s="38"/>
      <c r="F12" s="38"/>
      <c r="G12" s="38"/>
      <c r="H12" s="38"/>
      <c r="I12" s="38"/>
      <c r="J12" s="38"/>
      <c r="K12" s="38"/>
      <c r="L12" s="145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hidden="1" s="2" customFormat="1" ht="12" customHeight="1">
      <c r="A13" s="38"/>
      <c r="B13" s="44"/>
      <c r="C13" s="38"/>
      <c r="D13" s="143" t="s">
        <v>18</v>
      </c>
      <c r="E13" s="38"/>
      <c r="F13" s="133" t="s">
        <v>19</v>
      </c>
      <c r="G13" s="38"/>
      <c r="H13" s="38"/>
      <c r="I13" s="143" t="s">
        <v>20</v>
      </c>
      <c r="J13" s="133" t="s">
        <v>19</v>
      </c>
      <c r="K13" s="38"/>
      <c r="L13" s="145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hidden="1" s="2" customFormat="1" ht="12" customHeight="1">
      <c r="A14" s="38"/>
      <c r="B14" s="44"/>
      <c r="C14" s="38"/>
      <c r="D14" s="143" t="s">
        <v>21</v>
      </c>
      <c r="E14" s="38"/>
      <c r="F14" s="133" t="s">
        <v>22</v>
      </c>
      <c r="G14" s="38"/>
      <c r="H14" s="38"/>
      <c r="I14" s="143" t="s">
        <v>23</v>
      </c>
      <c r="J14" s="147" t="str">
        <f>'Rekapitulace stavby'!AN8</f>
        <v>20. 12. 2021</v>
      </c>
      <c r="K14" s="38"/>
      <c r="L14" s="145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hidden="1" s="2" customFormat="1" ht="10.8" customHeight="1">
      <c r="A15" s="38"/>
      <c r="B15" s="44"/>
      <c r="C15" s="38"/>
      <c r="D15" s="38"/>
      <c r="E15" s="38"/>
      <c r="F15" s="38"/>
      <c r="G15" s="38"/>
      <c r="H15" s="38"/>
      <c r="I15" s="38"/>
      <c r="J15" s="38"/>
      <c r="K15" s="38"/>
      <c r="L15" s="145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hidden="1" s="2" customFormat="1" ht="12" customHeight="1">
      <c r="A16" s="38"/>
      <c r="B16" s="44"/>
      <c r="C16" s="38"/>
      <c r="D16" s="143" t="s">
        <v>25</v>
      </c>
      <c r="E16" s="38"/>
      <c r="F16" s="38"/>
      <c r="G16" s="38"/>
      <c r="H16" s="38"/>
      <c r="I16" s="143" t="s">
        <v>26</v>
      </c>
      <c r="J16" s="133" t="str">
        <f>IF('Rekapitulace stavby'!AN10="","",'Rekapitulace stavby'!AN10)</f>
        <v/>
      </c>
      <c r="K16" s="38"/>
      <c r="L16" s="145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hidden="1" s="2" customFormat="1" ht="18" customHeight="1">
      <c r="A17" s="38"/>
      <c r="B17" s="44"/>
      <c r="C17" s="38"/>
      <c r="D17" s="38"/>
      <c r="E17" s="133" t="str">
        <f>IF('Rekapitulace stavby'!E11="","",'Rekapitulace stavby'!E11)</f>
        <v xml:space="preserve"> </v>
      </c>
      <c r="F17" s="38"/>
      <c r="G17" s="38"/>
      <c r="H17" s="38"/>
      <c r="I17" s="143" t="s">
        <v>27</v>
      </c>
      <c r="J17" s="133" t="str">
        <f>IF('Rekapitulace stavby'!AN11="","",'Rekapitulace stavby'!AN11)</f>
        <v/>
      </c>
      <c r="K17" s="38"/>
      <c r="L17" s="145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hidden="1" s="2" customFormat="1" ht="6.96" customHeight="1">
      <c r="A18" s="38"/>
      <c r="B18" s="44"/>
      <c r="C18" s="38"/>
      <c r="D18" s="38"/>
      <c r="E18" s="38"/>
      <c r="F18" s="38"/>
      <c r="G18" s="38"/>
      <c r="H18" s="38"/>
      <c r="I18" s="38"/>
      <c r="J18" s="38"/>
      <c r="K18" s="38"/>
      <c r="L18" s="145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hidden="1" s="2" customFormat="1" ht="12" customHeight="1">
      <c r="A19" s="38"/>
      <c r="B19" s="44"/>
      <c r="C19" s="38"/>
      <c r="D19" s="143" t="s">
        <v>28</v>
      </c>
      <c r="E19" s="38"/>
      <c r="F19" s="38"/>
      <c r="G19" s="38"/>
      <c r="H19" s="38"/>
      <c r="I19" s="143" t="s">
        <v>26</v>
      </c>
      <c r="J19" s="33" t="str">
        <f>'Rekapitulace stavby'!AN13</f>
        <v>Vyplň údaj</v>
      </c>
      <c r="K19" s="38"/>
      <c r="L19" s="145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hidden="1" s="2" customFormat="1" ht="18" customHeight="1">
      <c r="A20" s="38"/>
      <c r="B20" s="44"/>
      <c r="C20" s="38"/>
      <c r="D20" s="38"/>
      <c r="E20" s="33" t="str">
        <f>'Rekapitulace stavby'!E14</f>
        <v>Vyplň údaj</v>
      </c>
      <c r="F20" s="133"/>
      <c r="G20" s="133"/>
      <c r="H20" s="133"/>
      <c r="I20" s="143" t="s">
        <v>27</v>
      </c>
      <c r="J20" s="33" t="str">
        <f>'Rekapitulace stavby'!AN14</f>
        <v>Vyplň údaj</v>
      </c>
      <c r="K20" s="38"/>
      <c r="L20" s="145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hidden="1" s="2" customFormat="1" ht="6.96" customHeight="1">
      <c r="A21" s="38"/>
      <c r="B21" s="44"/>
      <c r="C21" s="38"/>
      <c r="D21" s="38"/>
      <c r="E21" s="38"/>
      <c r="F21" s="38"/>
      <c r="G21" s="38"/>
      <c r="H21" s="38"/>
      <c r="I21" s="38"/>
      <c r="J21" s="38"/>
      <c r="K21" s="38"/>
      <c r="L21" s="145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hidden="1" s="2" customFormat="1" ht="12" customHeight="1">
      <c r="A22" s="38"/>
      <c r="B22" s="44"/>
      <c r="C22" s="38"/>
      <c r="D22" s="143" t="s">
        <v>30</v>
      </c>
      <c r="E22" s="38"/>
      <c r="F22" s="38"/>
      <c r="G22" s="38"/>
      <c r="H22" s="38"/>
      <c r="I22" s="143" t="s">
        <v>26</v>
      </c>
      <c r="J22" s="133" t="str">
        <f>IF('Rekapitulace stavby'!AN16="","",'Rekapitulace stavby'!AN16)</f>
        <v/>
      </c>
      <c r="K22" s="38"/>
      <c r="L22" s="145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hidden="1" s="2" customFormat="1" ht="18" customHeight="1">
      <c r="A23" s="38"/>
      <c r="B23" s="44"/>
      <c r="C23" s="38"/>
      <c r="D23" s="38"/>
      <c r="E23" s="133" t="str">
        <f>IF('Rekapitulace stavby'!E17="","",'Rekapitulace stavby'!E17)</f>
        <v xml:space="preserve"> </v>
      </c>
      <c r="F23" s="38"/>
      <c r="G23" s="38"/>
      <c r="H23" s="38"/>
      <c r="I23" s="143" t="s">
        <v>27</v>
      </c>
      <c r="J23" s="133" t="str">
        <f>IF('Rekapitulace stavby'!AN17="","",'Rekapitulace stavby'!AN17)</f>
        <v/>
      </c>
      <c r="K23" s="38"/>
      <c r="L23" s="145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hidden="1" s="2" customFormat="1" ht="6.96" customHeight="1">
      <c r="A24" s="38"/>
      <c r="B24" s="44"/>
      <c r="C24" s="38"/>
      <c r="D24" s="38"/>
      <c r="E24" s="38"/>
      <c r="F24" s="38"/>
      <c r="G24" s="38"/>
      <c r="H24" s="38"/>
      <c r="I24" s="38"/>
      <c r="J24" s="38"/>
      <c r="K24" s="38"/>
      <c r="L24" s="145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hidden="1" s="2" customFormat="1" ht="12" customHeight="1">
      <c r="A25" s="38"/>
      <c r="B25" s="44"/>
      <c r="C25" s="38"/>
      <c r="D25" s="143" t="s">
        <v>32</v>
      </c>
      <c r="E25" s="38"/>
      <c r="F25" s="38"/>
      <c r="G25" s="38"/>
      <c r="H25" s="38"/>
      <c r="I25" s="143" t="s">
        <v>26</v>
      </c>
      <c r="J25" s="133" t="str">
        <f>IF('Rekapitulace stavby'!AN19="","",'Rekapitulace stavby'!AN19)</f>
        <v/>
      </c>
      <c r="K25" s="38"/>
      <c r="L25" s="145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hidden="1" s="2" customFormat="1" ht="18" customHeight="1">
      <c r="A26" s="38"/>
      <c r="B26" s="44"/>
      <c r="C26" s="38"/>
      <c r="D26" s="38"/>
      <c r="E26" s="133" t="str">
        <f>IF('Rekapitulace stavby'!E20="","",'Rekapitulace stavby'!E20)</f>
        <v xml:space="preserve"> </v>
      </c>
      <c r="F26" s="38"/>
      <c r="G26" s="38"/>
      <c r="H26" s="38"/>
      <c r="I26" s="143" t="s">
        <v>27</v>
      </c>
      <c r="J26" s="133" t="str">
        <f>IF('Rekapitulace stavby'!AN20="","",'Rekapitulace stavby'!AN20)</f>
        <v/>
      </c>
      <c r="K26" s="38"/>
      <c r="L26" s="145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hidden="1" s="2" customFormat="1" ht="6.96" customHeight="1">
      <c r="A27" s="38"/>
      <c r="B27" s="44"/>
      <c r="C27" s="38"/>
      <c r="D27" s="38"/>
      <c r="E27" s="38"/>
      <c r="F27" s="38"/>
      <c r="G27" s="38"/>
      <c r="H27" s="38"/>
      <c r="I27" s="38"/>
      <c r="J27" s="38"/>
      <c r="K27" s="38"/>
      <c r="L27" s="145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hidden="1" s="2" customFormat="1" ht="12" customHeight="1">
      <c r="A28" s="38"/>
      <c r="B28" s="44"/>
      <c r="C28" s="38"/>
      <c r="D28" s="143" t="s">
        <v>33</v>
      </c>
      <c r="E28" s="38"/>
      <c r="F28" s="38"/>
      <c r="G28" s="38"/>
      <c r="H28" s="38"/>
      <c r="I28" s="38"/>
      <c r="J28" s="38"/>
      <c r="K28" s="38"/>
      <c r="L28" s="145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hidden="1" s="8" customFormat="1" ht="16.5" customHeight="1">
      <c r="A29" s="148"/>
      <c r="B29" s="149"/>
      <c r="C29" s="148"/>
      <c r="D29" s="148"/>
      <c r="E29" s="150" t="s">
        <v>19</v>
      </c>
      <c r="F29" s="150"/>
      <c r="G29" s="150"/>
      <c r="H29" s="150"/>
      <c r="I29" s="148"/>
      <c r="J29" s="148"/>
      <c r="K29" s="148"/>
      <c r="L29" s="151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</row>
    <row r="30" hidden="1" s="2" customFormat="1" ht="6.96" customHeight="1">
      <c r="A30" s="38"/>
      <c r="B30" s="44"/>
      <c r="C30" s="38"/>
      <c r="D30" s="38"/>
      <c r="E30" s="38"/>
      <c r="F30" s="38"/>
      <c r="G30" s="38"/>
      <c r="H30" s="38"/>
      <c r="I30" s="38"/>
      <c r="J30" s="38"/>
      <c r="K30" s="38"/>
      <c r="L30" s="145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hidden="1" s="2" customFormat="1" ht="6.96" customHeight="1">
      <c r="A31" s="38"/>
      <c r="B31" s="44"/>
      <c r="C31" s="38"/>
      <c r="D31" s="152"/>
      <c r="E31" s="152"/>
      <c r="F31" s="152"/>
      <c r="G31" s="152"/>
      <c r="H31" s="152"/>
      <c r="I31" s="152"/>
      <c r="J31" s="152"/>
      <c r="K31" s="152"/>
      <c r="L31" s="145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hidden="1" s="2" customFormat="1" ht="25.44" customHeight="1">
      <c r="A32" s="38"/>
      <c r="B32" s="44"/>
      <c r="C32" s="38"/>
      <c r="D32" s="153" t="s">
        <v>35</v>
      </c>
      <c r="E32" s="38"/>
      <c r="F32" s="38"/>
      <c r="G32" s="38"/>
      <c r="H32" s="38"/>
      <c r="I32" s="38"/>
      <c r="J32" s="154">
        <f>ROUND(J89, 2)</f>
        <v>0</v>
      </c>
      <c r="K32" s="38"/>
      <c r="L32" s="145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hidden="1" s="2" customFormat="1" ht="6.96" customHeight="1">
      <c r="A33" s="38"/>
      <c r="B33" s="44"/>
      <c r="C33" s="38"/>
      <c r="D33" s="152"/>
      <c r="E33" s="152"/>
      <c r="F33" s="152"/>
      <c r="G33" s="152"/>
      <c r="H33" s="152"/>
      <c r="I33" s="152"/>
      <c r="J33" s="152"/>
      <c r="K33" s="152"/>
      <c r="L33" s="145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hidden="1" s="2" customFormat="1" ht="14.4" customHeight="1">
      <c r="A34" s="38"/>
      <c r="B34" s="44"/>
      <c r="C34" s="38"/>
      <c r="D34" s="38"/>
      <c r="E34" s="38"/>
      <c r="F34" s="155" t="s">
        <v>37</v>
      </c>
      <c r="G34" s="38"/>
      <c r="H34" s="38"/>
      <c r="I34" s="155" t="s">
        <v>36</v>
      </c>
      <c r="J34" s="155" t="s">
        <v>38</v>
      </c>
      <c r="K34" s="38"/>
      <c r="L34" s="145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156" t="s">
        <v>39</v>
      </c>
      <c r="E35" s="143" t="s">
        <v>40</v>
      </c>
      <c r="F35" s="157">
        <f>ROUND((SUM(BE89:BE115)),  2)</f>
        <v>0</v>
      </c>
      <c r="G35" s="38"/>
      <c r="H35" s="38"/>
      <c r="I35" s="158">
        <v>0.20999999999999999</v>
      </c>
      <c r="J35" s="157">
        <f>ROUND(((SUM(BE89:BE115))*I35),  2)</f>
        <v>0</v>
      </c>
      <c r="K35" s="38"/>
      <c r="L35" s="145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3" t="s">
        <v>41</v>
      </c>
      <c r="F36" s="157">
        <f>ROUND((SUM(BF89:BF115)),  2)</f>
        <v>0</v>
      </c>
      <c r="G36" s="38"/>
      <c r="H36" s="38"/>
      <c r="I36" s="158">
        <v>0.14999999999999999</v>
      </c>
      <c r="J36" s="157">
        <f>ROUND(((SUM(BF89:BF115))*I36),  2)</f>
        <v>0</v>
      </c>
      <c r="K36" s="38"/>
      <c r="L36" s="145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3" t="s">
        <v>42</v>
      </c>
      <c r="F37" s="157">
        <f>ROUND((SUM(BG89:BG115)),  2)</f>
        <v>0</v>
      </c>
      <c r="G37" s="38"/>
      <c r="H37" s="38"/>
      <c r="I37" s="158">
        <v>0.20999999999999999</v>
      </c>
      <c r="J37" s="157">
        <f>0</f>
        <v>0</v>
      </c>
      <c r="K37" s="38"/>
      <c r="L37" s="145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44"/>
      <c r="C38" s="38"/>
      <c r="D38" s="38"/>
      <c r="E38" s="143" t="s">
        <v>43</v>
      </c>
      <c r="F38" s="157">
        <f>ROUND((SUM(BH89:BH115)),  2)</f>
        <v>0</v>
      </c>
      <c r="G38" s="38"/>
      <c r="H38" s="38"/>
      <c r="I38" s="158">
        <v>0.14999999999999999</v>
      </c>
      <c r="J38" s="157">
        <f>0</f>
        <v>0</v>
      </c>
      <c r="K38" s="38"/>
      <c r="L38" s="145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44"/>
      <c r="C39" s="38"/>
      <c r="D39" s="38"/>
      <c r="E39" s="143" t="s">
        <v>44</v>
      </c>
      <c r="F39" s="157">
        <f>ROUND((SUM(BI89:BI115)),  2)</f>
        <v>0</v>
      </c>
      <c r="G39" s="38"/>
      <c r="H39" s="38"/>
      <c r="I39" s="158">
        <v>0</v>
      </c>
      <c r="J39" s="157">
        <f>0</f>
        <v>0</v>
      </c>
      <c r="K39" s="38"/>
      <c r="L39" s="145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hidden="1" s="2" customFormat="1" ht="6.96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145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hidden="1" s="2" customFormat="1" ht="25.44" customHeight="1">
      <c r="A41" s="38"/>
      <c r="B41" s="44"/>
      <c r="C41" s="159"/>
      <c r="D41" s="160" t="s">
        <v>45</v>
      </c>
      <c r="E41" s="161"/>
      <c r="F41" s="161"/>
      <c r="G41" s="162" t="s">
        <v>46</v>
      </c>
      <c r="H41" s="163" t="s">
        <v>47</v>
      </c>
      <c r="I41" s="161"/>
      <c r="J41" s="164">
        <f>SUM(J32:J39)</f>
        <v>0</v>
      </c>
      <c r="K41" s="165"/>
      <c r="L41" s="145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hidden="1" s="2" customFormat="1" ht="14.4" customHeight="1">
      <c r="A42" s="38"/>
      <c r="B42" s="166"/>
      <c r="C42" s="167"/>
      <c r="D42" s="167"/>
      <c r="E42" s="167"/>
      <c r="F42" s="167"/>
      <c r="G42" s="167"/>
      <c r="H42" s="167"/>
      <c r="I42" s="167"/>
      <c r="J42" s="167"/>
      <c r="K42" s="167"/>
      <c r="L42" s="145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hidden="1"/>
    <row r="44" hidden="1"/>
    <row r="45" hidden="1"/>
    <row r="46" s="2" customFormat="1" ht="6.96" customHeight="1">
      <c r="A46" s="38"/>
      <c r="B46" s="168"/>
      <c r="C46" s="169"/>
      <c r="D46" s="169"/>
      <c r="E46" s="169"/>
      <c r="F46" s="169"/>
      <c r="G46" s="169"/>
      <c r="H46" s="169"/>
      <c r="I46" s="169"/>
      <c r="J46" s="169"/>
      <c r="K46" s="169"/>
      <c r="L46" s="145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s="2" customFormat="1" ht="24.96" customHeight="1">
      <c r="A47" s="38"/>
      <c r="B47" s="39"/>
      <c r="C47" s="23" t="s">
        <v>245</v>
      </c>
      <c r="D47" s="40"/>
      <c r="E47" s="40"/>
      <c r="F47" s="40"/>
      <c r="G47" s="40"/>
      <c r="H47" s="40"/>
      <c r="I47" s="40"/>
      <c r="J47" s="40"/>
      <c r="K47" s="40"/>
      <c r="L47" s="145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s="2" customFormat="1" ht="6.96" customHeight="1">
      <c r="A48" s="38"/>
      <c r="B48" s="39"/>
      <c r="C48" s="40"/>
      <c r="D48" s="40"/>
      <c r="E48" s="40"/>
      <c r="F48" s="40"/>
      <c r="G48" s="40"/>
      <c r="H48" s="40"/>
      <c r="I48" s="40"/>
      <c r="J48" s="40"/>
      <c r="K48" s="40"/>
      <c r="L48" s="145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s="2" customFormat="1" ht="12" customHeight="1">
      <c r="A49" s="38"/>
      <c r="B49" s="39"/>
      <c r="C49" s="32" t="s">
        <v>16</v>
      </c>
      <c r="D49" s="40"/>
      <c r="E49" s="40"/>
      <c r="F49" s="40"/>
      <c r="G49" s="40"/>
      <c r="H49" s="40"/>
      <c r="I49" s="40"/>
      <c r="J49" s="40"/>
      <c r="K49" s="40"/>
      <c r="L49" s="145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s="2" customFormat="1" ht="16.5" customHeight="1">
      <c r="A50" s="38"/>
      <c r="B50" s="39"/>
      <c r="C50" s="40"/>
      <c r="D50" s="40"/>
      <c r="E50" s="170" t="str">
        <f>E7</f>
        <v>3. STAVBA - FIALOVÁ - Vozovna Pisárky, etapa III. - vratná tramvajová smyčka</v>
      </c>
      <c r="F50" s="32"/>
      <c r="G50" s="32"/>
      <c r="H50" s="32"/>
      <c r="I50" s="40"/>
      <c r="J50" s="40"/>
      <c r="K50" s="40"/>
      <c r="L50" s="145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s="1" customFormat="1" ht="12" customHeight="1">
      <c r="B51" s="21"/>
      <c r="C51" s="32" t="s">
        <v>241</v>
      </c>
      <c r="D51" s="22"/>
      <c r="E51" s="22"/>
      <c r="F51" s="22"/>
      <c r="G51" s="22"/>
      <c r="H51" s="22"/>
      <c r="I51" s="22"/>
      <c r="J51" s="22"/>
      <c r="K51" s="22"/>
      <c r="L51" s="20"/>
    </row>
    <row r="52" s="2" customFormat="1" ht="16.5" customHeight="1">
      <c r="A52" s="38"/>
      <c r="B52" s="39"/>
      <c r="C52" s="40"/>
      <c r="D52" s="40"/>
      <c r="E52" s="170" t="s">
        <v>3830</v>
      </c>
      <c r="F52" s="40"/>
      <c r="G52" s="40"/>
      <c r="H52" s="40"/>
      <c r="I52" s="40"/>
      <c r="J52" s="40"/>
      <c r="K52" s="40"/>
      <c r="L52" s="145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s="2" customFormat="1" ht="12" customHeight="1">
      <c r="A53" s="38"/>
      <c r="B53" s="39"/>
      <c r="C53" s="32" t="s">
        <v>243</v>
      </c>
      <c r="D53" s="40"/>
      <c r="E53" s="40"/>
      <c r="F53" s="40"/>
      <c r="G53" s="40"/>
      <c r="H53" s="40"/>
      <c r="I53" s="40"/>
      <c r="J53" s="40"/>
      <c r="K53" s="40"/>
      <c r="L53" s="145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s="2" customFormat="1" ht="16.5" customHeight="1">
      <c r="A54" s="38"/>
      <c r="B54" s="39"/>
      <c r="C54" s="40"/>
      <c r="D54" s="40"/>
      <c r="E54" s="69" t="str">
        <f>E11</f>
        <v>SO 664 - Tramvajové zastávky</v>
      </c>
      <c r="F54" s="40"/>
      <c r="G54" s="40"/>
      <c r="H54" s="40"/>
      <c r="I54" s="40"/>
      <c r="J54" s="40"/>
      <c r="K54" s="40"/>
      <c r="L54" s="145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s="2" customFormat="1" ht="6.96" customHeight="1">
      <c r="A55" s="38"/>
      <c r="B55" s="39"/>
      <c r="C55" s="40"/>
      <c r="D55" s="40"/>
      <c r="E55" s="40"/>
      <c r="F55" s="40"/>
      <c r="G55" s="40"/>
      <c r="H55" s="40"/>
      <c r="I55" s="40"/>
      <c r="J55" s="40"/>
      <c r="K55" s="40"/>
      <c r="L55" s="145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s="2" customFormat="1" ht="12" customHeight="1">
      <c r="A56" s="38"/>
      <c r="B56" s="39"/>
      <c r="C56" s="32" t="s">
        <v>21</v>
      </c>
      <c r="D56" s="40"/>
      <c r="E56" s="40"/>
      <c r="F56" s="27" t="str">
        <f>F14</f>
        <v xml:space="preserve"> </v>
      </c>
      <c r="G56" s="40"/>
      <c r="H56" s="40"/>
      <c r="I56" s="32" t="s">
        <v>23</v>
      </c>
      <c r="J56" s="72" t="str">
        <f>IF(J14="","",J14)</f>
        <v>20. 12. 2021</v>
      </c>
      <c r="K56" s="40"/>
      <c r="L56" s="145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s="2" customFormat="1" ht="6.96" customHeight="1">
      <c r="A57" s="38"/>
      <c r="B57" s="39"/>
      <c r="C57" s="40"/>
      <c r="D57" s="40"/>
      <c r="E57" s="40"/>
      <c r="F57" s="40"/>
      <c r="G57" s="40"/>
      <c r="H57" s="40"/>
      <c r="I57" s="40"/>
      <c r="J57" s="40"/>
      <c r="K57" s="40"/>
      <c r="L57" s="145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s="2" customFormat="1" ht="15.15" customHeight="1">
      <c r="A58" s="38"/>
      <c r="B58" s="39"/>
      <c r="C58" s="32" t="s">
        <v>25</v>
      </c>
      <c r="D58" s="40"/>
      <c r="E58" s="40"/>
      <c r="F58" s="27" t="str">
        <f>E17</f>
        <v xml:space="preserve"> </v>
      </c>
      <c r="G58" s="40"/>
      <c r="H58" s="40"/>
      <c r="I58" s="32" t="s">
        <v>30</v>
      </c>
      <c r="J58" s="36" t="str">
        <f>E23</f>
        <v xml:space="preserve"> </v>
      </c>
      <c r="K58" s="40"/>
      <c r="L58" s="145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</row>
    <row r="59" s="2" customFormat="1" ht="15.15" customHeight="1">
      <c r="A59" s="38"/>
      <c r="B59" s="39"/>
      <c r="C59" s="32" t="s">
        <v>28</v>
      </c>
      <c r="D59" s="40"/>
      <c r="E59" s="40"/>
      <c r="F59" s="27" t="str">
        <f>IF(E20="","",E20)</f>
        <v>Vyplň údaj</v>
      </c>
      <c r="G59" s="40"/>
      <c r="H59" s="40"/>
      <c r="I59" s="32" t="s">
        <v>32</v>
      </c>
      <c r="J59" s="36" t="str">
        <f>E26</f>
        <v xml:space="preserve"> </v>
      </c>
      <c r="K59" s="40"/>
      <c r="L59" s="145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</row>
    <row r="60" s="2" customFormat="1" ht="10.32" customHeight="1">
      <c r="A60" s="38"/>
      <c r="B60" s="39"/>
      <c r="C60" s="40"/>
      <c r="D60" s="40"/>
      <c r="E60" s="40"/>
      <c r="F60" s="40"/>
      <c r="G60" s="40"/>
      <c r="H60" s="40"/>
      <c r="I60" s="40"/>
      <c r="J60" s="40"/>
      <c r="K60" s="40"/>
      <c r="L60" s="145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</row>
    <row r="61" s="2" customFormat="1" ht="29.28" customHeight="1">
      <c r="A61" s="38"/>
      <c r="B61" s="39"/>
      <c r="C61" s="171" t="s">
        <v>246</v>
      </c>
      <c r="D61" s="172"/>
      <c r="E61" s="172"/>
      <c r="F61" s="172"/>
      <c r="G61" s="172"/>
      <c r="H61" s="172"/>
      <c r="I61" s="172"/>
      <c r="J61" s="173" t="s">
        <v>247</v>
      </c>
      <c r="K61" s="172"/>
      <c r="L61" s="145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 s="2" customFormat="1" ht="10.32" customHeight="1">
      <c r="A62" s="38"/>
      <c r="B62" s="39"/>
      <c r="C62" s="40"/>
      <c r="D62" s="40"/>
      <c r="E62" s="40"/>
      <c r="F62" s="40"/>
      <c r="G62" s="40"/>
      <c r="H62" s="40"/>
      <c r="I62" s="40"/>
      <c r="J62" s="40"/>
      <c r="K62" s="40"/>
      <c r="L62" s="145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</row>
    <row r="63" s="2" customFormat="1" ht="22.8" customHeight="1">
      <c r="A63" s="38"/>
      <c r="B63" s="39"/>
      <c r="C63" s="174" t="s">
        <v>67</v>
      </c>
      <c r="D63" s="40"/>
      <c r="E63" s="40"/>
      <c r="F63" s="40"/>
      <c r="G63" s="40"/>
      <c r="H63" s="40"/>
      <c r="I63" s="40"/>
      <c r="J63" s="102">
        <f>J89</f>
        <v>0</v>
      </c>
      <c r="K63" s="40"/>
      <c r="L63" s="145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U63" s="17" t="s">
        <v>248</v>
      </c>
    </row>
    <row r="64" s="9" customFormat="1" ht="24.96" customHeight="1">
      <c r="A64" s="9"/>
      <c r="B64" s="175"/>
      <c r="C64" s="176"/>
      <c r="D64" s="177" t="s">
        <v>5013</v>
      </c>
      <c r="E64" s="178"/>
      <c r="F64" s="178"/>
      <c r="G64" s="178"/>
      <c r="H64" s="178"/>
      <c r="I64" s="178"/>
      <c r="J64" s="179">
        <f>J90</f>
        <v>0</v>
      </c>
      <c r="K64" s="176"/>
      <c r="L64" s="180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4" customFormat="1" ht="19.92" customHeight="1">
      <c r="A65" s="14"/>
      <c r="B65" s="272"/>
      <c r="C65" s="125"/>
      <c r="D65" s="273" t="s">
        <v>5014</v>
      </c>
      <c r="E65" s="274"/>
      <c r="F65" s="274"/>
      <c r="G65" s="274"/>
      <c r="H65" s="274"/>
      <c r="I65" s="274"/>
      <c r="J65" s="275">
        <f>J91</f>
        <v>0</v>
      </c>
      <c r="K65" s="125"/>
      <c r="L65" s="276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</row>
    <row r="66" s="14" customFormat="1" ht="19.92" customHeight="1">
      <c r="A66" s="14"/>
      <c r="B66" s="272"/>
      <c r="C66" s="125"/>
      <c r="D66" s="273" t="s">
        <v>5015</v>
      </c>
      <c r="E66" s="274"/>
      <c r="F66" s="274"/>
      <c r="G66" s="274"/>
      <c r="H66" s="274"/>
      <c r="I66" s="274"/>
      <c r="J66" s="275">
        <f>J102</f>
        <v>0</v>
      </c>
      <c r="K66" s="125"/>
      <c r="L66" s="276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</row>
    <row r="67" s="14" customFormat="1" ht="19.92" customHeight="1">
      <c r="A67" s="14"/>
      <c r="B67" s="272"/>
      <c r="C67" s="125"/>
      <c r="D67" s="273" t="s">
        <v>5016</v>
      </c>
      <c r="E67" s="274"/>
      <c r="F67" s="274"/>
      <c r="G67" s="274"/>
      <c r="H67" s="274"/>
      <c r="I67" s="274"/>
      <c r="J67" s="275">
        <f>J109</f>
        <v>0</v>
      </c>
      <c r="K67" s="125"/>
      <c r="L67" s="276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</row>
    <row r="68" s="2" customFormat="1" ht="21.84" customHeight="1">
      <c r="A68" s="38"/>
      <c r="B68" s="39"/>
      <c r="C68" s="40"/>
      <c r="D68" s="40"/>
      <c r="E68" s="40"/>
      <c r="F68" s="40"/>
      <c r="G68" s="40"/>
      <c r="H68" s="40"/>
      <c r="I68" s="40"/>
      <c r="J68" s="40"/>
      <c r="K68" s="40"/>
      <c r="L68" s="145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</row>
    <row r="69" s="2" customFormat="1" ht="6.96" customHeight="1">
      <c r="A69" s="38"/>
      <c r="B69" s="59"/>
      <c r="C69" s="60"/>
      <c r="D69" s="60"/>
      <c r="E69" s="60"/>
      <c r="F69" s="60"/>
      <c r="G69" s="60"/>
      <c r="H69" s="60"/>
      <c r="I69" s="60"/>
      <c r="J69" s="60"/>
      <c r="K69" s="60"/>
      <c r="L69" s="145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</row>
    <row r="73" s="2" customFormat="1" ht="6.96" customHeight="1">
      <c r="A73" s="38"/>
      <c r="B73" s="61"/>
      <c r="C73" s="62"/>
      <c r="D73" s="62"/>
      <c r="E73" s="62"/>
      <c r="F73" s="62"/>
      <c r="G73" s="62"/>
      <c r="H73" s="62"/>
      <c r="I73" s="62"/>
      <c r="J73" s="62"/>
      <c r="K73" s="62"/>
      <c r="L73" s="145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</row>
    <row r="74" s="2" customFormat="1" ht="24.96" customHeight="1">
      <c r="A74" s="38"/>
      <c r="B74" s="39"/>
      <c r="C74" s="23" t="s">
        <v>250</v>
      </c>
      <c r="D74" s="40"/>
      <c r="E74" s="40"/>
      <c r="F74" s="40"/>
      <c r="G74" s="40"/>
      <c r="H74" s="40"/>
      <c r="I74" s="40"/>
      <c r="J74" s="40"/>
      <c r="K74" s="40"/>
      <c r="L74" s="145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</row>
    <row r="75" s="2" customFormat="1" ht="6.96" customHeight="1">
      <c r="A75" s="38"/>
      <c r="B75" s="39"/>
      <c r="C75" s="40"/>
      <c r="D75" s="40"/>
      <c r="E75" s="40"/>
      <c r="F75" s="40"/>
      <c r="G75" s="40"/>
      <c r="H75" s="40"/>
      <c r="I75" s="40"/>
      <c r="J75" s="40"/>
      <c r="K75" s="40"/>
      <c r="L75" s="145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6" s="2" customFormat="1" ht="12" customHeight="1">
      <c r="A76" s="38"/>
      <c r="B76" s="39"/>
      <c r="C76" s="32" t="s">
        <v>16</v>
      </c>
      <c r="D76" s="40"/>
      <c r="E76" s="40"/>
      <c r="F76" s="40"/>
      <c r="G76" s="40"/>
      <c r="H76" s="40"/>
      <c r="I76" s="40"/>
      <c r="J76" s="40"/>
      <c r="K76" s="40"/>
      <c r="L76" s="145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6.5" customHeight="1">
      <c r="A77" s="38"/>
      <c r="B77" s="39"/>
      <c r="C77" s="40"/>
      <c r="D77" s="40"/>
      <c r="E77" s="170" t="str">
        <f>E7</f>
        <v>3. STAVBA - FIALOVÁ - Vozovna Pisárky, etapa III. - vratná tramvajová smyčka</v>
      </c>
      <c r="F77" s="32"/>
      <c r="G77" s="32"/>
      <c r="H77" s="32"/>
      <c r="I77" s="40"/>
      <c r="J77" s="40"/>
      <c r="K77" s="40"/>
      <c r="L77" s="145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78" s="1" customFormat="1" ht="12" customHeight="1">
      <c r="B78" s="21"/>
      <c r="C78" s="32" t="s">
        <v>241</v>
      </c>
      <c r="D78" s="22"/>
      <c r="E78" s="22"/>
      <c r="F78" s="22"/>
      <c r="G78" s="22"/>
      <c r="H78" s="22"/>
      <c r="I78" s="22"/>
      <c r="J78" s="22"/>
      <c r="K78" s="22"/>
      <c r="L78" s="20"/>
    </row>
    <row r="79" s="2" customFormat="1" ht="16.5" customHeight="1">
      <c r="A79" s="38"/>
      <c r="B79" s="39"/>
      <c r="C79" s="40"/>
      <c r="D79" s="40"/>
      <c r="E79" s="170" t="s">
        <v>3830</v>
      </c>
      <c r="F79" s="40"/>
      <c r="G79" s="40"/>
      <c r="H79" s="40"/>
      <c r="I79" s="40"/>
      <c r="J79" s="40"/>
      <c r="K79" s="40"/>
      <c r="L79" s="145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</row>
    <row r="80" s="2" customFormat="1" ht="12" customHeight="1">
      <c r="A80" s="38"/>
      <c r="B80" s="39"/>
      <c r="C80" s="32" t="s">
        <v>243</v>
      </c>
      <c r="D80" s="40"/>
      <c r="E80" s="40"/>
      <c r="F80" s="40"/>
      <c r="G80" s="40"/>
      <c r="H80" s="40"/>
      <c r="I80" s="40"/>
      <c r="J80" s="40"/>
      <c r="K80" s="40"/>
      <c r="L80" s="145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16.5" customHeight="1">
      <c r="A81" s="38"/>
      <c r="B81" s="39"/>
      <c r="C81" s="40"/>
      <c r="D81" s="40"/>
      <c r="E81" s="69" t="str">
        <f>E11</f>
        <v>SO 664 - Tramvajové zastávky</v>
      </c>
      <c r="F81" s="40"/>
      <c r="G81" s="40"/>
      <c r="H81" s="40"/>
      <c r="I81" s="40"/>
      <c r="J81" s="40"/>
      <c r="K81" s="40"/>
      <c r="L81" s="145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6.96" customHeight="1">
      <c r="A82" s="38"/>
      <c r="B82" s="39"/>
      <c r="C82" s="40"/>
      <c r="D82" s="40"/>
      <c r="E82" s="40"/>
      <c r="F82" s="40"/>
      <c r="G82" s="40"/>
      <c r="H82" s="40"/>
      <c r="I82" s="40"/>
      <c r="J82" s="40"/>
      <c r="K82" s="40"/>
      <c r="L82" s="145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12" customHeight="1">
      <c r="A83" s="38"/>
      <c r="B83" s="39"/>
      <c r="C83" s="32" t="s">
        <v>21</v>
      </c>
      <c r="D83" s="40"/>
      <c r="E83" s="40"/>
      <c r="F83" s="27" t="str">
        <f>F14</f>
        <v xml:space="preserve"> </v>
      </c>
      <c r="G83" s="40"/>
      <c r="H83" s="40"/>
      <c r="I83" s="32" t="s">
        <v>23</v>
      </c>
      <c r="J83" s="72" t="str">
        <f>IF(J14="","",J14)</f>
        <v>20. 12. 2021</v>
      </c>
      <c r="K83" s="40"/>
      <c r="L83" s="145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6.96" customHeight="1">
      <c r="A84" s="38"/>
      <c r="B84" s="39"/>
      <c r="C84" s="40"/>
      <c r="D84" s="40"/>
      <c r="E84" s="40"/>
      <c r="F84" s="40"/>
      <c r="G84" s="40"/>
      <c r="H84" s="40"/>
      <c r="I84" s="40"/>
      <c r="J84" s="40"/>
      <c r="K84" s="40"/>
      <c r="L84" s="145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5.15" customHeight="1">
      <c r="A85" s="38"/>
      <c r="B85" s="39"/>
      <c r="C85" s="32" t="s">
        <v>25</v>
      </c>
      <c r="D85" s="40"/>
      <c r="E85" s="40"/>
      <c r="F85" s="27" t="str">
        <f>E17</f>
        <v xml:space="preserve"> </v>
      </c>
      <c r="G85" s="40"/>
      <c r="H85" s="40"/>
      <c r="I85" s="32" t="s">
        <v>30</v>
      </c>
      <c r="J85" s="36" t="str">
        <f>E23</f>
        <v xml:space="preserve"> </v>
      </c>
      <c r="K85" s="40"/>
      <c r="L85" s="145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5.15" customHeight="1">
      <c r="A86" s="38"/>
      <c r="B86" s="39"/>
      <c r="C86" s="32" t="s">
        <v>28</v>
      </c>
      <c r="D86" s="40"/>
      <c r="E86" s="40"/>
      <c r="F86" s="27" t="str">
        <f>IF(E20="","",E20)</f>
        <v>Vyplň údaj</v>
      </c>
      <c r="G86" s="40"/>
      <c r="H86" s="40"/>
      <c r="I86" s="32" t="s">
        <v>32</v>
      </c>
      <c r="J86" s="36" t="str">
        <f>E26</f>
        <v xml:space="preserve"> </v>
      </c>
      <c r="K86" s="40"/>
      <c r="L86" s="145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0.32" customHeight="1">
      <c r="A87" s="38"/>
      <c r="B87" s="39"/>
      <c r="C87" s="40"/>
      <c r="D87" s="40"/>
      <c r="E87" s="40"/>
      <c r="F87" s="40"/>
      <c r="G87" s="40"/>
      <c r="H87" s="40"/>
      <c r="I87" s="40"/>
      <c r="J87" s="40"/>
      <c r="K87" s="40"/>
      <c r="L87" s="145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10" customFormat="1" ht="29.28" customHeight="1">
      <c r="A88" s="181"/>
      <c r="B88" s="182"/>
      <c r="C88" s="183" t="s">
        <v>251</v>
      </c>
      <c r="D88" s="184" t="s">
        <v>54</v>
      </c>
      <c r="E88" s="184" t="s">
        <v>50</v>
      </c>
      <c r="F88" s="184" t="s">
        <v>51</v>
      </c>
      <c r="G88" s="184" t="s">
        <v>252</v>
      </c>
      <c r="H88" s="184" t="s">
        <v>253</v>
      </c>
      <c r="I88" s="184" t="s">
        <v>254</v>
      </c>
      <c r="J88" s="184" t="s">
        <v>247</v>
      </c>
      <c r="K88" s="185" t="s">
        <v>255</v>
      </c>
      <c r="L88" s="186"/>
      <c r="M88" s="92" t="s">
        <v>19</v>
      </c>
      <c r="N88" s="93" t="s">
        <v>39</v>
      </c>
      <c r="O88" s="93" t="s">
        <v>256</v>
      </c>
      <c r="P88" s="93" t="s">
        <v>257</v>
      </c>
      <c r="Q88" s="93" t="s">
        <v>258</v>
      </c>
      <c r="R88" s="93" t="s">
        <v>259</v>
      </c>
      <c r="S88" s="93" t="s">
        <v>260</v>
      </c>
      <c r="T88" s="94" t="s">
        <v>261</v>
      </c>
      <c r="U88" s="181"/>
      <c r="V88" s="181"/>
      <c r="W88" s="181"/>
      <c r="X88" s="181"/>
      <c r="Y88" s="181"/>
      <c r="Z88" s="181"/>
      <c r="AA88" s="181"/>
      <c r="AB88" s="181"/>
      <c r="AC88" s="181"/>
      <c r="AD88" s="181"/>
      <c r="AE88" s="181"/>
    </row>
    <row r="89" s="2" customFormat="1" ht="22.8" customHeight="1">
      <c r="A89" s="38"/>
      <c r="B89" s="39"/>
      <c r="C89" s="99" t="s">
        <v>262</v>
      </c>
      <c r="D89" s="40"/>
      <c r="E89" s="40"/>
      <c r="F89" s="40"/>
      <c r="G89" s="40"/>
      <c r="H89" s="40"/>
      <c r="I89" s="40"/>
      <c r="J89" s="187">
        <f>BK89</f>
        <v>0</v>
      </c>
      <c r="K89" s="40"/>
      <c r="L89" s="44"/>
      <c r="M89" s="95"/>
      <c r="N89" s="188"/>
      <c r="O89" s="96"/>
      <c r="P89" s="189">
        <f>P90</f>
        <v>0</v>
      </c>
      <c r="Q89" s="96"/>
      <c r="R89" s="189">
        <f>R90</f>
        <v>0</v>
      </c>
      <c r="S89" s="96"/>
      <c r="T89" s="190">
        <f>T90</f>
        <v>0</v>
      </c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T89" s="17" t="s">
        <v>68</v>
      </c>
      <c r="AU89" s="17" t="s">
        <v>248</v>
      </c>
      <c r="BK89" s="191">
        <f>BK90</f>
        <v>0</v>
      </c>
    </row>
    <row r="90" s="11" customFormat="1" ht="25.92" customHeight="1">
      <c r="A90" s="11"/>
      <c r="B90" s="192"/>
      <c r="C90" s="193"/>
      <c r="D90" s="194" t="s">
        <v>68</v>
      </c>
      <c r="E90" s="195" t="s">
        <v>5017</v>
      </c>
      <c r="F90" s="195" t="s">
        <v>5018</v>
      </c>
      <c r="G90" s="193"/>
      <c r="H90" s="193"/>
      <c r="I90" s="196"/>
      <c r="J90" s="197">
        <f>BK90</f>
        <v>0</v>
      </c>
      <c r="K90" s="193"/>
      <c r="L90" s="198"/>
      <c r="M90" s="199"/>
      <c r="N90" s="200"/>
      <c r="O90" s="200"/>
      <c r="P90" s="201">
        <f>P91+P102+P109</f>
        <v>0</v>
      </c>
      <c r="Q90" s="200"/>
      <c r="R90" s="201">
        <f>R91+R102+R109</f>
        <v>0</v>
      </c>
      <c r="S90" s="200"/>
      <c r="T90" s="202">
        <f>T91+T102+T109</f>
        <v>0</v>
      </c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R90" s="203" t="s">
        <v>76</v>
      </c>
      <c r="AT90" s="204" t="s">
        <v>68</v>
      </c>
      <c r="AU90" s="204" t="s">
        <v>69</v>
      </c>
      <c r="AY90" s="203" t="s">
        <v>266</v>
      </c>
      <c r="BK90" s="205">
        <f>BK91+BK102+BK109</f>
        <v>0</v>
      </c>
    </row>
    <row r="91" s="11" customFormat="1" ht="22.8" customHeight="1">
      <c r="A91" s="11"/>
      <c r="B91" s="192"/>
      <c r="C91" s="193"/>
      <c r="D91" s="194" t="s">
        <v>68</v>
      </c>
      <c r="E91" s="277" t="s">
        <v>76</v>
      </c>
      <c r="F91" s="277" t="s">
        <v>290</v>
      </c>
      <c r="G91" s="193"/>
      <c r="H91" s="193"/>
      <c r="I91" s="196"/>
      <c r="J91" s="278">
        <f>BK91</f>
        <v>0</v>
      </c>
      <c r="K91" s="193"/>
      <c r="L91" s="198"/>
      <c r="M91" s="199"/>
      <c r="N91" s="200"/>
      <c r="O91" s="200"/>
      <c r="P91" s="201">
        <f>SUM(P92:P101)</f>
        <v>0</v>
      </c>
      <c r="Q91" s="200"/>
      <c r="R91" s="201">
        <f>SUM(R92:R101)</f>
        <v>0</v>
      </c>
      <c r="S91" s="200"/>
      <c r="T91" s="202">
        <f>SUM(T92:T101)</f>
        <v>0</v>
      </c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R91" s="203" t="s">
        <v>76</v>
      </c>
      <c r="AT91" s="204" t="s">
        <v>68</v>
      </c>
      <c r="AU91" s="204" t="s">
        <v>76</v>
      </c>
      <c r="AY91" s="203" t="s">
        <v>266</v>
      </c>
      <c r="BK91" s="205">
        <f>SUM(BK92:BK101)</f>
        <v>0</v>
      </c>
    </row>
    <row r="92" s="2" customFormat="1" ht="16.5" customHeight="1">
      <c r="A92" s="38"/>
      <c r="B92" s="39"/>
      <c r="C92" s="206" t="s">
        <v>76</v>
      </c>
      <c r="D92" s="206" t="s">
        <v>267</v>
      </c>
      <c r="E92" s="207" t="s">
        <v>5019</v>
      </c>
      <c r="F92" s="208" t="s">
        <v>5020</v>
      </c>
      <c r="G92" s="209" t="s">
        <v>5021</v>
      </c>
      <c r="H92" s="210">
        <v>397</v>
      </c>
      <c r="I92" s="211"/>
      <c r="J92" s="212">
        <f>ROUND(I92*H92,2)</f>
        <v>0</v>
      </c>
      <c r="K92" s="208" t="s">
        <v>19</v>
      </c>
      <c r="L92" s="44"/>
      <c r="M92" s="213" t="s">
        <v>19</v>
      </c>
      <c r="N92" s="214" t="s">
        <v>40</v>
      </c>
      <c r="O92" s="84"/>
      <c r="P92" s="215">
        <f>O92*H92</f>
        <v>0</v>
      </c>
      <c r="Q92" s="215">
        <v>0</v>
      </c>
      <c r="R92" s="215">
        <f>Q92*H92</f>
        <v>0</v>
      </c>
      <c r="S92" s="215">
        <v>0</v>
      </c>
      <c r="T92" s="216">
        <f>S92*H92</f>
        <v>0</v>
      </c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R92" s="217" t="s">
        <v>265</v>
      </c>
      <c r="AT92" s="217" t="s">
        <v>267</v>
      </c>
      <c r="AU92" s="217" t="s">
        <v>78</v>
      </c>
      <c r="AY92" s="17" t="s">
        <v>266</v>
      </c>
      <c r="BE92" s="218">
        <f>IF(N92="základní",J92,0)</f>
        <v>0</v>
      </c>
      <c r="BF92" s="218">
        <f>IF(N92="snížená",J92,0)</f>
        <v>0</v>
      </c>
      <c r="BG92" s="218">
        <f>IF(N92="zákl. přenesená",J92,0)</f>
        <v>0</v>
      </c>
      <c r="BH92" s="218">
        <f>IF(N92="sníž. přenesená",J92,0)</f>
        <v>0</v>
      </c>
      <c r="BI92" s="218">
        <f>IF(N92="nulová",J92,0)</f>
        <v>0</v>
      </c>
      <c r="BJ92" s="17" t="s">
        <v>76</v>
      </c>
      <c r="BK92" s="218">
        <f>ROUND(I92*H92,2)</f>
        <v>0</v>
      </c>
      <c r="BL92" s="17" t="s">
        <v>265</v>
      </c>
      <c r="BM92" s="217" t="s">
        <v>5022</v>
      </c>
    </row>
    <row r="93" s="2" customFormat="1">
      <c r="A93" s="38"/>
      <c r="B93" s="39"/>
      <c r="C93" s="40"/>
      <c r="D93" s="226" t="s">
        <v>2143</v>
      </c>
      <c r="E93" s="40"/>
      <c r="F93" s="265" t="s">
        <v>5023</v>
      </c>
      <c r="G93" s="40"/>
      <c r="H93" s="40"/>
      <c r="I93" s="221"/>
      <c r="J93" s="40"/>
      <c r="K93" s="40"/>
      <c r="L93" s="44"/>
      <c r="M93" s="222"/>
      <c r="N93" s="223"/>
      <c r="O93" s="84"/>
      <c r="P93" s="84"/>
      <c r="Q93" s="84"/>
      <c r="R93" s="84"/>
      <c r="S93" s="84"/>
      <c r="T93" s="85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T93" s="17" t="s">
        <v>2143</v>
      </c>
      <c r="AU93" s="17" t="s">
        <v>78</v>
      </c>
    </row>
    <row r="94" s="12" customFormat="1">
      <c r="A94" s="12"/>
      <c r="B94" s="224"/>
      <c r="C94" s="225"/>
      <c r="D94" s="226" t="s">
        <v>275</v>
      </c>
      <c r="E94" s="227" t="s">
        <v>19</v>
      </c>
      <c r="F94" s="228" t="s">
        <v>5024</v>
      </c>
      <c r="G94" s="225"/>
      <c r="H94" s="229">
        <v>397</v>
      </c>
      <c r="I94" s="230"/>
      <c r="J94" s="225"/>
      <c r="K94" s="225"/>
      <c r="L94" s="231"/>
      <c r="M94" s="236"/>
      <c r="N94" s="237"/>
      <c r="O94" s="237"/>
      <c r="P94" s="237"/>
      <c r="Q94" s="237"/>
      <c r="R94" s="237"/>
      <c r="S94" s="237"/>
      <c r="T94" s="238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T94" s="235" t="s">
        <v>275</v>
      </c>
      <c r="AU94" s="235" t="s">
        <v>78</v>
      </c>
      <c r="AV94" s="12" t="s">
        <v>78</v>
      </c>
      <c r="AW94" s="12" t="s">
        <v>31</v>
      </c>
      <c r="AX94" s="12" t="s">
        <v>76</v>
      </c>
      <c r="AY94" s="235" t="s">
        <v>266</v>
      </c>
    </row>
    <row r="95" s="2" customFormat="1" ht="16.5" customHeight="1">
      <c r="A95" s="38"/>
      <c r="B95" s="39"/>
      <c r="C95" s="206" t="s">
        <v>78</v>
      </c>
      <c r="D95" s="206" t="s">
        <v>267</v>
      </c>
      <c r="E95" s="207" t="s">
        <v>5025</v>
      </c>
      <c r="F95" s="208" t="s">
        <v>5026</v>
      </c>
      <c r="G95" s="209" t="s">
        <v>5021</v>
      </c>
      <c r="H95" s="210">
        <v>138.90000000000001</v>
      </c>
      <c r="I95" s="211"/>
      <c r="J95" s="212">
        <f>ROUND(I95*H95,2)</f>
        <v>0</v>
      </c>
      <c r="K95" s="208" t="s">
        <v>19</v>
      </c>
      <c r="L95" s="44"/>
      <c r="M95" s="213" t="s">
        <v>19</v>
      </c>
      <c r="N95" s="214" t="s">
        <v>40</v>
      </c>
      <c r="O95" s="84"/>
      <c r="P95" s="215">
        <f>O95*H95</f>
        <v>0</v>
      </c>
      <c r="Q95" s="215">
        <v>0</v>
      </c>
      <c r="R95" s="215">
        <f>Q95*H95</f>
        <v>0</v>
      </c>
      <c r="S95" s="215">
        <v>0</v>
      </c>
      <c r="T95" s="216">
        <f>S95*H95</f>
        <v>0</v>
      </c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R95" s="217" t="s">
        <v>265</v>
      </c>
      <c r="AT95" s="217" t="s">
        <v>267</v>
      </c>
      <c r="AU95" s="217" t="s">
        <v>78</v>
      </c>
      <c r="AY95" s="17" t="s">
        <v>266</v>
      </c>
      <c r="BE95" s="218">
        <f>IF(N95="základní",J95,0)</f>
        <v>0</v>
      </c>
      <c r="BF95" s="218">
        <f>IF(N95="snížená",J95,0)</f>
        <v>0</v>
      </c>
      <c r="BG95" s="218">
        <f>IF(N95="zákl. přenesená",J95,0)</f>
        <v>0</v>
      </c>
      <c r="BH95" s="218">
        <f>IF(N95="sníž. přenesená",J95,0)</f>
        <v>0</v>
      </c>
      <c r="BI95" s="218">
        <f>IF(N95="nulová",J95,0)</f>
        <v>0</v>
      </c>
      <c r="BJ95" s="17" t="s">
        <v>76</v>
      </c>
      <c r="BK95" s="218">
        <f>ROUND(I95*H95,2)</f>
        <v>0</v>
      </c>
      <c r="BL95" s="17" t="s">
        <v>265</v>
      </c>
      <c r="BM95" s="217" t="s">
        <v>5027</v>
      </c>
    </row>
    <row r="96" s="2" customFormat="1">
      <c r="A96" s="38"/>
      <c r="B96" s="39"/>
      <c r="C96" s="40"/>
      <c r="D96" s="226" t="s">
        <v>2143</v>
      </c>
      <c r="E96" s="40"/>
      <c r="F96" s="265" t="s">
        <v>5028</v>
      </c>
      <c r="G96" s="40"/>
      <c r="H96" s="40"/>
      <c r="I96" s="221"/>
      <c r="J96" s="40"/>
      <c r="K96" s="40"/>
      <c r="L96" s="44"/>
      <c r="M96" s="222"/>
      <c r="N96" s="223"/>
      <c r="O96" s="84"/>
      <c r="P96" s="84"/>
      <c r="Q96" s="84"/>
      <c r="R96" s="84"/>
      <c r="S96" s="84"/>
      <c r="T96" s="85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T96" s="17" t="s">
        <v>2143</v>
      </c>
      <c r="AU96" s="17" t="s">
        <v>78</v>
      </c>
    </row>
    <row r="97" s="2" customFormat="1" ht="16.5" customHeight="1">
      <c r="A97" s="38"/>
      <c r="B97" s="39"/>
      <c r="C97" s="206" t="s">
        <v>312</v>
      </c>
      <c r="D97" s="206" t="s">
        <v>267</v>
      </c>
      <c r="E97" s="207" t="s">
        <v>5029</v>
      </c>
      <c r="F97" s="208" t="s">
        <v>5030</v>
      </c>
      <c r="G97" s="209" t="s">
        <v>5021</v>
      </c>
      <c r="H97" s="210">
        <v>535.89999999999998</v>
      </c>
      <c r="I97" s="211"/>
      <c r="J97" s="212">
        <f>ROUND(I97*H97,2)</f>
        <v>0</v>
      </c>
      <c r="K97" s="208" t="s">
        <v>19</v>
      </c>
      <c r="L97" s="44"/>
      <c r="M97" s="213" t="s">
        <v>19</v>
      </c>
      <c r="N97" s="214" t="s">
        <v>40</v>
      </c>
      <c r="O97" s="84"/>
      <c r="P97" s="215">
        <f>O97*H97</f>
        <v>0</v>
      </c>
      <c r="Q97" s="215">
        <v>0</v>
      </c>
      <c r="R97" s="215">
        <f>Q97*H97</f>
        <v>0</v>
      </c>
      <c r="S97" s="215">
        <v>0</v>
      </c>
      <c r="T97" s="216">
        <f>S97*H97</f>
        <v>0</v>
      </c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R97" s="217" t="s">
        <v>265</v>
      </c>
      <c r="AT97" s="217" t="s">
        <v>267</v>
      </c>
      <c r="AU97" s="217" t="s">
        <v>78</v>
      </c>
      <c r="AY97" s="17" t="s">
        <v>266</v>
      </c>
      <c r="BE97" s="218">
        <f>IF(N97="základní",J97,0)</f>
        <v>0</v>
      </c>
      <c r="BF97" s="218">
        <f>IF(N97="snížená",J97,0)</f>
        <v>0</v>
      </c>
      <c r="BG97" s="218">
        <f>IF(N97="zákl. přenesená",J97,0)</f>
        <v>0</v>
      </c>
      <c r="BH97" s="218">
        <f>IF(N97="sníž. přenesená",J97,0)</f>
        <v>0</v>
      </c>
      <c r="BI97" s="218">
        <f>IF(N97="nulová",J97,0)</f>
        <v>0</v>
      </c>
      <c r="BJ97" s="17" t="s">
        <v>76</v>
      </c>
      <c r="BK97" s="218">
        <f>ROUND(I97*H97,2)</f>
        <v>0</v>
      </c>
      <c r="BL97" s="17" t="s">
        <v>265</v>
      </c>
      <c r="BM97" s="217" t="s">
        <v>5031</v>
      </c>
    </row>
    <row r="98" s="2" customFormat="1">
      <c r="A98" s="38"/>
      <c r="B98" s="39"/>
      <c r="C98" s="40"/>
      <c r="D98" s="226" t="s">
        <v>2143</v>
      </c>
      <c r="E98" s="40"/>
      <c r="F98" s="265" t="s">
        <v>5032</v>
      </c>
      <c r="G98" s="40"/>
      <c r="H98" s="40"/>
      <c r="I98" s="221"/>
      <c r="J98" s="40"/>
      <c r="K98" s="40"/>
      <c r="L98" s="44"/>
      <c r="M98" s="222"/>
      <c r="N98" s="223"/>
      <c r="O98" s="84"/>
      <c r="P98" s="84"/>
      <c r="Q98" s="84"/>
      <c r="R98" s="84"/>
      <c r="S98" s="84"/>
      <c r="T98" s="85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T98" s="17" t="s">
        <v>2143</v>
      </c>
      <c r="AU98" s="17" t="s">
        <v>78</v>
      </c>
    </row>
    <row r="99" s="2" customFormat="1" ht="16.5" customHeight="1">
      <c r="A99" s="38"/>
      <c r="B99" s="39"/>
      <c r="C99" s="206" t="s">
        <v>265</v>
      </c>
      <c r="D99" s="206" t="s">
        <v>267</v>
      </c>
      <c r="E99" s="207" t="s">
        <v>5033</v>
      </c>
      <c r="F99" s="208" t="s">
        <v>5034</v>
      </c>
      <c r="G99" s="209" t="s">
        <v>5035</v>
      </c>
      <c r="H99" s="210">
        <v>175.75</v>
      </c>
      <c r="I99" s="211"/>
      <c r="J99" s="212">
        <f>ROUND(I99*H99,2)</f>
        <v>0</v>
      </c>
      <c r="K99" s="208" t="s">
        <v>19</v>
      </c>
      <c r="L99" s="44"/>
      <c r="M99" s="213" t="s">
        <v>19</v>
      </c>
      <c r="N99" s="214" t="s">
        <v>40</v>
      </c>
      <c r="O99" s="84"/>
      <c r="P99" s="215">
        <f>O99*H99</f>
        <v>0</v>
      </c>
      <c r="Q99" s="215">
        <v>0</v>
      </c>
      <c r="R99" s="215">
        <f>Q99*H99</f>
        <v>0</v>
      </c>
      <c r="S99" s="215">
        <v>0</v>
      </c>
      <c r="T99" s="216">
        <f>S99*H99</f>
        <v>0</v>
      </c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R99" s="217" t="s">
        <v>265</v>
      </c>
      <c r="AT99" s="217" t="s">
        <v>267</v>
      </c>
      <c r="AU99" s="217" t="s">
        <v>78</v>
      </c>
      <c r="AY99" s="17" t="s">
        <v>266</v>
      </c>
      <c r="BE99" s="218">
        <f>IF(N99="základní",J99,0)</f>
        <v>0</v>
      </c>
      <c r="BF99" s="218">
        <f>IF(N99="snížená",J99,0)</f>
        <v>0</v>
      </c>
      <c r="BG99" s="218">
        <f>IF(N99="zákl. přenesená",J99,0)</f>
        <v>0</v>
      </c>
      <c r="BH99" s="218">
        <f>IF(N99="sníž. přenesená",J99,0)</f>
        <v>0</v>
      </c>
      <c r="BI99" s="218">
        <f>IF(N99="nulová",J99,0)</f>
        <v>0</v>
      </c>
      <c r="BJ99" s="17" t="s">
        <v>76</v>
      </c>
      <c r="BK99" s="218">
        <f>ROUND(I99*H99,2)</f>
        <v>0</v>
      </c>
      <c r="BL99" s="17" t="s">
        <v>265</v>
      </c>
      <c r="BM99" s="217" t="s">
        <v>5036</v>
      </c>
    </row>
    <row r="100" s="2" customFormat="1">
      <c r="A100" s="38"/>
      <c r="B100" s="39"/>
      <c r="C100" s="40"/>
      <c r="D100" s="226" t="s">
        <v>2143</v>
      </c>
      <c r="E100" s="40"/>
      <c r="F100" s="265" t="s">
        <v>5037</v>
      </c>
      <c r="G100" s="40"/>
      <c r="H100" s="40"/>
      <c r="I100" s="221"/>
      <c r="J100" s="40"/>
      <c r="K100" s="40"/>
      <c r="L100" s="44"/>
      <c r="M100" s="222"/>
      <c r="N100" s="223"/>
      <c r="O100" s="84"/>
      <c r="P100" s="84"/>
      <c r="Q100" s="84"/>
      <c r="R100" s="84"/>
      <c r="S100" s="84"/>
      <c r="T100" s="85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T100" s="17" t="s">
        <v>2143</v>
      </c>
      <c r="AU100" s="17" t="s">
        <v>78</v>
      </c>
    </row>
    <row r="101" s="12" customFormat="1">
      <c r="A101" s="12"/>
      <c r="B101" s="224"/>
      <c r="C101" s="225"/>
      <c r="D101" s="226" t="s">
        <v>275</v>
      </c>
      <c r="E101" s="227" t="s">
        <v>19</v>
      </c>
      <c r="F101" s="228" t="s">
        <v>5038</v>
      </c>
      <c r="G101" s="225"/>
      <c r="H101" s="229">
        <v>175.75</v>
      </c>
      <c r="I101" s="230"/>
      <c r="J101" s="225"/>
      <c r="K101" s="225"/>
      <c r="L101" s="231"/>
      <c r="M101" s="236"/>
      <c r="N101" s="237"/>
      <c r="O101" s="237"/>
      <c r="P101" s="237"/>
      <c r="Q101" s="237"/>
      <c r="R101" s="237"/>
      <c r="S101" s="237"/>
      <c r="T101" s="238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T101" s="235" t="s">
        <v>275</v>
      </c>
      <c r="AU101" s="235" t="s">
        <v>78</v>
      </c>
      <c r="AV101" s="12" t="s">
        <v>78</v>
      </c>
      <c r="AW101" s="12" t="s">
        <v>31</v>
      </c>
      <c r="AX101" s="12" t="s">
        <v>76</v>
      </c>
      <c r="AY101" s="235" t="s">
        <v>266</v>
      </c>
    </row>
    <row r="102" s="11" customFormat="1" ht="22.8" customHeight="1">
      <c r="A102" s="11"/>
      <c r="B102" s="192"/>
      <c r="C102" s="193"/>
      <c r="D102" s="194" t="s">
        <v>68</v>
      </c>
      <c r="E102" s="277" t="s">
        <v>329</v>
      </c>
      <c r="F102" s="277" t="s">
        <v>388</v>
      </c>
      <c r="G102" s="193"/>
      <c r="H102" s="193"/>
      <c r="I102" s="196"/>
      <c r="J102" s="278">
        <f>BK102</f>
        <v>0</v>
      </c>
      <c r="K102" s="193"/>
      <c r="L102" s="198"/>
      <c r="M102" s="199"/>
      <c r="N102" s="200"/>
      <c r="O102" s="200"/>
      <c r="P102" s="201">
        <f>SUM(P103:P108)</f>
        <v>0</v>
      </c>
      <c r="Q102" s="200"/>
      <c r="R102" s="201">
        <f>SUM(R103:R108)</f>
        <v>0</v>
      </c>
      <c r="S102" s="200"/>
      <c r="T102" s="202">
        <f>SUM(T103:T108)</f>
        <v>0</v>
      </c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R102" s="203" t="s">
        <v>76</v>
      </c>
      <c r="AT102" s="204" t="s">
        <v>68</v>
      </c>
      <c r="AU102" s="204" t="s">
        <v>76</v>
      </c>
      <c r="AY102" s="203" t="s">
        <v>266</v>
      </c>
      <c r="BK102" s="205">
        <f>SUM(BK103:BK108)</f>
        <v>0</v>
      </c>
    </row>
    <row r="103" s="2" customFormat="1" ht="24.15" customHeight="1">
      <c r="A103" s="38"/>
      <c r="B103" s="39"/>
      <c r="C103" s="206" t="s">
        <v>329</v>
      </c>
      <c r="D103" s="206" t="s">
        <v>267</v>
      </c>
      <c r="E103" s="207" t="s">
        <v>5039</v>
      </c>
      <c r="F103" s="208" t="s">
        <v>5040</v>
      </c>
      <c r="G103" s="209" t="s">
        <v>5021</v>
      </c>
      <c r="H103" s="210">
        <v>529.29999999999995</v>
      </c>
      <c r="I103" s="211"/>
      <c r="J103" s="212">
        <f>ROUND(I103*H103,2)</f>
        <v>0</v>
      </c>
      <c r="K103" s="208" t="s">
        <v>19</v>
      </c>
      <c r="L103" s="44"/>
      <c r="M103" s="213" t="s">
        <v>19</v>
      </c>
      <c r="N103" s="214" t="s">
        <v>40</v>
      </c>
      <c r="O103" s="84"/>
      <c r="P103" s="215">
        <f>O103*H103</f>
        <v>0</v>
      </c>
      <c r="Q103" s="215">
        <v>0</v>
      </c>
      <c r="R103" s="215">
        <f>Q103*H103</f>
        <v>0</v>
      </c>
      <c r="S103" s="215">
        <v>0</v>
      </c>
      <c r="T103" s="216">
        <f>S103*H103</f>
        <v>0</v>
      </c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R103" s="217" t="s">
        <v>265</v>
      </c>
      <c r="AT103" s="217" t="s">
        <v>267</v>
      </c>
      <c r="AU103" s="217" t="s">
        <v>78</v>
      </c>
      <c r="AY103" s="17" t="s">
        <v>266</v>
      </c>
      <c r="BE103" s="218">
        <f>IF(N103="základní",J103,0)</f>
        <v>0</v>
      </c>
      <c r="BF103" s="218">
        <f>IF(N103="snížená",J103,0)</f>
        <v>0</v>
      </c>
      <c r="BG103" s="218">
        <f>IF(N103="zákl. přenesená",J103,0)</f>
        <v>0</v>
      </c>
      <c r="BH103" s="218">
        <f>IF(N103="sníž. přenesená",J103,0)</f>
        <v>0</v>
      </c>
      <c r="BI103" s="218">
        <f>IF(N103="nulová",J103,0)</f>
        <v>0</v>
      </c>
      <c r="BJ103" s="17" t="s">
        <v>76</v>
      </c>
      <c r="BK103" s="218">
        <f>ROUND(I103*H103,2)</f>
        <v>0</v>
      </c>
      <c r="BL103" s="17" t="s">
        <v>265</v>
      </c>
      <c r="BM103" s="217" t="s">
        <v>5041</v>
      </c>
    </row>
    <row r="104" s="2" customFormat="1">
      <c r="A104" s="38"/>
      <c r="B104" s="39"/>
      <c r="C104" s="40"/>
      <c r="D104" s="226" t="s">
        <v>2143</v>
      </c>
      <c r="E104" s="40"/>
      <c r="F104" s="265" t="s">
        <v>5042</v>
      </c>
      <c r="G104" s="40"/>
      <c r="H104" s="40"/>
      <c r="I104" s="221"/>
      <c r="J104" s="40"/>
      <c r="K104" s="40"/>
      <c r="L104" s="44"/>
      <c r="M104" s="222"/>
      <c r="N104" s="223"/>
      <c r="O104" s="84"/>
      <c r="P104" s="84"/>
      <c r="Q104" s="84"/>
      <c r="R104" s="84"/>
      <c r="S104" s="84"/>
      <c r="T104" s="85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T104" s="17" t="s">
        <v>2143</v>
      </c>
      <c r="AU104" s="17" t="s">
        <v>78</v>
      </c>
    </row>
    <row r="105" s="12" customFormat="1">
      <c r="A105" s="12"/>
      <c r="B105" s="224"/>
      <c r="C105" s="225"/>
      <c r="D105" s="226" t="s">
        <v>275</v>
      </c>
      <c r="E105" s="227" t="s">
        <v>19</v>
      </c>
      <c r="F105" s="228" t="s">
        <v>5043</v>
      </c>
      <c r="G105" s="225"/>
      <c r="H105" s="229">
        <v>529.29999999999995</v>
      </c>
      <c r="I105" s="230"/>
      <c r="J105" s="225"/>
      <c r="K105" s="225"/>
      <c r="L105" s="231"/>
      <c r="M105" s="236"/>
      <c r="N105" s="237"/>
      <c r="O105" s="237"/>
      <c r="P105" s="237"/>
      <c r="Q105" s="237"/>
      <c r="R105" s="237"/>
      <c r="S105" s="237"/>
      <c r="T105" s="238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T105" s="235" t="s">
        <v>275</v>
      </c>
      <c r="AU105" s="235" t="s">
        <v>78</v>
      </c>
      <c r="AV105" s="12" t="s">
        <v>78</v>
      </c>
      <c r="AW105" s="12" t="s">
        <v>31</v>
      </c>
      <c r="AX105" s="12" t="s">
        <v>76</v>
      </c>
      <c r="AY105" s="235" t="s">
        <v>266</v>
      </c>
    </row>
    <row r="106" s="2" customFormat="1" ht="24.15" customHeight="1">
      <c r="A106" s="38"/>
      <c r="B106" s="39"/>
      <c r="C106" s="206" t="s">
        <v>338</v>
      </c>
      <c r="D106" s="206" t="s">
        <v>267</v>
      </c>
      <c r="E106" s="207" t="s">
        <v>5044</v>
      </c>
      <c r="F106" s="208" t="s">
        <v>5045</v>
      </c>
      <c r="G106" s="209" t="s">
        <v>5021</v>
      </c>
      <c r="H106" s="210">
        <v>9.5</v>
      </c>
      <c r="I106" s="211"/>
      <c r="J106" s="212">
        <f>ROUND(I106*H106,2)</f>
        <v>0</v>
      </c>
      <c r="K106" s="208" t="s">
        <v>19</v>
      </c>
      <c r="L106" s="44"/>
      <c r="M106" s="213" t="s">
        <v>19</v>
      </c>
      <c r="N106" s="214" t="s">
        <v>40</v>
      </c>
      <c r="O106" s="84"/>
      <c r="P106" s="215">
        <f>O106*H106</f>
        <v>0</v>
      </c>
      <c r="Q106" s="215">
        <v>0</v>
      </c>
      <c r="R106" s="215">
        <f>Q106*H106</f>
        <v>0</v>
      </c>
      <c r="S106" s="215">
        <v>0</v>
      </c>
      <c r="T106" s="216">
        <f>S106*H106</f>
        <v>0</v>
      </c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R106" s="217" t="s">
        <v>265</v>
      </c>
      <c r="AT106" s="217" t="s">
        <v>267</v>
      </c>
      <c r="AU106" s="217" t="s">
        <v>78</v>
      </c>
      <c r="AY106" s="17" t="s">
        <v>266</v>
      </c>
      <c r="BE106" s="218">
        <f>IF(N106="základní",J106,0)</f>
        <v>0</v>
      </c>
      <c r="BF106" s="218">
        <f>IF(N106="snížená",J106,0)</f>
        <v>0</v>
      </c>
      <c r="BG106" s="218">
        <f>IF(N106="zákl. přenesená",J106,0)</f>
        <v>0</v>
      </c>
      <c r="BH106" s="218">
        <f>IF(N106="sníž. přenesená",J106,0)</f>
        <v>0</v>
      </c>
      <c r="BI106" s="218">
        <f>IF(N106="nulová",J106,0)</f>
        <v>0</v>
      </c>
      <c r="BJ106" s="17" t="s">
        <v>76</v>
      </c>
      <c r="BK106" s="218">
        <f>ROUND(I106*H106,2)</f>
        <v>0</v>
      </c>
      <c r="BL106" s="17" t="s">
        <v>265</v>
      </c>
      <c r="BM106" s="217" t="s">
        <v>5046</v>
      </c>
    </row>
    <row r="107" s="2" customFormat="1">
      <c r="A107" s="38"/>
      <c r="B107" s="39"/>
      <c r="C107" s="40"/>
      <c r="D107" s="226" t="s">
        <v>2143</v>
      </c>
      <c r="E107" s="40"/>
      <c r="F107" s="265" t="s">
        <v>5047</v>
      </c>
      <c r="G107" s="40"/>
      <c r="H107" s="40"/>
      <c r="I107" s="221"/>
      <c r="J107" s="40"/>
      <c r="K107" s="40"/>
      <c r="L107" s="44"/>
      <c r="M107" s="222"/>
      <c r="N107" s="223"/>
      <c r="O107" s="84"/>
      <c r="P107" s="84"/>
      <c r="Q107" s="84"/>
      <c r="R107" s="84"/>
      <c r="S107" s="84"/>
      <c r="T107" s="85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T107" s="17" t="s">
        <v>2143</v>
      </c>
      <c r="AU107" s="17" t="s">
        <v>78</v>
      </c>
    </row>
    <row r="108" s="12" customFormat="1">
      <c r="A108" s="12"/>
      <c r="B108" s="224"/>
      <c r="C108" s="225"/>
      <c r="D108" s="226" t="s">
        <v>275</v>
      </c>
      <c r="E108" s="227" t="s">
        <v>19</v>
      </c>
      <c r="F108" s="228" t="s">
        <v>5048</v>
      </c>
      <c r="G108" s="225"/>
      <c r="H108" s="229">
        <v>9.5</v>
      </c>
      <c r="I108" s="230"/>
      <c r="J108" s="225"/>
      <c r="K108" s="225"/>
      <c r="L108" s="231"/>
      <c r="M108" s="236"/>
      <c r="N108" s="237"/>
      <c r="O108" s="237"/>
      <c r="P108" s="237"/>
      <c r="Q108" s="237"/>
      <c r="R108" s="237"/>
      <c r="S108" s="237"/>
      <c r="T108" s="238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T108" s="235" t="s">
        <v>275</v>
      </c>
      <c r="AU108" s="235" t="s">
        <v>78</v>
      </c>
      <c r="AV108" s="12" t="s">
        <v>78</v>
      </c>
      <c r="AW108" s="12" t="s">
        <v>31</v>
      </c>
      <c r="AX108" s="12" t="s">
        <v>76</v>
      </c>
      <c r="AY108" s="235" t="s">
        <v>266</v>
      </c>
    </row>
    <row r="109" s="11" customFormat="1" ht="22.8" customHeight="1">
      <c r="A109" s="11"/>
      <c r="B109" s="192"/>
      <c r="C109" s="193"/>
      <c r="D109" s="194" t="s">
        <v>68</v>
      </c>
      <c r="E109" s="277" t="s">
        <v>310</v>
      </c>
      <c r="F109" s="277" t="s">
        <v>311</v>
      </c>
      <c r="G109" s="193"/>
      <c r="H109" s="193"/>
      <c r="I109" s="196"/>
      <c r="J109" s="278">
        <f>BK109</f>
        <v>0</v>
      </c>
      <c r="K109" s="193"/>
      <c r="L109" s="198"/>
      <c r="M109" s="199"/>
      <c r="N109" s="200"/>
      <c r="O109" s="200"/>
      <c r="P109" s="201">
        <f>SUM(P110:P115)</f>
        <v>0</v>
      </c>
      <c r="Q109" s="200"/>
      <c r="R109" s="201">
        <f>SUM(R110:R115)</f>
        <v>0</v>
      </c>
      <c r="S109" s="200"/>
      <c r="T109" s="202">
        <f>SUM(T110:T115)</f>
        <v>0</v>
      </c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R109" s="203" t="s">
        <v>76</v>
      </c>
      <c r="AT109" s="204" t="s">
        <v>68</v>
      </c>
      <c r="AU109" s="204" t="s">
        <v>76</v>
      </c>
      <c r="AY109" s="203" t="s">
        <v>266</v>
      </c>
      <c r="BK109" s="205">
        <f>SUM(BK110:BK115)</f>
        <v>0</v>
      </c>
    </row>
    <row r="110" s="2" customFormat="1" ht="16.5" customHeight="1">
      <c r="A110" s="38"/>
      <c r="B110" s="39"/>
      <c r="C110" s="206" t="s">
        <v>345</v>
      </c>
      <c r="D110" s="206" t="s">
        <v>267</v>
      </c>
      <c r="E110" s="207" t="s">
        <v>5049</v>
      </c>
      <c r="F110" s="208" t="s">
        <v>5050</v>
      </c>
      <c r="G110" s="209" t="s">
        <v>5035</v>
      </c>
      <c r="H110" s="210">
        <v>140.80000000000001</v>
      </c>
      <c r="I110" s="211"/>
      <c r="J110" s="212">
        <f>ROUND(I110*H110,2)</f>
        <v>0</v>
      </c>
      <c r="K110" s="208" t="s">
        <v>19</v>
      </c>
      <c r="L110" s="44"/>
      <c r="M110" s="213" t="s">
        <v>19</v>
      </c>
      <c r="N110" s="214" t="s">
        <v>40</v>
      </c>
      <c r="O110" s="84"/>
      <c r="P110" s="215">
        <f>O110*H110</f>
        <v>0</v>
      </c>
      <c r="Q110" s="215">
        <v>0</v>
      </c>
      <c r="R110" s="215">
        <f>Q110*H110</f>
        <v>0</v>
      </c>
      <c r="S110" s="215">
        <v>0</v>
      </c>
      <c r="T110" s="216">
        <f>S110*H110</f>
        <v>0</v>
      </c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R110" s="217" t="s">
        <v>265</v>
      </c>
      <c r="AT110" s="217" t="s">
        <v>267</v>
      </c>
      <c r="AU110" s="217" t="s">
        <v>78</v>
      </c>
      <c r="AY110" s="17" t="s">
        <v>266</v>
      </c>
      <c r="BE110" s="218">
        <f>IF(N110="základní",J110,0)</f>
        <v>0</v>
      </c>
      <c r="BF110" s="218">
        <f>IF(N110="snížená",J110,0)</f>
        <v>0</v>
      </c>
      <c r="BG110" s="218">
        <f>IF(N110="zákl. přenesená",J110,0)</f>
        <v>0</v>
      </c>
      <c r="BH110" s="218">
        <f>IF(N110="sníž. přenesená",J110,0)</f>
        <v>0</v>
      </c>
      <c r="BI110" s="218">
        <f>IF(N110="nulová",J110,0)</f>
        <v>0</v>
      </c>
      <c r="BJ110" s="17" t="s">
        <v>76</v>
      </c>
      <c r="BK110" s="218">
        <f>ROUND(I110*H110,2)</f>
        <v>0</v>
      </c>
      <c r="BL110" s="17" t="s">
        <v>265</v>
      </c>
      <c r="BM110" s="217" t="s">
        <v>5051</v>
      </c>
    </row>
    <row r="111" s="2" customFormat="1">
      <c r="A111" s="38"/>
      <c r="B111" s="39"/>
      <c r="C111" s="40"/>
      <c r="D111" s="226" t="s">
        <v>2143</v>
      </c>
      <c r="E111" s="40"/>
      <c r="F111" s="265" t="s">
        <v>5052</v>
      </c>
      <c r="G111" s="40"/>
      <c r="H111" s="40"/>
      <c r="I111" s="221"/>
      <c r="J111" s="40"/>
      <c r="K111" s="40"/>
      <c r="L111" s="44"/>
      <c r="M111" s="222"/>
      <c r="N111" s="223"/>
      <c r="O111" s="84"/>
      <c r="P111" s="84"/>
      <c r="Q111" s="84"/>
      <c r="R111" s="84"/>
      <c r="S111" s="84"/>
      <c r="T111" s="85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T111" s="17" t="s">
        <v>2143</v>
      </c>
      <c r="AU111" s="17" t="s">
        <v>78</v>
      </c>
    </row>
    <row r="112" s="12" customFormat="1">
      <c r="A112" s="12"/>
      <c r="B112" s="224"/>
      <c r="C112" s="225"/>
      <c r="D112" s="226" t="s">
        <v>275</v>
      </c>
      <c r="E112" s="227" t="s">
        <v>19</v>
      </c>
      <c r="F112" s="228" t="s">
        <v>5053</v>
      </c>
      <c r="G112" s="225"/>
      <c r="H112" s="229">
        <v>140.80000000000001</v>
      </c>
      <c r="I112" s="230"/>
      <c r="J112" s="225"/>
      <c r="K112" s="225"/>
      <c r="L112" s="231"/>
      <c r="M112" s="236"/>
      <c r="N112" s="237"/>
      <c r="O112" s="237"/>
      <c r="P112" s="237"/>
      <c r="Q112" s="237"/>
      <c r="R112" s="237"/>
      <c r="S112" s="237"/>
      <c r="T112" s="238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T112" s="235" t="s">
        <v>275</v>
      </c>
      <c r="AU112" s="235" t="s">
        <v>78</v>
      </c>
      <c r="AV112" s="12" t="s">
        <v>78</v>
      </c>
      <c r="AW112" s="12" t="s">
        <v>31</v>
      </c>
      <c r="AX112" s="12" t="s">
        <v>76</v>
      </c>
      <c r="AY112" s="235" t="s">
        <v>266</v>
      </c>
    </row>
    <row r="113" s="2" customFormat="1" ht="16.5" customHeight="1">
      <c r="A113" s="38"/>
      <c r="B113" s="39"/>
      <c r="C113" s="206" t="s">
        <v>303</v>
      </c>
      <c r="D113" s="206" t="s">
        <v>267</v>
      </c>
      <c r="E113" s="207" t="s">
        <v>5054</v>
      </c>
      <c r="F113" s="208" t="s">
        <v>5055</v>
      </c>
      <c r="G113" s="209" t="s">
        <v>5035</v>
      </c>
      <c r="H113" s="210">
        <v>97.200000000000003</v>
      </c>
      <c r="I113" s="211"/>
      <c r="J113" s="212">
        <f>ROUND(I113*H113,2)</f>
        <v>0</v>
      </c>
      <c r="K113" s="208" t="s">
        <v>19</v>
      </c>
      <c r="L113" s="44"/>
      <c r="M113" s="213" t="s">
        <v>19</v>
      </c>
      <c r="N113" s="214" t="s">
        <v>40</v>
      </c>
      <c r="O113" s="84"/>
      <c r="P113" s="215">
        <f>O113*H113</f>
        <v>0</v>
      </c>
      <c r="Q113" s="215">
        <v>0</v>
      </c>
      <c r="R113" s="215">
        <f>Q113*H113</f>
        <v>0</v>
      </c>
      <c r="S113" s="215">
        <v>0</v>
      </c>
      <c r="T113" s="216">
        <f>S113*H113</f>
        <v>0</v>
      </c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R113" s="217" t="s">
        <v>265</v>
      </c>
      <c r="AT113" s="217" t="s">
        <v>267</v>
      </c>
      <c r="AU113" s="217" t="s">
        <v>78</v>
      </c>
      <c r="AY113" s="17" t="s">
        <v>266</v>
      </c>
      <c r="BE113" s="218">
        <f>IF(N113="základní",J113,0)</f>
        <v>0</v>
      </c>
      <c r="BF113" s="218">
        <f>IF(N113="snížená",J113,0)</f>
        <v>0</v>
      </c>
      <c r="BG113" s="218">
        <f>IF(N113="zákl. přenesená",J113,0)</f>
        <v>0</v>
      </c>
      <c r="BH113" s="218">
        <f>IF(N113="sníž. přenesená",J113,0)</f>
        <v>0</v>
      </c>
      <c r="BI113" s="218">
        <f>IF(N113="nulová",J113,0)</f>
        <v>0</v>
      </c>
      <c r="BJ113" s="17" t="s">
        <v>76</v>
      </c>
      <c r="BK113" s="218">
        <f>ROUND(I113*H113,2)</f>
        <v>0</v>
      </c>
      <c r="BL113" s="17" t="s">
        <v>265</v>
      </c>
      <c r="BM113" s="217" t="s">
        <v>5056</v>
      </c>
    </row>
    <row r="114" s="2" customFormat="1">
      <c r="A114" s="38"/>
      <c r="B114" s="39"/>
      <c r="C114" s="40"/>
      <c r="D114" s="226" t="s">
        <v>2143</v>
      </c>
      <c r="E114" s="40"/>
      <c r="F114" s="265" t="s">
        <v>5057</v>
      </c>
      <c r="G114" s="40"/>
      <c r="H114" s="40"/>
      <c r="I114" s="221"/>
      <c r="J114" s="40"/>
      <c r="K114" s="40"/>
      <c r="L114" s="44"/>
      <c r="M114" s="222"/>
      <c r="N114" s="223"/>
      <c r="O114" s="84"/>
      <c r="P114" s="84"/>
      <c r="Q114" s="84"/>
      <c r="R114" s="84"/>
      <c r="S114" s="84"/>
      <c r="T114" s="85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T114" s="17" t="s">
        <v>2143</v>
      </c>
      <c r="AU114" s="17" t="s">
        <v>78</v>
      </c>
    </row>
    <row r="115" s="12" customFormat="1">
      <c r="A115" s="12"/>
      <c r="B115" s="224"/>
      <c r="C115" s="225"/>
      <c r="D115" s="226" t="s">
        <v>275</v>
      </c>
      <c r="E115" s="227" t="s">
        <v>19</v>
      </c>
      <c r="F115" s="228" t="s">
        <v>5058</v>
      </c>
      <c r="G115" s="225"/>
      <c r="H115" s="229">
        <v>97.200000000000003</v>
      </c>
      <c r="I115" s="230"/>
      <c r="J115" s="225"/>
      <c r="K115" s="225"/>
      <c r="L115" s="231"/>
      <c r="M115" s="232"/>
      <c r="N115" s="233"/>
      <c r="O115" s="233"/>
      <c r="P115" s="233"/>
      <c r="Q115" s="233"/>
      <c r="R115" s="233"/>
      <c r="S115" s="233"/>
      <c r="T115" s="234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T115" s="235" t="s">
        <v>275</v>
      </c>
      <c r="AU115" s="235" t="s">
        <v>78</v>
      </c>
      <c r="AV115" s="12" t="s">
        <v>78</v>
      </c>
      <c r="AW115" s="12" t="s">
        <v>31</v>
      </c>
      <c r="AX115" s="12" t="s">
        <v>76</v>
      </c>
      <c r="AY115" s="235" t="s">
        <v>266</v>
      </c>
    </row>
    <row r="116" s="2" customFormat="1" ht="6.96" customHeight="1">
      <c r="A116" s="38"/>
      <c r="B116" s="59"/>
      <c r="C116" s="60"/>
      <c r="D116" s="60"/>
      <c r="E116" s="60"/>
      <c r="F116" s="60"/>
      <c r="G116" s="60"/>
      <c r="H116" s="60"/>
      <c r="I116" s="60"/>
      <c r="J116" s="60"/>
      <c r="K116" s="60"/>
      <c r="L116" s="44"/>
      <c r="M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</sheetData>
  <sheetProtection sheet="1" autoFilter="0" formatColumns="0" formatRows="0" objects="1" scenarios="1" spinCount="100000" saltValue="5QwRL3G8HC37ASA1U9nr7umZaHtluGv8mEtQ81uzMx8U/OSV065hra5i1xQaM5EIga8/NA99e72qAbQO4zwEUw==" hashValue="xvxLkQBbJNOc25W5Hmi64TEhUYgUFll/yU1TBGFYqNWnStEN2PRbL/dhBoK3qEEH4W/E6tkDxCrChywXyywBeQ==" algorithmName="SHA-512" password="CC35"/>
  <autoFilter ref="C88:K115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7:H77"/>
    <mergeCell ref="E79:H79"/>
    <mergeCell ref="E81:H81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175</v>
      </c>
    </row>
    <row r="3" hidden="1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20"/>
      <c r="AT3" s="17" t="s">
        <v>69</v>
      </c>
    </row>
    <row r="4" hidden="1" s="1" customFormat="1" ht="24.96" customHeight="1">
      <c r="B4" s="20"/>
      <c r="D4" s="141" t="s">
        <v>240</v>
      </c>
      <c r="L4" s="20"/>
      <c r="M4" s="142" t="s">
        <v>10</v>
      </c>
      <c r="AT4" s="17" t="s">
        <v>4</v>
      </c>
    </row>
    <row r="5" hidden="1" s="1" customFormat="1" ht="6.96" customHeight="1">
      <c r="B5" s="20"/>
      <c r="L5" s="20"/>
    </row>
    <row r="6" hidden="1" s="1" customFormat="1" ht="12" customHeight="1">
      <c r="B6" s="20"/>
      <c r="D6" s="143" t="s">
        <v>16</v>
      </c>
      <c r="L6" s="20"/>
    </row>
    <row r="7" hidden="1" s="1" customFormat="1" ht="16.5" customHeight="1">
      <c r="B7" s="20"/>
      <c r="E7" s="144" t="str">
        <f>'Rekapitulace stavby'!K6</f>
        <v>3. STAVBA - FIALOVÁ - Vozovna Pisárky, etapa III. - vratná tramvajová smyčka</v>
      </c>
      <c r="F7" s="143"/>
      <c r="G7" s="143"/>
      <c r="H7" s="143"/>
      <c r="L7" s="20"/>
    </row>
    <row r="8" hidden="1" s="1" customFormat="1" ht="12" customHeight="1">
      <c r="B8" s="20"/>
      <c r="D8" s="143" t="s">
        <v>241</v>
      </c>
      <c r="L8" s="20"/>
    </row>
    <row r="9" hidden="1" s="2" customFormat="1" ht="16.5" customHeight="1">
      <c r="A9" s="38"/>
      <c r="B9" s="44"/>
      <c r="C9" s="38"/>
      <c r="D9" s="38"/>
      <c r="E9" s="144" t="s">
        <v>3830</v>
      </c>
      <c r="F9" s="38"/>
      <c r="G9" s="38"/>
      <c r="H9" s="38"/>
      <c r="I9" s="38"/>
      <c r="J9" s="38"/>
      <c r="K9" s="38"/>
      <c r="L9" s="145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hidden="1" s="2" customFormat="1" ht="12" customHeight="1">
      <c r="A10" s="38"/>
      <c r="B10" s="44"/>
      <c r="C10" s="38"/>
      <c r="D10" s="143" t="s">
        <v>243</v>
      </c>
      <c r="E10" s="38"/>
      <c r="F10" s="38"/>
      <c r="G10" s="38"/>
      <c r="H10" s="38"/>
      <c r="I10" s="38"/>
      <c r="J10" s="38"/>
      <c r="K10" s="38"/>
      <c r="L10" s="145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hidden="1" s="2" customFormat="1" ht="16.5" customHeight="1">
      <c r="A11" s="38"/>
      <c r="B11" s="44"/>
      <c r="C11" s="38"/>
      <c r="D11" s="38"/>
      <c r="E11" s="146" t="s">
        <v>5059</v>
      </c>
      <c r="F11" s="38"/>
      <c r="G11" s="38"/>
      <c r="H11" s="38"/>
      <c r="I11" s="38"/>
      <c r="J11" s="38"/>
      <c r="K11" s="38"/>
      <c r="L11" s="145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hidden="1" s="2" customFormat="1">
      <c r="A12" s="38"/>
      <c r="B12" s="44"/>
      <c r="C12" s="38"/>
      <c r="D12" s="38"/>
      <c r="E12" s="38"/>
      <c r="F12" s="38"/>
      <c r="G12" s="38"/>
      <c r="H12" s="38"/>
      <c r="I12" s="38"/>
      <c r="J12" s="38"/>
      <c r="K12" s="38"/>
      <c r="L12" s="145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hidden="1" s="2" customFormat="1" ht="12" customHeight="1">
      <c r="A13" s="38"/>
      <c r="B13" s="44"/>
      <c r="C13" s="38"/>
      <c r="D13" s="143" t="s">
        <v>18</v>
      </c>
      <c r="E13" s="38"/>
      <c r="F13" s="133" t="s">
        <v>19</v>
      </c>
      <c r="G13" s="38"/>
      <c r="H13" s="38"/>
      <c r="I13" s="143" t="s">
        <v>20</v>
      </c>
      <c r="J13" s="133" t="s">
        <v>19</v>
      </c>
      <c r="K13" s="38"/>
      <c r="L13" s="145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hidden="1" s="2" customFormat="1" ht="12" customHeight="1">
      <c r="A14" s="38"/>
      <c r="B14" s="44"/>
      <c r="C14" s="38"/>
      <c r="D14" s="143" t="s">
        <v>21</v>
      </c>
      <c r="E14" s="38"/>
      <c r="F14" s="133" t="s">
        <v>22</v>
      </c>
      <c r="G14" s="38"/>
      <c r="H14" s="38"/>
      <c r="I14" s="143" t="s">
        <v>23</v>
      </c>
      <c r="J14" s="147" t="str">
        <f>'Rekapitulace stavby'!AN8</f>
        <v>20. 12. 2021</v>
      </c>
      <c r="K14" s="38"/>
      <c r="L14" s="145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hidden="1" s="2" customFormat="1" ht="10.8" customHeight="1">
      <c r="A15" s="38"/>
      <c r="B15" s="44"/>
      <c r="C15" s="38"/>
      <c r="D15" s="38"/>
      <c r="E15" s="38"/>
      <c r="F15" s="38"/>
      <c r="G15" s="38"/>
      <c r="H15" s="38"/>
      <c r="I15" s="38"/>
      <c r="J15" s="38"/>
      <c r="K15" s="38"/>
      <c r="L15" s="145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hidden="1" s="2" customFormat="1" ht="12" customHeight="1">
      <c r="A16" s="38"/>
      <c r="B16" s="44"/>
      <c r="C16" s="38"/>
      <c r="D16" s="143" t="s">
        <v>25</v>
      </c>
      <c r="E16" s="38"/>
      <c r="F16" s="38"/>
      <c r="G16" s="38"/>
      <c r="H16" s="38"/>
      <c r="I16" s="143" t="s">
        <v>26</v>
      </c>
      <c r="J16" s="133" t="str">
        <f>IF('Rekapitulace stavby'!AN10="","",'Rekapitulace stavby'!AN10)</f>
        <v/>
      </c>
      <c r="K16" s="38"/>
      <c r="L16" s="145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hidden="1" s="2" customFormat="1" ht="18" customHeight="1">
      <c r="A17" s="38"/>
      <c r="B17" s="44"/>
      <c r="C17" s="38"/>
      <c r="D17" s="38"/>
      <c r="E17" s="133" t="str">
        <f>IF('Rekapitulace stavby'!E11="","",'Rekapitulace stavby'!E11)</f>
        <v xml:space="preserve"> </v>
      </c>
      <c r="F17" s="38"/>
      <c r="G17" s="38"/>
      <c r="H17" s="38"/>
      <c r="I17" s="143" t="s">
        <v>27</v>
      </c>
      <c r="J17" s="133" t="str">
        <f>IF('Rekapitulace stavby'!AN11="","",'Rekapitulace stavby'!AN11)</f>
        <v/>
      </c>
      <c r="K17" s="38"/>
      <c r="L17" s="145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hidden="1" s="2" customFormat="1" ht="6.96" customHeight="1">
      <c r="A18" s="38"/>
      <c r="B18" s="44"/>
      <c r="C18" s="38"/>
      <c r="D18" s="38"/>
      <c r="E18" s="38"/>
      <c r="F18" s="38"/>
      <c r="G18" s="38"/>
      <c r="H18" s="38"/>
      <c r="I18" s="38"/>
      <c r="J18" s="38"/>
      <c r="K18" s="38"/>
      <c r="L18" s="145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hidden="1" s="2" customFormat="1" ht="12" customHeight="1">
      <c r="A19" s="38"/>
      <c r="B19" s="44"/>
      <c r="C19" s="38"/>
      <c r="D19" s="143" t="s">
        <v>28</v>
      </c>
      <c r="E19" s="38"/>
      <c r="F19" s="38"/>
      <c r="G19" s="38"/>
      <c r="H19" s="38"/>
      <c r="I19" s="143" t="s">
        <v>26</v>
      </c>
      <c r="J19" s="33" t="str">
        <f>'Rekapitulace stavby'!AN13</f>
        <v>Vyplň údaj</v>
      </c>
      <c r="K19" s="38"/>
      <c r="L19" s="145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hidden="1" s="2" customFormat="1" ht="18" customHeight="1">
      <c r="A20" s="38"/>
      <c r="B20" s="44"/>
      <c r="C20" s="38"/>
      <c r="D20" s="38"/>
      <c r="E20" s="33" t="str">
        <f>'Rekapitulace stavby'!E14</f>
        <v>Vyplň údaj</v>
      </c>
      <c r="F20" s="133"/>
      <c r="G20" s="133"/>
      <c r="H20" s="133"/>
      <c r="I20" s="143" t="s">
        <v>27</v>
      </c>
      <c r="J20" s="33" t="str">
        <f>'Rekapitulace stavby'!AN14</f>
        <v>Vyplň údaj</v>
      </c>
      <c r="K20" s="38"/>
      <c r="L20" s="145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hidden="1" s="2" customFormat="1" ht="6.96" customHeight="1">
      <c r="A21" s="38"/>
      <c r="B21" s="44"/>
      <c r="C21" s="38"/>
      <c r="D21" s="38"/>
      <c r="E21" s="38"/>
      <c r="F21" s="38"/>
      <c r="G21" s="38"/>
      <c r="H21" s="38"/>
      <c r="I21" s="38"/>
      <c r="J21" s="38"/>
      <c r="K21" s="38"/>
      <c r="L21" s="145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hidden="1" s="2" customFormat="1" ht="12" customHeight="1">
      <c r="A22" s="38"/>
      <c r="B22" s="44"/>
      <c r="C22" s="38"/>
      <c r="D22" s="143" t="s">
        <v>30</v>
      </c>
      <c r="E22" s="38"/>
      <c r="F22" s="38"/>
      <c r="G22" s="38"/>
      <c r="H22" s="38"/>
      <c r="I22" s="143" t="s">
        <v>26</v>
      </c>
      <c r="J22" s="133" t="str">
        <f>IF('Rekapitulace stavby'!AN16="","",'Rekapitulace stavby'!AN16)</f>
        <v/>
      </c>
      <c r="K22" s="38"/>
      <c r="L22" s="145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hidden="1" s="2" customFormat="1" ht="18" customHeight="1">
      <c r="A23" s="38"/>
      <c r="B23" s="44"/>
      <c r="C23" s="38"/>
      <c r="D23" s="38"/>
      <c r="E23" s="133" t="str">
        <f>IF('Rekapitulace stavby'!E17="","",'Rekapitulace stavby'!E17)</f>
        <v xml:space="preserve"> </v>
      </c>
      <c r="F23" s="38"/>
      <c r="G23" s="38"/>
      <c r="H23" s="38"/>
      <c r="I23" s="143" t="s">
        <v>27</v>
      </c>
      <c r="J23" s="133" t="str">
        <f>IF('Rekapitulace stavby'!AN17="","",'Rekapitulace stavby'!AN17)</f>
        <v/>
      </c>
      <c r="K23" s="38"/>
      <c r="L23" s="145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hidden="1" s="2" customFormat="1" ht="6.96" customHeight="1">
      <c r="A24" s="38"/>
      <c r="B24" s="44"/>
      <c r="C24" s="38"/>
      <c r="D24" s="38"/>
      <c r="E24" s="38"/>
      <c r="F24" s="38"/>
      <c r="G24" s="38"/>
      <c r="H24" s="38"/>
      <c r="I24" s="38"/>
      <c r="J24" s="38"/>
      <c r="K24" s="38"/>
      <c r="L24" s="145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hidden="1" s="2" customFormat="1" ht="12" customHeight="1">
      <c r="A25" s="38"/>
      <c r="B25" s="44"/>
      <c r="C25" s="38"/>
      <c r="D25" s="143" t="s">
        <v>32</v>
      </c>
      <c r="E25" s="38"/>
      <c r="F25" s="38"/>
      <c r="G25" s="38"/>
      <c r="H25" s="38"/>
      <c r="I25" s="143" t="s">
        <v>26</v>
      </c>
      <c r="J25" s="133" t="str">
        <f>IF('Rekapitulace stavby'!AN19="","",'Rekapitulace stavby'!AN19)</f>
        <v/>
      </c>
      <c r="K25" s="38"/>
      <c r="L25" s="145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hidden="1" s="2" customFormat="1" ht="18" customHeight="1">
      <c r="A26" s="38"/>
      <c r="B26" s="44"/>
      <c r="C26" s="38"/>
      <c r="D26" s="38"/>
      <c r="E26" s="133" t="str">
        <f>IF('Rekapitulace stavby'!E20="","",'Rekapitulace stavby'!E20)</f>
        <v xml:space="preserve"> </v>
      </c>
      <c r="F26" s="38"/>
      <c r="G26" s="38"/>
      <c r="H26" s="38"/>
      <c r="I26" s="143" t="s">
        <v>27</v>
      </c>
      <c r="J26" s="133" t="str">
        <f>IF('Rekapitulace stavby'!AN20="","",'Rekapitulace stavby'!AN20)</f>
        <v/>
      </c>
      <c r="K26" s="38"/>
      <c r="L26" s="145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hidden="1" s="2" customFormat="1" ht="6.96" customHeight="1">
      <c r="A27" s="38"/>
      <c r="B27" s="44"/>
      <c r="C27" s="38"/>
      <c r="D27" s="38"/>
      <c r="E27" s="38"/>
      <c r="F27" s="38"/>
      <c r="G27" s="38"/>
      <c r="H27" s="38"/>
      <c r="I27" s="38"/>
      <c r="J27" s="38"/>
      <c r="K27" s="38"/>
      <c r="L27" s="145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hidden="1" s="2" customFormat="1" ht="12" customHeight="1">
      <c r="A28" s="38"/>
      <c r="B28" s="44"/>
      <c r="C28" s="38"/>
      <c r="D28" s="143" t="s">
        <v>33</v>
      </c>
      <c r="E28" s="38"/>
      <c r="F28" s="38"/>
      <c r="G28" s="38"/>
      <c r="H28" s="38"/>
      <c r="I28" s="38"/>
      <c r="J28" s="38"/>
      <c r="K28" s="38"/>
      <c r="L28" s="145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hidden="1" s="8" customFormat="1" ht="16.5" customHeight="1">
      <c r="A29" s="148"/>
      <c r="B29" s="149"/>
      <c r="C29" s="148"/>
      <c r="D29" s="148"/>
      <c r="E29" s="150" t="s">
        <v>19</v>
      </c>
      <c r="F29" s="150"/>
      <c r="G29" s="150"/>
      <c r="H29" s="150"/>
      <c r="I29" s="148"/>
      <c r="J29" s="148"/>
      <c r="K29" s="148"/>
      <c r="L29" s="151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</row>
    <row r="30" hidden="1" s="2" customFormat="1" ht="6.96" customHeight="1">
      <c r="A30" s="38"/>
      <c r="B30" s="44"/>
      <c r="C30" s="38"/>
      <c r="D30" s="38"/>
      <c r="E30" s="38"/>
      <c r="F30" s="38"/>
      <c r="G30" s="38"/>
      <c r="H30" s="38"/>
      <c r="I30" s="38"/>
      <c r="J30" s="38"/>
      <c r="K30" s="38"/>
      <c r="L30" s="145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hidden="1" s="2" customFormat="1" ht="6.96" customHeight="1">
      <c r="A31" s="38"/>
      <c r="B31" s="44"/>
      <c r="C31" s="38"/>
      <c r="D31" s="152"/>
      <c r="E31" s="152"/>
      <c r="F31" s="152"/>
      <c r="G31" s="152"/>
      <c r="H31" s="152"/>
      <c r="I31" s="152"/>
      <c r="J31" s="152"/>
      <c r="K31" s="152"/>
      <c r="L31" s="145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hidden="1" s="2" customFormat="1" ht="25.44" customHeight="1">
      <c r="A32" s="38"/>
      <c r="B32" s="44"/>
      <c r="C32" s="38"/>
      <c r="D32" s="153" t="s">
        <v>35</v>
      </c>
      <c r="E32" s="38"/>
      <c r="F32" s="38"/>
      <c r="G32" s="38"/>
      <c r="H32" s="38"/>
      <c r="I32" s="38"/>
      <c r="J32" s="154">
        <f>ROUND(J90, 2)</f>
        <v>0</v>
      </c>
      <c r="K32" s="38"/>
      <c r="L32" s="145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hidden="1" s="2" customFormat="1" ht="6.96" customHeight="1">
      <c r="A33" s="38"/>
      <c r="B33" s="44"/>
      <c r="C33" s="38"/>
      <c r="D33" s="152"/>
      <c r="E33" s="152"/>
      <c r="F33" s="152"/>
      <c r="G33" s="152"/>
      <c r="H33" s="152"/>
      <c r="I33" s="152"/>
      <c r="J33" s="152"/>
      <c r="K33" s="152"/>
      <c r="L33" s="145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hidden="1" s="2" customFormat="1" ht="14.4" customHeight="1">
      <c r="A34" s="38"/>
      <c r="B34" s="44"/>
      <c r="C34" s="38"/>
      <c r="D34" s="38"/>
      <c r="E34" s="38"/>
      <c r="F34" s="155" t="s">
        <v>37</v>
      </c>
      <c r="G34" s="38"/>
      <c r="H34" s="38"/>
      <c r="I34" s="155" t="s">
        <v>36</v>
      </c>
      <c r="J34" s="155" t="s">
        <v>38</v>
      </c>
      <c r="K34" s="38"/>
      <c r="L34" s="145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156" t="s">
        <v>39</v>
      </c>
      <c r="E35" s="143" t="s">
        <v>40</v>
      </c>
      <c r="F35" s="157">
        <f>ROUND((SUM(BE90:BE182)),  2)</f>
        <v>0</v>
      </c>
      <c r="G35" s="38"/>
      <c r="H35" s="38"/>
      <c r="I35" s="158">
        <v>0.20999999999999999</v>
      </c>
      <c r="J35" s="157">
        <f>ROUND(((SUM(BE90:BE182))*I35),  2)</f>
        <v>0</v>
      </c>
      <c r="K35" s="38"/>
      <c r="L35" s="145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3" t="s">
        <v>41</v>
      </c>
      <c r="F36" s="157">
        <f>ROUND((SUM(BF90:BF182)),  2)</f>
        <v>0</v>
      </c>
      <c r="G36" s="38"/>
      <c r="H36" s="38"/>
      <c r="I36" s="158">
        <v>0.14999999999999999</v>
      </c>
      <c r="J36" s="157">
        <f>ROUND(((SUM(BF90:BF182))*I36),  2)</f>
        <v>0</v>
      </c>
      <c r="K36" s="38"/>
      <c r="L36" s="145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3" t="s">
        <v>42</v>
      </c>
      <c r="F37" s="157">
        <f>ROUND((SUM(BG90:BG182)),  2)</f>
        <v>0</v>
      </c>
      <c r="G37" s="38"/>
      <c r="H37" s="38"/>
      <c r="I37" s="158">
        <v>0.20999999999999999</v>
      </c>
      <c r="J37" s="157">
        <f>0</f>
        <v>0</v>
      </c>
      <c r="K37" s="38"/>
      <c r="L37" s="145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44"/>
      <c r="C38" s="38"/>
      <c r="D38" s="38"/>
      <c r="E38" s="143" t="s">
        <v>43</v>
      </c>
      <c r="F38" s="157">
        <f>ROUND((SUM(BH90:BH182)),  2)</f>
        <v>0</v>
      </c>
      <c r="G38" s="38"/>
      <c r="H38" s="38"/>
      <c r="I38" s="158">
        <v>0.14999999999999999</v>
      </c>
      <c r="J38" s="157">
        <f>0</f>
        <v>0</v>
      </c>
      <c r="K38" s="38"/>
      <c r="L38" s="145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44"/>
      <c r="C39" s="38"/>
      <c r="D39" s="38"/>
      <c r="E39" s="143" t="s">
        <v>44</v>
      </c>
      <c r="F39" s="157">
        <f>ROUND((SUM(BI90:BI182)),  2)</f>
        <v>0</v>
      </c>
      <c r="G39" s="38"/>
      <c r="H39" s="38"/>
      <c r="I39" s="158">
        <v>0</v>
      </c>
      <c r="J39" s="157">
        <f>0</f>
        <v>0</v>
      </c>
      <c r="K39" s="38"/>
      <c r="L39" s="145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hidden="1" s="2" customFormat="1" ht="6.96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145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hidden="1" s="2" customFormat="1" ht="25.44" customHeight="1">
      <c r="A41" s="38"/>
      <c r="B41" s="44"/>
      <c r="C41" s="159"/>
      <c r="D41" s="160" t="s">
        <v>45</v>
      </c>
      <c r="E41" s="161"/>
      <c r="F41" s="161"/>
      <c r="G41" s="162" t="s">
        <v>46</v>
      </c>
      <c r="H41" s="163" t="s">
        <v>47</v>
      </c>
      <c r="I41" s="161"/>
      <c r="J41" s="164">
        <f>SUM(J32:J39)</f>
        <v>0</v>
      </c>
      <c r="K41" s="165"/>
      <c r="L41" s="145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hidden="1" s="2" customFormat="1" ht="14.4" customHeight="1">
      <c r="A42" s="38"/>
      <c r="B42" s="166"/>
      <c r="C42" s="167"/>
      <c r="D42" s="167"/>
      <c r="E42" s="167"/>
      <c r="F42" s="167"/>
      <c r="G42" s="167"/>
      <c r="H42" s="167"/>
      <c r="I42" s="167"/>
      <c r="J42" s="167"/>
      <c r="K42" s="167"/>
      <c r="L42" s="145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hidden="1"/>
    <row r="44" hidden="1"/>
    <row r="45" hidden="1"/>
    <row r="46" s="2" customFormat="1" ht="6.96" customHeight="1">
      <c r="A46" s="38"/>
      <c r="B46" s="168"/>
      <c r="C46" s="169"/>
      <c r="D46" s="169"/>
      <c r="E46" s="169"/>
      <c r="F46" s="169"/>
      <c r="G46" s="169"/>
      <c r="H46" s="169"/>
      <c r="I46" s="169"/>
      <c r="J46" s="169"/>
      <c r="K46" s="169"/>
      <c r="L46" s="145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s="2" customFormat="1" ht="24.96" customHeight="1">
      <c r="A47" s="38"/>
      <c r="B47" s="39"/>
      <c r="C47" s="23" t="s">
        <v>245</v>
      </c>
      <c r="D47" s="40"/>
      <c r="E47" s="40"/>
      <c r="F47" s="40"/>
      <c r="G47" s="40"/>
      <c r="H47" s="40"/>
      <c r="I47" s="40"/>
      <c r="J47" s="40"/>
      <c r="K47" s="40"/>
      <c r="L47" s="145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s="2" customFormat="1" ht="6.96" customHeight="1">
      <c r="A48" s="38"/>
      <c r="B48" s="39"/>
      <c r="C48" s="40"/>
      <c r="D48" s="40"/>
      <c r="E48" s="40"/>
      <c r="F48" s="40"/>
      <c r="G48" s="40"/>
      <c r="H48" s="40"/>
      <c r="I48" s="40"/>
      <c r="J48" s="40"/>
      <c r="K48" s="40"/>
      <c r="L48" s="145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s="2" customFormat="1" ht="12" customHeight="1">
      <c r="A49" s="38"/>
      <c r="B49" s="39"/>
      <c r="C49" s="32" t="s">
        <v>16</v>
      </c>
      <c r="D49" s="40"/>
      <c r="E49" s="40"/>
      <c r="F49" s="40"/>
      <c r="G49" s="40"/>
      <c r="H49" s="40"/>
      <c r="I49" s="40"/>
      <c r="J49" s="40"/>
      <c r="K49" s="40"/>
      <c r="L49" s="145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s="2" customFormat="1" ht="16.5" customHeight="1">
      <c r="A50" s="38"/>
      <c r="B50" s="39"/>
      <c r="C50" s="40"/>
      <c r="D50" s="40"/>
      <c r="E50" s="170" t="str">
        <f>E7</f>
        <v>3. STAVBA - FIALOVÁ - Vozovna Pisárky, etapa III. - vratná tramvajová smyčka</v>
      </c>
      <c r="F50" s="32"/>
      <c r="G50" s="32"/>
      <c r="H50" s="32"/>
      <c r="I50" s="40"/>
      <c r="J50" s="40"/>
      <c r="K50" s="40"/>
      <c r="L50" s="145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s="1" customFormat="1" ht="12" customHeight="1">
      <c r="B51" s="21"/>
      <c r="C51" s="32" t="s">
        <v>241</v>
      </c>
      <c r="D51" s="22"/>
      <c r="E51" s="22"/>
      <c r="F51" s="22"/>
      <c r="G51" s="22"/>
      <c r="H51" s="22"/>
      <c r="I51" s="22"/>
      <c r="J51" s="22"/>
      <c r="K51" s="22"/>
      <c r="L51" s="20"/>
    </row>
    <row r="52" s="2" customFormat="1" ht="16.5" customHeight="1">
      <c r="A52" s="38"/>
      <c r="B52" s="39"/>
      <c r="C52" s="40"/>
      <c r="D52" s="40"/>
      <c r="E52" s="170" t="s">
        <v>3830</v>
      </c>
      <c r="F52" s="40"/>
      <c r="G52" s="40"/>
      <c r="H52" s="40"/>
      <c r="I52" s="40"/>
      <c r="J52" s="40"/>
      <c r="K52" s="40"/>
      <c r="L52" s="145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s="2" customFormat="1" ht="12" customHeight="1">
      <c r="A53" s="38"/>
      <c r="B53" s="39"/>
      <c r="C53" s="32" t="s">
        <v>243</v>
      </c>
      <c r="D53" s="40"/>
      <c r="E53" s="40"/>
      <c r="F53" s="40"/>
      <c r="G53" s="40"/>
      <c r="H53" s="40"/>
      <c r="I53" s="40"/>
      <c r="J53" s="40"/>
      <c r="K53" s="40"/>
      <c r="L53" s="145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s="2" customFormat="1" ht="16.5" customHeight="1">
      <c r="A54" s="38"/>
      <c r="B54" s="39"/>
      <c r="C54" s="40"/>
      <c r="D54" s="40"/>
      <c r="E54" s="69" t="str">
        <f>E11</f>
        <v>SO 666 - Trolejové vedení</v>
      </c>
      <c r="F54" s="40"/>
      <c r="G54" s="40"/>
      <c r="H54" s="40"/>
      <c r="I54" s="40"/>
      <c r="J54" s="40"/>
      <c r="K54" s="40"/>
      <c r="L54" s="145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s="2" customFormat="1" ht="6.96" customHeight="1">
      <c r="A55" s="38"/>
      <c r="B55" s="39"/>
      <c r="C55" s="40"/>
      <c r="D55" s="40"/>
      <c r="E55" s="40"/>
      <c r="F55" s="40"/>
      <c r="G55" s="40"/>
      <c r="H55" s="40"/>
      <c r="I55" s="40"/>
      <c r="J55" s="40"/>
      <c r="K55" s="40"/>
      <c r="L55" s="145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s="2" customFormat="1" ht="12" customHeight="1">
      <c r="A56" s="38"/>
      <c r="B56" s="39"/>
      <c r="C56" s="32" t="s">
        <v>21</v>
      </c>
      <c r="D56" s="40"/>
      <c r="E56" s="40"/>
      <c r="F56" s="27" t="str">
        <f>F14</f>
        <v xml:space="preserve"> </v>
      </c>
      <c r="G56" s="40"/>
      <c r="H56" s="40"/>
      <c r="I56" s="32" t="s">
        <v>23</v>
      </c>
      <c r="J56" s="72" t="str">
        <f>IF(J14="","",J14)</f>
        <v>20. 12. 2021</v>
      </c>
      <c r="K56" s="40"/>
      <c r="L56" s="145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s="2" customFormat="1" ht="6.96" customHeight="1">
      <c r="A57" s="38"/>
      <c r="B57" s="39"/>
      <c r="C57" s="40"/>
      <c r="D57" s="40"/>
      <c r="E57" s="40"/>
      <c r="F57" s="40"/>
      <c r="G57" s="40"/>
      <c r="H57" s="40"/>
      <c r="I57" s="40"/>
      <c r="J57" s="40"/>
      <c r="K57" s="40"/>
      <c r="L57" s="145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s="2" customFormat="1" ht="15.15" customHeight="1">
      <c r="A58" s="38"/>
      <c r="B58" s="39"/>
      <c r="C58" s="32" t="s">
        <v>25</v>
      </c>
      <c r="D58" s="40"/>
      <c r="E58" s="40"/>
      <c r="F58" s="27" t="str">
        <f>E17</f>
        <v xml:space="preserve"> </v>
      </c>
      <c r="G58" s="40"/>
      <c r="H58" s="40"/>
      <c r="I58" s="32" t="s">
        <v>30</v>
      </c>
      <c r="J58" s="36" t="str">
        <f>E23</f>
        <v xml:space="preserve"> </v>
      </c>
      <c r="K58" s="40"/>
      <c r="L58" s="145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</row>
    <row r="59" s="2" customFormat="1" ht="15.15" customHeight="1">
      <c r="A59" s="38"/>
      <c r="B59" s="39"/>
      <c r="C59" s="32" t="s">
        <v>28</v>
      </c>
      <c r="D59" s="40"/>
      <c r="E59" s="40"/>
      <c r="F59" s="27" t="str">
        <f>IF(E20="","",E20)</f>
        <v>Vyplň údaj</v>
      </c>
      <c r="G59" s="40"/>
      <c r="H59" s="40"/>
      <c r="I59" s="32" t="s">
        <v>32</v>
      </c>
      <c r="J59" s="36" t="str">
        <f>E26</f>
        <v xml:space="preserve"> </v>
      </c>
      <c r="K59" s="40"/>
      <c r="L59" s="145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</row>
    <row r="60" s="2" customFormat="1" ht="10.32" customHeight="1">
      <c r="A60" s="38"/>
      <c r="B60" s="39"/>
      <c r="C60" s="40"/>
      <c r="D60" s="40"/>
      <c r="E60" s="40"/>
      <c r="F60" s="40"/>
      <c r="G60" s="40"/>
      <c r="H60" s="40"/>
      <c r="I60" s="40"/>
      <c r="J60" s="40"/>
      <c r="K60" s="40"/>
      <c r="L60" s="145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</row>
    <row r="61" s="2" customFormat="1" ht="29.28" customHeight="1">
      <c r="A61" s="38"/>
      <c r="B61" s="39"/>
      <c r="C61" s="171" t="s">
        <v>246</v>
      </c>
      <c r="D61" s="172"/>
      <c r="E61" s="172"/>
      <c r="F61" s="172"/>
      <c r="G61" s="172"/>
      <c r="H61" s="172"/>
      <c r="I61" s="172"/>
      <c r="J61" s="173" t="s">
        <v>247</v>
      </c>
      <c r="K61" s="172"/>
      <c r="L61" s="145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 s="2" customFormat="1" ht="10.32" customHeight="1">
      <c r="A62" s="38"/>
      <c r="B62" s="39"/>
      <c r="C62" s="40"/>
      <c r="D62" s="40"/>
      <c r="E62" s="40"/>
      <c r="F62" s="40"/>
      <c r="G62" s="40"/>
      <c r="H62" s="40"/>
      <c r="I62" s="40"/>
      <c r="J62" s="40"/>
      <c r="K62" s="40"/>
      <c r="L62" s="145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</row>
    <row r="63" s="2" customFormat="1" ht="22.8" customHeight="1">
      <c r="A63" s="38"/>
      <c r="B63" s="39"/>
      <c r="C63" s="174" t="s">
        <v>67</v>
      </c>
      <c r="D63" s="40"/>
      <c r="E63" s="40"/>
      <c r="F63" s="40"/>
      <c r="G63" s="40"/>
      <c r="H63" s="40"/>
      <c r="I63" s="40"/>
      <c r="J63" s="102">
        <f>J90</f>
        <v>0</v>
      </c>
      <c r="K63" s="40"/>
      <c r="L63" s="145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U63" s="17" t="s">
        <v>248</v>
      </c>
    </row>
    <row r="64" s="9" customFormat="1" ht="24.96" customHeight="1">
      <c r="A64" s="9"/>
      <c r="B64" s="175"/>
      <c r="C64" s="176"/>
      <c r="D64" s="177" t="s">
        <v>5060</v>
      </c>
      <c r="E64" s="178"/>
      <c r="F64" s="178"/>
      <c r="G64" s="178"/>
      <c r="H64" s="178"/>
      <c r="I64" s="178"/>
      <c r="J64" s="179">
        <f>J91</f>
        <v>0</v>
      </c>
      <c r="K64" s="176"/>
      <c r="L64" s="180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9" customFormat="1" ht="24.96" customHeight="1">
      <c r="A65" s="9"/>
      <c r="B65" s="175"/>
      <c r="C65" s="176"/>
      <c r="D65" s="177" t="s">
        <v>5061</v>
      </c>
      <c r="E65" s="178"/>
      <c r="F65" s="178"/>
      <c r="G65" s="178"/>
      <c r="H65" s="178"/>
      <c r="I65" s="178"/>
      <c r="J65" s="179">
        <f>J143</f>
        <v>0</v>
      </c>
      <c r="K65" s="176"/>
      <c r="L65" s="180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9" customFormat="1" ht="24.96" customHeight="1">
      <c r="A66" s="9"/>
      <c r="B66" s="175"/>
      <c r="C66" s="176"/>
      <c r="D66" s="177" t="s">
        <v>5062</v>
      </c>
      <c r="E66" s="178"/>
      <c r="F66" s="178"/>
      <c r="G66" s="178"/>
      <c r="H66" s="178"/>
      <c r="I66" s="178"/>
      <c r="J66" s="179">
        <f>J149</f>
        <v>0</v>
      </c>
      <c r="K66" s="176"/>
      <c r="L66" s="180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9" customFormat="1" ht="24.96" customHeight="1">
      <c r="A67" s="9"/>
      <c r="B67" s="175"/>
      <c r="C67" s="176"/>
      <c r="D67" s="177" t="s">
        <v>5063</v>
      </c>
      <c r="E67" s="178"/>
      <c r="F67" s="178"/>
      <c r="G67" s="178"/>
      <c r="H67" s="178"/>
      <c r="I67" s="178"/>
      <c r="J67" s="179">
        <f>J161</f>
        <v>0</v>
      </c>
      <c r="K67" s="176"/>
      <c r="L67" s="180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9" customFormat="1" ht="24.96" customHeight="1">
      <c r="A68" s="9"/>
      <c r="B68" s="175"/>
      <c r="C68" s="176"/>
      <c r="D68" s="177" t="s">
        <v>5064</v>
      </c>
      <c r="E68" s="178"/>
      <c r="F68" s="178"/>
      <c r="G68" s="178"/>
      <c r="H68" s="178"/>
      <c r="I68" s="178"/>
      <c r="J68" s="179">
        <f>J176</f>
        <v>0</v>
      </c>
      <c r="K68" s="176"/>
      <c r="L68" s="180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2" customFormat="1" ht="21.84" customHeight="1">
      <c r="A69" s="38"/>
      <c r="B69" s="39"/>
      <c r="C69" s="40"/>
      <c r="D69" s="40"/>
      <c r="E69" s="40"/>
      <c r="F69" s="40"/>
      <c r="G69" s="40"/>
      <c r="H69" s="40"/>
      <c r="I69" s="40"/>
      <c r="J69" s="40"/>
      <c r="K69" s="40"/>
      <c r="L69" s="145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</row>
    <row r="70" s="2" customFormat="1" ht="6.96" customHeight="1">
      <c r="A70" s="38"/>
      <c r="B70" s="59"/>
      <c r="C70" s="60"/>
      <c r="D70" s="60"/>
      <c r="E70" s="60"/>
      <c r="F70" s="60"/>
      <c r="G70" s="60"/>
      <c r="H70" s="60"/>
      <c r="I70" s="60"/>
      <c r="J70" s="60"/>
      <c r="K70" s="60"/>
      <c r="L70" s="145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</row>
    <row r="74" s="2" customFormat="1" ht="6.96" customHeight="1">
      <c r="A74" s="38"/>
      <c r="B74" s="61"/>
      <c r="C74" s="62"/>
      <c r="D74" s="62"/>
      <c r="E74" s="62"/>
      <c r="F74" s="62"/>
      <c r="G74" s="62"/>
      <c r="H74" s="62"/>
      <c r="I74" s="62"/>
      <c r="J74" s="62"/>
      <c r="K74" s="62"/>
      <c r="L74" s="145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</row>
    <row r="75" s="2" customFormat="1" ht="24.96" customHeight="1">
      <c r="A75" s="38"/>
      <c r="B75" s="39"/>
      <c r="C75" s="23" t="s">
        <v>250</v>
      </c>
      <c r="D75" s="40"/>
      <c r="E75" s="40"/>
      <c r="F75" s="40"/>
      <c r="G75" s="40"/>
      <c r="H75" s="40"/>
      <c r="I75" s="40"/>
      <c r="J75" s="40"/>
      <c r="K75" s="40"/>
      <c r="L75" s="145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6" s="2" customFormat="1" ht="6.96" customHeight="1">
      <c r="A76" s="38"/>
      <c r="B76" s="39"/>
      <c r="C76" s="40"/>
      <c r="D76" s="40"/>
      <c r="E76" s="40"/>
      <c r="F76" s="40"/>
      <c r="G76" s="40"/>
      <c r="H76" s="40"/>
      <c r="I76" s="40"/>
      <c r="J76" s="40"/>
      <c r="K76" s="40"/>
      <c r="L76" s="145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2" customHeight="1">
      <c r="A77" s="38"/>
      <c r="B77" s="39"/>
      <c r="C77" s="32" t="s">
        <v>16</v>
      </c>
      <c r="D77" s="40"/>
      <c r="E77" s="40"/>
      <c r="F77" s="40"/>
      <c r="G77" s="40"/>
      <c r="H77" s="40"/>
      <c r="I77" s="40"/>
      <c r="J77" s="40"/>
      <c r="K77" s="40"/>
      <c r="L77" s="145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78" s="2" customFormat="1" ht="16.5" customHeight="1">
      <c r="A78" s="38"/>
      <c r="B78" s="39"/>
      <c r="C78" s="40"/>
      <c r="D78" s="40"/>
      <c r="E78" s="170" t="str">
        <f>E7</f>
        <v>3. STAVBA - FIALOVÁ - Vozovna Pisárky, etapa III. - vratná tramvajová smyčka</v>
      </c>
      <c r="F78" s="32"/>
      <c r="G78" s="32"/>
      <c r="H78" s="32"/>
      <c r="I78" s="40"/>
      <c r="J78" s="40"/>
      <c r="K78" s="40"/>
      <c r="L78" s="145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</row>
    <row r="79" s="1" customFormat="1" ht="12" customHeight="1">
      <c r="B79" s="21"/>
      <c r="C79" s="32" t="s">
        <v>241</v>
      </c>
      <c r="D79" s="22"/>
      <c r="E79" s="22"/>
      <c r="F79" s="22"/>
      <c r="G79" s="22"/>
      <c r="H79" s="22"/>
      <c r="I79" s="22"/>
      <c r="J79" s="22"/>
      <c r="K79" s="22"/>
      <c r="L79" s="20"/>
    </row>
    <row r="80" s="2" customFormat="1" ht="16.5" customHeight="1">
      <c r="A80" s="38"/>
      <c r="B80" s="39"/>
      <c r="C80" s="40"/>
      <c r="D80" s="40"/>
      <c r="E80" s="170" t="s">
        <v>3830</v>
      </c>
      <c r="F80" s="40"/>
      <c r="G80" s="40"/>
      <c r="H80" s="40"/>
      <c r="I80" s="40"/>
      <c r="J80" s="40"/>
      <c r="K80" s="40"/>
      <c r="L80" s="145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12" customHeight="1">
      <c r="A81" s="38"/>
      <c r="B81" s="39"/>
      <c r="C81" s="32" t="s">
        <v>243</v>
      </c>
      <c r="D81" s="40"/>
      <c r="E81" s="40"/>
      <c r="F81" s="40"/>
      <c r="G81" s="40"/>
      <c r="H81" s="40"/>
      <c r="I81" s="40"/>
      <c r="J81" s="40"/>
      <c r="K81" s="40"/>
      <c r="L81" s="145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16.5" customHeight="1">
      <c r="A82" s="38"/>
      <c r="B82" s="39"/>
      <c r="C82" s="40"/>
      <c r="D82" s="40"/>
      <c r="E82" s="69" t="str">
        <f>E11</f>
        <v>SO 666 - Trolejové vedení</v>
      </c>
      <c r="F82" s="40"/>
      <c r="G82" s="40"/>
      <c r="H82" s="40"/>
      <c r="I82" s="40"/>
      <c r="J82" s="40"/>
      <c r="K82" s="40"/>
      <c r="L82" s="145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145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21</v>
      </c>
      <c r="D84" s="40"/>
      <c r="E84" s="40"/>
      <c r="F84" s="27" t="str">
        <f>F14</f>
        <v xml:space="preserve"> </v>
      </c>
      <c r="G84" s="40"/>
      <c r="H84" s="40"/>
      <c r="I84" s="32" t="s">
        <v>23</v>
      </c>
      <c r="J84" s="72" t="str">
        <f>IF(J14="","",J14)</f>
        <v>20. 12. 2021</v>
      </c>
      <c r="K84" s="40"/>
      <c r="L84" s="145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6.96" customHeight="1">
      <c r="A85" s="38"/>
      <c r="B85" s="39"/>
      <c r="C85" s="40"/>
      <c r="D85" s="40"/>
      <c r="E85" s="40"/>
      <c r="F85" s="40"/>
      <c r="G85" s="40"/>
      <c r="H85" s="40"/>
      <c r="I85" s="40"/>
      <c r="J85" s="40"/>
      <c r="K85" s="40"/>
      <c r="L85" s="145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5.15" customHeight="1">
      <c r="A86" s="38"/>
      <c r="B86" s="39"/>
      <c r="C86" s="32" t="s">
        <v>25</v>
      </c>
      <c r="D86" s="40"/>
      <c r="E86" s="40"/>
      <c r="F86" s="27" t="str">
        <f>E17</f>
        <v xml:space="preserve"> </v>
      </c>
      <c r="G86" s="40"/>
      <c r="H86" s="40"/>
      <c r="I86" s="32" t="s">
        <v>30</v>
      </c>
      <c r="J86" s="36" t="str">
        <f>E23</f>
        <v xml:space="preserve"> </v>
      </c>
      <c r="K86" s="40"/>
      <c r="L86" s="145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5.15" customHeight="1">
      <c r="A87" s="38"/>
      <c r="B87" s="39"/>
      <c r="C87" s="32" t="s">
        <v>28</v>
      </c>
      <c r="D87" s="40"/>
      <c r="E87" s="40"/>
      <c r="F87" s="27" t="str">
        <f>IF(E20="","",E20)</f>
        <v>Vyplň údaj</v>
      </c>
      <c r="G87" s="40"/>
      <c r="H87" s="40"/>
      <c r="I87" s="32" t="s">
        <v>32</v>
      </c>
      <c r="J87" s="36" t="str">
        <f>E26</f>
        <v xml:space="preserve"> </v>
      </c>
      <c r="K87" s="40"/>
      <c r="L87" s="145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10.32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145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10" customFormat="1" ht="29.28" customHeight="1">
      <c r="A89" s="181"/>
      <c r="B89" s="182"/>
      <c r="C89" s="183" t="s">
        <v>251</v>
      </c>
      <c r="D89" s="184" t="s">
        <v>54</v>
      </c>
      <c r="E89" s="184" t="s">
        <v>50</v>
      </c>
      <c r="F89" s="184" t="s">
        <v>51</v>
      </c>
      <c r="G89" s="184" t="s">
        <v>252</v>
      </c>
      <c r="H89" s="184" t="s">
        <v>253</v>
      </c>
      <c r="I89" s="184" t="s">
        <v>254</v>
      </c>
      <c r="J89" s="184" t="s">
        <v>247</v>
      </c>
      <c r="K89" s="185" t="s">
        <v>255</v>
      </c>
      <c r="L89" s="186"/>
      <c r="M89" s="92" t="s">
        <v>19</v>
      </c>
      <c r="N89" s="93" t="s">
        <v>39</v>
      </c>
      <c r="O89" s="93" t="s">
        <v>256</v>
      </c>
      <c r="P89" s="93" t="s">
        <v>257</v>
      </c>
      <c r="Q89" s="93" t="s">
        <v>258</v>
      </c>
      <c r="R89" s="93" t="s">
        <v>259</v>
      </c>
      <c r="S89" s="93" t="s">
        <v>260</v>
      </c>
      <c r="T89" s="94" t="s">
        <v>261</v>
      </c>
      <c r="U89" s="181"/>
      <c r="V89" s="181"/>
      <c r="W89" s="181"/>
      <c r="X89" s="181"/>
      <c r="Y89" s="181"/>
      <c r="Z89" s="181"/>
      <c r="AA89" s="181"/>
      <c r="AB89" s="181"/>
      <c r="AC89" s="181"/>
      <c r="AD89" s="181"/>
      <c r="AE89" s="181"/>
    </row>
    <row r="90" s="2" customFormat="1" ht="22.8" customHeight="1">
      <c r="A90" s="38"/>
      <c r="B90" s="39"/>
      <c r="C90" s="99" t="s">
        <v>262</v>
      </c>
      <c r="D90" s="40"/>
      <c r="E90" s="40"/>
      <c r="F90" s="40"/>
      <c r="G90" s="40"/>
      <c r="H90" s="40"/>
      <c r="I90" s="40"/>
      <c r="J90" s="187">
        <f>BK90</f>
        <v>0</v>
      </c>
      <c r="K90" s="40"/>
      <c r="L90" s="44"/>
      <c r="M90" s="95"/>
      <c r="N90" s="188"/>
      <c r="O90" s="96"/>
      <c r="P90" s="189">
        <f>P91+P143+P149+P161+P176</f>
        <v>0</v>
      </c>
      <c r="Q90" s="96"/>
      <c r="R90" s="189">
        <f>R91+R143+R149+R161+R176</f>
        <v>0</v>
      </c>
      <c r="S90" s="96"/>
      <c r="T90" s="190">
        <f>T91+T143+T149+T161+T176</f>
        <v>0</v>
      </c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T90" s="17" t="s">
        <v>68</v>
      </c>
      <c r="AU90" s="17" t="s">
        <v>248</v>
      </c>
      <c r="BK90" s="191">
        <f>BK91+BK143+BK149+BK161+BK176</f>
        <v>0</v>
      </c>
    </row>
    <row r="91" s="11" customFormat="1" ht="25.92" customHeight="1">
      <c r="A91" s="11"/>
      <c r="B91" s="192"/>
      <c r="C91" s="193"/>
      <c r="D91" s="194" t="s">
        <v>68</v>
      </c>
      <c r="E91" s="195" t="s">
        <v>5065</v>
      </c>
      <c r="F91" s="195" t="s">
        <v>5066</v>
      </c>
      <c r="G91" s="193"/>
      <c r="H91" s="193"/>
      <c r="I91" s="196"/>
      <c r="J91" s="197">
        <f>BK91</f>
        <v>0</v>
      </c>
      <c r="K91" s="193"/>
      <c r="L91" s="198"/>
      <c r="M91" s="199"/>
      <c r="N91" s="200"/>
      <c r="O91" s="200"/>
      <c r="P91" s="201">
        <f>SUM(P92:P142)</f>
        <v>0</v>
      </c>
      <c r="Q91" s="200"/>
      <c r="R91" s="201">
        <f>SUM(R92:R142)</f>
        <v>0</v>
      </c>
      <c r="S91" s="200"/>
      <c r="T91" s="202">
        <f>SUM(T92:T142)</f>
        <v>0</v>
      </c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R91" s="203" t="s">
        <v>78</v>
      </c>
      <c r="AT91" s="204" t="s">
        <v>68</v>
      </c>
      <c r="AU91" s="204" t="s">
        <v>69</v>
      </c>
      <c r="AY91" s="203" t="s">
        <v>266</v>
      </c>
      <c r="BK91" s="205">
        <f>SUM(BK92:BK142)</f>
        <v>0</v>
      </c>
    </row>
    <row r="92" s="2" customFormat="1" ht="16.5" customHeight="1">
      <c r="A92" s="38"/>
      <c r="B92" s="39"/>
      <c r="C92" s="206" t="s">
        <v>76</v>
      </c>
      <c r="D92" s="206" t="s">
        <v>267</v>
      </c>
      <c r="E92" s="207" t="s">
        <v>5067</v>
      </c>
      <c r="F92" s="208" t="s">
        <v>5068</v>
      </c>
      <c r="G92" s="209" t="s">
        <v>5069</v>
      </c>
      <c r="H92" s="210">
        <v>129</v>
      </c>
      <c r="I92" s="211"/>
      <c r="J92" s="212">
        <f>ROUND(I92*H92,2)</f>
        <v>0</v>
      </c>
      <c r="K92" s="208" t="s">
        <v>19</v>
      </c>
      <c r="L92" s="44"/>
      <c r="M92" s="213" t="s">
        <v>19</v>
      </c>
      <c r="N92" s="214" t="s">
        <v>40</v>
      </c>
      <c r="O92" s="84"/>
      <c r="P92" s="215">
        <f>O92*H92</f>
        <v>0</v>
      </c>
      <c r="Q92" s="215">
        <v>0</v>
      </c>
      <c r="R92" s="215">
        <f>Q92*H92</f>
        <v>0</v>
      </c>
      <c r="S92" s="215">
        <v>0</v>
      </c>
      <c r="T92" s="216">
        <f>S92*H92</f>
        <v>0</v>
      </c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R92" s="217" t="s">
        <v>591</v>
      </c>
      <c r="AT92" s="217" t="s">
        <v>267</v>
      </c>
      <c r="AU92" s="217" t="s">
        <v>76</v>
      </c>
      <c r="AY92" s="17" t="s">
        <v>266</v>
      </c>
      <c r="BE92" s="218">
        <f>IF(N92="základní",J92,0)</f>
        <v>0</v>
      </c>
      <c r="BF92" s="218">
        <f>IF(N92="snížená",J92,0)</f>
        <v>0</v>
      </c>
      <c r="BG92" s="218">
        <f>IF(N92="zákl. přenesená",J92,0)</f>
        <v>0</v>
      </c>
      <c r="BH92" s="218">
        <f>IF(N92="sníž. přenesená",J92,0)</f>
        <v>0</v>
      </c>
      <c r="BI92" s="218">
        <f>IF(N92="nulová",J92,0)</f>
        <v>0</v>
      </c>
      <c r="BJ92" s="17" t="s">
        <v>76</v>
      </c>
      <c r="BK92" s="218">
        <f>ROUND(I92*H92,2)</f>
        <v>0</v>
      </c>
      <c r="BL92" s="17" t="s">
        <v>591</v>
      </c>
      <c r="BM92" s="217" t="s">
        <v>78</v>
      </c>
    </row>
    <row r="93" s="2" customFormat="1" ht="16.5" customHeight="1">
      <c r="A93" s="38"/>
      <c r="B93" s="39"/>
      <c r="C93" s="206" t="s">
        <v>78</v>
      </c>
      <c r="D93" s="206" t="s">
        <v>267</v>
      </c>
      <c r="E93" s="207" t="s">
        <v>5070</v>
      </c>
      <c r="F93" s="208" t="s">
        <v>5071</v>
      </c>
      <c r="G93" s="209" t="s">
        <v>5069</v>
      </c>
      <c r="H93" s="210">
        <v>5</v>
      </c>
      <c r="I93" s="211"/>
      <c r="J93" s="212">
        <f>ROUND(I93*H93,2)</f>
        <v>0</v>
      </c>
      <c r="K93" s="208" t="s">
        <v>19</v>
      </c>
      <c r="L93" s="44"/>
      <c r="M93" s="213" t="s">
        <v>19</v>
      </c>
      <c r="N93" s="214" t="s">
        <v>40</v>
      </c>
      <c r="O93" s="84"/>
      <c r="P93" s="215">
        <f>O93*H93</f>
        <v>0</v>
      </c>
      <c r="Q93" s="215">
        <v>0</v>
      </c>
      <c r="R93" s="215">
        <f>Q93*H93</f>
        <v>0</v>
      </c>
      <c r="S93" s="215">
        <v>0</v>
      </c>
      <c r="T93" s="216">
        <f>S93*H93</f>
        <v>0</v>
      </c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R93" s="217" t="s">
        <v>591</v>
      </c>
      <c r="AT93" s="217" t="s">
        <v>267</v>
      </c>
      <c r="AU93" s="217" t="s">
        <v>76</v>
      </c>
      <c r="AY93" s="17" t="s">
        <v>266</v>
      </c>
      <c r="BE93" s="218">
        <f>IF(N93="základní",J93,0)</f>
        <v>0</v>
      </c>
      <c r="BF93" s="218">
        <f>IF(N93="snížená",J93,0)</f>
        <v>0</v>
      </c>
      <c r="BG93" s="218">
        <f>IF(N93="zákl. přenesená",J93,0)</f>
        <v>0</v>
      </c>
      <c r="BH93" s="218">
        <f>IF(N93="sníž. přenesená",J93,0)</f>
        <v>0</v>
      </c>
      <c r="BI93" s="218">
        <f>IF(N93="nulová",J93,0)</f>
        <v>0</v>
      </c>
      <c r="BJ93" s="17" t="s">
        <v>76</v>
      </c>
      <c r="BK93" s="218">
        <f>ROUND(I93*H93,2)</f>
        <v>0</v>
      </c>
      <c r="BL93" s="17" t="s">
        <v>591</v>
      </c>
      <c r="BM93" s="217" t="s">
        <v>265</v>
      </c>
    </row>
    <row r="94" s="2" customFormat="1" ht="16.5" customHeight="1">
      <c r="A94" s="38"/>
      <c r="B94" s="39"/>
      <c r="C94" s="206" t="s">
        <v>312</v>
      </c>
      <c r="D94" s="206" t="s">
        <v>267</v>
      </c>
      <c r="E94" s="207" t="s">
        <v>5072</v>
      </c>
      <c r="F94" s="208" t="s">
        <v>5073</v>
      </c>
      <c r="G94" s="209" t="s">
        <v>5069</v>
      </c>
      <c r="H94" s="210">
        <v>2</v>
      </c>
      <c r="I94" s="211"/>
      <c r="J94" s="212">
        <f>ROUND(I94*H94,2)</f>
        <v>0</v>
      </c>
      <c r="K94" s="208" t="s">
        <v>19</v>
      </c>
      <c r="L94" s="44"/>
      <c r="M94" s="213" t="s">
        <v>19</v>
      </c>
      <c r="N94" s="214" t="s">
        <v>40</v>
      </c>
      <c r="O94" s="84"/>
      <c r="P94" s="215">
        <f>O94*H94</f>
        <v>0</v>
      </c>
      <c r="Q94" s="215">
        <v>0</v>
      </c>
      <c r="R94" s="215">
        <f>Q94*H94</f>
        <v>0</v>
      </c>
      <c r="S94" s="215">
        <v>0</v>
      </c>
      <c r="T94" s="216">
        <f>S94*H94</f>
        <v>0</v>
      </c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R94" s="217" t="s">
        <v>591</v>
      </c>
      <c r="AT94" s="217" t="s">
        <v>267</v>
      </c>
      <c r="AU94" s="217" t="s">
        <v>76</v>
      </c>
      <c r="AY94" s="17" t="s">
        <v>266</v>
      </c>
      <c r="BE94" s="218">
        <f>IF(N94="základní",J94,0)</f>
        <v>0</v>
      </c>
      <c r="BF94" s="218">
        <f>IF(N94="snížená",J94,0)</f>
        <v>0</v>
      </c>
      <c r="BG94" s="218">
        <f>IF(N94="zákl. přenesená",J94,0)</f>
        <v>0</v>
      </c>
      <c r="BH94" s="218">
        <f>IF(N94="sníž. přenesená",J94,0)</f>
        <v>0</v>
      </c>
      <c r="BI94" s="218">
        <f>IF(N94="nulová",J94,0)</f>
        <v>0</v>
      </c>
      <c r="BJ94" s="17" t="s">
        <v>76</v>
      </c>
      <c r="BK94" s="218">
        <f>ROUND(I94*H94,2)</f>
        <v>0</v>
      </c>
      <c r="BL94" s="17" t="s">
        <v>591</v>
      </c>
      <c r="BM94" s="217" t="s">
        <v>338</v>
      </c>
    </row>
    <row r="95" s="2" customFormat="1" ht="16.5" customHeight="1">
      <c r="A95" s="38"/>
      <c r="B95" s="39"/>
      <c r="C95" s="206" t="s">
        <v>265</v>
      </c>
      <c r="D95" s="206" t="s">
        <v>267</v>
      </c>
      <c r="E95" s="207" t="s">
        <v>5074</v>
      </c>
      <c r="F95" s="208" t="s">
        <v>5075</v>
      </c>
      <c r="G95" s="209" t="s">
        <v>5069</v>
      </c>
      <c r="H95" s="210">
        <v>8</v>
      </c>
      <c r="I95" s="211"/>
      <c r="J95" s="212">
        <f>ROUND(I95*H95,2)</f>
        <v>0</v>
      </c>
      <c r="K95" s="208" t="s">
        <v>19</v>
      </c>
      <c r="L95" s="44"/>
      <c r="M95" s="213" t="s">
        <v>19</v>
      </c>
      <c r="N95" s="214" t="s">
        <v>40</v>
      </c>
      <c r="O95" s="84"/>
      <c r="P95" s="215">
        <f>O95*H95</f>
        <v>0</v>
      </c>
      <c r="Q95" s="215">
        <v>0</v>
      </c>
      <c r="R95" s="215">
        <f>Q95*H95</f>
        <v>0</v>
      </c>
      <c r="S95" s="215">
        <v>0</v>
      </c>
      <c r="T95" s="216">
        <f>S95*H95</f>
        <v>0</v>
      </c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R95" s="217" t="s">
        <v>591</v>
      </c>
      <c r="AT95" s="217" t="s">
        <v>267</v>
      </c>
      <c r="AU95" s="217" t="s">
        <v>76</v>
      </c>
      <c r="AY95" s="17" t="s">
        <v>266</v>
      </c>
      <c r="BE95" s="218">
        <f>IF(N95="základní",J95,0)</f>
        <v>0</v>
      </c>
      <c r="BF95" s="218">
        <f>IF(N95="snížená",J95,0)</f>
        <v>0</v>
      </c>
      <c r="BG95" s="218">
        <f>IF(N95="zákl. přenesená",J95,0)</f>
        <v>0</v>
      </c>
      <c r="BH95" s="218">
        <f>IF(N95="sníž. přenesená",J95,0)</f>
        <v>0</v>
      </c>
      <c r="BI95" s="218">
        <f>IF(N95="nulová",J95,0)</f>
        <v>0</v>
      </c>
      <c r="BJ95" s="17" t="s">
        <v>76</v>
      </c>
      <c r="BK95" s="218">
        <f>ROUND(I95*H95,2)</f>
        <v>0</v>
      </c>
      <c r="BL95" s="17" t="s">
        <v>591</v>
      </c>
      <c r="BM95" s="217" t="s">
        <v>303</v>
      </c>
    </row>
    <row r="96" s="2" customFormat="1" ht="16.5" customHeight="1">
      <c r="A96" s="38"/>
      <c r="B96" s="39"/>
      <c r="C96" s="206" t="s">
        <v>329</v>
      </c>
      <c r="D96" s="206" t="s">
        <v>267</v>
      </c>
      <c r="E96" s="207" t="s">
        <v>5076</v>
      </c>
      <c r="F96" s="208" t="s">
        <v>5077</v>
      </c>
      <c r="G96" s="209" t="s">
        <v>5069</v>
      </c>
      <c r="H96" s="210">
        <v>75</v>
      </c>
      <c r="I96" s="211"/>
      <c r="J96" s="212">
        <f>ROUND(I96*H96,2)</f>
        <v>0</v>
      </c>
      <c r="K96" s="208" t="s">
        <v>19</v>
      </c>
      <c r="L96" s="44"/>
      <c r="M96" s="213" t="s">
        <v>19</v>
      </c>
      <c r="N96" s="214" t="s">
        <v>40</v>
      </c>
      <c r="O96" s="84"/>
      <c r="P96" s="215">
        <f>O96*H96</f>
        <v>0</v>
      </c>
      <c r="Q96" s="215">
        <v>0</v>
      </c>
      <c r="R96" s="215">
        <f>Q96*H96</f>
        <v>0</v>
      </c>
      <c r="S96" s="215">
        <v>0</v>
      </c>
      <c r="T96" s="216">
        <f>S96*H96</f>
        <v>0</v>
      </c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R96" s="217" t="s">
        <v>591</v>
      </c>
      <c r="AT96" s="217" t="s">
        <v>267</v>
      </c>
      <c r="AU96" s="217" t="s">
        <v>76</v>
      </c>
      <c r="AY96" s="17" t="s">
        <v>266</v>
      </c>
      <c r="BE96" s="218">
        <f>IF(N96="základní",J96,0)</f>
        <v>0</v>
      </c>
      <c r="BF96" s="218">
        <f>IF(N96="snížená",J96,0)</f>
        <v>0</v>
      </c>
      <c r="BG96" s="218">
        <f>IF(N96="zákl. přenesená",J96,0)</f>
        <v>0</v>
      </c>
      <c r="BH96" s="218">
        <f>IF(N96="sníž. přenesená",J96,0)</f>
        <v>0</v>
      </c>
      <c r="BI96" s="218">
        <f>IF(N96="nulová",J96,0)</f>
        <v>0</v>
      </c>
      <c r="BJ96" s="17" t="s">
        <v>76</v>
      </c>
      <c r="BK96" s="218">
        <f>ROUND(I96*H96,2)</f>
        <v>0</v>
      </c>
      <c r="BL96" s="17" t="s">
        <v>591</v>
      </c>
      <c r="BM96" s="217" t="s">
        <v>362</v>
      </c>
    </row>
    <row r="97" s="2" customFormat="1" ht="16.5" customHeight="1">
      <c r="A97" s="38"/>
      <c r="B97" s="39"/>
      <c r="C97" s="206" t="s">
        <v>338</v>
      </c>
      <c r="D97" s="206" t="s">
        <v>267</v>
      </c>
      <c r="E97" s="207" t="s">
        <v>5078</v>
      </c>
      <c r="F97" s="208" t="s">
        <v>5079</v>
      </c>
      <c r="G97" s="209" t="s">
        <v>5069</v>
      </c>
      <c r="H97" s="210">
        <v>1</v>
      </c>
      <c r="I97" s="211"/>
      <c r="J97" s="212">
        <f>ROUND(I97*H97,2)</f>
        <v>0</v>
      </c>
      <c r="K97" s="208" t="s">
        <v>19</v>
      </c>
      <c r="L97" s="44"/>
      <c r="M97" s="213" t="s">
        <v>19</v>
      </c>
      <c r="N97" s="214" t="s">
        <v>40</v>
      </c>
      <c r="O97" s="84"/>
      <c r="P97" s="215">
        <f>O97*H97</f>
        <v>0</v>
      </c>
      <c r="Q97" s="215">
        <v>0</v>
      </c>
      <c r="R97" s="215">
        <f>Q97*H97</f>
        <v>0</v>
      </c>
      <c r="S97" s="215">
        <v>0</v>
      </c>
      <c r="T97" s="216">
        <f>S97*H97</f>
        <v>0</v>
      </c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R97" s="217" t="s">
        <v>591</v>
      </c>
      <c r="AT97" s="217" t="s">
        <v>267</v>
      </c>
      <c r="AU97" s="217" t="s">
        <v>76</v>
      </c>
      <c r="AY97" s="17" t="s">
        <v>266</v>
      </c>
      <c r="BE97" s="218">
        <f>IF(N97="základní",J97,0)</f>
        <v>0</v>
      </c>
      <c r="BF97" s="218">
        <f>IF(N97="snížená",J97,0)</f>
        <v>0</v>
      </c>
      <c r="BG97" s="218">
        <f>IF(N97="zákl. přenesená",J97,0)</f>
        <v>0</v>
      </c>
      <c r="BH97" s="218">
        <f>IF(N97="sníž. přenesená",J97,0)</f>
        <v>0</v>
      </c>
      <c r="BI97" s="218">
        <f>IF(N97="nulová",J97,0)</f>
        <v>0</v>
      </c>
      <c r="BJ97" s="17" t="s">
        <v>76</v>
      </c>
      <c r="BK97" s="218">
        <f>ROUND(I97*H97,2)</f>
        <v>0</v>
      </c>
      <c r="BL97" s="17" t="s">
        <v>591</v>
      </c>
      <c r="BM97" s="217" t="s">
        <v>376</v>
      </c>
    </row>
    <row r="98" s="2" customFormat="1" ht="16.5" customHeight="1">
      <c r="A98" s="38"/>
      <c r="B98" s="39"/>
      <c r="C98" s="206" t="s">
        <v>345</v>
      </c>
      <c r="D98" s="206" t="s">
        <v>267</v>
      </c>
      <c r="E98" s="207" t="s">
        <v>5080</v>
      </c>
      <c r="F98" s="208" t="s">
        <v>5081</v>
      </c>
      <c r="G98" s="209" t="s">
        <v>5069</v>
      </c>
      <c r="H98" s="210">
        <v>6</v>
      </c>
      <c r="I98" s="211"/>
      <c r="J98" s="212">
        <f>ROUND(I98*H98,2)</f>
        <v>0</v>
      </c>
      <c r="K98" s="208" t="s">
        <v>19</v>
      </c>
      <c r="L98" s="44"/>
      <c r="M98" s="213" t="s">
        <v>19</v>
      </c>
      <c r="N98" s="214" t="s">
        <v>40</v>
      </c>
      <c r="O98" s="84"/>
      <c r="P98" s="215">
        <f>O98*H98</f>
        <v>0</v>
      </c>
      <c r="Q98" s="215">
        <v>0</v>
      </c>
      <c r="R98" s="215">
        <f>Q98*H98</f>
        <v>0</v>
      </c>
      <c r="S98" s="215">
        <v>0</v>
      </c>
      <c r="T98" s="216">
        <f>S98*H98</f>
        <v>0</v>
      </c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R98" s="217" t="s">
        <v>591</v>
      </c>
      <c r="AT98" s="217" t="s">
        <v>267</v>
      </c>
      <c r="AU98" s="217" t="s">
        <v>76</v>
      </c>
      <c r="AY98" s="17" t="s">
        <v>266</v>
      </c>
      <c r="BE98" s="218">
        <f>IF(N98="základní",J98,0)</f>
        <v>0</v>
      </c>
      <c r="BF98" s="218">
        <f>IF(N98="snížená",J98,0)</f>
        <v>0</v>
      </c>
      <c r="BG98" s="218">
        <f>IF(N98="zákl. přenesená",J98,0)</f>
        <v>0</v>
      </c>
      <c r="BH98" s="218">
        <f>IF(N98="sníž. přenesená",J98,0)</f>
        <v>0</v>
      </c>
      <c r="BI98" s="218">
        <f>IF(N98="nulová",J98,0)</f>
        <v>0</v>
      </c>
      <c r="BJ98" s="17" t="s">
        <v>76</v>
      </c>
      <c r="BK98" s="218">
        <f>ROUND(I98*H98,2)</f>
        <v>0</v>
      </c>
      <c r="BL98" s="17" t="s">
        <v>591</v>
      </c>
      <c r="BM98" s="217" t="s">
        <v>579</v>
      </c>
    </row>
    <row r="99" s="2" customFormat="1" ht="16.5" customHeight="1">
      <c r="A99" s="38"/>
      <c r="B99" s="39"/>
      <c r="C99" s="206" t="s">
        <v>303</v>
      </c>
      <c r="D99" s="206" t="s">
        <v>267</v>
      </c>
      <c r="E99" s="207" t="s">
        <v>5082</v>
      </c>
      <c r="F99" s="208" t="s">
        <v>5083</v>
      </c>
      <c r="G99" s="209" t="s">
        <v>5069</v>
      </c>
      <c r="H99" s="210">
        <v>8</v>
      </c>
      <c r="I99" s="211"/>
      <c r="J99" s="212">
        <f>ROUND(I99*H99,2)</f>
        <v>0</v>
      </c>
      <c r="K99" s="208" t="s">
        <v>19</v>
      </c>
      <c r="L99" s="44"/>
      <c r="M99" s="213" t="s">
        <v>19</v>
      </c>
      <c r="N99" s="214" t="s">
        <v>40</v>
      </c>
      <c r="O99" s="84"/>
      <c r="P99" s="215">
        <f>O99*H99</f>
        <v>0</v>
      </c>
      <c r="Q99" s="215">
        <v>0</v>
      </c>
      <c r="R99" s="215">
        <f>Q99*H99</f>
        <v>0</v>
      </c>
      <c r="S99" s="215">
        <v>0</v>
      </c>
      <c r="T99" s="216">
        <f>S99*H99</f>
        <v>0</v>
      </c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R99" s="217" t="s">
        <v>591</v>
      </c>
      <c r="AT99" s="217" t="s">
        <v>267</v>
      </c>
      <c r="AU99" s="217" t="s">
        <v>76</v>
      </c>
      <c r="AY99" s="17" t="s">
        <v>266</v>
      </c>
      <c r="BE99" s="218">
        <f>IF(N99="základní",J99,0)</f>
        <v>0</v>
      </c>
      <c r="BF99" s="218">
        <f>IF(N99="snížená",J99,0)</f>
        <v>0</v>
      </c>
      <c r="BG99" s="218">
        <f>IF(N99="zákl. přenesená",J99,0)</f>
        <v>0</v>
      </c>
      <c r="BH99" s="218">
        <f>IF(N99="sníž. přenesená",J99,0)</f>
        <v>0</v>
      </c>
      <c r="BI99" s="218">
        <f>IF(N99="nulová",J99,0)</f>
        <v>0</v>
      </c>
      <c r="BJ99" s="17" t="s">
        <v>76</v>
      </c>
      <c r="BK99" s="218">
        <f>ROUND(I99*H99,2)</f>
        <v>0</v>
      </c>
      <c r="BL99" s="17" t="s">
        <v>591</v>
      </c>
      <c r="BM99" s="217" t="s">
        <v>591</v>
      </c>
    </row>
    <row r="100" s="2" customFormat="1" ht="16.5" customHeight="1">
      <c r="A100" s="38"/>
      <c r="B100" s="39"/>
      <c r="C100" s="206" t="s">
        <v>310</v>
      </c>
      <c r="D100" s="206" t="s">
        <v>267</v>
      </c>
      <c r="E100" s="207" t="s">
        <v>5084</v>
      </c>
      <c r="F100" s="208" t="s">
        <v>5085</v>
      </c>
      <c r="G100" s="209" t="s">
        <v>5069</v>
      </c>
      <c r="H100" s="210">
        <v>16</v>
      </c>
      <c r="I100" s="211"/>
      <c r="J100" s="212">
        <f>ROUND(I100*H100,2)</f>
        <v>0</v>
      </c>
      <c r="K100" s="208" t="s">
        <v>19</v>
      </c>
      <c r="L100" s="44"/>
      <c r="M100" s="213" t="s">
        <v>19</v>
      </c>
      <c r="N100" s="214" t="s">
        <v>40</v>
      </c>
      <c r="O100" s="84"/>
      <c r="P100" s="215">
        <f>O100*H100</f>
        <v>0</v>
      </c>
      <c r="Q100" s="215">
        <v>0</v>
      </c>
      <c r="R100" s="215">
        <f>Q100*H100</f>
        <v>0</v>
      </c>
      <c r="S100" s="215">
        <v>0</v>
      </c>
      <c r="T100" s="216">
        <f>S100*H100</f>
        <v>0</v>
      </c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R100" s="217" t="s">
        <v>591</v>
      </c>
      <c r="AT100" s="217" t="s">
        <v>267</v>
      </c>
      <c r="AU100" s="217" t="s">
        <v>76</v>
      </c>
      <c r="AY100" s="17" t="s">
        <v>266</v>
      </c>
      <c r="BE100" s="218">
        <f>IF(N100="základní",J100,0)</f>
        <v>0</v>
      </c>
      <c r="BF100" s="218">
        <f>IF(N100="snížená",J100,0)</f>
        <v>0</v>
      </c>
      <c r="BG100" s="218">
        <f>IF(N100="zákl. přenesená",J100,0)</f>
        <v>0</v>
      </c>
      <c r="BH100" s="218">
        <f>IF(N100="sníž. přenesená",J100,0)</f>
        <v>0</v>
      </c>
      <c r="BI100" s="218">
        <f>IF(N100="nulová",J100,0)</f>
        <v>0</v>
      </c>
      <c r="BJ100" s="17" t="s">
        <v>76</v>
      </c>
      <c r="BK100" s="218">
        <f>ROUND(I100*H100,2)</f>
        <v>0</v>
      </c>
      <c r="BL100" s="17" t="s">
        <v>591</v>
      </c>
      <c r="BM100" s="217" t="s">
        <v>605</v>
      </c>
    </row>
    <row r="101" s="2" customFormat="1" ht="16.5" customHeight="1">
      <c r="A101" s="38"/>
      <c r="B101" s="39"/>
      <c r="C101" s="206" t="s">
        <v>362</v>
      </c>
      <c r="D101" s="206" t="s">
        <v>267</v>
      </c>
      <c r="E101" s="207" t="s">
        <v>5086</v>
      </c>
      <c r="F101" s="208" t="s">
        <v>5087</v>
      </c>
      <c r="G101" s="209" t="s">
        <v>5069</v>
      </c>
      <c r="H101" s="210">
        <v>2</v>
      </c>
      <c r="I101" s="211"/>
      <c r="J101" s="212">
        <f>ROUND(I101*H101,2)</f>
        <v>0</v>
      </c>
      <c r="K101" s="208" t="s">
        <v>19</v>
      </c>
      <c r="L101" s="44"/>
      <c r="M101" s="213" t="s">
        <v>19</v>
      </c>
      <c r="N101" s="214" t="s">
        <v>40</v>
      </c>
      <c r="O101" s="84"/>
      <c r="P101" s="215">
        <f>O101*H101</f>
        <v>0</v>
      </c>
      <c r="Q101" s="215">
        <v>0</v>
      </c>
      <c r="R101" s="215">
        <f>Q101*H101</f>
        <v>0</v>
      </c>
      <c r="S101" s="215">
        <v>0</v>
      </c>
      <c r="T101" s="216">
        <f>S101*H101</f>
        <v>0</v>
      </c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R101" s="217" t="s">
        <v>591</v>
      </c>
      <c r="AT101" s="217" t="s">
        <v>267</v>
      </c>
      <c r="AU101" s="217" t="s">
        <v>76</v>
      </c>
      <c r="AY101" s="17" t="s">
        <v>266</v>
      </c>
      <c r="BE101" s="218">
        <f>IF(N101="základní",J101,0)</f>
        <v>0</v>
      </c>
      <c r="BF101" s="218">
        <f>IF(N101="snížená",J101,0)</f>
        <v>0</v>
      </c>
      <c r="BG101" s="218">
        <f>IF(N101="zákl. přenesená",J101,0)</f>
        <v>0</v>
      </c>
      <c r="BH101" s="218">
        <f>IF(N101="sníž. přenesená",J101,0)</f>
        <v>0</v>
      </c>
      <c r="BI101" s="218">
        <f>IF(N101="nulová",J101,0)</f>
        <v>0</v>
      </c>
      <c r="BJ101" s="17" t="s">
        <v>76</v>
      </c>
      <c r="BK101" s="218">
        <f>ROUND(I101*H101,2)</f>
        <v>0</v>
      </c>
      <c r="BL101" s="17" t="s">
        <v>591</v>
      </c>
      <c r="BM101" s="217" t="s">
        <v>625</v>
      </c>
    </row>
    <row r="102" s="2" customFormat="1" ht="16.5" customHeight="1">
      <c r="A102" s="38"/>
      <c r="B102" s="39"/>
      <c r="C102" s="206" t="s">
        <v>367</v>
      </c>
      <c r="D102" s="206" t="s">
        <v>267</v>
      </c>
      <c r="E102" s="207" t="s">
        <v>5088</v>
      </c>
      <c r="F102" s="208" t="s">
        <v>5089</v>
      </c>
      <c r="G102" s="209" t="s">
        <v>5069</v>
      </c>
      <c r="H102" s="210">
        <v>2</v>
      </c>
      <c r="I102" s="211"/>
      <c r="J102" s="212">
        <f>ROUND(I102*H102,2)</f>
        <v>0</v>
      </c>
      <c r="K102" s="208" t="s">
        <v>19</v>
      </c>
      <c r="L102" s="44"/>
      <c r="M102" s="213" t="s">
        <v>19</v>
      </c>
      <c r="N102" s="214" t="s">
        <v>40</v>
      </c>
      <c r="O102" s="84"/>
      <c r="P102" s="215">
        <f>O102*H102</f>
        <v>0</v>
      </c>
      <c r="Q102" s="215">
        <v>0</v>
      </c>
      <c r="R102" s="215">
        <f>Q102*H102</f>
        <v>0</v>
      </c>
      <c r="S102" s="215">
        <v>0</v>
      </c>
      <c r="T102" s="216">
        <f>S102*H102</f>
        <v>0</v>
      </c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R102" s="217" t="s">
        <v>591</v>
      </c>
      <c r="AT102" s="217" t="s">
        <v>267</v>
      </c>
      <c r="AU102" s="217" t="s">
        <v>76</v>
      </c>
      <c r="AY102" s="17" t="s">
        <v>266</v>
      </c>
      <c r="BE102" s="218">
        <f>IF(N102="základní",J102,0)</f>
        <v>0</v>
      </c>
      <c r="BF102" s="218">
        <f>IF(N102="snížená",J102,0)</f>
        <v>0</v>
      </c>
      <c r="BG102" s="218">
        <f>IF(N102="zákl. přenesená",J102,0)</f>
        <v>0</v>
      </c>
      <c r="BH102" s="218">
        <f>IF(N102="sníž. přenesená",J102,0)</f>
        <v>0</v>
      </c>
      <c r="BI102" s="218">
        <f>IF(N102="nulová",J102,0)</f>
        <v>0</v>
      </c>
      <c r="BJ102" s="17" t="s">
        <v>76</v>
      </c>
      <c r="BK102" s="218">
        <f>ROUND(I102*H102,2)</f>
        <v>0</v>
      </c>
      <c r="BL102" s="17" t="s">
        <v>591</v>
      </c>
      <c r="BM102" s="217" t="s">
        <v>642</v>
      </c>
    </row>
    <row r="103" s="2" customFormat="1" ht="16.5" customHeight="1">
      <c r="A103" s="38"/>
      <c r="B103" s="39"/>
      <c r="C103" s="206" t="s">
        <v>376</v>
      </c>
      <c r="D103" s="206" t="s">
        <v>267</v>
      </c>
      <c r="E103" s="207" t="s">
        <v>5090</v>
      </c>
      <c r="F103" s="208" t="s">
        <v>5091</v>
      </c>
      <c r="G103" s="209" t="s">
        <v>5069</v>
      </c>
      <c r="H103" s="210">
        <v>5</v>
      </c>
      <c r="I103" s="211"/>
      <c r="J103" s="212">
        <f>ROUND(I103*H103,2)</f>
        <v>0</v>
      </c>
      <c r="K103" s="208" t="s">
        <v>19</v>
      </c>
      <c r="L103" s="44"/>
      <c r="M103" s="213" t="s">
        <v>19</v>
      </c>
      <c r="N103" s="214" t="s">
        <v>40</v>
      </c>
      <c r="O103" s="84"/>
      <c r="P103" s="215">
        <f>O103*H103</f>
        <v>0</v>
      </c>
      <c r="Q103" s="215">
        <v>0</v>
      </c>
      <c r="R103" s="215">
        <f>Q103*H103</f>
        <v>0</v>
      </c>
      <c r="S103" s="215">
        <v>0</v>
      </c>
      <c r="T103" s="216">
        <f>S103*H103</f>
        <v>0</v>
      </c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R103" s="217" t="s">
        <v>591</v>
      </c>
      <c r="AT103" s="217" t="s">
        <v>267</v>
      </c>
      <c r="AU103" s="217" t="s">
        <v>76</v>
      </c>
      <c r="AY103" s="17" t="s">
        <v>266</v>
      </c>
      <c r="BE103" s="218">
        <f>IF(N103="základní",J103,0)</f>
        <v>0</v>
      </c>
      <c r="BF103" s="218">
        <f>IF(N103="snížená",J103,0)</f>
        <v>0</v>
      </c>
      <c r="BG103" s="218">
        <f>IF(N103="zákl. přenesená",J103,0)</f>
        <v>0</v>
      </c>
      <c r="BH103" s="218">
        <f>IF(N103="sníž. přenesená",J103,0)</f>
        <v>0</v>
      </c>
      <c r="BI103" s="218">
        <f>IF(N103="nulová",J103,0)</f>
        <v>0</v>
      </c>
      <c r="BJ103" s="17" t="s">
        <v>76</v>
      </c>
      <c r="BK103" s="218">
        <f>ROUND(I103*H103,2)</f>
        <v>0</v>
      </c>
      <c r="BL103" s="17" t="s">
        <v>591</v>
      </c>
      <c r="BM103" s="217" t="s">
        <v>407</v>
      </c>
    </row>
    <row r="104" s="2" customFormat="1" ht="16.5" customHeight="1">
      <c r="A104" s="38"/>
      <c r="B104" s="39"/>
      <c r="C104" s="206" t="s">
        <v>573</v>
      </c>
      <c r="D104" s="206" t="s">
        <v>267</v>
      </c>
      <c r="E104" s="207" t="s">
        <v>5092</v>
      </c>
      <c r="F104" s="208" t="s">
        <v>5093</v>
      </c>
      <c r="G104" s="209" t="s">
        <v>5069</v>
      </c>
      <c r="H104" s="210">
        <v>12</v>
      </c>
      <c r="I104" s="211"/>
      <c r="J104" s="212">
        <f>ROUND(I104*H104,2)</f>
        <v>0</v>
      </c>
      <c r="K104" s="208" t="s">
        <v>19</v>
      </c>
      <c r="L104" s="44"/>
      <c r="M104" s="213" t="s">
        <v>19</v>
      </c>
      <c r="N104" s="214" t="s">
        <v>40</v>
      </c>
      <c r="O104" s="84"/>
      <c r="P104" s="215">
        <f>O104*H104</f>
        <v>0</v>
      </c>
      <c r="Q104" s="215">
        <v>0</v>
      </c>
      <c r="R104" s="215">
        <f>Q104*H104</f>
        <v>0</v>
      </c>
      <c r="S104" s="215">
        <v>0</v>
      </c>
      <c r="T104" s="216">
        <f>S104*H104</f>
        <v>0</v>
      </c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R104" s="217" t="s">
        <v>591</v>
      </c>
      <c r="AT104" s="217" t="s">
        <v>267</v>
      </c>
      <c r="AU104" s="217" t="s">
        <v>76</v>
      </c>
      <c r="AY104" s="17" t="s">
        <v>266</v>
      </c>
      <c r="BE104" s="218">
        <f>IF(N104="základní",J104,0)</f>
        <v>0</v>
      </c>
      <c r="BF104" s="218">
        <f>IF(N104="snížená",J104,0)</f>
        <v>0</v>
      </c>
      <c r="BG104" s="218">
        <f>IF(N104="zákl. přenesená",J104,0)</f>
        <v>0</v>
      </c>
      <c r="BH104" s="218">
        <f>IF(N104="sníž. přenesená",J104,0)</f>
        <v>0</v>
      </c>
      <c r="BI104" s="218">
        <f>IF(N104="nulová",J104,0)</f>
        <v>0</v>
      </c>
      <c r="BJ104" s="17" t="s">
        <v>76</v>
      </c>
      <c r="BK104" s="218">
        <f>ROUND(I104*H104,2)</f>
        <v>0</v>
      </c>
      <c r="BL104" s="17" t="s">
        <v>591</v>
      </c>
      <c r="BM104" s="217" t="s">
        <v>670</v>
      </c>
    </row>
    <row r="105" s="2" customFormat="1" ht="16.5" customHeight="1">
      <c r="A105" s="38"/>
      <c r="B105" s="39"/>
      <c r="C105" s="206" t="s">
        <v>579</v>
      </c>
      <c r="D105" s="206" t="s">
        <v>267</v>
      </c>
      <c r="E105" s="207" t="s">
        <v>5094</v>
      </c>
      <c r="F105" s="208" t="s">
        <v>5095</v>
      </c>
      <c r="G105" s="209" t="s">
        <v>5069</v>
      </c>
      <c r="H105" s="210">
        <v>2</v>
      </c>
      <c r="I105" s="211"/>
      <c r="J105" s="212">
        <f>ROUND(I105*H105,2)</f>
        <v>0</v>
      </c>
      <c r="K105" s="208" t="s">
        <v>19</v>
      </c>
      <c r="L105" s="44"/>
      <c r="M105" s="213" t="s">
        <v>19</v>
      </c>
      <c r="N105" s="214" t="s">
        <v>40</v>
      </c>
      <c r="O105" s="84"/>
      <c r="P105" s="215">
        <f>O105*H105</f>
        <v>0</v>
      </c>
      <c r="Q105" s="215">
        <v>0</v>
      </c>
      <c r="R105" s="215">
        <f>Q105*H105</f>
        <v>0</v>
      </c>
      <c r="S105" s="215">
        <v>0</v>
      </c>
      <c r="T105" s="216">
        <f>S105*H105</f>
        <v>0</v>
      </c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R105" s="217" t="s">
        <v>591</v>
      </c>
      <c r="AT105" s="217" t="s">
        <v>267</v>
      </c>
      <c r="AU105" s="217" t="s">
        <v>76</v>
      </c>
      <c r="AY105" s="17" t="s">
        <v>266</v>
      </c>
      <c r="BE105" s="218">
        <f>IF(N105="základní",J105,0)</f>
        <v>0</v>
      </c>
      <c r="BF105" s="218">
        <f>IF(N105="snížená",J105,0)</f>
        <v>0</v>
      </c>
      <c r="BG105" s="218">
        <f>IF(N105="zákl. přenesená",J105,0)</f>
        <v>0</v>
      </c>
      <c r="BH105" s="218">
        <f>IF(N105="sníž. přenesená",J105,0)</f>
        <v>0</v>
      </c>
      <c r="BI105" s="218">
        <f>IF(N105="nulová",J105,0)</f>
        <v>0</v>
      </c>
      <c r="BJ105" s="17" t="s">
        <v>76</v>
      </c>
      <c r="BK105" s="218">
        <f>ROUND(I105*H105,2)</f>
        <v>0</v>
      </c>
      <c r="BL105" s="17" t="s">
        <v>591</v>
      </c>
      <c r="BM105" s="217" t="s">
        <v>683</v>
      </c>
    </row>
    <row r="106" s="2" customFormat="1" ht="16.5" customHeight="1">
      <c r="A106" s="38"/>
      <c r="B106" s="39"/>
      <c r="C106" s="206" t="s">
        <v>8</v>
      </c>
      <c r="D106" s="206" t="s">
        <v>267</v>
      </c>
      <c r="E106" s="207" t="s">
        <v>5096</v>
      </c>
      <c r="F106" s="208" t="s">
        <v>5097</v>
      </c>
      <c r="G106" s="209" t="s">
        <v>5069</v>
      </c>
      <c r="H106" s="210">
        <v>1</v>
      </c>
      <c r="I106" s="211"/>
      <c r="J106" s="212">
        <f>ROUND(I106*H106,2)</f>
        <v>0</v>
      </c>
      <c r="K106" s="208" t="s">
        <v>19</v>
      </c>
      <c r="L106" s="44"/>
      <c r="M106" s="213" t="s">
        <v>19</v>
      </c>
      <c r="N106" s="214" t="s">
        <v>40</v>
      </c>
      <c r="O106" s="84"/>
      <c r="P106" s="215">
        <f>O106*H106</f>
        <v>0</v>
      </c>
      <c r="Q106" s="215">
        <v>0</v>
      </c>
      <c r="R106" s="215">
        <f>Q106*H106</f>
        <v>0</v>
      </c>
      <c r="S106" s="215">
        <v>0</v>
      </c>
      <c r="T106" s="216">
        <f>S106*H106</f>
        <v>0</v>
      </c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R106" s="217" t="s">
        <v>591</v>
      </c>
      <c r="AT106" s="217" t="s">
        <v>267</v>
      </c>
      <c r="AU106" s="217" t="s">
        <v>76</v>
      </c>
      <c r="AY106" s="17" t="s">
        <v>266</v>
      </c>
      <c r="BE106" s="218">
        <f>IF(N106="základní",J106,0)</f>
        <v>0</v>
      </c>
      <c r="BF106" s="218">
        <f>IF(N106="snížená",J106,0)</f>
        <v>0</v>
      </c>
      <c r="BG106" s="218">
        <f>IF(N106="zákl. přenesená",J106,0)</f>
        <v>0</v>
      </c>
      <c r="BH106" s="218">
        <f>IF(N106="sníž. přenesená",J106,0)</f>
        <v>0</v>
      </c>
      <c r="BI106" s="218">
        <f>IF(N106="nulová",J106,0)</f>
        <v>0</v>
      </c>
      <c r="BJ106" s="17" t="s">
        <v>76</v>
      </c>
      <c r="BK106" s="218">
        <f>ROUND(I106*H106,2)</f>
        <v>0</v>
      </c>
      <c r="BL106" s="17" t="s">
        <v>591</v>
      </c>
      <c r="BM106" s="217" t="s">
        <v>697</v>
      </c>
    </row>
    <row r="107" s="2" customFormat="1" ht="16.5" customHeight="1">
      <c r="A107" s="38"/>
      <c r="B107" s="39"/>
      <c r="C107" s="206" t="s">
        <v>591</v>
      </c>
      <c r="D107" s="206" t="s">
        <v>267</v>
      </c>
      <c r="E107" s="207" t="s">
        <v>5098</v>
      </c>
      <c r="F107" s="208" t="s">
        <v>5099</v>
      </c>
      <c r="G107" s="209" t="s">
        <v>5069</v>
      </c>
      <c r="H107" s="210">
        <v>15</v>
      </c>
      <c r="I107" s="211"/>
      <c r="J107" s="212">
        <f>ROUND(I107*H107,2)</f>
        <v>0</v>
      </c>
      <c r="K107" s="208" t="s">
        <v>19</v>
      </c>
      <c r="L107" s="44"/>
      <c r="M107" s="213" t="s">
        <v>19</v>
      </c>
      <c r="N107" s="214" t="s">
        <v>40</v>
      </c>
      <c r="O107" s="84"/>
      <c r="P107" s="215">
        <f>O107*H107</f>
        <v>0</v>
      </c>
      <c r="Q107" s="215">
        <v>0</v>
      </c>
      <c r="R107" s="215">
        <f>Q107*H107</f>
        <v>0</v>
      </c>
      <c r="S107" s="215">
        <v>0</v>
      </c>
      <c r="T107" s="216">
        <f>S107*H107</f>
        <v>0</v>
      </c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R107" s="217" t="s">
        <v>591</v>
      </c>
      <c r="AT107" s="217" t="s">
        <v>267</v>
      </c>
      <c r="AU107" s="217" t="s">
        <v>76</v>
      </c>
      <c r="AY107" s="17" t="s">
        <v>266</v>
      </c>
      <c r="BE107" s="218">
        <f>IF(N107="základní",J107,0)</f>
        <v>0</v>
      </c>
      <c r="BF107" s="218">
        <f>IF(N107="snížená",J107,0)</f>
        <v>0</v>
      </c>
      <c r="BG107" s="218">
        <f>IF(N107="zákl. přenesená",J107,0)</f>
        <v>0</v>
      </c>
      <c r="BH107" s="218">
        <f>IF(N107="sníž. přenesená",J107,0)</f>
        <v>0</v>
      </c>
      <c r="BI107" s="218">
        <f>IF(N107="nulová",J107,0)</f>
        <v>0</v>
      </c>
      <c r="BJ107" s="17" t="s">
        <v>76</v>
      </c>
      <c r="BK107" s="218">
        <f>ROUND(I107*H107,2)</f>
        <v>0</v>
      </c>
      <c r="BL107" s="17" t="s">
        <v>591</v>
      </c>
      <c r="BM107" s="217" t="s">
        <v>711</v>
      </c>
    </row>
    <row r="108" s="2" customFormat="1" ht="16.5" customHeight="1">
      <c r="A108" s="38"/>
      <c r="B108" s="39"/>
      <c r="C108" s="206" t="s">
        <v>598</v>
      </c>
      <c r="D108" s="206" t="s">
        <v>267</v>
      </c>
      <c r="E108" s="207" t="s">
        <v>5100</v>
      </c>
      <c r="F108" s="208" t="s">
        <v>5101</v>
      </c>
      <c r="G108" s="209" t="s">
        <v>5069</v>
      </c>
      <c r="H108" s="210">
        <v>3</v>
      </c>
      <c r="I108" s="211"/>
      <c r="J108" s="212">
        <f>ROUND(I108*H108,2)</f>
        <v>0</v>
      </c>
      <c r="K108" s="208" t="s">
        <v>19</v>
      </c>
      <c r="L108" s="44"/>
      <c r="M108" s="213" t="s">
        <v>19</v>
      </c>
      <c r="N108" s="214" t="s">
        <v>40</v>
      </c>
      <c r="O108" s="84"/>
      <c r="P108" s="215">
        <f>O108*H108</f>
        <v>0</v>
      </c>
      <c r="Q108" s="215">
        <v>0</v>
      </c>
      <c r="R108" s="215">
        <f>Q108*H108</f>
        <v>0</v>
      </c>
      <c r="S108" s="215">
        <v>0</v>
      </c>
      <c r="T108" s="216">
        <f>S108*H108</f>
        <v>0</v>
      </c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R108" s="217" t="s">
        <v>591</v>
      </c>
      <c r="AT108" s="217" t="s">
        <v>267</v>
      </c>
      <c r="AU108" s="217" t="s">
        <v>76</v>
      </c>
      <c r="AY108" s="17" t="s">
        <v>266</v>
      </c>
      <c r="BE108" s="218">
        <f>IF(N108="základní",J108,0)</f>
        <v>0</v>
      </c>
      <c r="BF108" s="218">
        <f>IF(N108="snížená",J108,0)</f>
        <v>0</v>
      </c>
      <c r="BG108" s="218">
        <f>IF(N108="zákl. přenesená",J108,0)</f>
        <v>0</v>
      </c>
      <c r="BH108" s="218">
        <f>IF(N108="sníž. přenesená",J108,0)</f>
        <v>0</v>
      </c>
      <c r="BI108" s="218">
        <f>IF(N108="nulová",J108,0)</f>
        <v>0</v>
      </c>
      <c r="BJ108" s="17" t="s">
        <v>76</v>
      </c>
      <c r="BK108" s="218">
        <f>ROUND(I108*H108,2)</f>
        <v>0</v>
      </c>
      <c r="BL108" s="17" t="s">
        <v>591</v>
      </c>
      <c r="BM108" s="217" t="s">
        <v>723</v>
      </c>
    </row>
    <row r="109" s="2" customFormat="1" ht="16.5" customHeight="1">
      <c r="A109" s="38"/>
      <c r="B109" s="39"/>
      <c r="C109" s="206" t="s">
        <v>605</v>
      </c>
      <c r="D109" s="206" t="s">
        <v>267</v>
      </c>
      <c r="E109" s="207" t="s">
        <v>5102</v>
      </c>
      <c r="F109" s="208" t="s">
        <v>5103</v>
      </c>
      <c r="G109" s="209" t="s">
        <v>5069</v>
      </c>
      <c r="H109" s="210">
        <v>1</v>
      </c>
      <c r="I109" s="211"/>
      <c r="J109" s="212">
        <f>ROUND(I109*H109,2)</f>
        <v>0</v>
      </c>
      <c r="K109" s="208" t="s">
        <v>19</v>
      </c>
      <c r="L109" s="44"/>
      <c r="M109" s="213" t="s">
        <v>19</v>
      </c>
      <c r="N109" s="214" t="s">
        <v>40</v>
      </c>
      <c r="O109" s="84"/>
      <c r="P109" s="215">
        <f>O109*H109</f>
        <v>0</v>
      </c>
      <c r="Q109" s="215">
        <v>0</v>
      </c>
      <c r="R109" s="215">
        <f>Q109*H109</f>
        <v>0</v>
      </c>
      <c r="S109" s="215">
        <v>0</v>
      </c>
      <c r="T109" s="216">
        <f>S109*H109</f>
        <v>0</v>
      </c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R109" s="217" t="s">
        <v>591</v>
      </c>
      <c r="AT109" s="217" t="s">
        <v>267</v>
      </c>
      <c r="AU109" s="217" t="s">
        <v>76</v>
      </c>
      <c r="AY109" s="17" t="s">
        <v>266</v>
      </c>
      <c r="BE109" s="218">
        <f>IF(N109="základní",J109,0)</f>
        <v>0</v>
      </c>
      <c r="BF109" s="218">
        <f>IF(N109="snížená",J109,0)</f>
        <v>0</v>
      </c>
      <c r="BG109" s="218">
        <f>IF(N109="zákl. přenesená",J109,0)</f>
        <v>0</v>
      </c>
      <c r="BH109" s="218">
        <f>IF(N109="sníž. přenesená",J109,0)</f>
        <v>0</v>
      </c>
      <c r="BI109" s="218">
        <f>IF(N109="nulová",J109,0)</f>
        <v>0</v>
      </c>
      <c r="BJ109" s="17" t="s">
        <v>76</v>
      </c>
      <c r="BK109" s="218">
        <f>ROUND(I109*H109,2)</f>
        <v>0</v>
      </c>
      <c r="BL109" s="17" t="s">
        <v>591</v>
      </c>
      <c r="BM109" s="217" t="s">
        <v>741</v>
      </c>
    </row>
    <row r="110" s="2" customFormat="1" ht="16.5" customHeight="1">
      <c r="A110" s="38"/>
      <c r="B110" s="39"/>
      <c r="C110" s="206" t="s">
        <v>615</v>
      </c>
      <c r="D110" s="206" t="s">
        <v>267</v>
      </c>
      <c r="E110" s="207" t="s">
        <v>5104</v>
      </c>
      <c r="F110" s="208" t="s">
        <v>5105</v>
      </c>
      <c r="G110" s="209" t="s">
        <v>5069</v>
      </c>
      <c r="H110" s="210">
        <v>2</v>
      </c>
      <c r="I110" s="211"/>
      <c r="J110" s="212">
        <f>ROUND(I110*H110,2)</f>
        <v>0</v>
      </c>
      <c r="K110" s="208" t="s">
        <v>19</v>
      </c>
      <c r="L110" s="44"/>
      <c r="M110" s="213" t="s">
        <v>19</v>
      </c>
      <c r="N110" s="214" t="s">
        <v>40</v>
      </c>
      <c r="O110" s="84"/>
      <c r="P110" s="215">
        <f>O110*H110</f>
        <v>0</v>
      </c>
      <c r="Q110" s="215">
        <v>0</v>
      </c>
      <c r="R110" s="215">
        <f>Q110*H110</f>
        <v>0</v>
      </c>
      <c r="S110" s="215">
        <v>0</v>
      </c>
      <c r="T110" s="216">
        <f>S110*H110</f>
        <v>0</v>
      </c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R110" s="217" t="s">
        <v>591</v>
      </c>
      <c r="AT110" s="217" t="s">
        <v>267</v>
      </c>
      <c r="AU110" s="217" t="s">
        <v>76</v>
      </c>
      <c r="AY110" s="17" t="s">
        <v>266</v>
      </c>
      <c r="BE110" s="218">
        <f>IF(N110="základní",J110,0)</f>
        <v>0</v>
      </c>
      <c r="BF110" s="218">
        <f>IF(N110="snížená",J110,0)</f>
        <v>0</v>
      </c>
      <c r="BG110" s="218">
        <f>IF(N110="zákl. přenesená",J110,0)</f>
        <v>0</v>
      </c>
      <c r="BH110" s="218">
        <f>IF(N110="sníž. přenesená",J110,0)</f>
        <v>0</v>
      </c>
      <c r="BI110" s="218">
        <f>IF(N110="nulová",J110,0)</f>
        <v>0</v>
      </c>
      <c r="BJ110" s="17" t="s">
        <v>76</v>
      </c>
      <c r="BK110" s="218">
        <f>ROUND(I110*H110,2)</f>
        <v>0</v>
      </c>
      <c r="BL110" s="17" t="s">
        <v>591</v>
      </c>
      <c r="BM110" s="217" t="s">
        <v>756</v>
      </c>
    </row>
    <row r="111" s="2" customFormat="1" ht="16.5" customHeight="1">
      <c r="A111" s="38"/>
      <c r="B111" s="39"/>
      <c r="C111" s="206" t="s">
        <v>625</v>
      </c>
      <c r="D111" s="206" t="s">
        <v>267</v>
      </c>
      <c r="E111" s="207" t="s">
        <v>5106</v>
      </c>
      <c r="F111" s="208" t="s">
        <v>5107</v>
      </c>
      <c r="G111" s="209" t="s">
        <v>5069</v>
      </c>
      <c r="H111" s="210">
        <v>2</v>
      </c>
      <c r="I111" s="211"/>
      <c r="J111" s="212">
        <f>ROUND(I111*H111,2)</f>
        <v>0</v>
      </c>
      <c r="K111" s="208" t="s">
        <v>19</v>
      </c>
      <c r="L111" s="44"/>
      <c r="M111" s="213" t="s">
        <v>19</v>
      </c>
      <c r="N111" s="214" t="s">
        <v>40</v>
      </c>
      <c r="O111" s="84"/>
      <c r="P111" s="215">
        <f>O111*H111</f>
        <v>0</v>
      </c>
      <c r="Q111" s="215">
        <v>0</v>
      </c>
      <c r="R111" s="215">
        <f>Q111*H111</f>
        <v>0</v>
      </c>
      <c r="S111" s="215">
        <v>0</v>
      </c>
      <c r="T111" s="216">
        <f>S111*H111</f>
        <v>0</v>
      </c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R111" s="217" t="s">
        <v>591</v>
      </c>
      <c r="AT111" s="217" t="s">
        <v>267</v>
      </c>
      <c r="AU111" s="217" t="s">
        <v>76</v>
      </c>
      <c r="AY111" s="17" t="s">
        <v>266</v>
      </c>
      <c r="BE111" s="218">
        <f>IF(N111="základní",J111,0)</f>
        <v>0</v>
      </c>
      <c r="BF111" s="218">
        <f>IF(N111="snížená",J111,0)</f>
        <v>0</v>
      </c>
      <c r="BG111" s="218">
        <f>IF(N111="zákl. přenesená",J111,0)</f>
        <v>0</v>
      </c>
      <c r="BH111" s="218">
        <f>IF(N111="sníž. přenesená",J111,0)</f>
        <v>0</v>
      </c>
      <c r="BI111" s="218">
        <f>IF(N111="nulová",J111,0)</f>
        <v>0</v>
      </c>
      <c r="BJ111" s="17" t="s">
        <v>76</v>
      </c>
      <c r="BK111" s="218">
        <f>ROUND(I111*H111,2)</f>
        <v>0</v>
      </c>
      <c r="BL111" s="17" t="s">
        <v>591</v>
      </c>
      <c r="BM111" s="217" t="s">
        <v>768</v>
      </c>
    </row>
    <row r="112" s="2" customFormat="1" ht="16.5" customHeight="1">
      <c r="A112" s="38"/>
      <c r="B112" s="39"/>
      <c r="C112" s="206" t="s">
        <v>7</v>
      </c>
      <c r="D112" s="206" t="s">
        <v>267</v>
      </c>
      <c r="E112" s="207" t="s">
        <v>5108</v>
      </c>
      <c r="F112" s="208" t="s">
        <v>5109</v>
      </c>
      <c r="G112" s="209" t="s">
        <v>5069</v>
      </c>
      <c r="H112" s="210">
        <v>1</v>
      </c>
      <c r="I112" s="211"/>
      <c r="J112" s="212">
        <f>ROUND(I112*H112,2)</f>
        <v>0</v>
      </c>
      <c r="K112" s="208" t="s">
        <v>19</v>
      </c>
      <c r="L112" s="44"/>
      <c r="M112" s="213" t="s">
        <v>19</v>
      </c>
      <c r="N112" s="214" t="s">
        <v>40</v>
      </c>
      <c r="O112" s="84"/>
      <c r="P112" s="215">
        <f>O112*H112</f>
        <v>0</v>
      </c>
      <c r="Q112" s="215">
        <v>0</v>
      </c>
      <c r="R112" s="215">
        <f>Q112*H112</f>
        <v>0</v>
      </c>
      <c r="S112" s="215">
        <v>0</v>
      </c>
      <c r="T112" s="216">
        <f>S112*H112</f>
        <v>0</v>
      </c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R112" s="217" t="s">
        <v>591</v>
      </c>
      <c r="AT112" s="217" t="s">
        <v>267</v>
      </c>
      <c r="AU112" s="217" t="s">
        <v>76</v>
      </c>
      <c r="AY112" s="17" t="s">
        <v>266</v>
      </c>
      <c r="BE112" s="218">
        <f>IF(N112="základní",J112,0)</f>
        <v>0</v>
      </c>
      <c r="BF112" s="218">
        <f>IF(N112="snížená",J112,0)</f>
        <v>0</v>
      </c>
      <c r="BG112" s="218">
        <f>IF(N112="zákl. přenesená",J112,0)</f>
        <v>0</v>
      </c>
      <c r="BH112" s="218">
        <f>IF(N112="sníž. přenesená",J112,0)</f>
        <v>0</v>
      </c>
      <c r="BI112" s="218">
        <f>IF(N112="nulová",J112,0)</f>
        <v>0</v>
      </c>
      <c r="BJ112" s="17" t="s">
        <v>76</v>
      </c>
      <c r="BK112" s="218">
        <f>ROUND(I112*H112,2)</f>
        <v>0</v>
      </c>
      <c r="BL112" s="17" t="s">
        <v>591</v>
      </c>
      <c r="BM112" s="217" t="s">
        <v>782</v>
      </c>
    </row>
    <row r="113" s="2" customFormat="1" ht="16.5" customHeight="1">
      <c r="A113" s="38"/>
      <c r="B113" s="39"/>
      <c r="C113" s="206" t="s">
        <v>642</v>
      </c>
      <c r="D113" s="206" t="s">
        <v>267</v>
      </c>
      <c r="E113" s="207" t="s">
        <v>5110</v>
      </c>
      <c r="F113" s="208" t="s">
        <v>5111</v>
      </c>
      <c r="G113" s="209" t="s">
        <v>5069</v>
      </c>
      <c r="H113" s="210">
        <v>25</v>
      </c>
      <c r="I113" s="211"/>
      <c r="J113" s="212">
        <f>ROUND(I113*H113,2)</f>
        <v>0</v>
      </c>
      <c r="K113" s="208" t="s">
        <v>19</v>
      </c>
      <c r="L113" s="44"/>
      <c r="M113" s="213" t="s">
        <v>19</v>
      </c>
      <c r="N113" s="214" t="s">
        <v>40</v>
      </c>
      <c r="O113" s="84"/>
      <c r="P113" s="215">
        <f>O113*H113</f>
        <v>0</v>
      </c>
      <c r="Q113" s="215">
        <v>0</v>
      </c>
      <c r="R113" s="215">
        <f>Q113*H113</f>
        <v>0</v>
      </c>
      <c r="S113" s="215">
        <v>0</v>
      </c>
      <c r="T113" s="216">
        <f>S113*H113</f>
        <v>0</v>
      </c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R113" s="217" t="s">
        <v>591</v>
      </c>
      <c r="AT113" s="217" t="s">
        <v>267</v>
      </c>
      <c r="AU113" s="217" t="s">
        <v>76</v>
      </c>
      <c r="AY113" s="17" t="s">
        <v>266</v>
      </c>
      <c r="BE113" s="218">
        <f>IF(N113="základní",J113,0)</f>
        <v>0</v>
      </c>
      <c r="BF113" s="218">
        <f>IF(N113="snížená",J113,0)</f>
        <v>0</v>
      </c>
      <c r="BG113" s="218">
        <f>IF(N113="zákl. přenesená",J113,0)</f>
        <v>0</v>
      </c>
      <c r="BH113" s="218">
        <f>IF(N113="sníž. přenesená",J113,0)</f>
        <v>0</v>
      </c>
      <c r="BI113" s="218">
        <f>IF(N113="nulová",J113,0)</f>
        <v>0</v>
      </c>
      <c r="BJ113" s="17" t="s">
        <v>76</v>
      </c>
      <c r="BK113" s="218">
        <f>ROUND(I113*H113,2)</f>
        <v>0</v>
      </c>
      <c r="BL113" s="17" t="s">
        <v>591</v>
      </c>
      <c r="BM113" s="217" t="s">
        <v>801</v>
      </c>
    </row>
    <row r="114" s="2" customFormat="1" ht="16.5" customHeight="1">
      <c r="A114" s="38"/>
      <c r="B114" s="39"/>
      <c r="C114" s="206" t="s">
        <v>652</v>
      </c>
      <c r="D114" s="206" t="s">
        <v>267</v>
      </c>
      <c r="E114" s="207" t="s">
        <v>5112</v>
      </c>
      <c r="F114" s="208" t="s">
        <v>5113</v>
      </c>
      <c r="G114" s="209" t="s">
        <v>5069</v>
      </c>
      <c r="H114" s="210">
        <v>32</v>
      </c>
      <c r="I114" s="211"/>
      <c r="J114" s="212">
        <f>ROUND(I114*H114,2)</f>
        <v>0</v>
      </c>
      <c r="K114" s="208" t="s">
        <v>19</v>
      </c>
      <c r="L114" s="44"/>
      <c r="M114" s="213" t="s">
        <v>19</v>
      </c>
      <c r="N114" s="214" t="s">
        <v>40</v>
      </c>
      <c r="O114" s="84"/>
      <c r="P114" s="215">
        <f>O114*H114</f>
        <v>0</v>
      </c>
      <c r="Q114" s="215">
        <v>0</v>
      </c>
      <c r="R114" s="215">
        <f>Q114*H114</f>
        <v>0</v>
      </c>
      <c r="S114" s="215">
        <v>0</v>
      </c>
      <c r="T114" s="216">
        <f>S114*H114</f>
        <v>0</v>
      </c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R114" s="217" t="s">
        <v>591</v>
      </c>
      <c r="AT114" s="217" t="s">
        <v>267</v>
      </c>
      <c r="AU114" s="217" t="s">
        <v>76</v>
      </c>
      <c r="AY114" s="17" t="s">
        <v>266</v>
      </c>
      <c r="BE114" s="218">
        <f>IF(N114="základní",J114,0)</f>
        <v>0</v>
      </c>
      <c r="BF114" s="218">
        <f>IF(N114="snížená",J114,0)</f>
        <v>0</v>
      </c>
      <c r="BG114" s="218">
        <f>IF(N114="zákl. přenesená",J114,0)</f>
        <v>0</v>
      </c>
      <c r="BH114" s="218">
        <f>IF(N114="sníž. přenesená",J114,0)</f>
        <v>0</v>
      </c>
      <c r="BI114" s="218">
        <f>IF(N114="nulová",J114,0)</f>
        <v>0</v>
      </c>
      <c r="BJ114" s="17" t="s">
        <v>76</v>
      </c>
      <c r="BK114" s="218">
        <f>ROUND(I114*H114,2)</f>
        <v>0</v>
      </c>
      <c r="BL114" s="17" t="s">
        <v>591</v>
      </c>
      <c r="BM114" s="217" t="s">
        <v>820</v>
      </c>
    </row>
    <row r="115" s="2" customFormat="1" ht="16.5" customHeight="1">
      <c r="A115" s="38"/>
      <c r="B115" s="39"/>
      <c r="C115" s="206" t="s">
        <v>407</v>
      </c>
      <c r="D115" s="206" t="s">
        <v>267</v>
      </c>
      <c r="E115" s="207" t="s">
        <v>5114</v>
      </c>
      <c r="F115" s="208" t="s">
        <v>5115</v>
      </c>
      <c r="G115" s="209" t="s">
        <v>5069</v>
      </c>
      <c r="H115" s="210">
        <v>132</v>
      </c>
      <c r="I115" s="211"/>
      <c r="J115" s="212">
        <f>ROUND(I115*H115,2)</f>
        <v>0</v>
      </c>
      <c r="K115" s="208" t="s">
        <v>19</v>
      </c>
      <c r="L115" s="44"/>
      <c r="M115" s="213" t="s">
        <v>19</v>
      </c>
      <c r="N115" s="214" t="s">
        <v>40</v>
      </c>
      <c r="O115" s="84"/>
      <c r="P115" s="215">
        <f>O115*H115</f>
        <v>0</v>
      </c>
      <c r="Q115" s="215">
        <v>0</v>
      </c>
      <c r="R115" s="215">
        <f>Q115*H115</f>
        <v>0</v>
      </c>
      <c r="S115" s="215">
        <v>0</v>
      </c>
      <c r="T115" s="216">
        <f>S115*H115</f>
        <v>0</v>
      </c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R115" s="217" t="s">
        <v>591</v>
      </c>
      <c r="AT115" s="217" t="s">
        <v>267</v>
      </c>
      <c r="AU115" s="217" t="s">
        <v>76</v>
      </c>
      <c r="AY115" s="17" t="s">
        <v>266</v>
      </c>
      <c r="BE115" s="218">
        <f>IF(N115="základní",J115,0)</f>
        <v>0</v>
      </c>
      <c r="BF115" s="218">
        <f>IF(N115="snížená",J115,0)</f>
        <v>0</v>
      </c>
      <c r="BG115" s="218">
        <f>IF(N115="zákl. přenesená",J115,0)</f>
        <v>0</v>
      </c>
      <c r="BH115" s="218">
        <f>IF(N115="sníž. přenesená",J115,0)</f>
        <v>0</v>
      </c>
      <c r="BI115" s="218">
        <f>IF(N115="nulová",J115,0)</f>
        <v>0</v>
      </c>
      <c r="BJ115" s="17" t="s">
        <v>76</v>
      </c>
      <c r="BK115" s="218">
        <f>ROUND(I115*H115,2)</f>
        <v>0</v>
      </c>
      <c r="BL115" s="17" t="s">
        <v>591</v>
      </c>
      <c r="BM115" s="217" t="s">
        <v>832</v>
      </c>
    </row>
    <row r="116" s="2" customFormat="1" ht="16.5" customHeight="1">
      <c r="A116" s="38"/>
      <c r="B116" s="39"/>
      <c r="C116" s="206" t="s">
        <v>665</v>
      </c>
      <c r="D116" s="206" t="s">
        <v>267</v>
      </c>
      <c r="E116" s="207" t="s">
        <v>5116</v>
      </c>
      <c r="F116" s="208" t="s">
        <v>5117</v>
      </c>
      <c r="G116" s="209" t="s">
        <v>5069</v>
      </c>
      <c r="H116" s="210">
        <v>50</v>
      </c>
      <c r="I116" s="211"/>
      <c r="J116" s="212">
        <f>ROUND(I116*H116,2)</f>
        <v>0</v>
      </c>
      <c r="K116" s="208" t="s">
        <v>19</v>
      </c>
      <c r="L116" s="44"/>
      <c r="M116" s="213" t="s">
        <v>19</v>
      </c>
      <c r="N116" s="214" t="s">
        <v>40</v>
      </c>
      <c r="O116" s="84"/>
      <c r="P116" s="215">
        <f>O116*H116</f>
        <v>0</v>
      </c>
      <c r="Q116" s="215">
        <v>0</v>
      </c>
      <c r="R116" s="215">
        <f>Q116*H116</f>
        <v>0</v>
      </c>
      <c r="S116" s="215">
        <v>0</v>
      </c>
      <c r="T116" s="216">
        <f>S116*H116</f>
        <v>0</v>
      </c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R116" s="217" t="s">
        <v>591</v>
      </c>
      <c r="AT116" s="217" t="s">
        <v>267</v>
      </c>
      <c r="AU116" s="217" t="s">
        <v>76</v>
      </c>
      <c r="AY116" s="17" t="s">
        <v>266</v>
      </c>
      <c r="BE116" s="218">
        <f>IF(N116="základní",J116,0)</f>
        <v>0</v>
      </c>
      <c r="BF116" s="218">
        <f>IF(N116="snížená",J116,0)</f>
        <v>0</v>
      </c>
      <c r="BG116" s="218">
        <f>IF(N116="zákl. přenesená",J116,0)</f>
        <v>0</v>
      </c>
      <c r="BH116" s="218">
        <f>IF(N116="sníž. přenesená",J116,0)</f>
        <v>0</v>
      </c>
      <c r="BI116" s="218">
        <f>IF(N116="nulová",J116,0)</f>
        <v>0</v>
      </c>
      <c r="BJ116" s="17" t="s">
        <v>76</v>
      </c>
      <c r="BK116" s="218">
        <f>ROUND(I116*H116,2)</f>
        <v>0</v>
      </c>
      <c r="BL116" s="17" t="s">
        <v>591</v>
      </c>
      <c r="BM116" s="217" t="s">
        <v>846</v>
      </c>
    </row>
    <row r="117" s="2" customFormat="1" ht="16.5" customHeight="1">
      <c r="A117" s="38"/>
      <c r="B117" s="39"/>
      <c r="C117" s="206" t="s">
        <v>670</v>
      </c>
      <c r="D117" s="206" t="s">
        <v>267</v>
      </c>
      <c r="E117" s="207" t="s">
        <v>5118</v>
      </c>
      <c r="F117" s="208" t="s">
        <v>5119</v>
      </c>
      <c r="G117" s="209" t="s">
        <v>5035</v>
      </c>
      <c r="H117" s="210">
        <v>2170</v>
      </c>
      <c r="I117" s="211"/>
      <c r="J117" s="212">
        <f>ROUND(I117*H117,2)</f>
        <v>0</v>
      </c>
      <c r="K117" s="208" t="s">
        <v>19</v>
      </c>
      <c r="L117" s="44"/>
      <c r="M117" s="213" t="s">
        <v>19</v>
      </c>
      <c r="N117" s="214" t="s">
        <v>40</v>
      </c>
      <c r="O117" s="84"/>
      <c r="P117" s="215">
        <f>O117*H117</f>
        <v>0</v>
      </c>
      <c r="Q117" s="215">
        <v>0</v>
      </c>
      <c r="R117" s="215">
        <f>Q117*H117</f>
        <v>0</v>
      </c>
      <c r="S117" s="215">
        <v>0</v>
      </c>
      <c r="T117" s="216">
        <f>S117*H117</f>
        <v>0</v>
      </c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R117" s="217" t="s">
        <v>591</v>
      </c>
      <c r="AT117" s="217" t="s">
        <v>267</v>
      </c>
      <c r="AU117" s="217" t="s">
        <v>76</v>
      </c>
      <c r="AY117" s="17" t="s">
        <v>266</v>
      </c>
      <c r="BE117" s="218">
        <f>IF(N117="základní",J117,0)</f>
        <v>0</v>
      </c>
      <c r="BF117" s="218">
        <f>IF(N117="snížená",J117,0)</f>
        <v>0</v>
      </c>
      <c r="BG117" s="218">
        <f>IF(N117="zákl. přenesená",J117,0)</f>
        <v>0</v>
      </c>
      <c r="BH117" s="218">
        <f>IF(N117="sníž. přenesená",J117,0)</f>
        <v>0</v>
      </c>
      <c r="BI117" s="218">
        <f>IF(N117="nulová",J117,0)</f>
        <v>0</v>
      </c>
      <c r="BJ117" s="17" t="s">
        <v>76</v>
      </c>
      <c r="BK117" s="218">
        <f>ROUND(I117*H117,2)</f>
        <v>0</v>
      </c>
      <c r="BL117" s="17" t="s">
        <v>591</v>
      </c>
      <c r="BM117" s="217" t="s">
        <v>860</v>
      </c>
    </row>
    <row r="118" s="2" customFormat="1" ht="16.5" customHeight="1">
      <c r="A118" s="38"/>
      <c r="B118" s="39"/>
      <c r="C118" s="206" t="s">
        <v>677</v>
      </c>
      <c r="D118" s="206" t="s">
        <v>267</v>
      </c>
      <c r="E118" s="207" t="s">
        <v>5120</v>
      </c>
      <c r="F118" s="208" t="s">
        <v>5121</v>
      </c>
      <c r="G118" s="209" t="s">
        <v>5035</v>
      </c>
      <c r="H118" s="210">
        <v>3745</v>
      </c>
      <c r="I118" s="211"/>
      <c r="J118" s="212">
        <f>ROUND(I118*H118,2)</f>
        <v>0</v>
      </c>
      <c r="K118" s="208" t="s">
        <v>19</v>
      </c>
      <c r="L118" s="44"/>
      <c r="M118" s="213" t="s">
        <v>19</v>
      </c>
      <c r="N118" s="214" t="s">
        <v>40</v>
      </c>
      <c r="O118" s="84"/>
      <c r="P118" s="215">
        <f>O118*H118</f>
        <v>0</v>
      </c>
      <c r="Q118" s="215">
        <v>0</v>
      </c>
      <c r="R118" s="215">
        <f>Q118*H118</f>
        <v>0</v>
      </c>
      <c r="S118" s="215">
        <v>0</v>
      </c>
      <c r="T118" s="216">
        <f>S118*H118</f>
        <v>0</v>
      </c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R118" s="217" t="s">
        <v>591</v>
      </c>
      <c r="AT118" s="217" t="s">
        <v>267</v>
      </c>
      <c r="AU118" s="217" t="s">
        <v>76</v>
      </c>
      <c r="AY118" s="17" t="s">
        <v>266</v>
      </c>
      <c r="BE118" s="218">
        <f>IF(N118="základní",J118,0)</f>
        <v>0</v>
      </c>
      <c r="BF118" s="218">
        <f>IF(N118="snížená",J118,0)</f>
        <v>0</v>
      </c>
      <c r="BG118" s="218">
        <f>IF(N118="zákl. přenesená",J118,0)</f>
        <v>0</v>
      </c>
      <c r="BH118" s="218">
        <f>IF(N118="sníž. přenesená",J118,0)</f>
        <v>0</v>
      </c>
      <c r="BI118" s="218">
        <f>IF(N118="nulová",J118,0)</f>
        <v>0</v>
      </c>
      <c r="BJ118" s="17" t="s">
        <v>76</v>
      </c>
      <c r="BK118" s="218">
        <f>ROUND(I118*H118,2)</f>
        <v>0</v>
      </c>
      <c r="BL118" s="17" t="s">
        <v>591</v>
      </c>
      <c r="BM118" s="217" t="s">
        <v>871</v>
      </c>
    </row>
    <row r="119" s="2" customFormat="1" ht="16.5" customHeight="1">
      <c r="A119" s="38"/>
      <c r="B119" s="39"/>
      <c r="C119" s="206" t="s">
        <v>683</v>
      </c>
      <c r="D119" s="206" t="s">
        <v>267</v>
      </c>
      <c r="E119" s="207" t="s">
        <v>5122</v>
      </c>
      <c r="F119" s="208" t="s">
        <v>5123</v>
      </c>
      <c r="G119" s="209" t="s">
        <v>5069</v>
      </c>
      <c r="H119" s="210">
        <v>30.800000000000001</v>
      </c>
      <c r="I119" s="211"/>
      <c r="J119" s="212">
        <f>ROUND(I119*H119,2)</f>
        <v>0</v>
      </c>
      <c r="K119" s="208" t="s">
        <v>19</v>
      </c>
      <c r="L119" s="44"/>
      <c r="M119" s="213" t="s">
        <v>19</v>
      </c>
      <c r="N119" s="214" t="s">
        <v>40</v>
      </c>
      <c r="O119" s="84"/>
      <c r="P119" s="215">
        <f>O119*H119</f>
        <v>0</v>
      </c>
      <c r="Q119" s="215">
        <v>0</v>
      </c>
      <c r="R119" s="215">
        <f>Q119*H119</f>
        <v>0</v>
      </c>
      <c r="S119" s="215">
        <v>0</v>
      </c>
      <c r="T119" s="216">
        <f>S119*H119</f>
        <v>0</v>
      </c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R119" s="217" t="s">
        <v>591</v>
      </c>
      <c r="AT119" s="217" t="s">
        <v>267</v>
      </c>
      <c r="AU119" s="217" t="s">
        <v>76</v>
      </c>
      <c r="AY119" s="17" t="s">
        <v>266</v>
      </c>
      <c r="BE119" s="218">
        <f>IF(N119="základní",J119,0)</f>
        <v>0</v>
      </c>
      <c r="BF119" s="218">
        <f>IF(N119="snížená",J119,0)</f>
        <v>0</v>
      </c>
      <c r="BG119" s="218">
        <f>IF(N119="zákl. přenesená",J119,0)</f>
        <v>0</v>
      </c>
      <c r="BH119" s="218">
        <f>IF(N119="sníž. přenesená",J119,0)</f>
        <v>0</v>
      </c>
      <c r="BI119" s="218">
        <f>IF(N119="nulová",J119,0)</f>
        <v>0</v>
      </c>
      <c r="BJ119" s="17" t="s">
        <v>76</v>
      </c>
      <c r="BK119" s="218">
        <f>ROUND(I119*H119,2)</f>
        <v>0</v>
      </c>
      <c r="BL119" s="17" t="s">
        <v>591</v>
      </c>
      <c r="BM119" s="217" t="s">
        <v>886</v>
      </c>
    </row>
    <row r="120" s="2" customFormat="1" ht="16.5" customHeight="1">
      <c r="A120" s="38"/>
      <c r="B120" s="39"/>
      <c r="C120" s="206" t="s">
        <v>692</v>
      </c>
      <c r="D120" s="206" t="s">
        <v>267</v>
      </c>
      <c r="E120" s="207" t="s">
        <v>5124</v>
      </c>
      <c r="F120" s="208" t="s">
        <v>5125</v>
      </c>
      <c r="G120" s="209" t="s">
        <v>5069</v>
      </c>
      <c r="H120" s="210">
        <v>55</v>
      </c>
      <c r="I120" s="211"/>
      <c r="J120" s="212">
        <f>ROUND(I120*H120,2)</f>
        <v>0</v>
      </c>
      <c r="K120" s="208" t="s">
        <v>19</v>
      </c>
      <c r="L120" s="44"/>
      <c r="M120" s="213" t="s">
        <v>19</v>
      </c>
      <c r="N120" s="214" t="s">
        <v>40</v>
      </c>
      <c r="O120" s="84"/>
      <c r="P120" s="215">
        <f>O120*H120</f>
        <v>0</v>
      </c>
      <c r="Q120" s="215">
        <v>0</v>
      </c>
      <c r="R120" s="215">
        <f>Q120*H120</f>
        <v>0</v>
      </c>
      <c r="S120" s="215">
        <v>0</v>
      </c>
      <c r="T120" s="216">
        <f>S120*H120</f>
        <v>0</v>
      </c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R120" s="217" t="s">
        <v>591</v>
      </c>
      <c r="AT120" s="217" t="s">
        <v>267</v>
      </c>
      <c r="AU120" s="217" t="s">
        <v>76</v>
      </c>
      <c r="AY120" s="17" t="s">
        <v>266</v>
      </c>
      <c r="BE120" s="218">
        <f>IF(N120="základní",J120,0)</f>
        <v>0</v>
      </c>
      <c r="BF120" s="218">
        <f>IF(N120="snížená",J120,0)</f>
        <v>0</v>
      </c>
      <c r="BG120" s="218">
        <f>IF(N120="zákl. přenesená",J120,0)</f>
        <v>0</v>
      </c>
      <c r="BH120" s="218">
        <f>IF(N120="sníž. přenesená",J120,0)</f>
        <v>0</v>
      </c>
      <c r="BI120" s="218">
        <f>IF(N120="nulová",J120,0)</f>
        <v>0</v>
      </c>
      <c r="BJ120" s="17" t="s">
        <v>76</v>
      </c>
      <c r="BK120" s="218">
        <f>ROUND(I120*H120,2)</f>
        <v>0</v>
      </c>
      <c r="BL120" s="17" t="s">
        <v>591</v>
      </c>
      <c r="BM120" s="217" t="s">
        <v>901</v>
      </c>
    </row>
    <row r="121" s="2" customFormat="1" ht="16.5" customHeight="1">
      <c r="A121" s="38"/>
      <c r="B121" s="39"/>
      <c r="C121" s="206" t="s">
        <v>697</v>
      </c>
      <c r="D121" s="206" t="s">
        <v>267</v>
      </c>
      <c r="E121" s="207" t="s">
        <v>5126</v>
      </c>
      <c r="F121" s="208" t="s">
        <v>5127</v>
      </c>
      <c r="G121" s="209" t="s">
        <v>5069</v>
      </c>
      <c r="H121" s="210">
        <v>46.200000000000003</v>
      </c>
      <c r="I121" s="211"/>
      <c r="J121" s="212">
        <f>ROUND(I121*H121,2)</f>
        <v>0</v>
      </c>
      <c r="K121" s="208" t="s">
        <v>19</v>
      </c>
      <c r="L121" s="44"/>
      <c r="M121" s="213" t="s">
        <v>19</v>
      </c>
      <c r="N121" s="214" t="s">
        <v>40</v>
      </c>
      <c r="O121" s="84"/>
      <c r="P121" s="215">
        <f>O121*H121</f>
        <v>0</v>
      </c>
      <c r="Q121" s="215">
        <v>0</v>
      </c>
      <c r="R121" s="215">
        <f>Q121*H121</f>
        <v>0</v>
      </c>
      <c r="S121" s="215">
        <v>0</v>
      </c>
      <c r="T121" s="216">
        <f>S121*H121</f>
        <v>0</v>
      </c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R121" s="217" t="s">
        <v>591</v>
      </c>
      <c r="AT121" s="217" t="s">
        <v>267</v>
      </c>
      <c r="AU121" s="217" t="s">
        <v>76</v>
      </c>
      <c r="AY121" s="17" t="s">
        <v>266</v>
      </c>
      <c r="BE121" s="218">
        <f>IF(N121="základní",J121,0)</f>
        <v>0</v>
      </c>
      <c r="BF121" s="218">
        <f>IF(N121="snížená",J121,0)</f>
        <v>0</v>
      </c>
      <c r="BG121" s="218">
        <f>IF(N121="zákl. přenesená",J121,0)</f>
        <v>0</v>
      </c>
      <c r="BH121" s="218">
        <f>IF(N121="sníž. přenesená",J121,0)</f>
        <v>0</v>
      </c>
      <c r="BI121" s="218">
        <f>IF(N121="nulová",J121,0)</f>
        <v>0</v>
      </c>
      <c r="BJ121" s="17" t="s">
        <v>76</v>
      </c>
      <c r="BK121" s="218">
        <f>ROUND(I121*H121,2)</f>
        <v>0</v>
      </c>
      <c r="BL121" s="17" t="s">
        <v>591</v>
      </c>
      <c r="BM121" s="217" t="s">
        <v>911</v>
      </c>
    </row>
    <row r="122" s="2" customFormat="1" ht="16.5" customHeight="1">
      <c r="A122" s="38"/>
      <c r="B122" s="39"/>
      <c r="C122" s="206" t="s">
        <v>704</v>
      </c>
      <c r="D122" s="206" t="s">
        <v>267</v>
      </c>
      <c r="E122" s="207" t="s">
        <v>5128</v>
      </c>
      <c r="F122" s="208" t="s">
        <v>5129</v>
      </c>
      <c r="G122" s="209" t="s">
        <v>5069</v>
      </c>
      <c r="H122" s="210">
        <v>13</v>
      </c>
      <c r="I122" s="211"/>
      <c r="J122" s="212">
        <f>ROUND(I122*H122,2)</f>
        <v>0</v>
      </c>
      <c r="K122" s="208" t="s">
        <v>19</v>
      </c>
      <c r="L122" s="44"/>
      <c r="M122" s="213" t="s">
        <v>19</v>
      </c>
      <c r="N122" s="214" t="s">
        <v>40</v>
      </c>
      <c r="O122" s="84"/>
      <c r="P122" s="215">
        <f>O122*H122</f>
        <v>0</v>
      </c>
      <c r="Q122" s="215">
        <v>0</v>
      </c>
      <c r="R122" s="215">
        <f>Q122*H122</f>
        <v>0</v>
      </c>
      <c r="S122" s="215">
        <v>0</v>
      </c>
      <c r="T122" s="216">
        <f>S122*H122</f>
        <v>0</v>
      </c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R122" s="217" t="s">
        <v>591</v>
      </c>
      <c r="AT122" s="217" t="s">
        <v>267</v>
      </c>
      <c r="AU122" s="217" t="s">
        <v>76</v>
      </c>
      <c r="AY122" s="17" t="s">
        <v>266</v>
      </c>
      <c r="BE122" s="218">
        <f>IF(N122="základní",J122,0)</f>
        <v>0</v>
      </c>
      <c r="BF122" s="218">
        <f>IF(N122="snížená",J122,0)</f>
        <v>0</v>
      </c>
      <c r="BG122" s="218">
        <f>IF(N122="zákl. přenesená",J122,0)</f>
        <v>0</v>
      </c>
      <c r="BH122" s="218">
        <f>IF(N122="sníž. přenesená",J122,0)</f>
        <v>0</v>
      </c>
      <c r="BI122" s="218">
        <f>IF(N122="nulová",J122,0)</f>
        <v>0</v>
      </c>
      <c r="BJ122" s="17" t="s">
        <v>76</v>
      </c>
      <c r="BK122" s="218">
        <f>ROUND(I122*H122,2)</f>
        <v>0</v>
      </c>
      <c r="BL122" s="17" t="s">
        <v>591</v>
      </c>
      <c r="BM122" s="217" t="s">
        <v>925</v>
      </c>
    </row>
    <row r="123" s="2" customFormat="1" ht="16.5" customHeight="1">
      <c r="A123" s="38"/>
      <c r="B123" s="39"/>
      <c r="C123" s="206" t="s">
        <v>711</v>
      </c>
      <c r="D123" s="206" t="s">
        <v>267</v>
      </c>
      <c r="E123" s="207" t="s">
        <v>5130</v>
      </c>
      <c r="F123" s="208" t="s">
        <v>5131</v>
      </c>
      <c r="G123" s="209" t="s">
        <v>5069</v>
      </c>
      <c r="H123" s="210">
        <v>6</v>
      </c>
      <c r="I123" s="211"/>
      <c r="J123" s="212">
        <f>ROUND(I123*H123,2)</f>
        <v>0</v>
      </c>
      <c r="K123" s="208" t="s">
        <v>19</v>
      </c>
      <c r="L123" s="44"/>
      <c r="M123" s="213" t="s">
        <v>19</v>
      </c>
      <c r="N123" s="214" t="s">
        <v>40</v>
      </c>
      <c r="O123" s="84"/>
      <c r="P123" s="215">
        <f>O123*H123</f>
        <v>0</v>
      </c>
      <c r="Q123" s="215">
        <v>0</v>
      </c>
      <c r="R123" s="215">
        <f>Q123*H123</f>
        <v>0</v>
      </c>
      <c r="S123" s="215">
        <v>0</v>
      </c>
      <c r="T123" s="216">
        <f>S123*H123</f>
        <v>0</v>
      </c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R123" s="217" t="s">
        <v>591</v>
      </c>
      <c r="AT123" s="217" t="s">
        <v>267</v>
      </c>
      <c r="AU123" s="217" t="s">
        <v>76</v>
      </c>
      <c r="AY123" s="17" t="s">
        <v>266</v>
      </c>
      <c r="BE123" s="218">
        <f>IF(N123="základní",J123,0)</f>
        <v>0</v>
      </c>
      <c r="BF123" s="218">
        <f>IF(N123="snížená",J123,0)</f>
        <v>0</v>
      </c>
      <c r="BG123" s="218">
        <f>IF(N123="zákl. přenesená",J123,0)</f>
        <v>0</v>
      </c>
      <c r="BH123" s="218">
        <f>IF(N123="sníž. přenesená",J123,0)</f>
        <v>0</v>
      </c>
      <c r="BI123" s="218">
        <f>IF(N123="nulová",J123,0)</f>
        <v>0</v>
      </c>
      <c r="BJ123" s="17" t="s">
        <v>76</v>
      </c>
      <c r="BK123" s="218">
        <f>ROUND(I123*H123,2)</f>
        <v>0</v>
      </c>
      <c r="BL123" s="17" t="s">
        <v>591</v>
      </c>
      <c r="BM123" s="217" t="s">
        <v>944</v>
      </c>
    </row>
    <row r="124" s="2" customFormat="1" ht="16.5" customHeight="1">
      <c r="A124" s="38"/>
      <c r="B124" s="39"/>
      <c r="C124" s="206" t="s">
        <v>718</v>
      </c>
      <c r="D124" s="206" t="s">
        <v>267</v>
      </c>
      <c r="E124" s="207" t="s">
        <v>5132</v>
      </c>
      <c r="F124" s="208" t="s">
        <v>5133</v>
      </c>
      <c r="G124" s="209" t="s">
        <v>5069</v>
      </c>
      <c r="H124" s="210">
        <v>6</v>
      </c>
      <c r="I124" s="211"/>
      <c r="J124" s="212">
        <f>ROUND(I124*H124,2)</f>
        <v>0</v>
      </c>
      <c r="K124" s="208" t="s">
        <v>19</v>
      </c>
      <c r="L124" s="44"/>
      <c r="M124" s="213" t="s">
        <v>19</v>
      </c>
      <c r="N124" s="214" t="s">
        <v>40</v>
      </c>
      <c r="O124" s="84"/>
      <c r="P124" s="215">
        <f>O124*H124</f>
        <v>0</v>
      </c>
      <c r="Q124" s="215">
        <v>0</v>
      </c>
      <c r="R124" s="215">
        <f>Q124*H124</f>
        <v>0</v>
      </c>
      <c r="S124" s="215">
        <v>0</v>
      </c>
      <c r="T124" s="216">
        <f>S124*H124</f>
        <v>0</v>
      </c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R124" s="217" t="s">
        <v>591</v>
      </c>
      <c r="AT124" s="217" t="s">
        <v>267</v>
      </c>
      <c r="AU124" s="217" t="s">
        <v>76</v>
      </c>
      <c r="AY124" s="17" t="s">
        <v>266</v>
      </c>
      <c r="BE124" s="218">
        <f>IF(N124="základní",J124,0)</f>
        <v>0</v>
      </c>
      <c r="BF124" s="218">
        <f>IF(N124="snížená",J124,0)</f>
        <v>0</v>
      </c>
      <c r="BG124" s="218">
        <f>IF(N124="zákl. přenesená",J124,0)</f>
        <v>0</v>
      </c>
      <c r="BH124" s="218">
        <f>IF(N124="sníž. přenesená",J124,0)</f>
        <v>0</v>
      </c>
      <c r="BI124" s="218">
        <f>IF(N124="nulová",J124,0)</f>
        <v>0</v>
      </c>
      <c r="BJ124" s="17" t="s">
        <v>76</v>
      </c>
      <c r="BK124" s="218">
        <f>ROUND(I124*H124,2)</f>
        <v>0</v>
      </c>
      <c r="BL124" s="17" t="s">
        <v>591</v>
      </c>
      <c r="BM124" s="217" t="s">
        <v>958</v>
      </c>
    </row>
    <row r="125" s="2" customFormat="1" ht="16.5" customHeight="1">
      <c r="A125" s="38"/>
      <c r="B125" s="39"/>
      <c r="C125" s="206" t="s">
        <v>723</v>
      </c>
      <c r="D125" s="206" t="s">
        <v>267</v>
      </c>
      <c r="E125" s="207" t="s">
        <v>5134</v>
      </c>
      <c r="F125" s="208" t="s">
        <v>5135</v>
      </c>
      <c r="G125" s="209" t="s">
        <v>5069</v>
      </c>
      <c r="H125" s="210">
        <v>2</v>
      </c>
      <c r="I125" s="211"/>
      <c r="J125" s="212">
        <f>ROUND(I125*H125,2)</f>
        <v>0</v>
      </c>
      <c r="K125" s="208" t="s">
        <v>19</v>
      </c>
      <c r="L125" s="44"/>
      <c r="M125" s="213" t="s">
        <v>19</v>
      </c>
      <c r="N125" s="214" t="s">
        <v>40</v>
      </c>
      <c r="O125" s="84"/>
      <c r="P125" s="215">
        <f>O125*H125</f>
        <v>0</v>
      </c>
      <c r="Q125" s="215">
        <v>0</v>
      </c>
      <c r="R125" s="215">
        <f>Q125*H125</f>
        <v>0</v>
      </c>
      <c r="S125" s="215">
        <v>0</v>
      </c>
      <c r="T125" s="216">
        <f>S125*H125</f>
        <v>0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R125" s="217" t="s">
        <v>591</v>
      </c>
      <c r="AT125" s="217" t="s">
        <v>267</v>
      </c>
      <c r="AU125" s="217" t="s">
        <v>76</v>
      </c>
      <c r="AY125" s="17" t="s">
        <v>266</v>
      </c>
      <c r="BE125" s="218">
        <f>IF(N125="základní",J125,0)</f>
        <v>0</v>
      </c>
      <c r="BF125" s="218">
        <f>IF(N125="snížená",J125,0)</f>
        <v>0</v>
      </c>
      <c r="BG125" s="218">
        <f>IF(N125="zákl. přenesená",J125,0)</f>
        <v>0</v>
      </c>
      <c r="BH125" s="218">
        <f>IF(N125="sníž. přenesená",J125,0)</f>
        <v>0</v>
      </c>
      <c r="BI125" s="218">
        <f>IF(N125="nulová",J125,0)</f>
        <v>0</v>
      </c>
      <c r="BJ125" s="17" t="s">
        <v>76</v>
      </c>
      <c r="BK125" s="218">
        <f>ROUND(I125*H125,2)</f>
        <v>0</v>
      </c>
      <c r="BL125" s="17" t="s">
        <v>591</v>
      </c>
      <c r="BM125" s="217" t="s">
        <v>976</v>
      </c>
    </row>
    <row r="126" s="2" customFormat="1" ht="16.5" customHeight="1">
      <c r="A126" s="38"/>
      <c r="B126" s="39"/>
      <c r="C126" s="206" t="s">
        <v>736</v>
      </c>
      <c r="D126" s="206" t="s">
        <v>267</v>
      </c>
      <c r="E126" s="207" t="s">
        <v>5136</v>
      </c>
      <c r="F126" s="208" t="s">
        <v>5137</v>
      </c>
      <c r="G126" s="209" t="s">
        <v>5069</v>
      </c>
      <c r="H126" s="210">
        <v>3</v>
      </c>
      <c r="I126" s="211"/>
      <c r="J126" s="212">
        <f>ROUND(I126*H126,2)</f>
        <v>0</v>
      </c>
      <c r="K126" s="208" t="s">
        <v>19</v>
      </c>
      <c r="L126" s="44"/>
      <c r="M126" s="213" t="s">
        <v>19</v>
      </c>
      <c r="N126" s="214" t="s">
        <v>40</v>
      </c>
      <c r="O126" s="84"/>
      <c r="P126" s="215">
        <f>O126*H126</f>
        <v>0</v>
      </c>
      <c r="Q126" s="215">
        <v>0</v>
      </c>
      <c r="R126" s="215">
        <f>Q126*H126</f>
        <v>0</v>
      </c>
      <c r="S126" s="215">
        <v>0</v>
      </c>
      <c r="T126" s="216">
        <f>S126*H126</f>
        <v>0</v>
      </c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R126" s="217" t="s">
        <v>591</v>
      </c>
      <c r="AT126" s="217" t="s">
        <v>267</v>
      </c>
      <c r="AU126" s="217" t="s">
        <v>76</v>
      </c>
      <c r="AY126" s="17" t="s">
        <v>266</v>
      </c>
      <c r="BE126" s="218">
        <f>IF(N126="základní",J126,0)</f>
        <v>0</v>
      </c>
      <c r="BF126" s="218">
        <f>IF(N126="snížená",J126,0)</f>
        <v>0</v>
      </c>
      <c r="BG126" s="218">
        <f>IF(N126="zákl. přenesená",J126,0)</f>
        <v>0</v>
      </c>
      <c r="BH126" s="218">
        <f>IF(N126="sníž. přenesená",J126,0)</f>
        <v>0</v>
      </c>
      <c r="BI126" s="218">
        <f>IF(N126="nulová",J126,0)</f>
        <v>0</v>
      </c>
      <c r="BJ126" s="17" t="s">
        <v>76</v>
      </c>
      <c r="BK126" s="218">
        <f>ROUND(I126*H126,2)</f>
        <v>0</v>
      </c>
      <c r="BL126" s="17" t="s">
        <v>591</v>
      </c>
      <c r="BM126" s="217" t="s">
        <v>994</v>
      </c>
    </row>
    <row r="127" s="2" customFormat="1" ht="16.5" customHeight="1">
      <c r="A127" s="38"/>
      <c r="B127" s="39"/>
      <c r="C127" s="206" t="s">
        <v>741</v>
      </c>
      <c r="D127" s="206" t="s">
        <v>267</v>
      </c>
      <c r="E127" s="207" t="s">
        <v>5138</v>
      </c>
      <c r="F127" s="208" t="s">
        <v>5139</v>
      </c>
      <c r="G127" s="209" t="s">
        <v>5069</v>
      </c>
      <c r="H127" s="210">
        <v>2</v>
      </c>
      <c r="I127" s="211"/>
      <c r="J127" s="212">
        <f>ROUND(I127*H127,2)</f>
        <v>0</v>
      </c>
      <c r="K127" s="208" t="s">
        <v>19</v>
      </c>
      <c r="L127" s="44"/>
      <c r="M127" s="213" t="s">
        <v>19</v>
      </c>
      <c r="N127" s="214" t="s">
        <v>40</v>
      </c>
      <c r="O127" s="84"/>
      <c r="P127" s="215">
        <f>O127*H127</f>
        <v>0</v>
      </c>
      <c r="Q127" s="215">
        <v>0</v>
      </c>
      <c r="R127" s="215">
        <f>Q127*H127</f>
        <v>0</v>
      </c>
      <c r="S127" s="215">
        <v>0</v>
      </c>
      <c r="T127" s="216">
        <f>S127*H127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217" t="s">
        <v>591</v>
      </c>
      <c r="AT127" s="217" t="s">
        <v>267</v>
      </c>
      <c r="AU127" s="217" t="s">
        <v>76</v>
      </c>
      <c r="AY127" s="17" t="s">
        <v>266</v>
      </c>
      <c r="BE127" s="218">
        <f>IF(N127="základní",J127,0)</f>
        <v>0</v>
      </c>
      <c r="BF127" s="218">
        <f>IF(N127="snížená",J127,0)</f>
        <v>0</v>
      </c>
      <c r="BG127" s="218">
        <f>IF(N127="zákl. přenesená",J127,0)</f>
        <v>0</v>
      </c>
      <c r="BH127" s="218">
        <f>IF(N127="sníž. přenesená",J127,0)</f>
        <v>0</v>
      </c>
      <c r="BI127" s="218">
        <f>IF(N127="nulová",J127,0)</f>
        <v>0</v>
      </c>
      <c r="BJ127" s="17" t="s">
        <v>76</v>
      </c>
      <c r="BK127" s="218">
        <f>ROUND(I127*H127,2)</f>
        <v>0</v>
      </c>
      <c r="BL127" s="17" t="s">
        <v>591</v>
      </c>
      <c r="BM127" s="217" t="s">
        <v>1007</v>
      </c>
    </row>
    <row r="128" s="2" customFormat="1" ht="16.5" customHeight="1">
      <c r="A128" s="38"/>
      <c r="B128" s="39"/>
      <c r="C128" s="206" t="s">
        <v>746</v>
      </c>
      <c r="D128" s="206" t="s">
        <v>267</v>
      </c>
      <c r="E128" s="207" t="s">
        <v>5140</v>
      </c>
      <c r="F128" s="208" t="s">
        <v>5141</v>
      </c>
      <c r="G128" s="209" t="s">
        <v>5069</v>
      </c>
      <c r="H128" s="210">
        <v>2</v>
      </c>
      <c r="I128" s="211"/>
      <c r="J128" s="212">
        <f>ROUND(I128*H128,2)</f>
        <v>0</v>
      </c>
      <c r="K128" s="208" t="s">
        <v>19</v>
      </c>
      <c r="L128" s="44"/>
      <c r="M128" s="213" t="s">
        <v>19</v>
      </c>
      <c r="N128" s="214" t="s">
        <v>40</v>
      </c>
      <c r="O128" s="84"/>
      <c r="P128" s="215">
        <f>O128*H128</f>
        <v>0</v>
      </c>
      <c r="Q128" s="215">
        <v>0</v>
      </c>
      <c r="R128" s="215">
        <f>Q128*H128</f>
        <v>0</v>
      </c>
      <c r="S128" s="215">
        <v>0</v>
      </c>
      <c r="T128" s="216">
        <f>S128*H128</f>
        <v>0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R128" s="217" t="s">
        <v>591</v>
      </c>
      <c r="AT128" s="217" t="s">
        <v>267</v>
      </c>
      <c r="AU128" s="217" t="s">
        <v>76</v>
      </c>
      <c r="AY128" s="17" t="s">
        <v>266</v>
      </c>
      <c r="BE128" s="218">
        <f>IF(N128="základní",J128,0)</f>
        <v>0</v>
      </c>
      <c r="BF128" s="218">
        <f>IF(N128="snížená",J128,0)</f>
        <v>0</v>
      </c>
      <c r="BG128" s="218">
        <f>IF(N128="zákl. přenesená",J128,0)</f>
        <v>0</v>
      </c>
      <c r="BH128" s="218">
        <f>IF(N128="sníž. přenesená",J128,0)</f>
        <v>0</v>
      </c>
      <c r="BI128" s="218">
        <f>IF(N128="nulová",J128,0)</f>
        <v>0</v>
      </c>
      <c r="BJ128" s="17" t="s">
        <v>76</v>
      </c>
      <c r="BK128" s="218">
        <f>ROUND(I128*H128,2)</f>
        <v>0</v>
      </c>
      <c r="BL128" s="17" t="s">
        <v>591</v>
      </c>
      <c r="BM128" s="217" t="s">
        <v>1021</v>
      </c>
    </row>
    <row r="129" s="2" customFormat="1" ht="16.5" customHeight="1">
      <c r="A129" s="38"/>
      <c r="B129" s="39"/>
      <c r="C129" s="206" t="s">
        <v>756</v>
      </c>
      <c r="D129" s="206" t="s">
        <v>267</v>
      </c>
      <c r="E129" s="207" t="s">
        <v>5142</v>
      </c>
      <c r="F129" s="208" t="s">
        <v>5143</v>
      </c>
      <c r="G129" s="209" t="s">
        <v>5069</v>
      </c>
      <c r="H129" s="210">
        <v>1</v>
      </c>
      <c r="I129" s="211"/>
      <c r="J129" s="212">
        <f>ROUND(I129*H129,2)</f>
        <v>0</v>
      </c>
      <c r="K129" s="208" t="s">
        <v>19</v>
      </c>
      <c r="L129" s="44"/>
      <c r="M129" s="213" t="s">
        <v>19</v>
      </c>
      <c r="N129" s="214" t="s">
        <v>40</v>
      </c>
      <c r="O129" s="84"/>
      <c r="P129" s="215">
        <f>O129*H129</f>
        <v>0</v>
      </c>
      <c r="Q129" s="215">
        <v>0</v>
      </c>
      <c r="R129" s="215">
        <f>Q129*H129</f>
        <v>0</v>
      </c>
      <c r="S129" s="215">
        <v>0</v>
      </c>
      <c r="T129" s="216">
        <f>S129*H129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217" t="s">
        <v>591</v>
      </c>
      <c r="AT129" s="217" t="s">
        <v>267</v>
      </c>
      <c r="AU129" s="217" t="s">
        <v>76</v>
      </c>
      <c r="AY129" s="17" t="s">
        <v>266</v>
      </c>
      <c r="BE129" s="218">
        <f>IF(N129="základní",J129,0)</f>
        <v>0</v>
      </c>
      <c r="BF129" s="218">
        <f>IF(N129="snížená",J129,0)</f>
        <v>0</v>
      </c>
      <c r="BG129" s="218">
        <f>IF(N129="zákl. přenesená",J129,0)</f>
        <v>0</v>
      </c>
      <c r="BH129" s="218">
        <f>IF(N129="sníž. přenesená",J129,0)</f>
        <v>0</v>
      </c>
      <c r="BI129" s="218">
        <f>IF(N129="nulová",J129,0)</f>
        <v>0</v>
      </c>
      <c r="BJ129" s="17" t="s">
        <v>76</v>
      </c>
      <c r="BK129" s="218">
        <f>ROUND(I129*H129,2)</f>
        <v>0</v>
      </c>
      <c r="BL129" s="17" t="s">
        <v>591</v>
      </c>
      <c r="BM129" s="217" t="s">
        <v>1035</v>
      </c>
    </row>
    <row r="130" s="2" customFormat="1" ht="16.5" customHeight="1">
      <c r="A130" s="38"/>
      <c r="B130" s="39"/>
      <c r="C130" s="206" t="s">
        <v>763</v>
      </c>
      <c r="D130" s="206" t="s">
        <v>267</v>
      </c>
      <c r="E130" s="207" t="s">
        <v>5144</v>
      </c>
      <c r="F130" s="208" t="s">
        <v>5145</v>
      </c>
      <c r="G130" s="209" t="s">
        <v>5069</v>
      </c>
      <c r="H130" s="210">
        <v>3</v>
      </c>
      <c r="I130" s="211"/>
      <c r="J130" s="212">
        <f>ROUND(I130*H130,2)</f>
        <v>0</v>
      </c>
      <c r="K130" s="208" t="s">
        <v>19</v>
      </c>
      <c r="L130" s="44"/>
      <c r="M130" s="213" t="s">
        <v>19</v>
      </c>
      <c r="N130" s="214" t="s">
        <v>40</v>
      </c>
      <c r="O130" s="84"/>
      <c r="P130" s="215">
        <f>O130*H130</f>
        <v>0</v>
      </c>
      <c r="Q130" s="215">
        <v>0</v>
      </c>
      <c r="R130" s="215">
        <f>Q130*H130</f>
        <v>0</v>
      </c>
      <c r="S130" s="215">
        <v>0</v>
      </c>
      <c r="T130" s="216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17" t="s">
        <v>591</v>
      </c>
      <c r="AT130" s="217" t="s">
        <v>267</v>
      </c>
      <c r="AU130" s="217" t="s">
        <v>76</v>
      </c>
      <c r="AY130" s="17" t="s">
        <v>266</v>
      </c>
      <c r="BE130" s="218">
        <f>IF(N130="základní",J130,0)</f>
        <v>0</v>
      </c>
      <c r="BF130" s="218">
        <f>IF(N130="snížená",J130,0)</f>
        <v>0</v>
      </c>
      <c r="BG130" s="218">
        <f>IF(N130="zákl. přenesená",J130,0)</f>
        <v>0</v>
      </c>
      <c r="BH130" s="218">
        <f>IF(N130="sníž. přenesená",J130,0)</f>
        <v>0</v>
      </c>
      <c r="BI130" s="218">
        <f>IF(N130="nulová",J130,0)</f>
        <v>0</v>
      </c>
      <c r="BJ130" s="17" t="s">
        <v>76</v>
      </c>
      <c r="BK130" s="218">
        <f>ROUND(I130*H130,2)</f>
        <v>0</v>
      </c>
      <c r="BL130" s="17" t="s">
        <v>591</v>
      </c>
      <c r="BM130" s="217" t="s">
        <v>1049</v>
      </c>
    </row>
    <row r="131" s="2" customFormat="1" ht="16.5" customHeight="1">
      <c r="A131" s="38"/>
      <c r="B131" s="39"/>
      <c r="C131" s="206" t="s">
        <v>768</v>
      </c>
      <c r="D131" s="206" t="s">
        <v>267</v>
      </c>
      <c r="E131" s="207" t="s">
        <v>5146</v>
      </c>
      <c r="F131" s="208" t="s">
        <v>5147</v>
      </c>
      <c r="G131" s="209" t="s">
        <v>5069</v>
      </c>
      <c r="H131" s="210">
        <v>1</v>
      </c>
      <c r="I131" s="211"/>
      <c r="J131" s="212">
        <f>ROUND(I131*H131,2)</f>
        <v>0</v>
      </c>
      <c r="K131" s="208" t="s">
        <v>19</v>
      </c>
      <c r="L131" s="44"/>
      <c r="M131" s="213" t="s">
        <v>19</v>
      </c>
      <c r="N131" s="214" t="s">
        <v>40</v>
      </c>
      <c r="O131" s="84"/>
      <c r="P131" s="215">
        <f>O131*H131</f>
        <v>0</v>
      </c>
      <c r="Q131" s="215">
        <v>0</v>
      </c>
      <c r="R131" s="215">
        <f>Q131*H131</f>
        <v>0</v>
      </c>
      <c r="S131" s="215">
        <v>0</v>
      </c>
      <c r="T131" s="216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217" t="s">
        <v>591</v>
      </c>
      <c r="AT131" s="217" t="s">
        <v>267</v>
      </c>
      <c r="AU131" s="217" t="s">
        <v>76</v>
      </c>
      <c r="AY131" s="17" t="s">
        <v>266</v>
      </c>
      <c r="BE131" s="218">
        <f>IF(N131="základní",J131,0)</f>
        <v>0</v>
      </c>
      <c r="BF131" s="218">
        <f>IF(N131="snížená",J131,0)</f>
        <v>0</v>
      </c>
      <c r="BG131" s="218">
        <f>IF(N131="zákl. přenesená",J131,0)</f>
        <v>0</v>
      </c>
      <c r="BH131" s="218">
        <f>IF(N131="sníž. přenesená",J131,0)</f>
        <v>0</v>
      </c>
      <c r="BI131" s="218">
        <f>IF(N131="nulová",J131,0)</f>
        <v>0</v>
      </c>
      <c r="BJ131" s="17" t="s">
        <v>76</v>
      </c>
      <c r="BK131" s="218">
        <f>ROUND(I131*H131,2)</f>
        <v>0</v>
      </c>
      <c r="BL131" s="17" t="s">
        <v>591</v>
      </c>
      <c r="BM131" s="217" t="s">
        <v>1061</v>
      </c>
    </row>
    <row r="132" s="2" customFormat="1" ht="16.5" customHeight="1">
      <c r="A132" s="38"/>
      <c r="B132" s="39"/>
      <c r="C132" s="206" t="s">
        <v>775</v>
      </c>
      <c r="D132" s="206" t="s">
        <v>267</v>
      </c>
      <c r="E132" s="207" t="s">
        <v>5148</v>
      </c>
      <c r="F132" s="208" t="s">
        <v>5149</v>
      </c>
      <c r="G132" s="209" t="s">
        <v>5069</v>
      </c>
      <c r="H132" s="210">
        <v>161</v>
      </c>
      <c r="I132" s="211"/>
      <c r="J132" s="212">
        <f>ROUND(I132*H132,2)</f>
        <v>0</v>
      </c>
      <c r="K132" s="208" t="s">
        <v>19</v>
      </c>
      <c r="L132" s="44"/>
      <c r="M132" s="213" t="s">
        <v>19</v>
      </c>
      <c r="N132" s="214" t="s">
        <v>40</v>
      </c>
      <c r="O132" s="84"/>
      <c r="P132" s="215">
        <f>O132*H132</f>
        <v>0</v>
      </c>
      <c r="Q132" s="215">
        <v>0</v>
      </c>
      <c r="R132" s="215">
        <f>Q132*H132</f>
        <v>0</v>
      </c>
      <c r="S132" s="215">
        <v>0</v>
      </c>
      <c r="T132" s="216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17" t="s">
        <v>591</v>
      </c>
      <c r="AT132" s="217" t="s">
        <v>267</v>
      </c>
      <c r="AU132" s="217" t="s">
        <v>76</v>
      </c>
      <c r="AY132" s="17" t="s">
        <v>266</v>
      </c>
      <c r="BE132" s="218">
        <f>IF(N132="základní",J132,0)</f>
        <v>0</v>
      </c>
      <c r="BF132" s="218">
        <f>IF(N132="snížená",J132,0)</f>
        <v>0</v>
      </c>
      <c r="BG132" s="218">
        <f>IF(N132="zákl. přenesená",J132,0)</f>
        <v>0</v>
      </c>
      <c r="BH132" s="218">
        <f>IF(N132="sníž. přenesená",J132,0)</f>
        <v>0</v>
      </c>
      <c r="BI132" s="218">
        <f>IF(N132="nulová",J132,0)</f>
        <v>0</v>
      </c>
      <c r="BJ132" s="17" t="s">
        <v>76</v>
      </c>
      <c r="BK132" s="218">
        <f>ROUND(I132*H132,2)</f>
        <v>0</v>
      </c>
      <c r="BL132" s="17" t="s">
        <v>591</v>
      </c>
      <c r="BM132" s="217" t="s">
        <v>1086</v>
      </c>
    </row>
    <row r="133" s="2" customFormat="1" ht="16.5" customHeight="1">
      <c r="A133" s="38"/>
      <c r="B133" s="39"/>
      <c r="C133" s="206" t="s">
        <v>782</v>
      </c>
      <c r="D133" s="206" t="s">
        <v>267</v>
      </c>
      <c r="E133" s="207" t="s">
        <v>5150</v>
      </c>
      <c r="F133" s="208" t="s">
        <v>5151</v>
      </c>
      <c r="G133" s="209" t="s">
        <v>5069</v>
      </c>
      <c r="H133" s="210">
        <v>38</v>
      </c>
      <c r="I133" s="211"/>
      <c r="J133" s="212">
        <f>ROUND(I133*H133,2)</f>
        <v>0</v>
      </c>
      <c r="K133" s="208" t="s">
        <v>19</v>
      </c>
      <c r="L133" s="44"/>
      <c r="M133" s="213" t="s">
        <v>19</v>
      </c>
      <c r="N133" s="214" t="s">
        <v>40</v>
      </c>
      <c r="O133" s="84"/>
      <c r="P133" s="215">
        <f>O133*H133</f>
        <v>0</v>
      </c>
      <c r="Q133" s="215">
        <v>0</v>
      </c>
      <c r="R133" s="215">
        <f>Q133*H133</f>
        <v>0</v>
      </c>
      <c r="S133" s="215">
        <v>0</v>
      </c>
      <c r="T133" s="216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217" t="s">
        <v>591</v>
      </c>
      <c r="AT133" s="217" t="s">
        <v>267</v>
      </c>
      <c r="AU133" s="217" t="s">
        <v>76</v>
      </c>
      <c r="AY133" s="17" t="s">
        <v>266</v>
      </c>
      <c r="BE133" s="218">
        <f>IF(N133="základní",J133,0)</f>
        <v>0</v>
      </c>
      <c r="BF133" s="218">
        <f>IF(N133="snížená",J133,0)</f>
        <v>0</v>
      </c>
      <c r="BG133" s="218">
        <f>IF(N133="zákl. přenesená",J133,0)</f>
        <v>0</v>
      </c>
      <c r="BH133" s="218">
        <f>IF(N133="sníž. přenesená",J133,0)</f>
        <v>0</v>
      </c>
      <c r="BI133" s="218">
        <f>IF(N133="nulová",J133,0)</f>
        <v>0</v>
      </c>
      <c r="BJ133" s="17" t="s">
        <v>76</v>
      </c>
      <c r="BK133" s="218">
        <f>ROUND(I133*H133,2)</f>
        <v>0</v>
      </c>
      <c r="BL133" s="17" t="s">
        <v>591</v>
      </c>
      <c r="BM133" s="217" t="s">
        <v>1100</v>
      </c>
    </row>
    <row r="134" s="2" customFormat="1" ht="16.5" customHeight="1">
      <c r="A134" s="38"/>
      <c r="B134" s="39"/>
      <c r="C134" s="206" t="s">
        <v>794</v>
      </c>
      <c r="D134" s="206" t="s">
        <v>267</v>
      </c>
      <c r="E134" s="207" t="s">
        <v>5152</v>
      </c>
      <c r="F134" s="208" t="s">
        <v>5153</v>
      </c>
      <c r="G134" s="209" t="s">
        <v>5069</v>
      </c>
      <c r="H134" s="210">
        <v>1</v>
      </c>
      <c r="I134" s="211"/>
      <c r="J134" s="212">
        <f>ROUND(I134*H134,2)</f>
        <v>0</v>
      </c>
      <c r="K134" s="208" t="s">
        <v>19</v>
      </c>
      <c r="L134" s="44"/>
      <c r="M134" s="213" t="s">
        <v>19</v>
      </c>
      <c r="N134" s="214" t="s">
        <v>40</v>
      </c>
      <c r="O134" s="84"/>
      <c r="P134" s="215">
        <f>O134*H134</f>
        <v>0</v>
      </c>
      <c r="Q134" s="215">
        <v>0</v>
      </c>
      <c r="R134" s="215">
        <f>Q134*H134</f>
        <v>0</v>
      </c>
      <c r="S134" s="215">
        <v>0</v>
      </c>
      <c r="T134" s="216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17" t="s">
        <v>591</v>
      </c>
      <c r="AT134" s="217" t="s">
        <v>267</v>
      </c>
      <c r="AU134" s="217" t="s">
        <v>76</v>
      </c>
      <c r="AY134" s="17" t="s">
        <v>266</v>
      </c>
      <c r="BE134" s="218">
        <f>IF(N134="základní",J134,0)</f>
        <v>0</v>
      </c>
      <c r="BF134" s="218">
        <f>IF(N134="snížená",J134,0)</f>
        <v>0</v>
      </c>
      <c r="BG134" s="218">
        <f>IF(N134="zákl. přenesená",J134,0)</f>
        <v>0</v>
      </c>
      <c r="BH134" s="218">
        <f>IF(N134="sníž. přenesená",J134,0)</f>
        <v>0</v>
      </c>
      <c r="BI134" s="218">
        <f>IF(N134="nulová",J134,0)</f>
        <v>0</v>
      </c>
      <c r="BJ134" s="17" t="s">
        <v>76</v>
      </c>
      <c r="BK134" s="218">
        <f>ROUND(I134*H134,2)</f>
        <v>0</v>
      </c>
      <c r="BL134" s="17" t="s">
        <v>591</v>
      </c>
      <c r="BM134" s="217" t="s">
        <v>1114</v>
      </c>
    </row>
    <row r="135" s="2" customFormat="1" ht="16.5" customHeight="1">
      <c r="A135" s="38"/>
      <c r="B135" s="39"/>
      <c r="C135" s="206" t="s">
        <v>801</v>
      </c>
      <c r="D135" s="206" t="s">
        <v>267</v>
      </c>
      <c r="E135" s="207" t="s">
        <v>5154</v>
      </c>
      <c r="F135" s="208" t="s">
        <v>5155</v>
      </c>
      <c r="G135" s="209" t="s">
        <v>5069</v>
      </c>
      <c r="H135" s="210">
        <v>4</v>
      </c>
      <c r="I135" s="211"/>
      <c r="J135" s="212">
        <f>ROUND(I135*H135,2)</f>
        <v>0</v>
      </c>
      <c r="K135" s="208" t="s">
        <v>19</v>
      </c>
      <c r="L135" s="44"/>
      <c r="M135" s="213" t="s">
        <v>19</v>
      </c>
      <c r="N135" s="214" t="s">
        <v>40</v>
      </c>
      <c r="O135" s="84"/>
      <c r="P135" s="215">
        <f>O135*H135</f>
        <v>0</v>
      </c>
      <c r="Q135" s="215">
        <v>0</v>
      </c>
      <c r="R135" s="215">
        <f>Q135*H135</f>
        <v>0</v>
      </c>
      <c r="S135" s="215">
        <v>0</v>
      </c>
      <c r="T135" s="216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217" t="s">
        <v>591</v>
      </c>
      <c r="AT135" s="217" t="s">
        <v>267</v>
      </c>
      <c r="AU135" s="217" t="s">
        <v>76</v>
      </c>
      <c r="AY135" s="17" t="s">
        <v>266</v>
      </c>
      <c r="BE135" s="218">
        <f>IF(N135="základní",J135,0)</f>
        <v>0</v>
      </c>
      <c r="BF135" s="218">
        <f>IF(N135="snížená",J135,0)</f>
        <v>0</v>
      </c>
      <c r="BG135" s="218">
        <f>IF(N135="zákl. přenesená",J135,0)</f>
        <v>0</v>
      </c>
      <c r="BH135" s="218">
        <f>IF(N135="sníž. přenesená",J135,0)</f>
        <v>0</v>
      </c>
      <c r="BI135" s="218">
        <f>IF(N135="nulová",J135,0)</f>
        <v>0</v>
      </c>
      <c r="BJ135" s="17" t="s">
        <v>76</v>
      </c>
      <c r="BK135" s="218">
        <f>ROUND(I135*H135,2)</f>
        <v>0</v>
      </c>
      <c r="BL135" s="17" t="s">
        <v>591</v>
      </c>
      <c r="BM135" s="217" t="s">
        <v>1129</v>
      </c>
    </row>
    <row r="136" s="2" customFormat="1" ht="16.5" customHeight="1">
      <c r="A136" s="38"/>
      <c r="B136" s="39"/>
      <c r="C136" s="206" t="s">
        <v>815</v>
      </c>
      <c r="D136" s="206" t="s">
        <v>267</v>
      </c>
      <c r="E136" s="207" t="s">
        <v>5156</v>
      </c>
      <c r="F136" s="208" t="s">
        <v>5157</v>
      </c>
      <c r="G136" s="209" t="s">
        <v>5069</v>
      </c>
      <c r="H136" s="210">
        <v>2</v>
      </c>
      <c r="I136" s="211"/>
      <c r="J136" s="212">
        <f>ROUND(I136*H136,2)</f>
        <v>0</v>
      </c>
      <c r="K136" s="208" t="s">
        <v>19</v>
      </c>
      <c r="L136" s="44"/>
      <c r="M136" s="213" t="s">
        <v>19</v>
      </c>
      <c r="N136" s="214" t="s">
        <v>40</v>
      </c>
      <c r="O136" s="84"/>
      <c r="P136" s="215">
        <f>O136*H136</f>
        <v>0</v>
      </c>
      <c r="Q136" s="215">
        <v>0</v>
      </c>
      <c r="R136" s="215">
        <f>Q136*H136</f>
        <v>0</v>
      </c>
      <c r="S136" s="215">
        <v>0</v>
      </c>
      <c r="T136" s="216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17" t="s">
        <v>591</v>
      </c>
      <c r="AT136" s="217" t="s">
        <v>267</v>
      </c>
      <c r="AU136" s="217" t="s">
        <v>76</v>
      </c>
      <c r="AY136" s="17" t="s">
        <v>266</v>
      </c>
      <c r="BE136" s="218">
        <f>IF(N136="základní",J136,0)</f>
        <v>0</v>
      </c>
      <c r="BF136" s="218">
        <f>IF(N136="snížená",J136,0)</f>
        <v>0</v>
      </c>
      <c r="BG136" s="218">
        <f>IF(N136="zákl. přenesená",J136,0)</f>
        <v>0</v>
      </c>
      <c r="BH136" s="218">
        <f>IF(N136="sníž. přenesená",J136,0)</f>
        <v>0</v>
      </c>
      <c r="BI136" s="218">
        <f>IF(N136="nulová",J136,0)</f>
        <v>0</v>
      </c>
      <c r="BJ136" s="17" t="s">
        <v>76</v>
      </c>
      <c r="BK136" s="218">
        <f>ROUND(I136*H136,2)</f>
        <v>0</v>
      </c>
      <c r="BL136" s="17" t="s">
        <v>591</v>
      </c>
      <c r="BM136" s="217" t="s">
        <v>1294</v>
      </c>
    </row>
    <row r="137" s="2" customFormat="1" ht="16.5" customHeight="1">
      <c r="A137" s="38"/>
      <c r="B137" s="39"/>
      <c r="C137" s="206" t="s">
        <v>820</v>
      </c>
      <c r="D137" s="206" t="s">
        <v>267</v>
      </c>
      <c r="E137" s="207" t="s">
        <v>5158</v>
      </c>
      <c r="F137" s="208" t="s">
        <v>5159</v>
      </c>
      <c r="G137" s="209" t="s">
        <v>5069</v>
      </c>
      <c r="H137" s="210">
        <v>2</v>
      </c>
      <c r="I137" s="211"/>
      <c r="J137" s="212">
        <f>ROUND(I137*H137,2)</f>
        <v>0</v>
      </c>
      <c r="K137" s="208" t="s">
        <v>19</v>
      </c>
      <c r="L137" s="44"/>
      <c r="M137" s="213" t="s">
        <v>19</v>
      </c>
      <c r="N137" s="214" t="s">
        <v>40</v>
      </c>
      <c r="O137" s="84"/>
      <c r="P137" s="215">
        <f>O137*H137</f>
        <v>0</v>
      </c>
      <c r="Q137" s="215">
        <v>0</v>
      </c>
      <c r="R137" s="215">
        <f>Q137*H137</f>
        <v>0</v>
      </c>
      <c r="S137" s="215">
        <v>0</v>
      </c>
      <c r="T137" s="216">
        <f>S137*H137</f>
        <v>0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217" t="s">
        <v>591</v>
      </c>
      <c r="AT137" s="217" t="s">
        <v>267</v>
      </c>
      <c r="AU137" s="217" t="s">
        <v>76</v>
      </c>
      <c r="AY137" s="17" t="s">
        <v>266</v>
      </c>
      <c r="BE137" s="218">
        <f>IF(N137="základní",J137,0)</f>
        <v>0</v>
      </c>
      <c r="BF137" s="218">
        <f>IF(N137="snížená",J137,0)</f>
        <v>0</v>
      </c>
      <c r="BG137" s="218">
        <f>IF(N137="zákl. přenesená",J137,0)</f>
        <v>0</v>
      </c>
      <c r="BH137" s="218">
        <f>IF(N137="sníž. přenesená",J137,0)</f>
        <v>0</v>
      </c>
      <c r="BI137" s="218">
        <f>IF(N137="nulová",J137,0)</f>
        <v>0</v>
      </c>
      <c r="BJ137" s="17" t="s">
        <v>76</v>
      </c>
      <c r="BK137" s="218">
        <f>ROUND(I137*H137,2)</f>
        <v>0</v>
      </c>
      <c r="BL137" s="17" t="s">
        <v>591</v>
      </c>
      <c r="BM137" s="217" t="s">
        <v>1308</v>
      </c>
    </row>
    <row r="138" s="2" customFormat="1" ht="16.5" customHeight="1">
      <c r="A138" s="38"/>
      <c r="B138" s="39"/>
      <c r="C138" s="206" t="s">
        <v>827</v>
      </c>
      <c r="D138" s="206" t="s">
        <v>267</v>
      </c>
      <c r="E138" s="207" t="s">
        <v>5160</v>
      </c>
      <c r="F138" s="208" t="s">
        <v>5161</v>
      </c>
      <c r="G138" s="209" t="s">
        <v>5069</v>
      </c>
      <c r="H138" s="210">
        <v>1</v>
      </c>
      <c r="I138" s="211"/>
      <c r="J138" s="212">
        <f>ROUND(I138*H138,2)</f>
        <v>0</v>
      </c>
      <c r="K138" s="208" t="s">
        <v>19</v>
      </c>
      <c r="L138" s="44"/>
      <c r="M138" s="213" t="s">
        <v>19</v>
      </c>
      <c r="N138" s="214" t="s">
        <v>40</v>
      </c>
      <c r="O138" s="84"/>
      <c r="P138" s="215">
        <f>O138*H138</f>
        <v>0</v>
      </c>
      <c r="Q138" s="215">
        <v>0</v>
      </c>
      <c r="R138" s="215">
        <f>Q138*H138</f>
        <v>0</v>
      </c>
      <c r="S138" s="215">
        <v>0</v>
      </c>
      <c r="T138" s="216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17" t="s">
        <v>591</v>
      </c>
      <c r="AT138" s="217" t="s">
        <v>267</v>
      </c>
      <c r="AU138" s="217" t="s">
        <v>76</v>
      </c>
      <c r="AY138" s="17" t="s">
        <v>266</v>
      </c>
      <c r="BE138" s="218">
        <f>IF(N138="základní",J138,0)</f>
        <v>0</v>
      </c>
      <c r="BF138" s="218">
        <f>IF(N138="snížená",J138,0)</f>
        <v>0</v>
      </c>
      <c r="BG138" s="218">
        <f>IF(N138="zákl. přenesená",J138,0)</f>
        <v>0</v>
      </c>
      <c r="BH138" s="218">
        <f>IF(N138="sníž. přenesená",J138,0)</f>
        <v>0</v>
      </c>
      <c r="BI138" s="218">
        <f>IF(N138="nulová",J138,0)</f>
        <v>0</v>
      </c>
      <c r="BJ138" s="17" t="s">
        <v>76</v>
      </c>
      <c r="BK138" s="218">
        <f>ROUND(I138*H138,2)</f>
        <v>0</v>
      </c>
      <c r="BL138" s="17" t="s">
        <v>591</v>
      </c>
      <c r="BM138" s="217" t="s">
        <v>1321</v>
      </c>
    </row>
    <row r="139" s="2" customFormat="1" ht="16.5" customHeight="1">
      <c r="A139" s="38"/>
      <c r="B139" s="39"/>
      <c r="C139" s="206" t="s">
        <v>832</v>
      </c>
      <c r="D139" s="206" t="s">
        <v>267</v>
      </c>
      <c r="E139" s="207" t="s">
        <v>5162</v>
      </c>
      <c r="F139" s="208" t="s">
        <v>5163</v>
      </c>
      <c r="G139" s="209" t="s">
        <v>5069</v>
      </c>
      <c r="H139" s="210">
        <v>3</v>
      </c>
      <c r="I139" s="211"/>
      <c r="J139" s="212">
        <f>ROUND(I139*H139,2)</f>
        <v>0</v>
      </c>
      <c r="K139" s="208" t="s">
        <v>19</v>
      </c>
      <c r="L139" s="44"/>
      <c r="M139" s="213" t="s">
        <v>19</v>
      </c>
      <c r="N139" s="214" t="s">
        <v>40</v>
      </c>
      <c r="O139" s="84"/>
      <c r="P139" s="215">
        <f>O139*H139</f>
        <v>0</v>
      </c>
      <c r="Q139" s="215">
        <v>0</v>
      </c>
      <c r="R139" s="215">
        <f>Q139*H139</f>
        <v>0</v>
      </c>
      <c r="S139" s="215">
        <v>0</v>
      </c>
      <c r="T139" s="216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17" t="s">
        <v>591</v>
      </c>
      <c r="AT139" s="217" t="s">
        <v>267</v>
      </c>
      <c r="AU139" s="217" t="s">
        <v>76</v>
      </c>
      <c r="AY139" s="17" t="s">
        <v>266</v>
      </c>
      <c r="BE139" s="218">
        <f>IF(N139="základní",J139,0)</f>
        <v>0</v>
      </c>
      <c r="BF139" s="218">
        <f>IF(N139="snížená",J139,0)</f>
        <v>0</v>
      </c>
      <c r="BG139" s="218">
        <f>IF(N139="zákl. přenesená",J139,0)</f>
        <v>0</v>
      </c>
      <c r="BH139" s="218">
        <f>IF(N139="sníž. přenesená",J139,0)</f>
        <v>0</v>
      </c>
      <c r="BI139" s="218">
        <f>IF(N139="nulová",J139,0)</f>
        <v>0</v>
      </c>
      <c r="BJ139" s="17" t="s">
        <v>76</v>
      </c>
      <c r="BK139" s="218">
        <f>ROUND(I139*H139,2)</f>
        <v>0</v>
      </c>
      <c r="BL139" s="17" t="s">
        <v>591</v>
      </c>
      <c r="BM139" s="217" t="s">
        <v>1331</v>
      </c>
    </row>
    <row r="140" s="2" customFormat="1" ht="16.5" customHeight="1">
      <c r="A140" s="38"/>
      <c r="B140" s="39"/>
      <c r="C140" s="206" t="s">
        <v>838</v>
      </c>
      <c r="D140" s="206" t="s">
        <v>267</v>
      </c>
      <c r="E140" s="207" t="s">
        <v>5164</v>
      </c>
      <c r="F140" s="208" t="s">
        <v>5165</v>
      </c>
      <c r="G140" s="209" t="s">
        <v>5069</v>
      </c>
      <c r="H140" s="210">
        <v>3</v>
      </c>
      <c r="I140" s="211"/>
      <c r="J140" s="212">
        <f>ROUND(I140*H140,2)</f>
        <v>0</v>
      </c>
      <c r="K140" s="208" t="s">
        <v>19</v>
      </c>
      <c r="L140" s="44"/>
      <c r="M140" s="213" t="s">
        <v>19</v>
      </c>
      <c r="N140" s="214" t="s">
        <v>40</v>
      </c>
      <c r="O140" s="84"/>
      <c r="P140" s="215">
        <f>O140*H140</f>
        <v>0</v>
      </c>
      <c r="Q140" s="215">
        <v>0</v>
      </c>
      <c r="R140" s="215">
        <f>Q140*H140</f>
        <v>0</v>
      </c>
      <c r="S140" s="215">
        <v>0</v>
      </c>
      <c r="T140" s="216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17" t="s">
        <v>591</v>
      </c>
      <c r="AT140" s="217" t="s">
        <v>267</v>
      </c>
      <c r="AU140" s="217" t="s">
        <v>76</v>
      </c>
      <c r="AY140" s="17" t="s">
        <v>266</v>
      </c>
      <c r="BE140" s="218">
        <f>IF(N140="základní",J140,0)</f>
        <v>0</v>
      </c>
      <c r="BF140" s="218">
        <f>IF(N140="snížená",J140,0)</f>
        <v>0</v>
      </c>
      <c r="BG140" s="218">
        <f>IF(N140="zákl. přenesená",J140,0)</f>
        <v>0</v>
      </c>
      <c r="BH140" s="218">
        <f>IF(N140="sníž. přenesená",J140,0)</f>
        <v>0</v>
      </c>
      <c r="BI140" s="218">
        <f>IF(N140="nulová",J140,0)</f>
        <v>0</v>
      </c>
      <c r="BJ140" s="17" t="s">
        <v>76</v>
      </c>
      <c r="BK140" s="218">
        <f>ROUND(I140*H140,2)</f>
        <v>0</v>
      </c>
      <c r="BL140" s="17" t="s">
        <v>591</v>
      </c>
      <c r="BM140" s="217" t="s">
        <v>1343</v>
      </c>
    </row>
    <row r="141" s="2" customFormat="1" ht="16.5" customHeight="1">
      <c r="A141" s="38"/>
      <c r="B141" s="39"/>
      <c r="C141" s="206" t="s">
        <v>846</v>
      </c>
      <c r="D141" s="206" t="s">
        <v>267</v>
      </c>
      <c r="E141" s="207" t="s">
        <v>5166</v>
      </c>
      <c r="F141" s="208" t="s">
        <v>5167</v>
      </c>
      <c r="G141" s="209" t="s">
        <v>5069</v>
      </c>
      <c r="H141" s="210">
        <v>1</v>
      </c>
      <c r="I141" s="211"/>
      <c r="J141" s="212">
        <f>ROUND(I141*H141,2)</f>
        <v>0</v>
      </c>
      <c r="K141" s="208" t="s">
        <v>19</v>
      </c>
      <c r="L141" s="44"/>
      <c r="M141" s="213" t="s">
        <v>19</v>
      </c>
      <c r="N141" s="214" t="s">
        <v>40</v>
      </c>
      <c r="O141" s="84"/>
      <c r="P141" s="215">
        <f>O141*H141</f>
        <v>0</v>
      </c>
      <c r="Q141" s="215">
        <v>0</v>
      </c>
      <c r="R141" s="215">
        <f>Q141*H141</f>
        <v>0</v>
      </c>
      <c r="S141" s="215">
        <v>0</v>
      </c>
      <c r="T141" s="216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217" t="s">
        <v>591</v>
      </c>
      <c r="AT141" s="217" t="s">
        <v>267</v>
      </c>
      <c r="AU141" s="217" t="s">
        <v>76</v>
      </c>
      <c r="AY141" s="17" t="s">
        <v>266</v>
      </c>
      <c r="BE141" s="218">
        <f>IF(N141="základní",J141,0)</f>
        <v>0</v>
      </c>
      <c r="BF141" s="218">
        <f>IF(N141="snížená",J141,0)</f>
        <v>0</v>
      </c>
      <c r="BG141" s="218">
        <f>IF(N141="zákl. přenesená",J141,0)</f>
        <v>0</v>
      </c>
      <c r="BH141" s="218">
        <f>IF(N141="sníž. přenesená",J141,0)</f>
        <v>0</v>
      </c>
      <c r="BI141" s="218">
        <f>IF(N141="nulová",J141,0)</f>
        <v>0</v>
      </c>
      <c r="BJ141" s="17" t="s">
        <v>76</v>
      </c>
      <c r="BK141" s="218">
        <f>ROUND(I141*H141,2)</f>
        <v>0</v>
      </c>
      <c r="BL141" s="17" t="s">
        <v>591</v>
      </c>
      <c r="BM141" s="217" t="s">
        <v>90</v>
      </c>
    </row>
    <row r="142" s="2" customFormat="1" ht="16.5" customHeight="1">
      <c r="A142" s="38"/>
      <c r="B142" s="39"/>
      <c r="C142" s="206" t="s">
        <v>853</v>
      </c>
      <c r="D142" s="206" t="s">
        <v>267</v>
      </c>
      <c r="E142" s="207" t="s">
        <v>5168</v>
      </c>
      <c r="F142" s="208" t="s">
        <v>5169</v>
      </c>
      <c r="G142" s="209" t="s">
        <v>5069</v>
      </c>
      <c r="H142" s="210">
        <v>8</v>
      </c>
      <c r="I142" s="211"/>
      <c r="J142" s="212">
        <f>ROUND(I142*H142,2)</f>
        <v>0</v>
      </c>
      <c r="K142" s="208" t="s">
        <v>19</v>
      </c>
      <c r="L142" s="44"/>
      <c r="M142" s="213" t="s">
        <v>19</v>
      </c>
      <c r="N142" s="214" t="s">
        <v>40</v>
      </c>
      <c r="O142" s="84"/>
      <c r="P142" s="215">
        <f>O142*H142</f>
        <v>0</v>
      </c>
      <c r="Q142" s="215">
        <v>0</v>
      </c>
      <c r="R142" s="215">
        <f>Q142*H142</f>
        <v>0</v>
      </c>
      <c r="S142" s="215">
        <v>0</v>
      </c>
      <c r="T142" s="216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17" t="s">
        <v>591</v>
      </c>
      <c r="AT142" s="217" t="s">
        <v>267</v>
      </c>
      <c r="AU142" s="217" t="s">
        <v>76</v>
      </c>
      <c r="AY142" s="17" t="s">
        <v>266</v>
      </c>
      <c r="BE142" s="218">
        <f>IF(N142="základní",J142,0)</f>
        <v>0</v>
      </c>
      <c r="BF142" s="218">
        <f>IF(N142="snížená",J142,0)</f>
        <v>0</v>
      </c>
      <c r="BG142" s="218">
        <f>IF(N142="zákl. přenesená",J142,0)</f>
        <v>0</v>
      </c>
      <c r="BH142" s="218">
        <f>IF(N142="sníž. přenesená",J142,0)</f>
        <v>0</v>
      </c>
      <c r="BI142" s="218">
        <f>IF(N142="nulová",J142,0)</f>
        <v>0</v>
      </c>
      <c r="BJ142" s="17" t="s">
        <v>76</v>
      </c>
      <c r="BK142" s="218">
        <f>ROUND(I142*H142,2)</f>
        <v>0</v>
      </c>
      <c r="BL142" s="17" t="s">
        <v>591</v>
      </c>
      <c r="BM142" s="217" t="s">
        <v>1377</v>
      </c>
    </row>
    <row r="143" s="11" customFormat="1" ht="25.92" customHeight="1">
      <c r="A143" s="11"/>
      <c r="B143" s="192"/>
      <c r="C143" s="193"/>
      <c r="D143" s="194" t="s">
        <v>68</v>
      </c>
      <c r="E143" s="195" t="s">
        <v>3695</v>
      </c>
      <c r="F143" s="195" t="s">
        <v>5170</v>
      </c>
      <c r="G143" s="193"/>
      <c r="H143" s="193"/>
      <c r="I143" s="196"/>
      <c r="J143" s="197">
        <f>BK143</f>
        <v>0</v>
      </c>
      <c r="K143" s="193"/>
      <c r="L143" s="198"/>
      <c r="M143" s="199"/>
      <c r="N143" s="200"/>
      <c r="O143" s="200"/>
      <c r="P143" s="201">
        <f>SUM(P144:P148)</f>
        <v>0</v>
      </c>
      <c r="Q143" s="200"/>
      <c r="R143" s="201">
        <f>SUM(R144:R148)</f>
        <v>0</v>
      </c>
      <c r="S143" s="200"/>
      <c r="T143" s="202">
        <f>SUM(T144:T148)</f>
        <v>0</v>
      </c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R143" s="203" t="s">
        <v>78</v>
      </c>
      <c r="AT143" s="204" t="s">
        <v>68</v>
      </c>
      <c r="AU143" s="204" t="s">
        <v>69</v>
      </c>
      <c r="AY143" s="203" t="s">
        <v>266</v>
      </c>
      <c r="BK143" s="205">
        <f>SUM(BK144:BK148)</f>
        <v>0</v>
      </c>
    </row>
    <row r="144" s="2" customFormat="1" ht="16.5" customHeight="1">
      <c r="A144" s="38"/>
      <c r="B144" s="39"/>
      <c r="C144" s="206" t="s">
        <v>860</v>
      </c>
      <c r="D144" s="206" t="s">
        <v>267</v>
      </c>
      <c r="E144" s="207" t="s">
        <v>5171</v>
      </c>
      <c r="F144" s="208" t="s">
        <v>5172</v>
      </c>
      <c r="G144" s="209" t="s">
        <v>5069</v>
      </c>
      <c r="H144" s="210">
        <v>29</v>
      </c>
      <c r="I144" s="211"/>
      <c r="J144" s="212">
        <f>ROUND(I144*H144,2)</f>
        <v>0</v>
      </c>
      <c r="K144" s="208" t="s">
        <v>19</v>
      </c>
      <c r="L144" s="44"/>
      <c r="M144" s="213" t="s">
        <v>19</v>
      </c>
      <c r="N144" s="214" t="s">
        <v>40</v>
      </c>
      <c r="O144" s="84"/>
      <c r="P144" s="215">
        <f>O144*H144</f>
        <v>0</v>
      </c>
      <c r="Q144" s="215">
        <v>0</v>
      </c>
      <c r="R144" s="215">
        <f>Q144*H144</f>
        <v>0</v>
      </c>
      <c r="S144" s="215">
        <v>0</v>
      </c>
      <c r="T144" s="216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217" t="s">
        <v>591</v>
      </c>
      <c r="AT144" s="217" t="s">
        <v>267</v>
      </c>
      <c r="AU144" s="217" t="s">
        <v>76</v>
      </c>
      <c r="AY144" s="17" t="s">
        <v>266</v>
      </c>
      <c r="BE144" s="218">
        <f>IF(N144="základní",J144,0)</f>
        <v>0</v>
      </c>
      <c r="BF144" s="218">
        <f>IF(N144="snížená",J144,0)</f>
        <v>0</v>
      </c>
      <c r="BG144" s="218">
        <f>IF(N144="zákl. přenesená",J144,0)</f>
        <v>0</v>
      </c>
      <c r="BH144" s="218">
        <f>IF(N144="sníž. přenesená",J144,0)</f>
        <v>0</v>
      </c>
      <c r="BI144" s="218">
        <f>IF(N144="nulová",J144,0)</f>
        <v>0</v>
      </c>
      <c r="BJ144" s="17" t="s">
        <v>76</v>
      </c>
      <c r="BK144" s="218">
        <f>ROUND(I144*H144,2)</f>
        <v>0</v>
      </c>
      <c r="BL144" s="17" t="s">
        <v>591</v>
      </c>
      <c r="BM144" s="217" t="s">
        <v>1391</v>
      </c>
    </row>
    <row r="145" s="2" customFormat="1" ht="16.5" customHeight="1">
      <c r="A145" s="38"/>
      <c r="B145" s="39"/>
      <c r="C145" s="206" t="s">
        <v>864</v>
      </c>
      <c r="D145" s="206" t="s">
        <v>267</v>
      </c>
      <c r="E145" s="207" t="s">
        <v>5173</v>
      </c>
      <c r="F145" s="208" t="s">
        <v>5174</v>
      </c>
      <c r="G145" s="209" t="s">
        <v>5035</v>
      </c>
      <c r="H145" s="210">
        <v>3120</v>
      </c>
      <c r="I145" s="211"/>
      <c r="J145" s="212">
        <f>ROUND(I145*H145,2)</f>
        <v>0</v>
      </c>
      <c r="K145" s="208" t="s">
        <v>19</v>
      </c>
      <c r="L145" s="44"/>
      <c r="M145" s="213" t="s">
        <v>19</v>
      </c>
      <c r="N145" s="214" t="s">
        <v>40</v>
      </c>
      <c r="O145" s="84"/>
      <c r="P145" s="215">
        <f>O145*H145</f>
        <v>0</v>
      </c>
      <c r="Q145" s="215">
        <v>0</v>
      </c>
      <c r="R145" s="215">
        <f>Q145*H145</f>
        <v>0</v>
      </c>
      <c r="S145" s="215">
        <v>0</v>
      </c>
      <c r="T145" s="216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217" t="s">
        <v>591</v>
      </c>
      <c r="AT145" s="217" t="s">
        <v>267</v>
      </c>
      <c r="AU145" s="217" t="s">
        <v>76</v>
      </c>
      <c r="AY145" s="17" t="s">
        <v>266</v>
      </c>
      <c r="BE145" s="218">
        <f>IF(N145="základní",J145,0)</f>
        <v>0</v>
      </c>
      <c r="BF145" s="218">
        <f>IF(N145="snížená",J145,0)</f>
        <v>0</v>
      </c>
      <c r="BG145" s="218">
        <f>IF(N145="zákl. přenesená",J145,0)</f>
        <v>0</v>
      </c>
      <c r="BH145" s="218">
        <f>IF(N145="sníž. přenesená",J145,0)</f>
        <v>0</v>
      </c>
      <c r="BI145" s="218">
        <f>IF(N145="nulová",J145,0)</f>
        <v>0</v>
      </c>
      <c r="BJ145" s="17" t="s">
        <v>76</v>
      </c>
      <c r="BK145" s="218">
        <f>ROUND(I145*H145,2)</f>
        <v>0</v>
      </c>
      <c r="BL145" s="17" t="s">
        <v>591</v>
      </c>
      <c r="BM145" s="217" t="s">
        <v>1408</v>
      </c>
    </row>
    <row r="146" s="2" customFormat="1" ht="16.5" customHeight="1">
      <c r="A146" s="38"/>
      <c r="B146" s="39"/>
      <c r="C146" s="206" t="s">
        <v>871</v>
      </c>
      <c r="D146" s="206" t="s">
        <v>267</v>
      </c>
      <c r="E146" s="207" t="s">
        <v>5175</v>
      </c>
      <c r="F146" s="208" t="s">
        <v>5176</v>
      </c>
      <c r="G146" s="209" t="s">
        <v>5069</v>
      </c>
      <c r="H146" s="210">
        <v>3</v>
      </c>
      <c r="I146" s="211"/>
      <c r="J146" s="212">
        <f>ROUND(I146*H146,2)</f>
        <v>0</v>
      </c>
      <c r="K146" s="208" t="s">
        <v>19</v>
      </c>
      <c r="L146" s="44"/>
      <c r="M146" s="213" t="s">
        <v>19</v>
      </c>
      <c r="N146" s="214" t="s">
        <v>40</v>
      </c>
      <c r="O146" s="84"/>
      <c r="P146" s="215">
        <f>O146*H146</f>
        <v>0</v>
      </c>
      <c r="Q146" s="215">
        <v>0</v>
      </c>
      <c r="R146" s="215">
        <f>Q146*H146</f>
        <v>0</v>
      </c>
      <c r="S146" s="215">
        <v>0</v>
      </c>
      <c r="T146" s="216">
        <f>S146*H146</f>
        <v>0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217" t="s">
        <v>591</v>
      </c>
      <c r="AT146" s="217" t="s">
        <v>267</v>
      </c>
      <c r="AU146" s="217" t="s">
        <v>76</v>
      </c>
      <c r="AY146" s="17" t="s">
        <v>266</v>
      </c>
      <c r="BE146" s="218">
        <f>IF(N146="základní",J146,0)</f>
        <v>0</v>
      </c>
      <c r="BF146" s="218">
        <f>IF(N146="snížená",J146,0)</f>
        <v>0</v>
      </c>
      <c r="BG146" s="218">
        <f>IF(N146="zákl. přenesená",J146,0)</f>
        <v>0</v>
      </c>
      <c r="BH146" s="218">
        <f>IF(N146="sníž. přenesená",J146,0)</f>
        <v>0</v>
      </c>
      <c r="BI146" s="218">
        <f>IF(N146="nulová",J146,0)</f>
        <v>0</v>
      </c>
      <c r="BJ146" s="17" t="s">
        <v>76</v>
      </c>
      <c r="BK146" s="218">
        <f>ROUND(I146*H146,2)</f>
        <v>0</v>
      </c>
      <c r="BL146" s="17" t="s">
        <v>591</v>
      </c>
      <c r="BM146" s="217" t="s">
        <v>1420</v>
      </c>
    </row>
    <row r="147" s="2" customFormat="1" ht="16.5" customHeight="1">
      <c r="A147" s="38"/>
      <c r="B147" s="39"/>
      <c r="C147" s="206" t="s">
        <v>878</v>
      </c>
      <c r="D147" s="206" t="s">
        <v>267</v>
      </c>
      <c r="E147" s="207" t="s">
        <v>5177</v>
      </c>
      <c r="F147" s="208" t="s">
        <v>5178</v>
      </c>
      <c r="G147" s="209" t="s">
        <v>5069</v>
      </c>
      <c r="H147" s="210">
        <v>39</v>
      </c>
      <c r="I147" s="211"/>
      <c r="J147" s="212">
        <f>ROUND(I147*H147,2)</f>
        <v>0</v>
      </c>
      <c r="K147" s="208" t="s">
        <v>19</v>
      </c>
      <c r="L147" s="44"/>
      <c r="M147" s="213" t="s">
        <v>19</v>
      </c>
      <c r="N147" s="214" t="s">
        <v>40</v>
      </c>
      <c r="O147" s="84"/>
      <c r="P147" s="215">
        <f>O147*H147</f>
        <v>0</v>
      </c>
      <c r="Q147" s="215">
        <v>0</v>
      </c>
      <c r="R147" s="215">
        <f>Q147*H147</f>
        <v>0</v>
      </c>
      <c r="S147" s="215">
        <v>0</v>
      </c>
      <c r="T147" s="216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217" t="s">
        <v>591</v>
      </c>
      <c r="AT147" s="217" t="s">
        <v>267</v>
      </c>
      <c r="AU147" s="217" t="s">
        <v>76</v>
      </c>
      <c r="AY147" s="17" t="s">
        <v>266</v>
      </c>
      <c r="BE147" s="218">
        <f>IF(N147="základní",J147,0)</f>
        <v>0</v>
      </c>
      <c r="BF147" s="218">
        <f>IF(N147="snížená",J147,0)</f>
        <v>0</v>
      </c>
      <c r="BG147" s="218">
        <f>IF(N147="zákl. přenesená",J147,0)</f>
        <v>0</v>
      </c>
      <c r="BH147" s="218">
        <f>IF(N147="sníž. přenesená",J147,0)</f>
        <v>0</v>
      </c>
      <c r="BI147" s="218">
        <f>IF(N147="nulová",J147,0)</f>
        <v>0</v>
      </c>
      <c r="BJ147" s="17" t="s">
        <v>76</v>
      </c>
      <c r="BK147" s="218">
        <f>ROUND(I147*H147,2)</f>
        <v>0</v>
      </c>
      <c r="BL147" s="17" t="s">
        <v>591</v>
      </c>
      <c r="BM147" s="217" t="s">
        <v>1434</v>
      </c>
    </row>
    <row r="148" s="2" customFormat="1" ht="16.5" customHeight="1">
      <c r="A148" s="38"/>
      <c r="B148" s="39"/>
      <c r="C148" s="206" t="s">
        <v>886</v>
      </c>
      <c r="D148" s="206" t="s">
        <v>267</v>
      </c>
      <c r="E148" s="207" t="s">
        <v>5179</v>
      </c>
      <c r="F148" s="208" t="s">
        <v>5180</v>
      </c>
      <c r="G148" s="209" t="s">
        <v>5069</v>
      </c>
      <c r="H148" s="210">
        <v>39</v>
      </c>
      <c r="I148" s="211"/>
      <c r="J148" s="212">
        <f>ROUND(I148*H148,2)</f>
        <v>0</v>
      </c>
      <c r="K148" s="208" t="s">
        <v>19</v>
      </c>
      <c r="L148" s="44"/>
      <c r="M148" s="213" t="s">
        <v>19</v>
      </c>
      <c r="N148" s="214" t="s">
        <v>40</v>
      </c>
      <c r="O148" s="84"/>
      <c r="P148" s="215">
        <f>O148*H148</f>
        <v>0</v>
      </c>
      <c r="Q148" s="215">
        <v>0</v>
      </c>
      <c r="R148" s="215">
        <f>Q148*H148</f>
        <v>0</v>
      </c>
      <c r="S148" s="215">
        <v>0</v>
      </c>
      <c r="T148" s="216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217" t="s">
        <v>591</v>
      </c>
      <c r="AT148" s="217" t="s">
        <v>267</v>
      </c>
      <c r="AU148" s="217" t="s">
        <v>76</v>
      </c>
      <c r="AY148" s="17" t="s">
        <v>266</v>
      </c>
      <c r="BE148" s="218">
        <f>IF(N148="základní",J148,0)</f>
        <v>0</v>
      </c>
      <c r="BF148" s="218">
        <f>IF(N148="snížená",J148,0)</f>
        <v>0</v>
      </c>
      <c r="BG148" s="218">
        <f>IF(N148="zákl. přenesená",J148,0)</f>
        <v>0</v>
      </c>
      <c r="BH148" s="218">
        <f>IF(N148="sníž. přenesená",J148,0)</f>
        <v>0</v>
      </c>
      <c r="BI148" s="218">
        <f>IF(N148="nulová",J148,0)</f>
        <v>0</v>
      </c>
      <c r="BJ148" s="17" t="s">
        <v>76</v>
      </c>
      <c r="BK148" s="218">
        <f>ROUND(I148*H148,2)</f>
        <v>0</v>
      </c>
      <c r="BL148" s="17" t="s">
        <v>591</v>
      </c>
      <c r="BM148" s="217" t="s">
        <v>1446</v>
      </c>
    </row>
    <row r="149" s="11" customFormat="1" ht="25.92" customHeight="1">
      <c r="A149" s="11"/>
      <c r="B149" s="192"/>
      <c r="C149" s="193"/>
      <c r="D149" s="194" t="s">
        <v>68</v>
      </c>
      <c r="E149" s="195" t="s">
        <v>5181</v>
      </c>
      <c r="F149" s="195" t="s">
        <v>5182</v>
      </c>
      <c r="G149" s="193"/>
      <c r="H149" s="193"/>
      <c r="I149" s="196"/>
      <c r="J149" s="197">
        <f>BK149</f>
        <v>0</v>
      </c>
      <c r="K149" s="193"/>
      <c r="L149" s="198"/>
      <c r="M149" s="199"/>
      <c r="N149" s="200"/>
      <c r="O149" s="200"/>
      <c r="P149" s="201">
        <f>SUM(P150:P160)</f>
        <v>0</v>
      </c>
      <c r="Q149" s="200"/>
      <c r="R149" s="201">
        <f>SUM(R150:R160)</f>
        <v>0</v>
      </c>
      <c r="S149" s="200"/>
      <c r="T149" s="202">
        <f>SUM(T150:T160)</f>
        <v>0</v>
      </c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R149" s="203" t="s">
        <v>78</v>
      </c>
      <c r="AT149" s="204" t="s">
        <v>68</v>
      </c>
      <c r="AU149" s="204" t="s">
        <v>69</v>
      </c>
      <c r="AY149" s="203" t="s">
        <v>266</v>
      </c>
      <c r="BK149" s="205">
        <f>SUM(BK150:BK160)</f>
        <v>0</v>
      </c>
    </row>
    <row r="150" s="2" customFormat="1" ht="16.5" customHeight="1">
      <c r="A150" s="38"/>
      <c r="B150" s="39"/>
      <c r="C150" s="206" t="s">
        <v>893</v>
      </c>
      <c r="D150" s="206" t="s">
        <v>267</v>
      </c>
      <c r="E150" s="207" t="s">
        <v>5183</v>
      </c>
      <c r="F150" s="208" t="s">
        <v>5184</v>
      </c>
      <c r="G150" s="209" t="s">
        <v>5069</v>
      </c>
      <c r="H150" s="210">
        <v>55</v>
      </c>
      <c r="I150" s="211"/>
      <c r="J150" s="212">
        <f>ROUND(I150*H150,2)</f>
        <v>0</v>
      </c>
      <c r="K150" s="208" t="s">
        <v>19</v>
      </c>
      <c r="L150" s="44"/>
      <c r="M150" s="213" t="s">
        <v>19</v>
      </c>
      <c r="N150" s="214" t="s">
        <v>40</v>
      </c>
      <c r="O150" s="84"/>
      <c r="P150" s="215">
        <f>O150*H150</f>
        <v>0</v>
      </c>
      <c r="Q150" s="215">
        <v>0</v>
      </c>
      <c r="R150" s="215">
        <f>Q150*H150</f>
        <v>0</v>
      </c>
      <c r="S150" s="215">
        <v>0</v>
      </c>
      <c r="T150" s="216">
        <f>S150*H150</f>
        <v>0</v>
      </c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R150" s="217" t="s">
        <v>591</v>
      </c>
      <c r="AT150" s="217" t="s">
        <v>267</v>
      </c>
      <c r="AU150" s="217" t="s">
        <v>76</v>
      </c>
      <c r="AY150" s="17" t="s">
        <v>266</v>
      </c>
      <c r="BE150" s="218">
        <f>IF(N150="základní",J150,0)</f>
        <v>0</v>
      </c>
      <c r="BF150" s="218">
        <f>IF(N150="snížená",J150,0)</f>
        <v>0</v>
      </c>
      <c r="BG150" s="218">
        <f>IF(N150="zákl. přenesená",J150,0)</f>
        <v>0</v>
      </c>
      <c r="BH150" s="218">
        <f>IF(N150="sníž. přenesená",J150,0)</f>
        <v>0</v>
      </c>
      <c r="BI150" s="218">
        <f>IF(N150="nulová",J150,0)</f>
        <v>0</v>
      </c>
      <c r="BJ150" s="17" t="s">
        <v>76</v>
      </c>
      <c r="BK150" s="218">
        <f>ROUND(I150*H150,2)</f>
        <v>0</v>
      </c>
      <c r="BL150" s="17" t="s">
        <v>591</v>
      </c>
      <c r="BM150" s="217" t="s">
        <v>1458</v>
      </c>
    </row>
    <row r="151" s="2" customFormat="1" ht="16.5" customHeight="1">
      <c r="A151" s="38"/>
      <c r="B151" s="39"/>
      <c r="C151" s="206" t="s">
        <v>901</v>
      </c>
      <c r="D151" s="206" t="s">
        <v>267</v>
      </c>
      <c r="E151" s="207" t="s">
        <v>5185</v>
      </c>
      <c r="F151" s="208" t="s">
        <v>5186</v>
      </c>
      <c r="G151" s="209" t="s">
        <v>5069</v>
      </c>
      <c r="H151" s="210">
        <v>28</v>
      </c>
      <c r="I151" s="211"/>
      <c r="J151" s="212">
        <f>ROUND(I151*H151,2)</f>
        <v>0</v>
      </c>
      <c r="K151" s="208" t="s">
        <v>19</v>
      </c>
      <c r="L151" s="44"/>
      <c r="M151" s="213" t="s">
        <v>19</v>
      </c>
      <c r="N151" s="214" t="s">
        <v>40</v>
      </c>
      <c r="O151" s="84"/>
      <c r="P151" s="215">
        <f>O151*H151</f>
        <v>0</v>
      </c>
      <c r="Q151" s="215">
        <v>0</v>
      </c>
      <c r="R151" s="215">
        <f>Q151*H151</f>
        <v>0</v>
      </c>
      <c r="S151" s="215">
        <v>0</v>
      </c>
      <c r="T151" s="216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217" t="s">
        <v>591</v>
      </c>
      <c r="AT151" s="217" t="s">
        <v>267</v>
      </c>
      <c r="AU151" s="217" t="s">
        <v>76</v>
      </c>
      <c r="AY151" s="17" t="s">
        <v>266</v>
      </c>
      <c r="BE151" s="218">
        <f>IF(N151="základní",J151,0)</f>
        <v>0</v>
      </c>
      <c r="BF151" s="218">
        <f>IF(N151="snížená",J151,0)</f>
        <v>0</v>
      </c>
      <c r="BG151" s="218">
        <f>IF(N151="zákl. přenesená",J151,0)</f>
        <v>0</v>
      </c>
      <c r="BH151" s="218">
        <f>IF(N151="sníž. přenesená",J151,0)</f>
        <v>0</v>
      </c>
      <c r="BI151" s="218">
        <f>IF(N151="nulová",J151,0)</f>
        <v>0</v>
      </c>
      <c r="BJ151" s="17" t="s">
        <v>76</v>
      </c>
      <c r="BK151" s="218">
        <f>ROUND(I151*H151,2)</f>
        <v>0</v>
      </c>
      <c r="BL151" s="17" t="s">
        <v>591</v>
      </c>
      <c r="BM151" s="217" t="s">
        <v>1471</v>
      </c>
    </row>
    <row r="152" s="2" customFormat="1" ht="16.5" customHeight="1">
      <c r="A152" s="38"/>
      <c r="B152" s="39"/>
      <c r="C152" s="206" t="s">
        <v>906</v>
      </c>
      <c r="D152" s="206" t="s">
        <v>267</v>
      </c>
      <c r="E152" s="207" t="s">
        <v>5187</v>
      </c>
      <c r="F152" s="208" t="s">
        <v>5188</v>
      </c>
      <c r="G152" s="209" t="s">
        <v>5069</v>
      </c>
      <c r="H152" s="210">
        <v>9</v>
      </c>
      <c r="I152" s="211"/>
      <c r="J152" s="212">
        <f>ROUND(I152*H152,2)</f>
        <v>0</v>
      </c>
      <c r="K152" s="208" t="s">
        <v>19</v>
      </c>
      <c r="L152" s="44"/>
      <c r="M152" s="213" t="s">
        <v>19</v>
      </c>
      <c r="N152" s="214" t="s">
        <v>40</v>
      </c>
      <c r="O152" s="84"/>
      <c r="P152" s="215">
        <f>O152*H152</f>
        <v>0</v>
      </c>
      <c r="Q152" s="215">
        <v>0</v>
      </c>
      <c r="R152" s="215">
        <f>Q152*H152</f>
        <v>0</v>
      </c>
      <c r="S152" s="215">
        <v>0</v>
      </c>
      <c r="T152" s="216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217" t="s">
        <v>591</v>
      </c>
      <c r="AT152" s="217" t="s">
        <v>267</v>
      </c>
      <c r="AU152" s="217" t="s">
        <v>76</v>
      </c>
      <c r="AY152" s="17" t="s">
        <v>266</v>
      </c>
      <c r="BE152" s="218">
        <f>IF(N152="základní",J152,0)</f>
        <v>0</v>
      </c>
      <c r="BF152" s="218">
        <f>IF(N152="snížená",J152,0)</f>
        <v>0</v>
      </c>
      <c r="BG152" s="218">
        <f>IF(N152="zákl. přenesená",J152,0)</f>
        <v>0</v>
      </c>
      <c r="BH152" s="218">
        <f>IF(N152="sníž. přenesená",J152,0)</f>
        <v>0</v>
      </c>
      <c r="BI152" s="218">
        <f>IF(N152="nulová",J152,0)</f>
        <v>0</v>
      </c>
      <c r="BJ152" s="17" t="s">
        <v>76</v>
      </c>
      <c r="BK152" s="218">
        <f>ROUND(I152*H152,2)</f>
        <v>0</v>
      </c>
      <c r="BL152" s="17" t="s">
        <v>591</v>
      </c>
      <c r="BM152" s="217" t="s">
        <v>1482</v>
      </c>
    </row>
    <row r="153" s="2" customFormat="1" ht="16.5" customHeight="1">
      <c r="A153" s="38"/>
      <c r="B153" s="39"/>
      <c r="C153" s="206" t="s">
        <v>911</v>
      </c>
      <c r="D153" s="206" t="s">
        <v>267</v>
      </c>
      <c r="E153" s="207" t="s">
        <v>5189</v>
      </c>
      <c r="F153" s="208" t="s">
        <v>5190</v>
      </c>
      <c r="G153" s="209" t="s">
        <v>5069</v>
      </c>
      <c r="H153" s="210">
        <v>2</v>
      </c>
      <c r="I153" s="211"/>
      <c r="J153" s="212">
        <f>ROUND(I153*H153,2)</f>
        <v>0</v>
      </c>
      <c r="K153" s="208" t="s">
        <v>19</v>
      </c>
      <c r="L153" s="44"/>
      <c r="M153" s="213" t="s">
        <v>19</v>
      </c>
      <c r="N153" s="214" t="s">
        <v>40</v>
      </c>
      <c r="O153" s="84"/>
      <c r="P153" s="215">
        <f>O153*H153</f>
        <v>0</v>
      </c>
      <c r="Q153" s="215">
        <v>0</v>
      </c>
      <c r="R153" s="215">
        <f>Q153*H153</f>
        <v>0</v>
      </c>
      <c r="S153" s="215">
        <v>0</v>
      </c>
      <c r="T153" s="216">
        <f>S153*H153</f>
        <v>0</v>
      </c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R153" s="217" t="s">
        <v>591</v>
      </c>
      <c r="AT153" s="217" t="s">
        <v>267</v>
      </c>
      <c r="AU153" s="217" t="s">
        <v>76</v>
      </c>
      <c r="AY153" s="17" t="s">
        <v>266</v>
      </c>
      <c r="BE153" s="218">
        <f>IF(N153="základní",J153,0)</f>
        <v>0</v>
      </c>
      <c r="BF153" s="218">
        <f>IF(N153="snížená",J153,0)</f>
        <v>0</v>
      </c>
      <c r="BG153" s="218">
        <f>IF(N153="zákl. přenesená",J153,0)</f>
        <v>0</v>
      </c>
      <c r="BH153" s="218">
        <f>IF(N153="sníž. přenesená",J153,0)</f>
        <v>0</v>
      </c>
      <c r="BI153" s="218">
        <f>IF(N153="nulová",J153,0)</f>
        <v>0</v>
      </c>
      <c r="BJ153" s="17" t="s">
        <v>76</v>
      </c>
      <c r="BK153" s="218">
        <f>ROUND(I153*H153,2)</f>
        <v>0</v>
      </c>
      <c r="BL153" s="17" t="s">
        <v>591</v>
      </c>
      <c r="BM153" s="217" t="s">
        <v>1494</v>
      </c>
    </row>
    <row r="154" s="2" customFormat="1" ht="16.5" customHeight="1">
      <c r="A154" s="38"/>
      <c r="B154" s="39"/>
      <c r="C154" s="206" t="s">
        <v>918</v>
      </c>
      <c r="D154" s="206" t="s">
        <v>267</v>
      </c>
      <c r="E154" s="207" t="s">
        <v>5191</v>
      </c>
      <c r="F154" s="208" t="s">
        <v>5192</v>
      </c>
      <c r="G154" s="209" t="s">
        <v>5069</v>
      </c>
      <c r="H154" s="210">
        <v>4</v>
      </c>
      <c r="I154" s="211"/>
      <c r="J154" s="212">
        <f>ROUND(I154*H154,2)</f>
        <v>0</v>
      </c>
      <c r="K154" s="208" t="s">
        <v>19</v>
      </c>
      <c r="L154" s="44"/>
      <c r="M154" s="213" t="s">
        <v>19</v>
      </c>
      <c r="N154" s="214" t="s">
        <v>40</v>
      </c>
      <c r="O154" s="84"/>
      <c r="P154" s="215">
        <f>O154*H154</f>
        <v>0</v>
      </c>
      <c r="Q154" s="215">
        <v>0</v>
      </c>
      <c r="R154" s="215">
        <f>Q154*H154</f>
        <v>0</v>
      </c>
      <c r="S154" s="215">
        <v>0</v>
      </c>
      <c r="T154" s="216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217" t="s">
        <v>591</v>
      </c>
      <c r="AT154" s="217" t="s">
        <v>267</v>
      </c>
      <c r="AU154" s="217" t="s">
        <v>76</v>
      </c>
      <c r="AY154" s="17" t="s">
        <v>266</v>
      </c>
      <c r="BE154" s="218">
        <f>IF(N154="základní",J154,0)</f>
        <v>0</v>
      </c>
      <c r="BF154" s="218">
        <f>IF(N154="snížená",J154,0)</f>
        <v>0</v>
      </c>
      <c r="BG154" s="218">
        <f>IF(N154="zákl. přenesená",J154,0)</f>
        <v>0</v>
      </c>
      <c r="BH154" s="218">
        <f>IF(N154="sníž. přenesená",J154,0)</f>
        <v>0</v>
      </c>
      <c r="BI154" s="218">
        <f>IF(N154="nulová",J154,0)</f>
        <v>0</v>
      </c>
      <c r="BJ154" s="17" t="s">
        <v>76</v>
      </c>
      <c r="BK154" s="218">
        <f>ROUND(I154*H154,2)</f>
        <v>0</v>
      </c>
      <c r="BL154" s="17" t="s">
        <v>591</v>
      </c>
      <c r="BM154" s="217" t="s">
        <v>1528</v>
      </c>
    </row>
    <row r="155" s="2" customFormat="1" ht="16.5" customHeight="1">
      <c r="A155" s="38"/>
      <c r="B155" s="39"/>
      <c r="C155" s="206" t="s">
        <v>925</v>
      </c>
      <c r="D155" s="206" t="s">
        <v>267</v>
      </c>
      <c r="E155" s="207" t="s">
        <v>5193</v>
      </c>
      <c r="F155" s="208" t="s">
        <v>5194</v>
      </c>
      <c r="G155" s="209" t="s">
        <v>5069</v>
      </c>
      <c r="H155" s="210">
        <v>1</v>
      </c>
      <c r="I155" s="211"/>
      <c r="J155" s="212">
        <f>ROUND(I155*H155,2)</f>
        <v>0</v>
      </c>
      <c r="K155" s="208" t="s">
        <v>19</v>
      </c>
      <c r="L155" s="44"/>
      <c r="M155" s="213" t="s">
        <v>19</v>
      </c>
      <c r="N155" s="214" t="s">
        <v>40</v>
      </c>
      <c r="O155" s="84"/>
      <c r="P155" s="215">
        <f>O155*H155</f>
        <v>0</v>
      </c>
      <c r="Q155" s="215">
        <v>0</v>
      </c>
      <c r="R155" s="215">
        <f>Q155*H155</f>
        <v>0</v>
      </c>
      <c r="S155" s="215">
        <v>0</v>
      </c>
      <c r="T155" s="216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217" t="s">
        <v>591</v>
      </c>
      <c r="AT155" s="217" t="s">
        <v>267</v>
      </c>
      <c r="AU155" s="217" t="s">
        <v>76</v>
      </c>
      <c r="AY155" s="17" t="s">
        <v>266</v>
      </c>
      <c r="BE155" s="218">
        <f>IF(N155="základní",J155,0)</f>
        <v>0</v>
      </c>
      <c r="BF155" s="218">
        <f>IF(N155="snížená",J155,0)</f>
        <v>0</v>
      </c>
      <c r="BG155" s="218">
        <f>IF(N155="zákl. přenesená",J155,0)</f>
        <v>0</v>
      </c>
      <c r="BH155" s="218">
        <f>IF(N155="sníž. přenesená",J155,0)</f>
        <v>0</v>
      </c>
      <c r="BI155" s="218">
        <f>IF(N155="nulová",J155,0)</f>
        <v>0</v>
      </c>
      <c r="BJ155" s="17" t="s">
        <v>76</v>
      </c>
      <c r="BK155" s="218">
        <f>ROUND(I155*H155,2)</f>
        <v>0</v>
      </c>
      <c r="BL155" s="17" t="s">
        <v>591</v>
      </c>
      <c r="BM155" s="217" t="s">
        <v>1549</v>
      </c>
    </row>
    <row r="156" s="2" customFormat="1" ht="16.5" customHeight="1">
      <c r="A156" s="38"/>
      <c r="B156" s="39"/>
      <c r="C156" s="206" t="s">
        <v>932</v>
      </c>
      <c r="D156" s="206" t="s">
        <v>267</v>
      </c>
      <c r="E156" s="207" t="s">
        <v>5195</v>
      </c>
      <c r="F156" s="208" t="s">
        <v>5196</v>
      </c>
      <c r="G156" s="209" t="s">
        <v>5069</v>
      </c>
      <c r="H156" s="210">
        <v>6</v>
      </c>
      <c r="I156" s="211"/>
      <c r="J156" s="212">
        <f>ROUND(I156*H156,2)</f>
        <v>0</v>
      </c>
      <c r="K156" s="208" t="s">
        <v>19</v>
      </c>
      <c r="L156" s="44"/>
      <c r="M156" s="213" t="s">
        <v>19</v>
      </c>
      <c r="N156" s="214" t="s">
        <v>40</v>
      </c>
      <c r="O156" s="84"/>
      <c r="P156" s="215">
        <f>O156*H156</f>
        <v>0</v>
      </c>
      <c r="Q156" s="215">
        <v>0</v>
      </c>
      <c r="R156" s="215">
        <f>Q156*H156</f>
        <v>0</v>
      </c>
      <c r="S156" s="215">
        <v>0</v>
      </c>
      <c r="T156" s="216">
        <f>S156*H156</f>
        <v>0</v>
      </c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R156" s="217" t="s">
        <v>591</v>
      </c>
      <c r="AT156" s="217" t="s">
        <v>267</v>
      </c>
      <c r="AU156" s="217" t="s">
        <v>76</v>
      </c>
      <c r="AY156" s="17" t="s">
        <v>266</v>
      </c>
      <c r="BE156" s="218">
        <f>IF(N156="základní",J156,0)</f>
        <v>0</v>
      </c>
      <c r="BF156" s="218">
        <f>IF(N156="snížená",J156,0)</f>
        <v>0</v>
      </c>
      <c r="BG156" s="218">
        <f>IF(N156="zákl. přenesená",J156,0)</f>
        <v>0</v>
      </c>
      <c r="BH156" s="218">
        <f>IF(N156="sníž. přenesená",J156,0)</f>
        <v>0</v>
      </c>
      <c r="BI156" s="218">
        <f>IF(N156="nulová",J156,0)</f>
        <v>0</v>
      </c>
      <c r="BJ156" s="17" t="s">
        <v>76</v>
      </c>
      <c r="BK156" s="218">
        <f>ROUND(I156*H156,2)</f>
        <v>0</v>
      </c>
      <c r="BL156" s="17" t="s">
        <v>591</v>
      </c>
      <c r="BM156" s="217" t="s">
        <v>1145</v>
      </c>
    </row>
    <row r="157" s="2" customFormat="1" ht="16.5" customHeight="1">
      <c r="A157" s="38"/>
      <c r="B157" s="39"/>
      <c r="C157" s="206" t="s">
        <v>944</v>
      </c>
      <c r="D157" s="206" t="s">
        <v>267</v>
      </c>
      <c r="E157" s="207" t="s">
        <v>5197</v>
      </c>
      <c r="F157" s="208" t="s">
        <v>5198</v>
      </c>
      <c r="G157" s="209" t="s">
        <v>5069</v>
      </c>
      <c r="H157" s="210">
        <v>12</v>
      </c>
      <c r="I157" s="211"/>
      <c r="J157" s="212">
        <f>ROUND(I157*H157,2)</f>
        <v>0</v>
      </c>
      <c r="K157" s="208" t="s">
        <v>19</v>
      </c>
      <c r="L157" s="44"/>
      <c r="M157" s="213" t="s">
        <v>19</v>
      </c>
      <c r="N157" s="214" t="s">
        <v>40</v>
      </c>
      <c r="O157" s="84"/>
      <c r="P157" s="215">
        <f>O157*H157</f>
        <v>0</v>
      </c>
      <c r="Q157" s="215">
        <v>0</v>
      </c>
      <c r="R157" s="215">
        <f>Q157*H157</f>
        <v>0</v>
      </c>
      <c r="S157" s="215">
        <v>0</v>
      </c>
      <c r="T157" s="216">
        <f>S157*H157</f>
        <v>0</v>
      </c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R157" s="217" t="s">
        <v>591</v>
      </c>
      <c r="AT157" s="217" t="s">
        <v>267</v>
      </c>
      <c r="AU157" s="217" t="s">
        <v>76</v>
      </c>
      <c r="AY157" s="17" t="s">
        <v>266</v>
      </c>
      <c r="BE157" s="218">
        <f>IF(N157="základní",J157,0)</f>
        <v>0</v>
      </c>
      <c r="BF157" s="218">
        <f>IF(N157="snížená",J157,0)</f>
        <v>0</v>
      </c>
      <c r="BG157" s="218">
        <f>IF(N157="zákl. přenesená",J157,0)</f>
        <v>0</v>
      </c>
      <c r="BH157" s="218">
        <f>IF(N157="sníž. přenesená",J157,0)</f>
        <v>0</v>
      </c>
      <c r="BI157" s="218">
        <f>IF(N157="nulová",J157,0)</f>
        <v>0</v>
      </c>
      <c r="BJ157" s="17" t="s">
        <v>76</v>
      </c>
      <c r="BK157" s="218">
        <f>ROUND(I157*H157,2)</f>
        <v>0</v>
      </c>
      <c r="BL157" s="17" t="s">
        <v>591</v>
      </c>
      <c r="BM157" s="217" t="s">
        <v>1156</v>
      </c>
    </row>
    <row r="158" s="2" customFormat="1" ht="16.5" customHeight="1">
      <c r="A158" s="38"/>
      <c r="B158" s="39"/>
      <c r="C158" s="206" t="s">
        <v>951</v>
      </c>
      <c r="D158" s="206" t="s">
        <v>267</v>
      </c>
      <c r="E158" s="207" t="s">
        <v>5199</v>
      </c>
      <c r="F158" s="208" t="s">
        <v>5200</v>
      </c>
      <c r="G158" s="209" t="s">
        <v>5069</v>
      </c>
      <c r="H158" s="210">
        <v>3</v>
      </c>
      <c r="I158" s="211"/>
      <c r="J158" s="212">
        <f>ROUND(I158*H158,2)</f>
        <v>0</v>
      </c>
      <c r="K158" s="208" t="s">
        <v>19</v>
      </c>
      <c r="L158" s="44"/>
      <c r="M158" s="213" t="s">
        <v>19</v>
      </c>
      <c r="N158" s="214" t="s">
        <v>40</v>
      </c>
      <c r="O158" s="84"/>
      <c r="P158" s="215">
        <f>O158*H158</f>
        <v>0</v>
      </c>
      <c r="Q158" s="215">
        <v>0</v>
      </c>
      <c r="R158" s="215">
        <f>Q158*H158</f>
        <v>0</v>
      </c>
      <c r="S158" s="215">
        <v>0</v>
      </c>
      <c r="T158" s="216">
        <f>S158*H158</f>
        <v>0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217" t="s">
        <v>591</v>
      </c>
      <c r="AT158" s="217" t="s">
        <v>267</v>
      </c>
      <c r="AU158" s="217" t="s">
        <v>76</v>
      </c>
      <c r="AY158" s="17" t="s">
        <v>266</v>
      </c>
      <c r="BE158" s="218">
        <f>IF(N158="základní",J158,0)</f>
        <v>0</v>
      </c>
      <c r="BF158" s="218">
        <f>IF(N158="snížená",J158,0)</f>
        <v>0</v>
      </c>
      <c r="BG158" s="218">
        <f>IF(N158="zákl. přenesená",J158,0)</f>
        <v>0</v>
      </c>
      <c r="BH158" s="218">
        <f>IF(N158="sníž. přenesená",J158,0)</f>
        <v>0</v>
      </c>
      <c r="BI158" s="218">
        <f>IF(N158="nulová",J158,0)</f>
        <v>0</v>
      </c>
      <c r="BJ158" s="17" t="s">
        <v>76</v>
      </c>
      <c r="BK158" s="218">
        <f>ROUND(I158*H158,2)</f>
        <v>0</v>
      </c>
      <c r="BL158" s="17" t="s">
        <v>591</v>
      </c>
      <c r="BM158" s="217" t="s">
        <v>1166</v>
      </c>
    </row>
    <row r="159" s="2" customFormat="1" ht="16.5" customHeight="1">
      <c r="A159" s="38"/>
      <c r="B159" s="39"/>
      <c r="C159" s="206" t="s">
        <v>958</v>
      </c>
      <c r="D159" s="206" t="s">
        <v>267</v>
      </c>
      <c r="E159" s="207" t="s">
        <v>5201</v>
      </c>
      <c r="F159" s="208" t="s">
        <v>5202</v>
      </c>
      <c r="G159" s="209" t="s">
        <v>5069</v>
      </c>
      <c r="H159" s="210">
        <v>2</v>
      </c>
      <c r="I159" s="211"/>
      <c r="J159" s="212">
        <f>ROUND(I159*H159,2)</f>
        <v>0</v>
      </c>
      <c r="K159" s="208" t="s">
        <v>19</v>
      </c>
      <c r="L159" s="44"/>
      <c r="M159" s="213" t="s">
        <v>19</v>
      </c>
      <c r="N159" s="214" t="s">
        <v>40</v>
      </c>
      <c r="O159" s="84"/>
      <c r="P159" s="215">
        <f>O159*H159</f>
        <v>0</v>
      </c>
      <c r="Q159" s="215">
        <v>0</v>
      </c>
      <c r="R159" s="215">
        <f>Q159*H159</f>
        <v>0</v>
      </c>
      <c r="S159" s="215">
        <v>0</v>
      </c>
      <c r="T159" s="216">
        <f>S159*H159</f>
        <v>0</v>
      </c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R159" s="217" t="s">
        <v>591</v>
      </c>
      <c r="AT159" s="217" t="s">
        <v>267</v>
      </c>
      <c r="AU159" s="217" t="s">
        <v>76</v>
      </c>
      <c r="AY159" s="17" t="s">
        <v>266</v>
      </c>
      <c r="BE159" s="218">
        <f>IF(N159="základní",J159,0)</f>
        <v>0</v>
      </c>
      <c r="BF159" s="218">
        <f>IF(N159="snížená",J159,0)</f>
        <v>0</v>
      </c>
      <c r="BG159" s="218">
        <f>IF(N159="zákl. přenesená",J159,0)</f>
        <v>0</v>
      </c>
      <c r="BH159" s="218">
        <f>IF(N159="sníž. přenesená",J159,0)</f>
        <v>0</v>
      </c>
      <c r="BI159" s="218">
        <f>IF(N159="nulová",J159,0)</f>
        <v>0</v>
      </c>
      <c r="BJ159" s="17" t="s">
        <v>76</v>
      </c>
      <c r="BK159" s="218">
        <f>ROUND(I159*H159,2)</f>
        <v>0</v>
      </c>
      <c r="BL159" s="17" t="s">
        <v>591</v>
      </c>
      <c r="BM159" s="217" t="s">
        <v>1187</v>
      </c>
    </row>
    <row r="160" s="2" customFormat="1" ht="16.5" customHeight="1">
      <c r="A160" s="38"/>
      <c r="B160" s="39"/>
      <c r="C160" s="206" t="s">
        <v>965</v>
      </c>
      <c r="D160" s="206" t="s">
        <v>267</v>
      </c>
      <c r="E160" s="207" t="s">
        <v>5203</v>
      </c>
      <c r="F160" s="208" t="s">
        <v>5204</v>
      </c>
      <c r="G160" s="209" t="s">
        <v>5069</v>
      </c>
      <c r="H160" s="210">
        <v>1</v>
      </c>
      <c r="I160" s="211"/>
      <c r="J160" s="212">
        <f>ROUND(I160*H160,2)</f>
        <v>0</v>
      </c>
      <c r="K160" s="208" t="s">
        <v>19</v>
      </c>
      <c r="L160" s="44"/>
      <c r="M160" s="213" t="s">
        <v>19</v>
      </c>
      <c r="N160" s="214" t="s">
        <v>40</v>
      </c>
      <c r="O160" s="84"/>
      <c r="P160" s="215">
        <f>O160*H160</f>
        <v>0</v>
      </c>
      <c r="Q160" s="215">
        <v>0</v>
      </c>
      <c r="R160" s="215">
        <f>Q160*H160</f>
        <v>0</v>
      </c>
      <c r="S160" s="215">
        <v>0</v>
      </c>
      <c r="T160" s="216">
        <f>S160*H160</f>
        <v>0</v>
      </c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R160" s="217" t="s">
        <v>591</v>
      </c>
      <c r="AT160" s="217" t="s">
        <v>267</v>
      </c>
      <c r="AU160" s="217" t="s">
        <v>76</v>
      </c>
      <c r="AY160" s="17" t="s">
        <v>266</v>
      </c>
      <c r="BE160" s="218">
        <f>IF(N160="základní",J160,0)</f>
        <v>0</v>
      </c>
      <c r="BF160" s="218">
        <f>IF(N160="snížená",J160,0)</f>
        <v>0</v>
      </c>
      <c r="BG160" s="218">
        <f>IF(N160="zákl. přenesená",J160,0)</f>
        <v>0</v>
      </c>
      <c r="BH160" s="218">
        <f>IF(N160="sníž. přenesená",J160,0)</f>
        <v>0</v>
      </c>
      <c r="BI160" s="218">
        <f>IF(N160="nulová",J160,0)</f>
        <v>0</v>
      </c>
      <c r="BJ160" s="17" t="s">
        <v>76</v>
      </c>
      <c r="BK160" s="218">
        <f>ROUND(I160*H160,2)</f>
        <v>0</v>
      </c>
      <c r="BL160" s="17" t="s">
        <v>591</v>
      </c>
      <c r="BM160" s="217" t="s">
        <v>1203</v>
      </c>
    </row>
    <row r="161" s="11" customFormat="1" ht="25.92" customHeight="1">
      <c r="A161" s="11"/>
      <c r="B161" s="192"/>
      <c r="C161" s="193"/>
      <c r="D161" s="194" t="s">
        <v>68</v>
      </c>
      <c r="E161" s="195" t="s">
        <v>5205</v>
      </c>
      <c r="F161" s="195" t="s">
        <v>5206</v>
      </c>
      <c r="G161" s="193"/>
      <c r="H161" s="193"/>
      <c r="I161" s="196"/>
      <c r="J161" s="197">
        <f>BK161</f>
        <v>0</v>
      </c>
      <c r="K161" s="193"/>
      <c r="L161" s="198"/>
      <c r="M161" s="199"/>
      <c r="N161" s="200"/>
      <c r="O161" s="200"/>
      <c r="P161" s="201">
        <f>SUM(P162:P175)</f>
        <v>0</v>
      </c>
      <c r="Q161" s="200"/>
      <c r="R161" s="201">
        <f>SUM(R162:R175)</f>
        <v>0</v>
      </c>
      <c r="S161" s="200"/>
      <c r="T161" s="202">
        <f>SUM(T162:T175)</f>
        <v>0</v>
      </c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R161" s="203" t="s">
        <v>78</v>
      </c>
      <c r="AT161" s="204" t="s">
        <v>68</v>
      </c>
      <c r="AU161" s="204" t="s">
        <v>69</v>
      </c>
      <c r="AY161" s="203" t="s">
        <v>266</v>
      </c>
      <c r="BK161" s="205">
        <f>SUM(BK162:BK175)</f>
        <v>0</v>
      </c>
    </row>
    <row r="162" s="2" customFormat="1" ht="16.5" customHeight="1">
      <c r="A162" s="38"/>
      <c r="B162" s="39"/>
      <c r="C162" s="206" t="s">
        <v>976</v>
      </c>
      <c r="D162" s="206" t="s">
        <v>267</v>
      </c>
      <c r="E162" s="207" t="s">
        <v>5207</v>
      </c>
      <c r="F162" s="208" t="s">
        <v>5208</v>
      </c>
      <c r="G162" s="209" t="s">
        <v>5021</v>
      </c>
      <c r="H162" s="210">
        <v>99.799999999999997</v>
      </c>
      <c r="I162" s="211"/>
      <c r="J162" s="212">
        <f>ROUND(I162*H162,2)</f>
        <v>0</v>
      </c>
      <c r="K162" s="208" t="s">
        <v>19</v>
      </c>
      <c r="L162" s="44"/>
      <c r="M162" s="213" t="s">
        <v>19</v>
      </c>
      <c r="N162" s="214" t="s">
        <v>40</v>
      </c>
      <c r="O162" s="84"/>
      <c r="P162" s="215">
        <f>O162*H162</f>
        <v>0</v>
      </c>
      <c r="Q162" s="215">
        <v>0</v>
      </c>
      <c r="R162" s="215">
        <f>Q162*H162</f>
        <v>0</v>
      </c>
      <c r="S162" s="215">
        <v>0</v>
      </c>
      <c r="T162" s="216">
        <f>S162*H162</f>
        <v>0</v>
      </c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R162" s="217" t="s">
        <v>591</v>
      </c>
      <c r="AT162" s="217" t="s">
        <v>267</v>
      </c>
      <c r="AU162" s="217" t="s">
        <v>76</v>
      </c>
      <c r="AY162" s="17" t="s">
        <v>266</v>
      </c>
      <c r="BE162" s="218">
        <f>IF(N162="základní",J162,0)</f>
        <v>0</v>
      </c>
      <c r="BF162" s="218">
        <f>IF(N162="snížená",J162,0)</f>
        <v>0</v>
      </c>
      <c r="BG162" s="218">
        <f>IF(N162="zákl. přenesená",J162,0)</f>
        <v>0</v>
      </c>
      <c r="BH162" s="218">
        <f>IF(N162="sníž. přenesená",J162,0)</f>
        <v>0</v>
      </c>
      <c r="BI162" s="218">
        <f>IF(N162="nulová",J162,0)</f>
        <v>0</v>
      </c>
      <c r="BJ162" s="17" t="s">
        <v>76</v>
      </c>
      <c r="BK162" s="218">
        <f>ROUND(I162*H162,2)</f>
        <v>0</v>
      </c>
      <c r="BL162" s="17" t="s">
        <v>591</v>
      </c>
      <c r="BM162" s="217" t="s">
        <v>1217</v>
      </c>
    </row>
    <row r="163" s="2" customFormat="1" ht="16.5" customHeight="1">
      <c r="A163" s="38"/>
      <c r="B163" s="39"/>
      <c r="C163" s="206" t="s">
        <v>989</v>
      </c>
      <c r="D163" s="206" t="s">
        <v>267</v>
      </c>
      <c r="E163" s="207" t="s">
        <v>5209</v>
      </c>
      <c r="F163" s="208" t="s">
        <v>5210</v>
      </c>
      <c r="G163" s="209" t="s">
        <v>5211</v>
      </c>
      <c r="H163" s="210">
        <v>297.11000000000001</v>
      </c>
      <c r="I163" s="211"/>
      <c r="J163" s="212">
        <f>ROUND(I163*H163,2)</f>
        <v>0</v>
      </c>
      <c r="K163" s="208" t="s">
        <v>19</v>
      </c>
      <c r="L163" s="44"/>
      <c r="M163" s="213" t="s">
        <v>19</v>
      </c>
      <c r="N163" s="214" t="s">
        <v>40</v>
      </c>
      <c r="O163" s="84"/>
      <c r="P163" s="215">
        <f>O163*H163</f>
        <v>0</v>
      </c>
      <c r="Q163" s="215">
        <v>0</v>
      </c>
      <c r="R163" s="215">
        <f>Q163*H163</f>
        <v>0</v>
      </c>
      <c r="S163" s="215">
        <v>0</v>
      </c>
      <c r="T163" s="216">
        <f>S163*H163</f>
        <v>0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217" t="s">
        <v>591</v>
      </c>
      <c r="AT163" s="217" t="s">
        <v>267</v>
      </c>
      <c r="AU163" s="217" t="s">
        <v>76</v>
      </c>
      <c r="AY163" s="17" t="s">
        <v>266</v>
      </c>
      <c r="BE163" s="218">
        <f>IF(N163="základní",J163,0)</f>
        <v>0</v>
      </c>
      <c r="BF163" s="218">
        <f>IF(N163="snížená",J163,0)</f>
        <v>0</v>
      </c>
      <c r="BG163" s="218">
        <f>IF(N163="zákl. přenesená",J163,0)</f>
        <v>0</v>
      </c>
      <c r="BH163" s="218">
        <f>IF(N163="sníž. přenesená",J163,0)</f>
        <v>0</v>
      </c>
      <c r="BI163" s="218">
        <f>IF(N163="nulová",J163,0)</f>
        <v>0</v>
      </c>
      <c r="BJ163" s="17" t="s">
        <v>76</v>
      </c>
      <c r="BK163" s="218">
        <f>ROUND(I163*H163,2)</f>
        <v>0</v>
      </c>
      <c r="BL163" s="17" t="s">
        <v>591</v>
      </c>
      <c r="BM163" s="217" t="s">
        <v>1228</v>
      </c>
    </row>
    <row r="164" s="2" customFormat="1" ht="16.5" customHeight="1">
      <c r="A164" s="38"/>
      <c r="B164" s="39"/>
      <c r="C164" s="206" t="s">
        <v>994</v>
      </c>
      <c r="D164" s="206" t="s">
        <v>267</v>
      </c>
      <c r="E164" s="207" t="s">
        <v>5212</v>
      </c>
      <c r="F164" s="208" t="s">
        <v>5213</v>
      </c>
      <c r="G164" s="209" t="s">
        <v>5211</v>
      </c>
      <c r="H164" s="210">
        <v>274.20999999999998</v>
      </c>
      <c r="I164" s="211"/>
      <c r="J164" s="212">
        <f>ROUND(I164*H164,2)</f>
        <v>0</v>
      </c>
      <c r="K164" s="208" t="s">
        <v>19</v>
      </c>
      <c r="L164" s="44"/>
      <c r="M164" s="213" t="s">
        <v>19</v>
      </c>
      <c r="N164" s="214" t="s">
        <v>40</v>
      </c>
      <c r="O164" s="84"/>
      <c r="P164" s="215">
        <f>O164*H164</f>
        <v>0</v>
      </c>
      <c r="Q164" s="215">
        <v>0</v>
      </c>
      <c r="R164" s="215">
        <f>Q164*H164</f>
        <v>0</v>
      </c>
      <c r="S164" s="215">
        <v>0</v>
      </c>
      <c r="T164" s="216">
        <f>S164*H164</f>
        <v>0</v>
      </c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R164" s="217" t="s">
        <v>591</v>
      </c>
      <c r="AT164" s="217" t="s">
        <v>267</v>
      </c>
      <c r="AU164" s="217" t="s">
        <v>76</v>
      </c>
      <c r="AY164" s="17" t="s">
        <v>266</v>
      </c>
      <c r="BE164" s="218">
        <f>IF(N164="základní",J164,0)</f>
        <v>0</v>
      </c>
      <c r="BF164" s="218">
        <f>IF(N164="snížená",J164,0)</f>
        <v>0</v>
      </c>
      <c r="BG164" s="218">
        <f>IF(N164="zákl. přenesená",J164,0)</f>
        <v>0</v>
      </c>
      <c r="BH164" s="218">
        <f>IF(N164="sníž. přenesená",J164,0)</f>
        <v>0</v>
      </c>
      <c r="BI164" s="218">
        <f>IF(N164="nulová",J164,0)</f>
        <v>0</v>
      </c>
      <c r="BJ164" s="17" t="s">
        <v>76</v>
      </c>
      <c r="BK164" s="218">
        <f>ROUND(I164*H164,2)</f>
        <v>0</v>
      </c>
      <c r="BL164" s="17" t="s">
        <v>591</v>
      </c>
      <c r="BM164" s="217" t="s">
        <v>1239</v>
      </c>
    </row>
    <row r="165" s="2" customFormat="1" ht="16.5" customHeight="1">
      <c r="A165" s="38"/>
      <c r="B165" s="39"/>
      <c r="C165" s="206" t="s">
        <v>1001</v>
      </c>
      <c r="D165" s="206" t="s">
        <v>267</v>
      </c>
      <c r="E165" s="207" t="s">
        <v>5214</v>
      </c>
      <c r="F165" s="208" t="s">
        <v>5215</v>
      </c>
      <c r="G165" s="209" t="s">
        <v>5211</v>
      </c>
      <c r="H165" s="210">
        <v>274.20999999999998</v>
      </c>
      <c r="I165" s="211"/>
      <c r="J165" s="212">
        <f>ROUND(I165*H165,2)</f>
        <v>0</v>
      </c>
      <c r="K165" s="208" t="s">
        <v>19</v>
      </c>
      <c r="L165" s="44"/>
      <c r="M165" s="213" t="s">
        <v>19</v>
      </c>
      <c r="N165" s="214" t="s">
        <v>40</v>
      </c>
      <c r="O165" s="84"/>
      <c r="P165" s="215">
        <f>O165*H165</f>
        <v>0</v>
      </c>
      <c r="Q165" s="215">
        <v>0</v>
      </c>
      <c r="R165" s="215">
        <f>Q165*H165</f>
        <v>0</v>
      </c>
      <c r="S165" s="215">
        <v>0</v>
      </c>
      <c r="T165" s="216">
        <f>S165*H165</f>
        <v>0</v>
      </c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R165" s="217" t="s">
        <v>591</v>
      </c>
      <c r="AT165" s="217" t="s">
        <v>267</v>
      </c>
      <c r="AU165" s="217" t="s">
        <v>76</v>
      </c>
      <c r="AY165" s="17" t="s">
        <v>266</v>
      </c>
      <c r="BE165" s="218">
        <f>IF(N165="základní",J165,0)</f>
        <v>0</v>
      </c>
      <c r="BF165" s="218">
        <f>IF(N165="snížená",J165,0)</f>
        <v>0</v>
      </c>
      <c r="BG165" s="218">
        <f>IF(N165="zákl. přenesená",J165,0)</f>
        <v>0</v>
      </c>
      <c r="BH165" s="218">
        <f>IF(N165="sníž. přenesená",J165,0)</f>
        <v>0</v>
      </c>
      <c r="BI165" s="218">
        <f>IF(N165="nulová",J165,0)</f>
        <v>0</v>
      </c>
      <c r="BJ165" s="17" t="s">
        <v>76</v>
      </c>
      <c r="BK165" s="218">
        <f>ROUND(I165*H165,2)</f>
        <v>0</v>
      </c>
      <c r="BL165" s="17" t="s">
        <v>591</v>
      </c>
      <c r="BM165" s="217" t="s">
        <v>1256</v>
      </c>
    </row>
    <row r="166" s="2" customFormat="1" ht="16.5" customHeight="1">
      <c r="A166" s="38"/>
      <c r="B166" s="39"/>
      <c r="C166" s="206" t="s">
        <v>1007</v>
      </c>
      <c r="D166" s="206" t="s">
        <v>267</v>
      </c>
      <c r="E166" s="207" t="s">
        <v>5216</v>
      </c>
      <c r="F166" s="208" t="s">
        <v>5217</v>
      </c>
      <c r="G166" s="209" t="s">
        <v>5021</v>
      </c>
      <c r="H166" s="210">
        <v>475.19999999999999</v>
      </c>
      <c r="I166" s="211"/>
      <c r="J166" s="212">
        <f>ROUND(I166*H166,2)</f>
        <v>0</v>
      </c>
      <c r="K166" s="208" t="s">
        <v>19</v>
      </c>
      <c r="L166" s="44"/>
      <c r="M166" s="213" t="s">
        <v>19</v>
      </c>
      <c r="N166" s="214" t="s">
        <v>40</v>
      </c>
      <c r="O166" s="84"/>
      <c r="P166" s="215">
        <f>O166*H166</f>
        <v>0</v>
      </c>
      <c r="Q166" s="215">
        <v>0</v>
      </c>
      <c r="R166" s="215">
        <f>Q166*H166</f>
        <v>0</v>
      </c>
      <c r="S166" s="215">
        <v>0</v>
      </c>
      <c r="T166" s="216">
        <f>S166*H166</f>
        <v>0</v>
      </c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R166" s="217" t="s">
        <v>591</v>
      </c>
      <c r="AT166" s="217" t="s">
        <v>267</v>
      </c>
      <c r="AU166" s="217" t="s">
        <v>76</v>
      </c>
      <c r="AY166" s="17" t="s">
        <v>266</v>
      </c>
      <c r="BE166" s="218">
        <f>IF(N166="základní",J166,0)</f>
        <v>0</v>
      </c>
      <c r="BF166" s="218">
        <f>IF(N166="snížená",J166,0)</f>
        <v>0</v>
      </c>
      <c r="BG166" s="218">
        <f>IF(N166="zákl. přenesená",J166,0)</f>
        <v>0</v>
      </c>
      <c r="BH166" s="218">
        <f>IF(N166="sníž. přenesená",J166,0)</f>
        <v>0</v>
      </c>
      <c r="BI166" s="218">
        <f>IF(N166="nulová",J166,0)</f>
        <v>0</v>
      </c>
      <c r="BJ166" s="17" t="s">
        <v>76</v>
      </c>
      <c r="BK166" s="218">
        <f>ROUND(I166*H166,2)</f>
        <v>0</v>
      </c>
      <c r="BL166" s="17" t="s">
        <v>591</v>
      </c>
      <c r="BM166" s="217" t="s">
        <v>3591</v>
      </c>
    </row>
    <row r="167" s="2" customFormat="1" ht="16.5" customHeight="1">
      <c r="A167" s="38"/>
      <c r="B167" s="39"/>
      <c r="C167" s="206" t="s">
        <v>1015</v>
      </c>
      <c r="D167" s="206" t="s">
        <v>267</v>
      </c>
      <c r="E167" s="207" t="s">
        <v>5218</v>
      </c>
      <c r="F167" s="208" t="s">
        <v>5219</v>
      </c>
      <c r="G167" s="209" t="s">
        <v>5021</v>
      </c>
      <c r="H167" s="210">
        <v>475.19999999999999</v>
      </c>
      <c r="I167" s="211"/>
      <c r="J167" s="212">
        <f>ROUND(I167*H167,2)</f>
        <v>0</v>
      </c>
      <c r="K167" s="208" t="s">
        <v>19</v>
      </c>
      <c r="L167" s="44"/>
      <c r="M167" s="213" t="s">
        <v>19</v>
      </c>
      <c r="N167" s="214" t="s">
        <v>40</v>
      </c>
      <c r="O167" s="84"/>
      <c r="P167" s="215">
        <f>O167*H167</f>
        <v>0</v>
      </c>
      <c r="Q167" s="215">
        <v>0</v>
      </c>
      <c r="R167" s="215">
        <f>Q167*H167</f>
        <v>0</v>
      </c>
      <c r="S167" s="215">
        <v>0</v>
      </c>
      <c r="T167" s="216">
        <f>S167*H167</f>
        <v>0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217" t="s">
        <v>591</v>
      </c>
      <c r="AT167" s="217" t="s">
        <v>267</v>
      </c>
      <c r="AU167" s="217" t="s">
        <v>76</v>
      </c>
      <c r="AY167" s="17" t="s">
        <v>266</v>
      </c>
      <c r="BE167" s="218">
        <f>IF(N167="základní",J167,0)</f>
        <v>0</v>
      </c>
      <c r="BF167" s="218">
        <f>IF(N167="snížená",J167,0)</f>
        <v>0</v>
      </c>
      <c r="BG167" s="218">
        <f>IF(N167="zákl. přenesená",J167,0)</f>
        <v>0</v>
      </c>
      <c r="BH167" s="218">
        <f>IF(N167="sníž. přenesená",J167,0)</f>
        <v>0</v>
      </c>
      <c r="BI167" s="218">
        <f>IF(N167="nulová",J167,0)</f>
        <v>0</v>
      </c>
      <c r="BJ167" s="17" t="s">
        <v>76</v>
      </c>
      <c r="BK167" s="218">
        <f>ROUND(I167*H167,2)</f>
        <v>0</v>
      </c>
      <c r="BL167" s="17" t="s">
        <v>591</v>
      </c>
      <c r="BM167" s="217" t="s">
        <v>3595</v>
      </c>
    </row>
    <row r="168" s="2" customFormat="1" ht="16.5" customHeight="1">
      <c r="A168" s="38"/>
      <c r="B168" s="39"/>
      <c r="C168" s="206" t="s">
        <v>1021</v>
      </c>
      <c r="D168" s="206" t="s">
        <v>267</v>
      </c>
      <c r="E168" s="207" t="s">
        <v>5220</v>
      </c>
      <c r="F168" s="208" t="s">
        <v>5221</v>
      </c>
      <c r="G168" s="209" t="s">
        <v>5069</v>
      </c>
      <c r="H168" s="210">
        <v>55</v>
      </c>
      <c r="I168" s="211"/>
      <c r="J168" s="212">
        <f>ROUND(I168*H168,2)</f>
        <v>0</v>
      </c>
      <c r="K168" s="208" t="s">
        <v>19</v>
      </c>
      <c r="L168" s="44"/>
      <c r="M168" s="213" t="s">
        <v>19</v>
      </c>
      <c r="N168" s="214" t="s">
        <v>40</v>
      </c>
      <c r="O168" s="84"/>
      <c r="P168" s="215">
        <f>O168*H168</f>
        <v>0</v>
      </c>
      <c r="Q168" s="215">
        <v>0</v>
      </c>
      <c r="R168" s="215">
        <f>Q168*H168</f>
        <v>0</v>
      </c>
      <c r="S168" s="215">
        <v>0</v>
      </c>
      <c r="T168" s="216">
        <f>S168*H168</f>
        <v>0</v>
      </c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R168" s="217" t="s">
        <v>591</v>
      </c>
      <c r="AT168" s="217" t="s">
        <v>267</v>
      </c>
      <c r="AU168" s="217" t="s">
        <v>76</v>
      </c>
      <c r="AY168" s="17" t="s">
        <v>266</v>
      </c>
      <c r="BE168" s="218">
        <f>IF(N168="základní",J168,0)</f>
        <v>0</v>
      </c>
      <c r="BF168" s="218">
        <f>IF(N168="snížená",J168,0)</f>
        <v>0</v>
      </c>
      <c r="BG168" s="218">
        <f>IF(N168="zákl. přenesená",J168,0)</f>
        <v>0</v>
      </c>
      <c r="BH168" s="218">
        <f>IF(N168="sníž. přenesená",J168,0)</f>
        <v>0</v>
      </c>
      <c r="BI168" s="218">
        <f>IF(N168="nulová",J168,0)</f>
        <v>0</v>
      </c>
      <c r="BJ168" s="17" t="s">
        <v>76</v>
      </c>
      <c r="BK168" s="218">
        <f>ROUND(I168*H168,2)</f>
        <v>0</v>
      </c>
      <c r="BL168" s="17" t="s">
        <v>591</v>
      </c>
      <c r="BM168" s="217" t="s">
        <v>3598</v>
      </c>
    </row>
    <row r="169" s="2" customFormat="1" ht="16.5" customHeight="1">
      <c r="A169" s="38"/>
      <c r="B169" s="39"/>
      <c r="C169" s="206" t="s">
        <v>1028</v>
      </c>
      <c r="D169" s="206" t="s">
        <v>267</v>
      </c>
      <c r="E169" s="207" t="s">
        <v>5222</v>
      </c>
      <c r="F169" s="208" t="s">
        <v>5223</v>
      </c>
      <c r="G169" s="209" t="s">
        <v>5035</v>
      </c>
      <c r="H169" s="210">
        <v>136</v>
      </c>
      <c r="I169" s="211"/>
      <c r="J169" s="212">
        <f>ROUND(I169*H169,2)</f>
        <v>0</v>
      </c>
      <c r="K169" s="208" t="s">
        <v>19</v>
      </c>
      <c r="L169" s="44"/>
      <c r="M169" s="213" t="s">
        <v>19</v>
      </c>
      <c r="N169" s="214" t="s">
        <v>40</v>
      </c>
      <c r="O169" s="84"/>
      <c r="P169" s="215">
        <f>O169*H169</f>
        <v>0</v>
      </c>
      <c r="Q169" s="215">
        <v>0</v>
      </c>
      <c r="R169" s="215">
        <f>Q169*H169</f>
        <v>0</v>
      </c>
      <c r="S169" s="215">
        <v>0</v>
      </c>
      <c r="T169" s="216">
        <f>S169*H169</f>
        <v>0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217" t="s">
        <v>591</v>
      </c>
      <c r="AT169" s="217" t="s">
        <v>267</v>
      </c>
      <c r="AU169" s="217" t="s">
        <v>76</v>
      </c>
      <c r="AY169" s="17" t="s">
        <v>266</v>
      </c>
      <c r="BE169" s="218">
        <f>IF(N169="základní",J169,0)</f>
        <v>0</v>
      </c>
      <c r="BF169" s="218">
        <f>IF(N169="snížená",J169,0)</f>
        <v>0</v>
      </c>
      <c r="BG169" s="218">
        <f>IF(N169="zákl. přenesená",J169,0)</f>
        <v>0</v>
      </c>
      <c r="BH169" s="218">
        <f>IF(N169="sníž. přenesená",J169,0)</f>
        <v>0</v>
      </c>
      <c r="BI169" s="218">
        <f>IF(N169="nulová",J169,0)</f>
        <v>0</v>
      </c>
      <c r="BJ169" s="17" t="s">
        <v>76</v>
      </c>
      <c r="BK169" s="218">
        <f>ROUND(I169*H169,2)</f>
        <v>0</v>
      </c>
      <c r="BL169" s="17" t="s">
        <v>591</v>
      </c>
      <c r="BM169" s="217" t="s">
        <v>1557</v>
      </c>
    </row>
    <row r="170" s="2" customFormat="1" ht="16.5" customHeight="1">
      <c r="A170" s="38"/>
      <c r="B170" s="39"/>
      <c r="C170" s="206" t="s">
        <v>1035</v>
      </c>
      <c r="D170" s="206" t="s">
        <v>267</v>
      </c>
      <c r="E170" s="207" t="s">
        <v>5224</v>
      </c>
      <c r="F170" s="208" t="s">
        <v>5225</v>
      </c>
      <c r="G170" s="209" t="s">
        <v>5226</v>
      </c>
      <c r="H170" s="210">
        <v>1872</v>
      </c>
      <c r="I170" s="211"/>
      <c r="J170" s="212">
        <f>ROUND(I170*H170,2)</f>
        <v>0</v>
      </c>
      <c r="K170" s="208" t="s">
        <v>19</v>
      </c>
      <c r="L170" s="44"/>
      <c r="M170" s="213" t="s">
        <v>19</v>
      </c>
      <c r="N170" s="214" t="s">
        <v>40</v>
      </c>
      <c r="O170" s="84"/>
      <c r="P170" s="215">
        <f>O170*H170</f>
        <v>0</v>
      </c>
      <c r="Q170" s="215">
        <v>0</v>
      </c>
      <c r="R170" s="215">
        <f>Q170*H170</f>
        <v>0</v>
      </c>
      <c r="S170" s="215">
        <v>0</v>
      </c>
      <c r="T170" s="216">
        <f>S170*H170</f>
        <v>0</v>
      </c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R170" s="217" t="s">
        <v>591</v>
      </c>
      <c r="AT170" s="217" t="s">
        <v>267</v>
      </c>
      <c r="AU170" s="217" t="s">
        <v>76</v>
      </c>
      <c r="AY170" s="17" t="s">
        <v>266</v>
      </c>
      <c r="BE170" s="218">
        <f>IF(N170="základní",J170,0)</f>
        <v>0</v>
      </c>
      <c r="BF170" s="218">
        <f>IF(N170="snížená",J170,0)</f>
        <v>0</v>
      </c>
      <c r="BG170" s="218">
        <f>IF(N170="zákl. přenesená",J170,0)</f>
        <v>0</v>
      </c>
      <c r="BH170" s="218">
        <f>IF(N170="sníž. přenesená",J170,0)</f>
        <v>0</v>
      </c>
      <c r="BI170" s="218">
        <f>IF(N170="nulová",J170,0)</f>
        <v>0</v>
      </c>
      <c r="BJ170" s="17" t="s">
        <v>76</v>
      </c>
      <c r="BK170" s="218">
        <f>ROUND(I170*H170,2)</f>
        <v>0</v>
      </c>
      <c r="BL170" s="17" t="s">
        <v>591</v>
      </c>
      <c r="BM170" s="217" t="s">
        <v>730</v>
      </c>
    </row>
    <row r="171" s="2" customFormat="1" ht="16.5" customHeight="1">
      <c r="A171" s="38"/>
      <c r="B171" s="39"/>
      <c r="C171" s="206" t="s">
        <v>1042</v>
      </c>
      <c r="D171" s="206" t="s">
        <v>267</v>
      </c>
      <c r="E171" s="207" t="s">
        <v>5227</v>
      </c>
      <c r="F171" s="208" t="s">
        <v>5228</v>
      </c>
      <c r="G171" s="209" t="s">
        <v>5211</v>
      </c>
      <c r="H171" s="210">
        <v>274.19999999999999</v>
      </c>
      <c r="I171" s="211"/>
      <c r="J171" s="212">
        <f>ROUND(I171*H171,2)</f>
        <v>0</v>
      </c>
      <c r="K171" s="208" t="s">
        <v>19</v>
      </c>
      <c r="L171" s="44"/>
      <c r="M171" s="213" t="s">
        <v>19</v>
      </c>
      <c r="N171" s="214" t="s">
        <v>40</v>
      </c>
      <c r="O171" s="84"/>
      <c r="P171" s="215">
        <f>O171*H171</f>
        <v>0</v>
      </c>
      <c r="Q171" s="215">
        <v>0</v>
      </c>
      <c r="R171" s="215">
        <f>Q171*H171</f>
        <v>0</v>
      </c>
      <c r="S171" s="215">
        <v>0</v>
      </c>
      <c r="T171" s="216">
        <f>S171*H171</f>
        <v>0</v>
      </c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R171" s="217" t="s">
        <v>591</v>
      </c>
      <c r="AT171" s="217" t="s">
        <v>267</v>
      </c>
      <c r="AU171" s="217" t="s">
        <v>76</v>
      </c>
      <c r="AY171" s="17" t="s">
        <v>266</v>
      </c>
      <c r="BE171" s="218">
        <f>IF(N171="základní",J171,0)</f>
        <v>0</v>
      </c>
      <c r="BF171" s="218">
        <f>IF(N171="snížená",J171,0)</f>
        <v>0</v>
      </c>
      <c r="BG171" s="218">
        <f>IF(N171="zákl. přenesená",J171,0)</f>
        <v>0</v>
      </c>
      <c r="BH171" s="218">
        <f>IF(N171="sníž. přenesená",J171,0)</f>
        <v>0</v>
      </c>
      <c r="BI171" s="218">
        <f>IF(N171="nulová",J171,0)</f>
        <v>0</v>
      </c>
      <c r="BJ171" s="17" t="s">
        <v>76</v>
      </c>
      <c r="BK171" s="218">
        <f>ROUND(I171*H171,2)</f>
        <v>0</v>
      </c>
      <c r="BL171" s="17" t="s">
        <v>591</v>
      </c>
      <c r="BM171" s="217" t="s">
        <v>1072</v>
      </c>
    </row>
    <row r="172" s="2" customFormat="1" ht="16.5" customHeight="1">
      <c r="A172" s="38"/>
      <c r="B172" s="39"/>
      <c r="C172" s="206" t="s">
        <v>1049</v>
      </c>
      <c r="D172" s="206" t="s">
        <v>267</v>
      </c>
      <c r="E172" s="207" t="s">
        <v>5229</v>
      </c>
      <c r="F172" s="208" t="s">
        <v>5230</v>
      </c>
      <c r="G172" s="209" t="s">
        <v>5211</v>
      </c>
      <c r="H172" s="210">
        <v>22.91</v>
      </c>
      <c r="I172" s="211"/>
      <c r="J172" s="212">
        <f>ROUND(I172*H172,2)</f>
        <v>0</v>
      </c>
      <c r="K172" s="208" t="s">
        <v>19</v>
      </c>
      <c r="L172" s="44"/>
      <c r="M172" s="213" t="s">
        <v>19</v>
      </c>
      <c r="N172" s="214" t="s">
        <v>40</v>
      </c>
      <c r="O172" s="84"/>
      <c r="P172" s="215">
        <f>O172*H172</f>
        <v>0</v>
      </c>
      <c r="Q172" s="215">
        <v>0</v>
      </c>
      <c r="R172" s="215">
        <f>Q172*H172</f>
        <v>0</v>
      </c>
      <c r="S172" s="215">
        <v>0</v>
      </c>
      <c r="T172" s="216">
        <f>S172*H172</f>
        <v>0</v>
      </c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R172" s="217" t="s">
        <v>591</v>
      </c>
      <c r="AT172" s="217" t="s">
        <v>267</v>
      </c>
      <c r="AU172" s="217" t="s">
        <v>76</v>
      </c>
      <c r="AY172" s="17" t="s">
        <v>266</v>
      </c>
      <c r="BE172" s="218">
        <f>IF(N172="základní",J172,0)</f>
        <v>0</v>
      </c>
      <c r="BF172" s="218">
        <f>IF(N172="snížená",J172,0)</f>
        <v>0</v>
      </c>
      <c r="BG172" s="218">
        <f>IF(N172="zákl. přenesená",J172,0)</f>
        <v>0</v>
      </c>
      <c r="BH172" s="218">
        <f>IF(N172="sníž. přenesená",J172,0)</f>
        <v>0</v>
      </c>
      <c r="BI172" s="218">
        <f>IF(N172="nulová",J172,0)</f>
        <v>0</v>
      </c>
      <c r="BJ172" s="17" t="s">
        <v>76</v>
      </c>
      <c r="BK172" s="218">
        <f>ROUND(I172*H172,2)</f>
        <v>0</v>
      </c>
      <c r="BL172" s="17" t="s">
        <v>591</v>
      </c>
      <c r="BM172" s="217" t="s">
        <v>1509</v>
      </c>
    </row>
    <row r="173" s="2" customFormat="1" ht="16.5" customHeight="1">
      <c r="A173" s="38"/>
      <c r="B173" s="39"/>
      <c r="C173" s="206" t="s">
        <v>1054</v>
      </c>
      <c r="D173" s="206" t="s">
        <v>267</v>
      </c>
      <c r="E173" s="207" t="s">
        <v>5231</v>
      </c>
      <c r="F173" s="208" t="s">
        <v>5232</v>
      </c>
      <c r="G173" s="209" t="s">
        <v>5069</v>
      </c>
      <c r="H173" s="210">
        <v>3</v>
      </c>
      <c r="I173" s="211"/>
      <c r="J173" s="212">
        <f>ROUND(I173*H173,2)</f>
        <v>0</v>
      </c>
      <c r="K173" s="208" t="s">
        <v>19</v>
      </c>
      <c r="L173" s="44"/>
      <c r="M173" s="213" t="s">
        <v>19</v>
      </c>
      <c r="N173" s="214" t="s">
        <v>40</v>
      </c>
      <c r="O173" s="84"/>
      <c r="P173" s="215">
        <f>O173*H173</f>
        <v>0</v>
      </c>
      <c r="Q173" s="215">
        <v>0</v>
      </c>
      <c r="R173" s="215">
        <f>Q173*H173</f>
        <v>0</v>
      </c>
      <c r="S173" s="215">
        <v>0</v>
      </c>
      <c r="T173" s="216">
        <f>S173*H173</f>
        <v>0</v>
      </c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R173" s="217" t="s">
        <v>591</v>
      </c>
      <c r="AT173" s="217" t="s">
        <v>267</v>
      </c>
      <c r="AU173" s="217" t="s">
        <v>76</v>
      </c>
      <c r="AY173" s="17" t="s">
        <v>266</v>
      </c>
      <c r="BE173" s="218">
        <f>IF(N173="základní",J173,0)</f>
        <v>0</v>
      </c>
      <c r="BF173" s="218">
        <f>IF(N173="snížená",J173,0)</f>
        <v>0</v>
      </c>
      <c r="BG173" s="218">
        <f>IF(N173="zákl. přenesená",J173,0)</f>
        <v>0</v>
      </c>
      <c r="BH173" s="218">
        <f>IF(N173="sníž. přenesená",J173,0)</f>
        <v>0</v>
      </c>
      <c r="BI173" s="218">
        <f>IF(N173="nulová",J173,0)</f>
        <v>0</v>
      </c>
      <c r="BJ173" s="17" t="s">
        <v>76</v>
      </c>
      <c r="BK173" s="218">
        <f>ROUND(I173*H173,2)</f>
        <v>0</v>
      </c>
      <c r="BL173" s="17" t="s">
        <v>591</v>
      </c>
      <c r="BM173" s="217" t="s">
        <v>1272</v>
      </c>
    </row>
    <row r="174" s="2" customFormat="1" ht="16.5" customHeight="1">
      <c r="A174" s="38"/>
      <c r="B174" s="39"/>
      <c r="C174" s="206" t="s">
        <v>1061</v>
      </c>
      <c r="D174" s="206" t="s">
        <v>267</v>
      </c>
      <c r="E174" s="207" t="s">
        <v>5233</v>
      </c>
      <c r="F174" s="208" t="s">
        <v>5234</v>
      </c>
      <c r="G174" s="209" t="s">
        <v>5069</v>
      </c>
      <c r="H174" s="210">
        <v>3</v>
      </c>
      <c r="I174" s="211"/>
      <c r="J174" s="212">
        <f>ROUND(I174*H174,2)</f>
        <v>0</v>
      </c>
      <c r="K174" s="208" t="s">
        <v>19</v>
      </c>
      <c r="L174" s="44"/>
      <c r="M174" s="213" t="s">
        <v>19</v>
      </c>
      <c r="N174" s="214" t="s">
        <v>40</v>
      </c>
      <c r="O174" s="84"/>
      <c r="P174" s="215">
        <f>O174*H174</f>
        <v>0</v>
      </c>
      <c r="Q174" s="215">
        <v>0</v>
      </c>
      <c r="R174" s="215">
        <f>Q174*H174</f>
        <v>0</v>
      </c>
      <c r="S174" s="215">
        <v>0</v>
      </c>
      <c r="T174" s="216">
        <f>S174*H174</f>
        <v>0</v>
      </c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R174" s="217" t="s">
        <v>591</v>
      </c>
      <c r="AT174" s="217" t="s">
        <v>267</v>
      </c>
      <c r="AU174" s="217" t="s">
        <v>76</v>
      </c>
      <c r="AY174" s="17" t="s">
        <v>266</v>
      </c>
      <c r="BE174" s="218">
        <f>IF(N174="základní",J174,0)</f>
        <v>0</v>
      </c>
      <c r="BF174" s="218">
        <f>IF(N174="snížená",J174,0)</f>
        <v>0</v>
      </c>
      <c r="BG174" s="218">
        <f>IF(N174="zákl. přenesená",J174,0)</f>
        <v>0</v>
      </c>
      <c r="BH174" s="218">
        <f>IF(N174="sníž. přenesená",J174,0)</f>
        <v>0</v>
      </c>
      <c r="BI174" s="218">
        <f>IF(N174="nulová",J174,0)</f>
        <v>0</v>
      </c>
      <c r="BJ174" s="17" t="s">
        <v>76</v>
      </c>
      <c r="BK174" s="218">
        <f>ROUND(I174*H174,2)</f>
        <v>0</v>
      </c>
      <c r="BL174" s="17" t="s">
        <v>591</v>
      </c>
      <c r="BM174" s="217" t="s">
        <v>3662</v>
      </c>
    </row>
    <row r="175" s="2" customFormat="1" ht="16.5" customHeight="1">
      <c r="A175" s="38"/>
      <c r="B175" s="39"/>
      <c r="C175" s="206" t="s">
        <v>1080</v>
      </c>
      <c r="D175" s="206" t="s">
        <v>267</v>
      </c>
      <c r="E175" s="207" t="s">
        <v>5235</v>
      </c>
      <c r="F175" s="208" t="s">
        <v>5236</v>
      </c>
      <c r="G175" s="209" t="s">
        <v>5211</v>
      </c>
      <c r="H175" s="210">
        <v>175.5</v>
      </c>
      <c r="I175" s="211"/>
      <c r="J175" s="212">
        <f>ROUND(I175*H175,2)</f>
        <v>0</v>
      </c>
      <c r="K175" s="208" t="s">
        <v>19</v>
      </c>
      <c r="L175" s="44"/>
      <c r="M175" s="213" t="s">
        <v>19</v>
      </c>
      <c r="N175" s="214" t="s">
        <v>40</v>
      </c>
      <c r="O175" s="84"/>
      <c r="P175" s="215">
        <f>O175*H175</f>
        <v>0</v>
      </c>
      <c r="Q175" s="215">
        <v>0</v>
      </c>
      <c r="R175" s="215">
        <f>Q175*H175</f>
        <v>0</v>
      </c>
      <c r="S175" s="215">
        <v>0</v>
      </c>
      <c r="T175" s="216">
        <f>S175*H175</f>
        <v>0</v>
      </c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R175" s="217" t="s">
        <v>591</v>
      </c>
      <c r="AT175" s="217" t="s">
        <v>267</v>
      </c>
      <c r="AU175" s="217" t="s">
        <v>76</v>
      </c>
      <c r="AY175" s="17" t="s">
        <v>266</v>
      </c>
      <c r="BE175" s="218">
        <f>IF(N175="základní",J175,0)</f>
        <v>0</v>
      </c>
      <c r="BF175" s="218">
        <f>IF(N175="snížená",J175,0)</f>
        <v>0</v>
      </c>
      <c r="BG175" s="218">
        <f>IF(N175="zákl. přenesená",J175,0)</f>
        <v>0</v>
      </c>
      <c r="BH175" s="218">
        <f>IF(N175="sníž. přenesená",J175,0)</f>
        <v>0</v>
      </c>
      <c r="BI175" s="218">
        <f>IF(N175="nulová",J175,0)</f>
        <v>0</v>
      </c>
      <c r="BJ175" s="17" t="s">
        <v>76</v>
      </c>
      <c r="BK175" s="218">
        <f>ROUND(I175*H175,2)</f>
        <v>0</v>
      </c>
      <c r="BL175" s="17" t="s">
        <v>591</v>
      </c>
      <c r="BM175" s="217" t="s">
        <v>3669</v>
      </c>
    </row>
    <row r="176" s="11" customFormat="1" ht="25.92" customHeight="1">
      <c r="A176" s="11"/>
      <c r="B176" s="192"/>
      <c r="C176" s="193"/>
      <c r="D176" s="194" t="s">
        <v>68</v>
      </c>
      <c r="E176" s="195" t="s">
        <v>5237</v>
      </c>
      <c r="F176" s="195" t="s">
        <v>5238</v>
      </c>
      <c r="G176" s="193"/>
      <c r="H176" s="193"/>
      <c r="I176" s="196"/>
      <c r="J176" s="197">
        <f>BK176</f>
        <v>0</v>
      </c>
      <c r="K176" s="193"/>
      <c r="L176" s="198"/>
      <c r="M176" s="199"/>
      <c r="N176" s="200"/>
      <c r="O176" s="200"/>
      <c r="P176" s="201">
        <f>SUM(P177:P182)</f>
        <v>0</v>
      </c>
      <c r="Q176" s="200"/>
      <c r="R176" s="201">
        <f>SUM(R177:R182)</f>
        <v>0</v>
      </c>
      <c r="S176" s="200"/>
      <c r="T176" s="202">
        <f>SUM(T177:T182)</f>
        <v>0</v>
      </c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R176" s="203" t="s">
        <v>78</v>
      </c>
      <c r="AT176" s="204" t="s">
        <v>68</v>
      </c>
      <c r="AU176" s="204" t="s">
        <v>69</v>
      </c>
      <c r="AY176" s="203" t="s">
        <v>266</v>
      </c>
      <c r="BK176" s="205">
        <f>SUM(BK177:BK182)</f>
        <v>0</v>
      </c>
    </row>
    <row r="177" s="2" customFormat="1" ht="16.5" customHeight="1">
      <c r="A177" s="38"/>
      <c r="B177" s="39"/>
      <c r="C177" s="206" t="s">
        <v>1086</v>
      </c>
      <c r="D177" s="206" t="s">
        <v>267</v>
      </c>
      <c r="E177" s="207" t="s">
        <v>5239</v>
      </c>
      <c r="F177" s="208" t="s">
        <v>5240</v>
      </c>
      <c r="G177" s="209" t="s">
        <v>5241</v>
      </c>
      <c r="H177" s="210">
        <v>50</v>
      </c>
      <c r="I177" s="211"/>
      <c r="J177" s="212">
        <f>ROUND(I177*H177,2)</f>
        <v>0</v>
      </c>
      <c r="K177" s="208" t="s">
        <v>19</v>
      </c>
      <c r="L177" s="44"/>
      <c r="M177" s="213" t="s">
        <v>19</v>
      </c>
      <c r="N177" s="214" t="s">
        <v>40</v>
      </c>
      <c r="O177" s="84"/>
      <c r="P177" s="215">
        <f>O177*H177</f>
        <v>0</v>
      </c>
      <c r="Q177" s="215">
        <v>0</v>
      </c>
      <c r="R177" s="215">
        <f>Q177*H177</f>
        <v>0</v>
      </c>
      <c r="S177" s="215">
        <v>0</v>
      </c>
      <c r="T177" s="216">
        <f>S177*H177</f>
        <v>0</v>
      </c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R177" s="217" t="s">
        <v>591</v>
      </c>
      <c r="AT177" s="217" t="s">
        <v>267</v>
      </c>
      <c r="AU177" s="217" t="s">
        <v>76</v>
      </c>
      <c r="AY177" s="17" t="s">
        <v>266</v>
      </c>
      <c r="BE177" s="218">
        <f>IF(N177="základní",J177,0)</f>
        <v>0</v>
      </c>
      <c r="BF177" s="218">
        <f>IF(N177="snížená",J177,0)</f>
        <v>0</v>
      </c>
      <c r="BG177" s="218">
        <f>IF(N177="zákl. přenesená",J177,0)</f>
        <v>0</v>
      </c>
      <c r="BH177" s="218">
        <f>IF(N177="sníž. přenesená",J177,0)</f>
        <v>0</v>
      </c>
      <c r="BI177" s="218">
        <f>IF(N177="nulová",J177,0)</f>
        <v>0</v>
      </c>
      <c r="BJ177" s="17" t="s">
        <v>76</v>
      </c>
      <c r="BK177" s="218">
        <f>ROUND(I177*H177,2)</f>
        <v>0</v>
      </c>
      <c r="BL177" s="17" t="s">
        <v>591</v>
      </c>
      <c r="BM177" s="217" t="s">
        <v>5242</v>
      </c>
    </row>
    <row r="178" s="2" customFormat="1" ht="16.5" customHeight="1">
      <c r="A178" s="38"/>
      <c r="B178" s="39"/>
      <c r="C178" s="206" t="s">
        <v>1093</v>
      </c>
      <c r="D178" s="206" t="s">
        <v>267</v>
      </c>
      <c r="E178" s="207" t="s">
        <v>5243</v>
      </c>
      <c r="F178" s="208" t="s">
        <v>5244</v>
      </c>
      <c r="G178" s="209" t="s">
        <v>5245</v>
      </c>
      <c r="H178" s="210">
        <v>50</v>
      </c>
      <c r="I178" s="211"/>
      <c r="J178" s="212">
        <f>ROUND(I178*H178,2)</f>
        <v>0</v>
      </c>
      <c r="K178" s="208" t="s">
        <v>19</v>
      </c>
      <c r="L178" s="44"/>
      <c r="M178" s="213" t="s">
        <v>19</v>
      </c>
      <c r="N178" s="214" t="s">
        <v>40</v>
      </c>
      <c r="O178" s="84"/>
      <c r="P178" s="215">
        <f>O178*H178</f>
        <v>0</v>
      </c>
      <c r="Q178" s="215">
        <v>0</v>
      </c>
      <c r="R178" s="215">
        <f>Q178*H178</f>
        <v>0</v>
      </c>
      <c r="S178" s="215">
        <v>0</v>
      </c>
      <c r="T178" s="216">
        <f>S178*H178</f>
        <v>0</v>
      </c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R178" s="217" t="s">
        <v>591</v>
      </c>
      <c r="AT178" s="217" t="s">
        <v>267</v>
      </c>
      <c r="AU178" s="217" t="s">
        <v>76</v>
      </c>
      <c r="AY178" s="17" t="s">
        <v>266</v>
      </c>
      <c r="BE178" s="218">
        <f>IF(N178="základní",J178,0)</f>
        <v>0</v>
      </c>
      <c r="BF178" s="218">
        <f>IF(N178="snížená",J178,0)</f>
        <v>0</v>
      </c>
      <c r="BG178" s="218">
        <f>IF(N178="zákl. přenesená",J178,0)</f>
        <v>0</v>
      </c>
      <c r="BH178" s="218">
        <f>IF(N178="sníž. přenesená",J178,0)</f>
        <v>0</v>
      </c>
      <c r="BI178" s="218">
        <f>IF(N178="nulová",J178,0)</f>
        <v>0</v>
      </c>
      <c r="BJ178" s="17" t="s">
        <v>76</v>
      </c>
      <c r="BK178" s="218">
        <f>ROUND(I178*H178,2)</f>
        <v>0</v>
      </c>
      <c r="BL178" s="17" t="s">
        <v>591</v>
      </c>
      <c r="BM178" s="217" t="s">
        <v>5246</v>
      </c>
    </row>
    <row r="179" s="2" customFormat="1" ht="16.5" customHeight="1">
      <c r="A179" s="38"/>
      <c r="B179" s="39"/>
      <c r="C179" s="206" t="s">
        <v>1100</v>
      </c>
      <c r="D179" s="206" t="s">
        <v>267</v>
      </c>
      <c r="E179" s="207" t="s">
        <v>5247</v>
      </c>
      <c r="F179" s="208" t="s">
        <v>5248</v>
      </c>
      <c r="G179" s="209" t="s">
        <v>5069</v>
      </c>
      <c r="H179" s="210">
        <v>1</v>
      </c>
      <c r="I179" s="211"/>
      <c r="J179" s="212">
        <f>ROUND(I179*H179,2)</f>
        <v>0</v>
      </c>
      <c r="K179" s="208" t="s">
        <v>19</v>
      </c>
      <c r="L179" s="44"/>
      <c r="M179" s="213" t="s">
        <v>19</v>
      </c>
      <c r="N179" s="214" t="s">
        <v>40</v>
      </c>
      <c r="O179" s="84"/>
      <c r="P179" s="215">
        <f>O179*H179</f>
        <v>0</v>
      </c>
      <c r="Q179" s="215">
        <v>0</v>
      </c>
      <c r="R179" s="215">
        <f>Q179*H179</f>
        <v>0</v>
      </c>
      <c r="S179" s="215">
        <v>0</v>
      </c>
      <c r="T179" s="216">
        <f>S179*H179</f>
        <v>0</v>
      </c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R179" s="217" t="s">
        <v>591</v>
      </c>
      <c r="AT179" s="217" t="s">
        <v>267</v>
      </c>
      <c r="AU179" s="217" t="s">
        <v>76</v>
      </c>
      <c r="AY179" s="17" t="s">
        <v>266</v>
      </c>
      <c r="BE179" s="218">
        <f>IF(N179="základní",J179,0)</f>
        <v>0</v>
      </c>
      <c r="BF179" s="218">
        <f>IF(N179="snížená",J179,0)</f>
        <v>0</v>
      </c>
      <c r="BG179" s="218">
        <f>IF(N179="zákl. přenesená",J179,0)</f>
        <v>0</v>
      </c>
      <c r="BH179" s="218">
        <f>IF(N179="sníž. přenesená",J179,0)</f>
        <v>0</v>
      </c>
      <c r="BI179" s="218">
        <f>IF(N179="nulová",J179,0)</f>
        <v>0</v>
      </c>
      <c r="BJ179" s="17" t="s">
        <v>76</v>
      </c>
      <c r="BK179" s="218">
        <f>ROUND(I179*H179,2)</f>
        <v>0</v>
      </c>
      <c r="BL179" s="17" t="s">
        <v>591</v>
      </c>
      <c r="BM179" s="217" t="s">
        <v>5249</v>
      </c>
    </row>
    <row r="180" s="2" customFormat="1" ht="16.5" customHeight="1">
      <c r="A180" s="38"/>
      <c r="B180" s="39"/>
      <c r="C180" s="206" t="s">
        <v>1107</v>
      </c>
      <c r="D180" s="206" t="s">
        <v>267</v>
      </c>
      <c r="E180" s="207" t="s">
        <v>5250</v>
      </c>
      <c r="F180" s="208" t="s">
        <v>5251</v>
      </c>
      <c r="G180" s="209" t="s">
        <v>5069</v>
      </c>
      <c r="H180" s="210">
        <v>1</v>
      </c>
      <c r="I180" s="211"/>
      <c r="J180" s="212">
        <f>ROUND(I180*H180,2)</f>
        <v>0</v>
      </c>
      <c r="K180" s="208" t="s">
        <v>19</v>
      </c>
      <c r="L180" s="44"/>
      <c r="M180" s="213" t="s">
        <v>19</v>
      </c>
      <c r="N180" s="214" t="s">
        <v>40</v>
      </c>
      <c r="O180" s="84"/>
      <c r="P180" s="215">
        <f>O180*H180</f>
        <v>0</v>
      </c>
      <c r="Q180" s="215">
        <v>0</v>
      </c>
      <c r="R180" s="215">
        <f>Q180*H180</f>
        <v>0</v>
      </c>
      <c r="S180" s="215">
        <v>0</v>
      </c>
      <c r="T180" s="216">
        <f>S180*H180</f>
        <v>0</v>
      </c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R180" s="217" t="s">
        <v>591</v>
      </c>
      <c r="AT180" s="217" t="s">
        <v>267</v>
      </c>
      <c r="AU180" s="217" t="s">
        <v>76</v>
      </c>
      <c r="AY180" s="17" t="s">
        <v>266</v>
      </c>
      <c r="BE180" s="218">
        <f>IF(N180="základní",J180,0)</f>
        <v>0</v>
      </c>
      <c r="BF180" s="218">
        <f>IF(N180="snížená",J180,0)</f>
        <v>0</v>
      </c>
      <c r="BG180" s="218">
        <f>IF(N180="zákl. přenesená",J180,0)</f>
        <v>0</v>
      </c>
      <c r="BH180" s="218">
        <f>IF(N180="sníž. přenesená",J180,0)</f>
        <v>0</v>
      </c>
      <c r="BI180" s="218">
        <f>IF(N180="nulová",J180,0)</f>
        <v>0</v>
      </c>
      <c r="BJ180" s="17" t="s">
        <v>76</v>
      </c>
      <c r="BK180" s="218">
        <f>ROUND(I180*H180,2)</f>
        <v>0</v>
      </c>
      <c r="BL180" s="17" t="s">
        <v>591</v>
      </c>
      <c r="BM180" s="217" t="s">
        <v>5252</v>
      </c>
    </row>
    <row r="181" s="2" customFormat="1" ht="16.5" customHeight="1">
      <c r="A181" s="38"/>
      <c r="B181" s="39"/>
      <c r="C181" s="206" t="s">
        <v>1114</v>
      </c>
      <c r="D181" s="206" t="s">
        <v>267</v>
      </c>
      <c r="E181" s="207" t="s">
        <v>5253</v>
      </c>
      <c r="F181" s="208" t="s">
        <v>5254</v>
      </c>
      <c r="G181" s="209" t="s">
        <v>5069</v>
      </c>
      <c r="H181" s="210">
        <v>1</v>
      </c>
      <c r="I181" s="211"/>
      <c r="J181" s="212">
        <f>ROUND(I181*H181,2)</f>
        <v>0</v>
      </c>
      <c r="K181" s="208" t="s">
        <v>19</v>
      </c>
      <c r="L181" s="44"/>
      <c r="M181" s="213" t="s">
        <v>19</v>
      </c>
      <c r="N181" s="214" t="s">
        <v>40</v>
      </c>
      <c r="O181" s="84"/>
      <c r="P181" s="215">
        <f>O181*H181</f>
        <v>0</v>
      </c>
      <c r="Q181" s="215">
        <v>0</v>
      </c>
      <c r="R181" s="215">
        <f>Q181*H181</f>
        <v>0</v>
      </c>
      <c r="S181" s="215">
        <v>0</v>
      </c>
      <c r="T181" s="216">
        <f>S181*H181</f>
        <v>0</v>
      </c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R181" s="217" t="s">
        <v>591</v>
      </c>
      <c r="AT181" s="217" t="s">
        <v>267</v>
      </c>
      <c r="AU181" s="217" t="s">
        <v>76</v>
      </c>
      <c r="AY181" s="17" t="s">
        <v>266</v>
      </c>
      <c r="BE181" s="218">
        <f>IF(N181="základní",J181,0)</f>
        <v>0</v>
      </c>
      <c r="BF181" s="218">
        <f>IF(N181="snížená",J181,0)</f>
        <v>0</v>
      </c>
      <c r="BG181" s="218">
        <f>IF(N181="zákl. přenesená",J181,0)</f>
        <v>0</v>
      </c>
      <c r="BH181" s="218">
        <f>IF(N181="sníž. přenesená",J181,0)</f>
        <v>0</v>
      </c>
      <c r="BI181" s="218">
        <f>IF(N181="nulová",J181,0)</f>
        <v>0</v>
      </c>
      <c r="BJ181" s="17" t="s">
        <v>76</v>
      </c>
      <c r="BK181" s="218">
        <f>ROUND(I181*H181,2)</f>
        <v>0</v>
      </c>
      <c r="BL181" s="17" t="s">
        <v>591</v>
      </c>
      <c r="BM181" s="217" t="s">
        <v>5255</v>
      </c>
    </row>
    <row r="182" s="2" customFormat="1" ht="16.5" customHeight="1">
      <c r="A182" s="38"/>
      <c r="B182" s="39"/>
      <c r="C182" s="206" t="s">
        <v>1122</v>
      </c>
      <c r="D182" s="206" t="s">
        <v>267</v>
      </c>
      <c r="E182" s="207" t="s">
        <v>5256</v>
      </c>
      <c r="F182" s="208" t="s">
        <v>5257</v>
      </c>
      <c r="G182" s="209" t="s">
        <v>5069</v>
      </c>
      <c r="H182" s="210">
        <v>1</v>
      </c>
      <c r="I182" s="211"/>
      <c r="J182" s="212">
        <f>ROUND(I182*H182,2)</f>
        <v>0</v>
      </c>
      <c r="K182" s="208" t="s">
        <v>19</v>
      </c>
      <c r="L182" s="44"/>
      <c r="M182" s="270" t="s">
        <v>19</v>
      </c>
      <c r="N182" s="271" t="s">
        <v>40</v>
      </c>
      <c r="O182" s="263"/>
      <c r="P182" s="268">
        <f>O182*H182</f>
        <v>0</v>
      </c>
      <c r="Q182" s="268">
        <v>0</v>
      </c>
      <c r="R182" s="268">
        <f>Q182*H182</f>
        <v>0</v>
      </c>
      <c r="S182" s="268">
        <v>0</v>
      </c>
      <c r="T182" s="269">
        <f>S182*H182</f>
        <v>0</v>
      </c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R182" s="217" t="s">
        <v>591</v>
      </c>
      <c r="AT182" s="217" t="s">
        <v>267</v>
      </c>
      <c r="AU182" s="217" t="s">
        <v>76</v>
      </c>
      <c r="AY182" s="17" t="s">
        <v>266</v>
      </c>
      <c r="BE182" s="218">
        <f>IF(N182="základní",J182,0)</f>
        <v>0</v>
      </c>
      <c r="BF182" s="218">
        <f>IF(N182="snížená",J182,0)</f>
        <v>0</v>
      </c>
      <c r="BG182" s="218">
        <f>IF(N182="zákl. přenesená",J182,0)</f>
        <v>0</v>
      </c>
      <c r="BH182" s="218">
        <f>IF(N182="sníž. přenesená",J182,0)</f>
        <v>0</v>
      </c>
      <c r="BI182" s="218">
        <f>IF(N182="nulová",J182,0)</f>
        <v>0</v>
      </c>
      <c r="BJ182" s="17" t="s">
        <v>76</v>
      </c>
      <c r="BK182" s="218">
        <f>ROUND(I182*H182,2)</f>
        <v>0</v>
      </c>
      <c r="BL182" s="17" t="s">
        <v>591</v>
      </c>
      <c r="BM182" s="217" t="s">
        <v>4973</v>
      </c>
    </row>
    <row r="183" s="2" customFormat="1" ht="6.96" customHeight="1">
      <c r="A183" s="38"/>
      <c r="B183" s="59"/>
      <c r="C183" s="60"/>
      <c r="D183" s="60"/>
      <c r="E183" s="60"/>
      <c r="F183" s="60"/>
      <c r="G183" s="60"/>
      <c r="H183" s="60"/>
      <c r="I183" s="60"/>
      <c r="J183" s="60"/>
      <c r="K183" s="60"/>
      <c r="L183" s="44"/>
      <c r="M183" s="38"/>
      <c r="O183" s="38"/>
      <c r="P183" s="38"/>
      <c r="Q183" s="38"/>
      <c r="R183" s="38"/>
      <c r="S183" s="38"/>
      <c r="T183" s="38"/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</row>
  </sheetData>
  <sheetProtection sheet="1" autoFilter="0" formatColumns="0" formatRows="0" objects="1" scenarios="1" spinCount="100000" saltValue="RcLs3xYQt/5JPWT6za7+8N5fziD8dAwmOH+kMMPsuihnOscL8h/nDlLPAYbW8fsPci4QVLM+qa7K4OoDldoGKg==" hashValue="v6T0E5kjv7W2cVtwqJn5Viq/Vtoitg+cQbwRdeuqlHo2nDL25eapZtlx88Gjpn1fi+GrdYdpuCiiPxsgGoFhLw==" algorithmName="SHA-512" password="CC35"/>
  <autoFilter ref="C89:K182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8:H78"/>
    <mergeCell ref="E80:H80"/>
    <mergeCell ref="E82:H82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178</v>
      </c>
    </row>
    <row r="3" hidden="1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20"/>
      <c r="AT3" s="17" t="s">
        <v>69</v>
      </c>
    </row>
    <row r="4" hidden="1" s="1" customFormat="1" ht="24.96" customHeight="1">
      <c r="B4" s="20"/>
      <c r="D4" s="141" t="s">
        <v>240</v>
      </c>
      <c r="L4" s="20"/>
      <c r="M4" s="142" t="s">
        <v>10</v>
      </c>
      <c r="AT4" s="17" t="s">
        <v>4</v>
      </c>
    </row>
    <row r="5" hidden="1" s="1" customFormat="1" ht="6.96" customHeight="1">
      <c r="B5" s="20"/>
      <c r="L5" s="20"/>
    </row>
    <row r="6" hidden="1" s="1" customFormat="1" ht="12" customHeight="1">
      <c r="B6" s="20"/>
      <c r="D6" s="143" t="s">
        <v>16</v>
      </c>
      <c r="L6" s="20"/>
    </row>
    <row r="7" hidden="1" s="1" customFormat="1" ht="16.5" customHeight="1">
      <c r="B7" s="20"/>
      <c r="E7" s="144" t="str">
        <f>'Rekapitulace stavby'!K6</f>
        <v>3. STAVBA - FIALOVÁ - Vozovna Pisárky, etapa III. - vratná tramvajová smyčka</v>
      </c>
      <c r="F7" s="143"/>
      <c r="G7" s="143"/>
      <c r="H7" s="143"/>
      <c r="L7" s="20"/>
    </row>
    <row r="8" hidden="1" s="1" customFormat="1" ht="12" customHeight="1">
      <c r="B8" s="20"/>
      <c r="D8" s="143" t="s">
        <v>241</v>
      </c>
      <c r="L8" s="20"/>
    </row>
    <row r="9" hidden="1" s="2" customFormat="1" ht="16.5" customHeight="1">
      <c r="A9" s="38"/>
      <c r="B9" s="44"/>
      <c r="C9" s="38"/>
      <c r="D9" s="38"/>
      <c r="E9" s="144" t="s">
        <v>3830</v>
      </c>
      <c r="F9" s="38"/>
      <c r="G9" s="38"/>
      <c r="H9" s="38"/>
      <c r="I9" s="38"/>
      <c r="J9" s="38"/>
      <c r="K9" s="38"/>
      <c r="L9" s="145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hidden="1" s="2" customFormat="1" ht="12" customHeight="1">
      <c r="A10" s="38"/>
      <c r="B10" s="44"/>
      <c r="C10" s="38"/>
      <c r="D10" s="143" t="s">
        <v>243</v>
      </c>
      <c r="E10" s="38"/>
      <c r="F10" s="38"/>
      <c r="G10" s="38"/>
      <c r="H10" s="38"/>
      <c r="I10" s="38"/>
      <c r="J10" s="38"/>
      <c r="K10" s="38"/>
      <c r="L10" s="145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hidden="1" s="2" customFormat="1" ht="16.5" customHeight="1">
      <c r="A11" s="38"/>
      <c r="B11" s="44"/>
      <c r="C11" s="38"/>
      <c r="D11" s="38"/>
      <c r="E11" s="146" t="s">
        <v>5258</v>
      </c>
      <c r="F11" s="38"/>
      <c r="G11" s="38"/>
      <c r="H11" s="38"/>
      <c r="I11" s="38"/>
      <c r="J11" s="38"/>
      <c r="K11" s="38"/>
      <c r="L11" s="145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hidden="1" s="2" customFormat="1">
      <c r="A12" s="38"/>
      <c r="B12" s="44"/>
      <c r="C12" s="38"/>
      <c r="D12" s="38"/>
      <c r="E12" s="38"/>
      <c r="F12" s="38"/>
      <c r="G12" s="38"/>
      <c r="H12" s="38"/>
      <c r="I12" s="38"/>
      <c r="J12" s="38"/>
      <c r="K12" s="38"/>
      <c r="L12" s="145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hidden="1" s="2" customFormat="1" ht="12" customHeight="1">
      <c r="A13" s="38"/>
      <c r="B13" s="44"/>
      <c r="C13" s="38"/>
      <c r="D13" s="143" t="s">
        <v>18</v>
      </c>
      <c r="E13" s="38"/>
      <c r="F13" s="133" t="s">
        <v>19</v>
      </c>
      <c r="G13" s="38"/>
      <c r="H13" s="38"/>
      <c r="I13" s="143" t="s">
        <v>20</v>
      </c>
      <c r="J13" s="133" t="s">
        <v>19</v>
      </c>
      <c r="K13" s="38"/>
      <c r="L13" s="145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hidden="1" s="2" customFormat="1" ht="12" customHeight="1">
      <c r="A14" s="38"/>
      <c r="B14" s="44"/>
      <c r="C14" s="38"/>
      <c r="D14" s="143" t="s">
        <v>21</v>
      </c>
      <c r="E14" s="38"/>
      <c r="F14" s="133" t="s">
        <v>22</v>
      </c>
      <c r="G14" s="38"/>
      <c r="H14" s="38"/>
      <c r="I14" s="143" t="s">
        <v>23</v>
      </c>
      <c r="J14" s="147" t="str">
        <f>'Rekapitulace stavby'!AN8</f>
        <v>20. 12. 2021</v>
      </c>
      <c r="K14" s="38"/>
      <c r="L14" s="145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hidden="1" s="2" customFormat="1" ht="10.8" customHeight="1">
      <c r="A15" s="38"/>
      <c r="B15" s="44"/>
      <c r="C15" s="38"/>
      <c r="D15" s="38"/>
      <c r="E15" s="38"/>
      <c r="F15" s="38"/>
      <c r="G15" s="38"/>
      <c r="H15" s="38"/>
      <c r="I15" s="38"/>
      <c r="J15" s="38"/>
      <c r="K15" s="38"/>
      <c r="L15" s="145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hidden="1" s="2" customFormat="1" ht="12" customHeight="1">
      <c r="A16" s="38"/>
      <c r="B16" s="44"/>
      <c r="C16" s="38"/>
      <c r="D16" s="143" t="s">
        <v>25</v>
      </c>
      <c r="E16" s="38"/>
      <c r="F16" s="38"/>
      <c r="G16" s="38"/>
      <c r="H16" s="38"/>
      <c r="I16" s="143" t="s">
        <v>26</v>
      </c>
      <c r="J16" s="133" t="str">
        <f>IF('Rekapitulace stavby'!AN10="","",'Rekapitulace stavby'!AN10)</f>
        <v/>
      </c>
      <c r="K16" s="38"/>
      <c r="L16" s="145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hidden="1" s="2" customFormat="1" ht="18" customHeight="1">
      <c r="A17" s="38"/>
      <c r="B17" s="44"/>
      <c r="C17" s="38"/>
      <c r="D17" s="38"/>
      <c r="E17" s="133" t="str">
        <f>IF('Rekapitulace stavby'!E11="","",'Rekapitulace stavby'!E11)</f>
        <v xml:space="preserve"> </v>
      </c>
      <c r="F17" s="38"/>
      <c r="G17" s="38"/>
      <c r="H17" s="38"/>
      <c r="I17" s="143" t="s">
        <v>27</v>
      </c>
      <c r="J17" s="133" t="str">
        <f>IF('Rekapitulace stavby'!AN11="","",'Rekapitulace stavby'!AN11)</f>
        <v/>
      </c>
      <c r="K17" s="38"/>
      <c r="L17" s="145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hidden="1" s="2" customFormat="1" ht="6.96" customHeight="1">
      <c r="A18" s="38"/>
      <c r="B18" s="44"/>
      <c r="C18" s="38"/>
      <c r="D18" s="38"/>
      <c r="E18" s="38"/>
      <c r="F18" s="38"/>
      <c r="G18" s="38"/>
      <c r="H18" s="38"/>
      <c r="I18" s="38"/>
      <c r="J18" s="38"/>
      <c r="K18" s="38"/>
      <c r="L18" s="145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hidden="1" s="2" customFormat="1" ht="12" customHeight="1">
      <c r="A19" s="38"/>
      <c r="B19" s="44"/>
      <c r="C19" s="38"/>
      <c r="D19" s="143" t="s">
        <v>28</v>
      </c>
      <c r="E19" s="38"/>
      <c r="F19" s="38"/>
      <c r="G19" s="38"/>
      <c r="H19" s="38"/>
      <c r="I19" s="143" t="s">
        <v>26</v>
      </c>
      <c r="J19" s="33" t="str">
        <f>'Rekapitulace stavby'!AN13</f>
        <v>Vyplň údaj</v>
      </c>
      <c r="K19" s="38"/>
      <c r="L19" s="145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hidden="1" s="2" customFormat="1" ht="18" customHeight="1">
      <c r="A20" s="38"/>
      <c r="B20" s="44"/>
      <c r="C20" s="38"/>
      <c r="D20" s="38"/>
      <c r="E20" s="33" t="str">
        <f>'Rekapitulace stavby'!E14</f>
        <v>Vyplň údaj</v>
      </c>
      <c r="F20" s="133"/>
      <c r="G20" s="133"/>
      <c r="H20" s="133"/>
      <c r="I20" s="143" t="s">
        <v>27</v>
      </c>
      <c r="J20" s="33" t="str">
        <f>'Rekapitulace stavby'!AN14</f>
        <v>Vyplň údaj</v>
      </c>
      <c r="K20" s="38"/>
      <c r="L20" s="145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hidden="1" s="2" customFormat="1" ht="6.96" customHeight="1">
      <c r="A21" s="38"/>
      <c r="B21" s="44"/>
      <c r="C21" s="38"/>
      <c r="D21" s="38"/>
      <c r="E21" s="38"/>
      <c r="F21" s="38"/>
      <c r="G21" s="38"/>
      <c r="H21" s="38"/>
      <c r="I21" s="38"/>
      <c r="J21" s="38"/>
      <c r="K21" s="38"/>
      <c r="L21" s="145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hidden="1" s="2" customFormat="1" ht="12" customHeight="1">
      <c r="A22" s="38"/>
      <c r="B22" s="44"/>
      <c r="C22" s="38"/>
      <c r="D22" s="143" t="s">
        <v>30</v>
      </c>
      <c r="E22" s="38"/>
      <c r="F22" s="38"/>
      <c r="G22" s="38"/>
      <c r="H22" s="38"/>
      <c r="I22" s="143" t="s">
        <v>26</v>
      </c>
      <c r="J22" s="133" t="str">
        <f>IF('Rekapitulace stavby'!AN16="","",'Rekapitulace stavby'!AN16)</f>
        <v/>
      </c>
      <c r="K22" s="38"/>
      <c r="L22" s="145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hidden="1" s="2" customFormat="1" ht="18" customHeight="1">
      <c r="A23" s="38"/>
      <c r="B23" s="44"/>
      <c r="C23" s="38"/>
      <c r="D23" s="38"/>
      <c r="E23" s="133" t="str">
        <f>IF('Rekapitulace stavby'!E17="","",'Rekapitulace stavby'!E17)</f>
        <v xml:space="preserve"> </v>
      </c>
      <c r="F23" s="38"/>
      <c r="G23" s="38"/>
      <c r="H23" s="38"/>
      <c r="I23" s="143" t="s">
        <v>27</v>
      </c>
      <c r="J23" s="133" t="str">
        <f>IF('Rekapitulace stavby'!AN17="","",'Rekapitulace stavby'!AN17)</f>
        <v/>
      </c>
      <c r="K23" s="38"/>
      <c r="L23" s="145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hidden="1" s="2" customFormat="1" ht="6.96" customHeight="1">
      <c r="A24" s="38"/>
      <c r="B24" s="44"/>
      <c r="C24" s="38"/>
      <c r="D24" s="38"/>
      <c r="E24" s="38"/>
      <c r="F24" s="38"/>
      <c r="G24" s="38"/>
      <c r="H24" s="38"/>
      <c r="I24" s="38"/>
      <c r="J24" s="38"/>
      <c r="K24" s="38"/>
      <c r="L24" s="145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hidden="1" s="2" customFormat="1" ht="12" customHeight="1">
      <c r="A25" s="38"/>
      <c r="B25" s="44"/>
      <c r="C25" s="38"/>
      <c r="D25" s="143" t="s">
        <v>32</v>
      </c>
      <c r="E25" s="38"/>
      <c r="F25" s="38"/>
      <c r="G25" s="38"/>
      <c r="H25" s="38"/>
      <c r="I25" s="143" t="s">
        <v>26</v>
      </c>
      <c r="J25" s="133" t="str">
        <f>IF('Rekapitulace stavby'!AN19="","",'Rekapitulace stavby'!AN19)</f>
        <v/>
      </c>
      <c r="K25" s="38"/>
      <c r="L25" s="145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hidden="1" s="2" customFormat="1" ht="18" customHeight="1">
      <c r="A26" s="38"/>
      <c r="B26" s="44"/>
      <c r="C26" s="38"/>
      <c r="D26" s="38"/>
      <c r="E26" s="133" t="str">
        <f>IF('Rekapitulace stavby'!E20="","",'Rekapitulace stavby'!E20)</f>
        <v xml:space="preserve"> </v>
      </c>
      <c r="F26" s="38"/>
      <c r="G26" s="38"/>
      <c r="H26" s="38"/>
      <c r="I26" s="143" t="s">
        <v>27</v>
      </c>
      <c r="J26" s="133" t="str">
        <f>IF('Rekapitulace stavby'!AN20="","",'Rekapitulace stavby'!AN20)</f>
        <v/>
      </c>
      <c r="K26" s="38"/>
      <c r="L26" s="145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hidden="1" s="2" customFormat="1" ht="6.96" customHeight="1">
      <c r="A27" s="38"/>
      <c r="B27" s="44"/>
      <c r="C27" s="38"/>
      <c r="D27" s="38"/>
      <c r="E27" s="38"/>
      <c r="F27" s="38"/>
      <c r="G27" s="38"/>
      <c r="H27" s="38"/>
      <c r="I27" s="38"/>
      <c r="J27" s="38"/>
      <c r="K27" s="38"/>
      <c r="L27" s="145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hidden="1" s="2" customFormat="1" ht="12" customHeight="1">
      <c r="A28" s="38"/>
      <c r="B28" s="44"/>
      <c r="C28" s="38"/>
      <c r="D28" s="143" t="s">
        <v>33</v>
      </c>
      <c r="E28" s="38"/>
      <c r="F28" s="38"/>
      <c r="G28" s="38"/>
      <c r="H28" s="38"/>
      <c r="I28" s="38"/>
      <c r="J28" s="38"/>
      <c r="K28" s="38"/>
      <c r="L28" s="145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hidden="1" s="8" customFormat="1" ht="16.5" customHeight="1">
      <c r="A29" s="148"/>
      <c r="B29" s="149"/>
      <c r="C29" s="148"/>
      <c r="D29" s="148"/>
      <c r="E29" s="150" t="s">
        <v>19</v>
      </c>
      <c r="F29" s="150"/>
      <c r="G29" s="150"/>
      <c r="H29" s="150"/>
      <c r="I29" s="148"/>
      <c r="J29" s="148"/>
      <c r="K29" s="148"/>
      <c r="L29" s="151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</row>
    <row r="30" hidden="1" s="2" customFormat="1" ht="6.96" customHeight="1">
      <c r="A30" s="38"/>
      <c r="B30" s="44"/>
      <c r="C30" s="38"/>
      <c r="D30" s="38"/>
      <c r="E30" s="38"/>
      <c r="F30" s="38"/>
      <c r="G30" s="38"/>
      <c r="H30" s="38"/>
      <c r="I30" s="38"/>
      <c r="J30" s="38"/>
      <c r="K30" s="38"/>
      <c r="L30" s="145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hidden="1" s="2" customFormat="1" ht="6.96" customHeight="1">
      <c r="A31" s="38"/>
      <c r="B31" s="44"/>
      <c r="C31" s="38"/>
      <c r="D31" s="152"/>
      <c r="E31" s="152"/>
      <c r="F31" s="152"/>
      <c r="G31" s="152"/>
      <c r="H31" s="152"/>
      <c r="I31" s="152"/>
      <c r="J31" s="152"/>
      <c r="K31" s="152"/>
      <c r="L31" s="145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hidden="1" s="2" customFormat="1" ht="25.44" customHeight="1">
      <c r="A32" s="38"/>
      <c r="B32" s="44"/>
      <c r="C32" s="38"/>
      <c r="D32" s="153" t="s">
        <v>35</v>
      </c>
      <c r="E32" s="38"/>
      <c r="F32" s="38"/>
      <c r="G32" s="38"/>
      <c r="H32" s="38"/>
      <c r="I32" s="38"/>
      <c r="J32" s="154">
        <f>ROUND(J89, 2)</f>
        <v>0</v>
      </c>
      <c r="K32" s="38"/>
      <c r="L32" s="145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hidden="1" s="2" customFormat="1" ht="6.96" customHeight="1">
      <c r="A33" s="38"/>
      <c r="B33" s="44"/>
      <c r="C33" s="38"/>
      <c r="D33" s="152"/>
      <c r="E33" s="152"/>
      <c r="F33" s="152"/>
      <c r="G33" s="152"/>
      <c r="H33" s="152"/>
      <c r="I33" s="152"/>
      <c r="J33" s="152"/>
      <c r="K33" s="152"/>
      <c r="L33" s="145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hidden="1" s="2" customFormat="1" ht="14.4" customHeight="1">
      <c r="A34" s="38"/>
      <c r="B34" s="44"/>
      <c r="C34" s="38"/>
      <c r="D34" s="38"/>
      <c r="E34" s="38"/>
      <c r="F34" s="155" t="s">
        <v>37</v>
      </c>
      <c r="G34" s="38"/>
      <c r="H34" s="38"/>
      <c r="I34" s="155" t="s">
        <v>36</v>
      </c>
      <c r="J34" s="155" t="s">
        <v>38</v>
      </c>
      <c r="K34" s="38"/>
      <c r="L34" s="145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156" t="s">
        <v>39</v>
      </c>
      <c r="E35" s="143" t="s">
        <v>40</v>
      </c>
      <c r="F35" s="157">
        <f>ROUND((SUM(BE89:BE149)),  2)</f>
        <v>0</v>
      </c>
      <c r="G35" s="38"/>
      <c r="H35" s="38"/>
      <c r="I35" s="158">
        <v>0.20999999999999999</v>
      </c>
      <c r="J35" s="157">
        <f>ROUND(((SUM(BE89:BE149))*I35),  2)</f>
        <v>0</v>
      </c>
      <c r="K35" s="38"/>
      <c r="L35" s="145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3" t="s">
        <v>41</v>
      </c>
      <c r="F36" s="157">
        <f>ROUND((SUM(BF89:BF149)),  2)</f>
        <v>0</v>
      </c>
      <c r="G36" s="38"/>
      <c r="H36" s="38"/>
      <c r="I36" s="158">
        <v>0.14999999999999999</v>
      </c>
      <c r="J36" s="157">
        <f>ROUND(((SUM(BF89:BF149))*I36),  2)</f>
        <v>0</v>
      </c>
      <c r="K36" s="38"/>
      <c r="L36" s="145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3" t="s">
        <v>42</v>
      </c>
      <c r="F37" s="157">
        <f>ROUND((SUM(BG89:BG149)),  2)</f>
        <v>0</v>
      </c>
      <c r="G37" s="38"/>
      <c r="H37" s="38"/>
      <c r="I37" s="158">
        <v>0.20999999999999999</v>
      </c>
      <c r="J37" s="157">
        <f>0</f>
        <v>0</v>
      </c>
      <c r="K37" s="38"/>
      <c r="L37" s="145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44"/>
      <c r="C38" s="38"/>
      <c r="D38" s="38"/>
      <c r="E38" s="143" t="s">
        <v>43</v>
      </c>
      <c r="F38" s="157">
        <f>ROUND((SUM(BH89:BH149)),  2)</f>
        <v>0</v>
      </c>
      <c r="G38" s="38"/>
      <c r="H38" s="38"/>
      <c r="I38" s="158">
        <v>0.14999999999999999</v>
      </c>
      <c r="J38" s="157">
        <f>0</f>
        <v>0</v>
      </c>
      <c r="K38" s="38"/>
      <c r="L38" s="145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44"/>
      <c r="C39" s="38"/>
      <c r="D39" s="38"/>
      <c r="E39" s="143" t="s">
        <v>44</v>
      </c>
      <c r="F39" s="157">
        <f>ROUND((SUM(BI89:BI149)),  2)</f>
        <v>0</v>
      </c>
      <c r="G39" s="38"/>
      <c r="H39" s="38"/>
      <c r="I39" s="158">
        <v>0</v>
      </c>
      <c r="J39" s="157">
        <f>0</f>
        <v>0</v>
      </c>
      <c r="K39" s="38"/>
      <c r="L39" s="145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hidden="1" s="2" customFormat="1" ht="6.96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145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hidden="1" s="2" customFormat="1" ht="25.44" customHeight="1">
      <c r="A41" s="38"/>
      <c r="B41" s="44"/>
      <c r="C41" s="159"/>
      <c r="D41" s="160" t="s">
        <v>45</v>
      </c>
      <c r="E41" s="161"/>
      <c r="F41" s="161"/>
      <c r="G41" s="162" t="s">
        <v>46</v>
      </c>
      <c r="H41" s="163" t="s">
        <v>47</v>
      </c>
      <c r="I41" s="161"/>
      <c r="J41" s="164">
        <f>SUM(J32:J39)</f>
        <v>0</v>
      </c>
      <c r="K41" s="165"/>
      <c r="L41" s="145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hidden="1" s="2" customFormat="1" ht="14.4" customHeight="1">
      <c r="A42" s="38"/>
      <c r="B42" s="166"/>
      <c r="C42" s="167"/>
      <c r="D42" s="167"/>
      <c r="E42" s="167"/>
      <c r="F42" s="167"/>
      <c r="G42" s="167"/>
      <c r="H42" s="167"/>
      <c r="I42" s="167"/>
      <c r="J42" s="167"/>
      <c r="K42" s="167"/>
      <c r="L42" s="145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hidden="1"/>
    <row r="44" hidden="1"/>
    <row r="45" hidden="1"/>
    <row r="46" s="2" customFormat="1" ht="6.96" customHeight="1">
      <c r="A46" s="38"/>
      <c r="B46" s="168"/>
      <c r="C46" s="169"/>
      <c r="D46" s="169"/>
      <c r="E46" s="169"/>
      <c r="F46" s="169"/>
      <c r="G46" s="169"/>
      <c r="H46" s="169"/>
      <c r="I46" s="169"/>
      <c r="J46" s="169"/>
      <c r="K46" s="169"/>
      <c r="L46" s="145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s="2" customFormat="1" ht="24.96" customHeight="1">
      <c r="A47" s="38"/>
      <c r="B47" s="39"/>
      <c r="C47" s="23" t="s">
        <v>245</v>
      </c>
      <c r="D47" s="40"/>
      <c r="E47" s="40"/>
      <c r="F47" s="40"/>
      <c r="G47" s="40"/>
      <c r="H47" s="40"/>
      <c r="I47" s="40"/>
      <c r="J47" s="40"/>
      <c r="K47" s="40"/>
      <c r="L47" s="145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s="2" customFormat="1" ht="6.96" customHeight="1">
      <c r="A48" s="38"/>
      <c r="B48" s="39"/>
      <c r="C48" s="40"/>
      <c r="D48" s="40"/>
      <c r="E48" s="40"/>
      <c r="F48" s="40"/>
      <c r="G48" s="40"/>
      <c r="H48" s="40"/>
      <c r="I48" s="40"/>
      <c r="J48" s="40"/>
      <c r="K48" s="40"/>
      <c r="L48" s="145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s="2" customFormat="1" ht="12" customHeight="1">
      <c r="A49" s="38"/>
      <c r="B49" s="39"/>
      <c r="C49" s="32" t="s">
        <v>16</v>
      </c>
      <c r="D49" s="40"/>
      <c r="E49" s="40"/>
      <c r="F49" s="40"/>
      <c r="G49" s="40"/>
      <c r="H49" s="40"/>
      <c r="I49" s="40"/>
      <c r="J49" s="40"/>
      <c r="K49" s="40"/>
      <c r="L49" s="145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s="2" customFormat="1" ht="16.5" customHeight="1">
      <c r="A50" s="38"/>
      <c r="B50" s="39"/>
      <c r="C50" s="40"/>
      <c r="D50" s="40"/>
      <c r="E50" s="170" t="str">
        <f>E7</f>
        <v>3. STAVBA - FIALOVÁ - Vozovna Pisárky, etapa III. - vratná tramvajová smyčka</v>
      </c>
      <c r="F50" s="32"/>
      <c r="G50" s="32"/>
      <c r="H50" s="32"/>
      <c r="I50" s="40"/>
      <c r="J50" s="40"/>
      <c r="K50" s="40"/>
      <c r="L50" s="145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s="1" customFormat="1" ht="12" customHeight="1">
      <c r="B51" s="21"/>
      <c r="C51" s="32" t="s">
        <v>241</v>
      </c>
      <c r="D51" s="22"/>
      <c r="E51" s="22"/>
      <c r="F51" s="22"/>
      <c r="G51" s="22"/>
      <c r="H51" s="22"/>
      <c r="I51" s="22"/>
      <c r="J51" s="22"/>
      <c r="K51" s="22"/>
      <c r="L51" s="20"/>
    </row>
    <row r="52" s="2" customFormat="1" ht="16.5" customHeight="1">
      <c r="A52" s="38"/>
      <c r="B52" s="39"/>
      <c r="C52" s="40"/>
      <c r="D52" s="40"/>
      <c r="E52" s="170" t="s">
        <v>3830</v>
      </c>
      <c r="F52" s="40"/>
      <c r="G52" s="40"/>
      <c r="H52" s="40"/>
      <c r="I52" s="40"/>
      <c r="J52" s="40"/>
      <c r="K52" s="40"/>
      <c r="L52" s="145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s="2" customFormat="1" ht="12" customHeight="1">
      <c r="A53" s="38"/>
      <c r="B53" s="39"/>
      <c r="C53" s="32" t="s">
        <v>243</v>
      </c>
      <c r="D53" s="40"/>
      <c r="E53" s="40"/>
      <c r="F53" s="40"/>
      <c r="G53" s="40"/>
      <c r="H53" s="40"/>
      <c r="I53" s="40"/>
      <c r="J53" s="40"/>
      <c r="K53" s="40"/>
      <c r="L53" s="145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s="2" customFormat="1" ht="16.5" customHeight="1">
      <c r="A54" s="38"/>
      <c r="B54" s="39"/>
      <c r="C54" s="40"/>
      <c r="D54" s="40"/>
      <c r="E54" s="69" t="str">
        <f>E11</f>
        <v>SO 667 - Trakční kabely</v>
      </c>
      <c r="F54" s="40"/>
      <c r="G54" s="40"/>
      <c r="H54" s="40"/>
      <c r="I54" s="40"/>
      <c r="J54" s="40"/>
      <c r="K54" s="40"/>
      <c r="L54" s="145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s="2" customFormat="1" ht="6.96" customHeight="1">
      <c r="A55" s="38"/>
      <c r="B55" s="39"/>
      <c r="C55" s="40"/>
      <c r="D55" s="40"/>
      <c r="E55" s="40"/>
      <c r="F55" s="40"/>
      <c r="G55" s="40"/>
      <c r="H55" s="40"/>
      <c r="I55" s="40"/>
      <c r="J55" s="40"/>
      <c r="K55" s="40"/>
      <c r="L55" s="145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s="2" customFormat="1" ht="12" customHeight="1">
      <c r="A56" s="38"/>
      <c r="B56" s="39"/>
      <c r="C56" s="32" t="s">
        <v>21</v>
      </c>
      <c r="D56" s="40"/>
      <c r="E56" s="40"/>
      <c r="F56" s="27" t="str">
        <f>F14</f>
        <v xml:space="preserve"> </v>
      </c>
      <c r="G56" s="40"/>
      <c r="H56" s="40"/>
      <c r="I56" s="32" t="s">
        <v>23</v>
      </c>
      <c r="J56" s="72" t="str">
        <f>IF(J14="","",J14)</f>
        <v>20. 12. 2021</v>
      </c>
      <c r="K56" s="40"/>
      <c r="L56" s="145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s="2" customFormat="1" ht="6.96" customHeight="1">
      <c r="A57" s="38"/>
      <c r="B57" s="39"/>
      <c r="C57" s="40"/>
      <c r="D57" s="40"/>
      <c r="E57" s="40"/>
      <c r="F57" s="40"/>
      <c r="G57" s="40"/>
      <c r="H57" s="40"/>
      <c r="I57" s="40"/>
      <c r="J57" s="40"/>
      <c r="K57" s="40"/>
      <c r="L57" s="145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s="2" customFormat="1" ht="15.15" customHeight="1">
      <c r="A58" s="38"/>
      <c r="B58" s="39"/>
      <c r="C58" s="32" t="s">
        <v>25</v>
      </c>
      <c r="D58" s="40"/>
      <c r="E58" s="40"/>
      <c r="F58" s="27" t="str">
        <f>E17</f>
        <v xml:space="preserve"> </v>
      </c>
      <c r="G58" s="40"/>
      <c r="H58" s="40"/>
      <c r="I58" s="32" t="s">
        <v>30</v>
      </c>
      <c r="J58" s="36" t="str">
        <f>E23</f>
        <v xml:space="preserve"> </v>
      </c>
      <c r="K58" s="40"/>
      <c r="L58" s="145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</row>
    <row r="59" s="2" customFormat="1" ht="15.15" customHeight="1">
      <c r="A59" s="38"/>
      <c r="B59" s="39"/>
      <c r="C59" s="32" t="s">
        <v>28</v>
      </c>
      <c r="D59" s="40"/>
      <c r="E59" s="40"/>
      <c r="F59" s="27" t="str">
        <f>IF(E20="","",E20)</f>
        <v>Vyplň údaj</v>
      </c>
      <c r="G59" s="40"/>
      <c r="H59" s="40"/>
      <c r="I59" s="32" t="s">
        <v>32</v>
      </c>
      <c r="J59" s="36" t="str">
        <f>E26</f>
        <v xml:space="preserve"> </v>
      </c>
      <c r="K59" s="40"/>
      <c r="L59" s="145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</row>
    <row r="60" s="2" customFormat="1" ht="10.32" customHeight="1">
      <c r="A60" s="38"/>
      <c r="B60" s="39"/>
      <c r="C60" s="40"/>
      <c r="D60" s="40"/>
      <c r="E60" s="40"/>
      <c r="F60" s="40"/>
      <c r="G60" s="40"/>
      <c r="H60" s="40"/>
      <c r="I60" s="40"/>
      <c r="J60" s="40"/>
      <c r="K60" s="40"/>
      <c r="L60" s="145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</row>
    <row r="61" s="2" customFormat="1" ht="29.28" customHeight="1">
      <c r="A61" s="38"/>
      <c r="B61" s="39"/>
      <c r="C61" s="171" t="s">
        <v>246</v>
      </c>
      <c r="D61" s="172"/>
      <c r="E61" s="172"/>
      <c r="F61" s="172"/>
      <c r="G61" s="172"/>
      <c r="H61" s="172"/>
      <c r="I61" s="172"/>
      <c r="J61" s="173" t="s">
        <v>247</v>
      </c>
      <c r="K61" s="172"/>
      <c r="L61" s="145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 s="2" customFormat="1" ht="10.32" customHeight="1">
      <c r="A62" s="38"/>
      <c r="B62" s="39"/>
      <c r="C62" s="40"/>
      <c r="D62" s="40"/>
      <c r="E62" s="40"/>
      <c r="F62" s="40"/>
      <c r="G62" s="40"/>
      <c r="H62" s="40"/>
      <c r="I62" s="40"/>
      <c r="J62" s="40"/>
      <c r="K62" s="40"/>
      <c r="L62" s="145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</row>
    <row r="63" s="2" customFormat="1" ht="22.8" customHeight="1">
      <c r="A63" s="38"/>
      <c r="B63" s="39"/>
      <c r="C63" s="174" t="s">
        <v>67</v>
      </c>
      <c r="D63" s="40"/>
      <c r="E63" s="40"/>
      <c r="F63" s="40"/>
      <c r="G63" s="40"/>
      <c r="H63" s="40"/>
      <c r="I63" s="40"/>
      <c r="J63" s="102">
        <f>J89</f>
        <v>0</v>
      </c>
      <c r="K63" s="40"/>
      <c r="L63" s="145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U63" s="17" t="s">
        <v>248</v>
      </c>
    </row>
    <row r="64" s="9" customFormat="1" ht="24.96" customHeight="1">
      <c r="A64" s="9"/>
      <c r="B64" s="175"/>
      <c r="C64" s="176"/>
      <c r="D64" s="177" t="s">
        <v>5259</v>
      </c>
      <c r="E64" s="178"/>
      <c r="F64" s="178"/>
      <c r="G64" s="178"/>
      <c r="H64" s="178"/>
      <c r="I64" s="178"/>
      <c r="J64" s="179">
        <f>J90</f>
        <v>0</v>
      </c>
      <c r="K64" s="176"/>
      <c r="L64" s="180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9" customFormat="1" ht="24.96" customHeight="1">
      <c r="A65" s="9"/>
      <c r="B65" s="175"/>
      <c r="C65" s="176"/>
      <c r="D65" s="177" t="s">
        <v>5260</v>
      </c>
      <c r="E65" s="178"/>
      <c r="F65" s="178"/>
      <c r="G65" s="178"/>
      <c r="H65" s="178"/>
      <c r="I65" s="178"/>
      <c r="J65" s="179">
        <f>J113</f>
        <v>0</v>
      </c>
      <c r="K65" s="176"/>
      <c r="L65" s="180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9" customFormat="1" ht="24.96" customHeight="1">
      <c r="A66" s="9"/>
      <c r="B66" s="175"/>
      <c r="C66" s="176"/>
      <c r="D66" s="177" t="s">
        <v>5261</v>
      </c>
      <c r="E66" s="178"/>
      <c r="F66" s="178"/>
      <c r="G66" s="178"/>
      <c r="H66" s="178"/>
      <c r="I66" s="178"/>
      <c r="J66" s="179">
        <f>J138</f>
        <v>0</v>
      </c>
      <c r="K66" s="176"/>
      <c r="L66" s="180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9" customFormat="1" ht="24.96" customHeight="1">
      <c r="A67" s="9"/>
      <c r="B67" s="175"/>
      <c r="C67" s="176"/>
      <c r="D67" s="177" t="s">
        <v>5262</v>
      </c>
      <c r="E67" s="178"/>
      <c r="F67" s="178"/>
      <c r="G67" s="178"/>
      <c r="H67" s="178"/>
      <c r="I67" s="178"/>
      <c r="J67" s="179">
        <f>J143</f>
        <v>0</v>
      </c>
      <c r="K67" s="176"/>
      <c r="L67" s="180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2" customFormat="1" ht="21.84" customHeight="1">
      <c r="A68" s="38"/>
      <c r="B68" s="39"/>
      <c r="C68" s="40"/>
      <c r="D68" s="40"/>
      <c r="E68" s="40"/>
      <c r="F68" s="40"/>
      <c r="G68" s="40"/>
      <c r="H68" s="40"/>
      <c r="I68" s="40"/>
      <c r="J68" s="40"/>
      <c r="K68" s="40"/>
      <c r="L68" s="145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</row>
    <row r="69" s="2" customFormat="1" ht="6.96" customHeight="1">
      <c r="A69" s="38"/>
      <c r="B69" s="59"/>
      <c r="C69" s="60"/>
      <c r="D69" s="60"/>
      <c r="E69" s="60"/>
      <c r="F69" s="60"/>
      <c r="G69" s="60"/>
      <c r="H69" s="60"/>
      <c r="I69" s="60"/>
      <c r="J69" s="60"/>
      <c r="K69" s="60"/>
      <c r="L69" s="145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</row>
    <row r="73" s="2" customFormat="1" ht="6.96" customHeight="1">
      <c r="A73" s="38"/>
      <c r="B73" s="61"/>
      <c r="C73" s="62"/>
      <c r="D73" s="62"/>
      <c r="E73" s="62"/>
      <c r="F73" s="62"/>
      <c r="G73" s="62"/>
      <c r="H73" s="62"/>
      <c r="I73" s="62"/>
      <c r="J73" s="62"/>
      <c r="K73" s="62"/>
      <c r="L73" s="145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</row>
    <row r="74" s="2" customFormat="1" ht="24.96" customHeight="1">
      <c r="A74" s="38"/>
      <c r="B74" s="39"/>
      <c r="C74" s="23" t="s">
        <v>250</v>
      </c>
      <c r="D74" s="40"/>
      <c r="E74" s="40"/>
      <c r="F74" s="40"/>
      <c r="G74" s="40"/>
      <c r="H74" s="40"/>
      <c r="I74" s="40"/>
      <c r="J74" s="40"/>
      <c r="K74" s="40"/>
      <c r="L74" s="145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</row>
    <row r="75" s="2" customFormat="1" ht="6.96" customHeight="1">
      <c r="A75" s="38"/>
      <c r="B75" s="39"/>
      <c r="C75" s="40"/>
      <c r="D75" s="40"/>
      <c r="E75" s="40"/>
      <c r="F75" s="40"/>
      <c r="G75" s="40"/>
      <c r="H75" s="40"/>
      <c r="I75" s="40"/>
      <c r="J75" s="40"/>
      <c r="K75" s="40"/>
      <c r="L75" s="145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6" s="2" customFormat="1" ht="12" customHeight="1">
      <c r="A76" s="38"/>
      <c r="B76" s="39"/>
      <c r="C76" s="32" t="s">
        <v>16</v>
      </c>
      <c r="D76" s="40"/>
      <c r="E76" s="40"/>
      <c r="F76" s="40"/>
      <c r="G76" s="40"/>
      <c r="H76" s="40"/>
      <c r="I76" s="40"/>
      <c r="J76" s="40"/>
      <c r="K76" s="40"/>
      <c r="L76" s="145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6.5" customHeight="1">
      <c r="A77" s="38"/>
      <c r="B77" s="39"/>
      <c r="C77" s="40"/>
      <c r="D77" s="40"/>
      <c r="E77" s="170" t="str">
        <f>E7</f>
        <v>3. STAVBA - FIALOVÁ - Vozovna Pisárky, etapa III. - vratná tramvajová smyčka</v>
      </c>
      <c r="F77" s="32"/>
      <c r="G77" s="32"/>
      <c r="H77" s="32"/>
      <c r="I77" s="40"/>
      <c r="J77" s="40"/>
      <c r="K77" s="40"/>
      <c r="L77" s="145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78" s="1" customFormat="1" ht="12" customHeight="1">
      <c r="B78" s="21"/>
      <c r="C78" s="32" t="s">
        <v>241</v>
      </c>
      <c r="D78" s="22"/>
      <c r="E78" s="22"/>
      <c r="F78" s="22"/>
      <c r="G78" s="22"/>
      <c r="H78" s="22"/>
      <c r="I78" s="22"/>
      <c r="J78" s="22"/>
      <c r="K78" s="22"/>
      <c r="L78" s="20"/>
    </row>
    <row r="79" s="2" customFormat="1" ht="16.5" customHeight="1">
      <c r="A79" s="38"/>
      <c r="B79" s="39"/>
      <c r="C79" s="40"/>
      <c r="D79" s="40"/>
      <c r="E79" s="170" t="s">
        <v>3830</v>
      </c>
      <c r="F79" s="40"/>
      <c r="G79" s="40"/>
      <c r="H79" s="40"/>
      <c r="I79" s="40"/>
      <c r="J79" s="40"/>
      <c r="K79" s="40"/>
      <c r="L79" s="145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</row>
    <row r="80" s="2" customFormat="1" ht="12" customHeight="1">
      <c r="A80" s="38"/>
      <c r="B80" s="39"/>
      <c r="C80" s="32" t="s">
        <v>243</v>
      </c>
      <c r="D80" s="40"/>
      <c r="E80" s="40"/>
      <c r="F80" s="40"/>
      <c r="G80" s="40"/>
      <c r="H80" s="40"/>
      <c r="I80" s="40"/>
      <c r="J80" s="40"/>
      <c r="K80" s="40"/>
      <c r="L80" s="145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16.5" customHeight="1">
      <c r="A81" s="38"/>
      <c r="B81" s="39"/>
      <c r="C81" s="40"/>
      <c r="D81" s="40"/>
      <c r="E81" s="69" t="str">
        <f>E11</f>
        <v>SO 667 - Trakční kabely</v>
      </c>
      <c r="F81" s="40"/>
      <c r="G81" s="40"/>
      <c r="H81" s="40"/>
      <c r="I81" s="40"/>
      <c r="J81" s="40"/>
      <c r="K81" s="40"/>
      <c r="L81" s="145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6.96" customHeight="1">
      <c r="A82" s="38"/>
      <c r="B82" s="39"/>
      <c r="C82" s="40"/>
      <c r="D82" s="40"/>
      <c r="E82" s="40"/>
      <c r="F82" s="40"/>
      <c r="G82" s="40"/>
      <c r="H82" s="40"/>
      <c r="I82" s="40"/>
      <c r="J82" s="40"/>
      <c r="K82" s="40"/>
      <c r="L82" s="145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12" customHeight="1">
      <c r="A83" s="38"/>
      <c r="B83" s="39"/>
      <c r="C83" s="32" t="s">
        <v>21</v>
      </c>
      <c r="D83" s="40"/>
      <c r="E83" s="40"/>
      <c r="F83" s="27" t="str">
        <f>F14</f>
        <v xml:space="preserve"> </v>
      </c>
      <c r="G83" s="40"/>
      <c r="H83" s="40"/>
      <c r="I83" s="32" t="s">
        <v>23</v>
      </c>
      <c r="J83" s="72" t="str">
        <f>IF(J14="","",J14)</f>
        <v>20. 12. 2021</v>
      </c>
      <c r="K83" s="40"/>
      <c r="L83" s="145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6.96" customHeight="1">
      <c r="A84" s="38"/>
      <c r="B84" s="39"/>
      <c r="C84" s="40"/>
      <c r="D84" s="40"/>
      <c r="E84" s="40"/>
      <c r="F84" s="40"/>
      <c r="G84" s="40"/>
      <c r="H84" s="40"/>
      <c r="I84" s="40"/>
      <c r="J84" s="40"/>
      <c r="K84" s="40"/>
      <c r="L84" s="145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5.15" customHeight="1">
      <c r="A85" s="38"/>
      <c r="B85" s="39"/>
      <c r="C85" s="32" t="s">
        <v>25</v>
      </c>
      <c r="D85" s="40"/>
      <c r="E85" s="40"/>
      <c r="F85" s="27" t="str">
        <f>E17</f>
        <v xml:space="preserve"> </v>
      </c>
      <c r="G85" s="40"/>
      <c r="H85" s="40"/>
      <c r="I85" s="32" t="s">
        <v>30</v>
      </c>
      <c r="J85" s="36" t="str">
        <f>E23</f>
        <v xml:space="preserve"> </v>
      </c>
      <c r="K85" s="40"/>
      <c r="L85" s="145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5.15" customHeight="1">
      <c r="A86" s="38"/>
      <c r="B86" s="39"/>
      <c r="C86" s="32" t="s">
        <v>28</v>
      </c>
      <c r="D86" s="40"/>
      <c r="E86" s="40"/>
      <c r="F86" s="27" t="str">
        <f>IF(E20="","",E20)</f>
        <v>Vyplň údaj</v>
      </c>
      <c r="G86" s="40"/>
      <c r="H86" s="40"/>
      <c r="I86" s="32" t="s">
        <v>32</v>
      </c>
      <c r="J86" s="36" t="str">
        <f>E26</f>
        <v xml:space="preserve"> </v>
      </c>
      <c r="K86" s="40"/>
      <c r="L86" s="145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0.32" customHeight="1">
      <c r="A87" s="38"/>
      <c r="B87" s="39"/>
      <c r="C87" s="40"/>
      <c r="D87" s="40"/>
      <c r="E87" s="40"/>
      <c r="F87" s="40"/>
      <c r="G87" s="40"/>
      <c r="H87" s="40"/>
      <c r="I87" s="40"/>
      <c r="J87" s="40"/>
      <c r="K87" s="40"/>
      <c r="L87" s="145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10" customFormat="1" ht="29.28" customHeight="1">
      <c r="A88" s="181"/>
      <c r="B88" s="182"/>
      <c r="C88" s="183" t="s">
        <v>251</v>
      </c>
      <c r="D88" s="184" t="s">
        <v>54</v>
      </c>
      <c r="E88" s="184" t="s">
        <v>50</v>
      </c>
      <c r="F88" s="184" t="s">
        <v>51</v>
      </c>
      <c r="G88" s="184" t="s">
        <v>252</v>
      </c>
      <c r="H88" s="184" t="s">
        <v>253</v>
      </c>
      <c r="I88" s="184" t="s">
        <v>254</v>
      </c>
      <c r="J88" s="184" t="s">
        <v>247</v>
      </c>
      <c r="K88" s="185" t="s">
        <v>255</v>
      </c>
      <c r="L88" s="186"/>
      <c r="M88" s="92" t="s">
        <v>19</v>
      </c>
      <c r="N88" s="93" t="s">
        <v>39</v>
      </c>
      <c r="O88" s="93" t="s">
        <v>256</v>
      </c>
      <c r="P88" s="93" t="s">
        <v>257</v>
      </c>
      <c r="Q88" s="93" t="s">
        <v>258</v>
      </c>
      <c r="R88" s="93" t="s">
        <v>259</v>
      </c>
      <c r="S88" s="93" t="s">
        <v>260</v>
      </c>
      <c r="T88" s="94" t="s">
        <v>261</v>
      </c>
      <c r="U88" s="181"/>
      <c r="V88" s="181"/>
      <c r="W88" s="181"/>
      <c r="X88" s="181"/>
      <c r="Y88" s="181"/>
      <c r="Z88" s="181"/>
      <c r="AA88" s="181"/>
      <c r="AB88" s="181"/>
      <c r="AC88" s="181"/>
      <c r="AD88" s="181"/>
      <c r="AE88" s="181"/>
    </row>
    <row r="89" s="2" customFormat="1" ht="22.8" customHeight="1">
      <c r="A89" s="38"/>
      <c r="B89" s="39"/>
      <c r="C89" s="99" t="s">
        <v>262</v>
      </c>
      <c r="D89" s="40"/>
      <c r="E89" s="40"/>
      <c r="F89" s="40"/>
      <c r="G89" s="40"/>
      <c r="H89" s="40"/>
      <c r="I89" s="40"/>
      <c r="J89" s="187">
        <f>BK89</f>
        <v>0</v>
      </c>
      <c r="K89" s="40"/>
      <c r="L89" s="44"/>
      <c r="M89" s="95"/>
      <c r="N89" s="188"/>
      <c r="O89" s="96"/>
      <c r="P89" s="189">
        <f>P90+P113+P138+P143</f>
        <v>0</v>
      </c>
      <c r="Q89" s="96"/>
      <c r="R89" s="189">
        <f>R90+R113+R138+R143</f>
        <v>0</v>
      </c>
      <c r="S89" s="96"/>
      <c r="T89" s="190">
        <f>T90+T113+T138+T143</f>
        <v>0</v>
      </c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T89" s="17" t="s">
        <v>68</v>
      </c>
      <c r="AU89" s="17" t="s">
        <v>248</v>
      </c>
      <c r="BK89" s="191">
        <f>BK90+BK113+BK138+BK143</f>
        <v>0</v>
      </c>
    </row>
    <row r="90" s="11" customFormat="1" ht="25.92" customHeight="1">
      <c r="A90" s="11"/>
      <c r="B90" s="192"/>
      <c r="C90" s="193"/>
      <c r="D90" s="194" t="s">
        <v>68</v>
      </c>
      <c r="E90" s="195" t="s">
        <v>5065</v>
      </c>
      <c r="F90" s="195" t="s">
        <v>5263</v>
      </c>
      <c r="G90" s="193"/>
      <c r="H90" s="193"/>
      <c r="I90" s="196"/>
      <c r="J90" s="197">
        <f>BK90</f>
        <v>0</v>
      </c>
      <c r="K90" s="193"/>
      <c r="L90" s="198"/>
      <c r="M90" s="199"/>
      <c r="N90" s="200"/>
      <c r="O90" s="200"/>
      <c r="P90" s="201">
        <f>SUM(P91:P112)</f>
        <v>0</v>
      </c>
      <c r="Q90" s="200"/>
      <c r="R90" s="201">
        <f>SUM(R91:R112)</f>
        <v>0</v>
      </c>
      <c r="S90" s="200"/>
      <c r="T90" s="202">
        <f>SUM(T91:T112)</f>
        <v>0</v>
      </c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R90" s="203" t="s">
        <v>78</v>
      </c>
      <c r="AT90" s="204" t="s">
        <v>68</v>
      </c>
      <c r="AU90" s="204" t="s">
        <v>69</v>
      </c>
      <c r="AY90" s="203" t="s">
        <v>266</v>
      </c>
      <c r="BK90" s="205">
        <f>SUM(BK91:BK112)</f>
        <v>0</v>
      </c>
    </row>
    <row r="91" s="2" customFormat="1" ht="16.5" customHeight="1">
      <c r="A91" s="38"/>
      <c r="B91" s="39"/>
      <c r="C91" s="206" t="s">
        <v>76</v>
      </c>
      <c r="D91" s="206" t="s">
        <v>267</v>
      </c>
      <c r="E91" s="207" t="s">
        <v>5264</v>
      </c>
      <c r="F91" s="208" t="s">
        <v>5265</v>
      </c>
      <c r="G91" s="209" t="s">
        <v>5035</v>
      </c>
      <c r="H91" s="210">
        <v>12802</v>
      </c>
      <c r="I91" s="211"/>
      <c r="J91" s="212">
        <f>ROUND(I91*H91,2)</f>
        <v>0</v>
      </c>
      <c r="K91" s="208" t="s">
        <v>19</v>
      </c>
      <c r="L91" s="44"/>
      <c r="M91" s="213" t="s">
        <v>19</v>
      </c>
      <c r="N91" s="214" t="s">
        <v>40</v>
      </c>
      <c r="O91" s="84"/>
      <c r="P91" s="215">
        <f>O91*H91</f>
        <v>0</v>
      </c>
      <c r="Q91" s="215">
        <v>0</v>
      </c>
      <c r="R91" s="215">
        <f>Q91*H91</f>
        <v>0</v>
      </c>
      <c r="S91" s="215">
        <v>0</v>
      </c>
      <c r="T91" s="216">
        <f>S91*H91</f>
        <v>0</v>
      </c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R91" s="217" t="s">
        <v>591</v>
      </c>
      <c r="AT91" s="217" t="s">
        <v>267</v>
      </c>
      <c r="AU91" s="217" t="s">
        <v>76</v>
      </c>
      <c r="AY91" s="17" t="s">
        <v>266</v>
      </c>
      <c r="BE91" s="218">
        <f>IF(N91="základní",J91,0)</f>
        <v>0</v>
      </c>
      <c r="BF91" s="218">
        <f>IF(N91="snížená",J91,0)</f>
        <v>0</v>
      </c>
      <c r="BG91" s="218">
        <f>IF(N91="zákl. přenesená",J91,0)</f>
        <v>0</v>
      </c>
      <c r="BH91" s="218">
        <f>IF(N91="sníž. přenesená",J91,0)</f>
        <v>0</v>
      </c>
      <c r="BI91" s="218">
        <f>IF(N91="nulová",J91,0)</f>
        <v>0</v>
      </c>
      <c r="BJ91" s="17" t="s">
        <v>76</v>
      </c>
      <c r="BK91" s="218">
        <f>ROUND(I91*H91,2)</f>
        <v>0</v>
      </c>
      <c r="BL91" s="17" t="s">
        <v>591</v>
      </c>
      <c r="BM91" s="217" t="s">
        <v>78</v>
      </c>
    </row>
    <row r="92" s="2" customFormat="1">
      <c r="A92" s="38"/>
      <c r="B92" s="39"/>
      <c r="C92" s="40"/>
      <c r="D92" s="226" t="s">
        <v>2143</v>
      </c>
      <c r="E92" s="40"/>
      <c r="F92" s="265" t="s">
        <v>5266</v>
      </c>
      <c r="G92" s="40"/>
      <c r="H92" s="40"/>
      <c r="I92" s="221"/>
      <c r="J92" s="40"/>
      <c r="K92" s="40"/>
      <c r="L92" s="44"/>
      <c r="M92" s="222"/>
      <c r="N92" s="223"/>
      <c r="O92" s="84"/>
      <c r="P92" s="84"/>
      <c r="Q92" s="84"/>
      <c r="R92" s="84"/>
      <c r="S92" s="84"/>
      <c r="T92" s="85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T92" s="17" t="s">
        <v>2143</v>
      </c>
      <c r="AU92" s="17" t="s">
        <v>76</v>
      </c>
    </row>
    <row r="93" s="2" customFormat="1" ht="16.5" customHeight="1">
      <c r="A93" s="38"/>
      <c r="B93" s="39"/>
      <c r="C93" s="206" t="s">
        <v>78</v>
      </c>
      <c r="D93" s="206" t="s">
        <v>267</v>
      </c>
      <c r="E93" s="207" t="s">
        <v>5267</v>
      </c>
      <c r="F93" s="208" t="s">
        <v>5268</v>
      </c>
      <c r="G93" s="209" t="s">
        <v>5069</v>
      </c>
      <c r="H93" s="210">
        <v>5</v>
      </c>
      <c r="I93" s="211"/>
      <c r="J93" s="212">
        <f>ROUND(I93*H93,2)</f>
        <v>0</v>
      </c>
      <c r="K93" s="208" t="s">
        <v>19</v>
      </c>
      <c r="L93" s="44"/>
      <c r="M93" s="213" t="s">
        <v>19</v>
      </c>
      <c r="N93" s="214" t="s">
        <v>40</v>
      </c>
      <c r="O93" s="84"/>
      <c r="P93" s="215">
        <f>O93*H93</f>
        <v>0</v>
      </c>
      <c r="Q93" s="215">
        <v>0</v>
      </c>
      <c r="R93" s="215">
        <f>Q93*H93</f>
        <v>0</v>
      </c>
      <c r="S93" s="215">
        <v>0</v>
      </c>
      <c r="T93" s="216">
        <f>S93*H93</f>
        <v>0</v>
      </c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R93" s="217" t="s">
        <v>591</v>
      </c>
      <c r="AT93" s="217" t="s">
        <v>267</v>
      </c>
      <c r="AU93" s="217" t="s">
        <v>76</v>
      </c>
      <c r="AY93" s="17" t="s">
        <v>266</v>
      </c>
      <c r="BE93" s="218">
        <f>IF(N93="základní",J93,0)</f>
        <v>0</v>
      </c>
      <c r="BF93" s="218">
        <f>IF(N93="snížená",J93,0)</f>
        <v>0</v>
      </c>
      <c r="BG93" s="218">
        <f>IF(N93="zákl. přenesená",J93,0)</f>
        <v>0</v>
      </c>
      <c r="BH93" s="218">
        <f>IF(N93="sníž. přenesená",J93,0)</f>
        <v>0</v>
      </c>
      <c r="BI93" s="218">
        <f>IF(N93="nulová",J93,0)</f>
        <v>0</v>
      </c>
      <c r="BJ93" s="17" t="s">
        <v>76</v>
      </c>
      <c r="BK93" s="218">
        <f>ROUND(I93*H93,2)</f>
        <v>0</v>
      </c>
      <c r="BL93" s="17" t="s">
        <v>591</v>
      </c>
      <c r="BM93" s="217" t="s">
        <v>265</v>
      </c>
    </row>
    <row r="94" s="2" customFormat="1">
      <c r="A94" s="38"/>
      <c r="B94" s="39"/>
      <c r="C94" s="40"/>
      <c r="D94" s="226" t="s">
        <v>2143</v>
      </c>
      <c r="E94" s="40"/>
      <c r="F94" s="265" t="s">
        <v>5269</v>
      </c>
      <c r="G94" s="40"/>
      <c r="H94" s="40"/>
      <c r="I94" s="221"/>
      <c r="J94" s="40"/>
      <c r="K94" s="40"/>
      <c r="L94" s="44"/>
      <c r="M94" s="222"/>
      <c r="N94" s="223"/>
      <c r="O94" s="84"/>
      <c r="P94" s="84"/>
      <c r="Q94" s="84"/>
      <c r="R94" s="84"/>
      <c r="S94" s="84"/>
      <c r="T94" s="85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T94" s="17" t="s">
        <v>2143</v>
      </c>
      <c r="AU94" s="17" t="s">
        <v>76</v>
      </c>
    </row>
    <row r="95" s="2" customFormat="1" ht="16.5" customHeight="1">
      <c r="A95" s="38"/>
      <c r="B95" s="39"/>
      <c r="C95" s="206" t="s">
        <v>312</v>
      </c>
      <c r="D95" s="206" t="s">
        <v>267</v>
      </c>
      <c r="E95" s="207" t="s">
        <v>5270</v>
      </c>
      <c r="F95" s="208" t="s">
        <v>5271</v>
      </c>
      <c r="G95" s="209" t="s">
        <v>5035</v>
      </c>
      <c r="H95" s="210">
        <v>4497</v>
      </c>
      <c r="I95" s="211"/>
      <c r="J95" s="212">
        <f>ROUND(I95*H95,2)</f>
        <v>0</v>
      </c>
      <c r="K95" s="208" t="s">
        <v>19</v>
      </c>
      <c r="L95" s="44"/>
      <c r="M95" s="213" t="s">
        <v>19</v>
      </c>
      <c r="N95" s="214" t="s">
        <v>40</v>
      </c>
      <c r="O95" s="84"/>
      <c r="P95" s="215">
        <f>O95*H95</f>
        <v>0</v>
      </c>
      <c r="Q95" s="215">
        <v>0</v>
      </c>
      <c r="R95" s="215">
        <f>Q95*H95</f>
        <v>0</v>
      </c>
      <c r="S95" s="215">
        <v>0</v>
      </c>
      <c r="T95" s="216">
        <f>S95*H95</f>
        <v>0</v>
      </c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R95" s="217" t="s">
        <v>591</v>
      </c>
      <c r="AT95" s="217" t="s">
        <v>267</v>
      </c>
      <c r="AU95" s="217" t="s">
        <v>76</v>
      </c>
      <c r="AY95" s="17" t="s">
        <v>266</v>
      </c>
      <c r="BE95" s="218">
        <f>IF(N95="základní",J95,0)</f>
        <v>0</v>
      </c>
      <c r="BF95" s="218">
        <f>IF(N95="snížená",J95,0)</f>
        <v>0</v>
      </c>
      <c r="BG95" s="218">
        <f>IF(N95="zákl. přenesená",J95,0)</f>
        <v>0</v>
      </c>
      <c r="BH95" s="218">
        <f>IF(N95="sníž. přenesená",J95,0)</f>
        <v>0</v>
      </c>
      <c r="BI95" s="218">
        <f>IF(N95="nulová",J95,0)</f>
        <v>0</v>
      </c>
      <c r="BJ95" s="17" t="s">
        <v>76</v>
      </c>
      <c r="BK95" s="218">
        <f>ROUND(I95*H95,2)</f>
        <v>0</v>
      </c>
      <c r="BL95" s="17" t="s">
        <v>591</v>
      </c>
      <c r="BM95" s="217" t="s">
        <v>338</v>
      </c>
    </row>
    <row r="96" s="2" customFormat="1">
      <c r="A96" s="38"/>
      <c r="B96" s="39"/>
      <c r="C96" s="40"/>
      <c r="D96" s="226" t="s">
        <v>2143</v>
      </c>
      <c r="E96" s="40"/>
      <c r="F96" s="265" t="s">
        <v>5272</v>
      </c>
      <c r="G96" s="40"/>
      <c r="H96" s="40"/>
      <c r="I96" s="221"/>
      <c r="J96" s="40"/>
      <c r="K96" s="40"/>
      <c r="L96" s="44"/>
      <c r="M96" s="222"/>
      <c r="N96" s="223"/>
      <c r="O96" s="84"/>
      <c r="P96" s="84"/>
      <c r="Q96" s="84"/>
      <c r="R96" s="84"/>
      <c r="S96" s="84"/>
      <c r="T96" s="85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T96" s="17" t="s">
        <v>2143</v>
      </c>
      <c r="AU96" s="17" t="s">
        <v>76</v>
      </c>
    </row>
    <row r="97" s="2" customFormat="1" ht="16.5" customHeight="1">
      <c r="A97" s="38"/>
      <c r="B97" s="39"/>
      <c r="C97" s="206" t="s">
        <v>69</v>
      </c>
      <c r="D97" s="206" t="s">
        <v>267</v>
      </c>
      <c r="E97" s="207" t="s">
        <v>5273</v>
      </c>
      <c r="F97" s="208" t="s">
        <v>5274</v>
      </c>
      <c r="G97" s="209" t="s">
        <v>5035</v>
      </c>
      <c r="H97" s="210">
        <v>216</v>
      </c>
      <c r="I97" s="211"/>
      <c r="J97" s="212">
        <f>ROUND(I97*H97,2)</f>
        <v>0</v>
      </c>
      <c r="K97" s="208" t="s">
        <v>19</v>
      </c>
      <c r="L97" s="44"/>
      <c r="M97" s="213" t="s">
        <v>19</v>
      </c>
      <c r="N97" s="214" t="s">
        <v>40</v>
      </c>
      <c r="O97" s="84"/>
      <c r="P97" s="215">
        <f>O97*H97</f>
        <v>0</v>
      </c>
      <c r="Q97" s="215">
        <v>0</v>
      </c>
      <c r="R97" s="215">
        <f>Q97*H97</f>
        <v>0</v>
      </c>
      <c r="S97" s="215">
        <v>0</v>
      </c>
      <c r="T97" s="216">
        <f>S97*H97</f>
        <v>0</v>
      </c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R97" s="217" t="s">
        <v>591</v>
      </c>
      <c r="AT97" s="217" t="s">
        <v>267</v>
      </c>
      <c r="AU97" s="217" t="s">
        <v>76</v>
      </c>
      <c r="AY97" s="17" t="s">
        <v>266</v>
      </c>
      <c r="BE97" s="218">
        <f>IF(N97="základní",J97,0)</f>
        <v>0</v>
      </c>
      <c r="BF97" s="218">
        <f>IF(N97="snížená",J97,0)</f>
        <v>0</v>
      </c>
      <c r="BG97" s="218">
        <f>IF(N97="zákl. přenesená",J97,0)</f>
        <v>0</v>
      </c>
      <c r="BH97" s="218">
        <f>IF(N97="sníž. přenesená",J97,0)</f>
        <v>0</v>
      </c>
      <c r="BI97" s="218">
        <f>IF(N97="nulová",J97,0)</f>
        <v>0</v>
      </c>
      <c r="BJ97" s="17" t="s">
        <v>76</v>
      </c>
      <c r="BK97" s="218">
        <f>ROUND(I97*H97,2)</f>
        <v>0</v>
      </c>
      <c r="BL97" s="17" t="s">
        <v>591</v>
      </c>
      <c r="BM97" s="217" t="s">
        <v>303</v>
      </c>
    </row>
    <row r="98" s="2" customFormat="1">
      <c r="A98" s="38"/>
      <c r="B98" s="39"/>
      <c r="C98" s="40"/>
      <c r="D98" s="226" t="s">
        <v>2143</v>
      </c>
      <c r="E98" s="40"/>
      <c r="F98" s="265" t="s">
        <v>5275</v>
      </c>
      <c r="G98" s="40"/>
      <c r="H98" s="40"/>
      <c r="I98" s="221"/>
      <c r="J98" s="40"/>
      <c r="K98" s="40"/>
      <c r="L98" s="44"/>
      <c r="M98" s="222"/>
      <c r="N98" s="223"/>
      <c r="O98" s="84"/>
      <c r="P98" s="84"/>
      <c r="Q98" s="84"/>
      <c r="R98" s="84"/>
      <c r="S98" s="84"/>
      <c r="T98" s="85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T98" s="17" t="s">
        <v>2143</v>
      </c>
      <c r="AU98" s="17" t="s">
        <v>76</v>
      </c>
    </row>
    <row r="99" s="2" customFormat="1" ht="16.5" customHeight="1">
      <c r="A99" s="38"/>
      <c r="B99" s="39"/>
      <c r="C99" s="206" t="s">
        <v>69</v>
      </c>
      <c r="D99" s="206" t="s">
        <v>267</v>
      </c>
      <c r="E99" s="207" t="s">
        <v>5276</v>
      </c>
      <c r="F99" s="208" t="s">
        <v>5277</v>
      </c>
      <c r="G99" s="209" t="s">
        <v>5069</v>
      </c>
      <c r="H99" s="210">
        <v>5</v>
      </c>
      <c r="I99" s="211"/>
      <c r="J99" s="212">
        <f>ROUND(I99*H99,2)</f>
        <v>0</v>
      </c>
      <c r="K99" s="208" t="s">
        <v>19</v>
      </c>
      <c r="L99" s="44"/>
      <c r="M99" s="213" t="s">
        <v>19</v>
      </c>
      <c r="N99" s="214" t="s">
        <v>40</v>
      </c>
      <c r="O99" s="84"/>
      <c r="P99" s="215">
        <f>O99*H99</f>
        <v>0</v>
      </c>
      <c r="Q99" s="215">
        <v>0</v>
      </c>
      <c r="R99" s="215">
        <f>Q99*H99</f>
        <v>0</v>
      </c>
      <c r="S99" s="215">
        <v>0</v>
      </c>
      <c r="T99" s="216">
        <f>S99*H99</f>
        <v>0</v>
      </c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R99" s="217" t="s">
        <v>591</v>
      </c>
      <c r="AT99" s="217" t="s">
        <v>267</v>
      </c>
      <c r="AU99" s="217" t="s">
        <v>76</v>
      </c>
      <c r="AY99" s="17" t="s">
        <v>266</v>
      </c>
      <c r="BE99" s="218">
        <f>IF(N99="základní",J99,0)</f>
        <v>0</v>
      </c>
      <c r="BF99" s="218">
        <f>IF(N99="snížená",J99,0)</f>
        <v>0</v>
      </c>
      <c r="BG99" s="218">
        <f>IF(N99="zákl. přenesená",J99,0)</f>
        <v>0</v>
      </c>
      <c r="BH99" s="218">
        <f>IF(N99="sníž. přenesená",J99,0)</f>
        <v>0</v>
      </c>
      <c r="BI99" s="218">
        <f>IF(N99="nulová",J99,0)</f>
        <v>0</v>
      </c>
      <c r="BJ99" s="17" t="s">
        <v>76</v>
      </c>
      <c r="BK99" s="218">
        <f>ROUND(I99*H99,2)</f>
        <v>0</v>
      </c>
      <c r="BL99" s="17" t="s">
        <v>591</v>
      </c>
      <c r="BM99" s="217" t="s">
        <v>362</v>
      </c>
    </row>
    <row r="100" s="2" customFormat="1">
      <c r="A100" s="38"/>
      <c r="B100" s="39"/>
      <c r="C100" s="40"/>
      <c r="D100" s="226" t="s">
        <v>2143</v>
      </c>
      <c r="E100" s="40"/>
      <c r="F100" s="265" t="s">
        <v>5269</v>
      </c>
      <c r="G100" s="40"/>
      <c r="H100" s="40"/>
      <c r="I100" s="221"/>
      <c r="J100" s="40"/>
      <c r="K100" s="40"/>
      <c r="L100" s="44"/>
      <c r="M100" s="222"/>
      <c r="N100" s="223"/>
      <c r="O100" s="84"/>
      <c r="P100" s="84"/>
      <c r="Q100" s="84"/>
      <c r="R100" s="84"/>
      <c r="S100" s="84"/>
      <c r="T100" s="85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T100" s="17" t="s">
        <v>2143</v>
      </c>
      <c r="AU100" s="17" t="s">
        <v>76</v>
      </c>
    </row>
    <row r="101" s="2" customFormat="1" ht="16.5" customHeight="1">
      <c r="A101" s="38"/>
      <c r="B101" s="39"/>
      <c r="C101" s="206" t="s">
        <v>69</v>
      </c>
      <c r="D101" s="206" t="s">
        <v>267</v>
      </c>
      <c r="E101" s="207" t="s">
        <v>5278</v>
      </c>
      <c r="F101" s="208" t="s">
        <v>5279</v>
      </c>
      <c r="G101" s="209" t="s">
        <v>5069</v>
      </c>
      <c r="H101" s="210">
        <v>5</v>
      </c>
      <c r="I101" s="211"/>
      <c r="J101" s="212">
        <f>ROUND(I101*H101,2)</f>
        <v>0</v>
      </c>
      <c r="K101" s="208" t="s">
        <v>19</v>
      </c>
      <c r="L101" s="44"/>
      <c r="M101" s="213" t="s">
        <v>19</v>
      </c>
      <c r="N101" s="214" t="s">
        <v>40</v>
      </c>
      <c r="O101" s="84"/>
      <c r="P101" s="215">
        <f>O101*H101</f>
        <v>0</v>
      </c>
      <c r="Q101" s="215">
        <v>0</v>
      </c>
      <c r="R101" s="215">
        <f>Q101*H101</f>
        <v>0</v>
      </c>
      <c r="S101" s="215">
        <v>0</v>
      </c>
      <c r="T101" s="216">
        <f>S101*H101</f>
        <v>0</v>
      </c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R101" s="217" t="s">
        <v>591</v>
      </c>
      <c r="AT101" s="217" t="s">
        <v>267</v>
      </c>
      <c r="AU101" s="217" t="s">
        <v>76</v>
      </c>
      <c r="AY101" s="17" t="s">
        <v>266</v>
      </c>
      <c r="BE101" s="218">
        <f>IF(N101="základní",J101,0)</f>
        <v>0</v>
      </c>
      <c r="BF101" s="218">
        <f>IF(N101="snížená",J101,0)</f>
        <v>0</v>
      </c>
      <c r="BG101" s="218">
        <f>IF(N101="zákl. přenesená",J101,0)</f>
        <v>0</v>
      </c>
      <c r="BH101" s="218">
        <f>IF(N101="sníž. přenesená",J101,0)</f>
        <v>0</v>
      </c>
      <c r="BI101" s="218">
        <f>IF(N101="nulová",J101,0)</f>
        <v>0</v>
      </c>
      <c r="BJ101" s="17" t="s">
        <v>76</v>
      </c>
      <c r="BK101" s="218">
        <f>ROUND(I101*H101,2)</f>
        <v>0</v>
      </c>
      <c r="BL101" s="17" t="s">
        <v>591</v>
      </c>
      <c r="BM101" s="217" t="s">
        <v>376</v>
      </c>
    </row>
    <row r="102" s="2" customFormat="1">
      <c r="A102" s="38"/>
      <c r="B102" s="39"/>
      <c r="C102" s="40"/>
      <c r="D102" s="226" t="s">
        <v>2143</v>
      </c>
      <c r="E102" s="40"/>
      <c r="F102" s="265" t="s">
        <v>5280</v>
      </c>
      <c r="G102" s="40"/>
      <c r="H102" s="40"/>
      <c r="I102" s="221"/>
      <c r="J102" s="40"/>
      <c r="K102" s="40"/>
      <c r="L102" s="44"/>
      <c r="M102" s="222"/>
      <c r="N102" s="223"/>
      <c r="O102" s="84"/>
      <c r="P102" s="84"/>
      <c r="Q102" s="84"/>
      <c r="R102" s="84"/>
      <c r="S102" s="84"/>
      <c r="T102" s="85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T102" s="17" t="s">
        <v>2143</v>
      </c>
      <c r="AU102" s="17" t="s">
        <v>76</v>
      </c>
    </row>
    <row r="103" s="2" customFormat="1" ht="16.5" customHeight="1">
      <c r="A103" s="38"/>
      <c r="B103" s="39"/>
      <c r="C103" s="206" t="s">
        <v>69</v>
      </c>
      <c r="D103" s="206" t="s">
        <v>267</v>
      </c>
      <c r="E103" s="207" t="s">
        <v>5281</v>
      </c>
      <c r="F103" s="208" t="s">
        <v>5282</v>
      </c>
      <c r="G103" s="209" t="s">
        <v>5035</v>
      </c>
      <c r="H103" s="210">
        <v>100</v>
      </c>
      <c r="I103" s="211"/>
      <c r="J103" s="212">
        <f>ROUND(I103*H103,2)</f>
        <v>0</v>
      </c>
      <c r="K103" s="208" t="s">
        <v>19</v>
      </c>
      <c r="L103" s="44"/>
      <c r="M103" s="213" t="s">
        <v>19</v>
      </c>
      <c r="N103" s="214" t="s">
        <v>40</v>
      </c>
      <c r="O103" s="84"/>
      <c r="P103" s="215">
        <f>O103*H103</f>
        <v>0</v>
      </c>
      <c r="Q103" s="215">
        <v>0</v>
      </c>
      <c r="R103" s="215">
        <f>Q103*H103</f>
        <v>0</v>
      </c>
      <c r="S103" s="215">
        <v>0</v>
      </c>
      <c r="T103" s="216">
        <f>S103*H103</f>
        <v>0</v>
      </c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R103" s="217" t="s">
        <v>591</v>
      </c>
      <c r="AT103" s="217" t="s">
        <v>267</v>
      </c>
      <c r="AU103" s="217" t="s">
        <v>76</v>
      </c>
      <c r="AY103" s="17" t="s">
        <v>266</v>
      </c>
      <c r="BE103" s="218">
        <f>IF(N103="základní",J103,0)</f>
        <v>0</v>
      </c>
      <c r="BF103" s="218">
        <f>IF(N103="snížená",J103,0)</f>
        <v>0</v>
      </c>
      <c r="BG103" s="218">
        <f>IF(N103="zákl. přenesená",J103,0)</f>
        <v>0</v>
      </c>
      <c r="BH103" s="218">
        <f>IF(N103="sníž. přenesená",J103,0)</f>
        <v>0</v>
      </c>
      <c r="BI103" s="218">
        <f>IF(N103="nulová",J103,0)</f>
        <v>0</v>
      </c>
      <c r="BJ103" s="17" t="s">
        <v>76</v>
      </c>
      <c r="BK103" s="218">
        <f>ROUND(I103*H103,2)</f>
        <v>0</v>
      </c>
      <c r="BL103" s="17" t="s">
        <v>591</v>
      </c>
      <c r="BM103" s="217" t="s">
        <v>579</v>
      </c>
    </row>
    <row r="104" s="2" customFormat="1">
      <c r="A104" s="38"/>
      <c r="B104" s="39"/>
      <c r="C104" s="40"/>
      <c r="D104" s="226" t="s">
        <v>2143</v>
      </c>
      <c r="E104" s="40"/>
      <c r="F104" s="265" t="s">
        <v>5283</v>
      </c>
      <c r="G104" s="40"/>
      <c r="H104" s="40"/>
      <c r="I104" s="221"/>
      <c r="J104" s="40"/>
      <c r="K104" s="40"/>
      <c r="L104" s="44"/>
      <c r="M104" s="222"/>
      <c r="N104" s="223"/>
      <c r="O104" s="84"/>
      <c r="P104" s="84"/>
      <c r="Q104" s="84"/>
      <c r="R104" s="84"/>
      <c r="S104" s="84"/>
      <c r="T104" s="85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T104" s="17" t="s">
        <v>2143</v>
      </c>
      <c r="AU104" s="17" t="s">
        <v>76</v>
      </c>
    </row>
    <row r="105" s="2" customFormat="1" ht="16.5" customHeight="1">
      <c r="A105" s="38"/>
      <c r="B105" s="39"/>
      <c r="C105" s="206" t="s">
        <v>69</v>
      </c>
      <c r="D105" s="206" t="s">
        <v>267</v>
      </c>
      <c r="E105" s="207" t="s">
        <v>5284</v>
      </c>
      <c r="F105" s="208" t="s">
        <v>5285</v>
      </c>
      <c r="G105" s="209" t="s">
        <v>5035</v>
      </c>
      <c r="H105" s="210">
        <v>300</v>
      </c>
      <c r="I105" s="211"/>
      <c r="J105" s="212">
        <f>ROUND(I105*H105,2)</f>
        <v>0</v>
      </c>
      <c r="K105" s="208" t="s">
        <v>19</v>
      </c>
      <c r="L105" s="44"/>
      <c r="M105" s="213" t="s">
        <v>19</v>
      </c>
      <c r="N105" s="214" t="s">
        <v>40</v>
      </c>
      <c r="O105" s="84"/>
      <c r="P105" s="215">
        <f>O105*H105</f>
        <v>0</v>
      </c>
      <c r="Q105" s="215">
        <v>0</v>
      </c>
      <c r="R105" s="215">
        <f>Q105*H105</f>
        <v>0</v>
      </c>
      <c r="S105" s="215">
        <v>0</v>
      </c>
      <c r="T105" s="216">
        <f>S105*H105</f>
        <v>0</v>
      </c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R105" s="217" t="s">
        <v>591</v>
      </c>
      <c r="AT105" s="217" t="s">
        <v>267</v>
      </c>
      <c r="AU105" s="217" t="s">
        <v>76</v>
      </c>
      <c r="AY105" s="17" t="s">
        <v>266</v>
      </c>
      <c r="BE105" s="218">
        <f>IF(N105="základní",J105,0)</f>
        <v>0</v>
      </c>
      <c r="BF105" s="218">
        <f>IF(N105="snížená",J105,0)</f>
        <v>0</v>
      </c>
      <c r="BG105" s="218">
        <f>IF(N105="zákl. přenesená",J105,0)</f>
        <v>0</v>
      </c>
      <c r="BH105" s="218">
        <f>IF(N105="sníž. přenesená",J105,0)</f>
        <v>0</v>
      </c>
      <c r="BI105" s="218">
        <f>IF(N105="nulová",J105,0)</f>
        <v>0</v>
      </c>
      <c r="BJ105" s="17" t="s">
        <v>76</v>
      </c>
      <c r="BK105" s="218">
        <f>ROUND(I105*H105,2)</f>
        <v>0</v>
      </c>
      <c r="BL105" s="17" t="s">
        <v>591</v>
      </c>
      <c r="BM105" s="217" t="s">
        <v>591</v>
      </c>
    </row>
    <row r="106" s="2" customFormat="1">
      <c r="A106" s="38"/>
      <c r="B106" s="39"/>
      <c r="C106" s="40"/>
      <c r="D106" s="226" t="s">
        <v>2143</v>
      </c>
      <c r="E106" s="40"/>
      <c r="F106" s="265" t="s">
        <v>5286</v>
      </c>
      <c r="G106" s="40"/>
      <c r="H106" s="40"/>
      <c r="I106" s="221"/>
      <c r="J106" s="40"/>
      <c r="K106" s="40"/>
      <c r="L106" s="44"/>
      <c r="M106" s="222"/>
      <c r="N106" s="223"/>
      <c r="O106" s="84"/>
      <c r="P106" s="84"/>
      <c r="Q106" s="84"/>
      <c r="R106" s="84"/>
      <c r="S106" s="84"/>
      <c r="T106" s="85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T106" s="17" t="s">
        <v>2143</v>
      </c>
      <c r="AU106" s="17" t="s">
        <v>76</v>
      </c>
    </row>
    <row r="107" s="2" customFormat="1" ht="16.5" customHeight="1">
      <c r="A107" s="38"/>
      <c r="B107" s="39"/>
      <c r="C107" s="206" t="s">
        <v>69</v>
      </c>
      <c r="D107" s="206" t="s">
        <v>267</v>
      </c>
      <c r="E107" s="207" t="s">
        <v>5287</v>
      </c>
      <c r="F107" s="208" t="s">
        <v>5288</v>
      </c>
      <c r="G107" s="209" t="s">
        <v>5069</v>
      </c>
      <c r="H107" s="210">
        <v>6</v>
      </c>
      <c r="I107" s="211"/>
      <c r="J107" s="212">
        <f>ROUND(I107*H107,2)</f>
        <v>0</v>
      </c>
      <c r="K107" s="208" t="s">
        <v>19</v>
      </c>
      <c r="L107" s="44"/>
      <c r="M107" s="213" t="s">
        <v>19</v>
      </c>
      <c r="N107" s="214" t="s">
        <v>40</v>
      </c>
      <c r="O107" s="84"/>
      <c r="P107" s="215">
        <f>O107*H107</f>
        <v>0</v>
      </c>
      <c r="Q107" s="215">
        <v>0</v>
      </c>
      <c r="R107" s="215">
        <f>Q107*H107</f>
        <v>0</v>
      </c>
      <c r="S107" s="215">
        <v>0</v>
      </c>
      <c r="T107" s="216">
        <f>S107*H107</f>
        <v>0</v>
      </c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R107" s="217" t="s">
        <v>591</v>
      </c>
      <c r="AT107" s="217" t="s">
        <v>267</v>
      </c>
      <c r="AU107" s="217" t="s">
        <v>76</v>
      </c>
      <c r="AY107" s="17" t="s">
        <v>266</v>
      </c>
      <c r="BE107" s="218">
        <f>IF(N107="základní",J107,0)</f>
        <v>0</v>
      </c>
      <c r="BF107" s="218">
        <f>IF(N107="snížená",J107,0)</f>
        <v>0</v>
      </c>
      <c r="BG107" s="218">
        <f>IF(N107="zákl. přenesená",J107,0)</f>
        <v>0</v>
      </c>
      <c r="BH107" s="218">
        <f>IF(N107="sníž. přenesená",J107,0)</f>
        <v>0</v>
      </c>
      <c r="BI107" s="218">
        <f>IF(N107="nulová",J107,0)</f>
        <v>0</v>
      </c>
      <c r="BJ107" s="17" t="s">
        <v>76</v>
      </c>
      <c r="BK107" s="218">
        <f>ROUND(I107*H107,2)</f>
        <v>0</v>
      </c>
      <c r="BL107" s="17" t="s">
        <v>591</v>
      </c>
      <c r="BM107" s="217" t="s">
        <v>605</v>
      </c>
    </row>
    <row r="108" s="2" customFormat="1">
      <c r="A108" s="38"/>
      <c r="B108" s="39"/>
      <c r="C108" s="40"/>
      <c r="D108" s="226" t="s">
        <v>2143</v>
      </c>
      <c r="E108" s="40"/>
      <c r="F108" s="265" t="s">
        <v>5289</v>
      </c>
      <c r="G108" s="40"/>
      <c r="H108" s="40"/>
      <c r="I108" s="221"/>
      <c r="J108" s="40"/>
      <c r="K108" s="40"/>
      <c r="L108" s="44"/>
      <c r="M108" s="222"/>
      <c r="N108" s="223"/>
      <c r="O108" s="84"/>
      <c r="P108" s="84"/>
      <c r="Q108" s="84"/>
      <c r="R108" s="84"/>
      <c r="S108" s="84"/>
      <c r="T108" s="85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T108" s="17" t="s">
        <v>2143</v>
      </c>
      <c r="AU108" s="17" t="s">
        <v>76</v>
      </c>
    </row>
    <row r="109" s="2" customFormat="1" ht="16.5" customHeight="1">
      <c r="A109" s="38"/>
      <c r="B109" s="39"/>
      <c r="C109" s="206" t="s">
        <v>69</v>
      </c>
      <c r="D109" s="206" t="s">
        <v>267</v>
      </c>
      <c r="E109" s="207" t="s">
        <v>5290</v>
      </c>
      <c r="F109" s="208" t="s">
        <v>5291</v>
      </c>
      <c r="G109" s="209" t="s">
        <v>5069</v>
      </c>
      <c r="H109" s="210">
        <v>26</v>
      </c>
      <c r="I109" s="211"/>
      <c r="J109" s="212">
        <f>ROUND(I109*H109,2)</f>
        <v>0</v>
      </c>
      <c r="K109" s="208" t="s">
        <v>19</v>
      </c>
      <c r="L109" s="44"/>
      <c r="M109" s="213" t="s">
        <v>19</v>
      </c>
      <c r="N109" s="214" t="s">
        <v>40</v>
      </c>
      <c r="O109" s="84"/>
      <c r="P109" s="215">
        <f>O109*H109</f>
        <v>0</v>
      </c>
      <c r="Q109" s="215">
        <v>0</v>
      </c>
      <c r="R109" s="215">
        <f>Q109*H109</f>
        <v>0</v>
      </c>
      <c r="S109" s="215">
        <v>0</v>
      </c>
      <c r="T109" s="216">
        <f>S109*H109</f>
        <v>0</v>
      </c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R109" s="217" t="s">
        <v>591</v>
      </c>
      <c r="AT109" s="217" t="s">
        <v>267</v>
      </c>
      <c r="AU109" s="217" t="s">
        <v>76</v>
      </c>
      <c r="AY109" s="17" t="s">
        <v>266</v>
      </c>
      <c r="BE109" s="218">
        <f>IF(N109="základní",J109,0)</f>
        <v>0</v>
      </c>
      <c r="BF109" s="218">
        <f>IF(N109="snížená",J109,0)</f>
        <v>0</v>
      </c>
      <c r="BG109" s="218">
        <f>IF(N109="zákl. přenesená",J109,0)</f>
        <v>0</v>
      </c>
      <c r="BH109" s="218">
        <f>IF(N109="sníž. přenesená",J109,0)</f>
        <v>0</v>
      </c>
      <c r="BI109" s="218">
        <f>IF(N109="nulová",J109,0)</f>
        <v>0</v>
      </c>
      <c r="BJ109" s="17" t="s">
        <v>76</v>
      </c>
      <c r="BK109" s="218">
        <f>ROUND(I109*H109,2)</f>
        <v>0</v>
      </c>
      <c r="BL109" s="17" t="s">
        <v>591</v>
      </c>
      <c r="BM109" s="217" t="s">
        <v>625</v>
      </c>
    </row>
    <row r="110" s="2" customFormat="1" ht="16.5" customHeight="1">
      <c r="A110" s="38"/>
      <c r="B110" s="39"/>
      <c r="C110" s="206" t="s">
        <v>69</v>
      </c>
      <c r="D110" s="206" t="s">
        <v>267</v>
      </c>
      <c r="E110" s="207" t="s">
        <v>5292</v>
      </c>
      <c r="F110" s="208" t="s">
        <v>5293</v>
      </c>
      <c r="G110" s="209" t="s">
        <v>5069</v>
      </c>
      <c r="H110" s="210">
        <v>10</v>
      </c>
      <c r="I110" s="211"/>
      <c r="J110" s="212">
        <f>ROUND(I110*H110,2)</f>
        <v>0</v>
      </c>
      <c r="K110" s="208" t="s">
        <v>19</v>
      </c>
      <c r="L110" s="44"/>
      <c r="M110" s="213" t="s">
        <v>19</v>
      </c>
      <c r="N110" s="214" t="s">
        <v>40</v>
      </c>
      <c r="O110" s="84"/>
      <c r="P110" s="215">
        <f>O110*H110</f>
        <v>0</v>
      </c>
      <c r="Q110" s="215">
        <v>0</v>
      </c>
      <c r="R110" s="215">
        <f>Q110*H110</f>
        <v>0</v>
      </c>
      <c r="S110" s="215">
        <v>0</v>
      </c>
      <c r="T110" s="216">
        <f>S110*H110</f>
        <v>0</v>
      </c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R110" s="217" t="s">
        <v>591</v>
      </c>
      <c r="AT110" s="217" t="s">
        <v>267</v>
      </c>
      <c r="AU110" s="217" t="s">
        <v>76</v>
      </c>
      <c r="AY110" s="17" t="s">
        <v>266</v>
      </c>
      <c r="BE110" s="218">
        <f>IF(N110="základní",J110,0)</f>
        <v>0</v>
      </c>
      <c r="BF110" s="218">
        <f>IF(N110="snížená",J110,0)</f>
        <v>0</v>
      </c>
      <c r="BG110" s="218">
        <f>IF(N110="zákl. přenesená",J110,0)</f>
        <v>0</v>
      </c>
      <c r="BH110" s="218">
        <f>IF(N110="sníž. přenesená",J110,0)</f>
        <v>0</v>
      </c>
      <c r="BI110" s="218">
        <f>IF(N110="nulová",J110,0)</f>
        <v>0</v>
      </c>
      <c r="BJ110" s="17" t="s">
        <v>76</v>
      </c>
      <c r="BK110" s="218">
        <f>ROUND(I110*H110,2)</f>
        <v>0</v>
      </c>
      <c r="BL110" s="17" t="s">
        <v>591</v>
      </c>
      <c r="BM110" s="217" t="s">
        <v>642</v>
      </c>
    </row>
    <row r="111" s="2" customFormat="1" ht="16.5" customHeight="1">
      <c r="A111" s="38"/>
      <c r="B111" s="39"/>
      <c r="C111" s="206" t="s">
        <v>69</v>
      </c>
      <c r="D111" s="206" t="s">
        <v>267</v>
      </c>
      <c r="E111" s="207" t="s">
        <v>5294</v>
      </c>
      <c r="F111" s="208" t="s">
        <v>5295</v>
      </c>
      <c r="G111" s="209" t="s">
        <v>5069</v>
      </c>
      <c r="H111" s="210">
        <v>40</v>
      </c>
      <c r="I111" s="211"/>
      <c r="J111" s="212">
        <f>ROUND(I111*H111,2)</f>
        <v>0</v>
      </c>
      <c r="K111" s="208" t="s">
        <v>19</v>
      </c>
      <c r="L111" s="44"/>
      <c r="M111" s="213" t="s">
        <v>19</v>
      </c>
      <c r="N111" s="214" t="s">
        <v>40</v>
      </c>
      <c r="O111" s="84"/>
      <c r="P111" s="215">
        <f>O111*H111</f>
        <v>0</v>
      </c>
      <c r="Q111" s="215">
        <v>0</v>
      </c>
      <c r="R111" s="215">
        <f>Q111*H111</f>
        <v>0</v>
      </c>
      <c r="S111" s="215">
        <v>0</v>
      </c>
      <c r="T111" s="216">
        <f>S111*H111</f>
        <v>0</v>
      </c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R111" s="217" t="s">
        <v>591</v>
      </c>
      <c r="AT111" s="217" t="s">
        <v>267</v>
      </c>
      <c r="AU111" s="217" t="s">
        <v>76</v>
      </c>
      <c r="AY111" s="17" t="s">
        <v>266</v>
      </c>
      <c r="BE111" s="218">
        <f>IF(N111="základní",J111,0)</f>
        <v>0</v>
      </c>
      <c r="BF111" s="218">
        <f>IF(N111="snížená",J111,0)</f>
        <v>0</v>
      </c>
      <c r="BG111" s="218">
        <f>IF(N111="zákl. přenesená",J111,0)</f>
        <v>0</v>
      </c>
      <c r="BH111" s="218">
        <f>IF(N111="sníž. přenesená",J111,0)</f>
        <v>0</v>
      </c>
      <c r="BI111" s="218">
        <f>IF(N111="nulová",J111,0)</f>
        <v>0</v>
      </c>
      <c r="BJ111" s="17" t="s">
        <v>76</v>
      </c>
      <c r="BK111" s="218">
        <f>ROUND(I111*H111,2)</f>
        <v>0</v>
      </c>
      <c r="BL111" s="17" t="s">
        <v>591</v>
      </c>
      <c r="BM111" s="217" t="s">
        <v>407</v>
      </c>
    </row>
    <row r="112" s="2" customFormat="1" ht="16.5" customHeight="1">
      <c r="A112" s="38"/>
      <c r="B112" s="39"/>
      <c r="C112" s="206" t="s">
        <v>69</v>
      </c>
      <c r="D112" s="206" t="s">
        <v>267</v>
      </c>
      <c r="E112" s="207" t="s">
        <v>5296</v>
      </c>
      <c r="F112" s="208" t="s">
        <v>5297</v>
      </c>
      <c r="G112" s="209" t="s">
        <v>5035</v>
      </c>
      <c r="H112" s="210">
        <v>3000</v>
      </c>
      <c r="I112" s="211"/>
      <c r="J112" s="212">
        <f>ROUND(I112*H112,2)</f>
        <v>0</v>
      </c>
      <c r="K112" s="208" t="s">
        <v>19</v>
      </c>
      <c r="L112" s="44"/>
      <c r="M112" s="213" t="s">
        <v>19</v>
      </c>
      <c r="N112" s="214" t="s">
        <v>40</v>
      </c>
      <c r="O112" s="84"/>
      <c r="P112" s="215">
        <f>O112*H112</f>
        <v>0</v>
      </c>
      <c r="Q112" s="215">
        <v>0</v>
      </c>
      <c r="R112" s="215">
        <f>Q112*H112</f>
        <v>0</v>
      </c>
      <c r="S112" s="215">
        <v>0</v>
      </c>
      <c r="T112" s="216">
        <f>S112*H112</f>
        <v>0</v>
      </c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R112" s="217" t="s">
        <v>591</v>
      </c>
      <c r="AT112" s="217" t="s">
        <v>267</v>
      </c>
      <c r="AU112" s="217" t="s">
        <v>76</v>
      </c>
      <c r="AY112" s="17" t="s">
        <v>266</v>
      </c>
      <c r="BE112" s="218">
        <f>IF(N112="základní",J112,0)</f>
        <v>0</v>
      </c>
      <c r="BF112" s="218">
        <f>IF(N112="snížená",J112,0)</f>
        <v>0</v>
      </c>
      <c r="BG112" s="218">
        <f>IF(N112="zákl. přenesená",J112,0)</f>
        <v>0</v>
      </c>
      <c r="BH112" s="218">
        <f>IF(N112="sníž. přenesená",J112,0)</f>
        <v>0</v>
      </c>
      <c r="BI112" s="218">
        <f>IF(N112="nulová",J112,0)</f>
        <v>0</v>
      </c>
      <c r="BJ112" s="17" t="s">
        <v>76</v>
      </c>
      <c r="BK112" s="218">
        <f>ROUND(I112*H112,2)</f>
        <v>0</v>
      </c>
      <c r="BL112" s="17" t="s">
        <v>591</v>
      </c>
      <c r="BM112" s="217" t="s">
        <v>670</v>
      </c>
    </row>
    <row r="113" s="11" customFormat="1" ht="25.92" customHeight="1">
      <c r="A113" s="11"/>
      <c r="B113" s="192"/>
      <c r="C113" s="193"/>
      <c r="D113" s="194" t="s">
        <v>68</v>
      </c>
      <c r="E113" s="195" t="s">
        <v>3695</v>
      </c>
      <c r="F113" s="195" t="s">
        <v>5206</v>
      </c>
      <c r="G113" s="193"/>
      <c r="H113" s="193"/>
      <c r="I113" s="196"/>
      <c r="J113" s="197">
        <f>BK113</f>
        <v>0</v>
      </c>
      <c r="K113" s="193"/>
      <c r="L113" s="198"/>
      <c r="M113" s="199"/>
      <c r="N113" s="200"/>
      <c r="O113" s="200"/>
      <c r="P113" s="201">
        <f>SUM(P114:P137)</f>
        <v>0</v>
      </c>
      <c r="Q113" s="200"/>
      <c r="R113" s="201">
        <f>SUM(R114:R137)</f>
        <v>0</v>
      </c>
      <c r="S113" s="200"/>
      <c r="T113" s="202">
        <f>SUM(T114:T137)</f>
        <v>0</v>
      </c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R113" s="203" t="s">
        <v>78</v>
      </c>
      <c r="AT113" s="204" t="s">
        <v>68</v>
      </c>
      <c r="AU113" s="204" t="s">
        <v>69</v>
      </c>
      <c r="AY113" s="203" t="s">
        <v>266</v>
      </c>
      <c r="BK113" s="205">
        <f>SUM(BK114:BK137)</f>
        <v>0</v>
      </c>
    </row>
    <row r="114" s="2" customFormat="1" ht="16.5" customHeight="1">
      <c r="A114" s="38"/>
      <c r="B114" s="39"/>
      <c r="C114" s="206" t="s">
        <v>69</v>
      </c>
      <c r="D114" s="206" t="s">
        <v>267</v>
      </c>
      <c r="E114" s="207" t="s">
        <v>5298</v>
      </c>
      <c r="F114" s="208" t="s">
        <v>5299</v>
      </c>
      <c r="G114" s="209" t="s">
        <v>5211</v>
      </c>
      <c r="H114" s="210">
        <v>20</v>
      </c>
      <c r="I114" s="211"/>
      <c r="J114" s="212">
        <f>ROUND(I114*H114,2)</f>
        <v>0</v>
      </c>
      <c r="K114" s="208" t="s">
        <v>19</v>
      </c>
      <c r="L114" s="44"/>
      <c r="M114" s="213" t="s">
        <v>19</v>
      </c>
      <c r="N114" s="214" t="s">
        <v>40</v>
      </c>
      <c r="O114" s="84"/>
      <c r="P114" s="215">
        <f>O114*H114</f>
        <v>0</v>
      </c>
      <c r="Q114" s="215">
        <v>0</v>
      </c>
      <c r="R114" s="215">
        <f>Q114*H114</f>
        <v>0</v>
      </c>
      <c r="S114" s="215">
        <v>0</v>
      </c>
      <c r="T114" s="216">
        <f>S114*H114</f>
        <v>0</v>
      </c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R114" s="217" t="s">
        <v>591</v>
      </c>
      <c r="AT114" s="217" t="s">
        <v>267</v>
      </c>
      <c r="AU114" s="217" t="s">
        <v>76</v>
      </c>
      <c r="AY114" s="17" t="s">
        <v>266</v>
      </c>
      <c r="BE114" s="218">
        <f>IF(N114="základní",J114,0)</f>
        <v>0</v>
      </c>
      <c r="BF114" s="218">
        <f>IF(N114="snížená",J114,0)</f>
        <v>0</v>
      </c>
      <c r="BG114" s="218">
        <f>IF(N114="zákl. přenesená",J114,0)</f>
        <v>0</v>
      </c>
      <c r="BH114" s="218">
        <f>IF(N114="sníž. přenesená",J114,0)</f>
        <v>0</v>
      </c>
      <c r="BI114" s="218">
        <f>IF(N114="nulová",J114,0)</f>
        <v>0</v>
      </c>
      <c r="BJ114" s="17" t="s">
        <v>76</v>
      </c>
      <c r="BK114" s="218">
        <f>ROUND(I114*H114,2)</f>
        <v>0</v>
      </c>
      <c r="BL114" s="17" t="s">
        <v>591</v>
      </c>
      <c r="BM114" s="217" t="s">
        <v>683</v>
      </c>
    </row>
    <row r="115" s="2" customFormat="1">
      <c r="A115" s="38"/>
      <c r="B115" s="39"/>
      <c r="C115" s="40"/>
      <c r="D115" s="226" t="s">
        <v>2143</v>
      </c>
      <c r="E115" s="40"/>
      <c r="F115" s="265" t="s">
        <v>5300</v>
      </c>
      <c r="G115" s="40"/>
      <c r="H115" s="40"/>
      <c r="I115" s="221"/>
      <c r="J115" s="40"/>
      <c r="K115" s="40"/>
      <c r="L115" s="44"/>
      <c r="M115" s="222"/>
      <c r="N115" s="223"/>
      <c r="O115" s="84"/>
      <c r="P115" s="84"/>
      <c r="Q115" s="84"/>
      <c r="R115" s="84"/>
      <c r="S115" s="84"/>
      <c r="T115" s="85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T115" s="17" t="s">
        <v>2143</v>
      </c>
      <c r="AU115" s="17" t="s">
        <v>76</v>
      </c>
    </row>
    <row r="116" s="2" customFormat="1" ht="16.5" customHeight="1">
      <c r="A116" s="38"/>
      <c r="B116" s="39"/>
      <c r="C116" s="206" t="s">
        <v>69</v>
      </c>
      <c r="D116" s="206" t="s">
        <v>267</v>
      </c>
      <c r="E116" s="207" t="s">
        <v>5301</v>
      </c>
      <c r="F116" s="208" t="s">
        <v>5302</v>
      </c>
      <c r="G116" s="209" t="s">
        <v>5211</v>
      </c>
      <c r="H116" s="210">
        <v>20</v>
      </c>
      <c r="I116" s="211"/>
      <c r="J116" s="212">
        <f>ROUND(I116*H116,2)</f>
        <v>0</v>
      </c>
      <c r="K116" s="208" t="s">
        <v>19</v>
      </c>
      <c r="L116" s="44"/>
      <c r="M116" s="213" t="s">
        <v>19</v>
      </c>
      <c r="N116" s="214" t="s">
        <v>40</v>
      </c>
      <c r="O116" s="84"/>
      <c r="P116" s="215">
        <f>O116*H116</f>
        <v>0</v>
      </c>
      <c r="Q116" s="215">
        <v>0</v>
      </c>
      <c r="R116" s="215">
        <f>Q116*H116</f>
        <v>0</v>
      </c>
      <c r="S116" s="215">
        <v>0</v>
      </c>
      <c r="T116" s="216">
        <f>S116*H116</f>
        <v>0</v>
      </c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R116" s="217" t="s">
        <v>591</v>
      </c>
      <c r="AT116" s="217" t="s">
        <v>267</v>
      </c>
      <c r="AU116" s="217" t="s">
        <v>76</v>
      </c>
      <c r="AY116" s="17" t="s">
        <v>266</v>
      </c>
      <c r="BE116" s="218">
        <f>IF(N116="základní",J116,0)</f>
        <v>0</v>
      </c>
      <c r="BF116" s="218">
        <f>IF(N116="snížená",J116,0)</f>
        <v>0</v>
      </c>
      <c r="BG116" s="218">
        <f>IF(N116="zákl. přenesená",J116,0)</f>
        <v>0</v>
      </c>
      <c r="BH116" s="218">
        <f>IF(N116="sníž. přenesená",J116,0)</f>
        <v>0</v>
      </c>
      <c r="BI116" s="218">
        <f>IF(N116="nulová",J116,0)</f>
        <v>0</v>
      </c>
      <c r="BJ116" s="17" t="s">
        <v>76</v>
      </c>
      <c r="BK116" s="218">
        <f>ROUND(I116*H116,2)</f>
        <v>0</v>
      </c>
      <c r="BL116" s="17" t="s">
        <v>591</v>
      </c>
      <c r="BM116" s="217" t="s">
        <v>697</v>
      </c>
    </row>
    <row r="117" s="2" customFormat="1" ht="16.5" customHeight="1">
      <c r="A117" s="38"/>
      <c r="B117" s="39"/>
      <c r="C117" s="206" t="s">
        <v>69</v>
      </c>
      <c r="D117" s="206" t="s">
        <v>267</v>
      </c>
      <c r="E117" s="207" t="s">
        <v>5303</v>
      </c>
      <c r="F117" s="208" t="s">
        <v>5304</v>
      </c>
      <c r="G117" s="209" t="s">
        <v>5211</v>
      </c>
      <c r="H117" s="210">
        <v>200</v>
      </c>
      <c r="I117" s="211"/>
      <c r="J117" s="212">
        <f>ROUND(I117*H117,2)</f>
        <v>0</v>
      </c>
      <c r="K117" s="208" t="s">
        <v>19</v>
      </c>
      <c r="L117" s="44"/>
      <c r="M117" s="213" t="s">
        <v>19</v>
      </c>
      <c r="N117" s="214" t="s">
        <v>40</v>
      </c>
      <c r="O117" s="84"/>
      <c r="P117" s="215">
        <f>O117*H117</f>
        <v>0</v>
      </c>
      <c r="Q117" s="215">
        <v>0</v>
      </c>
      <c r="R117" s="215">
        <f>Q117*H117</f>
        <v>0</v>
      </c>
      <c r="S117" s="215">
        <v>0</v>
      </c>
      <c r="T117" s="216">
        <f>S117*H117</f>
        <v>0</v>
      </c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R117" s="217" t="s">
        <v>591</v>
      </c>
      <c r="AT117" s="217" t="s">
        <v>267</v>
      </c>
      <c r="AU117" s="217" t="s">
        <v>76</v>
      </c>
      <c r="AY117" s="17" t="s">
        <v>266</v>
      </c>
      <c r="BE117" s="218">
        <f>IF(N117="základní",J117,0)</f>
        <v>0</v>
      </c>
      <c r="BF117" s="218">
        <f>IF(N117="snížená",J117,0)</f>
        <v>0</v>
      </c>
      <c r="BG117" s="218">
        <f>IF(N117="zákl. přenesená",J117,0)</f>
        <v>0</v>
      </c>
      <c r="BH117" s="218">
        <f>IF(N117="sníž. přenesená",J117,0)</f>
        <v>0</v>
      </c>
      <c r="BI117" s="218">
        <f>IF(N117="nulová",J117,0)</f>
        <v>0</v>
      </c>
      <c r="BJ117" s="17" t="s">
        <v>76</v>
      </c>
      <c r="BK117" s="218">
        <f>ROUND(I117*H117,2)</f>
        <v>0</v>
      </c>
      <c r="BL117" s="17" t="s">
        <v>591</v>
      </c>
      <c r="BM117" s="217" t="s">
        <v>711</v>
      </c>
    </row>
    <row r="118" s="2" customFormat="1">
      <c r="A118" s="38"/>
      <c r="B118" s="39"/>
      <c r="C118" s="40"/>
      <c r="D118" s="226" t="s">
        <v>2143</v>
      </c>
      <c r="E118" s="40"/>
      <c r="F118" s="265" t="s">
        <v>5269</v>
      </c>
      <c r="G118" s="40"/>
      <c r="H118" s="40"/>
      <c r="I118" s="221"/>
      <c r="J118" s="40"/>
      <c r="K118" s="40"/>
      <c r="L118" s="44"/>
      <c r="M118" s="222"/>
      <c r="N118" s="223"/>
      <c r="O118" s="84"/>
      <c r="P118" s="84"/>
      <c r="Q118" s="84"/>
      <c r="R118" s="84"/>
      <c r="S118" s="84"/>
      <c r="T118" s="85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T118" s="17" t="s">
        <v>2143</v>
      </c>
      <c r="AU118" s="17" t="s">
        <v>76</v>
      </c>
    </row>
    <row r="119" s="2" customFormat="1" ht="16.5" customHeight="1">
      <c r="A119" s="38"/>
      <c r="B119" s="39"/>
      <c r="C119" s="206" t="s">
        <v>69</v>
      </c>
      <c r="D119" s="206" t="s">
        <v>267</v>
      </c>
      <c r="E119" s="207" t="s">
        <v>5305</v>
      </c>
      <c r="F119" s="208" t="s">
        <v>5306</v>
      </c>
      <c r="G119" s="209" t="s">
        <v>5211</v>
      </c>
      <c r="H119" s="210">
        <v>150</v>
      </c>
      <c r="I119" s="211"/>
      <c r="J119" s="212">
        <f>ROUND(I119*H119,2)</f>
        <v>0</v>
      </c>
      <c r="K119" s="208" t="s">
        <v>19</v>
      </c>
      <c r="L119" s="44"/>
      <c r="M119" s="213" t="s">
        <v>19</v>
      </c>
      <c r="N119" s="214" t="s">
        <v>40</v>
      </c>
      <c r="O119" s="84"/>
      <c r="P119" s="215">
        <f>O119*H119</f>
        <v>0</v>
      </c>
      <c r="Q119" s="215">
        <v>0</v>
      </c>
      <c r="R119" s="215">
        <f>Q119*H119</f>
        <v>0</v>
      </c>
      <c r="S119" s="215">
        <v>0</v>
      </c>
      <c r="T119" s="216">
        <f>S119*H119</f>
        <v>0</v>
      </c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R119" s="217" t="s">
        <v>591</v>
      </c>
      <c r="AT119" s="217" t="s">
        <v>267</v>
      </c>
      <c r="AU119" s="217" t="s">
        <v>76</v>
      </c>
      <c r="AY119" s="17" t="s">
        <v>266</v>
      </c>
      <c r="BE119" s="218">
        <f>IF(N119="základní",J119,0)</f>
        <v>0</v>
      </c>
      <c r="BF119" s="218">
        <f>IF(N119="snížená",J119,0)</f>
        <v>0</v>
      </c>
      <c r="BG119" s="218">
        <f>IF(N119="zákl. přenesená",J119,0)</f>
        <v>0</v>
      </c>
      <c r="BH119" s="218">
        <f>IF(N119="sníž. přenesená",J119,0)</f>
        <v>0</v>
      </c>
      <c r="BI119" s="218">
        <f>IF(N119="nulová",J119,0)</f>
        <v>0</v>
      </c>
      <c r="BJ119" s="17" t="s">
        <v>76</v>
      </c>
      <c r="BK119" s="218">
        <f>ROUND(I119*H119,2)</f>
        <v>0</v>
      </c>
      <c r="BL119" s="17" t="s">
        <v>591</v>
      </c>
      <c r="BM119" s="217" t="s">
        <v>723</v>
      </c>
    </row>
    <row r="120" s="2" customFormat="1">
      <c r="A120" s="38"/>
      <c r="B120" s="39"/>
      <c r="C120" s="40"/>
      <c r="D120" s="226" t="s">
        <v>2143</v>
      </c>
      <c r="E120" s="40"/>
      <c r="F120" s="265" t="s">
        <v>5269</v>
      </c>
      <c r="G120" s="40"/>
      <c r="H120" s="40"/>
      <c r="I120" s="221"/>
      <c r="J120" s="40"/>
      <c r="K120" s="40"/>
      <c r="L120" s="44"/>
      <c r="M120" s="222"/>
      <c r="N120" s="223"/>
      <c r="O120" s="84"/>
      <c r="P120" s="84"/>
      <c r="Q120" s="84"/>
      <c r="R120" s="84"/>
      <c r="S120" s="84"/>
      <c r="T120" s="85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T120" s="17" t="s">
        <v>2143</v>
      </c>
      <c r="AU120" s="17" t="s">
        <v>76</v>
      </c>
    </row>
    <row r="121" s="2" customFormat="1" ht="16.5" customHeight="1">
      <c r="A121" s="38"/>
      <c r="B121" s="39"/>
      <c r="C121" s="206" t="s">
        <v>69</v>
      </c>
      <c r="D121" s="206" t="s">
        <v>267</v>
      </c>
      <c r="E121" s="207" t="s">
        <v>5307</v>
      </c>
      <c r="F121" s="208" t="s">
        <v>5308</v>
      </c>
      <c r="G121" s="209" t="s">
        <v>5211</v>
      </c>
      <c r="H121" s="210">
        <v>100</v>
      </c>
      <c r="I121" s="211"/>
      <c r="J121" s="212">
        <f>ROUND(I121*H121,2)</f>
        <v>0</v>
      </c>
      <c r="K121" s="208" t="s">
        <v>19</v>
      </c>
      <c r="L121" s="44"/>
      <c r="M121" s="213" t="s">
        <v>19</v>
      </c>
      <c r="N121" s="214" t="s">
        <v>40</v>
      </c>
      <c r="O121" s="84"/>
      <c r="P121" s="215">
        <f>O121*H121</f>
        <v>0</v>
      </c>
      <c r="Q121" s="215">
        <v>0</v>
      </c>
      <c r="R121" s="215">
        <f>Q121*H121</f>
        <v>0</v>
      </c>
      <c r="S121" s="215">
        <v>0</v>
      </c>
      <c r="T121" s="216">
        <f>S121*H121</f>
        <v>0</v>
      </c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R121" s="217" t="s">
        <v>591</v>
      </c>
      <c r="AT121" s="217" t="s">
        <v>267</v>
      </c>
      <c r="AU121" s="217" t="s">
        <v>76</v>
      </c>
      <c r="AY121" s="17" t="s">
        <v>266</v>
      </c>
      <c r="BE121" s="218">
        <f>IF(N121="základní",J121,0)</f>
        <v>0</v>
      </c>
      <c r="BF121" s="218">
        <f>IF(N121="snížená",J121,0)</f>
        <v>0</v>
      </c>
      <c r="BG121" s="218">
        <f>IF(N121="zákl. přenesená",J121,0)</f>
        <v>0</v>
      </c>
      <c r="BH121" s="218">
        <f>IF(N121="sníž. přenesená",J121,0)</f>
        <v>0</v>
      </c>
      <c r="BI121" s="218">
        <f>IF(N121="nulová",J121,0)</f>
        <v>0</v>
      </c>
      <c r="BJ121" s="17" t="s">
        <v>76</v>
      </c>
      <c r="BK121" s="218">
        <f>ROUND(I121*H121,2)</f>
        <v>0</v>
      </c>
      <c r="BL121" s="17" t="s">
        <v>591</v>
      </c>
      <c r="BM121" s="217" t="s">
        <v>741</v>
      </c>
    </row>
    <row r="122" s="2" customFormat="1">
      <c r="A122" s="38"/>
      <c r="B122" s="39"/>
      <c r="C122" s="40"/>
      <c r="D122" s="226" t="s">
        <v>2143</v>
      </c>
      <c r="E122" s="40"/>
      <c r="F122" s="265" t="s">
        <v>5269</v>
      </c>
      <c r="G122" s="40"/>
      <c r="H122" s="40"/>
      <c r="I122" s="221"/>
      <c r="J122" s="40"/>
      <c r="K122" s="40"/>
      <c r="L122" s="44"/>
      <c r="M122" s="222"/>
      <c r="N122" s="223"/>
      <c r="O122" s="84"/>
      <c r="P122" s="84"/>
      <c r="Q122" s="84"/>
      <c r="R122" s="84"/>
      <c r="S122" s="84"/>
      <c r="T122" s="85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T122" s="17" t="s">
        <v>2143</v>
      </c>
      <c r="AU122" s="17" t="s">
        <v>76</v>
      </c>
    </row>
    <row r="123" s="2" customFormat="1" ht="16.5" customHeight="1">
      <c r="A123" s="38"/>
      <c r="B123" s="39"/>
      <c r="C123" s="206" t="s">
        <v>69</v>
      </c>
      <c r="D123" s="206" t="s">
        <v>267</v>
      </c>
      <c r="E123" s="207" t="s">
        <v>5309</v>
      </c>
      <c r="F123" s="208" t="s">
        <v>5310</v>
      </c>
      <c r="G123" s="209" t="s">
        <v>5069</v>
      </c>
      <c r="H123" s="210">
        <v>10</v>
      </c>
      <c r="I123" s="211"/>
      <c r="J123" s="212">
        <f>ROUND(I123*H123,2)</f>
        <v>0</v>
      </c>
      <c r="K123" s="208" t="s">
        <v>19</v>
      </c>
      <c r="L123" s="44"/>
      <c r="M123" s="213" t="s">
        <v>19</v>
      </c>
      <c r="N123" s="214" t="s">
        <v>40</v>
      </c>
      <c r="O123" s="84"/>
      <c r="P123" s="215">
        <f>O123*H123</f>
        <v>0</v>
      </c>
      <c r="Q123" s="215">
        <v>0</v>
      </c>
      <c r="R123" s="215">
        <f>Q123*H123</f>
        <v>0</v>
      </c>
      <c r="S123" s="215">
        <v>0</v>
      </c>
      <c r="T123" s="216">
        <f>S123*H123</f>
        <v>0</v>
      </c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R123" s="217" t="s">
        <v>591</v>
      </c>
      <c r="AT123" s="217" t="s">
        <v>267</v>
      </c>
      <c r="AU123" s="217" t="s">
        <v>76</v>
      </c>
      <c r="AY123" s="17" t="s">
        <v>266</v>
      </c>
      <c r="BE123" s="218">
        <f>IF(N123="základní",J123,0)</f>
        <v>0</v>
      </c>
      <c r="BF123" s="218">
        <f>IF(N123="snížená",J123,0)</f>
        <v>0</v>
      </c>
      <c r="BG123" s="218">
        <f>IF(N123="zákl. přenesená",J123,0)</f>
        <v>0</v>
      </c>
      <c r="BH123" s="218">
        <f>IF(N123="sníž. přenesená",J123,0)</f>
        <v>0</v>
      </c>
      <c r="BI123" s="218">
        <f>IF(N123="nulová",J123,0)</f>
        <v>0</v>
      </c>
      <c r="BJ123" s="17" t="s">
        <v>76</v>
      </c>
      <c r="BK123" s="218">
        <f>ROUND(I123*H123,2)</f>
        <v>0</v>
      </c>
      <c r="BL123" s="17" t="s">
        <v>591</v>
      </c>
      <c r="BM123" s="217" t="s">
        <v>756</v>
      </c>
    </row>
    <row r="124" s="2" customFormat="1">
      <c r="A124" s="38"/>
      <c r="B124" s="39"/>
      <c r="C124" s="40"/>
      <c r="D124" s="226" t="s">
        <v>2143</v>
      </c>
      <c r="E124" s="40"/>
      <c r="F124" s="265" t="s">
        <v>5311</v>
      </c>
      <c r="G124" s="40"/>
      <c r="H124" s="40"/>
      <c r="I124" s="221"/>
      <c r="J124" s="40"/>
      <c r="K124" s="40"/>
      <c r="L124" s="44"/>
      <c r="M124" s="222"/>
      <c r="N124" s="223"/>
      <c r="O124" s="84"/>
      <c r="P124" s="84"/>
      <c r="Q124" s="84"/>
      <c r="R124" s="84"/>
      <c r="S124" s="84"/>
      <c r="T124" s="85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T124" s="17" t="s">
        <v>2143</v>
      </c>
      <c r="AU124" s="17" t="s">
        <v>76</v>
      </c>
    </row>
    <row r="125" s="2" customFormat="1" ht="16.5" customHeight="1">
      <c r="A125" s="38"/>
      <c r="B125" s="39"/>
      <c r="C125" s="206" t="s">
        <v>69</v>
      </c>
      <c r="D125" s="206" t="s">
        <v>267</v>
      </c>
      <c r="E125" s="207" t="s">
        <v>5312</v>
      </c>
      <c r="F125" s="208" t="s">
        <v>5313</v>
      </c>
      <c r="G125" s="209" t="s">
        <v>5211</v>
      </c>
      <c r="H125" s="210">
        <v>100</v>
      </c>
      <c r="I125" s="211"/>
      <c r="J125" s="212">
        <f>ROUND(I125*H125,2)</f>
        <v>0</v>
      </c>
      <c r="K125" s="208" t="s">
        <v>19</v>
      </c>
      <c r="L125" s="44"/>
      <c r="M125" s="213" t="s">
        <v>19</v>
      </c>
      <c r="N125" s="214" t="s">
        <v>40</v>
      </c>
      <c r="O125" s="84"/>
      <c r="P125" s="215">
        <f>O125*H125</f>
        <v>0</v>
      </c>
      <c r="Q125" s="215">
        <v>0</v>
      </c>
      <c r="R125" s="215">
        <f>Q125*H125</f>
        <v>0</v>
      </c>
      <c r="S125" s="215">
        <v>0</v>
      </c>
      <c r="T125" s="216">
        <f>S125*H125</f>
        <v>0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R125" s="217" t="s">
        <v>591</v>
      </c>
      <c r="AT125" s="217" t="s">
        <v>267</v>
      </c>
      <c r="AU125" s="217" t="s">
        <v>76</v>
      </c>
      <c r="AY125" s="17" t="s">
        <v>266</v>
      </c>
      <c r="BE125" s="218">
        <f>IF(N125="základní",J125,0)</f>
        <v>0</v>
      </c>
      <c r="BF125" s="218">
        <f>IF(N125="snížená",J125,0)</f>
        <v>0</v>
      </c>
      <c r="BG125" s="218">
        <f>IF(N125="zákl. přenesená",J125,0)</f>
        <v>0</v>
      </c>
      <c r="BH125" s="218">
        <f>IF(N125="sníž. přenesená",J125,0)</f>
        <v>0</v>
      </c>
      <c r="BI125" s="218">
        <f>IF(N125="nulová",J125,0)</f>
        <v>0</v>
      </c>
      <c r="BJ125" s="17" t="s">
        <v>76</v>
      </c>
      <c r="BK125" s="218">
        <f>ROUND(I125*H125,2)</f>
        <v>0</v>
      </c>
      <c r="BL125" s="17" t="s">
        <v>591</v>
      </c>
      <c r="BM125" s="217" t="s">
        <v>768</v>
      </c>
    </row>
    <row r="126" s="2" customFormat="1">
      <c r="A126" s="38"/>
      <c r="B126" s="39"/>
      <c r="C126" s="40"/>
      <c r="D126" s="226" t="s">
        <v>2143</v>
      </c>
      <c r="E126" s="40"/>
      <c r="F126" s="265" t="s">
        <v>5269</v>
      </c>
      <c r="G126" s="40"/>
      <c r="H126" s="40"/>
      <c r="I126" s="221"/>
      <c r="J126" s="40"/>
      <c r="K126" s="40"/>
      <c r="L126" s="44"/>
      <c r="M126" s="222"/>
      <c r="N126" s="223"/>
      <c r="O126" s="84"/>
      <c r="P126" s="84"/>
      <c r="Q126" s="84"/>
      <c r="R126" s="84"/>
      <c r="S126" s="84"/>
      <c r="T126" s="85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T126" s="17" t="s">
        <v>2143</v>
      </c>
      <c r="AU126" s="17" t="s">
        <v>76</v>
      </c>
    </row>
    <row r="127" s="2" customFormat="1" ht="16.5" customHeight="1">
      <c r="A127" s="38"/>
      <c r="B127" s="39"/>
      <c r="C127" s="206" t="s">
        <v>69</v>
      </c>
      <c r="D127" s="206" t="s">
        <v>267</v>
      </c>
      <c r="E127" s="207" t="s">
        <v>5314</v>
      </c>
      <c r="F127" s="208" t="s">
        <v>5315</v>
      </c>
      <c r="G127" s="209" t="s">
        <v>5021</v>
      </c>
      <c r="H127" s="210">
        <v>100</v>
      </c>
      <c r="I127" s="211"/>
      <c r="J127" s="212">
        <f>ROUND(I127*H127,2)</f>
        <v>0</v>
      </c>
      <c r="K127" s="208" t="s">
        <v>19</v>
      </c>
      <c r="L127" s="44"/>
      <c r="M127" s="213" t="s">
        <v>19</v>
      </c>
      <c r="N127" s="214" t="s">
        <v>40</v>
      </c>
      <c r="O127" s="84"/>
      <c r="P127" s="215">
        <f>O127*H127</f>
        <v>0</v>
      </c>
      <c r="Q127" s="215">
        <v>0</v>
      </c>
      <c r="R127" s="215">
        <f>Q127*H127</f>
        <v>0</v>
      </c>
      <c r="S127" s="215">
        <v>0</v>
      </c>
      <c r="T127" s="216">
        <f>S127*H127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217" t="s">
        <v>591</v>
      </c>
      <c r="AT127" s="217" t="s">
        <v>267</v>
      </c>
      <c r="AU127" s="217" t="s">
        <v>76</v>
      </c>
      <c r="AY127" s="17" t="s">
        <v>266</v>
      </c>
      <c r="BE127" s="218">
        <f>IF(N127="základní",J127,0)</f>
        <v>0</v>
      </c>
      <c r="BF127" s="218">
        <f>IF(N127="snížená",J127,0)</f>
        <v>0</v>
      </c>
      <c r="BG127" s="218">
        <f>IF(N127="zákl. přenesená",J127,0)</f>
        <v>0</v>
      </c>
      <c r="BH127" s="218">
        <f>IF(N127="sníž. přenesená",J127,0)</f>
        <v>0</v>
      </c>
      <c r="BI127" s="218">
        <f>IF(N127="nulová",J127,0)</f>
        <v>0</v>
      </c>
      <c r="BJ127" s="17" t="s">
        <v>76</v>
      </c>
      <c r="BK127" s="218">
        <f>ROUND(I127*H127,2)</f>
        <v>0</v>
      </c>
      <c r="BL127" s="17" t="s">
        <v>591</v>
      </c>
      <c r="BM127" s="217" t="s">
        <v>782</v>
      </c>
    </row>
    <row r="128" s="2" customFormat="1">
      <c r="A128" s="38"/>
      <c r="B128" s="39"/>
      <c r="C128" s="40"/>
      <c r="D128" s="226" t="s">
        <v>2143</v>
      </c>
      <c r="E128" s="40"/>
      <c r="F128" s="265" t="s">
        <v>5269</v>
      </c>
      <c r="G128" s="40"/>
      <c r="H128" s="40"/>
      <c r="I128" s="221"/>
      <c r="J128" s="40"/>
      <c r="K128" s="40"/>
      <c r="L128" s="44"/>
      <c r="M128" s="222"/>
      <c r="N128" s="223"/>
      <c r="O128" s="84"/>
      <c r="P128" s="84"/>
      <c r="Q128" s="84"/>
      <c r="R128" s="84"/>
      <c r="S128" s="84"/>
      <c r="T128" s="85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T128" s="17" t="s">
        <v>2143</v>
      </c>
      <c r="AU128" s="17" t="s">
        <v>76</v>
      </c>
    </row>
    <row r="129" s="2" customFormat="1" ht="16.5" customHeight="1">
      <c r="A129" s="38"/>
      <c r="B129" s="39"/>
      <c r="C129" s="206" t="s">
        <v>69</v>
      </c>
      <c r="D129" s="206" t="s">
        <v>267</v>
      </c>
      <c r="E129" s="207" t="s">
        <v>5316</v>
      </c>
      <c r="F129" s="208" t="s">
        <v>5317</v>
      </c>
      <c r="G129" s="209" t="s">
        <v>5035</v>
      </c>
      <c r="H129" s="210">
        <v>11000</v>
      </c>
      <c r="I129" s="211"/>
      <c r="J129" s="212">
        <f>ROUND(I129*H129,2)</f>
        <v>0</v>
      </c>
      <c r="K129" s="208" t="s">
        <v>19</v>
      </c>
      <c r="L129" s="44"/>
      <c r="M129" s="213" t="s">
        <v>19</v>
      </c>
      <c r="N129" s="214" t="s">
        <v>40</v>
      </c>
      <c r="O129" s="84"/>
      <c r="P129" s="215">
        <f>O129*H129</f>
        <v>0</v>
      </c>
      <c r="Q129" s="215">
        <v>0</v>
      </c>
      <c r="R129" s="215">
        <f>Q129*H129</f>
        <v>0</v>
      </c>
      <c r="S129" s="215">
        <v>0</v>
      </c>
      <c r="T129" s="216">
        <f>S129*H129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217" t="s">
        <v>591</v>
      </c>
      <c r="AT129" s="217" t="s">
        <v>267</v>
      </c>
      <c r="AU129" s="217" t="s">
        <v>76</v>
      </c>
      <c r="AY129" s="17" t="s">
        <v>266</v>
      </c>
      <c r="BE129" s="218">
        <f>IF(N129="základní",J129,0)</f>
        <v>0</v>
      </c>
      <c r="BF129" s="218">
        <f>IF(N129="snížená",J129,0)</f>
        <v>0</v>
      </c>
      <c r="BG129" s="218">
        <f>IF(N129="zákl. přenesená",J129,0)</f>
        <v>0</v>
      </c>
      <c r="BH129" s="218">
        <f>IF(N129="sníž. přenesená",J129,0)</f>
        <v>0</v>
      </c>
      <c r="BI129" s="218">
        <f>IF(N129="nulová",J129,0)</f>
        <v>0</v>
      </c>
      <c r="BJ129" s="17" t="s">
        <v>76</v>
      </c>
      <c r="BK129" s="218">
        <f>ROUND(I129*H129,2)</f>
        <v>0</v>
      </c>
      <c r="BL129" s="17" t="s">
        <v>591</v>
      </c>
      <c r="BM129" s="217" t="s">
        <v>801</v>
      </c>
    </row>
    <row r="130" s="2" customFormat="1" ht="16.5" customHeight="1">
      <c r="A130" s="38"/>
      <c r="B130" s="39"/>
      <c r="C130" s="206" t="s">
        <v>69</v>
      </c>
      <c r="D130" s="206" t="s">
        <v>267</v>
      </c>
      <c r="E130" s="207" t="s">
        <v>5318</v>
      </c>
      <c r="F130" s="208" t="s">
        <v>5319</v>
      </c>
      <c r="G130" s="209" t="s">
        <v>5320</v>
      </c>
      <c r="H130" s="210">
        <v>1.5</v>
      </c>
      <c r="I130" s="211"/>
      <c r="J130" s="212">
        <f>ROUND(I130*H130,2)</f>
        <v>0</v>
      </c>
      <c r="K130" s="208" t="s">
        <v>19</v>
      </c>
      <c r="L130" s="44"/>
      <c r="M130" s="213" t="s">
        <v>19</v>
      </c>
      <c r="N130" s="214" t="s">
        <v>40</v>
      </c>
      <c r="O130" s="84"/>
      <c r="P130" s="215">
        <f>O130*H130</f>
        <v>0</v>
      </c>
      <c r="Q130" s="215">
        <v>0</v>
      </c>
      <c r="R130" s="215">
        <f>Q130*H130</f>
        <v>0</v>
      </c>
      <c r="S130" s="215">
        <v>0</v>
      </c>
      <c r="T130" s="216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17" t="s">
        <v>591</v>
      </c>
      <c r="AT130" s="217" t="s">
        <v>267</v>
      </c>
      <c r="AU130" s="217" t="s">
        <v>76</v>
      </c>
      <c r="AY130" s="17" t="s">
        <v>266</v>
      </c>
      <c r="BE130" s="218">
        <f>IF(N130="základní",J130,0)</f>
        <v>0</v>
      </c>
      <c r="BF130" s="218">
        <f>IF(N130="snížená",J130,0)</f>
        <v>0</v>
      </c>
      <c r="BG130" s="218">
        <f>IF(N130="zákl. přenesená",J130,0)</f>
        <v>0</v>
      </c>
      <c r="BH130" s="218">
        <f>IF(N130="sníž. přenesená",J130,0)</f>
        <v>0</v>
      </c>
      <c r="BI130" s="218">
        <f>IF(N130="nulová",J130,0)</f>
        <v>0</v>
      </c>
      <c r="BJ130" s="17" t="s">
        <v>76</v>
      </c>
      <c r="BK130" s="218">
        <f>ROUND(I130*H130,2)</f>
        <v>0</v>
      </c>
      <c r="BL130" s="17" t="s">
        <v>591</v>
      </c>
      <c r="BM130" s="217" t="s">
        <v>820</v>
      </c>
    </row>
    <row r="131" s="2" customFormat="1" ht="16.5" customHeight="1">
      <c r="A131" s="38"/>
      <c r="B131" s="39"/>
      <c r="C131" s="206" t="s">
        <v>69</v>
      </c>
      <c r="D131" s="206" t="s">
        <v>267</v>
      </c>
      <c r="E131" s="207" t="s">
        <v>5321</v>
      </c>
      <c r="F131" s="208" t="s">
        <v>5322</v>
      </c>
      <c r="G131" s="209" t="s">
        <v>5021</v>
      </c>
      <c r="H131" s="210">
        <v>270</v>
      </c>
      <c r="I131" s="211"/>
      <c r="J131" s="212">
        <f>ROUND(I131*H131,2)</f>
        <v>0</v>
      </c>
      <c r="K131" s="208" t="s">
        <v>19</v>
      </c>
      <c r="L131" s="44"/>
      <c r="M131" s="213" t="s">
        <v>19</v>
      </c>
      <c r="N131" s="214" t="s">
        <v>40</v>
      </c>
      <c r="O131" s="84"/>
      <c r="P131" s="215">
        <f>O131*H131</f>
        <v>0</v>
      </c>
      <c r="Q131" s="215">
        <v>0</v>
      </c>
      <c r="R131" s="215">
        <f>Q131*H131</f>
        <v>0</v>
      </c>
      <c r="S131" s="215">
        <v>0</v>
      </c>
      <c r="T131" s="216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217" t="s">
        <v>591</v>
      </c>
      <c r="AT131" s="217" t="s">
        <v>267</v>
      </c>
      <c r="AU131" s="217" t="s">
        <v>76</v>
      </c>
      <c r="AY131" s="17" t="s">
        <v>266</v>
      </c>
      <c r="BE131" s="218">
        <f>IF(N131="základní",J131,0)</f>
        <v>0</v>
      </c>
      <c r="BF131" s="218">
        <f>IF(N131="snížená",J131,0)</f>
        <v>0</v>
      </c>
      <c r="BG131" s="218">
        <f>IF(N131="zákl. přenesená",J131,0)</f>
        <v>0</v>
      </c>
      <c r="BH131" s="218">
        <f>IF(N131="sníž. přenesená",J131,0)</f>
        <v>0</v>
      </c>
      <c r="BI131" s="218">
        <f>IF(N131="nulová",J131,0)</f>
        <v>0</v>
      </c>
      <c r="BJ131" s="17" t="s">
        <v>76</v>
      </c>
      <c r="BK131" s="218">
        <f>ROUND(I131*H131,2)</f>
        <v>0</v>
      </c>
      <c r="BL131" s="17" t="s">
        <v>591</v>
      </c>
      <c r="BM131" s="217" t="s">
        <v>832</v>
      </c>
    </row>
    <row r="132" s="2" customFormat="1" ht="16.5" customHeight="1">
      <c r="A132" s="38"/>
      <c r="B132" s="39"/>
      <c r="C132" s="206" t="s">
        <v>69</v>
      </c>
      <c r="D132" s="206" t="s">
        <v>267</v>
      </c>
      <c r="E132" s="207" t="s">
        <v>5323</v>
      </c>
      <c r="F132" s="208" t="s">
        <v>5324</v>
      </c>
      <c r="G132" s="209" t="s">
        <v>5069</v>
      </c>
      <c r="H132" s="210">
        <v>6</v>
      </c>
      <c r="I132" s="211"/>
      <c r="J132" s="212">
        <f>ROUND(I132*H132,2)</f>
        <v>0</v>
      </c>
      <c r="K132" s="208" t="s">
        <v>19</v>
      </c>
      <c r="L132" s="44"/>
      <c r="M132" s="213" t="s">
        <v>19</v>
      </c>
      <c r="N132" s="214" t="s">
        <v>40</v>
      </c>
      <c r="O132" s="84"/>
      <c r="P132" s="215">
        <f>O132*H132</f>
        <v>0</v>
      </c>
      <c r="Q132" s="215">
        <v>0</v>
      </c>
      <c r="R132" s="215">
        <f>Q132*H132</f>
        <v>0</v>
      </c>
      <c r="S132" s="215">
        <v>0</v>
      </c>
      <c r="T132" s="216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17" t="s">
        <v>591</v>
      </c>
      <c r="AT132" s="217" t="s">
        <v>267</v>
      </c>
      <c r="AU132" s="217" t="s">
        <v>76</v>
      </c>
      <c r="AY132" s="17" t="s">
        <v>266</v>
      </c>
      <c r="BE132" s="218">
        <f>IF(N132="základní",J132,0)</f>
        <v>0</v>
      </c>
      <c r="BF132" s="218">
        <f>IF(N132="snížená",J132,0)</f>
        <v>0</v>
      </c>
      <c r="BG132" s="218">
        <f>IF(N132="zákl. přenesená",J132,0)</f>
        <v>0</v>
      </c>
      <c r="BH132" s="218">
        <f>IF(N132="sníž. přenesená",J132,0)</f>
        <v>0</v>
      </c>
      <c r="BI132" s="218">
        <f>IF(N132="nulová",J132,0)</f>
        <v>0</v>
      </c>
      <c r="BJ132" s="17" t="s">
        <v>76</v>
      </c>
      <c r="BK132" s="218">
        <f>ROUND(I132*H132,2)</f>
        <v>0</v>
      </c>
      <c r="BL132" s="17" t="s">
        <v>591</v>
      </c>
      <c r="BM132" s="217" t="s">
        <v>846</v>
      </c>
    </row>
    <row r="133" s="2" customFormat="1" ht="16.5" customHeight="1">
      <c r="A133" s="38"/>
      <c r="B133" s="39"/>
      <c r="C133" s="206" t="s">
        <v>69</v>
      </c>
      <c r="D133" s="206" t="s">
        <v>267</v>
      </c>
      <c r="E133" s="207" t="s">
        <v>5325</v>
      </c>
      <c r="F133" s="208" t="s">
        <v>5326</v>
      </c>
      <c r="G133" s="209" t="s">
        <v>5035</v>
      </c>
      <c r="H133" s="210">
        <v>400</v>
      </c>
      <c r="I133" s="211"/>
      <c r="J133" s="212">
        <f>ROUND(I133*H133,2)</f>
        <v>0</v>
      </c>
      <c r="K133" s="208" t="s">
        <v>19</v>
      </c>
      <c r="L133" s="44"/>
      <c r="M133" s="213" t="s">
        <v>19</v>
      </c>
      <c r="N133" s="214" t="s">
        <v>40</v>
      </c>
      <c r="O133" s="84"/>
      <c r="P133" s="215">
        <f>O133*H133</f>
        <v>0</v>
      </c>
      <c r="Q133" s="215">
        <v>0</v>
      </c>
      <c r="R133" s="215">
        <f>Q133*H133</f>
        <v>0</v>
      </c>
      <c r="S133" s="215">
        <v>0</v>
      </c>
      <c r="T133" s="216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217" t="s">
        <v>591</v>
      </c>
      <c r="AT133" s="217" t="s">
        <v>267</v>
      </c>
      <c r="AU133" s="217" t="s">
        <v>76</v>
      </c>
      <c r="AY133" s="17" t="s">
        <v>266</v>
      </c>
      <c r="BE133" s="218">
        <f>IF(N133="základní",J133,0)</f>
        <v>0</v>
      </c>
      <c r="BF133" s="218">
        <f>IF(N133="snížená",J133,0)</f>
        <v>0</v>
      </c>
      <c r="BG133" s="218">
        <f>IF(N133="zákl. přenesená",J133,0)</f>
        <v>0</v>
      </c>
      <c r="BH133" s="218">
        <f>IF(N133="sníž. přenesená",J133,0)</f>
        <v>0</v>
      </c>
      <c r="BI133" s="218">
        <f>IF(N133="nulová",J133,0)</f>
        <v>0</v>
      </c>
      <c r="BJ133" s="17" t="s">
        <v>76</v>
      </c>
      <c r="BK133" s="218">
        <f>ROUND(I133*H133,2)</f>
        <v>0</v>
      </c>
      <c r="BL133" s="17" t="s">
        <v>591</v>
      </c>
      <c r="BM133" s="217" t="s">
        <v>860</v>
      </c>
    </row>
    <row r="134" s="2" customFormat="1" ht="16.5" customHeight="1">
      <c r="A134" s="38"/>
      <c r="B134" s="39"/>
      <c r="C134" s="206" t="s">
        <v>69</v>
      </c>
      <c r="D134" s="206" t="s">
        <v>267</v>
      </c>
      <c r="E134" s="207" t="s">
        <v>5327</v>
      </c>
      <c r="F134" s="208" t="s">
        <v>5328</v>
      </c>
      <c r="G134" s="209" t="s">
        <v>5069</v>
      </c>
      <c r="H134" s="210">
        <v>10</v>
      </c>
      <c r="I134" s="211"/>
      <c r="J134" s="212">
        <f>ROUND(I134*H134,2)</f>
        <v>0</v>
      </c>
      <c r="K134" s="208" t="s">
        <v>19</v>
      </c>
      <c r="L134" s="44"/>
      <c r="M134" s="213" t="s">
        <v>19</v>
      </c>
      <c r="N134" s="214" t="s">
        <v>40</v>
      </c>
      <c r="O134" s="84"/>
      <c r="P134" s="215">
        <f>O134*H134</f>
        <v>0</v>
      </c>
      <c r="Q134" s="215">
        <v>0</v>
      </c>
      <c r="R134" s="215">
        <f>Q134*H134</f>
        <v>0</v>
      </c>
      <c r="S134" s="215">
        <v>0</v>
      </c>
      <c r="T134" s="216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17" t="s">
        <v>591</v>
      </c>
      <c r="AT134" s="217" t="s">
        <v>267</v>
      </c>
      <c r="AU134" s="217" t="s">
        <v>76</v>
      </c>
      <c r="AY134" s="17" t="s">
        <v>266</v>
      </c>
      <c r="BE134" s="218">
        <f>IF(N134="základní",J134,0)</f>
        <v>0</v>
      </c>
      <c r="BF134" s="218">
        <f>IF(N134="snížená",J134,0)</f>
        <v>0</v>
      </c>
      <c r="BG134" s="218">
        <f>IF(N134="zákl. přenesená",J134,0)</f>
        <v>0</v>
      </c>
      <c r="BH134" s="218">
        <f>IF(N134="sníž. přenesená",J134,0)</f>
        <v>0</v>
      </c>
      <c r="BI134" s="218">
        <f>IF(N134="nulová",J134,0)</f>
        <v>0</v>
      </c>
      <c r="BJ134" s="17" t="s">
        <v>76</v>
      </c>
      <c r="BK134" s="218">
        <f>ROUND(I134*H134,2)</f>
        <v>0</v>
      </c>
      <c r="BL134" s="17" t="s">
        <v>591</v>
      </c>
      <c r="BM134" s="217" t="s">
        <v>871</v>
      </c>
    </row>
    <row r="135" s="2" customFormat="1" ht="16.5" customHeight="1">
      <c r="A135" s="38"/>
      <c r="B135" s="39"/>
      <c r="C135" s="206" t="s">
        <v>69</v>
      </c>
      <c r="D135" s="206" t="s">
        <v>267</v>
      </c>
      <c r="E135" s="207" t="s">
        <v>5329</v>
      </c>
      <c r="F135" s="208" t="s">
        <v>5330</v>
      </c>
      <c r="G135" s="209" t="s">
        <v>5069</v>
      </c>
      <c r="H135" s="210">
        <v>10</v>
      </c>
      <c r="I135" s="211"/>
      <c r="J135" s="212">
        <f>ROUND(I135*H135,2)</f>
        <v>0</v>
      </c>
      <c r="K135" s="208" t="s">
        <v>19</v>
      </c>
      <c r="L135" s="44"/>
      <c r="M135" s="213" t="s">
        <v>19</v>
      </c>
      <c r="N135" s="214" t="s">
        <v>40</v>
      </c>
      <c r="O135" s="84"/>
      <c r="P135" s="215">
        <f>O135*H135</f>
        <v>0</v>
      </c>
      <c r="Q135" s="215">
        <v>0</v>
      </c>
      <c r="R135" s="215">
        <f>Q135*H135</f>
        <v>0</v>
      </c>
      <c r="S135" s="215">
        <v>0</v>
      </c>
      <c r="T135" s="216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217" t="s">
        <v>591</v>
      </c>
      <c r="AT135" s="217" t="s">
        <v>267</v>
      </c>
      <c r="AU135" s="217" t="s">
        <v>76</v>
      </c>
      <c r="AY135" s="17" t="s">
        <v>266</v>
      </c>
      <c r="BE135" s="218">
        <f>IF(N135="základní",J135,0)</f>
        <v>0</v>
      </c>
      <c r="BF135" s="218">
        <f>IF(N135="snížená",J135,0)</f>
        <v>0</v>
      </c>
      <c r="BG135" s="218">
        <f>IF(N135="zákl. přenesená",J135,0)</f>
        <v>0</v>
      </c>
      <c r="BH135" s="218">
        <f>IF(N135="sníž. přenesená",J135,0)</f>
        <v>0</v>
      </c>
      <c r="BI135" s="218">
        <f>IF(N135="nulová",J135,0)</f>
        <v>0</v>
      </c>
      <c r="BJ135" s="17" t="s">
        <v>76</v>
      </c>
      <c r="BK135" s="218">
        <f>ROUND(I135*H135,2)</f>
        <v>0</v>
      </c>
      <c r="BL135" s="17" t="s">
        <v>591</v>
      </c>
      <c r="BM135" s="217" t="s">
        <v>886</v>
      </c>
    </row>
    <row r="136" s="2" customFormat="1" ht="16.5" customHeight="1">
      <c r="A136" s="38"/>
      <c r="B136" s="39"/>
      <c r="C136" s="206" t="s">
        <v>69</v>
      </c>
      <c r="D136" s="206" t="s">
        <v>267</v>
      </c>
      <c r="E136" s="207" t="s">
        <v>5331</v>
      </c>
      <c r="F136" s="208" t="s">
        <v>5332</v>
      </c>
      <c r="G136" s="209" t="s">
        <v>5069</v>
      </c>
      <c r="H136" s="210">
        <v>49</v>
      </c>
      <c r="I136" s="211"/>
      <c r="J136" s="212">
        <f>ROUND(I136*H136,2)</f>
        <v>0</v>
      </c>
      <c r="K136" s="208" t="s">
        <v>19</v>
      </c>
      <c r="L136" s="44"/>
      <c r="M136" s="213" t="s">
        <v>19</v>
      </c>
      <c r="N136" s="214" t="s">
        <v>40</v>
      </c>
      <c r="O136" s="84"/>
      <c r="P136" s="215">
        <f>O136*H136</f>
        <v>0</v>
      </c>
      <c r="Q136" s="215">
        <v>0</v>
      </c>
      <c r="R136" s="215">
        <f>Q136*H136</f>
        <v>0</v>
      </c>
      <c r="S136" s="215">
        <v>0</v>
      </c>
      <c r="T136" s="216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17" t="s">
        <v>591</v>
      </c>
      <c r="AT136" s="217" t="s">
        <v>267</v>
      </c>
      <c r="AU136" s="217" t="s">
        <v>76</v>
      </c>
      <c r="AY136" s="17" t="s">
        <v>266</v>
      </c>
      <c r="BE136" s="218">
        <f>IF(N136="základní",J136,0)</f>
        <v>0</v>
      </c>
      <c r="BF136" s="218">
        <f>IF(N136="snížená",J136,0)</f>
        <v>0</v>
      </c>
      <c r="BG136" s="218">
        <f>IF(N136="zákl. přenesená",J136,0)</f>
        <v>0</v>
      </c>
      <c r="BH136" s="218">
        <f>IF(N136="sníž. přenesená",J136,0)</f>
        <v>0</v>
      </c>
      <c r="BI136" s="218">
        <f>IF(N136="nulová",J136,0)</f>
        <v>0</v>
      </c>
      <c r="BJ136" s="17" t="s">
        <v>76</v>
      </c>
      <c r="BK136" s="218">
        <f>ROUND(I136*H136,2)</f>
        <v>0</v>
      </c>
      <c r="BL136" s="17" t="s">
        <v>591</v>
      </c>
      <c r="BM136" s="217" t="s">
        <v>901</v>
      </c>
    </row>
    <row r="137" s="2" customFormat="1" ht="16.5" customHeight="1">
      <c r="A137" s="38"/>
      <c r="B137" s="39"/>
      <c r="C137" s="206" t="s">
        <v>69</v>
      </c>
      <c r="D137" s="206" t="s">
        <v>267</v>
      </c>
      <c r="E137" s="207" t="s">
        <v>5333</v>
      </c>
      <c r="F137" s="208" t="s">
        <v>5334</v>
      </c>
      <c r="G137" s="209" t="s">
        <v>5069</v>
      </c>
      <c r="H137" s="210">
        <v>1</v>
      </c>
      <c r="I137" s="211"/>
      <c r="J137" s="212">
        <f>ROUND(I137*H137,2)</f>
        <v>0</v>
      </c>
      <c r="K137" s="208" t="s">
        <v>19</v>
      </c>
      <c r="L137" s="44"/>
      <c r="M137" s="213" t="s">
        <v>19</v>
      </c>
      <c r="N137" s="214" t="s">
        <v>40</v>
      </c>
      <c r="O137" s="84"/>
      <c r="P137" s="215">
        <f>O137*H137</f>
        <v>0</v>
      </c>
      <c r="Q137" s="215">
        <v>0</v>
      </c>
      <c r="R137" s="215">
        <f>Q137*H137</f>
        <v>0</v>
      </c>
      <c r="S137" s="215">
        <v>0</v>
      </c>
      <c r="T137" s="216">
        <f>S137*H137</f>
        <v>0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217" t="s">
        <v>591</v>
      </c>
      <c r="AT137" s="217" t="s">
        <v>267</v>
      </c>
      <c r="AU137" s="217" t="s">
        <v>76</v>
      </c>
      <c r="AY137" s="17" t="s">
        <v>266</v>
      </c>
      <c r="BE137" s="218">
        <f>IF(N137="základní",J137,0)</f>
        <v>0</v>
      </c>
      <c r="BF137" s="218">
        <f>IF(N137="snížená",J137,0)</f>
        <v>0</v>
      </c>
      <c r="BG137" s="218">
        <f>IF(N137="zákl. přenesená",J137,0)</f>
        <v>0</v>
      </c>
      <c r="BH137" s="218">
        <f>IF(N137="sníž. přenesená",J137,0)</f>
        <v>0</v>
      </c>
      <c r="BI137" s="218">
        <f>IF(N137="nulová",J137,0)</f>
        <v>0</v>
      </c>
      <c r="BJ137" s="17" t="s">
        <v>76</v>
      </c>
      <c r="BK137" s="218">
        <f>ROUND(I137*H137,2)</f>
        <v>0</v>
      </c>
      <c r="BL137" s="17" t="s">
        <v>591</v>
      </c>
      <c r="BM137" s="217" t="s">
        <v>911</v>
      </c>
    </row>
    <row r="138" s="11" customFormat="1" ht="25.92" customHeight="1">
      <c r="A138" s="11"/>
      <c r="B138" s="192"/>
      <c r="C138" s="193"/>
      <c r="D138" s="194" t="s">
        <v>68</v>
      </c>
      <c r="E138" s="195" t="s">
        <v>5181</v>
      </c>
      <c r="F138" s="195" t="s">
        <v>5170</v>
      </c>
      <c r="G138" s="193"/>
      <c r="H138" s="193"/>
      <c r="I138" s="196"/>
      <c r="J138" s="197">
        <f>BK138</f>
        <v>0</v>
      </c>
      <c r="K138" s="193"/>
      <c r="L138" s="198"/>
      <c r="M138" s="199"/>
      <c r="N138" s="200"/>
      <c r="O138" s="200"/>
      <c r="P138" s="201">
        <f>SUM(P139:P142)</f>
        <v>0</v>
      </c>
      <c r="Q138" s="200"/>
      <c r="R138" s="201">
        <f>SUM(R139:R142)</f>
        <v>0</v>
      </c>
      <c r="S138" s="200"/>
      <c r="T138" s="202">
        <f>SUM(T139:T142)</f>
        <v>0</v>
      </c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R138" s="203" t="s">
        <v>78</v>
      </c>
      <c r="AT138" s="204" t="s">
        <v>68</v>
      </c>
      <c r="AU138" s="204" t="s">
        <v>69</v>
      </c>
      <c r="AY138" s="203" t="s">
        <v>266</v>
      </c>
      <c r="BK138" s="205">
        <f>SUM(BK139:BK142)</f>
        <v>0</v>
      </c>
    </row>
    <row r="139" s="2" customFormat="1" ht="16.5" customHeight="1">
      <c r="A139" s="38"/>
      <c r="B139" s="39"/>
      <c r="C139" s="206" t="s">
        <v>69</v>
      </c>
      <c r="D139" s="206" t="s">
        <v>267</v>
      </c>
      <c r="E139" s="207" t="s">
        <v>5335</v>
      </c>
      <c r="F139" s="208" t="s">
        <v>5336</v>
      </c>
      <c r="G139" s="209" t="s">
        <v>5035</v>
      </c>
      <c r="H139" s="210">
        <v>13000</v>
      </c>
      <c r="I139" s="211"/>
      <c r="J139" s="212">
        <f>ROUND(I139*H139,2)</f>
        <v>0</v>
      </c>
      <c r="K139" s="208" t="s">
        <v>19</v>
      </c>
      <c r="L139" s="44"/>
      <c r="M139" s="213" t="s">
        <v>19</v>
      </c>
      <c r="N139" s="214" t="s">
        <v>40</v>
      </c>
      <c r="O139" s="84"/>
      <c r="P139" s="215">
        <f>O139*H139</f>
        <v>0</v>
      </c>
      <c r="Q139" s="215">
        <v>0</v>
      </c>
      <c r="R139" s="215">
        <f>Q139*H139</f>
        <v>0</v>
      </c>
      <c r="S139" s="215">
        <v>0</v>
      </c>
      <c r="T139" s="216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17" t="s">
        <v>591</v>
      </c>
      <c r="AT139" s="217" t="s">
        <v>267</v>
      </c>
      <c r="AU139" s="217" t="s">
        <v>76</v>
      </c>
      <c r="AY139" s="17" t="s">
        <v>266</v>
      </c>
      <c r="BE139" s="218">
        <f>IF(N139="základní",J139,0)</f>
        <v>0</v>
      </c>
      <c r="BF139" s="218">
        <f>IF(N139="snížená",J139,0)</f>
        <v>0</v>
      </c>
      <c r="BG139" s="218">
        <f>IF(N139="zákl. přenesená",J139,0)</f>
        <v>0</v>
      </c>
      <c r="BH139" s="218">
        <f>IF(N139="sníž. přenesená",J139,0)</f>
        <v>0</v>
      </c>
      <c r="BI139" s="218">
        <f>IF(N139="nulová",J139,0)</f>
        <v>0</v>
      </c>
      <c r="BJ139" s="17" t="s">
        <v>76</v>
      </c>
      <c r="BK139" s="218">
        <f>ROUND(I139*H139,2)</f>
        <v>0</v>
      </c>
      <c r="BL139" s="17" t="s">
        <v>591</v>
      </c>
      <c r="BM139" s="217" t="s">
        <v>925</v>
      </c>
    </row>
    <row r="140" s="2" customFormat="1" ht="16.5" customHeight="1">
      <c r="A140" s="38"/>
      <c r="B140" s="39"/>
      <c r="C140" s="206" t="s">
        <v>69</v>
      </c>
      <c r="D140" s="206" t="s">
        <v>267</v>
      </c>
      <c r="E140" s="207" t="s">
        <v>5337</v>
      </c>
      <c r="F140" s="208" t="s">
        <v>5338</v>
      </c>
      <c r="G140" s="209" t="s">
        <v>5241</v>
      </c>
      <c r="H140" s="210">
        <v>50</v>
      </c>
      <c r="I140" s="211"/>
      <c r="J140" s="212">
        <f>ROUND(I140*H140,2)</f>
        <v>0</v>
      </c>
      <c r="K140" s="208" t="s">
        <v>19</v>
      </c>
      <c r="L140" s="44"/>
      <c r="M140" s="213" t="s">
        <v>19</v>
      </c>
      <c r="N140" s="214" t="s">
        <v>40</v>
      </c>
      <c r="O140" s="84"/>
      <c r="P140" s="215">
        <f>O140*H140</f>
        <v>0</v>
      </c>
      <c r="Q140" s="215">
        <v>0</v>
      </c>
      <c r="R140" s="215">
        <f>Q140*H140</f>
        <v>0</v>
      </c>
      <c r="S140" s="215">
        <v>0</v>
      </c>
      <c r="T140" s="216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17" t="s">
        <v>591</v>
      </c>
      <c r="AT140" s="217" t="s">
        <v>267</v>
      </c>
      <c r="AU140" s="217" t="s">
        <v>76</v>
      </c>
      <c r="AY140" s="17" t="s">
        <v>266</v>
      </c>
      <c r="BE140" s="218">
        <f>IF(N140="základní",J140,0)</f>
        <v>0</v>
      </c>
      <c r="BF140" s="218">
        <f>IF(N140="snížená",J140,0)</f>
        <v>0</v>
      </c>
      <c r="BG140" s="218">
        <f>IF(N140="zákl. přenesená",J140,0)</f>
        <v>0</v>
      </c>
      <c r="BH140" s="218">
        <f>IF(N140="sníž. přenesená",J140,0)</f>
        <v>0</v>
      </c>
      <c r="BI140" s="218">
        <f>IF(N140="nulová",J140,0)</f>
        <v>0</v>
      </c>
      <c r="BJ140" s="17" t="s">
        <v>76</v>
      </c>
      <c r="BK140" s="218">
        <f>ROUND(I140*H140,2)</f>
        <v>0</v>
      </c>
      <c r="BL140" s="17" t="s">
        <v>591</v>
      </c>
      <c r="BM140" s="217" t="s">
        <v>944</v>
      </c>
    </row>
    <row r="141" s="2" customFormat="1" ht="16.5" customHeight="1">
      <c r="A141" s="38"/>
      <c r="B141" s="39"/>
      <c r="C141" s="206" t="s">
        <v>69</v>
      </c>
      <c r="D141" s="206" t="s">
        <v>267</v>
      </c>
      <c r="E141" s="207" t="s">
        <v>5339</v>
      </c>
      <c r="F141" s="208" t="s">
        <v>5340</v>
      </c>
      <c r="G141" s="209" t="s">
        <v>5241</v>
      </c>
      <c r="H141" s="210">
        <v>15</v>
      </c>
      <c r="I141" s="211"/>
      <c r="J141" s="212">
        <f>ROUND(I141*H141,2)</f>
        <v>0</v>
      </c>
      <c r="K141" s="208" t="s">
        <v>19</v>
      </c>
      <c r="L141" s="44"/>
      <c r="M141" s="213" t="s">
        <v>19</v>
      </c>
      <c r="N141" s="214" t="s">
        <v>40</v>
      </c>
      <c r="O141" s="84"/>
      <c r="P141" s="215">
        <f>O141*H141</f>
        <v>0</v>
      </c>
      <c r="Q141" s="215">
        <v>0</v>
      </c>
      <c r="R141" s="215">
        <f>Q141*H141</f>
        <v>0</v>
      </c>
      <c r="S141" s="215">
        <v>0</v>
      </c>
      <c r="T141" s="216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217" t="s">
        <v>591</v>
      </c>
      <c r="AT141" s="217" t="s">
        <v>267</v>
      </c>
      <c r="AU141" s="217" t="s">
        <v>76</v>
      </c>
      <c r="AY141" s="17" t="s">
        <v>266</v>
      </c>
      <c r="BE141" s="218">
        <f>IF(N141="základní",J141,0)</f>
        <v>0</v>
      </c>
      <c r="BF141" s="218">
        <f>IF(N141="snížená",J141,0)</f>
        <v>0</v>
      </c>
      <c r="BG141" s="218">
        <f>IF(N141="zákl. přenesená",J141,0)</f>
        <v>0</v>
      </c>
      <c r="BH141" s="218">
        <f>IF(N141="sníž. přenesená",J141,0)</f>
        <v>0</v>
      </c>
      <c r="BI141" s="218">
        <f>IF(N141="nulová",J141,0)</f>
        <v>0</v>
      </c>
      <c r="BJ141" s="17" t="s">
        <v>76</v>
      </c>
      <c r="BK141" s="218">
        <f>ROUND(I141*H141,2)</f>
        <v>0</v>
      </c>
      <c r="BL141" s="17" t="s">
        <v>591</v>
      </c>
      <c r="BM141" s="217" t="s">
        <v>958</v>
      </c>
    </row>
    <row r="142" s="2" customFormat="1" ht="16.5" customHeight="1">
      <c r="A142" s="38"/>
      <c r="B142" s="39"/>
      <c r="C142" s="206" t="s">
        <v>69</v>
      </c>
      <c r="D142" s="206" t="s">
        <v>267</v>
      </c>
      <c r="E142" s="207" t="s">
        <v>5341</v>
      </c>
      <c r="F142" s="208" t="s">
        <v>5342</v>
      </c>
      <c r="G142" s="209" t="s">
        <v>5241</v>
      </c>
      <c r="H142" s="210">
        <v>10</v>
      </c>
      <c r="I142" s="211"/>
      <c r="J142" s="212">
        <f>ROUND(I142*H142,2)</f>
        <v>0</v>
      </c>
      <c r="K142" s="208" t="s">
        <v>19</v>
      </c>
      <c r="L142" s="44"/>
      <c r="M142" s="213" t="s">
        <v>19</v>
      </c>
      <c r="N142" s="214" t="s">
        <v>40</v>
      </c>
      <c r="O142" s="84"/>
      <c r="P142" s="215">
        <f>O142*H142</f>
        <v>0</v>
      </c>
      <c r="Q142" s="215">
        <v>0</v>
      </c>
      <c r="R142" s="215">
        <f>Q142*H142</f>
        <v>0</v>
      </c>
      <c r="S142" s="215">
        <v>0</v>
      </c>
      <c r="T142" s="216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17" t="s">
        <v>591</v>
      </c>
      <c r="AT142" s="217" t="s">
        <v>267</v>
      </c>
      <c r="AU142" s="217" t="s">
        <v>76</v>
      </c>
      <c r="AY142" s="17" t="s">
        <v>266</v>
      </c>
      <c r="BE142" s="218">
        <f>IF(N142="základní",J142,0)</f>
        <v>0</v>
      </c>
      <c r="BF142" s="218">
        <f>IF(N142="snížená",J142,0)</f>
        <v>0</v>
      </c>
      <c r="BG142" s="218">
        <f>IF(N142="zákl. přenesená",J142,0)</f>
        <v>0</v>
      </c>
      <c r="BH142" s="218">
        <f>IF(N142="sníž. přenesená",J142,0)</f>
        <v>0</v>
      </c>
      <c r="BI142" s="218">
        <f>IF(N142="nulová",J142,0)</f>
        <v>0</v>
      </c>
      <c r="BJ142" s="17" t="s">
        <v>76</v>
      </c>
      <c r="BK142" s="218">
        <f>ROUND(I142*H142,2)</f>
        <v>0</v>
      </c>
      <c r="BL142" s="17" t="s">
        <v>591</v>
      </c>
      <c r="BM142" s="217" t="s">
        <v>976</v>
      </c>
    </row>
    <row r="143" s="11" customFormat="1" ht="25.92" customHeight="1">
      <c r="A143" s="11"/>
      <c r="B143" s="192"/>
      <c r="C143" s="193"/>
      <c r="D143" s="194" t="s">
        <v>68</v>
      </c>
      <c r="E143" s="195" t="s">
        <v>5205</v>
      </c>
      <c r="F143" s="195" t="s">
        <v>5343</v>
      </c>
      <c r="G143" s="193"/>
      <c r="H143" s="193"/>
      <c r="I143" s="196"/>
      <c r="J143" s="197">
        <f>BK143</f>
        <v>0</v>
      </c>
      <c r="K143" s="193"/>
      <c r="L143" s="198"/>
      <c r="M143" s="199"/>
      <c r="N143" s="200"/>
      <c r="O143" s="200"/>
      <c r="P143" s="201">
        <f>SUM(P144:P149)</f>
        <v>0</v>
      </c>
      <c r="Q143" s="200"/>
      <c r="R143" s="201">
        <f>SUM(R144:R149)</f>
        <v>0</v>
      </c>
      <c r="S143" s="200"/>
      <c r="T143" s="202">
        <f>SUM(T144:T149)</f>
        <v>0</v>
      </c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R143" s="203" t="s">
        <v>78</v>
      </c>
      <c r="AT143" s="204" t="s">
        <v>68</v>
      </c>
      <c r="AU143" s="204" t="s">
        <v>69</v>
      </c>
      <c r="AY143" s="203" t="s">
        <v>266</v>
      </c>
      <c r="BK143" s="205">
        <f>SUM(BK144:BK149)</f>
        <v>0</v>
      </c>
    </row>
    <row r="144" s="2" customFormat="1" ht="16.5" customHeight="1">
      <c r="A144" s="38"/>
      <c r="B144" s="39"/>
      <c r="C144" s="206" t="s">
        <v>69</v>
      </c>
      <c r="D144" s="206" t="s">
        <v>267</v>
      </c>
      <c r="E144" s="207" t="s">
        <v>5344</v>
      </c>
      <c r="F144" s="208" t="s">
        <v>5345</v>
      </c>
      <c r="G144" s="209" t="s">
        <v>5241</v>
      </c>
      <c r="H144" s="210">
        <v>24</v>
      </c>
      <c r="I144" s="211"/>
      <c r="J144" s="212">
        <f>ROUND(I144*H144,2)</f>
        <v>0</v>
      </c>
      <c r="K144" s="208" t="s">
        <v>19</v>
      </c>
      <c r="L144" s="44"/>
      <c r="M144" s="213" t="s">
        <v>19</v>
      </c>
      <c r="N144" s="214" t="s">
        <v>40</v>
      </c>
      <c r="O144" s="84"/>
      <c r="P144" s="215">
        <f>O144*H144</f>
        <v>0</v>
      </c>
      <c r="Q144" s="215">
        <v>0</v>
      </c>
      <c r="R144" s="215">
        <f>Q144*H144</f>
        <v>0</v>
      </c>
      <c r="S144" s="215">
        <v>0</v>
      </c>
      <c r="T144" s="216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217" t="s">
        <v>591</v>
      </c>
      <c r="AT144" s="217" t="s">
        <v>267</v>
      </c>
      <c r="AU144" s="217" t="s">
        <v>76</v>
      </c>
      <c r="AY144" s="17" t="s">
        <v>266</v>
      </c>
      <c r="BE144" s="218">
        <f>IF(N144="základní",J144,0)</f>
        <v>0</v>
      </c>
      <c r="BF144" s="218">
        <f>IF(N144="snížená",J144,0)</f>
        <v>0</v>
      </c>
      <c r="BG144" s="218">
        <f>IF(N144="zákl. přenesená",J144,0)</f>
        <v>0</v>
      </c>
      <c r="BH144" s="218">
        <f>IF(N144="sníž. přenesená",J144,0)</f>
        <v>0</v>
      </c>
      <c r="BI144" s="218">
        <f>IF(N144="nulová",J144,0)</f>
        <v>0</v>
      </c>
      <c r="BJ144" s="17" t="s">
        <v>76</v>
      </c>
      <c r="BK144" s="218">
        <f>ROUND(I144*H144,2)</f>
        <v>0</v>
      </c>
      <c r="BL144" s="17" t="s">
        <v>591</v>
      </c>
      <c r="BM144" s="217" t="s">
        <v>994</v>
      </c>
    </row>
    <row r="145" s="2" customFormat="1" ht="16.5" customHeight="1">
      <c r="A145" s="38"/>
      <c r="B145" s="39"/>
      <c r="C145" s="206" t="s">
        <v>69</v>
      </c>
      <c r="D145" s="206" t="s">
        <v>267</v>
      </c>
      <c r="E145" s="207" t="s">
        <v>5346</v>
      </c>
      <c r="F145" s="208" t="s">
        <v>5347</v>
      </c>
      <c r="G145" s="209" t="s">
        <v>5241</v>
      </c>
      <c r="H145" s="210">
        <v>28</v>
      </c>
      <c r="I145" s="211"/>
      <c r="J145" s="212">
        <f>ROUND(I145*H145,2)</f>
        <v>0</v>
      </c>
      <c r="K145" s="208" t="s">
        <v>19</v>
      </c>
      <c r="L145" s="44"/>
      <c r="M145" s="213" t="s">
        <v>19</v>
      </c>
      <c r="N145" s="214" t="s">
        <v>40</v>
      </c>
      <c r="O145" s="84"/>
      <c r="P145" s="215">
        <f>O145*H145</f>
        <v>0</v>
      </c>
      <c r="Q145" s="215">
        <v>0</v>
      </c>
      <c r="R145" s="215">
        <f>Q145*H145</f>
        <v>0</v>
      </c>
      <c r="S145" s="215">
        <v>0</v>
      </c>
      <c r="T145" s="216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217" t="s">
        <v>591</v>
      </c>
      <c r="AT145" s="217" t="s">
        <v>267</v>
      </c>
      <c r="AU145" s="217" t="s">
        <v>76</v>
      </c>
      <c r="AY145" s="17" t="s">
        <v>266</v>
      </c>
      <c r="BE145" s="218">
        <f>IF(N145="základní",J145,0)</f>
        <v>0</v>
      </c>
      <c r="BF145" s="218">
        <f>IF(N145="snížená",J145,0)</f>
        <v>0</v>
      </c>
      <c r="BG145" s="218">
        <f>IF(N145="zákl. přenesená",J145,0)</f>
        <v>0</v>
      </c>
      <c r="BH145" s="218">
        <f>IF(N145="sníž. přenesená",J145,0)</f>
        <v>0</v>
      </c>
      <c r="BI145" s="218">
        <f>IF(N145="nulová",J145,0)</f>
        <v>0</v>
      </c>
      <c r="BJ145" s="17" t="s">
        <v>76</v>
      </c>
      <c r="BK145" s="218">
        <f>ROUND(I145*H145,2)</f>
        <v>0</v>
      </c>
      <c r="BL145" s="17" t="s">
        <v>591</v>
      </c>
      <c r="BM145" s="217" t="s">
        <v>1007</v>
      </c>
    </row>
    <row r="146" s="2" customFormat="1" ht="16.5" customHeight="1">
      <c r="A146" s="38"/>
      <c r="B146" s="39"/>
      <c r="C146" s="206" t="s">
        <v>69</v>
      </c>
      <c r="D146" s="206" t="s">
        <v>267</v>
      </c>
      <c r="E146" s="207" t="s">
        <v>5348</v>
      </c>
      <c r="F146" s="208" t="s">
        <v>5349</v>
      </c>
      <c r="G146" s="209" t="s">
        <v>5350</v>
      </c>
      <c r="H146" s="210">
        <v>1</v>
      </c>
      <c r="I146" s="211"/>
      <c r="J146" s="212">
        <f>ROUND(I146*H146,2)</f>
        <v>0</v>
      </c>
      <c r="K146" s="208" t="s">
        <v>19</v>
      </c>
      <c r="L146" s="44"/>
      <c r="M146" s="213" t="s">
        <v>19</v>
      </c>
      <c r="N146" s="214" t="s">
        <v>40</v>
      </c>
      <c r="O146" s="84"/>
      <c r="P146" s="215">
        <f>O146*H146</f>
        <v>0</v>
      </c>
      <c r="Q146" s="215">
        <v>0</v>
      </c>
      <c r="R146" s="215">
        <f>Q146*H146</f>
        <v>0</v>
      </c>
      <c r="S146" s="215">
        <v>0</v>
      </c>
      <c r="T146" s="216">
        <f>S146*H146</f>
        <v>0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217" t="s">
        <v>591</v>
      </c>
      <c r="AT146" s="217" t="s">
        <v>267</v>
      </c>
      <c r="AU146" s="217" t="s">
        <v>76</v>
      </c>
      <c r="AY146" s="17" t="s">
        <v>266</v>
      </c>
      <c r="BE146" s="218">
        <f>IF(N146="základní",J146,0)</f>
        <v>0</v>
      </c>
      <c r="BF146" s="218">
        <f>IF(N146="snížená",J146,0)</f>
        <v>0</v>
      </c>
      <c r="BG146" s="218">
        <f>IF(N146="zákl. přenesená",J146,0)</f>
        <v>0</v>
      </c>
      <c r="BH146" s="218">
        <f>IF(N146="sníž. přenesená",J146,0)</f>
        <v>0</v>
      </c>
      <c r="BI146" s="218">
        <f>IF(N146="nulová",J146,0)</f>
        <v>0</v>
      </c>
      <c r="BJ146" s="17" t="s">
        <v>76</v>
      </c>
      <c r="BK146" s="218">
        <f>ROUND(I146*H146,2)</f>
        <v>0</v>
      </c>
      <c r="BL146" s="17" t="s">
        <v>591</v>
      </c>
      <c r="BM146" s="217" t="s">
        <v>1021</v>
      </c>
    </row>
    <row r="147" s="2" customFormat="1" ht="16.5" customHeight="1">
      <c r="A147" s="38"/>
      <c r="B147" s="39"/>
      <c r="C147" s="206" t="s">
        <v>69</v>
      </c>
      <c r="D147" s="206" t="s">
        <v>267</v>
      </c>
      <c r="E147" s="207" t="s">
        <v>5351</v>
      </c>
      <c r="F147" s="208" t="s">
        <v>5352</v>
      </c>
      <c r="G147" s="209" t="s">
        <v>5241</v>
      </c>
      <c r="H147" s="210">
        <v>30</v>
      </c>
      <c r="I147" s="211"/>
      <c r="J147" s="212">
        <f>ROUND(I147*H147,2)</f>
        <v>0</v>
      </c>
      <c r="K147" s="208" t="s">
        <v>19</v>
      </c>
      <c r="L147" s="44"/>
      <c r="M147" s="213" t="s">
        <v>19</v>
      </c>
      <c r="N147" s="214" t="s">
        <v>40</v>
      </c>
      <c r="O147" s="84"/>
      <c r="P147" s="215">
        <f>O147*H147</f>
        <v>0</v>
      </c>
      <c r="Q147" s="215">
        <v>0</v>
      </c>
      <c r="R147" s="215">
        <f>Q147*H147</f>
        <v>0</v>
      </c>
      <c r="S147" s="215">
        <v>0</v>
      </c>
      <c r="T147" s="216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217" t="s">
        <v>591</v>
      </c>
      <c r="AT147" s="217" t="s">
        <v>267</v>
      </c>
      <c r="AU147" s="217" t="s">
        <v>76</v>
      </c>
      <c r="AY147" s="17" t="s">
        <v>266</v>
      </c>
      <c r="BE147" s="218">
        <f>IF(N147="základní",J147,0)</f>
        <v>0</v>
      </c>
      <c r="BF147" s="218">
        <f>IF(N147="snížená",J147,0)</f>
        <v>0</v>
      </c>
      <c r="BG147" s="218">
        <f>IF(N147="zákl. přenesená",J147,0)</f>
        <v>0</v>
      </c>
      <c r="BH147" s="218">
        <f>IF(N147="sníž. přenesená",J147,0)</f>
        <v>0</v>
      </c>
      <c r="BI147" s="218">
        <f>IF(N147="nulová",J147,0)</f>
        <v>0</v>
      </c>
      <c r="BJ147" s="17" t="s">
        <v>76</v>
      </c>
      <c r="BK147" s="218">
        <f>ROUND(I147*H147,2)</f>
        <v>0</v>
      </c>
      <c r="BL147" s="17" t="s">
        <v>591</v>
      </c>
      <c r="BM147" s="217" t="s">
        <v>1035</v>
      </c>
    </row>
    <row r="148" s="2" customFormat="1" ht="16.5" customHeight="1">
      <c r="A148" s="38"/>
      <c r="B148" s="39"/>
      <c r="C148" s="206" t="s">
        <v>69</v>
      </c>
      <c r="D148" s="206" t="s">
        <v>267</v>
      </c>
      <c r="E148" s="207" t="s">
        <v>5353</v>
      </c>
      <c r="F148" s="208" t="s">
        <v>5354</v>
      </c>
      <c r="G148" s="209" t="s">
        <v>5069</v>
      </c>
      <c r="H148" s="210">
        <v>4</v>
      </c>
      <c r="I148" s="211"/>
      <c r="J148" s="212">
        <f>ROUND(I148*H148,2)</f>
        <v>0</v>
      </c>
      <c r="K148" s="208" t="s">
        <v>19</v>
      </c>
      <c r="L148" s="44"/>
      <c r="M148" s="213" t="s">
        <v>19</v>
      </c>
      <c r="N148" s="214" t="s">
        <v>40</v>
      </c>
      <c r="O148" s="84"/>
      <c r="P148" s="215">
        <f>O148*H148</f>
        <v>0</v>
      </c>
      <c r="Q148" s="215">
        <v>0</v>
      </c>
      <c r="R148" s="215">
        <f>Q148*H148</f>
        <v>0</v>
      </c>
      <c r="S148" s="215">
        <v>0</v>
      </c>
      <c r="T148" s="216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217" t="s">
        <v>591</v>
      </c>
      <c r="AT148" s="217" t="s">
        <v>267</v>
      </c>
      <c r="AU148" s="217" t="s">
        <v>76</v>
      </c>
      <c r="AY148" s="17" t="s">
        <v>266</v>
      </c>
      <c r="BE148" s="218">
        <f>IF(N148="základní",J148,0)</f>
        <v>0</v>
      </c>
      <c r="BF148" s="218">
        <f>IF(N148="snížená",J148,0)</f>
        <v>0</v>
      </c>
      <c r="BG148" s="218">
        <f>IF(N148="zákl. přenesená",J148,0)</f>
        <v>0</v>
      </c>
      <c r="BH148" s="218">
        <f>IF(N148="sníž. přenesená",J148,0)</f>
        <v>0</v>
      </c>
      <c r="BI148" s="218">
        <f>IF(N148="nulová",J148,0)</f>
        <v>0</v>
      </c>
      <c r="BJ148" s="17" t="s">
        <v>76</v>
      </c>
      <c r="BK148" s="218">
        <f>ROUND(I148*H148,2)</f>
        <v>0</v>
      </c>
      <c r="BL148" s="17" t="s">
        <v>591</v>
      </c>
      <c r="BM148" s="217" t="s">
        <v>1049</v>
      </c>
    </row>
    <row r="149" s="2" customFormat="1" ht="16.5" customHeight="1">
      <c r="A149" s="38"/>
      <c r="B149" s="39"/>
      <c r="C149" s="206" t="s">
        <v>69</v>
      </c>
      <c r="D149" s="206" t="s">
        <v>267</v>
      </c>
      <c r="E149" s="207" t="s">
        <v>5355</v>
      </c>
      <c r="F149" s="208" t="s">
        <v>5356</v>
      </c>
      <c r="G149" s="209" t="s">
        <v>5069</v>
      </c>
      <c r="H149" s="210">
        <v>20</v>
      </c>
      <c r="I149" s="211"/>
      <c r="J149" s="212">
        <f>ROUND(I149*H149,2)</f>
        <v>0</v>
      </c>
      <c r="K149" s="208" t="s">
        <v>19</v>
      </c>
      <c r="L149" s="44"/>
      <c r="M149" s="270" t="s">
        <v>19</v>
      </c>
      <c r="N149" s="271" t="s">
        <v>40</v>
      </c>
      <c r="O149" s="263"/>
      <c r="P149" s="268">
        <f>O149*H149</f>
        <v>0</v>
      </c>
      <c r="Q149" s="268">
        <v>0</v>
      </c>
      <c r="R149" s="268">
        <f>Q149*H149</f>
        <v>0</v>
      </c>
      <c r="S149" s="268">
        <v>0</v>
      </c>
      <c r="T149" s="269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217" t="s">
        <v>591</v>
      </c>
      <c r="AT149" s="217" t="s">
        <v>267</v>
      </c>
      <c r="AU149" s="217" t="s">
        <v>76</v>
      </c>
      <c r="AY149" s="17" t="s">
        <v>266</v>
      </c>
      <c r="BE149" s="218">
        <f>IF(N149="základní",J149,0)</f>
        <v>0</v>
      </c>
      <c r="BF149" s="218">
        <f>IF(N149="snížená",J149,0)</f>
        <v>0</v>
      </c>
      <c r="BG149" s="218">
        <f>IF(N149="zákl. přenesená",J149,0)</f>
        <v>0</v>
      </c>
      <c r="BH149" s="218">
        <f>IF(N149="sníž. přenesená",J149,0)</f>
        <v>0</v>
      </c>
      <c r="BI149" s="218">
        <f>IF(N149="nulová",J149,0)</f>
        <v>0</v>
      </c>
      <c r="BJ149" s="17" t="s">
        <v>76</v>
      </c>
      <c r="BK149" s="218">
        <f>ROUND(I149*H149,2)</f>
        <v>0</v>
      </c>
      <c r="BL149" s="17" t="s">
        <v>591</v>
      </c>
      <c r="BM149" s="217" t="s">
        <v>1061</v>
      </c>
    </row>
    <row r="150" s="2" customFormat="1" ht="6.96" customHeight="1">
      <c r="A150" s="38"/>
      <c r="B150" s="59"/>
      <c r="C150" s="60"/>
      <c r="D150" s="60"/>
      <c r="E150" s="60"/>
      <c r="F150" s="60"/>
      <c r="G150" s="60"/>
      <c r="H150" s="60"/>
      <c r="I150" s="60"/>
      <c r="J150" s="60"/>
      <c r="K150" s="60"/>
      <c r="L150" s="44"/>
      <c r="M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</row>
  </sheetData>
  <sheetProtection sheet="1" autoFilter="0" formatColumns="0" formatRows="0" objects="1" scenarios="1" spinCount="100000" saltValue="roNrF4PQt/wrLXtx/0FmjiBZOEMLbdwOpPszqH8vlaAIxwSAs6ekgjPwndjflxYEdRR8rRRcLLa+B+bzSAfetQ==" hashValue="IQWaJPmJPA9lhzJX4lG9M5GNOQK7+06UN2/NRq5ARlsKFQjqerIDQ1eZyY5GIIuaeE4vQ/K2RHMYJHsbN9LHLQ==" algorithmName="SHA-512" password="CC35"/>
  <autoFilter ref="C88:K149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7:H77"/>
    <mergeCell ref="E79:H79"/>
    <mergeCell ref="E81:H81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86</v>
      </c>
      <c r="AZ2" s="138" t="s">
        <v>239</v>
      </c>
      <c r="BA2" s="138" t="s">
        <v>239</v>
      </c>
      <c r="BB2" s="138" t="s">
        <v>19</v>
      </c>
      <c r="BC2" s="138" t="s">
        <v>76</v>
      </c>
      <c r="BD2" s="138" t="s">
        <v>78</v>
      </c>
    </row>
    <row r="3" hidden="1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20"/>
      <c r="AT3" s="17" t="s">
        <v>78</v>
      </c>
    </row>
    <row r="4" hidden="1" s="1" customFormat="1" ht="24.96" customHeight="1">
      <c r="B4" s="20"/>
      <c r="D4" s="141" t="s">
        <v>240</v>
      </c>
      <c r="L4" s="20"/>
      <c r="M4" s="142" t="s">
        <v>10</v>
      </c>
      <c r="AT4" s="17" t="s">
        <v>4</v>
      </c>
    </row>
    <row r="5" hidden="1" s="1" customFormat="1" ht="6.96" customHeight="1">
      <c r="B5" s="20"/>
      <c r="L5" s="20"/>
    </row>
    <row r="6" hidden="1" s="1" customFormat="1" ht="12" customHeight="1">
      <c r="B6" s="20"/>
      <c r="D6" s="143" t="s">
        <v>16</v>
      </c>
      <c r="L6" s="20"/>
    </row>
    <row r="7" hidden="1" s="1" customFormat="1" ht="16.5" customHeight="1">
      <c r="B7" s="20"/>
      <c r="E7" s="144" t="str">
        <f>'Rekapitulace stavby'!K6</f>
        <v>3. STAVBA - FIALOVÁ - Vozovna Pisárky, etapa III. - vratná tramvajová smyčka</v>
      </c>
      <c r="F7" s="143"/>
      <c r="G7" s="143"/>
      <c r="H7" s="143"/>
      <c r="L7" s="20"/>
    </row>
    <row r="8" hidden="1" s="1" customFormat="1" ht="12" customHeight="1">
      <c r="B8" s="20"/>
      <c r="D8" s="143" t="s">
        <v>241</v>
      </c>
      <c r="L8" s="20"/>
    </row>
    <row r="9" hidden="1" s="2" customFormat="1" ht="16.5" customHeight="1">
      <c r="A9" s="38"/>
      <c r="B9" s="44"/>
      <c r="C9" s="38"/>
      <c r="D9" s="38"/>
      <c r="E9" s="144" t="s">
        <v>242</v>
      </c>
      <c r="F9" s="38"/>
      <c r="G9" s="38"/>
      <c r="H9" s="38"/>
      <c r="I9" s="38"/>
      <c r="J9" s="38"/>
      <c r="K9" s="38"/>
      <c r="L9" s="145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hidden="1" s="2" customFormat="1" ht="12" customHeight="1">
      <c r="A10" s="38"/>
      <c r="B10" s="44"/>
      <c r="C10" s="38"/>
      <c r="D10" s="143" t="s">
        <v>243</v>
      </c>
      <c r="E10" s="38"/>
      <c r="F10" s="38"/>
      <c r="G10" s="38"/>
      <c r="H10" s="38"/>
      <c r="I10" s="38"/>
      <c r="J10" s="38"/>
      <c r="K10" s="38"/>
      <c r="L10" s="145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hidden="1" s="2" customFormat="1" ht="16.5" customHeight="1">
      <c r="A11" s="38"/>
      <c r="B11" s="44"/>
      <c r="C11" s="38"/>
      <c r="D11" s="38"/>
      <c r="E11" s="146" t="s">
        <v>277</v>
      </c>
      <c r="F11" s="38"/>
      <c r="G11" s="38"/>
      <c r="H11" s="38"/>
      <c r="I11" s="38"/>
      <c r="J11" s="38"/>
      <c r="K11" s="38"/>
      <c r="L11" s="145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hidden="1" s="2" customFormat="1">
      <c r="A12" s="38"/>
      <c r="B12" s="44"/>
      <c r="C12" s="38"/>
      <c r="D12" s="38"/>
      <c r="E12" s="38"/>
      <c r="F12" s="38"/>
      <c r="G12" s="38"/>
      <c r="H12" s="38"/>
      <c r="I12" s="38"/>
      <c r="J12" s="38"/>
      <c r="K12" s="38"/>
      <c r="L12" s="145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hidden="1" s="2" customFormat="1" ht="12" customHeight="1">
      <c r="A13" s="38"/>
      <c r="B13" s="44"/>
      <c r="C13" s="38"/>
      <c r="D13" s="143" t="s">
        <v>18</v>
      </c>
      <c r="E13" s="38"/>
      <c r="F13" s="133" t="s">
        <v>19</v>
      </c>
      <c r="G13" s="38"/>
      <c r="H13" s="38"/>
      <c r="I13" s="143" t="s">
        <v>20</v>
      </c>
      <c r="J13" s="133" t="s">
        <v>19</v>
      </c>
      <c r="K13" s="38"/>
      <c r="L13" s="145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hidden="1" s="2" customFormat="1" ht="12" customHeight="1">
      <c r="A14" s="38"/>
      <c r="B14" s="44"/>
      <c r="C14" s="38"/>
      <c r="D14" s="143" t="s">
        <v>21</v>
      </c>
      <c r="E14" s="38"/>
      <c r="F14" s="133" t="s">
        <v>22</v>
      </c>
      <c r="G14" s="38"/>
      <c r="H14" s="38"/>
      <c r="I14" s="143" t="s">
        <v>23</v>
      </c>
      <c r="J14" s="147" t="str">
        <f>'Rekapitulace stavby'!AN8</f>
        <v>20. 12. 2021</v>
      </c>
      <c r="K14" s="38"/>
      <c r="L14" s="145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hidden="1" s="2" customFormat="1" ht="10.8" customHeight="1">
      <c r="A15" s="38"/>
      <c r="B15" s="44"/>
      <c r="C15" s="38"/>
      <c r="D15" s="38"/>
      <c r="E15" s="38"/>
      <c r="F15" s="38"/>
      <c r="G15" s="38"/>
      <c r="H15" s="38"/>
      <c r="I15" s="38"/>
      <c r="J15" s="38"/>
      <c r="K15" s="38"/>
      <c r="L15" s="145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hidden="1" s="2" customFormat="1" ht="12" customHeight="1">
      <c r="A16" s="38"/>
      <c r="B16" s="44"/>
      <c r="C16" s="38"/>
      <c r="D16" s="143" t="s">
        <v>25</v>
      </c>
      <c r="E16" s="38"/>
      <c r="F16" s="38"/>
      <c r="G16" s="38"/>
      <c r="H16" s="38"/>
      <c r="I16" s="143" t="s">
        <v>26</v>
      </c>
      <c r="J16" s="133" t="str">
        <f>IF('Rekapitulace stavby'!AN10="","",'Rekapitulace stavby'!AN10)</f>
        <v/>
      </c>
      <c r="K16" s="38"/>
      <c r="L16" s="145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hidden="1" s="2" customFormat="1" ht="18" customHeight="1">
      <c r="A17" s="38"/>
      <c r="B17" s="44"/>
      <c r="C17" s="38"/>
      <c r="D17" s="38"/>
      <c r="E17" s="133" t="str">
        <f>IF('Rekapitulace stavby'!E11="","",'Rekapitulace stavby'!E11)</f>
        <v xml:space="preserve"> </v>
      </c>
      <c r="F17" s="38"/>
      <c r="G17" s="38"/>
      <c r="H17" s="38"/>
      <c r="I17" s="143" t="s">
        <v>27</v>
      </c>
      <c r="J17" s="133" t="str">
        <f>IF('Rekapitulace stavby'!AN11="","",'Rekapitulace stavby'!AN11)</f>
        <v/>
      </c>
      <c r="K17" s="38"/>
      <c r="L17" s="145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hidden="1" s="2" customFormat="1" ht="6.96" customHeight="1">
      <c r="A18" s="38"/>
      <c r="B18" s="44"/>
      <c r="C18" s="38"/>
      <c r="D18" s="38"/>
      <c r="E18" s="38"/>
      <c r="F18" s="38"/>
      <c r="G18" s="38"/>
      <c r="H18" s="38"/>
      <c r="I18" s="38"/>
      <c r="J18" s="38"/>
      <c r="K18" s="38"/>
      <c r="L18" s="145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hidden="1" s="2" customFormat="1" ht="12" customHeight="1">
      <c r="A19" s="38"/>
      <c r="B19" s="44"/>
      <c r="C19" s="38"/>
      <c r="D19" s="143" t="s">
        <v>28</v>
      </c>
      <c r="E19" s="38"/>
      <c r="F19" s="38"/>
      <c r="G19" s="38"/>
      <c r="H19" s="38"/>
      <c r="I19" s="143" t="s">
        <v>26</v>
      </c>
      <c r="J19" s="33" t="str">
        <f>'Rekapitulace stavby'!AN13</f>
        <v>Vyplň údaj</v>
      </c>
      <c r="K19" s="38"/>
      <c r="L19" s="145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hidden="1" s="2" customFormat="1" ht="18" customHeight="1">
      <c r="A20" s="38"/>
      <c r="B20" s="44"/>
      <c r="C20" s="38"/>
      <c r="D20" s="38"/>
      <c r="E20" s="33" t="str">
        <f>'Rekapitulace stavby'!E14</f>
        <v>Vyplň údaj</v>
      </c>
      <c r="F20" s="133"/>
      <c r="G20" s="133"/>
      <c r="H20" s="133"/>
      <c r="I20" s="143" t="s">
        <v>27</v>
      </c>
      <c r="J20" s="33" t="str">
        <f>'Rekapitulace stavby'!AN14</f>
        <v>Vyplň údaj</v>
      </c>
      <c r="K20" s="38"/>
      <c r="L20" s="145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hidden="1" s="2" customFormat="1" ht="6.96" customHeight="1">
      <c r="A21" s="38"/>
      <c r="B21" s="44"/>
      <c r="C21" s="38"/>
      <c r="D21" s="38"/>
      <c r="E21" s="38"/>
      <c r="F21" s="38"/>
      <c r="G21" s="38"/>
      <c r="H21" s="38"/>
      <c r="I21" s="38"/>
      <c r="J21" s="38"/>
      <c r="K21" s="38"/>
      <c r="L21" s="145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hidden="1" s="2" customFormat="1" ht="12" customHeight="1">
      <c r="A22" s="38"/>
      <c r="B22" s="44"/>
      <c r="C22" s="38"/>
      <c r="D22" s="143" t="s">
        <v>30</v>
      </c>
      <c r="E22" s="38"/>
      <c r="F22" s="38"/>
      <c r="G22" s="38"/>
      <c r="H22" s="38"/>
      <c r="I22" s="143" t="s">
        <v>26</v>
      </c>
      <c r="J22" s="133" t="str">
        <f>IF('Rekapitulace stavby'!AN16="","",'Rekapitulace stavby'!AN16)</f>
        <v/>
      </c>
      <c r="K22" s="38"/>
      <c r="L22" s="145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hidden="1" s="2" customFormat="1" ht="18" customHeight="1">
      <c r="A23" s="38"/>
      <c r="B23" s="44"/>
      <c r="C23" s="38"/>
      <c r="D23" s="38"/>
      <c r="E23" s="133" t="str">
        <f>IF('Rekapitulace stavby'!E17="","",'Rekapitulace stavby'!E17)</f>
        <v xml:space="preserve"> </v>
      </c>
      <c r="F23" s="38"/>
      <c r="G23" s="38"/>
      <c r="H23" s="38"/>
      <c r="I23" s="143" t="s">
        <v>27</v>
      </c>
      <c r="J23" s="133" t="str">
        <f>IF('Rekapitulace stavby'!AN17="","",'Rekapitulace stavby'!AN17)</f>
        <v/>
      </c>
      <c r="K23" s="38"/>
      <c r="L23" s="145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hidden="1" s="2" customFormat="1" ht="6.96" customHeight="1">
      <c r="A24" s="38"/>
      <c r="B24" s="44"/>
      <c r="C24" s="38"/>
      <c r="D24" s="38"/>
      <c r="E24" s="38"/>
      <c r="F24" s="38"/>
      <c r="G24" s="38"/>
      <c r="H24" s="38"/>
      <c r="I24" s="38"/>
      <c r="J24" s="38"/>
      <c r="K24" s="38"/>
      <c r="L24" s="145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hidden="1" s="2" customFormat="1" ht="12" customHeight="1">
      <c r="A25" s="38"/>
      <c r="B25" s="44"/>
      <c r="C25" s="38"/>
      <c r="D25" s="143" t="s">
        <v>32</v>
      </c>
      <c r="E25" s="38"/>
      <c r="F25" s="38"/>
      <c r="G25" s="38"/>
      <c r="H25" s="38"/>
      <c r="I25" s="143" t="s">
        <v>26</v>
      </c>
      <c r="J25" s="133" t="str">
        <f>IF('Rekapitulace stavby'!AN19="","",'Rekapitulace stavby'!AN19)</f>
        <v/>
      </c>
      <c r="K25" s="38"/>
      <c r="L25" s="145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hidden="1" s="2" customFormat="1" ht="18" customHeight="1">
      <c r="A26" s="38"/>
      <c r="B26" s="44"/>
      <c r="C26" s="38"/>
      <c r="D26" s="38"/>
      <c r="E26" s="133" t="str">
        <f>IF('Rekapitulace stavby'!E20="","",'Rekapitulace stavby'!E20)</f>
        <v xml:space="preserve"> </v>
      </c>
      <c r="F26" s="38"/>
      <c r="G26" s="38"/>
      <c r="H26" s="38"/>
      <c r="I26" s="143" t="s">
        <v>27</v>
      </c>
      <c r="J26" s="133" t="str">
        <f>IF('Rekapitulace stavby'!AN20="","",'Rekapitulace stavby'!AN20)</f>
        <v/>
      </c>
      <c r="K26" s="38"/>
      <c r="L26" s="145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hidden="1" s="2" customFormat="1" ht="6.96" customHeight="1">
      <c r="A27" s="38"/>
      <c r="B27" s="44"/>
      <c r="C27" s="38"/>
      <c r="D27" s="38"/>
      <c r="E27" s="38"/>
      <c r="F27" s="38"/>
      <c r="G27" s="38"/>
      <c r="H27" s="38"/>
      <c r="I27" s="38"/>
      <c r="J27" s="38"/>
      <c r="K27" s="38"/>
      <c r="L27" s="145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hidden="1" s="2" customFormat="1" ht="12" customHeight="1">
      <c r="A28" s="38"/>
      <c r="B28" s="44"/>
      <c r="C28" s="38"/>
      <c r="D28" s="143" t="s">
        <v>33</v>
      </c>
      <c r="E28" s="38"/>
      <c r="F28" s="38"/>
      <c r="G28" s="38"/>
      <c r="H28" s="38"/>
      <c r="I28" s="38"/>
      <c r="J28" s="38"/>
      <c r="K28" s="38"/>
      <c r="L28" s="145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hidden="1" s="8" customFormat="1" ht="16.5" customHeight="1">
      <c r="A29" s="148"/>
      <c r="B29" s="149"/>
      <c r="C29" s="148"/>
      <c r="D29" s="148"/>
      <c r="E29" s="150" t="s">
        <v>19</v>
      </c>
      <c r="F29" s="150"/>
      <c r="G29" s="150"/>
      <c r="H29" s="150"/>
      <c r="I29" s="148"/>
      <c r="J29" s="148"/>
      <c r="K29" s="148"/>
      <c r="L29" s="151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</row>
    <row r="30" hidden="1" s="2" customFormat="1" ht="6.96" customHeight="1">
      <c r="A30" s="38"/>
      <c r="B30" s="44"/>
      <c r="C30" s="38"/>
      <c r="D30" s="38"/>
      <c r="E30" s="38"/>
      <c r="F30" s="38"/>
      <c r="G30" s="38"/>
      <c r="H30" s="38"/>
      <c r="I30" s="38"/>
      <c r="J30" s="38"/>
      <c r="K30" s="38"/>
      <c r="L30" s="145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hidden="1" s="2" customFormat="1" ht="6.96" customHeight="1">
      <c r="A31" s="38"/>
      <c r="B31" s="44"/>
      <c r="C31" s="38"/>
      <c r="D31" s="152"/>
      <c r="E31" s="152"/>
      <c r="F31" s="152"/>
      <c r="G31" s="152"/>
      <c r="H31" s="152"/>
      <c r="I31" s="152"/>
      <c r="J31" s="152"/>
      <c r="K31" s="152"/>
      <c r="L31" s="145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hidden="1" s="2" customFormat="1" ht="25.44" customHeight="1">
      <c r="A32" s="38"/>
      <c r="B32" s="44"/>
      <c r="C32" s="38"/>
      <c r="D32" s="153" t="s">
        <v>35</v>
      </c>
      <c r="E32" s="38"/>
      <c r="F32" s="38"/>
      <c r="G32" s="38"/>
      <c r="H32" s="38"/>
      <c r="I32" s="38"/>
      <c r="J32" s="154">
        <f>ROUND(J86, 2)</f>
        <v>0</v>
      </c>
      <c r="K32" s="38"/>
      <c r="L32" s="145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hidden="1" s="2" customFormat="1" ht="6.96" customHeight="1">
      <c r="A33" s="38"/>
      <c r="B33" s="44"/>
      <c r="C33" s="38"/>
      <c r="D33" s="152"/>
      <c r="E33" s="152"/>
      <c r="F33" s="152"/>
      <c r="G33" s="152"/>
      <c r="H33" s="152"/>
      <c r="I33" s="152"/>
      <c r="J33" s="152"/>
      <c r="K33" s="152"/>
      <c r="L33" s="145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hidden="1" s="2" customFormat="1" ht="14.4" customHeight="1">
      <c r="A34" s="38"/>
      <c r="B34" s="44"/>
      <c r="C34" s="38"/>
      <c r="D34" s="38"/>
      <c r="E34" s="38"/>
      <c r="F34" s="155" t="s">
        <v>37</v>
      </c>
      <c r="G34" s="38"/>
      <c r="H34" s="38"/>
      <c r="I34" s="155" t="s">
        <v>36</v>
      </c>
      <c r="J34" s="155" t="s">
        <v>38</v>
      </c>
      <c r="K34" s="38"/>
      <c r="L34" s="145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156" t="s">
        <v>39</v>
      </c>
      <c r="E35" s="143" t="s">
        <v>40</v>
      </c>
      <c r="F35" s="157">
        <f>ROUND((SUM(BE86:BE90)),  2)</f>
        <v>0</v>
      </c>
      <c r="G35" s="38"/>
      <c r="H35" s="38"/>
      <c r="I35" s="158">
        <v>0.20999999999999999</v>
      </c>
      <c r="J35" s="157">
        <f>ROUND(((SUM(BE86:BE90))*I35),  2)</f>
        <v>0</v>
      </c>
      <c r="K35" s="38"/>
      <c r="L35" s="145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3" t="s">
        <v>41</v>
      </c>
      <c r="F36" s="157">
        <f>ROUND((SUM(BF86:BF90)),  2)</f>
        <v>0</v>
      </c>
      <c r="G36" s="38"/>
      <c r="H36" s="38"/>
      <c r="I36" s="158">
        <v>0.14999999999999999</v>
      </c>
      <c r="J36" s="157">
        <f>ROUND(((SUM(BF86:BF90))*I36),  2)</f>
        <v>0</v>
      </c>
      <c r="K36" s="38"/>
      <c r="L36" s="145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3" t="s">
        <v>42</v>
      </c>
      <c r="F37" s="157">
        <f>ROUND((SUM(BG86:BG90)),  2)</f>
        <v>0</v>
      </c>
      <c r="G37" s="38"/>
      <c r="H37" s="38"/>
      <c r="I37" s="158">
        <v>0.20999999999999999</v>
      </c>
      <c r="J37" s="157">
        <f>0</f>
        <v>0</v>
      </c>
      <c r="K37" s="38"/>
      <c r="L37" s="145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44"/>
      <c r="C38" s="38"/>
      <c r="D38" s="38"/>
      <c r="E38" s="143" t="s">
        <v>43</v>
      </c>
      <c r="F38" s="157">
        <f>ROUND((SUM(BH86:BH90)),  2)</f>
        <v>0</v>
      </c>
      <c r="G38" s="38"/>
      <c r="H38" s="38"/>
      <c r="I38" s="158">
        <v>0.14999999999999999</v>
      </c>
      <c r="J38" s="157">
        <f>0</f>
        <v>0</v>
      </c>
      <c r="K38" s="38"/>
      <c r="L38" s="145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44"/>
      <c r="C39" s="38"/>
      <c r="D39" s="38"/>
      <c r="E39" s="143" t="s">
        <v>44</v>
      </c>
      <c r="F39" s="157">
        <f>ROUND((SUM(BI86:BI90)),  2)</f>
        <v>0</v>
      </c>
      <c r="G39" s="38"/>
      <c r="H39" s="38"/>
      <c r="I39" s="158">
        <v>0</v>
      </c>
      <c r="J39" s="157">
        <f>0</f>
        <v>0</v>
      </c>
      <c r="K39" s="38"/>
      <c r="L39" s="145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hidden="1" s="2" customFormat="1" ht="6.96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145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hidden="1" s="2" customFormat="1" ht="25.44" customHeight="1">
      <c r="A41" s="38"/>
      <c r="B41" s="44"/>
      <c r="C41" s="159"/>
      <c r="D41" s="160" t="s">
        <v>45</v>
      </c>
      <c r="E41" s="161"/>
      <c r="F41" s="161"/>
      <c r="G41" s="162" t="s">
        <v>46</v>
      </c>
      <c r="H41" s="163" t="s">
        <v>47</v>
      </c>
      <c r="I41" s="161"/>
      <c r="J41" s="164">
        <f>SUM(J32:J39)</f>
        <v>0</v>
      </c>
      <c r="K41" s="165"/>
      <c r="L41" s="145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hidden="1" s="2" customFormat="1" ht="14.4" customHeight="1">
      <c r="A42" s="38"/>
      <c r="B42" s="166"/>
      <c r="C42" s="167"/>
      <c r="D42" s="167"/>
      <c r="E42" s="167"/>
      <c r="F42" s="167"/>
      <c r="G42" s="167"/>
      <c r="H42" s="167"/>
      <c r="I42" s="167"/>
      <c r="J42" s="167"/>
      <c r="K42" s="167"/>
      <c r="L42" s="145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hidden="1"/>
    <row r="44" hidden="1"/>
    <row r="45" hidden="1"/>
    <row r="46" s="2" customFormat="1" ht="6.96" customHeight="1">
      <c r="A46" s="38"/>
      <c r="B46" s="168"/>
      <c r="C46" s="169"/>
      <c r="D46" s="169"/>
      <c r="E46" s="169"/>
      <c r="F46" s="169"/>
      <c r="G46" s="169"/>
      <c r="H46" s="169"/>
      <c r="I46" s="169"/>
      <c r="J46" s="169"/>
      <c r="K46" s="169"/>
      <c r="L46" s="145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s="2" customFormat="1" ht="24.96" customHeight="1">
      <c r="A47" s="38"/>
      <c r="B47" s="39"/>
      <c r="C47" s="23" t="s">
        <v>245</v>
      </c>
      <c r="D47" s="40"/>
      <c r="E47" s="40"/>
      <c r="F47" s="40"/>
      <c r="G47" s="40"/>
      <c r="H47" s="40"/>
      <c r="I47" s="40"/>
      <c r="J47" s="40"/>
      <c r="K47" s="40"/>
      <c r="L47" s="145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s="2" customFormat="1" ht="6.96" customHeight="1">
      <c r="A48" s="38"/>
      <c r="B48" s="39"/>
      <c r="C48" s="40"/>
      <c r="D48" s="40"/>
      <c r="E48" s="40"/>
      <c r="F48" s="40"/>
      <c r="G48" s="40"/>
      <c r="H48" s="40"/>
      <c r="I48" s="40"/>
      <c r="J48" s="40"/>
      <c r="K48" s="40"/>
      <c r="L48" s="145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s="2" customFormat="1" ht="12" customHeight="1">
      <c r="A49" s="38"/>
      <c r="B49" s="39"/>
      <c r="C49" s="32" t="s">
        <v>16</v>
      </c>
      <c r="D49" s="40"/>
      <c r="E49" s="40"/>
      <c r="F49" s="40"/>
      <c r="G49" s="40"/>
      <c r="H49" s="40"/>
      <c r="I49" s="40"/>
      <c r="J49" s="40"/>
      <c r="K49" s="40"/>
      <c r="L49" s="145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s="2" customFormat="1" ht="16.5" customHeight="1">
      <c r="A50" s="38"/>
      <c r="B50" s="39"/>
      <c r="C50" s="40"/>
      <c r="D50" s="40"/>
      <c r="E50" s="170" t="str">
        <f>E7</f>
        <v>3. STAVBA - FIALOVÁ - Vozovna Pisárky, etapa III. - vratná tramvajová smyčka</v>
      </c>
      <c r="F50" s="32"/>
      <c r="G50" s="32"/>
      <c r="H50" s="32"/>
      <c r="I50" s="40"/>
      <c r="J50" s="40"/>
      <c r="K50" s="40"/>
      <c r="L50" s="145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s="1" customFormat="1" ht="12" customHeight="1">
      <c r="B51" s="21"/>
      <c r="C51" s="32" t="s">
        <v>241</v>
      </c>
      <c r="D51" s="22"/>
      <c r="E51" s="22"/>
      <c r="F51" s="22"/>
      <c r="G51" s="22"/>
      <c r="H51" s="22"/>
      <c r="I51" s="22"/>
      <c r="J51" s="22"/>
      <c r="K51" s="22"/>
      <c r="L51" s="20"/>
    </row>
    <row r="52" s="2" customFormat="1" ht="16.5" customHeight="1">
      <c r="A52" s="38"/>
      <c r="B52" s="39"/>
      <c r="C52" s="40"/>
      <c r="D52" s="40"/>
      <c r="E52" s="170" t="s">
        <v>242</v>
      </c>
      <c r="F52" s="40"/>
      <c r="G52" s="40"/>
      <c r="H52" s="40"/>
      <c r="I52" s="40"/>
      <c r="J52" s="40"/>
      <c r="K52" s="40"/>
      <c r="L52" s="145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s="2" customFormat="1" ht="12" customHeight="1">
      <c r="A53" s="38"/>
      <c r="B53" s="39"/>
      <c r="C53" s="32" t="s">
        <v>243</v>
      </c>
      <c r="D53" s="40"/>
      <c r="E53" s="40"/>
      <c r="F53" s="40"/>
      <c r="G53" s="40"/>
      <c r="H53" s="40"/>
      <c r="I53" s="40"/>
      <c r="J53" s="40"/>
      <c r="K53" s="40"/>
      <c r="L53" s="145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s="2" customFormat="1" ht="16.5" customHeight="1">
      <c r="A54" s="38"/>
      <c r="B54" s="39"/>
      <c r="C54" s="40"/>
      <c r="D54" s="40"/>
      <c r="E54" s="69" t="str">
        <f>E11</f>
        <v>SO 001 - Provizorní úpravy ploch pro ZS a DIO (Smyčka SP)</v>
      </c>
      <c r="F54" s="40"/>
      <c r="G54" s="40"/>
      <c r="H54" s="40"/>
      <c r="I54" s="40"/>
      <c r="J54" s="40"/>
      <c r="K54" s="40"/>
      <c r="L54" s="145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s="2" customFormat="1" ht="6.96" customHeight="1">
      <c r="A55" s="38"/>
      <c r="B55" s="39"/>
      <c r="C55" s="40"/>
      <c r="D55" s="40"/>
      <c r="E55" s="40"/>
      <c r="F55" s="40"/>
      <c r="G55" s="40"/>
      <c r="H55" s="40"/>
      <c r="I55" s="40"/>
      <c r="J55" s="40"/>
      <c r="K55" s="40"/>
      <c r="L55" s="145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s="2" customFormat="1" ht="12" customHeight="1">
      <c r="A56" s="38"/>
      <c r="B56" s="39"/>
      <c r="C56" s="32" t="s">
        <v>21</v>
      </c>
      <c r="D56" s="40"/>
      <c r="E56" s="40"/>
      <c r="F56" s="27" t="str">
        <f>F14</f>
        <v xml:space="preserve"> </v>
      </c>
      <c r="G56" s="40"/>
      <c r="H56" s="40"/>
      <c r="I56" s="32" t="s">
        <v>23</v>
      </c>
      <c r="J56" s="72" t="str">
        <f>IF(J14="","",J14)</f>
        <v>20. 12. 2021</v>
      </c>
      <c r="K56" s="40"/>
      <c r="L56" s="145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s="2" customFormat="1" ht="6.96" customHeight="1">
      <c r="A57" s="38"/>
      <c r="B57" s="39"/>
      <c r="C57" s="40"/>
      <c r="D57" s="40"/>
      <c r="E57" s="40"/>
      <c r="F57" s="40"/>
      <c r="G57" s="40"/>
      <c r="H57" s="40"/>
      <c r="I57" s="40"/>
      <c r="J57" s="40"/>
      <c r="K57" s="40"/>
      <c r="L57" s="145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s="2" customFormat="1" ht="15.15" customHeight="1">
      <c r="A58" s="38"/>
      <c r="B58" s="39"/>
      <c r="C58" s="32" t="s">
        <v>25</v>
      </c>
      <c r="D58" s="40"/>
      <c r="E58" s="40"/>
      <c r="F58" s="27" t="str">
        <f>E17</f>
        <v xml:space="preserve"> </v>
      </c>
      <c r="G58" s="40"/>
      <c r="H58" s="40"/>
      <c r="I58" s="32" t="s">
        <v>30</v>
      </c>
      <c r="J58" s="36" t="str">
        <f>E23</f>
        <v xml:space="preserve"> </v>
      </c>
      <c r="K58" s="40"/>
      <c r="L58" s="145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</row>
    <row r="59" s="2" customFormat="1" ht="15.15" customHeight="1">
      <c r="A59" s="38"/>
      <c r="B59" s="39"/>
      <c r="C59" s="32" t="s">
        <v>28</v>
      </c>
      <c r="D59" s="40"/>
      <c r="E59" s="40"/>
      <c r="F59" s="27" t="str">
        <f>IF(E20="","",E20)</f>
        <v>Vyplň údaj</v>
      </c>
      <c r="G59" s="40"/>
      <c r="H59" s="40"/>
      <c r="I59" s="32" t="s">
        <v>32</v>
      </c>
      <c r="J59" s="36" t="str">
        <f>E26</f>
        <v xml:space="preserve"> </v>
      </c>
      <c r="K59" s="40"/>
      <c r="L59" s="145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</row>
    <row r="60" s="2" customFormat="1" ht="10.32" customHeight="1">
      <c r="A60" s="38"/>
      <c r="B60" s="39"/>
      <c r="C60" s="40"/>
      <c r="D60" s="40"/>
      <c r="E60" s="40"/>
      <c r="F60" s="40"/>
      <c r="G60" s="40"/>
      <c r="H60" s="40"/>
      <c r="I60" s="40"/>
      <c r="J60" s="40"/>
      <c r="K60" s="40"/>
      <c r="L60" s="145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</row>
    <row r="61" s="2" customFormat="1" ht="29.28" customHeight="1">
      <c r="A61" s="38"/>
      <c r="B61" s="39"/>
      <c r="C61" s="171" t="s">
        <v>246</v>
      </c>
      <c r="D61" s="172"/>
      <c r="E61" s="172"/>
      <c r="F61" s="172"/>
      <c r="G61" s="172"/>
      <c r="H61" s="172"/>
      <c r="I61" s="172"/>
      <c r="J61" s="173" t="s">
        <v>247</v>
      </c>
      <c r="K61" s="172"/>
      <c r="L61" s="145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 s="2" customFormat="1" ht="10.32" customHeight="1">
      <c r="A62" s="38"/>
      <c r="B62" s="39"/>
      <c r="C62" s="40"/>
      <c r="D62" s="40"/>
      <c r="E62" s="40"/>
      <c r="F62" s="40"/>
      <c r="G62" s="40"/>
      <c r="H62" s="40"/>
      <c r="I62" s="40"/>
      <c r="J62" s="40"/>
      <c r="K62" s="40"/>
      <c r="L62" s="145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</row>
    <row r="63" s="2" customFormat="1" ht="22.8" customHeight="1">
      <c r="A63" s="38"/>
      <c r="B63" s="39"/>
      <c r="C63" s="174" t="s">
        <v>67</v>
      </c>
      <c r="D63" s="40"/>
      <c r="E63" s="40"/>
      <c r="F63" s="40"/>
      <c r="G63" s="40"/>
      <c r="H63" s="40"/>
      <c r="I63" s="40"/>
      <c r="J63" s="102">
        <f>J86</f>
        <v>0</v>
      </c>
      <c r="K63" s="40"/>
      <c r="L63" s="145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U63" s="17" t="s">
        <v>248</v>
      </c>
    </row>
    <row r="64" s="9" customFormat="1" ht="24.96" customHeight="1">
      <c r="A64" s="9"/>
      <c r="B64" s="175"/>
      <c r="C64" s="176"/>
      <c r="D64" s="177" t="s">
        <v>278</v>
      </c>
      <c r="E64" s="178"/>
      <c r="F64" s="178"/>
      <c r="G64" s="178"/>
      <c r="H64" s="178"/>
      <c r="I64" s="178"/>
      <c r="J64" s="179">
        <f>J87</f>
        <v>0</v>
      </c>
      <c r="K64" s="176"/>
      <c r="L64" s="180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2" customFormat="1" ht="21.84" customHeight="1">
      <c r="A65" s="38"/>
      <c r="B65" s="39"/>
      <c r="C65" s="40"/>
      <c r="D65" s="40"/>
      <c r="E65" s="40"/>
      <c r="F65" s="40"/>
      <c r="G65" s="40"/>
      <c r="H65" s="40"/>
      <c r="I65" s="40"/>
      <c r="J65" s="40"/>
      <c r="K65" s="40"/>
      <c r="L65" s="145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 s="2" customFormat="1" ht="6.96" customHeight="1">
      <c r="A66" s="38"/>
      <c r="B66" s="59"/>
      <c r="C66" s="60"/>
      <c r="D66" s="60"/>
      <c r="E66" s="60"/>
      <c r="F66" s="60"/>
      <c r="G66" s="60"/>
      <c r="H66" s="60"/>
      <c r="I66" s="60"/>
      <c r="J66" s="60"/>
      <c r="K66" s="60"/>
      <c r="L66" s="145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</row>
    <row r="70" s="2" customFormat="1" ht="6.96" customHeight="1">
      <c r="A70" s="38"/>
      <c r="B70" s="61"/>
      <c r="C70" s="62"/>
      <c r="D70" s="62"/>
      <c r="E70" s="62"/>
      <c r="F70" s="62"/>
      <c r="G70" s="62"/>
      <c r="H70" s="62"/>
      <c r="I70" s="62"/>
      <c r="J70" s="62"/>
      <c r="K70" s="62"/>
      <c r="L70" s="145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</row>
    <row r="71" s="2" customFormat="1" ht="24.96" customHeight="1">
      <c r="A71" s="38"/>
      <c r="B71" s="39"/>
      <c r="C71" s="23" t="s">
        <v>250</v>
      </c>
      <c r="D71" s="40"/>
      <c r="E71" s="40"/>
      <c r="F71" s="40"/>
      <c r="G71" s="40"/>
      <c r="H71" s="40"/>
      <c r="I71" s="40"/>
      <c r="J71" s="40"/>
      <c r="K71" s="40"/>
      <c r="L71" s="145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</row>
    <row r="72" s="2" customFormat="1" ht="6.96" customHeight="1">
      <c r="A72" s="38"/>
      <c r="B72" s="39"/>
      <c r="C72" s="40"/>
      <c r="D72" s="40"/>
      <c r="E72" s="40"/>
      <c r="F72" s="40"/>
      <c r="G72" s="40"/>
      <c r="H72" s="40"/>
      <c r="I72" s="40"/>
      <c r="J72" s="40"/>
      <c r="K72" s="40"/>
      <c r="L72" s="145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</row>
    <row r="73" s="2" customFormat="1" ht="12" customHeight="1">
      <c r="A73" s="38"/>
      <c r="B73" s="39"/>
      <c r="C73" s="32" t="s">
        <v>16</v>
      </c>
      <c r="D73" s="40"/>
      <c r="E73" s="40"/>
      <c r="F73" s="40"/>
      <c r="G73" s="40"/>
      <c r="H73" s="40"/>
      <c r="I73" s="40"/>
      <c r="J73" s="40"/>
      <c r="K73" s="40"/>
      <c r="L73" s="145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</row>
    <row r="74" s="2" customFormat="1" ht="16.5" customHeight="1">
      <c r="A74" s="38"/>
      <c r="B74" s="39"/>
      <c r="C74" s="40"/>
      <c r="D74" s="40"/>
      <c r="E74" s="170" t="str">
        <f>E7</f>
        <v>3. STAVBA - FIALOVÁ - Vozovna Pisárky, etapa III. - vratná tramvajová smyčka</v>
      </c>
      <c r="F74" s="32"/>
      <c r="G74" s="32"/>
      <c r="H74" s="32"/>
      <c r="I74" s="40"/>
      <c r="J74" s="40"/>
      <c r="K74" s="40"/>
      <c r="L74" s="145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</row>
    <row r="75" s="1" customFormat="1" ht="12" customHeight="1">
      <c r="B75" s="21"/>
      <c r="C75" s="32" t="s">
        <v>241</v>
      </c>
      <c r="D75" s="22"/>
      <c r="E75" s="22"/>
      <c r="F75" s="22"/>
      <c r="G75" s="22"/>
      <c r="H75" s="22"/>
      <c r="I75" s="22"/>
      <c r="J75" s="22"/>
      <c r="K75" s="22"/>
      <c r="L75" s="20"/>
    </row>
    <row r="76" s="2" customFormat="1" ht="16.5" customHeight="1">
      <c r="A76" s="38"/>
      <c r="B76" s="39"/>
      <c r="C76" s="40"/>
      <c r="D76" s="40"/>
      <c r="E76" s="170" t="s">
        <v>242</v>
      </c>
      <c r="F76" s="40"/>
      <c r="G76" s="40"/>
      <c r="H76" s="40"/>
      <c r="I76" s="40"/>
      <c r="J76" s="40"/>
      <c r="K76" s="40"/>
      <c r="L76" s="145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2" customHeight="1">
      <c r="A77" s="38"/>
      <c r="B77" s="39"/>
      <c r="C77" s="32" t="s">
        <v>243</v>
      </c>
      <c r="D77" s="40"/>
      <c r="E77" s="40"/>
      <c r="F77" s="40"/>
      <c r="G77" s="40"/>
      <c r="H77" s="40"/>
      <c r="I77" s="40"/>
      <c r="J77" s="40"/>
      <c r="K77" s="40"/>
      <c r="L77" s="145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78" s="2" customFormat="1" ht="16.5" customHeight="1">
      <c r="A78" s="38"/>
      <c r="B78" s="39"/>
      <c r="C78" s="40"/>
      <c r="D78" s="40"/>
      <c r="E78" s="69" t="str">
        <f>E11</f>
        <v>SO 001 - Provizorní úpravy ploch pro ZS a DIO (Smyčka SP)</v>
      </c>
      <c r="F78" s="40"/>
      <c r="G78" s="40"/>
      <c r="H78" s="40"/>
      <c r="I78" s="40"/>
      <c r="J78" s="40"/>
      <c r="K78" s="40"/>
      <c r="L78" s="145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</row>
    <row r="79" s="2" customFormat="1" ht="6.96" customHeight="1">
      <c r="A79" s="38"/>
      <c r="B79" s="39"/>
      <c r="C79" s="40"/>
      <c r="D79" s="40"/>
      <c r="E79" s="40"/>
      <c r="F79" s="40"/>
      <c r="G79" s="40"/>
      <c r="H79" s="40"/>
      <c r="I79" s="40"/>
      <c r="J79" s="40"/>
      <c r="K79" s="40"/>
      <c r="L79" s="145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</row>
    <row r="80" s="2" customFormat="1" ht="12" customHeight="1">
      <c r="A80" s="38"/>
      <c r="B80" s="39"/>
      <c r="C80" s="32" t="s">
        <v>21</v>
      </c>
      <c r="D80" s="40"/>
      <c r="E80" s="40"/>
      <c r="F80" s="27" t="str">
        <f>F14</f>
        <v xml:space="preserve"> </v>
      </c>
      <c r="G80" s="40"/>
      <c r="H80" s="40"/>
      <c r="I80" s="32" t="s">
        <v>23</v>
      </c>
      <c r="J80" s="72" t="str">
        <f>IF(J14="","",J14)</f>
        <v>20. 12. 2021</v>
      </c>
      <c r="K80" s="40"/>
      <c r="L80" s="145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6.96" customHeight="1">
      <c r="A81" s="38"/>
      <c r="B81" s="39"/>
      <c r="C81" s="40"/>
      <c r="D81" s="40"/>
      <c r="E81" s="40"/>
      <c r="F81" s="40"/>
      <c r="G81" s="40"/>
      <c r="H81" s="40"/>
      <c r="I81" s="40"/>
      <c r="J81" s="40"/>
      <c r="K81" s="40"/>
      <c r="L81" s="145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15.15" customHeight="1">
      <c r="A82" s="38"/>
      <c r="B82" s="39"/>
      <c r="C82" s="32" t="s">
        <v>25</v>
      </c>
      <c r="D82" s="40"/>
      <c r="E82" s="40"/>
      <c r="F82" s="27" t="str">
        <f>E17</f>
        <v xml:space="preserve"> </v>
      </c>
      <c r="G82" s="40"/>
      <c r="H82" s="40"/>
      <c r="I82" s="32" t="s">
        <v>30</v>
      </c>
      <c r="J82" s="36" t="str">
        <f>E23</f>
        <v xml:space="preserve"> </v>
      </c>
      <c r="K82" s="40"/>
      <c r="L82" s="145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15.15" customHeight="1">
      <c r="A83" s="38"/>
      <c r="B83" s="39"/>
      <c r="C83" s="32" t="s">
        <v>28</v>
      </c>
      <c r="D83" s="40"/>
      <c r="E83" s="40"/>
      <c r="F83" s="27" t="str">
        <f>IF(E20="","",E20)</f>
        <v>Vyplň údaj</v>
      </c>
      <c r="G83" s="40"/>
      <c r="H83" s="40"/>
      <c r="I83" s="32" t="s">
        <v>32</v>
      </c>
      <c r="J83" s="36" t="str">
        <f>E26</f>
        <v xml:space="preserve"> </v>
      </c>
      <c r="K83" s="40"/>
      <c r="L83" s="145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0.32" customHeight="1">
      <c r="A84" s="38"/>
      <c r="B84" s="39"/>
      <c r="C84" s="40"/>
      <c r="D84" s="40"/>
      <c r="E84" s="40"/>
      <c r="F84" s="40"/>
      <c r="G84" s="40"/>
      <c r="H84" s="40"/>
      <c r="I84" s="40"/>
      <c r="J84" s="40"/>
      <c r="K84" s="40"/>
      <c r="L84" s="145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10" customFormat="1" ht="29.28" customHeight="1">
      <c r="A85" s="181"/>
      <c r="B85" s="182"/>
      <c r="C85" s="183" t="s">
        <v>251</v>
      </c>
      <c r="D85" s="184" t="s">
        <v>54</v>
      </c>
      <c r="E85" s="184" t="s">
        <v>50</v>
      </c>
      <c r="F85" s="184" t="s">
        <v>51</v>
      </c>
      <c r="G85" s="184" t="s">
        <v>252</v>
      </c>
      <c r="H85" s="184" t="s">
        <v>253</v>
      </c>
      <c r="I85" s="184" t="s">
        <v>254</v>
      </c>
      <c r="J85" s="184" t="s">
        <v>247</v>
      </c>
      <c r="K85" s="185" t="s">
        <v>255</v>
      </c>
      <c r="L85" s="186"/>
      <c r="M85" s="92" t="s">
        <v>19</v>
      </c>
      <c r="N85" s="93" t="s">
        <v>39</v>
      </c>
      <c r="O85" s="93" t="s">
        <v>256</v>
      </c>
      <c r="P85" s="93" t="s">
        <v>257</v>
      </c>
      <c r="Q85" s="93" t="s">
        <v>258</v>
      </c>
      <c r="R85" s="93" t="s">
        <v>259</v>
      </c>
      <c r="S85" s="93" t="s">
        <v>260</v>
      </c>
      <c r="T85" s="94" t="s">
        <v>261</v>
      </c>
      <c r="U85" s="181"/>
      <c r="V85" s="181"/>
      <c r="W85" s="181"/>
      <c r="X85" s="181"/>
      <c r="Y85" s="181"/>
      <c r="Z85" s="181"/>
      <c r="AA85" s="181"/>
      <c r="AB85" s="181"/>
      <c r="AC85" s="181"/>
      <c r="AD85" s="181"/>
      <c r="AE85" s="181"/>
    </row>
    <row r="86" s="2" customFormat="1" ht="22.8" customHeight="1">
      <c r="A86" s="38"/>
      <c r="B86" s="39"/>
      <c r="C86" s="99" t="s">
        <v>262</v>
      </c>
      <c r="D86" s="40"/>
      <c r="E86" s="40"/>
      <c r="F86" s="40"/>
      <c r="G86" s="40"/>
      <c r="H86" s="40"/>
      <c r="I86" s="40"/>
      <c r="J86" s="187">
        <f>BK86</f>
        <v>0</v>
      </c>
      <c r="K86" s="40"/>
      <c r="L86" s="44"/>
      <c r="M86" s="95"/>
      <c r="N86" s="188"/>
      <c r="O86" s="96"/>
      <c r="P86" s="189">
        <f>P87</f>
        <v>0</v>
      </c>
      <c r="Q86" s="96"/>
      <c r="R86" s="189">
        <f>R87</f>
        <v>0</v>
      </c>
      <c r="S86" s="96"/>
      <c r="T86" s="190">
        <f>T87</f>
        <v>0</v>
      </c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T86" s="17" t="s">
        <v>68</v>
      </c>
      <c r="AU86" s="17" t="s">
        <v>248</v>
      </c>
      <c r="BK86" s="191">
        <f>BK87</f>
        <v>0</v>
      </c>
    </row>
    <row r="87" s="11" customFormat="1" ht="25.92" customHeight="1">
      <c r="A87" s="11"/>
      <c r="B87" s="192"/>
      <c r="C87" s="193"/>
      <c r="D87" s="194" t="s">
        <v>68</v>
      </c>
      <c r="E87" s="195" t="s">
        <v>279</v>
      </c>
      <c r="F87" s="195" t="s">
        <v>280</v>
      </c>
      <c r="G87" s="193"/>
      <c r="H87" s="193"/>
      <c r="I87" s="196"/>
      <c r="J87" s="197">
        <f>BK87</f>
        <v>0</v>
      </c>
      <c r="K87" s="193"/>
      <c r="L87" s="198"/>
      <c r="M87" s="199"/>
      <c r="N87" s="200"/>
      <c r="O87" s="200"/>
      <c r="P87" s="201">
        <f>SUM(P88:P90)</f>
        <v>0</v>
      </c>
      <c r="Q87" s="200"/>
      <c r="R87" s="201">
        <f>SUM(R88:R90)</f>
        <v>0</v>
      </c>
      <c r="S87" s="200"/>
      <c r="T87" s="202">
        <f>SUM(T88:T90)</f>
        <v>0</v>
      </c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R87" s="203" t="s">
        <v>265</v>
      </c>
      <c r="AT87" s="204" t="s">
        <v>68</v>
      </c>
      <c r="AU87" s="204" t="s">
        <v>69</v>
      </c>
      <c r="AY87" s="203" t="s">
        <v>266</v>
      </c>
      <c r="BK87" s="205">
        <f>SUM(BK88:BK90)</f>
        <v>0</v>
      </c>
    </row>
    <row r="88" s="2" customFormat="1" ht="16.5" customHeight="1">
      <c r="A88" s="38"/>
      <c r="B88" s="39"/>
      <c r="C88" s="206" t="s">
        <v>76</v>
      </c>
      <c r="D88" s="206" t="s">
        <v>267</v>
      </c>
      <c r="E88" s="207" t="s">
        <v>281</v>
      </c>
      <c r="F88" s="208" t="s">
        <v>282</v>
      </c>
      <c r="G88" s="209" t="s">
        <v>270</v>
      </c>
      <c r="H88" s="210">
        <v>1</v>
      </c>
      <c r="I88" s="211"/>
      <c r="J88" s="212">
        <f>ROUND(I88*H88,2)</f>
        <v>0</v>
      </c>
      <c r="K88" s="208" t="s">
        <v>271</v>
      </c>
      <c r="L88" s="44"/>
      <c r="M88" s="213" t="s">
        <v>19</v>
      </c>
      <c r="N88" s="214" t="s">
        <v>40</v>
      </c>
      <c r="O88" s="84"/>
      <c r="P88" s="215">
        <f>O88*H88</f>
        <v>0</v>
      </c>
      <c r="Q88" s="215">
        <v>0</v>
      </c>
      <c r="R88" s="215">
        <f>Q88*H88</f>
        <v>0</v>
      </c>
      <c r="S88" s="215">
        <v>0</v>
      </c>
      <c r="T88" s="216">
        <f>S88*H88</f>
        <v>0</v>
      </c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R88" s="217" t="s">
        <v>265</v>
      </c>
      <c r="AT88" s="217" t="s">
        <v>267</v>
      </c>
      <c r="AU88" s="217" t="s">
        <v>76</v>
      </c>
      <c r="AY88" s="17" t="s">
        <v>266</v>
      </c>
      <c r="BE88" s="218">
        <f>IF(N88="základní",J88,0)</f>
        <v>0</v>
      </c>
      <c r="BF88" s="218">
        <f>IF(N88="snížená",J88,0)</f>
        <v>0</v>
      </c>
      <c r="BG88" s="218">
        <f>IF(N88="zákl. přenesená",J88,0)</f>
        <v>0</v>
      </c>
      <c r="BH88" s="218">
        <f>IF(N88="sníž. přenesená",J88,0)</f>
        <v>0</v>
      </c>
      <c r="BI88" s="218">
        <f>IF(N88="nulová",J88,0)</f>
        <v>0</v>
      </c>
      <c r="BJ88" s="17" t="s">
        <v>76</v>
      </c>
      <c r="BK88" s="218">
        <f>ROUND(I88*H88,2)</f>
        <v>0</v>
      </c>
      <c r="BL88" s="17" t="s">
        <v>265</v>
      </c>
      <c r="BM88" s="217" t="s">
        <v>283</v>
      </c>
    </row>
    <row r="89" s="2" customFormat="1">
      <c r="A89" s="38"/>
      <c r="B89" s="39"/>
      <c r="C89" s="40"/>
      <c r="D89" s="219" t="s">
        <v>273</v>
      </c>
      <c r="E89" s="40"/>
      <c r="F89" s="220" t="s">
        <v>284</v>
      </c>
      <c r="G89" s="40"/>
      <c r="H89" s="40"/>
      <c r="I89" s="221"/>
      <c r="J89" s="40"/>
      <c r="K89" s="40"/>
      <c r="L89" s="44"/>
      <c r="M89" s="222"/>
      <c r="N89" s="223"/>
      <c r="O89" s="84"/>
      <c r="P89" s="84"/>
      <c r="Q89" s="84"/>
      <c r="R89" s="84"/>
      <c r="S89" s="84"/>
      <c r="T89" s="85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T89" s="17" t="s">
        <v>273</v>
      </c>
      <c r="AU89" s="17" t="s">
        <v>76</v>
      </c>
    </row>
    <row r="90" s="12" customFormat="1">
      <c r="A90" s="12"/>
      <c r="B90" s="224"/>
      <c r="C90" s="225"/>
      <c r="D90" s="226" t="s">
        <v>275</v>
      </c>
      <c r="E90" s="227" t="s">
        <v>239</v>
      </c>
      <c r="F90" s="228" t="s">
        <v>285</v>
      </c>
      <c r="G90" s="225"/>
      <c r="H90" s="229">
        <v>1</v>
      </c>
      <c r="I90" s="230"/>
      <c r="J90" s="225"/>
      <c r="K90" s="225"/>
      <c r="L90" s="231"/>
      <c r="M90" s="232"/>
      <c r="N90" s="233"/>
      <c r="O90" s="233"/>
      <c r="P90" s="233"/>
      <c r="Q90" s="233"/>
      <c r="R90" s="233"/>
      <c r="S90" s="233"/>
      <c r="T90" s="234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T90" s="235" t="s">
        <v>275</v>
      </c>
      <c r="AU90" s="235" t="s">
        <v>76</v>
      </c>
      <c r="AV90" s="12" t="s">
        <v>78</v>
      </c>
      <c r="AW90" s="12" t="s">
        <v>31</v>
      </c>
      <c r="AX90" s="12" t="s">
        <v>76</v>
      </c>
      <c r="AY90" s="235" t="s">
        <v>266</v>
      </c>
    </row>
    <row r="91" s="2" customFormat="1" ht="6.96" customHeight="1">
      <c r="A91" s="38"/>
      <c r="B91" s="59"/>
      <c r="C91" s="60"/>
      <c r="D91" s="60"/>
      <c r="E91" s="60"/>
      <c r="F91" s="60"/>
      <c r="G91" s="60"/>
      <c r="H91" s="60"/>
      <c r="I91" s="60"/>
      <c r="J91" s="60"/>
      <c r="K91" s="60"/>
      <c r="L91" s="44"/>
      <c r="M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</sheetData>
  <sheetProtection sheet="1" autoFilter="0" formatColumns="0" formatRows="0" objects="1" scenarios="1" spinCount="100000" saltValue="qemPQfNoRMIoCzJVkp6VPin2OBVjhben7VI5kPnTa9Ul3anw/H+Yr011WbQD89zMCG9cNPpoMSsbLaeGvr65Sw==" hashValue="QahNRtfCb5NuhCBxTH9DhHPTs0q68HbT3BMknWhlsSMjI7Ty11zTkGq1LlAMqo7vH4d579C1CdZDhHN49b3thA==" algorithmName="SHA-512" password="CC35"/>
  <autoFilter ref="C85:K90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4:H74"/>
    <mergeCell ref="E76:H76"/>
    <mergeCell ref="E78:H78"/>
    <mergeCell ref="L2:V2"/>
  </mergeCells>
  <hyperlinks>
    <hyperlink ref="F89" r:id="rId1" display="https://podminky.urs.cz/item/CS_URS_2021_02/032403000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2"/>
</worksheet>
</file>

<file path=xl/worksheets/sheet3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181</v>
      </c>
    </row>
    <row r="3" hidden="1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20"/>
      <c r="AT3" s="17" t="s">
        <v>78</v>
      </c>
    </row>
    <row r="4" hidden="1" s="1" customFormat="1" ht="24.96" customHeight="1">
      <c r="B4" s="20"/>
      <c r="D4" s="141" t="s">
        <v>240</v>
      </c>
      <c r="L4" s="20"/>
      <c r="M4" s="142" t="s">
        <v>10</v>
      </c>
      <c r="AT4" s="17" t="s">
        <v>4</v>
      </c>
    </row>
    <row r="5" hidden="1" s="1" customFormat="1" ht="6.96" customHeight="1">
      <c r="B5" s="20"/>
      <c r="L5" s="20"/>
    </row>
    <row r="6" hidden="1" s="1" customFormat="1" ht="12" customHeight="1">
      <c r="B6" s="20"/>
      <c r="D6" s="143" t="s">
        <v>16</v>
      </c>
      <c r="L6" s="20"/>
    </row>
    <row r="7" hidden="1" s="1" customFormat="1" ht="16.5" customHeight="1">
      <c r="B7" s="20"/>
      <c r="E7" s="144" t="str">
        <f>'Rekapitulace stavby'!K6</f>
        <v>3. STAVBA - FIALOVÁ - Vozovna Pisárky, etapa III. - vratná tramvajová smyčka</v>
      </c>
      <c r="F7" s="143"/>
      <c r="G7" s="143"/>
      <c r="H7" s="143"/>
      <c r="L7" s="20"/>
    </row>
    <row r="8" hidden="1" s="1" customFormat="1" ht="12" customHeight="1">
      <c r="B8" s="20"/>
      <c r="D8" s="143" t="s">
        <v>241</v>
      </c>
      <c r="L8" s="20"/>
    </row>
    <row r="9" hidden="1" s="2" customFormat="1" ht="16.5" customHeight="1">
      <c r="A9" s="38"/>
      <c r="B9" s="44"/>
      <c r="C9" s="38"/>
      <c r="D9" s="38"/>
      <c r="E9" s="144" t="s">
        <v>3830</v>
      </c>
      <c r="F9" s="38"/>
      <c r="G9" s="38"/>
      <c r="H9" s="38"/>
      <c r="I9" s="38"/>
      <c r="J9" s="38"/>
      <c r="K9" s="38"/>
      <c r="L9" s="145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hidden="1" s="2" customFormat="1" ht="12" customHeight="1">
      <c r="A10" s="38"/>
      <c r="B10" s="44"/>
      <c r="C10" s="38"/>
      <c r="D10" s="143" t="s">
        <v>243</v>
      </c>
      <c r="E10" s="38"/>
      <c r="F10" s="38"/>
      <c r="G10" s="38"/>
      <c r="H10" s="38"/>
      <c r="I10" s="38"/>
      <c r="J10" s="38"/>
      <c r="K10" s="38"/>
      <c r="L10" s="145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hidden="1" s="2" customFormat="1" ht="16.5" customHeight="1">
      <c r="A11" s="38"/>
      <c r="B11" s="44"/>
      <c r="C11" s="38"/>
      <c r="D11" s="38"/>
      <c r="E11" s="146" t="s">
        <v>5357</v>
      </c>
      <c r="F11" s="38"/>
      <c r="G11" s="38"/>
      <c r="H11" s="38"/>
      <c r="I11" s="38"/>
      <c r="J11" s="38"/>
      <c r="K11" s="38"/>
      <c r="L11" s="145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hidden="1" s="2" customFormat="1">
      <c r="A12" s="38"/>
      <c r="B12" s="44"/>
      <c r="C12" s="38"/>
      <c r="D12" s="38"/>
      <c r="E12" s="38"/>
      <c r="F12" s="38"/>
      <c r="G12" s="38"/>
      <c r="H12" s="38"/>
      <c r="I12" s="38"/>
      <c r="J12" s="38"/>
      <c r="K12" s="38"/>
      <c r="L12" s="145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hidden="1" s="2" customFormat="1" ht="12" customHeight="1">
      <c r="A13" s="38"/>
      <c r="B13" s="44"/>
      <c r="C13" s="38"/>
      <c r="D13" s="143" t="s">
        <v>18</v>
      </c>
      <c r="E13" s="38"/>
      <c r="F13" s="133" t="s">
        <v>19</v>
      </c>
      <c r="G13" s="38"/>
      <c r="H13" s="38"/>
      <c r="I13" s="143" t="s">
        <v>20</v>
      </c>
      <c r="J13" s="133" t="s">
        <v>19</v>
      </c>
      <c r="K13" s="38"/>
      <c r="L13" s="145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hidden="1" s="2" customFormat="1" ht="12" customHeight="1">
      <c r="A14" s="38"/>
      <c r="B14" s="44"/>
      <c r="C14" s="38"/>
      <c r="D14" s="143" t="s">
        <v>21</v>
      </c>
      <c r="E14" s="38"/>
      <c r="F14" s="133" t="s">
        <v>22</v>
      </c>
      <c r="G14" s="38"/>
      <c r="H14" s="38"/>
      <c r="I14" s="143" t="s">
        <v>23</v>
      </c>
      <c r="J14" s="147" t="str">
        <f>'Rekapitulace stavby'!AN8</f>
        <v>20. 12. 2021</v>
      </c>
      <c r="K14" s="38"/>
      <c r="L14" s="145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hidden="1" s="2" customFormat="1" ht="10.8" customHeight="1">
      <c r="A15" s="38"/>
      <c r="B15" s="44"/>
      <c r="C15" s="38"/>
      <c r="D15" s="38"/>
      <c r="E15" s="38"/>
      <c r="F15" s="38"/>
      <c r="G15" s="38"/>
      <c r="H15" s="38"/>
      <c r="I15" s="38"/>
      <c r="J15" s="38"/>
      <c r="K15" s="38"/>
      <c r="L15" s="145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hidden="1" s="2" customFormat="1" ht="12" customHeight="1">
      <c r="A16" s="38"/>
      <c r="B16" s="44"/>
      <c r="C16" s="38"/>
      <c r="D16" s="143" t="s">
        <v>25</v>
      </c>
      <c r="E16" s="38"/>
      <c r="F16" s="38"/>
      <c r="G16" s="38"/>
      <c r="H16" s="38"/>
      <c r="I16" s="143" t="s">
        <v>26</v>
      </c>
      <c r="J16" s="133" t="str">
        <f>IF('Rekapitulace stavby'!AN10="","",'Rekapitulace stavby'!AN10)</f>
        <v/>
      </c>
      <c r="K16" s="38"/>
      <c r="L16" s="145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hidden="1" s="2" customFormat="1" ht="18" customHeight="1">
      <c r="A17" s="38"/>
      <c r="B17" s="44"/>
      <c r="C17" s="38"/>
      <c r="D17" s="38"/>
      <c r="E17" s="133" t="str">
        <f>IF('Rekapitulace stavby'!E11="","",'Rekapitulace stavby'!E11)</f>
        <v xml:space="preserve"> </v>
      </c>
      <c r="F17" s="38"/>
      <c r="G17" s="38"/>
      <c r="H17" s="38"/>
      <c r="I17" s="143" t="s">
        <v>27</v>
      </c>
      <c r="J17" s="133" t="str">
        <f>IF('Rekapitulace stavby'!AN11="","",'Rekapitulace stavby'!AN11)</f>
        <v/>
      </c>
      <c r="K17" s="38"/>
      <c r="L17" s="145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hidden="1" s="2" customFormat="1" ht="6.96" customHeight="1">
      <c r="A18" s="38"/>
      <c r="B18" s="44"/>
      <c r="C18" s="38"/>
      <c r="D18" s="38"/>
      <c r="E18" s="38"/>
      <c r="F18" s="38"/>
      <c r="G18" s="38"/>
      <c r="H18" s="38"/>
      <c r="I18" s="38"/>
      <c r="J18" s="38"/>
      <c r="K18" s="38"/>
      <c r="L18" s="145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hidden="1" s="2" customFormat="1" ht="12" customHeight="1">
      <c r="A19" s="38"/>
      <c r="B19" s="44"/>
      <c r="C19" s="38"/>
      <c r="D19" s="143" t="s">
        <v>28</v>
      </c>
      <c r="E19" s="38"/>
      <c r="F19" s="38"/>
      <c r="G19" s="38"/>
      <c r="H19" s="38"/>
      <c r="I19" s="143" t="s">
        <v>26</v>
      </c>
      <c r="J19" s="33" t="str">
        <f>'Rekapitulace stavby'!AN13</f>
        <v>Vyplň údaj</v>
      </c>
      <c r="K19" s="38"/>
      <c r="L19" s="145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hidden="1" s="2" customFormat="1" ht="18" customHeight="1">
      <c r="A20" s="38"/>
      <c r="B20" s="44"/>
      <c r="C20" s="38"/>
      <c r="D20" s="38"/>
      <c r="E20" s="33" t="str">
        <f>'Rekapitulace stavby'!E14</f>
        <v>Vyplň údaj</v>
      </c>
      <c r="F20" s="133"/>
      <c r="G20" s="133"/>
      <c r="H20" s="133"/>
      <c r="I20" s="143" t="s">
        <v>27</v>
      </c>
      <c r="J20" s="33" t="str">
        <f>'Rekapitulace stavby'!AN14</f>
        <v>Vyplň údaj</v>
      </c>
      <c r="K20" s="38"/>
      <c r="L20" s="145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hidden="1" s="2" customFormat="1" ht="6.96" customHeight="1">
      <c r="A21" s="38"/>
      <c r="B21" s="44"/>
      <c r="C21" s="38"/>
      <c r="D21" s="38"/>
      <c r="E21" s="38"/>
      <c r="F21" s="38"/>
      <c r="G21" s="38"/>
      <c r="H21" s="38"/>
      <c r="I21" s="38"/>
      <c r="J21" s="38"/>
      <c r="K21" s="38"/>
      <c r="L21" s="145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hidden="1" s="2" customFormat="1" ht="12" customHeight="1">
      <c r="A22" s="38"/>
      <c r="B22" s="44"/>
      <c r="C22" s="38"/>
      <c r="D22" s="143" t="s">
        <v>30</v>
      </c>
      <c r="E22" s="38"/>
      <c r="F22" s="38"/>
      <c r="G22" s="38"/>
      <c r="H22" s="38"/>
      <c r="I22" s="143" t="s">
        <v>26</v>
      </c>
      <c r="J22" s="133" t="str">
        <f>IF('Rekapitulace stavby'!AN16="","",'Rekapitulace stavby'!AN16)</f>
        <v/>
      </c>
      <c r="K22" s="38"/>
      <c r="L22" s="145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hidden="1" s="2" customFormat="1" ht="18" customHeight="1">
      <c r="A23" s="38"/>
      <c r="B23" s="44"/>
      <c r="C23" s="38"/>
      <c r="D23" s="38"/>
      <c r="E23" s="133" t="str">
        <f>IF('Rekapitulace stavby'!E17="","",'Rekapitulace stavby'!E17)</f>
        <v xml:space="preserve"> </v>
      </c>
      <c r="F23" s="38"/>
      <c r="G23" s="38"/>
      <c r="H23" s="38"/>
      <c r="I23" s="143" t="s">
        <v>27</v>
      </c>
      <c r="J23" s="133" t="str">
        <f>IF('Rekapitulace stavby'!AN17="","",'Rekapitulace stavby'!AN17)</f>
        <v/>
      </c>
      <c r="K23" s="38"/>
      <c r="L23" s="145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hidden="1" s="2" customFormat="1" ht="6.96" customHeight="1">
      <c r="A24" s="38"/>
      <c r="B24" s="44"/>
      <c r="C24" s="38"/>
      <c r="D24" s="38"/>
      <c r="E24" s="38"/>
      <c r="F24" s="38"/>
      <c r="G24" s="38"/>
      <c r="H24" s="38"/>
      <c r="I24" s="38"/>
      <c r="J24" s="38"/>
      <c r="K24" s="38"/>
      <c r="L24" s="145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hidden="1" s="2" customFormat="1" ht="12" customHeight="1">
      <c r="A25" s="38"/>
      <c r="B25" s="44"/>
      <c r="C25" s="38"/>
      <c r="D25" s="143" t="s">
        <v>32</v>
      </c>
      <c r="E25" s="38"/>
      <c r="F25" s="38"/>
      <c r="G25" s="38"/>
      <c r="H25" s="38"/>
      <c r="I25" s="143" t="s">
        <v>26</v>
      </c>
      <c r="J25" s="133" t="str">
        <f>IF('Rekapitulace stavby'!AN19="","",'Rekapitulace stavby'!AN19)</f>
        <v/>
      </c>
      <c r="K25" s="38"/>
      <c r="L25" s="145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hidden="1" s="2" customFormat="1" ht="18" customHeight="1">
      <c r="A26" s="38"/>
      <c r="B26" s="44"/>
      <c r="C26" s="38"/>
      <c r="D26" s="38"/>
      <c r="E26" s="133" t="str">
        <f>IF('Rekapitulace stavby'!E20="","",'Rekapitulace stavby'!E20)</f>
        <v xml:space="preserve"> </v>
      </c>
      <c r="F26" s="38"/>
      <c r="G26" s="38"/>
      <c r="H26" s="38"/>
      <c r="I26" s="143" t="s">
        <v>27</v>
      </c>
      <c r="J26" s="133" t="str">
        <f>IF('Rekapitulace stavby'!AN20="","",'Rekapitulace stavby'!AN20)</f>
        <v/>
      </c>
      <c r="K26" s="38"/>
      <c r="L26" s="145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hidden="1" s="2" customFormat="1" ht="6.96" customHeight="1">
      <c r="A27" s="38"/>
      <c r="B27" s="44"/>
      <c r="C27" s="38"/>
      <c r="D27" s="38"/>
      <c r="E27" s="38"/>
      <c r="F27" s="38"/>
      <c r="G27" s="38"/>
      <c r="H27" s="38"/>
      <c r="I27" s="38"/>
      <c r="J27" s="38"/>
      <c r="K27" s="38"/>
      <c r="L27" s="145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hidden="1" s="2" customFormat="1" ht="12" customHeight="1">
      <c r="A28" s="38"/>
      <c r="B28" s="44"/>
      <c r="C28" s="38"/>
      <c r="D28" s="143" t="s">
        <v>33</v>
      </c>
      <c r="E28" s="38"/>
      <c r="F28" s="38"/>
      <c r="G28" s="38"/>
      <c r="H28" s="38"/>
      <c r="I28" s="38"/>
      <c r="J28" s="38"/>
      <c r="K28" s="38"/>
      <c r="L28" s="145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hidden="1" s="8" customFormat="1" ht="16.5" customHeight="1">
      <c r="A29" s="148"/>
      <c r="B29" s="149"/>
      <c r="C29" s="148"/>
      <c r="D29" s="148"/>
      <c r="E29" s="150" t="s">
        <v>19</v>
      </c>
      <c r="F29" s="150"/>
      <c r="G29" s="150"/>
      <c r="H29" s="150"/>
      <c r="I29" s="148"/>
      <c r="J29" s="148"/>
      <c r="K29" s="148"/>
      <c r="L29" s="151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</row>
    <row r="30" hidden="1" s="2" customFormat="1" ht="6.96" customHeight="1">
      <c r="A30" s="38"/>
      <c r="B30" s="44"/>
      <c r="C30" s="38"/>
      <c r="D30" s="38"/>
      <c r="E30" s="38"/>
      <c r="F30" s="38"/>
      <c r="G30" s="38"/>
      <c r="H30" s="38"/>
      <c r="I30" s="38"/>
      <c r="J30" s="38"/>
      <c r="K30" s="38"/>
      <c r="L30" s="145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hidden="1" s="2" customFormat="1" ht="6.96" customHeight="1">
      <c r="A31" s="38"/>
      <c r="B31" s="44"/>
      <c r="C31" s="38"/>
      <c r="D31" s="152"/>
      <c r="E31" s="152"/>
      <c r="F31" s="152"/>
      <c r="G31" s="152"/>
      <c r="H31" s="152"/>
      <c r="I31" s="152"/>
      <c r="J31" s="152"/>
      <c r="K31" s="152"/>
      <c r="L31" s="145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hidden="1" s="2" customFormat="1" ht="25.44" customHeight="1">
      <c r="A32" s="38"/>
      <c r="B32" s="44"/>
      <c r="C32" s="38"/>
      <c r="D32" s="153" t="s">
        <v>35</v>
      </c>
      <c r="E32" s="38"/>
      <c r="F32" s="38"/>
      <c r="G32" s="38"/>
      <c r="H32" s="38"/>
      <c r="I32" s="38"/>
      <c r="J32" s="154">
        <f>ROUND(J86, 2)</f>
        <v>0</v>
      </c>
      <c r="K32" s="38"/>
      <c r="L32" s="145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hidden="1" s="2" customFormat="1" ht="6.96" customHeight="1">
      <c r="A33" s="38"/>
      <c r="B33" s="44"/>
      <c r="C33" s="38"/>
      <c r="D33" s="152"/>
      <c r="E33" s="152"/>
      <c r="F33" s="152"/>
      <c r="G33" s="152"/>
      <c r="H33" s="152"/>
      <c r="I33" s="152"/>
      <c r="J33" s="152"/>
      <c r="K33" s="152"/>
      <c r="L33" s="145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hidden="1" s="2" customFormat="1" ht="14.4" customHeight="1">
      <c r="A34" s="38"/>
      <c r="B34" s="44"/>
      <c r="C34" s="38"/>
      <c r="D34" s="38"/>
      <c r="E34" s="38"/>
      <c r="F34" s="155" t="s">
        <v>37</v>
      </c>
      <c r="G34" s="38"/>
      <c r="H34" s="38"/>
      <c r="I34" s="155" t="s">
        <v>36</v>
      </c>
      <c r="J34" s="155" t="s">
        <v>38</v>
      </c>
      <c r="K34" s="38"/>
      <c r="L34" s="145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156" t="s">
        <v>39</v>
      </c>
      <c r="E35" s="143" t="s">
        <v>40</v>
      </c>
      <c r="F35" s="157">
        <f>ROUND((SUM(BE86:BE98)),  2)</f>
        <v>0</v>
      </c>
      <c r="G35" s="38"/>
      <c r="H35" s="38"/>
      <c r="I35" s="158">
        <v>0.20999999999999999</v>
      </c>
      <c r="J35" s="157">
        <f>ROUND(((SUM(BE86:BE98))*I35),  2)</f>
        <v>0</v>
      </c>
      <c r="K35" s="38"/>
      <c r="L35" s="145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3" t="s">
        <v>41</v>
      </c>
      <c r="F36" s="157">
        <f>ROUND((SUM(BF86:BF98)),  2)</f>
        <v>0</v>
      </c>
      <c r="G36" s="38"/>
      <c r="H36" s="38"/>
      <c r="I36" s="158">
        <v>0.14999999999999999</v>
      </c>
      <c r="J36" s="157">
        <f>ROUND(((SUM(BF86:BF98))*I36),  2)</f>
        <v>0</v>
      </c>
      <c r="K36" s="38"/>
      <c r="L36" s="145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3" t="s">
        <v>42</v>
      </c>
      <c r="F37" s="157">
        <f>ROUND((SUM(BG86:BG98)),  2)</f>
        <v>0</v>
      </c>
      <c r="G37" s="38"/>
      <c r="H37" s="38"/>
      <c r="I37" s="158">
        <v>0.20999999999999999</v>
      </c>
      <c r="J37" s="157">
        <f>0</f>
        <v>0</v>
      </c>
      <c r="K37" s="38"/>
      <c r="L37" s="145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44"/>
      <c r="C38" s="38"/>
      <c r="D38" s="38"/>
      <c r="E38" s="143" t="s">
        <v>43</v>
      </c>
      <c r="F38" s="157">
        <f>ROUND((SUM(BH86:BH98)),  2)</f>
        <v>0</v>
      </c>
      <c r="G38" s="38"/>
      <c r="H38" s="38"/>
      <c r="I38" s="158">
        <v>0.14999999999999999</v>
      </c>
      <c r="J38" s="157">
        <f>0</f>
        <v>0</v>
      </c>
      <c r="K38" s="38"/>
      <c r="L38" s="145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44"/>
      <c r="C39" s="38"/>
      <c r="D39" s="38"/>
      <c r="E39" s="143" t="s">
        <v>44</v>
      </c>
      <c r="F39" s="157">
        <f>ROUND((SUM(BI86:BI98)),  2)</f>
        <v>0</v>
      </c>
      <c r="G39" s="38"/>
      <c r="H39" s="38"/>
      <c r="I39" s="158">
        <v>0</v>
      </c>
      <c r="J39" s="157">
        <f>0</f>
        <v>0</v>
      </c>
      <c r="K39" s="38"/>
      <c r="L39" s="145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hidden="1" s="2" customFormat="1" ht="6.96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145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hidden="1" s="2" customFormat="1" ht="25.44" customHeight="1">
      <c r="A41" s="38"/>
      <c r="B41" s="44"/>
      <c r="C41" s="159"/>
      <c r="D41" s="160" t="s">
        <v>45</v>
      </c>
      <c r="E41" s="161"/>
      <c r="F41" s="161"/>
      <c r="G41" s="162" t="s">
        <v>46</v>
      </c>
      <c r="H41" s="163" t="s">
        <v>47</v>
      </c>
      <c r="I41" s="161"/>
      <c r="J41" s="164">
        <f>SUM(J32:J39)</f>
        <v>0</v>
      </c>
      <c r="K41" s="165"/>
      <c r="L41" s="145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hidden="1" s="2" customFormat="1" ht="14.4" customHeight="1">
      <c r="A42" s="38"/>
      <c r="B42" s="166"/>
      <c r="C42" s="167"/>
      <c r="D42" s="167"/>
      <c r="E42" s="167"/>
      <c r="F42" s="167"/>
      <c r="G42" s="167"/>
      <c r="H42" s="167"/>
      <c r="I42" s="167"/>
      <c r="J42" s="167"/>
      <c r="K42" s="167"/>
      <c r="L42" s="145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hidden="1"/>
    <row r="44" hidden="1"/>
    <row r="45" hidden="1"/>
    <row r="46" s="2" customFormat="1" ht="6.96" customHeight="1">
      <c r="A46" s="38"/>
      <c r="B46" s="168"/>
      <c r="C46" s="169"/>
      <c r="D46" s="169"/>
      <c r="E46" s="169"/>
      <c r="F46" s="169"/>
      <c r="G46" s="169"/>
      <c r="H46" s="169"/>
      <c r="I46" s="169"/>
      <c r="J46" s="169"/>
      <c r="K46" s="169"/>
      <c r="L46" s="145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s="2" customFormat="1" ht="24.96" customHeight="1">
      <c r="A47" s="38"/>
      <c r="B47" s="39"/>
      <c r="C47" s="23" t="s">
        <v>245</v>
      </c>
      <c r="D47" s="40"/>
      <c r="E47" s="40"/>
      <c r="F47" s="40"/>
      <c r="G47" s="40"/>
      <c r="H47" s="40"/>
      <c r="I47" s="40"/>
      <c r="J47" s="40"/>
      <c r="K47" s="40"/>
      <c r="L47" s="145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s="2" customFormat="1" ht="6.96" customHeight="1">
      <c r="A48" s="38"/>
      <c r="B48" s="39"/>
      <c r="C48" s="40"/>
      <c r="D48" s="40"/>
      <c r="E48" s="40"/>
      <c r="F48" s="40"/>
      <c r="G48" s="40"/>
      <c r="H48" s="40"/>
      <c r="I48" s="40"/>
      <c r="J48" s="40"/>
      <c r="K48" s="40"/>
      <c r="L48" s="145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s="2" customFormat="1" ht="12" customHeight="1">
      <c r="A49" s="38"/>
      <c r="B49" s="39"/>
      <c r="C49" s="32" t="s">
        <v>16</v>
      </c>
      <c r="D49" s="40"/>
      <c r="E49" s="40"/>
      <c r="F49" s="40"/>
      <c r="G49" s="40"/>
      <c r="H49" s="40"/>
      <c r="I49" s="40"/>
      <c r="J49" s="40"/>
      <c r="K49" s="40"/>
      <c r="L49" s="145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s="2" customFormat="1" ht="16.5" customHeight="1">
      <c r="A50" s="38"/>
      <c r="B50" s="39"/>
      <c r="C50" s="40"/>
      <c r="D50" s="40"/>
      <c r="E50" s="170" t="str">
        <f>E7</f>
        <v>3. STAVBA - FIALOVÁ - Vozovna Pisárky, etapa III. - vratná tramvajová smyčka</v>
      </c>
      <c r="F50" s="32"/>
      <c r="G50" s="32"/>
      <c r="H50" s="32"/>
      <c r="I50" s="40"/>
      <c r="J50" s="40"/>
      <c r="K50" s="40"/>
      <c r="L50" s="145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s="1" customFormat="1" ht="12" customHeight="1">
      <c r="B51" s="21"/>
      <c r="C51" s="32" t="s">
        <v>241</v>
      </c>
      <c r="D51" s="22"/>
      <c r="E51" s="22"/>
      <c r="F51" s="22"/>
      <c r="G51" s="22"/>
      <c r="H51" s="22"/>
      <c r="I51" s="22"/>
      <c r="J51" s="22"/>
      <c r="K51" s="22"/>
      <c r="L51" s="20"/>
    </row>
    <row r="52" s="2" customFormat="1" ht="16.5" customHeight="1">
      <c r="A52" s="38"/>
      <c r="B52" s="39"/>
      <c r="C52" s="40"/>
      <c r="D52" s="40"/>
      <c r="E52" s="170" t="s">
        <v>3830</v>
      </c>
      <c r="F52" s="40"/>
      <c r="G52" s="40"/>
      <c r="H52" s="40"/>
      <c r="I52" s="40"/>
      <c r="J52" s="40"/>
      <c r="K52" s="40"/>
      <c r="L52" s="145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s="2" customFormat="1" ht="12" customHeight="1">
      <c r="A53" s="38"/>
      <c r="B53" s="39"/>
      <c r="C53" s="32" t="s">
        <v>243</v>
      </c>
      <c r="D53" s="40"/>
      <c r="E53" s="40"/>
      <c r="F53" s="40"/>
      <c r="G53" s="40"/>
      <c r="H53" s="40"/>
      <c r="I53" s="40"/>
      <c r="J53" s="40"/>
      <c r="K53" s="40"/>
      <c r="L53" s="145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s="2" customFormat="1" ht="16.5" customHeight="1">
      <c r="A54" s="38"/>
      <c r="B54" s="39"/>
      <c r="C54" s="40"/>
      <c r="D54" s="40"/>
      <c r="E54" s="69" t="str">
        <f>E11</f>
        <v>SO 668 - Mazací zařízení</v>
      </c>
      <c r="F54" s="40"/>
      <c r="G54" s="40"/>
      <c r="H54" s="40"/>
      <c r="I54" s="40"/>
      <c r="J54" s="40"/>
      <c r="K54" s="40"/>
      <c r="L54" s="145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s="2" customFormat="1" ht="6.96" customHeight="1">
      <c r="A55" s="38"/>
      <c r="B55" s="39"/>
      <c r="C55" s="40"/>
      <c r="D55" s="40"/>
      <c r="E55" s="40"/>
      <c r="F55" s="40"/>
      <c r="G55" s="40"/>
      <c r="H55" s="40"/>
      <c r="I55" s="40"/>
      <c r="J55" s="40"/>
      <c r="K55" s="40"/>
      <c r="L55" s="145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s="2" customFormat="1" ht="12" customHeight="1">
      <c r="A56" s="38"/>
      <c r="B56" s="39"/>
      <c r="C56" s="32" t="s">
        <v>21</v>
      </c>
      <c r="D56" s="40"/>
      <c r="E56" s="40"/>
      <c r="F56" s="27" t="str">
        <f>F14</f>
        <v xml:space="preserve"> </v>
      </c>
      <c r="G56" s="40"/>
      <c r="H56" s="40"/>
      <c r="I56" s="32" t="s">
        <v>23</v>
      </c>
      <c r="J56" s="72" t="str">
        <f>IF(J14="","",J14)</f>
        <v>20. 12. 2021</v>
      </c>
      <c r="K56" s="40"/>
      <c r="L56" s="145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s="2" customFormat="1" ht="6.96" customHeight="1">
      <c r="A57" s="38"/>
      <c r="B57" s="39"/>
      <c r="C57" s="40"/>
      <c r="D57" s="40"/>
      <c r="E57" s="40"/>
      <c r="F57" s="40"/>
      <c r="G57" s="40"/>
      <c r="H57" s="40"/>
      <c r="I57" s="40"/>
      <c r="J57" s="40"/>
      <c r="K57" s="40"/>
      <c r="L57" s="145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s="2" customFormat="1" ht="15.15" customHeight="1">
      <c r="A58" s="38"/>
      <c r="B58" s="39"/>
      <c r="C58" s="32" t="s">
        <v>25</v>
      </c>
      <c r="D58" s="40"/>
      <c r="E58" s="40"/>
      <c r="F58" s="27" t="str">
        <f>E17</f>
        <v xml:space="preserve"> </v>
      </c>
      <c r="G58" s="40"/>
      <c r="H58" s="40"/>
      <c r="I58" s="32" t="s">
        <v>30</v>
      </c>
      <c r="J58" s="36" t="str">
        <f>E23</f>
        <v xml:space="preserve"> </v>
      </c>
      <c r="K58" s="40"/>
      <c r="L58" s="145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</row>
    <row r="59" s="2" customFormat="1" ht="15.15" customHeight="1">
      <c r="A59" s="38"/>
      <c r="B59" s="39"/>
      <c r="C59" s="32" t="s">
        <v>28</v>
      </c>
      <c r="D59" s="40"/>
      <c r="E59" s="40"/>
      <c r="F59" s="27" t="str">
        <f>IF(E20="","",E20)</f>
        <v>Vyplň údaj</v>
      </c>
      <c r="G59" s="40"/>
      <c r="H59" s="40"/>
      <c r="I59" s="32" t="s">
        <v>32</v>
      </c>
      <c r="J59" s="36" t="str">
        <f>E26</f>
        <v xml:space="preserve"> </v>
      </c>
      <c r="K59" s="40"/>
      <c r="L59" s="145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</row>
    <row r="60" s="2" customFormat="1" ht="10.32" customHeight="1">
      <c r="A60" s="38"/>
      <c r="B60" s="39"/>
      <c r="C60" s="40"/>
      <c r="D60" s="40"/>
      <c r="E60" s="40"/>
      <c r="F60" s="40"/>
      <c r="G60" s="40"/>
      <c r="H60" s="40"/>
      <c r="I60" s="40"/>
      <c r="J60" s="40"/>
      <c r="K60" s="40"/>
      <c r="L60" s="145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</row>
    <row r="61" s="2" customFormat="1" ht="29.28" customHeight="1">
      <c r="A61" s="38"/>
      <c r="B61" s="39"/>
      <c r="C61" s="171" t="s">
        <v>246</v>
      </c>
      <c r="D61" s="172"/>
      <c r="E61" s="172"/>
      <c r="F61" s="172"/>
      <c r="G61" s="172"/>
      <c r="H61" s="172"/>
      <c r="I61" s="172"/>
      <c r="J61" s="173" t="s">
        <v>247</v>
      </c>
      <c r="K61" s="172"/>
      <c r="L61" s="145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 s="2" customFormat="1" ht="10.32" customHeight="1">
      <c r="A62" s="38"/>
      <c r="B62" s="39"/>
      <c r="C62" s="40"/>
      <c r="D62" s="40"/>
      <c r="E62" s="40"/>
      <c r="F62" s="40"/>
      <c r="G62" s="40"/>
      <c r="H62" s="40"/>
      <c r="I62" s="40"/>
      <c r="J62" s="40"/>
      <c r="K62" s="40"/>
      <c r="L62" s="145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</row>
    <row r="63" s="2" customFormat="1" ht="22.8" customHeight="1">
      <c r="A63" s="38"/>
      <c r="B63" s="39"/>
      <c r="C63" s="174" t="s">
        <v>67</v>
      </c>
      <c r="D63" s="40"/>
      <c r="E63" s="40"/>
      <c r="F63" s="40"/>
      <c r="G63" s="40"/>
      <c r="H63" s="40"/>
      <c r="I63" s="40"/>
      <c r="J63" s="102">
        <f>J86</f>
        <v>0</v>
      </c>
      <c r="K63" s="40"/>
      <c r="L63" s="145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U63" s="17" t="s">
        <v>248</v>
      </c>
    </row>
    <row r="64" s="9" customFormat="1" ht="24.96" customHeight="1">
      <c r="A64" s="9"/>
      <c r="B64" s="175"/>
      <c r="C64" s="176"/>
      <c r="D64" s="177" t="s">
        <v>5358</v>
      </c>
      <c r="E64" s="178"/>
      <c r="F64" s="178"/>
      <c r="G64" s="178"/>
      <c r="H64" s="178"/>
      <c r="I64" s="178"/>
      <c r="J64" s="179">
        <f>J87</f>
        <v>0</v>
      </c>
      <c r="K64" s="176"/>
      <c r="L64" s="180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2" customFormat="1" ht="21.84" customHeight="1">
      <c r="A65" s="38"/>
      <c r="B65" s="39"/>
      <c r="C65" s="40"/>
      <c r="D65" s="40"/>
      <c r="E65" s="40"/>
      <c r="F65" s="40"/>
      <c r="G65" s="40"/>
      <c r="H65" s="40"/>
      <c r="I65" s="40"/>
      <c r="J65" s="40"/>
      <c r="K65" s="40"/>
      <c r="L65" s="145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 s="2" customFormat="1" ht="6.96" customHeight="1">
      <c r="A66" s="38"/>
      <c r="B66" s="59"/>
      <c r="C66" s="60"/>
      <c r="D66" s="60"/>
      <c r="E66" s="60"/>
      <c r="F66" s="60"/>
      <c r="G66" s="60"/>
      <c r="H66" s="60"/>
      <c r="I66" s="60"/>
      <c r="J66" s="60"/>
      <c r="K66" s="60"/>
      <c r="L66" s="145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</row>
    <row r="70" s="2" customFormat="1" ht="6.96" customHeight="1">
      <c r="A70" s="38"/>
      <c r="B70" s="61"/>
      <c r="C70" s="62"/>
      <c r="D70" s="62"/>
      <c r="E70" s="62"/>
      <c r="F70" s="62"/>
      <c r="G70" s="62"/>
      <c r="H70" s="62"/>
      <c r="I70" s="62"/>
      <c r="J70" s="62"/>
      <c r="K70" s="62"/>
      <c r="L70" s="145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</row>
    <row r="71" s="2" customFormat="1" ht="24.96" customHeight="1">
      <c r="A71" s="38"/>
      <c r="B71" s="39"/>
      <c r="C71" s="23" t="s">
        <v>250</v>
      </c>
      <c r="D71" s="40"/>
      <c r="E71" s="40"/>
      <c r="F71" s="40"/>
      <c r="G71" s="40"/>
      <c r="H71" s="40"/>
      <c r="I71" s="40"/>
      <c r="J71" s="40"/>
      <c r="K71" s="40"/>
      <c r="L71" s="145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</row>
    <row r="72" s="2" customFormat="1" ht="6.96" customHeight="1">
      <c r="A72" s="38"/>
      <c r="B72" s="39"/>
      <c r="C72" s="40"/>
      <c r="D72" s="40"/>
      <c r="E72" s="40"/>
      <c r="F72" s="40"/>
      <c r="G72" s="40"/>
      <c r="H72" s="40"/>
      <c r="I72" s="40"/>
      <c r="J72" s="40"/>
      <c r="K72" s="40"/>
      <c r="L72" s="145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</row>
    <row r="73" s="2" customFormat="1" ht="12" customHeight="1">
      <c r="A73" s="38"/>
      <c r="B73" s="39"/>
      <c r="C73" s="32" t="s">
        <v>16</v>
      </c>
      <c r="D73" s="40"/>
      <c r="E73" s="40"/>
      <c r="F73" s="40"/>
      <c r="G73" s="40"/>
      <c r="H73" s="40"/>
      <c r="I73" s="40"/>
      <c r="J73" s="40"/>
      <c r="K73" s="40"/>
      <c r="L73" s="145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</row>
    <row r="74" s="2" customFormat="1" ht="16.5" customHeight="1">
      <c r="A74" s="38"/>
      <c r="B74" s="39"/>
      <c r="C74" s="40"/>
      <c r="D74" s="40"/>
      <c r="E74" s="170" t="str">
        <f>E7</f>
        <v>3. STAVBA - FIALOVÁ - Vozovna Pisárky, etapa III. - vratná tramvajová smyčka</v>
      </c>
      <c r="F74" s="32"/>
      <c r="G74" s="32"/>
      <c r="H74" s="32"/>
      <c r="I74" s="40"/>
      <c r="J74" s="40"/>
      <c r="K74" s="40"/>
      <c r="L74" s="145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</row>
    <row r="75" s="1" customFormat="1" ht="12" customHeight="1">
      <c r="B75" s="21"/>
      <c r="C75" s="32" t="s">
        <v>241</v>
      </c>
      <c r="D75" s="22"/>
      <c r="E75" s="22"/>
      <c r="F75" s="22"/>
      <c r="G75" s="22"/>
      <c r="H75" s="22"/>
      <c r="I75" s="22"/>
      <c r="J75" s="22"/>
      <c r="K75" s="22"/>
      <c r="L75" s="20"/>
    </row>
    <row r="76" s="2" customFormat="1" ht="16.5" customHeight="1">
      <c r="A76" s="38"/>
      <c r="B76" s="39"/>
      <c r="C76" s="40"/>
      <c r="D76" s="40"/>
      <c r="E76" s="170" t="s">
        <v>3830</v>
      </c>
      <c r="F76" s="40"/>
      <c r="G76" s="40"/>
      <c r="H76" s="40"/>
      <c r="I76" s="40"/>
      <c r="J76" s="40"/>
      <c r="K76" s="40"/>
      <c r="L76" s="145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2" customHeight="1">
      <c r="A77" s="38"/>
      <c r="B77" s="39"/>
      <c r="C77" s="32" t="s">
        <v>243</v>
      </c>
      <c r="D77" s="40"/>
      <c r="E77" s="40"/>
      <c r="F77" s="40"/>
      <c r="G77" s="40"/>
      <c r="H77" s="40"/>
      <c r="I77" s="40"/>
      <c r="J77" s="40"/>
      <c r="K77" s="40"/>
      <c r="L77" s="145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78" s="2" customFormat="1" ht="16.5" customHeight="1">
      <c r="A78" s="38"/>
      <c r="B78" s="39"/>
      <c r="C78" s="40"/>
      <c r="D78" s="40"/>
      <c r="E78" s="69" t="str">
        <f>E11</f>
        <v>SO 668 - Mazací zařízení</v>
      </c>
      <c r="F78" s="40"/>
      <c r="G78" s="40"/>
      <c r="H78" s="40"/>
      <c r="I78" s="40"/>
      <c r="J78" s="40"/>
      <c r="K78" s="40"/>
      <c r="L78" s="145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</row>
    <row r="79" s="2" customFormat="1" ht="6.96" customHeight="1">
      <c r="A79" s="38"/>
      <c r="B79" s="39"/>
      <c r="C79" s="40"/>
      <c r="D79" s="40"/>
      <c r="E79" s="40"/>
      <c r="F79" s="40"/>
      <c r="G79" s="40"/>
      <c r="H79" s="40"/>
      <c r="I79" s="40"/>
      <c r="J79" s="40"/>
      <c r="K79" s="40"/>
      <c r="L79" s="145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</row>
    <row r="80" s="2" customFormat="1" ht="12" customHeight="1">
      <c r="A80" s="38"/>
      <c r="B80" s="39"/>
      <c r="C80" s="32" t="s">
        <v>21</v>
      </c>
      <c r="D80" s="40"/>
      <c r="E80" s="40"/>
      <c r="F80" s="27" t="str">
        <f>F14</f>
        <v xml:space="preserve"> </v>
      </c>
      <c r="G80" s="40"/>
      <c r="H80" s="40"/>
      <c r="I80" s="32" t="s">
        <v>23</v>
      </c>
      <c r="J80" s="72" t="str">
        <f>IF(J14="","",J14)</f>
        <v>20. 12. 2021</v>
      </c>
      <c r="K80" s="40"/>
      <c r="L80" s="145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6.96" customHeight="1">
      <c r="A81" s="38"/>
      <c r="B81" s="39"/>
      <c r="C81" s="40"/>
      <c r="D81" s="40"/>
      <c r="E81" s="40"/>
      <c r="F81" s="40"/>
      <c r="G81" s="40"/>
      <c r="H81" s="40"/>
      <c r="I81" s="40"/>
      <c r="J81" s="40"/>
      <c r="K81" s="40"/>
      <c r="L81" s="145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15.15" customHeight="1">
      <c r="A82" s="38"/>
      <c r="B82" s="39"/>
      <c r="C82" s="32" t="s">
        <v>25</v>
      </c>
      <c r="D82" s="40"/>
      <c r="E82" s="40"/>
      <c r="F82" s="27" t="str">
        <f>E17</f>
        <v xml:space="preserve"> </v>
      </c>
      <c r="G82" s="40"/>
      <c r="H82" s="40"/>
      <c r="I82" s="32" t="s">
        <v>30</v>
      </c>
      <c r="J82" s="36" t="str">
        <f>E23</f>
        <v xml:space="preserve"> </v>
      </c>
      <c r="K82" s="40"/>
      <c r="L82" s="145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15.15" customHeight="1">
      <c r="A83" s="38"/>
      <c r="B83" s="39"/>
      <c r="C83" s="32" t="s">
        <v>28</v>
      </c>
      <c r="D83" s="40"/>
      <c r="E83" s="40"/>
      <c r="F83" s="27" t="str">
        <f>IF(E20="","",E20)</f>
        <v>Vyplň údaj</v>
      </c>
      <c r="G83" s="40"/>
      <c r="H83" s="40"/>
      <c r="I83" s="32" t="s">
        <v>32</v>
      </c>
      <c r="J83" s="36" t="str">
        <f>E26</f>
        <v xml:space="preserve"> </v>
      </c>
      <c r="K83" s="40"/>
      <c r="L83" s="145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0.32" customHeight="1">
      <c r="A84" s="38"/>
      <c r="B84" s="39"/>
      <c r="C84" s="40"/>
      <c r="D84" s="40"/>
      <c r="E84" s="40"/>
      <c r="F84" s="40"/>
      <c r="G84" s="40"/>
      <c r="H84" s="40"/>
      <c r="I84" s="40"/>
      <c r="J84" s="40"/>
      <c r="K84" s="40"/>
      <c r="L84" s="145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10" customFormat="1" ht="29.28" customHeight="1">
      <c r="A85" s="181"/>
      <c r="B85" s="182"/>
      <c r="C85" s="183" t="s">
        <v>251</v>
      </c>
      <c r="D85" s="184" t="s">
        <v>54</v>
      </c>
      <c r="E85" s="184" t="s">
        <v>50</v>
      </c>
      <c r="F85" s="184" t="s">
        <v>51</v>
      </c>
      <c r="G85" s="184" t="s">
        <v>252</v>
      </c>
      <c r="H85" s="184" t="s">
        <v>253</v>
      </c>
      <c r="I85" s="184" t="s">
        <v>254</v>
      </c>
      <c r="J85" s="184" t="s">
        <v>247</v>
      </c>
      <c r="K85" s="185" t="s">
        <v>255</v>
      </c>
      <c r="L85" s="186"/>
      <c r="M85" s="92" t="s">
        <v>19</v>
      </c>
      <c r="N85" s="93" t="s">
        <v>39</v>
      </c>
      <c r="O85" s="93" t="s">
        <v>256</v>
      </c>
      <c r="P85" s="93" t="s">
        <v>257</v>
      </c>
      <c r="Q85" s="93" t="s">
        <v>258</v>
      </c>
      <c r="R85" s="93" t="s">
        <v>259</v>
      </c>
      <c r="S85" s="93" t="s">
        <v>260</v>
      </c>
      <c r="T85" s="94" t="s">
        <v>261</v>
      </c>
      <c r="U85" s="181"/>
      <c r="V85" s="181"/>
      <c r="W85" s="181"/>
      <c r="X85" s="181"/>
      <c r="Y85" s="181"/>
      <c r="Z85" s="181"/>
      <c r="AA85" s="181"/>
      <c r="AB85" s="181"/>
      <c r="AC85" s="181"/>
      <c r="AD85" s="181"/>
      <c r="AE85" s="181"/>
    </row>
    <row r="86" s="2" customFormat="1" ht="22.8" customHeight="1">
      <c r="A86" s="38"/>
      <c r="B86" s="39"/>
      <c r="C86" s="99" t="s">
        <v>262</v>
      </c>
      <c r="D86" s="40"/>
      <c r="E86" s="40"/>
      <c r="F86" s="40"/>
      <c r="G86" s="40"/>
      <c r="H86" s="40"/>
      <c r="I86" s="40"/>
      <c r="J86" s="187">
        <f>BK86</f>
        <v>0</v>
      </c>
      <c r="K86" s="40"/>
      <c r="L86" s="44"/>
      <c r="M86" s="95"/>
      <c r="N86" s="188"/>
      <c r="O86" s="96"/>
      <c r="P86" s="189">
        <f>P87</f>
        <v>0</v>
      </c>
      <c r="Q86" s="96"/>
      <c r="R86" s="189">
        <f>R87</f>
        <v>0</v>
      </c>
      <c r="S86" s="96"/>
      <c r="T86" s="190">
        <f>T87</f>
        <v>0</v>
      </c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T86" s="17" t="s">
        <v>68</v>
      </c>
      <c r="AU86" s="17" t="s">
        <v>248</v>
      </c>
      <c r="BK86" s="191">
        <f>BK87</f>
        <v>0</v>
      </c>
    </row>
    <row r="87" s="11" customFormat="1" ht="25.92" customHeight="1">
      <c r="A87" s="11"/>
      <c r="B87" s="192"/>
      <c r="C87" s="193"/>
      <c r="D87" s="194" t="s">
        <v>68</v>
      </c>
      <c r="E87" s="195" t="s">
        <v>5359</v>
      </c>
      <c r="F87" s="195" t="s">
        <v>180</v>
      </c>
      <c r="G87" s="193"/>
      <c r="H87" s="193"/>
      <c r="I87" s="196"/>
      <c r="J87" s="197">
        <f>BK87</f>
        <v>0</v>
      </c>
      <c r="K87" s="193"/>
      <c r="L87" s="198"/>
      <c r="M87" s="199"/>
      <c r="N87" s="200"/>
      <c r="O87" s="200"/>
      <c r="P87" s="201">
        <f>SUM(P88:P98)</f>
        <v>0</v>
      </c>
      <c r="Q87" s="200"/>
      <c r="R87" s="201">
        <f>SUM(R88:R98)</f>
        <v>0</v>
      </c>
      <c r="S87" s="200"/>
      <c r="T87" s="202">
        <f>SUM(T88:T98)</f>
        <v>0</v>
      </c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R87" s="203" t="s">
        <v>76</v>
      </c>
      <c r="AT87" s="204" t="s">
        <v>68</v>
      </c>
      <c r="AU87" s="204" t="s">
        <v>69</v>
      </c>
      <c r="AY87" s="203" t="s">
        <v>266</v>
      </c>
      <c r="BK87" s="205">
        <f>SUM(BK88:BK98)</f>
        <v>0</v>
      </c>
    </row>
    <row r="88" s="2" customFormat="1" ht="16.5" customHeight="1">
      <c r="A88" s="38"/>
      <c r="B88" s="39"/>
      <c r="C88" s="206" t="s">
        <v>76</v>
      </c>
      <c r="D88" s="206" t="s">
        <v>267</v>
      </c>
      <c r="E88" s="207" t="s">
        <v>5360</v>
      </c>
      <c r="F88" s="208" t="s">
        <v>5361</v>
      </c>
      <c r="G88" s="209" t="s">
        <v>5035</v>
      </c>
      <c r="H88" s="210">
        <v>82</v>
      </c>
      <c r="I88" s="211"/>
      <c r="J88" s="212">
        <f>ROUND(I88*H88,2)</f>
        <v>0</v>
      </c>
      <c r="K88" s="208" t="s">
        <v>19</v>
      </c>
      <c r="L88" s="44"/>
      <c r="M88" s="213" t="s">
        <v>19</v>
      </c>
      <c r="N88" s="214" t="s">
        <v>40</v>
      </c>
      <c r="O88" s="84"/>
      <c r="P88" s="215">
        <f>O88*H88</f>
        <v>0</v>
      </c>
      <c r="Q88" s="215">
        <v>0</v>
      </c>
      <c r="R88" s="215">
        <f>Q88*H88</f>
        <v>0</v>
      </c>
      <c r="S88" s="215">
        <v>0</v>
      </c>
      <c r="T88" s="216">
        <f>S88*H88</f>
        <v>0</v>
      </c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R88" s="217" t="s">
        <v>265</v>
      </c>
      <c r="AT88" s="217" t="s">
        <v>267</v>
      </c>
      <c r="AU88" s="217" t="s">
        <v>76</v>
      </c>
      <c r="AY88" s="17" t="s">
        <v>266</v>
      </c>
      <c r="BE88" s="218">
        <f>IF(N88="základní",J88,0)</f>
        <v>0</v>
      </c>
      <c r="BF88" s="218">
        <f>IF(N88="snížená",J88,0)</f>
        <v>0</v>
      </c>
      <c r="BG88" s="218">
        <f>IF(N88="zákl. přenesená",J88,0)</f>
        <v>0</v>
      </c>
      <c r="BH88" s="218">
        <f>IF(N88="sníž. přenesená",J88,0)</f>
        <v>0</v>
      </c>
      <c r="BI88" s="218">
        <f>IF(N88="nulová",J88,0)</f>
        <v>0</v>
      </c>
      <c r="BJ88" s="17" t="s">
        <v>76</v>
      </c>
      <c r="BK88" s="218">
        <f>ROUND(I88*H88,2)</f>
        <v>0</v>
      </c>
      <c r="BL88" s="17" t="s">
        <v>265</v>
      </c>
      <c r="BM88" s="217" t="s">
        <v>78</v>
      </c>
    </row>
    <row r="89" s="2" customFormat="1" ht="16.5" customHeight="1">
      <c r="A89" s="38"/>
      <c r="B89" s="39"/>
      <c r="C89" s="206" t="s">
        <v>78</v>
      </c>
      <c r="D89" s="206" t="s">
        <v>267</v>
      </c>
      <c r="E89" s="207" t="s">
        <v>5362</v>
      </c>
      <c r="F89" s="208" t="s">
        <v>5363</v>
      </c>
      <c r="G89" s="209" t="s">
        <v>5035</v>
      </c>
      <c r="H89" s="210">
        <v>8</v>
      </c>
      <c r="I89" s="211"/>
      <c r="J89" s="212">
        <f>ROUND(I89*H89,2)</f>
        <v>0</v>
      </c>
      <c r="K89" s="208" t="s">
        <v>19</v>
      </c>
      <c r="L89" s="44"/>
      <c r="M89" s="213" t="s">
        <v>19</v>
      </c>
      <c r="N89" s="214" t="s">
        <v>40</v>
      </c>
      <c r="O89" s="84"/>
      <c r="P89" s="215">
        <f>O89*H89</f>
        <v>0</v>
      </c>
      <c r="Q89" s="215">
        <v>0</v>
      </c>
      <c r="R89" s="215">
        <f>Q89*H89</f>
        <v>0</v>
      </c>
      <c r="S89" s="215">
        <v>0</v>
      </c>
      <c r="T89" s="216">
        <f>S89*H89</f>
        <v>0</v>
      </c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R89" s="217" t="s">
        <v>265</v>
      </c>
      <c r="AT89" s="217" t="s">
        <v>267</v>
      </c>
      <c r="AU89" s="217" t="s">
        <v>76</v>
      </c>
      <c r="AY89" s="17" t="s">
        <v>266</v>
      </c>
      <c r="BE89" s="218">
        <f>IF(N89="základní",J89,0)</f>
        <v>0</v>
      </c>
      <c r="BF89" s="218">
        <f>IF(N89="snížená",J89,0)</f>
        <v>0</v>
      </c>
      <c r="BG89" s="218">
        <f>IF(N89="zákl. přenesená",J89,0)</f>
        <v>0</v>
      </c>
      <c r="BH89" s="218">
        <f>IF(N89="sníž. přenesená",J89,0)</f>
        <v>0</v>
      </c>
      <c r="BI89" s="218">
        <f>IF(N89="nulová",J89,0)</f>
        <v>0</v>
      </c>
      <c r="BJ89" s="17" t="s">
        <v>76</v>
      </c>
      <c r="BK89" s="218">
        <f>ROUND(I89*H89,2)</f>
        <v>0</v>
      </c>
      <c r="BL89" s="17" t="s">
        <v>265</v>
      </c>
      <c r="BM89" s="217" t="s">
        <v>265</v>
      </c>
    </row>
    <row r="90" s="2" customFormat="1" ht="16.5" customHeight="1">
      <c r="A90" s="38"/>
      <c r="B90" s="39"/>
      <c r="C90" s="206" t="s">
        <v>312</v>
      </c>
      <c r="D90" s="206" t="s">
        <v>267</v>
      </c>
      <c r="E90" s="207" t="s">
        <v>5364</v>
      </c>
      <c r="F90" s="208" t="s">
        <v>5365</v>
      </c>
      <c r="G90" s="209" t="s">
        <v>5035</v>
      </c>
      <c r="H90" s="210">
        <v>82</v>
      </c>
      <c r="I90" s="211"/>
      <c r="J90" s="212">
        <f>ROUND(I90*H90,2)</f>
        <v>0</v>
      </c>
      <c r="K90" s="208" t="s">
        <v>19</v>
      </c>
      <c r="L90" s="44"/>
      <c r="M90" s="213" t="s">
        <v>19</v>
      </c>
      <c r="N90" s="214" t="s">
        <v>40</v>
      </c>
      <c r="O90" s="84"/>
      <c r="P90" s="215">
        <f>O90*H90</f>
        <v>0</v>
      </c>
      <c r="Q90" s="215">
        <v>0</v>
      </c>
      <c r="R90" s="215">
        <f>Q90*H90</f>
        <v>0</v>
      </c>
      <c r="S90" s="215">
        <v>0</v>
      </c>
      <c r="T90" s="216">
        <f>S90*H90</f>
        <v>0</v>
      </c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R90" s="217" t="s">
        <v>265</v>
      </c>
      <c r="AT90" s="217" t="s">
        <v>267</v>
      </c>
      <c r="AU90" s="217" t="s">
        <v>76</v>
      </c>
      <c r="AY90" s="17" t="s">
        <v>266</v>
      </c>
      <c r="BE90" s="218">
        <f>IF(N90="základní",J90,0)</f>
        <v>0</v>
      </c>
      <c r="BF90" s="218">
        <f>IF(N90="snížená",J90,0)</f>
        <v>0</v>
      </c>
      <c r="BG90" s="218">
        <f>IF(N90="zákl. přenesená",J90,0)</f>
        <v>0</v>
      </c>
      <c r="BH90" s="218">
        <f>IF(N90="sníž. přenesená",J90,0)</f>
        <v>0</v>
      </c>
      <c r="BI90" s="218">
        <f>IF(N90="nulová",J90,0)</f>
        <v>0</v>
      </c>
      <c r="BJ90" s="17" t="s">
        <v>76</v>
      </c>
      <c r="BK90" s="218">
        <f>ROUND(I90*H90,2)</f>
        <v>0</v>
      </c>
      <c r="BL90" s="17" t="s">
        <v>265</v>
      </c>
      <c r="BM90" s="217" t="s">
        <v>338</v>
      </c>
    </row>
    <row r="91" s="2" customFormat="1" ht="24.15" customHeight="1">
      <c r="A91" s="38"/>
      <c r="B91" s="39"/>
      <c r="C91" s="206" t="s">
        <v>265</v>
      </c>
      <c r="D91" s="206" t="s">
        <v>267</v>
      </c>
      <c r="E91" s="207" t="s">
        <v>5366</v>
      </c>
      <c r="F91" s="208" t="s">
        <v>5367</v>
      </c>
      <c r="G91" s="209" t="s">
        <v>5350</v>
      </c>
      <c r="H91" s="210">
        <v>1</v>
      </c>
      <c r="I91" s="211"/>
      <c r="J91" s="212">
        <f>ROUND(I91*H91,2)</f>
        <v>0</v>
      </c>
      <c r="K91" s="208" t="s">
        <v>19</v>
      </c>
      <c r="L91" s="44"/>
      <c r="M91" s="213" t="s">
        <v>19</v>
      </c>
      <c r="N91" s="214" t="s">
        <v>40</v>
      </c>
      <c r="O91" s="84"/>
      <c r="P91" s="215">
        <f>O91*H91</f>
        <v>0</v>
      </c>
      <c r="Q91" s="215">
        <v>0</v>
      </c>
      <c r="R91" s="215">
        <f>Q91*H91</f>
        <v>0</v>
      </c>
      <c r="S91" s="215">
        <v>0</v>
      </c>
      <c r="T91" s="216">
        <f>S91*H91</f>
        <v>0</v>
      </c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R91" s="217" t="s">
        <v>265</v>
      </c>
      <c r="AT91" s="217" t="s">
        <v>267</v>
      </c>
      <c r="AU91" s="217" t="s">
        <v>76</v>
      </c>
      <c r="AY91" s="17" t="s">
        <v>266</v>
      </c>
      <c r="BE91" s="218">
        <f>IF(N91="základní",J91,0)</f>
        <v>0</v>
      </c>
      <c r="BF91" s="218">
        <f>IF(N91="snížená",J91,0)</f>
        <v>0</v>
      </c>
      <c r="BG91" s="218">
        <f>IF(N91="zákl. přenesená",J91,0)</f>
        <v>0</v>
      </c>
      <c r="BH91" s="218">
        <f>IF(N91="sníž. přenesená",J91,0)</f>
        <v>0</v>
      </c>
      <c r="BI91" s="218">
        <f>IF(N91="nulová",J91,0)</f>
        <v>0</v>
      </c>
      <c r="BJ91" s="17" t="s">
        <v>76</v>
      </c>
      <c r="BK91" s="218">
        <f>ROUND(I91*H91,2)</f>
        <v>0</v>
      </c>
      <c r="BL91" s="17" t="s">
        <v>265</v>
      </c>
      <c r="BM91" s="217" t="s">
        <v>303</v>
      </c>
    </row>
    <row r="92" s="2" customFormat="1" ht="16.5" customHeight="1">
      <c r="A92" s="38"/>
      <c r="B92" s="39"/>
      <c r="C92" s="206" t="s">
        <v>329</v>
      </c>
      <c r="D92" s="206" t="s">
        <v>267</v>
      </c>
      <c r="E92" s="207" t="s">
        <v>5368</v>
      </c>
      <c r="F92" s="208" t="s">
        <v>5369</v>
      </c>
      <c r="G92" s="209" t="s">
        <v>5069</v>
      </c>
      <c r="H92" s="210">
        <v>1</v>
      </c>
      <c r="I92" s="211"/>
      <c r="J92" s="212">
        <f>ROUND(I92*H92,2)</f>
        <v>0</v>
      </c>
      <c r="K92" s="208" t="s">
        <v>19</v>
      </c>
      <c r="L92" s="44"/>
      <c r="M92" s="213" t="s">
        <v>19</v>
      </c>
      <c r="N92" s="214" t="s">
        <v>40</v>
      </c>
      <c r="O92" s="84"/>
      <c r="P92" s="215">
        <f>O92*H92</f>
        <v>0</v>
      </c>
      <c r="Q92" s="215">
        <v>0</v>
      </c>
      <c r="R92" s="215">
        <f>Q92*H92</f>
        <v>0</v>
      </c>
      <c r="S92" s="215">
        <v>0</v>
      </c>
      <c r="T92" s="216">
        <f>S92*H92</f>
        <v>0</v>
      </c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R92" s="217" t="s">
        <v>265</v>
      </c>
      <c r="AT92" s="217" t="s">
        <v>267</v>
      </c>
      <c r="AU92" s="217" t="s">
        <v>76</v>
      </c>
      <c r="AY92" s="17" t="s">
        <v>266</v>
      </c>
      <c r="BE92" s="218">
        <f>IF(N92="základní",J92,0)</f>
        <v>0</v>
      </c>
      <c r="BF92" s="218">
        <f>IF(N92="snížená",J92,0)</f>
        <v>0</v>
      </c>
      <c r="BG92" s="218">
        <f>IF(N92="zákl. přenesená",J92,0)</f>
        <v>0</v>
      </c>
      <c r="BH92" s="218">
        <f>IF(N92="sníž. přenesená",J92,0)</f>
        <v>0</v>
      </c>
      <c r="BI92" s="218">
        <f>IF(N92="nulová",J92,0)</f>
        <v>0</v>
      </c>
      <c r="BJ92" s="17" t="s">
        <v>76</v>
      </c>
      <c r="BK92" s="218">
        <f>ROUND(I92*H92,2)</f>
        <v>0</v>
      </c>
      <c r="BL92" s="17" t="s">
        <v>265</v>
      </c>
      <c r="BM92" s="217" t="s">
        <v>362</v>
      </c>
    </row>
    <row r="93" s="2" customFormat="1" ht="16.5" customHeight="1">
      <c r="A93" s="38"/>
      <c r="B93" s="39"/>
      <c r="C93" s="206" t="s">
        <v>338</v>
      </c>
      <c r="D93" s="206" t="s">
        <v>267</v>
      </c>
      <c r="E93" s="207" t="s">
        <v>5370</v>
      </c>
      <c r="F93" s="208" t="s">
        <v>5371</v>
      </c>
      <c r="G93" s="209" t="s">
        <v>5035</v>
      </c>
      <c r="H93" s="210">
        <v>12</v>
      </c>
      <c r="I93" s="211"/>
      <c r="J93" s="212">
        <f>ROUND(I93*H93,2)</f>
        <v>0</v>
      </c>
      <c r="K93" s="208" t="s">
        <v>19</v>
      </c>
      <c r="L93" s="44"/>
      <c r="M93" s="213" t="s">
        <v>19</v>
      </c>
      <c r="N93" s="214" t="s">
        <v>40</v>
      </c>
      <c r="O93" s="84"/>
      <c r="P93" s="215">
        <f>O93*H93</f>
        <v>0</v>
      </c>
      <c r="Q93" s="215">
        <v>0</v>
      </c>
      <c r="R93" s="215">
        <f>Q93*H93</f>
        <v>0</v>
      </c>
      <c r="S93" s="215">
        <v>0</v>
      </c>
      <c r="T93" s="216">
        <f>S93*H93</f>
        <v>0</v>
      </c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R93" s="217" t="s">
        <v>265</v>
      </c>
      <c r="AT93" s="217" t="s">
        <v>267</v>
      </c>
      <c r="AU93" s="217" t="s">
        <v>76</v>
      </c>
      <c r="AY93" s="17" t="s">
        <v>266</v>
      </c>
      <c r="BE93" s="218">
        <f>IF(N93="základní",J93,0)</f>
        <v>0</v>
      </c>
      <c r="BF93" s="218">
        <f>IF(N93="snížená",J93,0)</f>
        <v>0</v>
      </c>
      <c r="BG93" s="218">
        <f>IF(N93="zákl. přenesená",J93,0)</f>
        <v>0</v>
      </c>
      <c r="BH93" s="218">
        <f>IF(N93="sníž. přenesená",J93,0)</f>
        <v>0</v>
      </c>
      <c r="BI93" s="218">
        <f>IF(N93="nulová",J93,0)</f>
        <v>0</v>
      </c>
      <c r="BJ93" s="17" t="s">
        <v>76</v>
      </c>
      <c r="BK93" s="218">
        <f>ROUND(I93*H93,2)</f>
        <v>0</v>
      </c>
      <c r="BL93" s="17" t="s">
        <v>265</v>
      </c>
      <c r="BM93" s="217" t="s">
        <v>376</v>
      </c>
    </row>
    <row r="94" s="2" customFormat="1" ht="16.5" customHeight="1">
      <c r="A94" s="38"/>
      <c r="B94" s="39"/>
      <c r="C94" s="206" t="s">
        <v>345</v>
      </c>
      <c r="D94" s="206" t="s">
        <v>267</v>
      </c>
      <c r="E94" s="207" t="s">
        <v>5372</v>
      </c>
      <c r="F94" s="208" t="s">
        <v>5373</v>
      </c>
      <c r="G94" s="209" t="s">
        <v>5069</v>
      </c>
      <c r="H94" s="210">
        <v>1</v>
      </c>
      <c r="I94" s="211"/>
      <c r="J94" s="212">
        <f>ROUND(I94*H94,2)</f>
        <v>0</v>
      </c>
      <c r="K94" s="208" t="s">
        <v>19</v>
      </c>
      <c r="L94" s="44"/>
      <c r="M94" s="213" t="s">
        <v>19</v>
      </c>
      <c r="N94" s="214" t="s">
        <v>40</v>
      </c>
      <c r="O94" s="84"/>
      <c r="P94" s="215">
        <f>O94*H94</f>
        <v>0</v>
      </c>
      <c r="Q94" s="215">
        <v>0</v>
      </c>
      <c r="R94" s="215">
        <f>Q94*H94</f>
        <v>0</v>
      </c>
      <c r="S94" s="215">
        <v>0</v>
      </c>
      <c r="T94" s="216">
        <f>S94*H94</f>
        <v>0</v>
      </c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R94" s="217" t="s">
        <v>265</v>
      </c>
      <c r="AT94" s="217" t="s">
        <v>267</v>
      </c>
      <c r="AU94" s="217" t="s">
        <v>76</v>
      </c>
      <c r="AY94" s="17" t="s">
        <v>266</v>
      </c>
      <c r="BE94" s="218">
        <f>IF(N94="základní",J94,0)</f>
        <v>0</v>
      </c>
      <c r="BF94" s="218">
        <f>IF(N94="snížená",J94,0)</f>
        <v>0</v>
      </c>
      <c r="BG94" s="218">
        <f>IF(N94="zákl. přenesená",J94,0)</f>
        <v>0</v>
      </c>
      <c r="BH94" s="218">
        <f>IF(N94="sníž. přenesená",J94,0)</f>
        <v>0</v>
      </c>
      <c r="BI94" s="218">
        <f>IF(N94="nulová",J94,0)</f>
        <v>0</v>
      </c>
      <c r="BJ94" s="17" t="s">
        <v>76</v>
      </c>
      <c r="BK94" s="218">
        <f>ROUND(I94*H94,2)</f>
        <v>0</v>
      </c>
      <c r="BL94" s="17" t="s">
        <v>265</v>
      </c>
      <c r="BM94" s="217" t="s">
        <v>579</v>
      </c>
    </row>
    <row r="95" s="2" customFormat="1" ht="16.5" customHeight="1">
      <c r="A95" s="38"/>
      <c r="B95" s="39"/>
      <c r="C95" s="206" t="s">
        <v>303</v>
      </c>
      <c r="D95" s="206" t="s">
        <v>267</v>
      </c>
      <c r="E95" s="207" t="s">
        <v>5374</v>
      </c>
      <c r="F95" s="208" t="s">
        <v>5375</v>
      </c>
      <c r="G95" s="209" t="s">
        <v>5069</v>
      </c>
      <c r="H95" s="210">
        <v>1</v>
      </c>
      <c r="I95" s="211"/>
      <c r="J95" s="212">
        <f>ROUND(I95*H95,2)</f>
        <v>0</v>
      </c>
      <c r="K95" s="208" t="s">
        <v>19</v>
      </c>
      <c r="L95" s="44"/>
      <c r="M95" s="213" t="s">
        <v>19</v>
      </c>
      <c r="N95" s="214" t="s">
        <v>40</v>
      </c>
      <c r="O95" s="84"/>
      <c r="P95" s="215">
        <f>O95*H95</f>
        <v>0</v>
      </c>
      <c r="Q95" s="215">
        <v>0</v>
      </c>
      <c r="R95" s="215">
        <f>Q95*H95</f>
        <v>0</v>
      </c>
      <c r="S95" s="215">
        <v>0</v>
      </c>
      <c r="T95" s="216">
        <f>S95*H95</f>
        <v>0</v>
      </c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R95" s="217" t="s">
        <v>265</v>
      </c>
      <c r="AT95" s="217" t="s">
        <v>267</v>
      </c>
      <c r="AU95" s="217" t="s">
        <v>76</v>
      </c>
      <c r="AY95" s="17" t="s">
        <v>266</v>
      </c>
      <c r="BE95" s="218">
        <f>IF(N95="základní",J95,0)</f>
        <v>0</v>
      </c>
      <c r="BF95" s="218">
        <f>IF(N95="snížená",J95,0)</f>
        <v>0</v>
      </c>
      <c r="BG95" s="218">
        <f>IF(N95="zákl. přenesená",J95,0)</f>
        <v>0</v>
      </c>
      <c r="BH95" s="218">
        <f>IF(N95="sníž. přenesená",J95,0)</f>
        <v>0</v>
      </c>
      <c r="BI95" s="218">
        <f>IF(N95="nulová",J95,0)</f>
        <v>0</v>
      </c>
      <c r="BJ95" s="17" t="s">
        <v>76</v>
      </c>
      <c r="BK95" s="218">
        <f>ROUND(I95*H95,2)</f>
        <v>0</v>
      </c>
      <c r="BL95" s="17" t="s">
        <v>265</v>
      </c>
      <c r="BM95" s="217" t="s">
        <v>591</v>
      </c>
    </row>
    <row r="96" s="2" customFormat="1" ht="16.5" customHeight="1">
      <c r="A96" s="38"/>
      <c r="B96" s="39"/>
      <c r="C96" s="206" t="s">
        <v>310</v>
      </c>
      <c r="D96" s="206" t="s">
        <v>267</v>
      </c>
      <c r="E96" s="207" t="s">
        <v>5376</v>
      </c>
      <c r="F96" s="208" t="s">
        <v>5377</v>
      </c>
      <c r="G96" s="209" t="s">
        <v>5350</v>
      </c>
      <c r="H96" s="210">
        <v>1</v>
      </c>
      <c r="I96" s="211"/>
      <c r="J96" s="212">
        <f>ROUND(I96*H96,2)</f>
        <v>0</v>
      </c>
      <c r="K96" s="208" t="s">
        <v>19</v>
      </c>
      <c r="L96" s="44"/>
      <c r="M96" s="213" t="s">
        <v>19</v>
      </c>
      <c r="N96" s="214" t="s">
        <v>40</v>
      </c>
      <c r="O96" s="84"/>
      <c r="P96" s="215">
        <f>O96*H96</f>
        <v>0</v>
      </c>
      <c r="Q96" s="215">
        <v>0</v>
      </c>
      <c r="R96" s="215">
        <f>Q96*H96</f>
        <v>0</v>
      </c>
      <c r="S96" s="215">
        <v>0</v>
      </c>
      <c r="T96" s="216">
        <f>S96*H96</f>
        <v>0</v>
      </c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R96" s="217" t="s">
        <v>265</v>
      </c>
      <c r="AT96" s="217" t="s">
        <v>267</v>
      </c>
      <c r="AU96" s="217" t="s">
        <v>76</v>
      </c>
      <c r="AY96" s="17" t="s">
        <v>266</v>
      </c>
      <c r="BE96" s="218">
        <f>IF(N96="základní",J96,0)</f>
        <v>0</v>
      </c>
      <c r="BF96" s="218">
        <f>IF(N96="snížená",J96,0)</f>
        <v>0</v>
      </c>
      <c r="BG96" s="218">
        <f>IF(N96="zákl. přenesená",J96,0)</f>
        <v>0</v>
      </c>
      <c r="BH96" s="218">
        <f>IF(N96="sníž. přenesená",J96,0)</f>
        <v>0</v>
      </c>
      <c r="BI96" s="218">
        <f>IF(N96="nulová",J96,0)</f>
        <v>0</v>
      </c>
      <c r="BJ96" s="17" t="s">
        <v>76</v>
      </c>
      <c r="BK96" s="218">
        <f>ROUND(I96*H96,2)</f>
        <v>0</v>
      </c>
      <c r="BL96" s="17" t="s">
        <v>265</v>
      </c>
      <c r="BM96" s="217" t="s">
        <v>605</v>
      </c>
    </row>
    <row r="97" s="2" customFormat="1" ht="16.5" customHeight="1">
      <c r="A97" s="38"/>
      <c r="B97" s="39"/>
      <c r="C97" s="206" t="s">
        <v>362</v>
      </c>
      <c r="D97" s="206" t="s">
        <v>267</v>
      </c>
      <c r="E97" s="207" t="s">
        <v>5378</v>
      </c>
      <c r="F97" s="208" t="s">
        <v>5379</v>
      </c>
      <c r="G97" s="209" t="s">
        <v>5380</v>
      </c>
      <c r="H97" s="210">
        <v>10</v>
      </c>
      <c r="I97" s="211"/>
      <c r="J97" s="212">
        <f>ROUND(I97*H97,2)</f>
        <v>0</v>
      </c>
      <c r="K97" s="208" t="s">
        <v>19</v>
      </c>
      <c r="L97" s="44"/>
      <c r="M97" s="213" t="s">
        <v>19</v>
      </c>
      <c r="N97" s="214" t="s">
        <v>40</v>
      </c>
      <c r="O97" s="84"/>
      <c r="P97" s="215">
        <f>O97*H97</f>
        <v>0</v>
      </c>
      <c r="Q97" s="215">
        <v>0</v>
      </c>
      <c r="R97" s="215">
        <f>Q97*H97</f>
        <v>0</v>
      </c>
      <c r="S97" s="215">
        <v>0</v>
      </c>
      <c r="T97" s="216">
        <f>S97*H97</f>
        <v>0</v>
      </c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R97" s="217" t="s">
        <v>265</v>
      </c>
      <c r="AT97" s="217" t="s">
        <v>267</v>
      </c>
      <c r="AU97" s="217" t="s">
        <v>76</v>
      </c>
      <c r="AY97" s="17" t="s">
        <v>266</v>
      </c>
      <c r="BE97" s="218">
        <f>IF(N97="základní",J97,0)</f>
        <v>0</v>
      </c>
      <c r="BF97" s="218">
        <f>IF(N97="snížená",J97,0)</f>
        <v>0</v>
      </c>
      <c r="BG97" s="218">
        <f>IF(N97="zákl. přenesená",J97,0)</f>
        <v>0</v>
      </c>
      <c r="BH97" s="218">
        <f>IF(N97="sníž. přenesená",J97,0)</f>
        <v>0</v>
      </c>
      <c r="BI97" s="218">
        <f>IF(N97="nulová",J97,0)</f>
        <v>0</v>
      </c>
      <c r="BJ97" s="17" t="s">
        <v>76</v>
      </c>
      <c r="BK97" s="218">
        <f>ROUND(I97*H97,2)</f>
        <v>0</v>
      </c>
      <c r="BL97" s="17" t="s">
        <v>265</v>
      </c>
      <c r="BM97" s="217" t="s">
        <v>625</v>
      </c>
    </row>
    <row r="98" s="2" customFormat="1" ht="16.5" customHeight="1">
      <c r="A98" s="38"/>
      <c r="B98" s="39"/>
      <c r="C98" s="206" t="s">
        <v>367</v>
      </c>
      <c r="D98" s="206" t="s">
        <v>267</v>
      </c>
      <c r="E98" s="207" t="s">
        <v>5381</v>
      </c>
      <c r="F98" s="208" t="s">
        <v>5382</v>
      </c>
      <c r="G98" s="209" t="s">
        <v>5350</v>
      </c>
      <c r="H98" s="210">
        <v>1</v>
      </c>
      <c r="I98" s="211"/>
      <c r="J98" s="212">
        <f>ROUND(I98*H98,2)</f>
        <v>0</v>
      </c>
      <c r="K98" s="208" t="s">
        <v>19</v>
      </c>
      <c r="L98" s="44"/>
      <c r="M98" s="270" t="s">
        <v>19</v>
      </c>
      <c r="N98" s="271" t="s">
        <v>40</v>
      </c>
      <c r="O98" s="263"/>
      <c r="P98" s="268">
        <f>O98*H98</f>
        <v>0</v>
      </c>
      <c r="Q98" s="268">
        <v>0</v>
      </c>
      <c r="R98" s="268">
        <f>Q98*H98</f>
        <v>0</v>
      </c>
      <c r="S98" s="268">
        <v>0</v>
      </c>
      <c r="T98" s="269">
        <f>S98*H98</f>
        <v>0</v>
      </c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R98" s="217" t="s">
        <v>265</v>
      </c>
      <c r="AT98" s="217" t="s">
        <v>267</v>
      </c>
      <c r="AU98" s="217" t="s">
        <v>76</v>
      </c>
      <c r="AY98" s="17" t="s">
        <v>266</v>
      </c>
      <c r="BE98" s="218">
        <f>IF(N98="základní",J98,0)</f>
        <v>0</v>
      </c>
      <c r="BF98" s="218">
        <f>IF(N98="snížená",J98,0)</f>
        <v>0</v>
      </c>
      <c r="BG98" s="218">
        <f>IF(N98="zákl. přenesená",J98,0)</f>
        <v>0</v>
      </c>
      <c r="BH98" s="218">
        <f>IF(N98="sníž. přenesená",J98,0)</f>
        <v>0</v>
      </c>
      <c r="BI98" s="218">
        <f>IF(N98="nulová",J98,0)</f>
        <v>0</v>
      </c>
      <c r="BJ98" s="17" t="s">
        <v>76</v>
      </c>
      <c r="BK98" s="218">
        <f>ROUND(I98*H98,2)</f>
        <v>0</v>
      </c>
      <c r="BL98" s="17" t="s">
        <v>265</v>
      </c>
      <c r="BM98" s="217" t="s">
        <v>642</v>
      </c>
    </row>
    <row r="99" s="2" customFormat="1" ht="6.96" customHeight="1">
      <c r="A99" s="38"/>
      <c r="B99" s="59"/>
      <c r="C99" s="60"/>
      <c r="D99" s="60"/>
      <c r="E99" s="60"/>
      <c r="F99" s="60"/>
      <c r="G99" s="60"/>
      <c r="H99" s="60"/>
      <c r="I99" s="60"/>
      <c r="J99" s="60"/>
      <c r="K99" s="60"/>
      <c r="L99" s="44"/>
      <c r="M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</row>
  </sheetData>
  <sheetProtection sheet="1" autoFilter="0" formatColumns="0" formatRows="0" objects="1" scenarios="1" spinCount="100000" saltValue="L3nvLnRv+Rof6bFKoksW8Jv9rZryNz3j8dQlW61RtGiu0QqwwITu2xyJ0xtJ2zHaggsx0hydqdp9wK1QjscChA==" hashValue="RbX1yUs9gaWDllVKD+BC9ctzkNfsKU0MekDdIiMgaUwXj+QM+R+ol2L8JtsHkewO+YPimhh5xGqyaFH2/2zYlA==" algorithmName="SHA-512" password="CC35"/>
  <autoFilter ref="C85:K98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4:H74"/>
    <mergeCell ref="E76:H76"/>
    <mergeCell ref="E78:H78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3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184</v>
      </c>
    </row>
    <row r="3" hidden="1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20"/>
      <c r="AT3" s="17" t="s">
        <v>69</v>
      </c>
    </row>
    <row r="4" hidden="1" s="1" customFormat="1" ht="24.96" customHeight="1">
      <c r="B4" s="20"/>
      <c r="D4" s="141" t="s">
        <v>240</v>
      </c>
      <c r="L4" s="20"/>
      <c r="M4" s="142" t="s">
        <v>10</v>
      </c>
      <c r="AT4" s="17" t="s">
        <v>4</v>
      </c>
    </row>
    <row r="5" hidden="1" s="1" customFormat="1" ht="6.96" customHeight="1">
      <c r="B5" s="20"/>
      <c r="L5" s="20"/>
    </row>
    <row r="6" hidden="1" s="1" customFormat="1" ht="12" customHeight="1">
      <c r="B6" s="20"/>
      <c r="D6" s="143" t="s">
        <v>16</v>
      </c>
      <c r="L6" s="20"/>
    </row>
    <row r="7" hidden="1" s="1" customFormat="1" ht="16.5" customHeight="1">
      <c r="B7" s="20"/>
      <c r="E7" s="144" t="str">
        <f>'Rekapitulace stavby'!K6</f>
        <v>3. STAVBA - FIALOVÁ - Vozovna Pisárky, etapa III. - vratná tramvajová smyčka</v>
      </c>
      <c r="F7" s="143"/>
      <c r="G7" s="143"/>
      <c r="H7" s="143"/>
      <c r="L7" s="20"/>
    </row>
    <row r="8" hidden="1" s="1" customFormat="1" ht="12" customHeight="1">
      <c r="B8" s="20"/>
      <c r="D8" s="143" t="s">
        <v>241</v>
      </c>
      <c r="L8" s="20"/>
    </row>
    <row r="9" hidden="1" s="2" customFormat="1" ht="16.5" customHeight="1">
      <c r="A9" s="38"/>
      <c r="B9" s="44"/>
      <c r="C9" s="38"/>
      <c r="D9" s="38"/>
      <c r="E9" s="144" t="s">
        <v>3830</v>
      </c>
      <c r="F9" s="38"/>
      <c r="G9" s="38"/>
      <c r="H9" s="38"/>
      <c r="I9" s="38"/>
      <c r="J9" s="38"/>
      <c r="K9" s="38"/>
      <c r="L9" s="145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hidden="1" s="2" customFormat="1" ht="12" customHeight="1">
      <c r="A10" s="38"/>
      <c r="B10" s="44"/>
      <c r="C10" s="38"/>
      <c r="D10" s="143" t="s">
        <v>243</v>
      </c>
      <c r="E10" s="38"/>
      <c r="F10" s="38"/>
      <c r="G10" s="38"/>
      <c r="H10" s="38"/>
      <c r="I10" s="38"/>
      <c r="J10" s="38"/>
      <c r="K10" s="38"/>
      <c r="L10" s="145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hidden="1" s="2" customFormat="1" ht="16.5" customHeight="1">
      <c r="A11" s="38"/>
      <c r="B11" s="44"/>
      <c r="C11" s="38"/>
      <c r="D11" s="38"/>
      <c r="E11" s="146" t="s">
        <v>5383</v>
      </c>
      <c r="F11" s="38"/>
      <c r="G11" s="38"/>
      <c r="H11" s="38"/>
      <c r="I11" s="38"/>
      <c r="J11" s="38"/>
      <c r="K11" s="38"/>
      <c r="L11" s="145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hidden="1" s="2" customFormat="1">
      <c r="A12" s="38"/>
      <c r="B12" s="44"/>
      <c r="C12" s="38"/>
      <c r="D12" s="38"/>
      <c r="E12" s="38"/>
      <c r="F12" s="38"/>
      <c r="G12" s="38"/>
      <c r="H12" s="38"/>
      <c r="I12" s="38"/>
      <c r="J12" s="38"/>
      <c r="K12" s="38"/>
      <c r="L12" s="145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hidden="1" s="2" customFormat="1" ht="12" customHeight="1">
      <c r="A13" s="38"/>
      <c r="B13" s="44"/>
      <c r="C13" s="38"/>
      <c r="D13" s="143" t="s">
        <v>18</v>
      </c>
      <c r="E13" s="38"/>
      <c r="F13" s="133" t="s">
        <v>19</v>
      </c>
      <c r="G13" s="38"/>
      <c r="H13" s="38"/>
      <c r="I13" s="143" t="s">
        <v>20</v>
      </c>
      <c r="J13" s="133" t="s">
        <v>19</v>
      </c>
      <c r="K13" s="38"/>
      <c r="L13" s="145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hidden="1" s="2" customFormat="1" ht="12" customHeight="1">
      <c r="A14" s="38"/>
      <c r="B14" s="44"/>
      <c r="C14" s="38"/>
      <c r="D14" s="143" t="s">
        <v>21</v>
      </c>
      <c r="E14" s="38"/>
      <c r="F14" s="133" t="s">
        <v>22</v>
      </c>
      <c r="G14" s="38"/>
      <c r="H14" s="38"/>
      <c r="I14" s="143" t="s">
        <v>23</v>
      </c>
      <c r="J14" s="147" t="str">
        <f>'Rekapitulace stavby'!AN8</f>
        <v>20. 12. 2021</v>
      </c>
      <c r="K14" s="38"/>
      <c r="L14" s="145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hidden="1" s="2" customFormat="1" ht="10.8" customHeight="1">
      <c r="A15" s="38"/>
      <c r="B15" s="44"/>
      <c r="C15" s="38"/>
      <c r="D15" s="38"/>
      <c r="E15" s="38"/>
      <c r="F15" s="38"/>
      <c r="G15" s="38"/>
      <c r="H15" s="38"/>
      <c r="I15" s="38"/>
      <c r="J15" s="38"/>
      <c r="K15" s="38"/>
      <c r="L15" s="145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hidden="1" s="2" customFormat="1" ht="12" customHeight="1">
      <c r="A16" s="38"/>
      <c r="B16" s="44"/>
      <c r="C16" s="38"/>
      <c r="D16" s="143" t="s">
        <v>25</v>
      </c>
      <c r="E16" s="38"/>
      <c r="F16" s="38"/>
      <c r="G16" s="38"/>
      <c r="H16" s="38"/>
      <c r="I16" s="143" t="s">
        <v>26</v>
      </c>
      <c r="J16" s="133" t="str">
        <f>IF('Rekapitulace stavby'!AN10="","",'Rekapitulace stavby'!AN10)</f>
        <v/>
      </c>
      <c r="K16" s="38"/>
      <c r="L16" s="145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hidden="1" s="2" customFormat="1" ht="18" customHeight="1">
      <c r="A17" s="38"/>
      <c r="B17" s="44"/>
      <c r="C17" s="38"/>
      <c r="D17" s="38"/>
      <c r="E17" s="133" t="str">
        <f>IF('Rekapitulace stavby'!E11="","",'Rekapitulace stavby'!E11)</f>
        <v xml:space="preserve"> </v>
      </c>
      <c r="F17" s="38"/>
      <c r="G17" s="38"/>
      <c r="H17" s="38"/>
      <c r="I17" s="143" t="s">
        <v>27</v>
      </c>
      <c r="J17" s="133" t="str">
        <f>IF('Rekapitulace stavby'!AN11="","",'Rekapitulace stavby'!AN11)</f>
        <v/>
      </c>
      <c r="K17" s="38"/>
      <c r="L17" s="145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hidden="1" s="2" customFormat="1" ht="6.96" customHeight="1">
      <c r="A18" s="38"/>
      <c r="B18" s="44"/>
      <c r="C18" s="38"/>
      <c r="D18" s="38"/>
      <c r="E18" s="38"/>
      <c r="F18" s="38"/>
      <c r="G18" s="38"/>
      <c r="H18" s="38"/>
      <c r="I18" s="38"/>
      <c r="J18" s="38"/>
      <c r="K18" s="38"/>
      <c r="L18" s="145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hidden="1" s="2" customFormat="1" ht="12" customHeight="1">
      <c r="A19" s="38"/>
      <c r="B19" s="44"/>
      <c r="C19" s="38"/>
      <c r="D19" s="143" t="s">
        <v>28</v>
      </c>
      <c r="E19" s="38"/>
      <c r="F19" s="38"/>
      <c r="G19" s="38"/>
      <c r="H19" s="38"/>
      <c r="I19" s="143" t="s">
        <v>26</v>
      </c>
      <c r="J19" s="33" t="str">
        <f>'Rekapitulace stavby'!AN13</f>
        <v>Vyplň údaj</v>
      </c>
      <c r="K19" s="38"/>
      <c r="L19" s="145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hidden="1" s="2" customFormat="1" ht="18" customHeight="1">
      <c r="A20" s="38"/>
      <c r="B20" s="44"/>
      <c r="C20" s="38"/>
      <c r="D20" s="38"/>
      <c r="E20" s="33" t="str">
        <f>'Rekapitulace stavby'!E14</f>
        <v>Vyplň údaj</v>
      </c>
      <c r="F20" s="133"/>
      <c r="G20" s="133"/>
      <c r="H20" s="133"/>
      <c r="I20" s="143" t="s">
        <v>27</v>
      </c>
      <c r="J20" s="33" t="str">
        <f>'Rekapitulace stavby'!AN14</f>
        <v>Vyplň údaj</v>
      </c>
      <c r="K20" s="38"/>
      <c r="L20" s="145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hidden="1" s="2" customFormat="1" ht="6.96" customHeight="1">
      <c r="A21" s="38"/>
      <c r="B21" s="44"/>
      <c r="C21" s="38"/>
      <c r="D21" s="38"/>
      <c r="E21" s="38"/>
      <c r="F21" s="38"/>
      <c r="G21" s="38"/>
      <c r="H21" s="38"/>
      <c r="I21" s="38"/>
      <c r="J21" s="38"/>
      <c r="K21" s="38"/>
      <c r="L21" s="145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hidden="1" s="2" customFormat="1" ht="12" customHeight="1">
      <c r="A22" s="38"/>
      <c r="B22" s="44"/>
      <c r="C22" s="38"/>
      <c r="D22" s="143" t="s">
        <v>30</v>
      </c>
      <c r="E22" s="38"/>
      <c r="F22" s="38"/>
      <c r="G22" s="38"/>
      <c r="H22" s="38"/>
      <c r="I22" s="143" t="s">
        <v>26</v>
      </c>
      <c r="J22" s="133" t="str">
        <f>IF('Rekapitulace stavby'!AN16="","",'Rekapitulace stavby'!AN16)</f>
        <v/>
      </c>
      <c r="K22" s="38"/>
      <c r="L22" s="145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hidden="1" s="2" customFormat="1" ht="18" customHeight="1">
      <c r="A23" s="38"/>
      <c r="B23" s="44"/>
      <c r="C23" s="38"/>
      <c r="D23" s="38"/>
      <c r="E23" s="133" t="str">
        <f>IF('Rekapitulace stavby'!E17="","",'Rekapitulace stavby'!E17)</f>
        <v xml:space="preserve"> </v>
      </c>
      <c r="F23" s="38"/>
      <c r="G23" s="38"/>
      <c r="H23" s="38"/>
      <c r="I23" s="143" t="s">
        <v>27</v>
      </c>
      <c r="J23" s="133" t="str">
        <f>IF('Rekapitulace stavby'!AN17="","",'Rekapitulace stavby'!AN17)</f>
        <v/>
      </c>
      <c r="K23" s="38"/>
      <c r="L23" s="145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hidden="1" s="2" customFormat="1" ht="6.96" customHeight="1">
      <c r="A24" s="38"/>
      <c r="B24" s="44"/>
      <c r="C24" s="38"/>
      <c r="D24" s="38"/>
      <c r="E24" s="38"/>
      <c r="F24" s="38"/>
      <c r="G24" s="38"/>
      <c r="H24" s="38"/>
      <c r="I24" s="38"/>
      <c r="J24" s="38"/>
      <c r="K24" s="38"/>
      <c r="L24" s="145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hidden="1" s="2" customFormat="1" ht="12" customHeight="1">
      <c r="A25" s="38"/>
      <c r="B25" s="44"/>
      <c r="C25" s="38"/>
      <c r="D25" s="143" t="s">
        <v>32</v>
      </c>
      <c r="E25" s="38"/>
      <c r="F25" s="38"/>
      <c r="G25" s="38"/>
      <c r="H25" s="38"/>
      <c r="I25" s="143" t="s">
        <v>26</v>
      </c>
      <c r="J25" s="133" t="str">
        <f>IF('Rekapitulace stavby'!AN19="","",'Rekapitulace stavby'!AN19)</f>
        <v/>
      </c>
      <c r="K25" s="38"/>
      <c r="L25" s="145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hidden="1" s="2" customFormat="1" ht="18" customHeight="1">
      <c r="A26" s="38"/>
      <c r="B26" s="44"/>
      <c r="C26" s="38"/>
      <c r="D26" s="38"/>
      <c r="E26" s="133" t="str">
        <f>IF('Rekapitulace stavby'!E20="","",'Rekapitulace stavby'!E20)</f>
        <v xml:space="preserve"> </v>
      </c>
      <c r="F26" s="38"/>
      <c r="G26" s="38"/>
      <c r="H26" s="38"/>
      <c r="I26" s="143" t="s">
        <v>27</v>
      </c>
      <c r="J26" s="133" t="str">
        <f>IF('Rekapitulace stavby'!AN20="","",'Rekapitulace stavby'!AN20)</f>
        <v/>
      </c>
      <c r="K26" s="38"/>
      <c r="L26" s="145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hidden="1" s="2" customFormat="1" ht="6.96" customHeight="1">
      <c r="A27" s="38"/>
      <c r="B27" s="44"/>
      <c r="C27" s="38"/>
      <c r="D27" s="38"/>
      <c r="E27" s="38"/>
      <c r="F27" s="38"/>
      <c r="G27" s="38"/>
      <c r="H27" s="38"/>
      <c r="I27" s="38"/>
      <c r="J27" s="38"/>
      <c r="K27" s="38"/>
      <c r="L27" s="145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hidden="1" s="2" customFormat="1" ht="12" customHeight="1">
      <c r="A28" s="38"/>
      <c r="B28" s="44"/>
      <c r="C28" s="38"/>
      <c r="D28" s="143" t="s">
        <v>33</v>
      </c>
      <c r="E28" s="38"/>
      <c r="F28" s="38"/>
      <c r="G28" s="38"/>
      <c r="H28" s="38"/>
      <c r="I28" s="38"/>
      <c r="J28" s="38"/>
      <c r="K28" s="38"/>
      <c r="L28" s="145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hidden="1" s="8" customFormat="1" ht="16.5" customHeight="1">
      <c r="A29" s="148"/>
      <c r="B29" s="149"/>
      <c r="C29" s="148"/>
      <c r="D29" s="148"/>
      <c r="E29" s="150" t="s">
        <v>19</v>
      </c>
      <c r="F29" s="150"/>
      <c r="G29" s="150"/>
      <c r="H29" s="150"/>
      <c r="I29" s="148"/>
      <c r="J29" s="148"/>
      <c r="K29" s="148"/>
      <c r="L29" s="151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</row>
    <row r="30" hidden="1" s="2" customFormat="1" ht="6.96" customHeight="1">
      <c r="A30" s="38"/>
      <c r="B30" s="44"/>
      <c r="C30" s="38"/>
      <c r="D30" s="38"/>
      <c r="E30" s="38"/>
      <c r="F30" s="38"/>
      <c r="G30" s="38"/>
      <c r="H30" s="38"/>
      <c r="I30" s="38"/>
      <c r="J30" s="38"/>
      <c r="K30" s="38"/>
      <c r="L30" s="145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hidden="1" s="2" customFormat="1" ht="6.96" customHeight="1">
      <c r="A31" s="38"/>
      <c r="B31" s="44"/>
      <c r="C31" s="38"/>
      <c r="D31" s="152"/>
      <c r="E31" s="152"/>
      <c r="F31" s="152"/>
      <c r="G31" s="152"/>
      <c r="H31" s="152"/>
      <c r="I31" s="152"/>
      <c r="J31" s="152"/>
      <c r="K31" s="152"/>
      <c r="L31" s="145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hidden="1" s="2" customFormat="1" ht="25.44" customHeight="1">
      <c r="A32" s="38"/>
      <c r="B32" s="44"/>
      <c r="C32" s="38"/>
      <c r="D32" s="153" t="s">
        <v>35</v>
      </c>
      <c r="E32" s="38"/>
      <c r="F32" s="38"/>
      <c r="G32" s="38"/>
      <c r="H32" s="38"/>
      <c r="I32" s="38"/>
      <c r="J32" s="154">
        <f>ROUND(J94, 2)</f>
        <v>0</v>
      </c>
      <c r="K32" s="38"/>
      <c r="L32" s="145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hidden="1" s="2" customFormat="1" ht="6.96" customHeight="1">
      <c r="A33" s="38"/>
      <c r="B33" s="44"/>
      <c r="C33" s="38"/>
      <c r="D33" s="152"/>
      <c r="E33" s="152"/>
      <c r="F33" s="152"/>
      <c r="G33" s="152"/>
      <c r="H33" s="152"/>
      <c r="I33" s="152"/>
      <c r="J33" s="152"/>
      <c r="K33" s="152"/>
      <c r="L33" s="145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hidden="1" s="2" customFormat="1" ht="14.4" customHeight="1">
      <c r="A34" s="38"/>
      <c r="B34" s="44"/>
      <c r="C34" s="38"/>
      <c r="D34" s="38"/>
      <c r="E34" s="38"/>
      <c r="F34" s="155" t="s">
        <v>37</v>
      </c>
      <c r="G34" s="38"/>
      <c r="H34" s="38"/>
      <c r="I34" s="155" t="s">
        <v>36</v>
      </c>
      <c r="J34" s="155" t="s">
        <v>38</v>
      </c>
      <c r="K34" s="38"/>
      <c r="L34" s="145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156" t="s">
        <v>39</v>
      </c>
      <c r="E35" s="143" t="s">
        <v>40</v>
      </c>
      <c r="F35" s="157">
        <f>ROUND((SUM(BE94:BE195)),  2)</f>
        <v>0</v>
      </c>
      <c r="G35" s="38"/>
      <c r="H35" s="38"/>
      <c r="I35" s="158">
        <v>0.20999999999999999</v>
      </c>
      <c r="J35" s="157">
        <f>ROUND(((SUM(BE94:BE195))*I35),  2)</f>
        <v>0</v>
      </c>
      <c r="K35" s="38"/>
      <c r="L35" s="145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3" t="s">
        <v>41</v>
      </c>
      <c r="F36" s="157">
        <f>ROUND((SUM(BF94:BF195)),  2)</f>
        <v>0</v>
      </c>
      <c r="G36" s="38"/>
      <c r="H36" s="38"/>
      <c r="I36" s="158">
        <v>0.14999999999999999</v>
      </c>
      <c r="J36" s="157">
        <f>ROUND(((SUM(BF94:BF195))*I36),  2)</f>
        <v>0</v>
      </c>
      <c r="K36" s="38"/>
      <c r="L36" s="145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3" t="s">
        <v>42</v>
      </c>
      <c r="F37" s="157">
        <f>ROUND((SUM(BG94:BG195)),  2)</f>
        <v>0</v>
      </c>
      <c r="G37" s="38"/>
      <c r="H37" s="38"/>
      <c r="I37" s="158">
        <v>0.20999999999999999</v>
      </c>
      <c r="J37" s="157">
        <f>0</f>
        <v>0</v>
      </c>
      <c r="K37" s="38"/>
      <c r="L37" s="145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44"/>
      <c r="C38" s="38"/>
      <c r="D38" s="38"/>
      <c r="E38" s="143" t="s">
        <v>43</v>
      </c>
      <c r="F38" s="157">
        <f>ROUND((SUM(BH94:BH195)),  2)</f>
        <v>0</v>
      </c>
      <c r="G38" s="38"/>
      <c r="H38" s="38"/>
      <c r="I38" s="158">
        <v>0.14999999999999999</v>
      </c>
      <c r="J38" s="157">
        <f>0</f>
        <v>0</v>
      </c>
      <c r="K38" s="38"/>
      <c r="L38" s="145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44"/>
      <c r="C39" s="38"/>
      <c r="D39" s="38"/>
      <c r="E39" s="143" t="s">
        <v>44</v>
      </c>
      <c r="F39" s="157">
        <f>ROUND((SUM(BI94:BI195)),  2)</f>
        <v>0</v>
      </c>
      <c r="G39" s="38"/>
      <c r="H39" s="38"/>
      <c r="I39" s="158">
        <v>0</v>
      </c>
      <c r="J39" s="157">
        <f>0</f>
        <v>0</v>
      </c>
      <c r="K39" s="38"/>
      <c r="L39" s="145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hidden="1" s="2" customFormat="1" ht="6.96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145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hidden="1" s="2" customFormat="1" ht="25.44" customHeight="1">
      <c r="A41" s="38"/>
      <c r="B41" s="44"/>
      <c r="C41" s="159"/>
      <c r="D41" s="160" t="s">
        <v>45</v>
      </c>
      <c r="E41" s="161"/>
      <c r="F41" s="161"/>
      <c r="G41" s="162" t="s">
        <v>46</v>
      </c>
      <c r="H41" s="163" t="s">
        <v>47</v>
      </c>
      <c r="I41" s="161"/>
      <c r="J41" s="164">
        <f>SUM(J32:J39)</f>
        <v>0</v>
      </c>
      <c r="K41" s="165"/>
      <c r="L41" s="145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hidden="1" s="2" customFormat="1" ht="14.4" customHeight="1">
      <c r="A42" s="38"/>
      <c r="B42" s="166"/>
      <c r="C42" s="167"/>
      <c r="D42" s="167"/>
      <c r="E42" s="167"/>
      <c r="F42" s="167"/>
      <c r="G42" s="167"/>
      <c r="H42" s="167"/>
      <c r="I42" s="167"/>
      <c r="J42" s="167"/>
      <c r="K42" s="167"/>
      <c r="L42" s="145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hidden="1"/>
    <row r="44" hidden="1"/>
    <row r="45" hidden="1"/>
    <row r="46" s="2" customFormat="1" ht="6.96" customHeight="1">
      <c r="A46" s="38"/>
      <c r="B46" s="168"/>
      <c r="C46" s="169"/>
      <c r="D46" s="169"/>
      <c r="E46" s="169"/>
      <c r="F46" s="169"/>
      <c r="G46" s="169"/>
      <c r="H46" s="169"/>
      <c r="I46" s="169"/>
      <c r="J46" s="169"/>
      <c r="K46" s="169"/>
      <c r="L46" s="145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s="2" customFormat="1" ht="24.96" customHeight="1">
      <c r="A47" s="38"/>
      <c r="B47" s="39"/>
      <c r="C47" s="23" t="s">
        <v>245</v>
      </c>
      <c r="D47" s="40"/>
      <c r="E47" s="40"/>
      <c r="F47" s="40"/>
      <c r="G47" s="40"/>
      <c r="H47" s="40"/>
      <c r="I47" s="40"/>
      <c r="J47" s="40"/>
      <c r="K47" s="40"/>
      <c r="L47" s="145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s="2" customFormat="1" ht="6.96" customHeight="1">
      <c r="A48" s="38"/>
      <c r="B48" s="39"/>
      <c r="C48" s="40"/>
      <c r="D48" s="40"/>
      <c r="E48" s="40"/>
      <c r="F48" s="40"/>
      <c r="G48" s="40"/>
      <c r="H48" s="40"/>
      <c r="I48" s="40"/>
      <c r="J48" s="40"/>
      <c r="K48" s="40"/>
      <c r="L48" s="145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s="2" customFormat="1" ht="12" customHeight="1">
      <c r="A49" s="38"/>
      <c r="B49" s="39"/>
      <c r="C49" s="32" t="s">
        <v>16</v>
      </c>
      <c r="D49" s="40"/>
      <c r="E49" s="40"/>
      <c r="F49" s="40"/>
      <c r="G49" s="40"/>
      <c r="H49" s="40"/>
      <c r="I49" s="40"/>
      <c r="J49" s="40"/>
      <c r="K49" s="40"/>
      <c r="L49" s="145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s="2" customFormat="1" ht="16.5" customHeight="1">
      <c r="A50" s="38"/>
      <c r="B50" s="39"/>
      <c r="C50" s="40"/>
      <c r="D50" s="40"/>
      <c r="E50" s="170" t="str">
        <f>E7</f>
        <v>3. STAVBA - FIALOVÁ - Vozovna Pisárky, etapa III. - vratná tramvajová smyčka</v>
      </c>
      <c r="F50" s="32"/>
      <c r="G50" s="32"/>
      <c r="H50" s="32"/>
      <c r="I50" s="40"/>
      <c r="J50" s="40"/>
      <c r="K50" s="40"/>
      <c r="L50" s="145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s="1" customFormat="1" ht="12" customHeight="1">
      <c r="B51" s="21"/>
      <c r="C51" s="32" t="s">
        <v>241</v>
      </c>
      <c r="D51" s="22"/>
      <c r="E51" s="22"/>
      <c r="F51" s="22"/>
      <c r="G51" s="22"/>
      <c r="H51" s="22"/>
      <c r="I51" s="22"/>
      <c r="J51" s="22"/>
      <c r="K51" s="22"/>
      <c r="L51" s="20"/>
    </row>
    <row r="52" s="2" customFormat="1" ht="16.5" customHeight="1">
      <c r="A52" s="38"/>
      <c r="B52" s="39"/>
      <c r="C52" s="40"/>
      <c r="D52" s="40"/>
      <c r="E52" s="170" t="s">
        <v>3830</v>
      </c>
      <c r="F52" s="40"/>
      <c r="G52" s="40"/>
      <c r="H52" s="40"/>
      <c r="I52" s="40"/>
      <c r="J52" s="40"/>
      <c r="K52" s="40"/>
      <c r="L52" s="145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s="2" customFormat="1" ht="12" customHeight="1">
      <c r="A53" s="38"/>
      <c r="B53" s="39"/>
      <c r="C53" s="32" t="s">
        <v>243</v>
      </c>
      <c r="D53" s="40"/>
      <c r="E53" s="40"/>
      <c r="F53" s="40"/>
      <c r="G53" s="40"/>
      <c r="H53" s="40"/>
      <c r="I53" s="40"/>
      <c r="J53" s="40"/>
      <c r="K53" s="40"/>
      <c r="L53" s="145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s="2" customFormat="1" ht="16.5" customHeight="1">
      <c r="A54" s="38"/>
      <c r="B54" s="39"/>
      <c r="C54" s="40"/>
      <c r="D54" s="40"/>
      <c r="E54" s="69" t="str">
        <f>E11</f>
        <v>SO 669 - Osvětlení areálu</v>
      </c>
      <c r="F54" s="40"/>
      <c r="G54" s="40"/>
      <c r="H54" s="40"/>
      <c r="I54" s="40"/>
      <c r="J54" s="40"/>
      <c r="K54" s="40"/>
      <c r="L54" s="145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s="2" customFormat="1" ht="6.96" customHeight="1">
      <c r="A55" s="38"/>
      <c r="B55" s="39"/>
      <c r="C55" s="40"/>
      <c r="D55" s="40"/>
      <c r="E55" s="40"/>
      <c r="F55" s="40"/>
      <c r="G55" s="40"/>
      <c r="H55" s="40"/>
      <c r="I55" s="40"/>
      <c r="J55" s="40"/>
      <c r="K55" s="40"/>
      <c r="L55" s="145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s="2" customFormat="1" ht="12" customHeight="1">
      <c r="A56" s="38"/>
      <c r="B56" s="39"/>
      <c r="C56" s="32" t="s">
        <v>21</v>
      </c>
      <c r="D56" s="40"/>
      <c r="E56" s="40"/>
      <c r="F56" s="27" t="str">
        <f>F14</f>
        <v xml:space="preserve"> </v>
      </c>
      <c r="G56" s="40"/>
      <c r="H56" s="40"/>
      <c r="I56" s="32" t="s">
        <v>23</v>
      </c>
      <c r="J56" s="72" t="str">
        <f>IF(J14="","",J14)</f>
        <v>20. 12. 2021</v>
      </c>
      <c r="K56" s="40"/>
      <c r="L56" s="145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s="2" customFormat="1" ht="6.96" customHeight="1">
      <c r="A57" s="38"/>
      <c r="B57" s="39"/>
      <c r="C57" s="40"/>
      <c r="D57" s="40"/>
      <c r="E57" s="40"/>
      <c r="F57" s="40"/>
      <c r="G57" s="40"/>
      <c r="H57" s="40"/>
      <c r="I57" s="40"/>
      <c r="J57" s="40"/>
      <c r="K57" s="40"/>
      <c r="L57" s="145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s="2" customFormat="1" ht="15.15" customHeight="1">
      <c r="A58" s="38"/>
      <c r="B58" s="39"/>
      <c r="C58" s="32" t="s">
        <v>25</v>
      </c>
      <c r="D58" s="40"/>
      <c r="E58" s="40"/>
      <c r="F58" s="27" t="str">
        <f>E17</f>
        <v xml:space="preserve"> </v>
      </c>
      <c r="G58" s="40"/>
      <c r="H58" s="40"/>
      <c r="I58" s="32" t="s">
        <v>30</v>
      </c>
      <c r="J58" s="36" t="str">
        <f>E23</f>
        <v xml:space="preserve"> </v>
      </c>
      <c r="K58" s="40"/>
      <c r="L58" s="145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</row>
    <row r="59" s="2" customFormat="1" ht="15.15" customHeight="1">
      <c r="A59" s="38"/>
      <c r="B59" s="39"/>
      <c r="C59" s="32" t="s">
        <v>28</v>
      </c>
      <c r="D59" s="40"/>
      <c r="E59" s="40"/>
      <c r="F59" s="27" t="str">
        <f>IF(E20="","",E20)</f>
        <v>Vyplň údaj</v>
      </c>
      <c r="G59" s="40"/>
      <c r="H59" s="40"/>
      <c r="I59" s="32" t="s">
        <v>32</v>
      </c>
      <c r="J59" s="36" t="str">
        <f>E26</f>
        <v xml:space="preserve"> </v>
      </c>
      <c r="K59" s="40"/>
      <c r="L59" s="145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</row>
    <row r="60" s="2" customFormat="1" ht="10.32" customHeight="1">
      <c r="A60" s="38"/>
      <c r="B60" s="39"/>
      <c r="C60" s="40"/>
      <c r="D60" s="40"/>
      <c r="E60" s="40"/>
      <c r="F60" s="40"/>
      <c r="G60" s="40"/>
      <c r="H60" s="40"/>
      <c r="I60" s="40"/>
      <c r="J60" s="40"/>
      <c r="K60" s="40"/>
      <c r="L60" s="145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</row>
    <row r="61" s="2" customFormat="1" ht="29.28" customHeight="1">
      <c r="A61" s="38"/>
      <c r="B61" s="39"/>
      <c r="C61" s="171" t="s">
        <v>246</v>
      </c>
      <c r="D61" s="172"/>
      <c r="E61" s="172"/>
      <c r="F61" s="172"/>
      <c r="G61" s="172"/>
      <c r="H61" s="172"/>
      <c r="I61" s="172"/>
      <c r="J61" s="173" t="s">
        <v>247</v>
      </c>
      <c r="K61" s="172"/>
      <c r="L61" s="145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 s="2" customFormat="1" ht="10.32" customHeight="1">
      <c r="A62" s="38"/>
      <c r="B62" s="39"/>
      <c r="C62" s="40"/>
      <c r="D62" s="40"/>
      <c r="E62" s="40"/>
      <c r="F62" s="40"/>
      <c r="G62" s="40"/>
      <c r="H62" s="40"/>
      <c r="I62" s="40"/>
      <c r="J62" s="40"/>
      <c r="K62" s="40"/>
      <c r="L62" s="145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</row>
    <row r="63" s="2" customFormat="1" ht="22.8" customHeight="1">
      <c r="A63" s="38"/>
      <c r="B63" s="39"/>
      <c r="C63" s="174" t="s">
        <v>67</v>
      </c>
      <c r="D63" s="40"/>
      <c r="E63" s="40"/>
      <c r="F63" s="40"/>
      <c r="G63" s="40"/>
      <c r="H63" s="40"/>
      <c r="I63" s="40"/>
      <c r="J63" s="102">
        <f>J94</f>
        <v>0</v>
      </c>
      <c r="K63" s="40"/>
      <c r="L63" s="145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U63" s="17" t="s">
        <v>248</v>
      </c>
    </row>
    <row r="64" s="9" customFormat="1" ht="24.96" customHeight="1">
      <c r="A64" s="9"/>
      <c r="B64" s="175"/>
      <c r="C64" s="176"/>
      <c r="D64" s="177" t="s">
        <v>5384</v>
      </c>
      <c r="E64" s="178"/>
      <c r="F64" s="178"/>
      <c r="G64" s="178"/>
      <c r="H64" s="178"/>
      <c r="I64" s="178"/>
      <c r="J64" s="179">
        <f>J95</f>
        <v>0</v>
      </c>
      <c r="K64" s="176"/>
      <c r="L64" s="180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9" customFormat="1" ht="24.96" customHeight="1">
      <c r="A65" s="9"/>
      <c r="B65" s="175"/>
      <c r="C65" s="176"/>
      <c r="D65" s="177" t="s">
        <v>5385</v>
      </c>
      <c r="E65" s="178"/>
      <c r="F65" s="178"/>
      <c r="G65" s="178"/>
      <c r="H65" s="178"/>
      <c r="I65" s="178"/>
      <c r="J65" s="179">
        <f>J111</f>
        <v>0</v>
      </c>
      <c r="K65" s="176"/>
      <c r="L65" s="180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9" customFormat="1" ht="24.96" customHeight="1">
      <c r="A66" s="9"/>
      <c r="B66" s="175"/>
      <c r="C66" s="176"/>
      <c r="D66" s="177" t="s">
        <v>5386</v>
      </c>
      <c r="E66" s="178"/>
      <c r="F66" s="178"/>
      <c r="G66" s="178"/>
      <c r="H66" s="178"/>
      <c r="I66" s="178"/>
      <c r="J66" s="179">
        <f>J132</f>
        <v>0</v>
      </c>
      <c r="K66" s="176"/>
      <c r="L66" s="180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9" customFormat="1" ht="24.96" customHeight="1">
      <c r="A67" s="9"/>
      <c r="B67" s="175"/>
      <c r="C67" s="176"/>
      <c r="D67" s="177" t="s">
        <v>5387</v>
      </c>
      <c r="E67" s="178"/>
      <c r="F67" s="178"/>
      <c r="G67" s="178"/>
      <c r="H67" s="178"/>
      <c r="I67" s="178"/>
      <c r="J67" s="179">
        <f>J134</f>
        <v>0</v>
      </c>
      <c r="K67" s="176"/>
      <c r="L67" s="180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9" customFormat="1" ht="24.96" customHeight="1">
      <c r="A68" s="9"/>
      <c r="B68" s="175"/>
      <c r="C68" s="176"/>
      <c r="D68" s="177" t="s">
        <v>5388</v>
      </c>
      <c r="E68" s="178"/>
      <c r="F68" s="178"/>
      <c r="G68" s="178"/>
      <c r="H68" s="178"/>
      <c r="I68" s="178"/>
      <c r="J68" s="179">
        <f>J144</f>
        <v>0</v>
      </c>
      <c r="K68" s="176"/>
      <c r="L68" s="180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9" customFormat="1" ht="24.96" customHeight="1">
      <c r="A69" s="9"/>
      <c r="B69" s="175"/>
      <c r="C69" s="176"/>
      <c r="D69" s="177" t="s">
        <v>5389</v>
      </c>
      <c r="E69" s="178"/>
      <c r="F69" s="178"/>
      <c r="G69" s="178"/>
      <c r="H69" s="178"/>
      <c r="I69" s="178"/>
      <c r="J69" s="179">
        <f>J169</f>
        <v>0</v>
      </c>
      <c r="K69" s="176"/>
      <c r="L69" s="180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s="9" customFormat="1" ht="24.96" customHeight="1">
      <c r="A70" s="9"/>
      <c r="B70" s="175"/>
      <c r="C70" s="176"/>
      <c r="D70" s="177" t="s">
        <v>5390</v>
      </c>
      <c r="E70" s="178"/>
      <c r="F70" s="178"/>
      <c r="G70" s="178"/>
      <c r="H70" s="178"/>
      <c r="I70" s="178"/>
      <c r="J70" s="179">
        <f>J172</f>
        <v>0</v>
      </c>
      <c r="K70" s="176"/>
      <c r="L70" s="180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s="9" customFormat="1" ht="24.96" customHeight="1">
      <c r="A71" s="9"/>
      <c r="B71" s="175"/>
      <c r="C71" s="176"/>
      <c r="D71" s="177" t="s">
        <v>5391</v>
      </c>
      <c r="E71" s="178"/>
      <c r="F71" s="178"/>
      <c r="G71" s="178"/>
      <c r="H71" s="178"/>
      <c r="I71" s="178"/>
      <c r="J71" s="179">
        <f>J186</f>
        <v>0</v>
      </c>
      <c r="K71" s="176"/>
      <c r="L71" s="180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s="9" customFormat="1" ht="24.96" customHeight="1">
      <c r="A72" s="9"/>
      <c r="B72" s="175"/>
      <c r="C72" s="176"/>
      <c r="D72" s="177" t="s">
        <v>5392</v>
      </c>
      <c r="E72" s="178"/>
      <c r="F72" s="178"/>
      <c r="G72" s="178"/>
      <c r="H72" s="178"/>
      <c r="I72" s="178"/>
      <c r="J72" s="179">
        <f>J194</f>
        <v>0</v>
      </c>
      <c r="K72" s="176"/>
      <c r="L72" s="180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</row>
    <row r="73" s="2" customFormat="1" ht="21.84" customHeight="1">
      <c r="A73" s="38"/>
      <c r="B73" s="39"/>
      <c r="C73" s="40"/>
      <c r="D73" s="40"/>
      <c r="E73" s="40"/>
      <c r="F73" s="40"/>
      <c r="G73" s="40"/>
      <c r="H73" s="40"/>
      <c r="I73" s="40"/>
      <c r="J73" s="40"/>
      <c r="K73" s="40"/>
      <c r="L73" s="145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</row>
    <row r="74" s="2" customFormat="1" ht="6.96" customHeight="1">
      <c r="A74" s="38"/>
      <c r="B74" s="59"/>
      <c r="C74" s="60"/>
      <c r="D74" s="60"/>
      <c r="E74" s="60"/>
      <c r="F74" s="60"/>
      <c r="G74" s="60"/>
      <c r="H74" s="60"/>
      <c r="I74" s="60"/>
      <c r="J74" s="60"/>
      <c r="K74" s="60"/>
      <c r="L74" s="145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</row>
    <row r="78" s="2" customFormat="1" ht="6.96" customHeight="1">
      <c r="A78" s="38"/>
      <c r="B78" s="61"/>
      <c r="C78" s="62"/>
      <c r="D78" s="62"/>
      <c r="E78" s="62"/>
      <c r="F78" s="62"/>
      <c r="G78" s="62"/>
      <c r="H78" s="62"/>
      <c r="I78" s="62"/>
      <c r="J78" s="62"/>
      <c r="K78" s="62"/>
      <c r="L78" s="145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</row>
    <row r="79" s="2" customFormat="1" ht="24.96" customHeight="1">
      <c r="A79" s="38"/>
      <c r="B79" s="39"/>
      <c r="C79" s="23" t="s">
        <v>250</v>
      </c>
      <c r="D79" s="40"/>
      <c r="E79" s="40"/>
      <c r="F79" s="40"/>
      <c r="G79" s="40"/>
      <c r="H79" s="40"/>
      <c r="I79" s="40"/>
      <c r="J79" s="40"/>
      <c r="K79" s="40"/>
      <c r="L79" s="145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</row>
    <row r="80" s="2" customFormat="1" ht="6.96" customHeight="1">
      <c r="A80" s="38"/>
      <c r="B80" s="39"/>
      <c r="C80" s="40"/>
      <c r="D80" s="40"/>
      <c r="E80" s="40"/>
      <c r="F80" s="40"/>
      <c r="G80" s="40"/>
      <c r="H80" s="40"/>
      <c r="I80" s="40"/>
      <c r="J80" s="40"/>
      <c r="K80" s="40"/>
      <c r="L80" s="145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12" customHeight="1">
      <c r="A81" s="38"/>
      <c r="B81" s="39"/>
      <c r="C81" s="32" t="s">
        <v>16</v>
      </c>
      <c r="D81" s="40"/>
      <c r="E81" s="40"/>
      <c r="F81" s="40"/>
      <c r="G81" s="40"/>
      <c r="H81" s="40"/>
      <c r="I81" s="40"/>
      <c r="J81" s="40"/>
      <c r="K81" s="40"/>
      <c r="L81" s="145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16.5" customHeight="1">
      <c r="A82" s="38"/>
      <c r="B82" s="39"/>
      <c r="C82" s="40"/>
      <c r="D82" s="40"/>
      <c r="E82" s="170" t="str">
        <f>E7</f>
        <v>3. STAVBA - FIALOVÁ - Vozovna Pisárky, etapa III. - vratná tramvajová smyčka</v>
      </c>
      <c r="F82" s="32"/>
      <c r="G82" s="32"/>
      <c r="H82" s="32"/>
      <c r="I82" s="40"/>
      <c r="J82" s="40"/>
      <c r="K82" s="40"/>
      <c r="L82" s="145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1" customFormat="1" ht="12" customHeight="1">
      <c r="B83" s="21"/>
      <c r="C83" s="32" t="s">
        <v>241</v>
      </c>
      <c r="D83" s="22"/>
      <c r="E83" s="22"/>
      <c r="F83" s="22"/>
      <c r="G83" s="22"/>
      <c r="H83" s="22"/>
      <c r="I83" s="22"/>
      <c r="J83" s="22"/>
      <c r="K83" s="22"/>
      <c r="L83" s="20"/>
    </row>
    <row r="84" s="2" customFormat="1" ht="16.5" customHeight="1">
      <c r="A84" s="38"/>
      <c r="B84" s="39"/>
      <c r="C84" s="40"/>
      <c r="D84" s="40"/>
      <c r="E84" s="170" t="s">
        <v>3830</v>
      </c>
      <c r="F84" s="40"/>
      <c r="G84" s="40"/>
      <c r="H84" s="40"/>
      <c r="I84" s="40"/>
      <c r="J84" s="40"/>
      <c r="K84" s="40"/>
      <c r="L84" s="145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2" customHeight="1">
      <c r="A85" s="38"/>
      <c r="B85" s="39"/>
      <c r="C85" s="32" t="s">
        <v>243</v>
      </c>
      <c r="D85" s="40"/>
      <c r="E85" s="40"/>
      <c r="F85" s="40"/>
      <c r="G85" s="40"/>
      <c r="H85" s="40"/>
      <c r="I85" s="40"/>
      <c r="J85" s="40"/>
      <c r="K85" s="40"/>
      <c r="L85" s="145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6.5" customHeight="1">
      <c r="A86" s="38"/>
      <c r="B86" s="39"/>
      <c r="C86" s="40"/>
      <c r="D86" s="40"/>
      <c r="E86" s="69" t="str">
        <f>E11</f>
        <v>SO 669 - Osvětlení areálu</v>
      </c>
      <c r="F86" s="40"/>
      <c r="G86" s="40"/>
      <c r="H86" s="40"/>
      <c r="I86" s="40"/>
      <c r="J86" s="40"/>
      <c r="K86" s="40"/>
      <c r="L86" s="145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6.96" customHeight="1">
      <c r="A87" s="38"/>
      <c r="B87" s="39"/>
      <c r="C87" s="40"/>
      <c r="D87" s="40"/>
      <c r="E87" s="40"/>
      <c r="F87" s="40"/>
      <c r="G87" s="40"/>
      <c r="H87" s="40"/>
      <c r="I87" s="40"/>
      <c r="J87" s="40"/>
      <c r="K87" s="40"/>
      <c r="L87" s="145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12" customHeight="1">
      <c r="A88" s="38"/>
      <c r="B88" s="39"/>
      <c r="C88" s="32" t="s">
        <v>21</v>
      </c>
      <c r="D88" s="40"/>
      <c r="E88" s="40"/>
      <c r="F88" s="27" t="str">
        <f>F14</f>
        <v xml:space="preserve"> </v>
      </c>
      <c r="G88" s="40"/>
      <c r="H88" s="40"/>
      <c r="I88" s="32" t="s">
        <v>23</v>
      </c>
      <c r="J88" s="72" t="str">
        <f>IF(J14="","",J14)</f>
        <v>20. 12. 2021</v>
      </c>
      <c r="K88" s="40"/>
      <c r="L88" s="145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6.96" customHeight="1">
      <c r="A89" s="38"/>
      <c r="B89" s="39"/>
      <c r="C89" s="40"/>
      <c r="D89" s="40"/>
      <c r="E89" s="40"/>
      <c r="F89" s="40"/>
      <c r="G89" s="40"/>
      <c r="H89" s="40"/>
      <c r="I89" s="40"/>
      <c r="J89" s="40"/>
      <c r="K89" s="40"/>
      <c r="L89" s="145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15.15" customHeight="1">
      <c r="A90" s="38"/>
      <c r="B90" s="39"/>
      <c r="C90" s="32" t="s">
        <v>25</v>
      </c>
      <c r="D90" s="40"/>
      <c r="E90" s="40"/>
      <c r="F90" s="27" t="str">
        <f>E17</f>
        <v xml:space="preserve"> </v>
      </c>
      <c r="G90" s="40"/>
      <c r="H90" s="40"/>
      <c r="I90" s="32" t="s">
        <v>30</v>
      </c>
      <c r="J90" s="36" t="str">
        <f>E23</f>
        <v xml:space="preserve"> </v>
      </c>
      <c r="K90" s="40"/>
      <c r="L90" s="145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2" t="s">
        <v>28</v>
      </c>
      <c r="D91" s="40"/>
      <c r="E91" s="40"/>
      <c r="F91" s="27" t="str">
        <f>IF(E20="","",E20)</f>
        <v>Vyplň údaj</v>
      </c>
      <c r="G91" s="40"/>
      <c r="H91" s="40"/>
      <c r="I91" s="32" t="s">
        <v>32</v>
      </c>
      <c r="J91" s="36" t="str">
        <f>E26</f>
        <v xml:space="preserve"> </v>
      </c>
      <c r="K91" s="40"/>
      <c r="L91" s="145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0.32" customHeight="1">
      <c r="A92" s="38"/>
      <c r="B92" s="39"/>
      <c r="C92" s="40"/>
      <c r="D92" s="40"/>
      <c r="E92" s="40"/>
      <c r="F92" s="40"/>
      <c r="G92" s="40"/>
      <c r="H92" s="40"/>
      <c r="I92" s="40"/>
      <c r="J92" s="40"/>
      <c r="K92" s="40"/>
      <c r="L92" s="145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10" customFormat="1" ht="29.28" customHeight="1">
      <c r="A93" s="181"/>
      <c r="B93" s="182"/>
      <c r="C93" s="183" t="s">
        <v>251</v>
      </c>
      <c r="D93" s="184" t="s">
        <v>54</v>
      </c>
      <c r="E93" s="184" t="s">
        <v>50</v>
      </c>
      <c r="F93" s="184" t="s">
        <v>51</v>
      </c>
      <c r="G93" s="184" t="s">
        <v>252</v>
      </c>
      <c r="H93" s="184" t="s">
        <v>253</v>
      </c>
      <c r="I93" s="184" t="s">
        <v>254</v>
      </c>
      <c r="J93" s="184" t="s">
        <v>247</v>
      </c>
      <c r="K93" s="185" t="s">
        <v>255</v>
      </c>
      <c r="L93" s="186"/>
      <c r="M93" s="92" t="s">
        <v>19</v>
      </c>
      <c r="N93" s="93" t="s">
        <v>39</v>
      </c>
      <c r="O93" s="93" t="s">
        <v>256</v>
      </c>
      <c r="P93" s="93" t="s">
        <v>257</v>
      </c>
      <c r="Q93" s="93" t="s">
        <v>258</v>
      </c>
      <c r="R93" s="93" t="s">
        <v>259</v>
      </c>
      <c r="S93" s="93" t="s">
        <v>260</v>
      </c>
      <c r="T93" s="94" t="s">
        <v>261</v>
      </c>
      <c r="U93" s="181"/>
      <c r="V93" s="181"/>
      <c r="W93" s="181"/>
      <c r="X93" s="181"/>
      <c r="Y93" s="181"/>
      <c r="Z93" s="181"/>
      <c r="AA93" s="181"/>
      <c r="AB93" s="181"/>
      <c r="AC93" s="181"/>
      <c r="AD93" s="181"/>
      <c r="AE93" s="181"/>
    </row>
    <row r="94" s="2" customFormat="1" ht="22.8" customHeight="1">
      <c r="A94" s="38"/>
      <c r="B94" s="39"/>
      <c r="C94" s="99" t="s">
        <v>262</v>
      </c>
      <c r="D94" s="40"/>
      <c r="E94" s="40"/>
      <c r="F94" s="40"/>
      <c r="G94" s="40"/>
      <c r="H94" s="40"/>
      <c r="I94" s="40"/>
      <c r="J94" s="187">
        <f>BK94</f>
        <v>0</v>
      </c>
      <c r="K94" s="40"/>
      <c r="L94" s="44"/>
      <c r="M94" s="95"/>
      <c r="N94" s="188"/>
      <c r="O94" s="96"/>
      <c r="P94" s="189">
        <f>P95+P111+P132+P134+P144+P169+P172+P186+P194</f>
        <v>0</v>
      </c>
      <c r="Q94" s="96"/>
      <c r="R94" s="189">
        <f>R95+R111+R132+R134+R144+R169+R172+R186+R194</f>
        <v>0</v>
      </c>
      <c r="S94" s="96"/>
      <c r="T94" s="190">
        <f>T95+T111+T132+T134+T144+T169+T172+T186+T194</f>
        <v>0</v>
      </c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T94" s="17" t="s">
        <v>68</v>
      </c>
      <c r="AU94" s="17" t="s">
        <v>248</v>
      </c>
      <c r="BK94" s="191">
        <f>BK95+BK111+BK132+BK134+BK144+BK169+BK172+BK186+BK194</f>
        <v>0</v>
      </c>
    </row>
    <row r="95" s="11" customFormat="1" ht="25.92" customHeight="1">
      <c r="A95" s="11"/>
      <c r="B95" s="192"/>
      <c r="C95" s="193"/>
      <c r="D95" s="194" t="s">
        <v>68</v>
      </c>
      <c r="E95" s="195" t="s">
        <v>5393</v>
      </c>
      <c r="F95" s="195" t="s">
        <v>5394</v>
      </c>
      <c r="G95" s="193"/>
      <c r="H95" s="193"/>
      <c r="I95" s="196"/>
      <c r="J95" s="197">
        <f>BK95</f>
        <v>0</v>
      </c>
      <c r="K95" s="193"/>
      <c r="L95" s="198"/>
      <c r="M95" s="199"/>
      <c r="N95" s="200"/>
      <c r="O95" s="200"/>
      <c r="P95" s="201">
        <f>SUM(P96:P110)</f>
        <v>0</v>
      </c>
      <c r="Q95" s="200"/>
      <c r="R95" s="201">
        <f>SUM(R96:R110)</f>
        <v>0</v>
      </c>
      <c r="S95" s="200"/>
      <c r="T95" s="202">
        <f>SUM(T96:T110)</f>
        <v>0</v>
      </c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R95" s="203" t="s">
        <v>76</v>
      </c>
      <c r="AT95" s="204" t="s">
        <v>68</v>
      </c>
      <c r="AU95" s="204" t="s">
        <v>69</v>
      </c>
      <c r="AY95" s="203" t="s">
        <v>266</v>
      </c>
      <c r="BK95" s="205">
        <f>SUM(BK96:BK110)</f>
        <v>0</v>
      </c>
    </row>
    <row r="96" s="2" customFormat="1" ht="16.5" customHeight="1">
      <c r="A96" s="38"/>
      <c r="B96" s="39"/>
      <c r="C96" s="239" t="s">
        <v>76</v>
      </c>
      <c r="D96" s="239" t="s">
        <v>299</v>
      </c>
      <c r="E96" s="240" t="s">
        <v>5395</v>
      </c>
      <c r="F96" s="241" t="s">
        <v>5396</v>
      </c>
      <c r="G96" s="242" t="s">
        <v>5069</v>
      </c>
      <c r="H96" s="243">
        <v>59</v>
      </c>
      <c r="I96" s="244"/>
      <c r="J96" s="245">
        <f>ROUND(I96*H96,2)</f>
        <v>0</v>
      </c>
      <c r="K96" s="241" t="s">
        <v>19</v>
      </c>
      <c r="L96" s="246"/>
      <c r="M96" s="247" t="s">
        <v>19</v>
      </c>
      <c r="N96" s="248" t="s">
        <v>40</v>
      </c>
      <c r="O96" s="84"/>
      <c r="P96" s="215">
        <f>O96*H96</f>
        <v>0</v>
      </c>
      <c r="Q96" s="215">
        <v>0</v>
      </c>
      <c r="R96" s="215">
        <f>Q96*H96</f>
        <v>0</v>
      </c>
      <c r="S96" s="215">
        <v>0</v>
      </c>
      <c r="T96" s="216">
        <f>S96*H96</f>
        <v>0</v>
      </c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R96" s="217" t="s">
        <v>303</v>
      </c>
      <c r="AT96" s="217" t="s">
        <v>299</v>
      </c>
      <c r="AU96" s="217" t="s">
        <v>76</v>
      </c>
      <c r="AY96" s="17" t="s">
        <v>266</v>
      </c>
      <c r="BE96" s="218">
        <f>IF(N96="základní",J96,0)</f>
        <v>0</v>
      </c>
      <c r="BF96" s="218">
        <f>IF(N96="snížená",J96,0)</f>
        <v>0</v>
      </c>
      <c r="BG96" s="218">
        <f>IF(N96="zákl. přenesená",J96,0)</f>
        <v>0</v>
      </c>
      <c r="BH96" s="218">
        <f>IF(N96="sníž. přenesená",J96,0)</f>
        <v>0</v>
      </c>
      <c r="BI96" s="218">
        <f>IF(N96="nulová",J96,0)</f>
        <v>0</v>
      </c>
      <c r="BJ96" s="17" t="s">
        <v>76</v>
      </c>
      <c r="BK96" s="218">
        <f>ROUND(I96*H96,2)</f>
        <v>0</v>
      </c>
      <c r="BL96" s="17" t="s">
        <v>265</v>
      </c>
      <c r="BM96" s="217" t="s">
        <v>78</v>
      </c>
    </row>
    <row r="97" s="2" customFormat="1" ht="16.5" customHeight="1">
      <c r="A97" s="38"/>
      <c r="B97" s="39"/>
      <c r="C97" s="239" t="s">
        <v>78</v>
      </c>
      <c r="D97" s="239" t="s">
        <v>299</v>
      </c>
      <c r="E97" s="240" t="s">
        <v>5397</v>
      </c>
      <c r="F97" s="241" t="s">
        <v>5398</v>
      </c>
      <c r="G97" s="242" t="s">
        <v>5069</v>
      </c>
      <c r="H97" s="243">
        <v>26</v>
      </c>
      <c r="I97" s="244"/>
      <c r="J97" s="245">
        <f>ROUND(I97*H97,2)</f>
        <v>0</v>
      </c>
      <c r="K97" s="241" t="s">
        <v>19</v>
      </c>
      <c r="L97" s="246"/>
      <c r="M97" s="247" t="s">
        <v>19</v>
      </c>
      <c r="N97" s="248" t="s">
        <v>40</v>
      </c>
      <c r="O97" s="84"/>
      <c r="P97" s="215">
        <f>O97*H97</f>
        <v>0</v>
      </c>
      <c r="Q97" s="215">
        <v>0</v>
      </c>
      <c r="R97" s="215">
        <f>Q97*H97</f>
        <v>0</v>
      </c>
      <c r="S97" s="215">
        <v>0</v>
      </c>
      <c r="T97" s="216">
        <f>S97*H97</f>
        <v>0</v>
      </c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R97" s="217" t="s">
        <v>303</v>
      </c>
      <c r="AT97" s="217" t="s">
        <v>299</v>
      </c>
      <c r="AU97" s="217" t="s">
        <v>76</v>
      </c>
      <c r="AY97" s="17" t="s">
        <v>266</v>
      </c>
      <c r="BE97" s="218">
        <f>IF(N97="základní",J97,0)</f>
        <v>0</v>
      </c>
      <c r="BF97" s="218">
        <f>IF(N97="snížená",J97,0)</f>
        <v>0</v>
      </c>
      <c r="BG97" s="218">
        <f>IF(N97="zákl. přenesená",J97,0)</f>
        <v>0</v>
      </c>
      <c r="BH97" s="218">
        <f>IF(N97="sníž. přenesená",J97,0)</f>
        <v>0</v>
      </c>
      <c r="BI97" s="218">
        <f>IF(N97="nulová",J97,0)</f>
        <v>0</v>
      </c>
      <c r="BJ97" s="17" t="s">
        <v>76</v>
      </c>
      <c r="BK97" s="218">
        <f>ROUND(I97*H97,2)</f>
        <v>0</v>
      </c>
      <c r="BL97" s="17" t="s">
        <v>265</v>
      </c>
      <c r="BM97" s="217" t="s">
        <v>265</v>
      </c>
    </row>
    <row r="98" s="2" customFormat="1" ht="16.5" customHeight="1">
      <c r="A98" s="38"/>
      <c r="B98" s="39"/>
      <c r="C98" s="239" t="s">
        <v>312</v>
      </c>
      <c r="D98" s="239" t="s">
        <v>299</v>
      </c>
      <c r="E98" s="240" t="s">
        <v>5399</v>
      </c>
      <c r="F98" s="241" t="s">
        <v>5400</v>
      </c>
      <c r="G98" s="242" t="s">
        <v>5069</v>
      </c>
      <c r="H98" s="243">
        <v>1</v>
      </c>
      <c r="I98" s="244"/>
      <c r="J98" s="245">
        <f>ROUND(I98*H98,2)</f>
        <v>0</v>
      </c>
      <c r="K98" s="241" t="s">
        <v>19</v>
      </c>
      <c r="L98" s="246"/>
      <c r="M98" s="247" t="s">
        <v>19</v>
      </c>
      <c r="N98" s="248" t="s">
        <v>40</v>
      </c>
      <c r="O98" s="84"/>
      <c r="P98" s="215">
        <f>O98*H98</f>
        <v>0</v>
      </c>
      <c r="Q98" s="215">
        <v>0</v>
      </c>
      <c r="R98" s="215">
        <f>Q98*H98</f>
        <v>0</v>
      </c>
      <c r="S98" s="215">
        <v>0</v>
      </c>
      <c r="T98" s="216">
        <f>S98*H98</f>
        <v>0</v>
      </c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R98" s="217" t="s">
        <v>303</v>
      </c>
      <c r="AT98" s="217" t="s">
        <v>299</v>
      </c>
      <c r="AU98" s="217" t="s">
        <v>76</v>
      </c>
      <c r="AY98" s="17" t="s">
        <v>266</v>
      </c>
      <c r="BE98" s="218">
        <f>IF(N98="základní",J98,0)</f>
        <v>0</v>
      </c>
      <c r="BF98" s="218">
        <f>IF(N98="snížená",J98,0)</f>
        <v>0</v>
      </c>
      <c r="BG98" s="218">
        <f>IF(N98="zákl. přenesená",J98,0)</f>
        <v>0</v>
      </c>
      <c r="BH98" s="218">
        <f>IF(N98="sníž. přenesená",J98,0)</f>
        <v>0</v>
      </c>
      <c r="BI98" s="218">
        <f>IF(N98="nulová",J98,0)</f>
        <v>0</v>
      </c>
      <c r="BJ98" s="17" t="s">
        <v>76</v>
      </c>
      <c r="BK98" s="218">
        <f>ROUND(I98*H98,2)</f>
        <v>0</v>
      </c>
      <c r="BL98" s="17" t="s">
        <v>265</v>
      </c>
      <c r="BM98" s="217" t="s">
        <v>338</v>
      </c>
    </row>
    <row r="99" s="2" customFormat="1" ht="16.5" customHeight="1">
      <c r="A99" s="38"/>
      <c r="B99" s="39"/>
      <c r="C99" s="239" t="s">
        <v>265</v>
      </c>
      <c r="D99" s="239" t="s">
        <v>299</v>
      </c>
      <c r="E99" s="240" t="s">
        <v>5401</v>
      </c>
      <c r="F99" s="241" t="s">
        <v>5402</v>
      </c>
      <c r="G99" s="242" t="s">
        <v>5069</v>
      </c>
      <c r="H99" s="243">
        <v>2</v>
      </c>
      <c r="I99" s="244"/>
      <c r="J99" s="245">
        <f>ROUND(I99*H99,2)</f>
        <v>0</v>
      </c>
      <c r="K99" s="241" t="s">
        <v>19</v>
      </c>
      <c r="L99" s="246"/>
      <c r="M99" s="247" t="s">
        <v>19</v>
      </c>
      <c r="N99" s="248" t="s">
        <v>40</v>
      </c>
      <c r="O99" s="84"/>
      <c r="P99" s="215">
        <f>O99*H99</f>
        <v>0</v>
      </c>
      <c r="Q99" s="215">
        <v>0</v>
      </c>
      <c r="R99" s="215">
        <f>Q99*H99</f>
        <v>0</v>
      </c>
      <c r="S99" s="215">
        <v>0</v>
      </c>
      <c r="T99" s="216">
        <f>S99*H99</f>
        <v>0</v>
      </c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R99" s="217" t="s">
        <v>303</v>
      </c>
      <c r="AT99" s="217" t="s">
        <v>299</v>
      </c>
      <c r="AU99" s="217" t="s">
        <v>76</v>
      </c>
      <c r="AY99" s="17" t="s">
        <v>266</v>
      </c>
      <c r="BE99" s="218">
        <f>IF(N99="základní",J99,0)</f>
        <v>0</v>
      </c>
      <c r="BF99" s="218">
        <f>IF(N99="snížená",J99,0)</f>
        <v>0</v>
      </c>
      <c r="BG99" s="218">
        <f>IF(N99="zákl. přenesená",J99,0)</f>
        <v>0</v>
      </c>
      <c r="BH99" s="218">
        <f>IF(N99="sníž. přenesená",J99,0)</f>
        <v>0</v>
      </c>
      <c r="BI99" s="218">
        <f>IF(N99="nulová",J99,0)</f>
        <v>0</v>
      </c>
      <c r="BJ99" s="17" t="s">
        <v>76</v>
      </c>
      <c r="BK99" s="218">
        <f>ROUND(I99*H99,2)</f>
        <v>0</v>
      </c>
      <c r="BL99" s="17" t="s">
        <v>265</v>
      </c>
      <c r="BM99" s="217" t="s">
        <v>303</v>
      </c>
    </row>
    <row r="100" s="2" customFormat="1" ht="16.5" customHeight="1">
      <c r="A100" s="38"/>
      <c r="B100" s="39"/>
      <c r="C100" s="239" t="s">
        <v>329</v>
      </c>
      <c r="D100" s="239" t="s">
        <v>299</v>
      </c>
      <c r="E100" s="240" t="s">
        <v>5403</v>
      </c>
      <c r="F100" s="241" t="s">
        <v>5404</v>
      </c>
      <c r="G100" s="242" t="s">
        <v>5069</v>
      </c>
      <c r="H100" s="243">
        <v>1</v>
      </c>
      <c r="I100" s="244"/>
      <c r="J100" s="245">
        <f>ROUND(I100*H100,2)</f>
        <v>0</v>
      </c>
      <c r="K100" s="241" t="s">
        <v>19</v>
      </c>
      <c r="L100" s="246"/>
      <c r="M100" s="247" t="s">
        <v>19</v>
      </c>
      <c r="N100" s="248" t="s">
        <v>40</v>
      </c>
      <c r="O100" s="84"/>
      <c r="P100" s="215">
        <f>O100*H100</f>
        <v>0</v>
      </c>
      <c r="Q100" s="215">
        <v>0</v>
      </c>
      <c r="R100" s="215">
        <f>Q100*H100</f>
        <v>0</v>
      </c>
      <c r="S100" s="215">
        <v>0</v>
      </c>
      <c r="T100" s="216">
        <f>S100*H100</f>
        <v>0</v>
      </c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R100" s="217" t="s">
        <v>303</v>
      </c>
      <c r="AT100" s="217" t="s">
        <v>299</v>
      </c>
      <c r="AU100" s="217" t="s">
        <v>76</v>
      </c>
      <c r="AY100" s="17" t="s">
        <v>266</v>
      </c>
      <c r="BE100" s="218">
        <f>IF(N100="základní",J100,0)</f>
        <v>0</v>
      </c>
      <c r="BF100" s="218">
        <f>IF(N100="snížená",J100,0)</f>
        <v>0</v>
      </c>
      <c r="BG100" s="218">
        <f>IF(N100="zákl. přenesená",J100,0)</f>
        <v>0</v>
      </c>
      <c r="BH100" s="218">
        <f>IF(N100="sníž. přenesená",J100,0)</f>
        <v>0</v>
      </c>
      <c r="BI100" s="218">
        <f>IF(N100="nulová",J100,0)</f>
        <v>0</v>
      </c>
      <c r="BJ100" s="17" t="s">
        <v>76</v>
      </c>
      <c r="BK100" s="218">
        <f>ROUND(I100*H100,2)</f>
        <v>0</v>
      </c>
      <c r="BL100" s="17" t="s">
        <v>265</v>
      </c>
      <c r="BM100" s="217" t="s">
        <v>362</v>
      </c>
    </row>
    <row r="101" s="2" customFormat="1" ht="16.5" customHeight="1">
      <c r="A101" s="38"/>
      <c r="B101" s="39"/>
      <c r="C101" s="239" t="s">
        <v>338</v>
      </c>
      <c r="D101" s="239" t="s">
        <v>299</v>
      </c>
      <c r="E101" s="240" t="s">
        <v>5405</v>
      </c>
      <c r="F101" s="241" t="s">
        <v>5406</v>
      </c>
      <c r="G101" s="242" t="s">
        <v>5069</v>
      </c>
      <c r="H101" s="243">
        <v>1</v>
      </c>
      <c r="I101" s="244"/>
      <c r="J101" s="245">
        <f>ROUND(I101*H101,2)</f>
        <v>0</v>
      </c>
      <c r="K101" s="241" t="s">
        <v>19</v>
      </c>
      <c r="L101" s="246"/>
      <c r="M101" s="247" t="s">
        <v>19</v>
      </c>
      <c r="N101" s="248" t="s">
        <v>40</v>
      </c>
      <c r="O101" s="84"/>
      <c r="P101" s="215">
        <f>O101*H101</f>
        <v>0</v>
      </c>
      <c r="Q101" s="215">
        <v>0</v>
      </c>
      <c r="R101" s="215">
        <f>Q101*H101</f>
        <v>0</v>
      </c>
      <c r="S101" s="215">
        <v>0</v>
      </c>
      <c r="T101" s="216">
        <f>S101*H101</f>
        <v>0</v>
      </c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R101" s="217" t="s">
        <v>303</v>
      </c>
      <c r="AT101" s="217" t="s">
        <v>299</v>
      </c>
      <c r="AU101" s="217" t="s">
        <v>76</v>
      </c>
      <c r="AY101" s="17" t="s">
        <v>266</v>
      </c>
      <c r="BE101" s="218">
        <f>IF(N101="základní",J101,0)</f>
        <v>0</v>
      </c>
      <c r="BF101" s="218">
        <f>IF(N101="snížená",J101,0)</f>
        <v>0</v>
      </c>
      <c r="BG101" s="218">
        <f>IF(N101="zákl. přenesená",J101,0)</f>
        <v>0</v>
      </c>
      <c r="BH101" s="218">
        <f>IF(N101="sníž. přenesená",J101,0)</f>
        <v>0</v>
      </c>
      <c r="BI101" s="218">
        <f>IF(N101="nulová",J101,0)</f>
        <v>0</v>
      </c>
      <c r="BJ101" s="17" t="s">
        <v>76</v>
      </c>
      <c r="BK101" s="218">
        <f>ROUND(I101*H101,2)</f>
        <v>0</v>
      </c>
      <c r="BL101" s="17" t="s">
        <v>265</v>
      </c>
      <c r="BM101" s="217" t="s">
        <v>376</v>
      </c>
    </row>
    <row r="102" s="2" customFormat="1" ht="16.5" customHeight="1">
      <c r="A102" s="38"/>
      <c r="B102" s="39"/>
      <c r="C102" s="239" t="s">
        <v>345</v>
      </c>
      <c r="D102" s="239" t="s">
        <v>299</v>
      </c>
      <c r="E102" s="240" t="s">
        <v>5407</v>
      </c>
      <c r="F102" s="241" t="s">
        <v>5408</v>
      </c>
      <c r="G102" s="242" t="s">
        <v>5069</v>
      </c>
      <c r="H102" s="243">
        <v>2</v>
      </c>
      <c r="I102" s="244"/>
      <c r="J102" s="245">
        <f>ROUND(I102*H102,2)</f>
        <v>0</v>
      </c>
      <c r="K102" s="241" t="s">
        <v>19</v>
      </c>
      <c r="L102" s="246"/>
      <c r="M102" s="247" t="s">
        <v>19</v>
      </c>
      <c r="N102" s="248" t="s">
        <v>40</v>
      </c>
      <c r="O102" s="84"/>
      <c r="P102" s="215">
        <f>O102*H102</f>
        <v>0</v>
      </c>
      <c r="Q102" s="215">
        <v>0</v>
      </c>
      <c r="R102" s="215">
        <f>Q102*H102</f>
        <v>0</v>
      </c>
      <c r="S102" s="215">
        <v>0</v>
      </c>
      <c r="T102" s="216">
        <f>S102*H102</f>
        <v>0</v>
      </c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R102" s="217" t="s">
        <v>303</v>
      </c>
      <c r="AT102" s="217" t="s">
        <v>299</v>
      </c>
      <c r="AU102" s="217" t="s">
        <v>76</v>
      </c>
      <c r="AY102" s="17" t="s">
        <v>266</v>
      </c>
      <c r="BE102" s="218">
        <f>IF(N102="základní",J102,0)</f>
        <v>0</v>
      </c>
      <c r="BF102" s="218">
        <f>IF(N102="snížená",J102,0)</f>
        <v>0</v>
      </c>
      <c r="BG102" s="218">
        <f>IF(N102="zákl. přenesená",J102,0)</f>
        <v>0</v>
      </c>
      <c r="BH102" s="218">
        <f>IF(N102="sníž. přenesená",J102,0)</f>
        <v>0</v>
      </c>
      <c r="BI102" s="218">
        <f>IF(N102="nulová",J102,0)</f>
        <v>0</v>
      </c>
      <c r="BJ102" s="17" t="s">
        <v>76</v>
      </c>
      <c r="BK102" s="218">
        <f>ROUND(I102*H102,2)</f>
        <v>0</v>
      </c>
      <c r="BL102" s="17" t="s">
        <v>265</v>
      </c>
      <c r="BM102" s="217" t="s">
        <v>579</v>
      </c>
    </row>
    <row r="103" s="2" customFormat="1" ht="16.5" customHeight="1">
      <c r="A103" s="38"/>
      <c r="B103" s="39"/>
      <c r="C103" s="239" t="s">
        <v>303</v>
      </c>
      <c r="D103" s="239" t="s">
        <v>299</v>
      </c>
      <c r="E103" s="240" t="s">
        <v>5409</v>
      </c>
      <c r="F103" s="241" t="s">
        <v>5410</v>
      </c>
      <c r="G103" s="242" t="s">
        <v>5069</v>
      </c>
      <c r="H103" s="243">
        <v>2</v>
      </c>
      <c r="I103" s="244"/>
      <c r="J103" s="245">
        <f>ROUND(I103*H103,2)</f>
        <v>0</v>
      </c>
      <c r="K103" s="241" t="s">
        <v>19</v>
      </c>
      <c r="L103" s="246"/>
      <c r="M103" s="247" t="s">
        <v>19</v>
      </c>
      <c r="N103" s="248" t="s">
        <v>40</v>
      </c>
      <c r="O103" s="84"/>
      <c r="P103" s="215">
        <f>O103*H103</f>
        <v>0</v>
      </c>
      <c r="Q103" s="215">
        <v>0</v>
      </c>
      <c r="R103" s="215">
        <f>Q103*H103</f>
        <v>0</v>
      </c>
      <c r="S103" s="215">
        <v>0</v>
      </c>
      <c r="T103" s="216">
        <f>S103*H103</f>
        <v>0</v>
      </c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R103" s="217" t="s">
        <v>303</v>
      </c>
      <c r="AT103" s="217" t="s">
        <v>299</v>
      </c>
      <c r="AU103" s="217" t="s">
        <v>76</v>
      </c>
      <c r="AY103" s="17" t="s">
        <v>266</v>
      </c>
      <c r="BE103" s="218">
        <f>IF(N103="základní",J103,0)</f>
        <v>0</v>
      </c>
      <c r="BF103" s="218">
        <f>IF(N103="snížená",J103,0)</f>
        <v>0</v>
      </c>
      <c r="BG103" s="218">
        <f>IF(N103="zákl. přenesená",J103,0)</f>
        <v>0</v>
      </c>
      <c r="BH103" s="218">
        <f>IF(N103="sníž. přenesená",J103,0)</f>
        <v>0</v>
      </c>
      <c r="BI103" s="218">
        <f>IF(N103="nulová",J103,0)</f>
        <v>0</v>
      </c>
      <c r="BJ103" s="17" t="s">
        <v>76</v>
      </c>
      <c r="BK103" s="218">
        <f>ROUND(I103*H103,2)</f>
        <v>0</v>
      </c>
      <c r="BL103" s="17" t="s">
        <v>265</v>
      </c>
      <c r="BM103" s="217" t="s">
        <v>591</v>
      </c>
    </row>
    <row r="104" s="2" customFormat="1" ht="16.5" customHeight="1">
      <c r="A104" s="38"/>
      <c r="B104" s="39"/>
      <c r="C104" s="239" t="s">
        <v>310</v>
      </c>
      <c r="D104" s="239" t="s">
        <v>299</v>
      </c>
      <c r="E104" s="240" t="s">
        <v>5411</v>
      </c>
      <c r="F104" s="241" t="s">
        <v>5412</v>
      </c>
      <c r="G104" s="242" t="s">
        <v>5069</v>
      </c>
      <c r="H104" s="243">
        <v>1</v>
      </c>
      <c r="I104" s="244"/>
      <c r="J104" s="245">
        <f>ROUND(I104*H104,2)</f>
        <v>0</v>
      </c>
      <c r="K104" s="241" t="s">
        <v>19</v>
      </c>
      <c r="L104" s="246"/>
      <c r="M104" s="247" t="s">
        <v>19</v>
      </c>
      <c r="N104" s="248" t="s">
        <v>40</v>
      </c>
      <c r="O104" s="84"/>
      <c r="P104" s="215">
        <f>O104*H104</f>
        <v>0</v>
      </c>
      <c r="Q104" s="215">
        <v>0</v>
      </c>
      <c r="R104" s="215">
        <f>Q104*H104</f>
        <v>0</v>
      </c>
      <c r="S104" s="215">
        <v>0</v>
      </c>
      <c r="T104" s="216">
        <f>S104*H104</f>
        <v>0</v>
      </c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R104" s="217" t="s">
        <v>303</v>
      </c>
      <c r="AT104" s="217" t="s">
        <v>299</v>
      </c>
      <c r="AU104" s="217" t="s">
        <v>76</v>
      </c>
      <c r="AY104" s="17" t="s">
        <v>266</v>
      </c>
      <c r="BE104" s="218">
        <f>IF(N104="základní",J104,0)</f>
        <v>0</v>
      </c>
      <c r="BF104" s="218">
        <f>IF(N104="snížená",J104,0)</f>
        <v>0</v>
      </c>
      <c r="BG104" s="218">
        <f>IF(N104="zákl. přenesená",J104,0)</f>
        <v>0</v>
      </c>
      <c r="BH104" s="218">
        <f>IF(N104="sníž. přenesená",J104,0)</f>
        <v>0</v>
      </c>
      <c r="BI104" s="218">
        <f>IF(N104="nulová",J104,0)</f>
        <v>0</v>
      </c>
      <c r="BJ104" s="17" t="s">
        <v>76</v>
      </c>
      <c r="BK104" s="218">
        <f>ROUND(I104*H104,2)</f>
        <v>0</v>
      </c>
      <c r="BL104" s="17" t="s">
        <v>265</v>
      </c>
      <c r="BM104" s="217" t="s">
        <v>605</v>
      </c>
    </row>
    <row r="105" s="2" customFormat="1" ht="16.5" customHeight="1">
      <c r="A105" s="38"/>
      <c r="B105" s="39"/>
      <c r="C105" s="239" t="s">
        <v>362</v>
      </c>
      <c r="D105" s="239" t="s">
        <v>299</v>
      </c>
      <c r="E105" s="240" t="s">
        <v>5413</v>
      </c>
      <c r="F105" s="241" t="s">
        <v>5414</v>
      </c>
      <c r="G105" s="242" t="s">
        <v>5069</v>
      </c>
      <c r="H105" s="243">
        <v>3</v>
      </c>
      <c r="I105" s="244"/>
      <c r="J105" s="245">
        <f>ROUND(I105*H105,2)</f>
        <v>0</v>
      </c>
      <c r="K105" s="241" t="s">
        <v>19</v>
      </c>
      <c r="L105" s="246"/>
      <c r="M105" s="247" t="s">
        <v>19</v>
      </c>
      <c r="N105" s="248" t="s">
        <v>40</v>
      </c>
      <c r="O105" s="84"/>
      <c r="P105" s="215">
        <f>O105*H105</f>
        <v>0</v>
      </c>
      <c r="Q105" s="215">
        <v>0</v>
      </c>
      <c r="R105" s="215">
        <f>Q105*H105</f>
        <v>0</v>
      </c>
      <c r="S105" s="215">
        <v>0</v>
      </c>
      <c r="T105" s="216">
        <f>S105*H105</f>
        <v>0</v>
      </c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R105" s="217" t="s">
        <v>303</v>
      </c>
      <c r="AT105" s="217" t="s">
        <v>299</v>
      </c>
      <c r="AU105" s="217" t="s">
        <v>76</v>
      </c>
      <c r="AY105" s="17" t="s">
        <v>266</v>
      </c>
      <c r="BE105" s="218">
        <f>IF(N105="základní",J105,0)</f>
        <v>0</v>
      </c>
      <c r="BF105" s="218">
        <f>IF(N105="snížená",J105,0)</f>
        <v>0</v>
      </c>
      <c r="BG105" s="218">
        <f>IF(N105="zákl. přenesená",J105,0)</f>
        <v>0</v>
      </c>
      <c r="BH105" s="218">
        <f>IF(N105="sníž. přenesená",J105,0)</f>
        <v>0</v>
      </c>
      <c r="BI105" s="218">
        <f>IF(N105="nulová",J105,0)</f>
        <v>0</v>
      </c>
      <c r="BJ105" s="17" t="s">
        <v>76</v>
      </c>
      <c r="BK105" s="218">
        <f>ROUND(I105*H105,2)</f>
        <v>0</v>
      </c>
      <c r="BL105" s="17" t="s">
        <v>265</v>
      </c>
      <c r="BM105" s="217" t="s">
        <v>625</v>
      </c>
    </row>
    <row r="106" s="2" customFormat="1" ht="16.5" customHeight="1">
      <c r="A106" s="38"/>
      <c r="B106" s="39"/>
      <c r="C106" s="239" t="s">
        <v>367</v>
      </c>
      <c r="D106" s="239" t="s">
        <v>299</v>
      </c>
      <c r="E106" s="240" t="s">
        <v>5415</v>
      </c>
      <c r="F106" s="241" t="s">
        <v>5416</v>
      </c>
      <c r="G106" s="242" t="s">
        <v>5069</v>
      </c>
      <c r="H106" s="243">
        <v>16</v>
      </c>
      <c r="I106" s="244"/>
      <c r="J106" s="245">
        <f>ROUND(I106*H106,2)</f>
        <v>0</v>
      </c>
      <c r="K106" s="241" t="s">
        <v>19</v>
      </c>
      <c r="L106" s="246"/>
      <c r="M106" s="247" t="s">
        <v>19</v>
      </c>
      <c r="N106" s="248" t="s">
        <v>40</v>
      </c>
      <c r="O106" s="84"/>
      <c r="P106" s="215">
        <f>O106*H106</f>
        <v>0</v>
      </c>
      <c r="Q106" s="215">
        <v>0</v>
      </c>
      <c r="R106" s="215">
        <f>Q106*H106</f>
        <v>0</v>
      </c>
      <c r="S106" s="215">
        <v>0</v>
      </c>
      <c r="T106" s="216">
        <f>S106*H106</f>
        <v>0</v>
      </c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R106" s="217" t="s">
        <v>303</v>
      </c>
      <c r="AT106" s="217" t="s">
        <v>299</v>
      </c>
      <c r="AU106" s="217" t="s">
        <v>76</v>
      </c>
      <c r="AY106" s="17" t="s">
        <v>266</v>
      </c>
      <c r="BE106" s="218">
        <f>IF(N106="základní",J106,0)</f>
        <v>0</v>
      </c>
      <c r="BF106" s="218">
        <f>IF(N106="snížená",J106,0)</f>
        <v>0</v>
      </c>
      <c r="BG106" s="218">
        <f>IF(N106="zákl. přenesená",J106,0)</f>
        <v>0</v>
      </c>
      <c r="BH106" s="218">
        <f>IF(N106="sníž. přenesená",J106,0)</f>
        <v>0</v>
      </c>
      <c r="BI106" s="218">
        <f>IF(N106="nulová",J106,0)</f>
        <v>0</v>
      </c>
      <c r="BJ106" s="17" t="s">
        <v>76</v>
      </c>
      <c r="BK106" s="218">
        <f>ROUND(I106*H106,2)</f>
        <v>0</v>
      </c>
      <c r="BL106" s="17" t="s">
        <v>265</v>
      </c>
      <c r="BM106" s="217" t="s">
        <v>642</v>
      </c>
    </row>
    <row r="107" s="2" customFormat="1" ht="16.5" customHeight="1">
      <c r="A107" s="38"/>
      <c r="B107" s="39"/>
      <c r="C107" s="239" t="s">
        <v>376</v>
      </c>
      <c r="D107" s="239" t="s">
        <v>299</v>
      </c>
      <c r="E107" s="240" t="s">
        <v>5417</v>
      </c>
      <c r="F107" s="241" t="s">
        <v>5418</v>
      </c>
      <c r="G107" s="242" t="s">
        <v>5069</v>
      </c>
      <c r="H107" s="243">
        <v>1</v>
      </c>
      <c r="I107" s="244"/>
      <c r="J107" s="245">
        <f>ROUND(I107*H107,2)</f>
        <v>0</v>
      </c>
      <c r="K107" s="241" t="s">
        <v>19</v>
      </c>
      <c r="L107" s="246"/>
      <c r="M107" s="247" t="s">
        <v>19</v>
      </c>
      <c r="N107" s="248" t="s">
        <v>40</v>
      </c>
      <c r="O107" s="84"/>
      <c r="P107" s="215">
        <f>O107*H107</f>
        <v>0</v>
      </c>
      <c r="Q107" s="215">
        <v>0</v>
      </c>
      <c r="R107" s="215">
        <f>Q107*H107</f>
        <v>0</v>
      </c>
      <c r="S107" s="215">
        <v>0</v>
      </c>
      <c r="T107" s="216">
        <f>S107*H107</f>
        <v>0</v>
      </c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R107" s="217" t="s">
        <v>303</v>
      </c>
      <c r="AT107" s="217" t="s">
        <v>299</v>
      </c>
      <c r="AU107" s="217" t="s">
        <v>76</v>
      </c>
      <c r="AY107" s="17" t="s">
        <v>266</v>
      </c>
      <c r="BE107" s="218">
        <f>IF(N107="základní",J107,0)</f>
        <v>0</v>
      </c>
      <c r="BF107" s="218">
        <f>IF(N107="snížená",J107,0)</f>
        <v>0</v>
      </c>
      <c r="BG107" s="218">
        <f>IF(N107="zákl. přenesená",J107,0)</f>
        <v>0</v>
      </c>
      <c r="BH107" s="218">
        <f>IF(N107="sníž. přenesená",J107,0)</f>
        <v>0</v>
      </c>
      <c r="BI107" s="218">
        <f>IF(N107="nulová",J107,0)</f>
        <v>0</v>
      </c>
      <c r="BJ107" s="17" t="s">
        <v>76</v>
      </c>
      <c r="BK107" s="218">
        <f>ROUND(I107*H107,2)</f>
        <v>0</v>
      </c>
      <c r="BL107" s="17" t="s">
        <v>265</v>
      </c>
      <c r="BM107" s="217" t="s">
        <v>407</v>
      </c>
    </row>
    <row r="108" s="2" customFormat="1" ht="16.5" customHeight="1">
      <c r="A108" s="38"/>
      <c r="B108" s="39"/>
      <c r="C108" s="239" t="s">
        <v>573</v>
      </c>
      <c r="D108" s="239" t="s">
        <v>299</v>
      </c>
      <c r="E108" s="240" t="s">
        <v>5419</v>
      </c>
      <c r="F108" s="241" t="s">
        <v>5420</v>
      </c>
      <c r="G108" s="242" t="s">
        <v>5069</v>
      </c>
      <c r="H108" s="243">
        <v>17</v>
      </c>
      <c r="I108" s="244"/>
      <c r="J108" s="245">
        <f>ROUND(I108*H108,2)</f>
        <v>0</v>
      </c>
      <c r="K108" s="241" t="s">
        <v>19</v>
      </c>
      <c r="L108" s="246"/>
      <c r="M108" s="247" t="s">
        <v>19</v>
      </c>
      <c r="N108" s="248" t="s">
        <v>40</v>
      </c>
      <c r="O108" s="84"/>
      <c r="P108" s="215">
        <f>O108*H108</f>
        <v>0</v>
      </c>
      <c r="Q108" s="215">
        <v>0</v>
      </c>
      <c r="R108" s="215">
        <f>Q108*H108</f>
        <v>0</v>
      </c>
      <c r="S108" s="215">
        <v>0</v>
      </c>
      <c r="T108" s="216">
        <f>S108*H108</f>
        <v>0</v>
      </c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R108" s="217" t="s">
        <v>303</v>
      </c>
      <c r="AT108" s="217" t="s">
        <v>299</v>
      </c>
      <c r="AU108" s="217" t="s">
        <v>76</v>
      </c>
      <c r="AY108" s="17" t="s">
        <v>266</v>
      </c>
      <c r="BE108" s="218">
        <f>IF(N108="základní",J108,0)</f>
        <v>0</v>
      </c>
      <c r="BF108" s="218">
        <f>IF(N108="snížená",J108,0)</f>
        <v>0</v>
      </c>
      <c r="BG108" s="218">
        <f>IF(N108="zákl. přenesená",J108,0)</f>
        <v>0</v>
      </c>
      <c r="BH108" s="218">
        <f>IF(N108="sníž. přenesená",J108,0)</f>
        <v>0</v>
      </c>
      <c r="BI108" s="218">
        <f>IF(N108="nulová",J108,0)</f>
        <v>0</v>
      </c>
      <c r="BJ108" s="17" t="s">
        <v>76</v>
      </c>
      <c r="BK108" s="218">
        <f>ROUND(I108*H108,2)</f>
        <v>0</v>
      </c>
      <c r="BL108" s="17" t="s">
        <v>265</v>
      </c>
      <c r="BM108" s="217" t="s">
        <v>670</v>
      </c>
    </row>
    <row r="109" s="2" customFormat="1" ht="16.5" customHeight="1">
      <c r="A109" s="38"/>
      <c r="B109" s="39"/>
      <c r="C109" s="239" t="s">
        <v>579</v>
      </c>
      <c r="D109" s="239" t="s">
        <v>299</v>
      </c>
      <c r="E109" s="240" t="s">
        <v>5421</v>
      </c>
      <c r="F109" s="241" t="s">
        <v>5422</v>
      </c>
      <c r="G109" s="242" t="s">
        <v>5069</v>
      </c>
      <c r="H109" s="243">
        <v>8</v>
      </c>
      <c r="I109" s="244"/>
      <c r="J109" s="245">
        <f>ROUND(I109*H109,2)</f>
        <v>0</v>
      </c>
      <c r="K109" s="241" t="s">
        <v>19</v>
      </c>
      <c r="L109" s="246"/>
      <c r="M109" s="247" t="s">
        <v>19</v>
      </c>
      <c r="N109" s="248" t="s">
        <v>40</v>
      </c>
      <c r="O109" s="84"/>
      <c r="P109" s="215">
        <f>O109*H109</f>
        <v>0</v>
      </c>
      <c r="Q109" s="215">
        <v>0</v>
      </c>
      <c r="R109" s="215">
        <f>Q109*H109</f>
        <v>0</v>
      </c>
      <c r="S109" s="215">
        <v>0</v>
      </c>
      <c r="T109" s="216">
        <f>S109*H109</f>
        <v>0</v>
      </c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R109" s="217" t="s">
        <v>303</v>
      </c>
      <c r="AT109" s="217" t="s">
        <v>299</v>
      </c>
      <c r="AU109" s="217" t="s">
        <v>76</v>
      </c>
      <c r="AY109" s="17" t="s">
        <v>266</v>
      </c>
      <c r="BE109" s="218">
        <f>IF(N109="základní",J109,0)</f>
        <v>0</v>
      </c>
      <c r="BF109" s="218">
        <f>IF(N109="snížená",J109,0)</f>
        <v>0</v>
      </c>
      <c r="BG109" s="218">
        <f>IF(N109="zákl. přenesená",J109,0)</f>
        <v>0</v>
      </c>
      <c r="BH109" s="218">
        <f>IF(N109="sníž. přenesená",J109,0)</f>
        <v>0</v>
      </c>
      <c r="BI109" s="218">
        <f>IF(N109="nulová",J109,0)</f>
        <v>0</v>
      </c>
      <c r="BJ109" s="17" t="s">
        <v>76</v>
      </c>
      <c r="BK109" s="218">
        <f>ROUND(I109*H109,2)</f>
        <v>0</v>
      </c>
      <c r="BL109" s="17" t="s">
        <v>265</v>
      </c>
      <c r="BM109" s="217" t="s">
        <v>683</v>
      </c>
    </row>
    <row r="110" s="2" customFormat="1" ht="16.5" customHeight="1">
      <c r="A110" s="38"/>
      <c r="B110" s="39"/>
      <c r="C110" s="239" t="s">
        <v>8</v>
      </c>
      <c r="D110" s="239" t="s">
        <v>299</v>
      </c>
      <c r="E110" s="240" t="s">
        <v>5423</v>
      </c>
      <c r="F110" s="241" t="s">
        <v>5424</v>
      </c>
      <c r="G110" s="242" t="s">
        <v>5069</v>
      </c>
      <c r="H110" s="243">
        <v>3</v>
      </c>
      <c r="I110" s="244"/>
      <c r="J110" s="245">
        <f>ROUND(I110*H110,2)</f>
        <v>0</v>
      </c>
      <c r="K110" s="241" t="s">
        <v>19</v>
      </c>
      <c r="L110" s="246"/>
      <c r="M110" s="247" t="s">
        <v>19</v>
      </c>
      <c r="N110" s="248" t="s">
        <v>40</v>
      </c>
      <c r="O110" s="84"/>
      <c r="P110" s="215">
        <f>O110*H110</f>
        <v>0</v>
      </c>
      <c r="Q110" s="215">
        <v>0</v>
      </c>
      <c r="R110" s="215">
        <f>Q110*H110</f>
        <v>0</v>
      </c>
      <c r="S110" s="215">
        <v>0</v>
      </c>
      <c r="T110" s="216">
        <f>S110*H110</f>
        <v>0</v>
      </c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R110" s="217" t="s">
        <v>303</v>
      </c>
      <c r="AT110" s="217" t="s">
        <v>299</v>
      </c>
      <c r="AU110" s="217" t="s">
        <v>76</v>
      </c>
      <c r="AY110" s="17" t="s">
        <v>266</v>
      </c>
      <c r="BE110" s="218">
        <f>IF(N110="základní",J110,0)</f>
        <v>0</v>
      </c>
      <c r="BF110" s="218">
        <f>IF(N110="snížená",J110,0)</f>
        <v>0</v>
      </c>
      <c r="BG110" s="218">
        <f>IF(N110="zákl. přenesená",J110,0)</f>
        <v>0</v>
      </c>
      <c r="BH110" s="218">
        <f>IF(N110="sníž. přenesená",J110,0)</f>
        <v>0</v>
      </c>
      <c r="BI110" s="218">
        <f>IF(N110="nulová",J110,0)</f>
        <v>0</v>
      </c>
      <c r="BJ110" s="17" t="s">
        <v>76</v>
      </c>
      <c r="BK110" s="218">
        <f>ROUND(I110*H110,2)</f>
        <v>0</v>
      </c>
      <c r="BL110" s="17" t="s">
        <v>265</v>
      </c>
      <c r="BM110" s="217" t="s">
        <v>697</v>
      </c>
    </row>
    <row r="111" s="11" customFormat="1" ht="25.92" customHeight="1">
      <c r="A111" s="11"/>
      <c r="B111" s="192"/>
      <c r="C111" s="193"/>
      <c r="D111" s="194" t="s">
        <v>68</v>
      </c>
      <c r="E111" s="195" t="s">
        <v>5425</v>
      </c>
      <c r="F111" s="195" t="s">
        <v>5426</v>
      </c>
      <c r="G111" s="193"/>
      <c r="H111" s="193"/>
      <c r="I111" s="196"/>
      <c r="J111" s="197">
        <f>BK111</f>
        <v>0</v>
      </c>
      <c r="K111" s="193"/>
      <c r="L111" s="198"/>
      <c r="M111" s="199"/>
      <c r="N111" s="200"/>
      <c r="O111" s="200"/>
      <c r="P111" s="201">
        <f>SUM(P112:P131)</f>
        <v>0</v>
      </c>
      <c r="Q111" s="200"/>
      <c r="R111" s="201">
        <f>SUM(R112:R131)</f>
        <v>0</v>
      </c>
      <c r="S111" s="200"/>
      <c r="T111" s="202">
        <f>SUM(T112:T131)</f>
        <v>0</v>
      </c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R111" s="203" t="s">
        <v>76</v>
      </c>
      <c r="AT111" s="204" t="s">
        <v>68</v>
      </c>
      <c r="AU111" s="204" t="s">
        <v>69</v>
      </c>
      <c r="AY111" s="203" t="s">
        <v>266</v>
      </c>
      <c r="BK111" s="205">
        <f>SUM(BK112:BK131)</f>
        <v>0</v>
      </c>
    </row>
    <row r="112" s="2" customFormat="1" ht="16.5" customHeight="1">
      <c r="A112" s="38"/>
      <c r="B112" s="39"/>
      <c r="C112" s="239" t="s">
        <v>591</v>
      </c>
      <c r="D112" s="239" t="s">
        <v>299</v>
      </c>
      <c r="E112" s="240" t="s">
        <v>5427</v>
      </c>
      <c r="F112" s="241" t="s">
        <v>5428</v>
      </c>
      <c r="G112" s="242" t="s">
        <v>5069</v>
      </c>
      <c r="H112" s="243">
        <v>3</v>
      </c>
      <c r="I112" s="244"/>
      <c r="J112" s="245">
        <f>ROUND(I112*H112,2)</f>
        <v>0</v>
      </c>
      <c r="K112" s="241" t="s">
        <v>19</v>
      </c>
      <c r="L112" s="246"/>
      <c r="M112" s="247" t="s">
        <v>19</v>
      </c>
      <c r="N112" s="248" t="s">
        <v>40</v>
      </c>
      <c r="O112" s="84"/>
      <c r="P112" s="215">
        <f>O112*H112</f>
        <v>0</v>
      </c>
      <c r="Q112" s="215">
        <v>0</v>
      </c>
      <c r="R112" s="215">
        <f>Q112*H112</f>
        <v>0</v>
      </c>
      <c r="S112" s="215">
        <v>0</v>
      </c>
      <c r="T112" s="216">
        <f>S112*H112</f>
        <v>0</v>
      </c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R112" s="217" t="s">
        <v>303</v>
      </c>
      <c r="AT112" s="217" t="s">
        <v>299</v>
      </c>
      <c r="AU112" s="217" t="s">
        <v>76</v>
      </c>
      <c r="AY112" s="17" t="s">
        <v>266</v>
      </c>
      <c r="BE112" s="218">
        <f>IF(N112="základní",J112,0)</f>
        <v>0</v>
      </c>
      <c r="BF112" s="218">
        <f>IF(N112="snížená",J112,0)</f>
        <v>0</v>
      </c>
      <c r="BG112" s="218">
        <f>IF(N112="zákl. přenesená",J112,0)</f>
        <v>0</v>
      </c>
      <c r="BH112" s="218">
        <f>IF(N112="sníž. přenesená",J112,0)</f>
        <v>0</v>
      </c>
      <c r="BI112" s="218">
        <f>IF(N112="nulová",J112,0)</f>
        <v>0</v>
      </c>
      <c r="BJ112" s="17" t="s">
        <v>76</v>
      </c>
      <c r="BK112" s="218">
        <f>ROUND(I112*H112,2)</f>
        <v>0</v>
      </c>
      <c r="BL112" s="17" t="s">
        <v>265</v>
      </c>
      <c r="BM112" s="217" t="s">
        <v>711</v>
      </c>
    </row>
    <row r="113" s="2" customFormat="1" ht="16.5" customHeight="1">
      <c r="A113" s="38"/>
      <c r="B113" s="39"/>
      <c r="C113" s="239" t="s">
        <v>598</v>
      </c>
      <c r="D113" s="239" t="s">
        <v>299</v>
      </c>
      <c r="E113" s="240" t="s">
        <v>5429</v>
      </c>
      <c r="F113" s="241" t="s">
        <v>5430</v>
      </c>
      <c r="G113" s="242" t="s">
        <v>5069</v>
      </c>
      <c r="H113" s="243">
        <v>3</v>
      </c>
      <c r="I113" s="244"/>
      <c r="J113" s="245">
        <f>ROUND(I113*H113,2)</f>
        <v>0</v>
      </c>
      <c r="K113" s="241" t="s">
        <v>19</v>
      </c>
      <c r="L113" s="246"/>
      <c r="M113" s="247" t="s">
        <v>19</v>
      </c>
      <c r="N113" s="248" t="s">
        <v>40</v>
      </c>
      <c r="O113" s="84"/>
      <c r="P113" s="215">
        <f>O113*H113</f>
        <v>0</v>
      </c>
      <c r="Q113" s="215">
        <v>0</v>
      </c>
      <c r="R113" s="215">
        <f>Q113*H113</f>
        <v>0</v>
      </c>
      <c r="S113" s="215">
        <v>0</v>
      </c>
      <c r="T113" s="216">
        <f>S113*H113</f>
        <v>0</v>
      </c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R113" s="217" t="s">
        <v>303</v>
      </c>
      <c r="AT113" s="217" t="s">
        <v>299</v>
      </c>
      <c r="AU113" s="217" t="s">
        <v>76</v>
      </c>
      <c r="AY113" s="17" t="s">
        <v>266</v>
      </c>
      <c r="BE113" s="218">
        <f>IF(N113="základní",J113,0)</f>
        <v>0</v>
      </c>
      <c r="BF113" s="218">
        <f>IF(N113="snížená",J113,0)</f>
        <v>0</v>
      </c>
      <c r="BG113" s="218">
        <f>IF(N113="zákl. přenesená",J113,0)</f>
        <v>0</v>
      </c>
      <c r="BH113" s="218">
        <f>IF(N113="sníž. přenesená",J113,0)</f>
        <v>0</v>
      </c>
      <c r="BI113" s="218">
        <f>IF(N113="nulová",J113,0)</f>
        <v>0</v>
      </c>
      <c r="BJ113" s="17" t="s">
        <v>76</v>
      </c>
      <c r="BK113" s="218">
        <f>ROUND(I113*H113,2)</f>
        <v>0</v>
      </c>
      <c r="BL113" s="17" t="s">
        <v>265</v>
      </c>
      <c r="BM113" s="217" t="s">
        <v>723</v>
      </c>
    </row>
    <row r="114" s="2" customFormat="1" ht="16.5" customHeight="1">
      <c r="A114" s="38"/>
      <c r="B114" s="39"/>
      <c r="C114" s="239" t="s">
        <v>605</v>
      </c>
      <c r="D114" s="239" t="s">
        <v>299</v>
      </c>
      <c r="E114" s="240" t="s">
        <v>5431</v>
      </c>
      <c r="F114" s="241" t="s">
        <v>5432</v>
      </c>
      <c r="G114" s="242" t="s">
        <v>5035</v>
      </c>
      <c r="H114" s="243">
        <v>110</v>
      </c>
      <c r="I114" s="244"/>
      <c r="J114" s="245">
        <f>ROUND(I114*H114,2)</f>
        <v>0</v>
      </c>
      <c r="K114" s="241" t="s">
        <v>19</v>
      </c>
      <c r="L114" s="246"/>
      <c r="M114" s="247" t="s">
        <v>19</v>
      </c>
      <c r="N114" s="248" t="s">
        <v>40</v>
      </c>
      <c r="O114" s="84"/>
      <c r="P114" s="215">
        <f>O114*H114</f>
        <v>0</v>
      </c>
      <c r="Q114" s="215">
        <v>0</v>
      </c>
      <c r="R114" s="215">
        <f>Q114*H114</f>
        <v>0</v>
      </c>
      <c r="S114" s="215">
        <v>0</v>
      </c>
      <c r="T114" s="216">
        <f>S114*H114</f>
        <v>0</v>
      </c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R114" s="217" t="s">
        <v>303</v>
      </c>
      <c r="AT114" s="217" t="s">
        <v>299</v>
      </c>
      <c r="AU114" s="217" t="s">
        <v>76</v>
      </c>
      <c r="AY114" s="17" t="s">
        <v>266</v>
      </c>
      <c r="BE114" s="218">
        <f>IF(N114="základní",J114,0)</f>
        <v>0</v>
      </c>
      <c r="BF114" s="218">
        <f>IF(N114="snížená",J114,0)</f>
        <v>0</v>
      </c>
      <c r="BG114" s="218">
        <f>IF(N114="zákl. přenesená",J114,0)</f>
        <v>0</v>
      </c>
      <c r="BH114" s="218">
        <f>IF(N114="sníž. přenesená",J114,0)</f>
        <v>0</v>
      </c>
      <c r="BI114" s="218">
        <f>IF(N114="nulová",J114,0)</f>
        <v>0</v>
      </c>
      <c r="BJ114" s="17" t="s">
        <v>76</v>
      </c>
      <c r="BK114" s="218">
        <f>ROUND(I114*H114,2)</f>
        <v>0</v>
      </c>
      <c r="BL114" s="17" t="s">
        <v>265</v>
      </c>
      <c r="BM114" s="217" t="s">
        <v>741</v>
      </c>
    </row>
    <row r="115" s="2" customFormat="1" ht="16.5" customHeight="1">
      <c r="A115" s="38"/>
      <c r="B115" s="39"/>
      <c r="C115" s="239" t="s">
        <v>615</v>
      </c>
      <c r="D115" s="239" t="s">
        <v>299</v>
      </c>
      <c r="E115" s="240" t="s">
        <v>5433</v>
      </c>
      <c r="F115" s="241" t="s">
        <v>5434</v>
      </c>
      <c r="G115" s="242" t="s">
        <v>5035</v>
      </c>
      <c r="H115" s="243">
        <v>1230</v>
      </c>
      <c r="I115" s="244"/>
      <c r="J115" s="245">
        <f>ROUND(I115*H115,2)</f>
        <v>0</v>
      </c>
      <c r="K115" s="241" t="s">
        <v>19</v>
      </c>
      <c r="L115" s="246"/>
      <c r="M115" s="247" t="s">
        <v>19</v>
      </c>
      <c r="N115" s="248" t="s">
        <v>40</v>
      </c>
      <c r="O115" s="84"/>
      <c r="P115" s="215">
        <f>O115*H115</f>
        <v>0</v>
      </c>
      <c r="Q115" s="215">
        <v>0</v>
      </c>
      <c r="R115" s="215">
        <f>Q115*H115</f>
        <v>0</v>
      </c>
      <c r="S115" s="215">
        <v>0</v>
      </c>
      <c r="T115" s="216">
        <f>S115*H115</f>
        <v>0</v>
      </c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R115" s="217" t="s">
        <v>303</v>
      </c>
      <c r="AT115" s="217" t="s">
        <v>299</v>
      </c>
      <c r="AU115" s="217" t="s">
        <v>76</v>
      </c>
      <c r="AY115" s="17" t="s">
        <v>266</v>
      </c>
      <c r="BE115" s="218">
        <f>IF(N115="základní",J115,0)</f>
        <v>0</v>
      </c>
      <c r="BF115" s="218">
        <f>IF(N115="snížená",J115,0)</f>
        <v>0</v>
      </c>
      <c r="BG115" s="218">
        <f>IF(N115="zákl. přenesená",J115,0)</f>
        <v>0</v>
      </c>
      <c r="BH115" s="218">
        <f>IF(N115="sníž. přenesená",J115,0)</f>
        <v>0</v>
      </c>
      <c r="BI115" s="218">
        <f>IF(N115="nulová",J115,0)</f>
        <v>0</v>
      </c>
      <c r="BJ115" s="17" t="s">
        <v>76</v>
      </c>
      <c r="BK115" s="218">
        <f>ROUND(I115*H115,2)</f>
        <v>0</v>
      </c>
      <c r="BL115" s="17" t="s">
        <v>265</v>
      </c>
      <c r="BM115" s="217" t="s">
        <v>756</v>
      </c>
    </row>
    <row r="116" s="2" customFormat="1" ht="16.5" customHeight="1">
      <c r="A116" s="38"/>
      <c r="B116" s="39"/>
      <c r="C116" s="239" t="s">
        <v>625</v>
      </c>
      <c r="D116" s="239" t="s">
        <v>299</v>
      </c>
      <c r="E116" s="240" t="s">
        <v>5435</v>
      </c>
      <c r="F116" s="241" t="s">
        <v>5436</v>
      </c>
      <c r="G116" s="242" t="s">
        <v>5035</v>
      </c>
      <c r="H116" s="243">
        <v>320</v>
      </c>
      <c r="I116" s="244"/>
      <c r="J116" s="245">
        <f>ROUND(I116*H116,2)</f>
        <v>0</v>
      </c>
      <c r="K116" s="241" t="s">
        <v>19</v>
      </c>
      <c r="L116" s="246"/>
      <c r="M116" s="247" t="s">
        <v>19</v>
      </c>
      <c r="N116" s="248" t="s">
        <v>40</v>
      </c>
      <c r="O116" s="84"/>
      <c r="P116" s="215">
        <f>O116*H116</f>
        <v>0</v>
      </c>
      <c r="Q116" s="215">
        <v>0</v>
      </c>
      <c r="R116" s="215">
        <f>Q116*H116</f>
        <v>0</v>
      </c>
      <c r="S116" s="215">
        <v>0</v>
      </c>
      <c r="T116" s="216">
        <f>S116*H116</f>
        <v>0</v>
      </c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R116" s="217" t="s">
        <v>303</v>
      </c>
      <c r="AT116" s="217" t="s">
        <v>299</v>
      </c>
      <c r="AU116" s="217" t="s">
        <v>76</v>
      </c>
      <c r="AY116" s="17" t="s">
        <v>266</v>
      </c>
      <c r="BE116" s="218">
        <f>IF(N116="základní",J116,0)</f>
        <v>0</v>
      </c>
      <c r="BF116" s="218">
        <f>IF(N116="snížená",J116,0)</f>
        <v>0</v>
      </c>
      <c r="BG116" s="218">
        <f>IF(N116="zákl. přenesená",J116,0)</f>
        <v>0</v>
      </c>
      <c r="BH116" s="218">
        <f>IF(N116="sníž. přenesená",J116,0)</f>
        <v>0</v>
      </c>
      <c r="BI116" s="218">
        <f>IF(N116="nulová",J116,0)</f>
        <v>0</v>
      </c>
      <c r="BJ116" s="17" t="s">
        <v>76</v>
      </c>
      <c r="BK116" s="218">
        <f>ROUND(I116*H116,2)</f>
        <v>0</v>
      </c>
      <c r="BL116" s="17" t="s">
        <v>265</v>
      </c>
      <c r="BM116" s="217" t="s">
        <v>768</v>
      </c>
    </row>
    <row r="117" s="2" customFormat="1" ht="16.5" customHeight="1">
      <c r="A117" s="38"/>
      <c r="B117" s="39"/>
      <c r="C117" s="239" t="s">
        <v>7</v>
      </c>
      <c r="D117" s="239" t="s">
        <v>299</v>
      </c>
      <c r="E117" s="240" t="s">
        <v>5437</v>
      </c>
      <c r="F117" s="241" t="s">
        <v>5438</v>
      </c>
      <c r="G117" s="242" t="s">
        <v>5069</v>
      </c>
      <c r="H117" s="243">
        <v>56</v>
      </c>
      <c r="I117" s="244"/>
      <c r="J117" s="245">
        <f>ROUND(I117*H117,2)</f>
        <v>0</v>
      </c>
      <c r="K117" s="241" t="s">
        <v>19</v>
      </c>
      <c r="L117" s="246"/>
      <c r="M117" s="247" t="s">
        <v>19</v>
      </c>
      <c r="N117" s="248" t="s">
        <v>40</v>
      </c>
      <c r="O117" s="84"/>
      <c r="P117" s="215">
        <f>O117*H117</f>
        <v>0</v>
      </c>
      <c r="Q117" s="215">
        <v>0</v>
      </c>
      <c r="R117" s="215">
        <f>Q117*H117</f>
        <v>0</v>
      </c>
      <c r="S117" s="215">
        <v>0</v>
      </c>
      <c r="T117" s="216">
        <f>S117*H117</f>
        <v>0</v>
      </c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R117" s="217" t="s">
        <v>303</v>
      </c>
      <c r="AT117" s="217" t="s">
        <v>299</v>
      </c>
      <c r="AU117" s="217" t="s">
        <v>76</v>
      </c>
      <c r="AY117" s="17" t="s">
        <v>266</v>
      </c>
      <c r="BE117" s="218">
        <f>IF(N117="základní",J117,0)</f>
        <v>0</v>
      </c>
      <c r="BF117" s="218">
        <f>IF(N117="snížená",J117,0)</f>
        <v>0</v>
      </c>
      <c r="BG117" s="218">
        <f>IF(N117="zákl. přenesená",J117,0)</f>
        <v>0</v>
      </c>
      <c r="BH117" s="218">
        <f>IF(N117="sníž. přenesená",J117,0)</f>
        <v>0</v>
      </c>
      <c r="BI117" s="218">
        <f>IF(N117="nulová",J117,0)</f>
        <v>0</v>
      </c>
      <c r="BJ117" s="17" t="s">
        <v>76</v>
      </c>
      <c r="BK117" s="218">
        <f>ROUND(I117*H117,2)</f>
        <v>0</v>
      </c>
      <c r="BL117" s="17" t="s">
        <v>265</v>
      </c>
      <c r="BM117" s="217" t="s">
        <v>782</v>
      </c>
    </row>
    <row r="118" s="2" customFormat="1" ht="16.5" customHeight="1">
      <c r="A118" s="38"/>
      <c r="B118" s="39"/>
      <c r="C118" s="239" t="s">
        <v>642</v>
      </c>
      <c r="D118" s="239" t="s">
        <v>299</v>
      </c>
      <c r="E118" s="240" t="s">
        <v>5439</v>
      </c>
      <c r="F118" s="241" t="s">
        <v>5440</v>
      </c>
      <c r="G118" s="242" t="s">
        <v>5069</v>
      </c>
      <c r="H118" s="243">
        <v>6</v>
      </c>
      <c r="I118" s="244"/>
      <c r="J118" s="245">
        <f>ROUND(I118*H118,2)</f>
        <v>0</v>
      </c>
      <c r="K118" s="241" t="s">
        <v>19</v>
      </c>
      <c r="L118" s="246"/>
      <c r="M118" s="247" t="s">
        <v>19</v>
      </c>
      <c r="N118" s="248" t="s">
        <v>40</v>
      </c>
      <c r="O118" s="84"/>
      <c r="P118" s="215">
        <f>O118*H118</f>
        <v>0</v>
      </c>
      <c r="Q118" s="215">
        <v>0</v>
      </c>
      <c r="R118" s="215">
        <f>Q118*H118</f>
        <v>0</v>
      </c>
      <c r="S118" s="215">
        <v>0</v>
      </c>
      <c r="T118" s="216">
        <f>S118*H118</f>
        <v>0</v>
      </c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R118" s="217" t="s">
        <v>303</v>
      </c>
      <c r="AT118" s="217" t="s">
        <v>299</v>
      </c>
      <c r="AU118" s="217" t="s">
        <v>76</v>
      </c>
      <c r="AY118" s="17" t="s">
        <v>266</v>
      </c>
      <c r="BE118" s="218">
        <f>IF(N118="základní",J118,0)</f>
        <v>0</v>
      </c>
      <c r="BF118" s="218">
        <f>IF(N118="snížená",J118,0)</f>
        <v>0</v>
      </c>
      <c r="BG118" s="218">
        <f>IF(N118="zákl. přenesená",J118,0)</f>
        <v>0</v>
      </c>
      <c r="BH118" s="218">
        <f>IF(N118="sníž. přenesená",J118,0)</f>
        <v>0</v>
      </c>
      <c r="BI118" s="218">
        <f>IF(N118="nulová",J118,0)</f>
        <v>0</v>
      </c>
      <c r="BJ118" s="17" t="s">
        <v>76</v>
      </c>
      <c r="BK118" s="218">
        <f>ROUND(I118*H118,2)</f>
        <v>0</v>
      </c>
      <c r="BL118" s="17" t="s">
        <v>265</v>
      </c>
      <c r="BM118" s="217" t="s">
        <v>801</v>
      </c>
    </row>
    <row r="119" s="2" customFormat="1" ht="16.5" customHeight="1">
      <c r="A119" s="38"/>
      <c r="B119" s="39"/>
      <c r="C119" s="239" t="s">
        <v>652</v>
      </c>
      <c r="D119" s="239" t="s">
        <v>299</v>
      </c>
      <c r="E119" s="240" t="s">
        <v>5441</v>
      </c>
      <c r="F119" s="241" t="s">
        <v>5442</v>
      </c>
      <c r="G119" s="242" t="s">
        <v>5069</v>
      </c>
      <c r="H119" s="243">
        <v>50</v>
      </c>
      <c r="I119" s="244"/>
      <c r="J119" s="245">
        <f>ROUND(I119*H119,2)</f>
        <v>0</v>
      </c>
      <c r="K119" s="241" t="s">
        <v>19</v>
      </c>
      <c r="L119" s="246"/>
      <c r="M119" s="247" t="s">
        <v>19</v>
      </c>
      <c r="N119" s="248" t="s">
        <v>40</v>
      </c>
      <c r="O119" s="84"/>
      <c r="P119" s="215">
        <f>O119*H119</f>
        <v>0</v>
      </c>
      <c r="Q119" s="215">
        <v>0</v>
      </c>
      <c r="R119" s="215">
        <f>Q119*H119</f>
        <v>0</v>
      </c>
      <c r="S119" s="215">
        <v>0</v>
      </c>
      <c r="T119" s="216">
        <f>S119*H119</f>
        <v>0</v>
      </c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R119" s="217" t="s">
        <v>303</v>
      </c>
      <c r="AT119" s="217" t="s">
        <v>299</v>
      </c>
      <c r="AU119" s="217" t="s">
        <v>76</v>
      </c>
      <c r="AY119" s="17" t="s">
        <v>266</v>
      </c>
      <c r="BE119" s="218">
        <f>IF(N119="základní",J119,0)</f>
        <v>0</v>
      </c>
      <c r="BF119" s="218">
        <f>IF(N119="snížená",J119,0)</f>
        <v>0</v>
      </c>
      <c r="BG119" s="218">
        <f>IF(N119="zákl. přenesená",J119,0)</f>
        <v>0</v>
      </c>
      <c r="BH119" s="218">
        <f>IF(N119="sníž. přenesená",J119,0)</f>
        <v>0</v>
      </c>
      <c r="BI119" s="218">
        <f>IF(N119="nulová",J119,0)</f>
        <v>0</v>
      </c>
      <c r="BJ119" s="17" t="s">
        <v>76</v>
      </c>
      <c r="BK119" s="218">
        <f>ROUND(I119*H119,2)</f>
        <v>0</v>
      </c>
      <c r="BL119" s="17" t="s">
        <v>265</v>
      </c>
      <c r="BM119" s="217" t="s">
        <v>820</v>
      </c>
    </row>
    <row r="120" s="2" customFormat="1" ht="16.5" customHeight="1">
      <c r="A120" s="38"/>
      <c r="B120" s="39"/>
      <c r="C120" s="239" t="s">
        <v>407</v>
      </c>
      <c r="D120" s="239" t="s">
        <v>299</v>
      </c>
      <c r="E120" s="240" t="s">
        <v>5443</v>
      </c>
      <c r="F120" s="241" t="s">
        <v>5444</v>
      </c>
      <c r="G120" s="242" t="s">
        <v>5069</v>
      </c>
      <c r="H120" s="243">
        <v>31</v>
      </c>
      <c r="I120" s="244"/>
      <c r="J120" s="245">
        <f>ROUND(I120*H120,2)</f>
        <v>0</v>
      </c>
      <c r="K120" s="241" t="s">
        <v>19</v>
      </c>
      <c r="L120" s="246"/>
      <c r="M120" s="247" t="s">
        <v>19</v>
      </c>
      <c r="N120" s="248" t="s">
        <v>40</v>
      </c>
      <c r="O120" s="84"/>
      <c r="P120" s="215">
        <f>O120*H120</f>
        <v>0</v>
      </c>
      <c r="Q120" s="215">
        <v>0</v>
      </c>
      <c r="R120" s="215">
        <f>Q120*H120</f>
        <v>0</v>
      </c>
      <c r="S120" s="215">
        <v>0</v>
      </c>
      <c r="T120" s="216">
        <f>S120*H120</f>
        <v>0</v>
      </c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R120" s="217" t="s">
        <v>303</v>
      </c>
      <c r="AT120" s="217" t="s">
        <v>299</v>
      </c>
      <c r="AU120" s="217" t="s">
        <v>76</v>
      </c>
      <c r="AY120" s="17" t="s">
        <v>266</v>
      </c>
      <c r="BE120" s="218">
        <f>IF(N120="základní",J120,0)</f>
        <v>0</v>
      </c>
      <c r="BF120" s="218">
        <f>IF(N120="snížená",J120,0)</f>
        <v>0</v>
      </c>
      <c r="BG120" s="218">
        <f>IF(N120="zákl. přenesená",J120,0)</f>
        <v>0</v>
      </c>
      <c r="BH120" s="218">
        <f>IF(N120="sníž. přenesená",J120,0)</f>
        <v>0</v>
      </c>
      <c r="BI120" s="218">
        <f>IF(N120="nulová",J120,0)</f>
        <v>0</v>
      </c>
      <c r="BJ120" s="17" t="s">
        <v>76</v>
      </c>
      <c r="BK120" s="218">
        <f>ROUND(I120*H120,2)</f>
        <v>0</v>
      </c>
      <c r="BL120" s="17" t="s">
        <v>265</v>
      </c>
      <c r="BM120" s="217" t="s">
        <v>832</v>
      </c>
    </row>
    <row r="121" s="2" customFormat="1" ht="16.5" customHeight="1">
      <c r="A121" s="38"/>
      <c r="B121" s="39"/>
      <c r="C121" s="239" t="s">
        <v>665</v>
      </c>
      <c r="D121" s="239" t="s">
        <v>299</v>
      </c>
      <c r="E121" s="240" t="s">
        <v>5445</v>
      </c>
      <c r="F121" s="241" t="s">
        <v>5446</v>
      </c>
      <c r="G121" s="242" t="s">
        <v>5035</v>
      </c>
      <c r="H121" s="243">
        <v>2640</v>
      </c>
      <c r="I121" s="244"/>
      <c r="J121" s="245">
        <f>ROUND(I121*H121,2)</f>
        <v>0</v>
      </c>
      <c r="K121" s="241" t="s">
        <v>19</v>
      </c>
      <c r="L121" s="246"/>
      <c r="M121" s="247" t="s">
        <v>19</v>
      </c>
      <c r="N121" s="248" t="s">
        <v>40</v>
      </c>
      <c r="O121" s="84"/>
      <c r="P121" s="215">
        <f>O121*H121</f>
        <v>0</v>
      </c>
      <c r="Q121" s="215">
        <v>0</v>
      </c>
      <c r="R121" s="215">
        <f>Q121*H121</f>
        <v>0</v>
      </c>
      <c r="S121" s="215">
        <v>0</v>
      </c>
      <c r="T121" s="216">
        <f>S121*H121</f>
        <v>0</v>
      </c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R121" s="217" t="s">
        <v>303</v>
      </c>
      <c r="AT121" s="217" t="s">
        <v>299</v>
      </c>
      <c r="AU121" s="217" t="s">
        <v>76</v>
      </c>
      <c r="AY121" s="17" t="s">
        <v>266</v>
      </c>
      <c r="BE121" s="218">
        <f>IF(N121="základní",J121,0)</f>
        <v>0</v>
      </c>
      <c r="BF121" s="218">
        <f>IF(N121="snížená",J121,0)</f>
        <v>0</v>
      </c>
      <c r="BG121" s="218">
        <f>IF(N121="zákl. přenesená",J121,0)</f>
        <v>0</v>
      </c>
      <c r="BH121" s="218">
        <f>IF(N121="sníž. přenesená",J121,0)</f>
        <v>0</v>
      </c>
      <c r="BI121" s="218">
        <f>IF(N121="nulová",J121,0)</f>
        <v>0</v>
      </c>
      <c r="BJ121" s="17" t="s">
        <v>76</v>
      </c>
      <c r="BK121" s="218">
        <f>ROUND(I121*H121,2)</f>
        <v>0</v>
      </c>
      <c r="BL121" s="17" t="s">
        <v>265</v>
      </c>
      <c r="BM121" s="217" t="s">
        <v>846</v>
      </c>
    </row>
    <row r="122" s="2" customFormat="1" ht="16.5" customHeight="1">
      <c r="A122" s="38"/>
      <c r="B122" s="39"/>
      <c r="C122" s="239" t="s">
        <v>670</v>
      </c>
      <c r="D122" s="239" t="s">
        <v>299</v>
      </c>
      <c r="E122" s="240" t="s">
        <v>5447</v>
      </c>
      <c r="F122" s="241" t="s">
        <v>5448</v>
      </c>
      <c r="G122" s="242" t="s">
        <v>5035</v>
      </c>
      <c r="H122" s="243">
        <v>600</v>
      </c>
      <c r="I122" s="244"/>
      <c r="J122" s="245">
        <f>ROUND(I122*H122,2)</f>
        <v>0</v>
      </c>
      <c r="K122" s="241" t="s">
        <v>19</v>
      </c>
      <c r="L122" s="246"/>
      <c r="M122" s="247" t="s">
        <v>19</v>
      </c>
      <c r="N122" s="248" t="s">
        <v>40</v>
      </c>
      <c r="O122" s="84"/>
      <c r="P122" s="215">
        <f>O122*H122</f>
        <v>0</v>
      </c>
      <c r="Q122" s="215">
        <v>0</v>
      </c>
      <c r="R122" s="215">
        <f>Q122*H122</f>
        <v>0</v>
      </c>
      <c r="S122" s="215">
        <v>0</v>
      </c>
      <c r="T122" s="216">
        <f>S122*H122</f>
        <v>0</v>
      </c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R122" s="217" t="s">
        <v>303</v>
      </c>
      <c r="AT122" s="217" t="s">
        <v>299</v>
      </c>
      <c r="AU122" s="217" t="s">
        <v>76</v>
      </c>
      <c r="AY122" s="17" t="s">
        <v>266</v>
      </c>
      <c r="BE122" s="218">
        <f>IF(N122="základní",J122,0)</f>
        <v>0</v>
      </c>
      <c r="BF122" s="218">
        <f>IF(N122="snížená",J122,0)</f>
        <v>0</v>
      </c>
      <c r="BG122" s="218">
        <f>IF(N122="zákl. přenesená",J122,0)</f>
        <v>0</v>
      </c>
      <c r="BH122" s="218">
        <f>IF(N122="sníž. přenesená",J122,0)</f>
        <v>0</v>
      </c>
      <c r="BI122" s="218">
        <f>IF(N122="nulová",J122,0)</f>
        <v>0</v>
      </c>
      <c r="BJ122" s="17" t="s">
        <v>76</v>
      </c>
      <c r="BK122" s="218">
        <f>ROUND(I122*H122,2)</f>
        <v>0</v>
      </c>
      <c r="BL122" s="17" t="s">
        <v>265</v>
      </c>
      <c r="BM122" s="217" t="s">
        <v>860</v>
      </c>
    </row>
    <row r="123" s="2" customFormat="1" ht="16.5" customHeight="1">
      <c r="A123" s="38"/>
      <c r="B123" s="39"/>
      <c r="C123" s="239" t="s">
        <v>677</v>
      </c>
      <c r="D123" s="239" t="s">
        <v>299</v>
      </c>
      <c r="E123" s="240" t="s">
        <v>5449</v>
      </c>
      <c r="F123" s="241" t="s">
        <v>5450</v>
      </c>
      <c r="G123" s="242" t="s">
        <v>5069</v>
      </c>
      <c r="H123" s="243">
        <v>28</v>
      </c>
      <c r="I123" s="244"/>
      <c r="J123" s="245">
        <f>ROUND(I123*H123,2)</f>
        <v>0</v>
      </c>
      <c r="K123" s="241" t="s">
        <v>19</v>
      </c>
      <c r="L123" s="246"/>
      <c r="M123" s="247" t="s">
        <v>19</v>
      </c>
      <c r="N123" s="248" t="s">
        <v>40</v>
      </c>
      <c r="O123" s="84"/>
      <c r="P123" s="215">
        <f>O123*H123</f>
        <v>0</v>
      </c>
      <c r="Q123" s="215">
        <v>0</v>
      </c>
      <c r="R123" s="215">
        <f>Q123*H123</f>
        <v>0</v>
      </c>
      <c r="S123" s="215">
        <v>0</v>
      </c>
      <c r="T123" s="216">
        <f>S123*H123</f>
        <v>0</v>
      </c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R123" s="217" t="s">
        <v>303</v>
      </c>
      <c r="AT123" s="217" t="s">
        <v>299</v>
      </c>
      <c r="AU123" s="217" t="s">
        <v>76</v>
      </c>
      <c r="AY123" s="17" t="s">
        <v>266</v>
      </c>
      <c r="BE123" s="218">
        <f>IF(N123="základní",J123,0)</f>
        <v>0</v>
      </c>
      <c r="BF123" s="218">
        <f>IF(N123="snížená",J123,0)</f>
        <v>0</v>
      </c>
      <c r="BG123" s="218">
        <f>IF(N123="zákl. přenesená",J123,0)</f>
        <v>0</v>
      </c>
      <c r="BH123" s="218">
        <f>IF(N123="sníž. přenesená",J123,0)</f>
        <v>0</v>
      </c>
      <c r="BI123" s="218">
        <f>IF(N123="nulová",J123,0)</f>
        <v>0</v>
      </c>
      <c r="BJ123" s="17" t="s">
        <v>76</v>
      </c>
      <c r="BK123" s="218">
        <f>ROUND(I123*H123,2)</f>
        <v>0</v>
      </c>
      <c r="BL123" s="17" t="s">
        <v>265</v>
      </c>
      <c r="BM123" s="217" t="s">
        <v>871</v>
      </c>
    </row>
    <row r="124" s="2" customFormat="1" ht="16.5" customHeight="1">
      <c r="A124" s="38"/>
      <c r="B124" s="39"/>
      <c r="C124" s="239" t="s">
        <v>683</v>
      </c>
      <c r="D124" s="239" t="s">
        <v>299</v>
      </c>
      <c r="E124" s="240" t="s">
        <v>5451</v>
      </c>
      <c r="F124" s="241" t="s">
        <v>5452</v>
      </c>
      <c r="G124" s="242" t="s">
        <v>5069</v>
      </c>
      <c r="H124" s="243">
        <v>112</v>
      </c>
      <c r="I124" s="244"/>
      <c r="J124" s="245">
        <f>ROUND(I124*H124,2)</f>
        <v>0</v>
      </c>
      <c r="K124" s="241" t="s">
        <v>19</v>
      </c>
      <c r="L124" s="246"/>
      <c r="M124" s="247" t="s">
        <v>19</v>
      </c>
      <c r="N124" s="248" t="s">
        <v>40</v>
      </c>
      <c r="O124" s="84"/>
      <c r="P124" s="215">
        <f>O124*H124</f>
        <v>0</v>
      </c>
      <c r="Q124" s="215">
        <v>0</v>
      </c>
      <c r="R124" s="215">
        <f>Q124*H124</f>
        <v>0</v>
      </c>
      <c r="S124" s="215">
        <v>0</v>
      </c>
      <c r="T124" s="216">
        <f>S124*H124</f>
        <v>0</v>
      </c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R124" s="217" t="s">
        <v>303</v>
      </c>
      <c r="AT124" s="217" t="s">
        <v>299</v>
      </c>
      <c r="AU124" s="217" t="s">
        <v>76</v>
      </c>
      <c r="AY124" s="17" t="s">
        <v>266</v>
      </c>
      <c r="BE124" s="218">
        <f>IF(N124="základní",J124,0)</f>
        <v>0</v>
      </c>
      <c r="BF124" s="218">
        <f>IF(N124="snížená",J124,0)</f>
        <v>0</v>
      </c>
      <c r="BG124" s="218">
        <f>IF(N124="zákl. přenesená",J124,0)</f>
        <v>0</v>
      </c>
      <c r="BH124" s="218">
        <f>IF(N124="sníž. přenesená",J124,0)</f>
        <v>0</v>
      </c>
      <c r="BI124" s="218">
        <f>IF(N124="nulová",J124,0)</f>
        <v>0</v>
      </c>
      <c r="BJ124" s="17" t="s">
        <v>76</v>
      </c>
      <c r="BK124" s="218">
        <f>ROUND(I124*H124,2)</f>
        <v>0</v>
      </c>
      <c r="BL124" s="17" t="s">
        <v>265</v>
      </c>
      <c r="BM124" s="217" t="s">
        <v>886</v>
      </c>
    </row>
    <row r="125" s="2" customFormat="1" ht="16.5" customHeight="1">
      <c r="A125" s="38"/>
      <c r="B125" s="39"/>
      <c r="C125" s="239" t="s">
        <v>692</v>
      </c>
      <c r="D125" s="239" t="s">
        <v>299</v>
      </c>
      <c r="E125" s="240" t="s">
        <v>5453</v>
      </c>
      <c r="F125" s="241" t="s">
        <v>5454</v>
      </c>
      <c r="G125" s="242" t="s">
        <v>5035</v>
      </c>
      <c r="H125" s="243">
        <v>270</v>
      </c>
      <c r="I125" s="244"/>
      <c r="J125" s="245">
        <f>ROUND(I125*H125,2)</f>
        <v>0</v>
      </c>
      <c r="K125" s="241" t="s">
        <v>19</v>
      </c>
      <c r="L125" s="246"/>
      <c r="M125" s="247" t="s">
        <v>19</v>
      </c>
      <c r="N125" s="248" t="s">
        <v>40</v>
      </c>
      <c r="O125" s="84"/>
      <c r="P125" s="215">
        <f>O125*H125</f>
        <v>0</v>
      </c>
      <c r="Q125" s="215">
        <v>0</v>
      </c>
      <c r="R125" s="215">
        <f>Q125*H125</f>
        <v>0</v>
      </c>
      <c r="S125" s="215">
        <v>0</v>
      </c>
      <c r="T125" s="216">
        <f>S125*H125</f>
        <v>0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R125" s="217" t="s">
        <v>303</v>
      </c>
      <c r="AT125" s="217" t="s">
        <v>299</v>
      </c>
      <c r="AU125" s="217" t="s">
        <v>76</v>
      </c>
      <c r="AY125" s="17" t="s">
        <v>266</v>
      </c>
      <c r="BE125" s="218">
        <f>IF(N125="základní",J125,0)</f>
        <v>0</v>
      </c>
      <c r="BF125" s="218">
        <f>IF(N125="snížená",J125,0)</f>
        <v>0</v>
      </c>
      <c r="BG125" s="218">
        <f>IF(N125="zákl. přenesená",J125,0)</f>
        <v>0</v>
      </c>
      <c r="BH125" s="218">
        <f>IF(N125="sníž. přenesená",J125,0)</f>
        <v>0</v>
      </c>
      <c r="BI125" s="218">
        <f>IF(N125="nulová",J125,0)</f>
        <v>0</v>
      </c>
      <c r="BJ125" s="17" t="s">
        <v>76</v>
      </c>
      <c r="BK125" s="218">
        <f>ROUND(I125*H125,2)</f>
        <v>0</v>
      </c>
      <c r="BL125" s="17" t="s">
        <v>265</v>
      </c>
      <c r="BM125" s="217" t="s">
        <v>901</v>
      </c>
    </row>
    <row r="126" s="2" customFormat="1" ht="16.5" customHeight="1">
      <c r="A126" s="38"/>
      <c r="B126" s="39"/>
      <c r="C126" s="239" t="s">
        <v>697</v>
      </c>
      <c r="D126" s="239" t="s">
        <v>299</v>
      </c>
      <c r="E126" s="240" t="s">
        <v>5455</v>
      </c>
      <c r="F126" s="241" t="s">
        <v>5456</v>
      </c>
      <c r="G126" s="242" t="s">
        <v>5069</v>
      </c>
      <c r="H126" s="243">
        <v>40</v>
      </c>
      <c r="I126" s="244"/>
      <c r="J126" s="245">
        <f>ROUND(I126*H126,2)</f>
        <v>0</v>
      </c>
      <c r="K126" s="241" t="s">
        <v>19</v>
      </c>
      <c r="L126" s="246"/>
      <c r="M126" s="247" t="s">
        <v>19</v>
      </c>
      <c r="N126" s="248" t="s">
        <v>40</v>
      </c>
      <c r="O126" s="84"/>
      <c r="P126" s="215">
        <f>O126*H126</f>
        <v>0</v>
      </c>
      <c r="Q126" s="215">
        <v>0</v>
      </c>
      <c r="R126" s="215">
        <f>Q126*H126</f>
        <v>0</v>
      </c>
      <c r="S126" s="215">
        <v>0</v>
      </c>
      <c r="T126" s="216">
        <f>S126*H126</f>
        <v>0</v>
      </c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R126" s="217" t="s">
        <v>303</v>
      </c>
      <c r="AT126" s="217" t="s">
        <v>299</v>
      </c>
      <c r="AU126" s="217" t="s">
        <v>76</v>
      </c>
      <c r="AY126" s="17" t="s">
        <v>266</v>
      </c>
      <c r="BE126" s="218">
        <f>IF(N126="základní",J126,0)</f>
        <v>0</v>
      </c>
      <c r="BF126" s="218">
        <f>IF(N126="snížená",J126,0)</f>
        <v>0</v>
      </c>
      <c r="BG126" s="218">
        <f>IF(N126="zákl. přenesená",J126,0)</f>
        <v>0</v>
      </c>
      <c r="BH126" s="218">
        <f>IF(N126="sníž. přenesená",J126,0)</f>
        <v>0</v>
      </c>
      <c r="BI126" s="218">
        <f>IF(N126="nulová",J126,0)</f>
        <v>0</v>
      </c>
      <c r="BJ126" s="17" t="s">
        <v>76</v>
      </c>
      <c r="BK126" s="218">
        <f>ROUND(I126*H126,2)</f>
        <v>0</v>
      </c>
      <c r="BL126" s="17" t="s">
        <v>265</v>
      </c>
      <c r="BM126" s="217" t="s">
        <v>911</v>
      </c>
    </row>
    <row r="127" s="2" customFormat="1" ht="16.5" customHeight="1">
      <c r="A127" s="38"/>
      <c r="B127" s="39"/>
      <c r="C127" s="239" t="s">
        <v>704</v>
      </c>
      <c r="D127" s="239" t="s">
        <v>299</v>
      </c>
      <c r="E127" s="240" t="s">
        <v>5457</v>
      </c>
      <c r="F127" s="241" t="s">
        <v>5458</v>
      </c>
      <c r="G127" s="242" t="s">
        <v>5069</v>
      </c>
      <c r="H127" s="243">
        <v>40</v>
      </c>
      <c r="I127" s="244"/>
      <c r="J127" s="245">
        <f>ROUND(I127*H127,2)</f>
        <v>0</v>
      </c>
      <c r="K127" s="241" t="s">
        <v>19</v>
      </c>
      <c r="L127" s="246"/>
      <c r="M127" s="247" t="s">
        <v>19</v>
      </c>
      <c r="N127" s="248" t="s">
        <v>40</v>
      </c>
      <c r="O127" s="84"/>
      <c r="P127" s="215">
        <f>O127*H127</f>
        <v>0</v>
      </c>
      <c r="Q127" s="215">
        <v>0</v>
      </c>
      <c r="R127" s="215">
        <f>Q127*H127</f>
        <v>0</v>
      </c>
      <c r="S127" s="215">
        <v>0</v>
      </c>
      <c r="T127" s="216">
        <f>S127*H127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217" t="s">
        <v>303</v>
      </c>
      <c r="AT127" s="217" t="s">
        <v>299</v>
      </c>
      <c r="AU127" s="217" t="s">
        <v>76</v>
      </c>
      <c r="AY127" s="17" t="s">
        <v>266</v>
      </c>
      <c r="BE127" s="218">
        <f>IF(N127="základní",J127,0)</f>
        <v>0</v>
      </c>
      <c r="BF127" s="218">
        <f>IF(N127="snížená",J127,0)</f>
        <v>0</v>
      </c>
      <c r="BG127" s="218">
        <f>IF(N127="zákl. přenesená",J127,0)</f>
        <v>0</v>
      </c>
      <c r="BH127" s="218">
        <f>IF(N127="sníž. přenesená",J127,0)</f>
        <v>0</v>
      </c>
      <c r="BI127" s="218">
        <f>IF(N127="nulová",J127,0)</f>
        <v>0</v>
      </c>
      <c r="BJ127" s="17" t="s">
        <v>76</v>
      </c>
      <c r="BK127" s="218">
        <f>ROUND(I127*H127,2)</f>
        <v>0</v>
      </c>
      <c r="BL127" s="17" t="s">
        <v>265</v>
      </c>
      <c r="BM127" s="217" t="s">
        <v>925</v>
      </c>
    </row>
    <row r="128" s="2" customFormat="1" ht="16.5" customHeight="1">
      <c r="A128" s="38"/>
      <c r="B128" s="39"/>
      <c r="C128" s="239" t="s">
        <v>711</v>
      </c>
      <c r="D128" s="239" t="s">
        <v>299</v>
      </c>
      <c r="E128" s="240" t="s">
        <v>5459</v>
      </c>
      <c r="F128" s="241" t="s">
        <v>5460</v>
      </c>
      <c r="G128" s="242" t="s">
        <v>5069</v>
      </c>
      <c r="H128" s="243">
        <v>30</v>
      </c>
      <c r="I128" s="244"/>
      <c r="J128" s="245">
        <f>ROUND(I128*H128,2)</f>
        <v>0</v>
      </c>
      <c r="K128" s="241" t="s">
        <v>19</v>
      </c>
      <c r="L128" s="246"/>
      <c r="M128" s="247" t="s">
        <v>19</v>
      </c>
      <c r="N128" s="248" t="s">
        <v>40</v>
      </c>
      <c r="O128" s="84"/>
      <c r="P128" s="215">
        <f>O128*H128</f>
        <v>0</v>
      </c>
      <c r="Q128" s="215">
        <v>0</v>
      </c>
      <c r="R128" s="215">
        <f>Q128*H128</f>
        <v>0</v>
      </c>
      <c r="S128" s="215">
        <v>0</v>
      </c>
      <c r="T128" s="216">
        <f>S128*H128</f>
        <v>0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R128" s="217" t="s">
        <v>303</v>
      </c>
      <c r="AT128" s="217" t="s">
        <v>299</v>
      </c>
      <c r="AU128" s="217" t="s">
        <v>76</v>
      </c>
      <c r="AY128" s="17" t="s">
        <v>266</v>
      </c>
      <c r="BE128" s="218">
        <f>IF(N128="základní",J128,0)</f>
        <v>0</v>
      </c>
      <c r="BF128" s="218">
        <f>IF(N128="snížená",J128,0)</f>
        <v>0</v>
      </c>
      <c r="BG128" s="218">
        <f>IF(N128="zákl. přenesená",J128,0)</f>
        <v>0</v>
      </c>
      <c r="BH128" s="218">
        <f>IF(N128="sníž. přenesená",J128,0)</f>
        <v>0</v>
      </c>
      <c r="BI128" s="218">
        <f>IF(N128="nulová",J128,0)</f>
        <v>0</v>
      </c>
      <c r="BJ128" s="17" t="s">
        <v>76</v>
      </c>
      <c r="BK128" s="218">
        <f>ROUND(I128*H128,2)</f>
        <v>0</v>
      </c>
      <c r="BL128" s="17" t="s">
        <v>265</v>
      </c>
      <c r="BM128" s="217" t="s">
        <v>944</v>
      </c>
    </row>
    <row r="129" s="2" customFormat="1" ht="16.5" customHeight="1">
      <c r="A129" s="38"/>
      <c r="B129" s="39"/>
      <c r="C129" s="239" t="s">
        <v>718</v>
      </c>
      <c r="D129" s="239" t="s">
        <v>299</v>
      </c>
      <c r="E129" s="240" t="s">
        <v>5461</v>
      </c>
      <c r="F129" s="241" t="s">
        <v>5462</v>
      </c>
      <c r="G129" s="242" t="s">
        <v>5035</v>
      </c>
      <c r="H129" s="243">
        <v>1160</v>
      </c>
      <c r="I129" s="244"/>
      <c r="J129" s="245">
        <f>ROUND(I129*H129,2)</f>
        <v>0</v>
      </c>
      <c r="K129" s="241" t="s">
        <v>19</v>
      </c>
      <c r="L129" s="246"/>
      <c r="M129" s="247" t="s">
        <v>19</v>
      </c>
      <c r="N129" s="248" t="s">
        <v>40</v>
      </c>
      <c r="O129" s="84"/>
      <c r="P129" s="215">
        <f>O129*H129</f>
        <v>0</v>
      </c>
      <c r="Q129" s="215">
        <v>0</v>
      </c>
      <c r="R129" s="215">
        <f>Q129*H129</f>
        <v>0</v>
      </c>
      <c r="S129" s="215">
        <v>0</v>
      </c>
      <c r="T129" s="216">
        <f>S129*H129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217" t="s">
        <v>303</v>
      </c>
      <c r="AT129" s="217" t="s">
        <v>299</v>
      </c>
      <c r="AU129" s="217" t="s">
        <v>76</v>
      </c>
      <c r="AY129" s="17" t="s">
        <v>266</v>
      </c>
      <c r="BE129" s="218">
        <f>IF(N129="základní",J129,0)</f>
        <v>0</v>
      </c>
      <c r="BF129" s="218">
        <f>IF(N129="snížená",J129,0)</f>
        <v>0</v>
      </c>
      <c r="BG129" s="218">
        <f>IF(N129="zákl. přenesená",J129,0)</f>
        <v>0</v>
      </c>
      <c r="BH129" s="218">
        <f>IF(N129="sníž. přenesená",J129,0)</f>
        <v>0</v>
      </c>
      <c r="BI129" s="218">
        <f>IF(N129="nulová",J129,0)</f>
        <v>0</v>
      </c>
      <c r="BJ129" s="17" t="s">
        <v>76</v>
      </c>
      <c r="BK129" s="218">
        <f>ROUND(I129*H129,2)</f>
        <v>0</v>
      </c>
      <c r="BL129" s="17" t="s">
        <v>265</v>
      </c>
      <c r="BM129" s="217" t="s">
        <v>958</v>
      </c>
    </row>
    <row r="130" s="2" customFormat="1" ht="16.5" customHeight="1">
      <c r="A130" s="38"/>
      <c r="B130" s="39"/>
      <c r="C130" s="239" t="s">
        <v>723</v>
      </c>
      <c r="D130" s="239" t="s">
        <v>299</v>
      </c>
      <c r="E130" s="240" t="s">
        <v>5463</v>
      </c>
      <c r="F130" s="241" t="s">
        <v>5464</v>
      </c>
      <c r="G130" s="242" t="s">
        <v>5069</v>
      </c>
      <c r="H130" s="243">
        <v>60</v>
      </c>
      <c r="I130" s="244"/>
      <c r="J130" s="245">
        <f>ROUND(I130*H130,2)</f>
        <v>0</v>
      </c>
      <c r="K130" s="241" t="s">
        <v>19</v>
      </c>
      <c r="L130" s="246"/>
      <c r="M130" s="247" t="s">
        <v>19</v>
      </c>
      <c r="N130" s="248" t="s">
        <v>40</v>
      </c>
      <c r="O130" s="84"/>
      <c r="P130" s="215">
        <f>O130*H130</f>
        <v>0</v>
      </c>
      <c r="Q130" s="215">
        <v>0</v>
      </c>
      <c r="R130" s="215">
        <f>Q130*H130</f>
        <v>0</v>
      </c>
      <c r="S130" s="215">
        <v>0</v>
      </c>
      <c r="T130" s="216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17" t="s">
        <v>303</v>
      </c>
      <c r="AT130" s="217" t="s">
        <v>299</v>
      </c>
      <c r="AU130" s="217" t="s">
        <v>76</v>
      </c>
      <c r="AY130" s="17" t="s">
        <v>266</v>
      </c>
      <c r="BE130" s="218">
        <f>IF(N130="základní",J130,0)</f>
        <v>0</v>
      </c>
      <c r="BF130" s="218">
        <f>IF(N130="snížená",J130,0)</f>
        <v>0</v>
      </c>
      <c r="BG130" s="218">
        <f>IF(N130="zákl. přenesená",J130,0)</f>
        <v>0</v>
      </c>
      <c r="BH130" s="218">
        <f>IF(N130="sníž. přenesená",J130,0)</f>
        <v>0</v>
      </c>
      <c r="BI130" s="218">
        <f>IF(N130="nulová",J130,0)</f>
        <v>0</v>
      </c>
      <c r="BJ130" s="17" t="s">
        <v>76</v>
      </c>
      <c r="BK130" s="218">
        <f>ROUND(I130*H130,2)</f>
        <v>0</v>
      </c>
      <c r="BL130" s="17" t="s">
        <v>265</v>
      </c>
      <c r="BM130" s="217" t="s">
        <v>976</v>
      </c>
    </row>
    <row r="131" s="2" customFormat="1" ht="16.5" customHeight="1">
      <c r="A131" s="38"/>
      <c r="B131" s="39"/>
      <c r="C131" s="239" t="s">
        <v>736</v>
      </c>
      <c r="D131" s="239" t="s">
        <v>299</v>
      </c>
      <c r="E131" s="240" t="s">
        <v>5465</v>
      </c>
      <c r="F131" s="241" t="s">
        <v>5466</v>
      </c>
      <c r="G131" s="242" t="s">
        <v>5350</v>
      </c>
      <c r="H131" s="243">
        <v>1</v>
      </c>
      <c r="I131" s="244"/>
      <c r="J131" s="245">
        <f>ROUND(I131*H131,2)</f>
        <v>0</v>
      </c>
      <c r="K131" s="241" t="s">
        <v>19</v>
      </c>
      <c r="L131" s="246"/>
      <c r="M131" s="247" t="s">
        <v>19</v>
      </c>
      <c r="N131" s="248" t="s">
        <v>40</v>
      </c>
      <c r="O131" s="84"/>
      <c r="P131" s="215">
        <f>O131*H131</f>
        <v>0</v>
      </c>
      <c r="Q131" s="215">
        <v>0</v>
      </c>
      <c r="R131" s="215">
        <f>Q131*H131</f>
        <v>0</v>
      </c>
      <c r="S131" s="215">
        <v>0</v>
      </c>
      <c r="T131" s="216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217" t="s">
        <v>303</v>
      </c>
      <c r="AT131" s="217" t="s">
        <v>299</v>
      </c>
      <c r="AU131" s="217" t="s">
        <v>76</v>
      </c>
      <c r="AY131" s="17" t="s">
        <v>266</v>
      </c>
      <c r="BE131" s="218">
        <f>IF(N131="základní",J131,0)</f>
        <v>0</v>
      </c>
      <c r="BF131" s="218">
        <f>IF(N131="snížená",J131,0)</f>
        <v>0</v>
      </c>
      <c r="BG131" s="218">
        <f>IF(N131="zákl. přenesená",J131,0)</f>
        <v>0</v>
      </c>
      <c r="BH131" s="218">
        <f>IF(N131="sníž. přenesená",J131,0)</f>
        <v>0</v>
      </c>
      <c r="BI131" s="218">
        <f>IF(N131="nulová",J131,0)</f>
        <v>0</v>
      </c>
      <c r="BJ131" s="17" t="s">
        <v>76</v>
      </c>
      <c r="BK131" s="218">
        <f>ROUND(I131*H131,2)</f>
        <v>0</v>
      </c>
      <c r="BL131" s="17" t="s">
        <v>265</v>
      </c>
      <c r="BM131" s="217" t="s">
        <v>994</v>
      </c>
    </row>
    <row r="132" s="11" customFormat="1" ht="25.92" customHeight="1">
      <c r="A132" s="11"/>
      <c r="B132" s="192"/>
      <c r="C132" s="193"/>
      <c r="D132" s="194" t="s">
        <v>68</v>
      </c>
      <c r="E132" s="195" t="s">
        <v>5467</v>
      </c>
      <c r="F132" s="195" t="s">
        <v>5468</v>
      </c>
      <c r="G132" s="193"/>
      <c r="H132" s="193"/>
      <c r="I132" s="196"/>
      <c r="J132" s="197">
        <f>BK132</f>
        <v>0</v>
      </c>
      <c r="K132" s="193"/>
      <c r="L132" s="198"/>
      <c r="M132" s="199"/>
      <c r="N132" s="200"/>
      <c r="O132" s="200"/>
      <c r="P132" s="201">
        <f>P133</f>
        <v>0</v>
      </c>
      <c r="Q132" s="200"/>
      <c r="R132" s="201">
        <f>R133</f>
        <v>0</v>
      </c>
      <c r="S132" s="200"/>
      <c r="T132" s="202">
        <f>T133</f>
        <v>0</v>
      </c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R132" s="203" t="s">
        <v>76</v>
      </c>
      <c r="AT132" s="204" t="s">
        <v>68</v>
      </c>
      <c r="AU132" s="204" t="s">
        <v>69</v>
      </c>
      <c r="AY132" s="203" t="s">
        <v>266</v>
      </c>
      <c r="BK132" s="205">
        <f>BK133</f>
        <v>0</v>
      </c>
    </row>
    <row r="133" s="2" customFormat="1" ht="16.5" customHeight="1">
      <c r="A133" s="38"/>
      <c r="B133" s="39"/>
      <c r="C133" s="239" t="s">
        <v>741</v>
      </c>
      <c r="D133" s="239" t="s">
        <v>299</v>
      </c>
      <c r="E133" s="240" t="s">
        <v>5469</v>
      </c>
      <c r="F133" s="241" t="s">
        <v>5470</v>
      </c>
      <c r="G133" s="242" t="s">
        <v>5350</v>
      </c>
      <c r="H133" s="243">
        <v>1</v>
      </c>
      <c r="I133" s="244"/>
      <c r="J133" s="245">
        <f>ROUND(I133*H133,2)</f>
        <v>0</v>
      </c>
      <c r="K133" s="241" t="s">
        <v>19</v>
      </c>
      <c r="L133" s="246"/>
      <c r="M133" s="247" t="s">
        <v>19</v>
      </c>
      <c r="N133" s="248" t="s">
        <v>40</v>
      </c>
      <c r="O133" s="84"/>
      <c r="P133" s="215">
        <f>O133*H133</f>
        <v>0</v>
      </c>
      <c r="Q133" s="215">
        <v>0</v>
      </c>
      <c r="R133" s="215">
        <f>Q133*H133</f>
        <v>0</v>
      </c>
      <c r="S133" s="215">
        <v>0</v>
      </c>
      <c r="T133" s="216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217" t="s">
        <v>303</v>
      </c>
      <c r="AT133" s="217" t="s">
        <v>299</v>
      </c>
      <c r="AU133" s="217" t="s">
        <v>76</v>
      </c>
      <c r="AY133" s="17" t="s">
        <v>266</v>
      </c>
      <c r="BE133" s="218">
        <f>IF(N133="základní",J133,0)</f>
        <v>0</v>
      </c>
      <c r="BF133" s="218">
        <f>IF(N133="snížená",J133,0)</f>
        <v>0</v>
      </c>
      <c r="BG133" s="218">
        <f>IF(N133="zákl. přenesená",J133,0)</f>
        <v>0</v>
      </c>
      <c r="BH133" s="218">
        <f>IF(N133="sníž. přenesená",J133,0)</f>
        <v>0</v>
      </c>
      <c r="BI133" s="218">
        <f>IF(N133="nulová",J133,0)</f>
        <v>0</v>
      </c>
      <c r="BJ133" s="17" t="s">
        <v>76</v>
      </c>
      <c r="BK133" s="218">
        <f>ROUND(I133*H133,2)</f>
        <v>0</v>
      </c>
      <c r="BL133" s="17" t="s">
        <v>265</v>
      </c>
      <c r="BM133" s="217" t="s">
        <v>1007</v>
      </c>
    </row>
    <row r="134" s="11" customFormat="1" ht="25.92" customHeight="1">
      <c r="A134" s="11"/>
      <c r="B134" s="192"/>
      <c r="C134" s="193"/>
      <c r="D134" s="194" t="s">
        <v>68</v>
      </c>
      <c r="E134" s="195" t="s">
        <v>5471</v>
      </c>
      <c r="F134" s="195" t="s">
        <v>5472</v>
      </c>
      <c r="G134" s="193"/>
      <c r="H134" s="193"/>
      <c r="I134" s="196"/>
      <c r="J134" s="197">
        <f>BK134</f>
        <v>0</v>
      </c>
      <c r="K134" s="193"/>
      <c r="L134" s="198"/>
      <c r="M134" s="199"/>
      <c r="N134" s="200"/>
      <c r="O134" s="200"/>
      <c r="P134" s="201">
        <f>SUM(P135:P143)</f>
        <v>0</v>
      </c>
      <c r="Q134" s="200"/>
      <c r="R134" s="201">
        <f>SUM(R135:R143)</f>
        <v>0</v>
      </c>
      <c r="S134" s="200"/>
      <c r="T134" s="202">
        <f>SUM(T135:T143)</f>
        <v>0</v>
      </c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R134" s="203" t="s">
        <v>76</v>
      </c>
      <c r="AT134" s="204" t="s">
        <v>68</v>
      </c>
      <c r="AU134" s="204" t="s">
        <v>69</v>
      </c>
      <c r="AY134" s="203" t="s">
        <v>266</v>
      </c>
      <c r="BK134" s="205">
        <f>SUM(BK135:BK143)</f>
        <v>0</v>
      </c>
    </row>
    <row r="135" s="2" customFormat="1" ht="16.5" customHeight="1">
      <c r="A135" s="38"/>
      <c r="B135" s="39"/>
      <c r="C135" s="239" t="s">
        <v>746</v>
      </c>
      <c r="D135" s="239" t="s">
        <v>299</v>
      </c>
      <c r="E135" s="240" t="s">
        <v>5473</v>
      </c>
      <c r="F135" s="241" t="s">
        <v>5474</v>
      </c>
      <c r="G135" s="242" t="s">
        <v>5226</v>
      </c>
      <c r="H135" s="243">
        <v>18</v>
      </c>
      <c r="I135" s="244"/>
      <c r="J135" s="245">
        <f>ROUND(I135*H135,2)</f>
        <v>0</v>
      </c>
      <c r="K135" s="241" t="s">
        <v>19</v>
      </c>
      <c r="L135" s="246"/>
      <c r="M135" s="247" t="s">
        <v>19</v>
      </c>
      <c r="N135" s="248" t="s">
        <v>40</v>
      </c>
      <c r="O135" s="84"/>
      <c r="P135" s="215">
        <f>O135*H135</f>
        <v>0</v>
      </c>
      <c r="Q135" s="215">
        <v>0</v>
      </c>
      <c r="R135" s="215">
        <f>Q135*H135</f>
        <v>0</v>
      </c>
      <c r="S135" s="215">
        <v>0</v>
      </c>
      <c r="T135" s="216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217" t="s">
        <v>303</v>
      </c>
      <c r="AT135" s="217" t="s">
        <v>299</v>
      </c>
      <c r="AU135" s="217" t="s">
        <v>76</v>
      </c>
      <c r="AY135" s="17" t="s">
        <v>266</v>
      </c>
      <c r="BE135" s="218">
        <f>IF(N135="základní",J135,0)</f>
        <v>0</v>
      </c>
      <c r="BF135" s="218">
        <f>IF(N135="snížená",J135,0)</f>
        <v>0</v>
      </c>
      <c r="BG135" s="218">
        <f>IF(N135="zákl. přenesená",J135,0)</f>
        <v>0</v>
      </c>
      <c r="BH135" s="218">
        <f>IF(N135="sníž. přenesená",J135,0)</f>
        <v>0</v>
      </c>
      <c r="BI135" s="218">
        <f>IF(N135="nulová",J135,0)</f>
        <v>0</v>
      </c>
      <c r="BJ135" s="17" t="s">
        <v>76</v>
      </c>
      <c r="BK135" s="218">
        <f>ROUND(I135*H135,2)</f>
        <v>0</v>
      </c>
      <c r="BL135" s="17" t="s">
        <v>265</v>
      </c>
      <c r="BM135" s="217" t="s">
        <v>1021</v>
      </c>
    </row>
    <row r="136" s="2" customFormat="1" ht="16.5" customHeight="1">
      <c r="A136" s="38"/>
      <c r="B136" s="39"/>
      <c r="C136" s="239" t="s">
        <v>756</v>
      </c>
      <c r="D136" s="239" t="s">
        <v>299</v>
      </c>
      <c r="E136" s="240" t="s">
        <v>5475</v>
      </c>
      <c r="F136" s="241" t="s">
        <v>5476</v>
      </c>
      <c r="G136" s="242" t="s">
        <v>5211</v>
      </c>
      <c r="H136" s="243">
        <v>3.1600000000000001</v>
      </c>
      <c r="I136" s="244"/>
      <c r="J136" s="245">
        <f>ROUND(I136*H136,2)</f>
        <v>0</v>
      </c>
      <c r="K136" s="241" t="s">
        <v>19</v>
      </c>
      <c r="L136" s="246"/>
      <c r="M136" s="247" t="s">
        <v>19</v>
      </c>
      <c r="N136" s="248" t="s">
        <v>40</v>
      </c>
      <c r="O136" s="84"/>
      <c r="P136" s="215">
        <f>O136*H136</f>
        <v>0</v>
      </c>
      <c r="Q136" s="215">
        <v>0</v>
      </c>
      <c r="R136" s="215">
        <f>Q136*H136</f>
        <v>0</v>
      </c>
      <c r="S136" s="215">
        <v>0</v>
      </c>
      <c r="T136" s="216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17" t="s">
        <v>303</v>
      </c>
      <c r="AT136" s="217" t="s">
        <v>299</v>
      </c>
      <c r="AU136" s="217" t="s">
        <v>76</v>
      </c>
      <c r="AY136" s="17" t="s">
        <v>266</v>
      </c>
      <c r="BE136" s="218">
        <f>IF(N136="základní",J136,0)</f>
        <v>0</v>
      </c>
      <c r="BF136" s="218">
        <f>IF(N136="snížená",J136,0)</f>
        <v>0</v>
      </c>
      <c r="BG136" s="218">
        <f>IF(N136="zákl. přenesená",J136,0)</f>
        <v>0</v>
      </c>
      <c r="BH136" s="218">
        <f>IF(N136="sníž. přenesená",J136,0)</f>
        <v>0</v>
      </c>
      <c r="BI136" s="218">
        <f>IF(N136="nulová",J136,0)</f>
        <v>0</v>
      </c>
      <c r="BJ136" s="17" t="s">
        <v>76</v>
      </c>
      <c r="BK136" s="218">
        <f>ROUND(I136*H136,2)</f>
        <v>0</v>
      </c>
      <c r="BL136" s="17" t="s">
        <v>265</v>
      </c>
      <c r="BM136" s="217" t="s">
        <v>1035</v>
      </c>
    </row>
    <row r="137" s="2" customFormat="1" ht="16.5" customHeight="1">
      <c r="A137" s="38"/>
      <c r="B137" s="39"/>
      <c r="C137" s="239" t="s">
        <v>763</v>
      </c>
      <c r="D137" s="239" t="s">
        <v>299</v>
      </c>
      <c r="E137" s="240" t="s">
        <v>5477</v>
      </c>
      <c r="F137" s="241" t="s">
        <v>5478</v>
      </c>
      <c r="G137" s="242" t="s">
        <v>5069</v>
      </c>
      <c r="H137" s="243">
        <v>1</v>
      </c>
      <c r="I137" s="244"/>
      <c r="J137" s="245">
        <f>ROUND(I137*H137,2)</f>
        <v>0</v>
      </c>
      <c r="K137" s="241" t="s">
        <v>19</v>
      </c>
      <c r="L137" s="246"/>
      <c r="M137" s="247" t="s">
        <v>19</v>
      </c>
      <c r="N137" s="248" t="s">
        <v>40</v>
      </c>
      <c r="O137" s="84"/>
      <c r="P137" s="215">
        <f>O137*H137</f>
        <v>0</v>
      </c>
      <c r="Q137" s="215">
        <v>0</v>
      </c>
      <c r="R137" s="215">
        <f>Q137*H137</f>
        <v>0</v>
      </c>
      <c r="S137" s="215">
        <v>0</v>
      </c>
      <c r="T137" s="216">
        <f>S137*H137</f>
        <v>0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217" t="s">
        <v>303</v>
      </c>
      <c r="AT137" s="217" t="s">
        <v>299</v>
      </c>
      <c r="AU137" s="217" t="s">
        <v>76</v>
      </c>
      <c r="AY137" s="17" t="s">
        <v>266</v>
      </c>
      <c r="BE137" s="218">
        <f>IF(N137="základní",J137,0)</f>
        <v>0</v>
      </c>
      <c r="BF137" s="218">
        <f>IF(N137="snížená",J137,0)</f>
        <v>0</v>
      </c>
      <c r="BG137" s="218">
        <f>IF(N137="zákl. přenesená",J137,0)</f>
        <v>0</v>
      </c>
      <c r="BH137" s="218">
        <f>IF(N137="sníž. přenesená",J137,0)</f>
        <v>0</v>
      </c>
      <c r="BI137" s="218">
        <f>IF(N137="nulová",J137,0)</f>
        <v>0</v>
      </c>
      <c r="BJ137" s="17" t="s">
        <v>76</v>
      </c>
      <c r="BK137" s="218">
        <f>ROUND(I137*H137,2)</f>
        <v>0</v>
      </c>
      <c r="BL137" s="17" t="s">
        <v>265</v>
      </c>
      <c r="BM137" s="217" t="s">
        <v>1049</v>
      </c>
    </row>
    <row r="138" s="2" customFormat="1" ht="16.5" customHeight="1">
      <c r="A138" s="38"/>
      <c r="B138" s="39"/>
      <c r="C138" s="239" t="s">
        <v>768</v>
      </c>
      <c r="D138" s="239" t="s">
        <v>299</v>
      </c>
      <c r="E138" s="240" t="s">
        <v>5479</v>
      </c>
      <c r="F138" s="241" t="s">
        <v>5480</v>
      </c>
      <c r="G138" s="242" t="s">
        <v>5069</v>
      </c>
      <c r="H138" s="243">
        <v>2</v>
      </c>
      <c r="I138" s="244"/>
      <c r="J138" s="245">
        <f>ROUND(I138*H138,2)</f>
        <v>0</v>
      </c>
      <c r="K138" s="241" t="s">
        <v>19</v>
      </c>
      <c r="L138" s="246"/>
      <c r="M138" s="247" t="s">
        <v>19</v>
      </c>
      <c r="N138" s="248" t="s">
        <v>40</v>
      </c>
      <c r="O138" s="84"/>
      <c r="P138" s="215">
        <f>O138*H138</f>
        <v>0</v>
      </c>
      <c r="Q138" s="215">
        <v>0</v>
      </c>
      <c r="R138" s="215">
        <f>Q138*H138</f>
        <v>0</v>
      </c>
      <c r="S138" s="215">
        <v>0</v>
      </c>
      <c r="T138" s="216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17" t="s">
        <v>303</v>
      </c>
      <c r="AT138" s="217" t="s">
        <v>299</v>
      </c>
      <c r="AU138" s="217" t="s">
        <v>76</v>
      </c>
      <c r="AY138" s="17" t="s">
        <v>266</v>
      </c>
      <c r="BE138" s="218">
        <f>IF(N138="základní",J138,0)</f>
        <v>0</v>
      </c>
      <c r="BF138" s="218">
        <f>IF(N138="snížená",J138,0)</f>
        <v>0</v>
      </c>
      <c r="BG138" s="218">
        <f>IF(N138="zákl. přenesená",J138,0)</f>
        <v>0</v>
      </c>
      <c r="BH138" s="218">
        <f>IF(N138="sníž. přenesená",J138,0)</f>
        <v>0</v>
      </c>
      <c r="BI138" s="218">
        <f>IF(N138="nulová",J138,0)</f>
        <v>0</v>
      </c>
      <c r="BJ138" s="17" t="s">
        <v>76</v>
      </c>
      <c r="BK138" s="218">
        <f>ROUND(I138*H138,2)</f>
        <v>0</v>
      </c>
      <c r="BL138" s="17" t="s">
        <v>265</v>
      </c>
      <c r="BM138" s="217" t="s">
        <v>1061</v>
      </c>
    </row>
    <row r="139" s="2" customFormat="1" ht="16.5" customHeight="1">
      <c r="A139" s="38"/>
      <c r="B139" s="39"/>
      <c r="C139" s="239" t="s">
        <v>775</v>
      </c>
      <c r="D139" s="239" t="s">
        <v>299</v>
      </c>
      <c r="E139" s="240" t="s">
        <v>5481</v>
      </c>
      <c r="F139" s="241" t="s">
        <v>5482</v>
      </c>
      <c r="G139" s="242" t="s">
        <v>5211</v>
      </c>
      <c r="H139" s="243">
        <v>244.62000000000001</v>
      </c>
      <c r="I139" s="244"/>
      <c r="J139" s="245">
        <f>ROUND(I139*H139,2)</f>
        <v>0</v>
      </c>
      <c r="K139" s="241" t="s">
        <v>19</v>
      </c>
      <c r="L139" s="246"/>
      <c r="M139" s="247" t="s">
        <v>19</v>
      </c>
      <c r="N139" s="248" t="s">
        <v>40</v>
      </c>
      <c r="O139" s="84"/>
      <c r="P139" s="215">
        <f>O139*H139</f>
        <v>0</v>
      </c>
      <c r="Q139" s="215">
        <v>0</v>
      </c>
      <c r="R139" s="215">
        <f>Q139*H139</f>
        <v>0</v>
      </c>
      <c r="S139" s="215">
        <v>0</v>
      </c>
      <c r="T139" s="216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17" t="s">
        <v>303</v>
      </c>
      <c r="AT139" s="217" t="s">
        <v>299</v>
      </c>
      <c r="AU139" s="217" t="s">
        <v>76</v>
      </c>
      <c r="AY139" s="17" t="s">
        <v>266</v>
      </c>
      <c r="BE139" s="218">
        <f>IF(N139="základní",J139,0)</f>
        <v>0</v>
      </c>
      <c r="BF139" s="218">
        <f>IF(N139="snížená",J139,0)</f>
        <v>0</v>
      </c>
      <c r="BG139" s="218">
        <f>IF(N139="zákl. přenesená",J139,0)</f>
        <v>0</v>
      </c>
      <c r="BH139" s="218">
        <f>IF(N139="sníž. přenesená",J139,0)</f>
        <v>0</v>
      </c>
      <c r="BI139" s="218">
        <f>IF(N139="nulová",J139,0)</f>
        <v>0</v>
      </c>
      <c r="BJ139" s="17" t="s">
        <v>76</v>
      </c>
      <c r="BK139" s="218">
        <f>ROUND(I139*H139,2)</f>
        <v>0</v>
      </c>
      <c r="BL139" s="17" t="s">
        <v>265</v>
      </c>
      <c r="BM139" s="217" t="s">
        <v>1086</v>
      </c>
    </row>
    <row r="140" s="2" customFormat="1" ht="16.5" customHeight="1">
      <c r="A140" s="38"/>
      <c r="B140" s="39"/>
      <c r="C140" s="239" t="s">
        <v>782</v>
      </c>
      <c r="D140" s="239" t="s">
        <v>299</v>
      </c>
      <c r="E140" s="240" t="s">
        <v>5483</v>
      </c>
      <c r="F140" s="241" t="s">
        <v>5484</v>
      </c>
      <c r="G140" s="242" t="s">
        <v>5211</v>
      </c>
      <c r="H140" s="243">
        <v>76.640000000000001</v>
      </c>
      <c r="I140" s="244"/>
      <c r="J140" s="245">
        <f>ROUND(I140*H140,2)</f>
        <v>0</v>
      </c>
      <c r="K140" s="241" t="s">
        <v>19</v>
      </c>
      <c r="L140" s="246"/>
      <c r="M140" s="247" t="s">
        <v>19</v>
      </c>
      <c r="N140" s="248" t="s">
        <v>40</v>
      </c>
      <c r="O140" s="84"/>
      <c r="P140" s="215">
        <f>O140*H140</f>
        <v>0</v>
      </c>
      <c r="Q140" s="215">
        <v>0</v>
      </c>
      <c r="R140" s="215">
        <f>Q140*H140</f>
        <v>0</v>
      </c>
      <c r="S140" s="215">
        <v>0</v>
      </c>
      <c r="T140" s="216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17" t="s">
        <v>303</v>
      </c>
      <c r="AT140" s="217" t="s">
        <v>299</v>
      </c>
      <c r="AU140" s="217" t="s">
        <v>76</v>
      </c>
      <c r="AY140" s="17" t="s">
        <v>266</v>
      </c>
      <c r="BE140" s="218">
        <f>IF(N140="základní",J140,0)</f>
        <v>0</v>
      </c>
      <c r="BF140" s="218">
        <f>IF(N140="snížená",J140,0)</f>
        <v>0</v>
      </c>
      <c r="BG140" s="218">
        <f>IF(N140="zákl. přenesená",J140,0)</f>
        <v>0</v>
      </c>
      <c r="BH140" s="218">
        <f>IF(N140="sníž. přenesená",J140,0)</f>
        <v>0</v>
      </c>
      <c r="BI140" s="218">
        <f>IF(N140="nulová",J140,0)</f>
        <v>0</v>
      </c>
      <c r="BJ140" s="17" t="s">
        <v>76</v>
      </c>
      <c r="BK140" s="218">
        <f>ROUND(I140*H140,2)</f>
        <v>0</v>
      </c>
      <c r="BL140" s="17" t="s">
        <v>265</v>
      </c>
      <c r="BM140" s="217" t="s">
        <v>1100</v>
      </c>
    </row>
    <row r="141" s="2" customFormat="1" ht="16.5" customHeight="1">
      <c r="A141" s="38"/>
      <c r="B141" s="39"/>
      <c r="C141" s="239" t="s">
        <v>794</v>
      </c>
      <c r="D141" s="239" t="s">
        <v>299</v>
      </c>
      <c r="E141" s="240" t="s">
        <v>5485</v>
      </c>
      <c r="F141" s="241" t="s">
        <v>5486</v>
      </c>
      <c r="G141" s="242" t="s">
        <v>5035</v>
      </c>
      <c r="H141" s="243">
        <v>870</v>
      </c>
      <c r="I141" s="244"/>
      <c r="J141" s="245">
        <f>ROUND(I141*H141,2)</f>
        <v>0</v>
      </c>
      <c r="K141" s="241" t="s">
        <v>19</v>
      </c>
      <c r="L141" s="246"/>
      <c r="M141" s="247" t="s">
        <v>19</v>
      </c>
      <c r="N141" s="248" t="s">
        <v>40</v>
      </c>
      <c r="O141" s="84"/>
      <c r="P141" s="215">
        <f>O141*H141</f>
        <v>0</v>
      </c>
      <c r="Q141" s="215">
        <v>0</v>
      </c>
      <c r="R141" s="215">
        <f>Q141*H141</f>
        <v>0</v>
      </c>
      <c r="S141" s="215">
        <v>0</v>
      </c>
      <c r="T141" s="216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217" t="s">
        <v>303</v>
      </c>
      <c r="AT141" s="217" t="s">
        <v>299</v>
      </c>
      <c r="AU141" s="217" t="s">
        <v>76</v>
      </c>
      <c r="AY141" s="17" t="s">
        <v>266</v>
      </c>
      <c r="BE141" s="218">
        <f>IF(N141="základní",J141,0)</f>
        <v>0</v>
      </c>
      <c r="BF141" s="218">
        <f>IF(N141="snížená",J141,0)</f>
        <v>0</v>
      </c>
      <c r="BG141" s="218">
        <f>IF(N141="zákl. přenesená",J141,0)</f>
        <v>0</v>
      </c>
      <c r="BH141" s="218">
        <f>IF(N141="sníž. přenesená",J141,0)</f>
        <v>0</v>
      </c>
      <c r="BI141" s="218">
        <f>IF(N141="nulová",J141,0)</f>
        <v>0</v>
      </c>
      <c r="BJ141" s="17" t="s">
        <v>76</v>
      </c>
      <c r="BK141" s="218">
        <f>ROUND(I141*H141,2)</f>
        <v>0</v>
      </c>
      <c r="BL141" s="17" t="s">
        <v>265</v>
      </c>
      <c r="BM141" s="217" t="s">
        <v>1114</v>
      </c>
    </row>
    <row r="142" s="2" customFormat="1" ht="16.5" customHeight="1">
      <c r="A142" s="38"/>
      <c r="B142" s="39"/>
      <c r="C142" s="239" t="s">
        <v>801</v>
      </c>
      <c r="D142" s="239" t="s">
        <v>299</v>
      </c>
      <c r="E142" s="240" t="s">
        <v>5487</v>
      </c>
      <c r="F142" s="241" t="s">
        <v>5488</v>
      </c>
      <c r="G142" s="242" t="s">
        <v>5035</v>
      </c>
      <c r="H142" s="243">
        <v>1010</v>
      </c>
      <c r="I142" s="244"/>
      <c r="J142" s="245">
        <f>ROUND(I142*H142,2)</f>
        <v>0</v>
      </c>
      <c r="K142" s="241" t="s">
        <v>19</v>
      </c>
      <c r="L142" s="246"/>
      <c r="M142" s="247" t="s">
        <v>19</v>
      </c>
      <c r="N142" s="248" t="s">
        <v>40</v>
      </c>
      <c r="O142" s="84"/>
      <c r="P142" s="215">
        <f>O142*H142</f>
        <v>0</v>
      </c>
      <c r="Q142" s="215">
        <v>0</v>
      </c>
      <c r="R142" s="215">
        <f>Q142*H142</f>
        <v>0</v>
      </c>
      <c r="S142" s="215">
        <v>0</v>
      </c>
      <c r="T142" s="216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17" t="s">
        <v>303</v>
      </c>
      <c r="AT142" s="217" t="s">
        <v>299</v>
      </c>
      <c r="AU142" s="217" t="s">
        <v>76</v>
      </c>
      <c r="AY142" s="17" t="s">
        <v>266</v>
      </c>
      <c r="BE142" s="218">
        <f>IF(N142="základní",J142,0)</f>
        <v>0</v>
      </c>
      <c r="BF142" s="218">
        <f>IF(N142="snížená",J142,0)</f>
        <v>0</v>
      </c>
      <c r="BG142" s="218">
        <f>IF(N142="zákl. přenesená",J142,0)</f>
        <v>0</v>
      </c>
      <c r="BH142" s="218">
        <f>IF(N142="sníž. přenesená",J142,0)</f>
        <v>0</v>
      </c>
      <c r="BI142" s="218">
        <f>IF(N142="nulová",J142,0)</f>
        <v>0</v>
      </c>
      <c r="BJ142" s="17" t="s">
        <v>76</v>
      </c>
      <c r="BK142" s="218">
        <f>ROUND(I142*H142,2)</f>
        <v>0</v>
      </c>
      <c r="BL142" s="17" t="s">
        <v>265</v>
      </c>
      <c r="BM142" s="217" t="s">
        <v>1129</v>
      </c>
    </row>
    <row r="143" s="2" customFormat="1" ht="16.5" customHeight="1">
      <c r="A143" s="38"/>
      <c r="B143" s="39"/>
      <c r="C143" s="239" t="s">
        <v>815</v>
      </c>
      <c r="D143" s="239" t="s">
        <v>299</v>
      </c>
      <c r="E143" s="240" t="s">
        <v>5489</v>
      </c>
      <c r="F143" s="241" t="s">
        <v>5490</v>
      </c>
      <c r="G143" s="242" t="s">
        <v>5069</v>
      </c>
      <c r="H143" s="243">
        <v>170</v>
      </c>
      <c r="I143" s="244"/>
      <c r="J143" s="245">
        <f>ROUND(I143*H143,2)</f>
        <v>0</v>
      </c>
      <c r="K143" s="241" t="s">
        <v>19</v>
      </c>
      <c r="L143" s="246"/>
      <c r="M143" s="247" t="s">
        <v>19</v>
      </c>
      <c r="N143" s="248" t="s">
        <v>40</v>
      </c>
      <c r="O143" s="84"/>
      <c r="P143" s="215">
        <f>O143*H143</f>
        <v>0</v>
      </c>
      <c r="Q143" s="215">
        <v>0</v>
      </c>
      <c r="R143" s="215">
        <f>Q143*H143</f>
        <v>0</v>
      </c>
      <c r="S143" s="215">
        <v>0</v>
      </c>
      <c r="T143" s="216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17" t="s">
        <v>303</v>
      </c>
      <c r="AT143" s="217" t="s">
        <v>299</v>
      </c>
      <c r="AU143" s="217" t="s">
        <v>76</v>
      </c>
      <c r="AY143" s="17" t="s">
        <v>266</v>
      </c>
      <c r="BE143" s="218">
        <f>IF(N143="základní",J143,0)</f>
        <v>0</v>
      </c>
      <c r="BF143" s="218">
        <f>IF(N143="snížená",J143,0)</f>
        <v>0</v>
      </c>
      <c r="BG143" s="218">
        <f>IF(N143="zákl. přenesená",J143,0)</f>
        <v>0</v>
      </c>
      <c r="BH143" s="218">
        <f>IF(N143="sníž. přenesená",J143,0)</f>
        <v>0</v>
      </c>
      <c r="BI143" s="218">
        <f>IF(N143="nulová",J143,0)</f>
        <v>0</v>
      </c>
      <c r="BJ143" s="17" t="s">
        <v>76</v>
      </c>
      <c r="BK143" s="218">
        <f>ROUND(I143*H143,2)</f>
        <v>0</v>
      </c>
      <c r="BL143" s="17" t="s">
        <v>265</v>
      </c>
      <c r="BM143" s="217" t="s">
        <v>1294</v>
      </c>
    </row>
    <row r="144" s="11" customFormat="1" ht="25.92" customHeight="1">
      <c r="A144" s="11"/>
      <c r="B144" s="192"/>
      <c r="C144" s="193"/>
      <c r="D144" s="194" t="s">
        <v>68</v>
      </c>
      <c r="E144" s="195" t="s">
        <v>5491</v>
      </c>
      <c r="F144" s="195" t="s">
        <v>3065</v>
      </c>
      <c r="G144" s="193"/>
      <c r="H144" s="193"/>
      <c r="I144" s="196"/>
      <c r="J144" s="197">
        <f>BK144</f>
        <v>0</v>
      </c>
      <c r="K144" s="193"/>
      <c r="L144" s="198"/>
      <c r="M144" s="199"/>
      <c r="N144" s="200"/>
      <c r="O144" s="200"/>
      <c r="P144" s="201">
        <f>SUM(P145:P168)</f>
        <v>0</v>
      </c>
      <c r="Q144" s="200"/>
      <c r="R144" s="201">
        <f>SUM(R145:R168)</f>
        <v>0</v>
      </c>
      <c r="S144" s="200"/>
      <c r="T144" s="202">
        <f>SUM(T145:T168)</f>
        <v>0</v>
      </c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R144" s="203" t="s">
        <v>76</v>
      </c>
      <c r="AT144" s="204" t="s">
        <v>68</v>
      </c>
      <c r="AU144" s="204" t="s">
        <v>69</v>
      </c>
      <c r="AY144" s="203" t="s">
        <v>266</v>
      </c>
      <c r="BK144" s="205">
        <f>SUM(BK145:BK168)</f>
        <v>0</v>
      </c>
    </row>
    <row r="145" s="2" customFormat="1" ht="16.5" customHeight="1">
      <c r="A145" s="38"/>
      <c r="B145" s="39"/>
      <c r="C145" s="206" t="s">
        <v>820</v>
      </c>
      <c r="D145" s="206" t="s">
        <v>267</v>
      </c>
      <c r="E145" s="207" t="s">
        <v>5492</v>
      </c>
      <c r="F145" s="208" t="s">
        <v>5493</v>
      </c>
      <c r="G145" s="209" t="s">
        <v>5069</v>
      </c>
      <c r="H145" s="210">
        <v>59</v>
      </c>
      <c r="I145" s="211"/>
      <c r="J145" s="212">
        <f>ROUND(I145*H145,2)</f>
        <v>0</v>
      </c>
      <c r="K145" s="208" t="s">
        <v>19</v>
      </c>
      <c r="L145" s="44"/>
      <c r="M145" s="213" t="s">
        <v>19</v>
      </c>
      <c r="N145" s="214" t="s">
        <v>40</v>
      </c>
      <c r="O145" s="84"/>
      <c r="P145" s="215">
        <f>O145*H145</f>
        <v>0</v>
      </c>
      <c r="Q145" s="215">
        <v>0</v>
      </c>
      <c r="R145" s="215">
        <f>Q145*H145</f>
        <v>0</v>
      </c>
      <c r="S145" s="215">
        <v>0</v>
      </c>
      <c r="T145" s="216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217" t="s">
        <v>265</v>
      </c>
      <c r="AT145" s="217" t="s">
        <v>267</v>
      </c>
      <c r="AU145" s="217" t="s">
        <v>76</v>
      </c>
      <c r="AY145" s="17" t="s">
        <v>266</v>
      </c>
      <c r="BE145" s="218">
        <f>IF(N145="základní",J145,0)</f>
        <v>0</v>
      </c>
      <c r="BF145" s="218">
        <f>IF(N145="snížená",J145,0)</f>
        <v>0</v>
      </c>
      <c r="BG145" s="218">
        <f>IF(N145="zákl. přenesená",J145,0)</f>
        <v>0</v>
      </c>
      <c r="BH145" s="218">
        <f>IF(N145="sníž. přenesená",J145,0)</f>
        <v>0</v>
      </c>
      <c r="BI145" s="218">
        <f>IF(N145="nulová",J145,0)</f>
        <v>0</v>
      </c>
      <c r="BJ145" s="17" t="s">
        <v>76</v>
      </c>
      <c r="BK145" s="218">
        <f>ROUND(I145*H145,2)</f>
        <v>0</v>
      </c>
      <c r="BL145" s="17" t="s">
        <v>265</v>
      </c>
      <c r="BM145" s="217" t="s">
        <v>1308</v>
      </c>
    </row>
    <row r="146" s="2" customFormat="1" ht="16.5" customHeight="1">
      <c r="A146" s="38"/>
      <c r="B146" s="39"/>
      <c r="C146" s="206" t="s">
        <v>827</v>
      </c>
      <c r="D146" s="206" t="s">
        <v>267</v>
      </c>
      <c r="E146" s="207" t="s">
        <v>5494</v>
      </c>
      <c r="F146" s="208" t="s">
        <v>5495</v>
      </c>
      <c r="G146" s="209" t="s">
        <v>5069</v>
      </c>
      <c r="H146" s="210">
        <v>27</v>
      </c>
      <c r="I146" s="211"/>
      <c r="J146" s="212">
        <f>ROUND(I146*H146,2)</f>
        <v>0</v>
      </c>
      <c r="K146" s="208" t="s">
        <v>19</v>
      </c>
      <c r="L146" s="44"/>
      <c r="M146" s="213" t="s">
        <v>19</v>
      </c>
      <c r="N146" s="214" t="s">
        <v>40</v>
      </c>
      <c r="O146" s="84"/>
      <c r="P146" s="215">
        <f>O146*H146</f>
        <v>0</v>
      </c>
      <c r="Q146" s="215">
        <v>0</v>
      </c>
      <c r="R146" s="215">
        <f>Q146*H146</f>
        <v>0</v>
      </c>
      <c r="S146" s="215">
        <v>0</v>
      </c>
      <c r="T146" s="216">
        <f>S146*H146</f>
        <v>0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217" t="s">
        <v>265</v>
      </c>
      <c r="AT146" s="217" t="s">
        <v>267</v>
      </c>
      <c r="AU146" s="217" t="s">
        <v>76</v>
      </c>
      <c r="AY146" s="17" t="s">
        <v>266</v>
      </c>
      <c r="BE146" s="218">
        <f>IF(N146="základní",J146,0)</f>
        <v>0</v>
      </c>
      <c r="BF146" s="218">
        <f>IF(N146="snížená",J146,0)</f>
        <v>0</v>
      </c>
      <c r="BG146" s="218">
        <f>IF(N146="zákl. přenesená",J146,0)</f>
        <v>0</v>
      </c>
      <c r="BH146" s="218">
        <f>IF(N146="sníž. přenesená",J146,0)</f>
        <v>0</v>
      </c>
      <c r="BI146" s="218">
        <f>IF(N146="nulová",J146,0)</f>
        <v>0</v>
      </c>
      <c r="BJ146" s="17" t="s">
        <v>76</v>
      </c>
      <c r="BK146" s="218">
        <f>ROUND(I146*H146,2)</f>
        <v>0</v>
      </c>
      <c r="BL146" s="17" t="s">
        <v>265</v>
      </c>
      <c r="BM146" s="217" t="s">
        <v>1321</v>
      </c>
    </row>
    <row r="147" s="2" customFormat="1" ht="16.5" customHeight="1">
      <c r="A147" s="38"/>
      <c r="B147" s="39"/>
      <c r="C147" s="206" t="s">
        <v>832</v>
      </c>
      <c r="D147" s="206" t="s">
        <v>267</v>
      </c>
      <c r="E147" s="207" t="s">
        <v>3566</v>
      </c>
      <c r="F147" s="208" t="s">
        <v>5496</v>
      </c>
      <c r="G147" s="209" t="s">
        <v>5069</v>
      </c>
      <c r="H147" s="210">
        <v>2</v>
      </c>
      <c r="I147" s="211"/>
      <c r="J147" s="212">
        <f>ROUND(I147*H147,2)</f>
        <v>0</v>
      </c>
      <c r="K147" s="208" t="s">
        <v>19</v>
      </c>
      <c r="L147" s="44"/>
      <c r="M147" s="213" t="s">
        <v>19</v>
      </c>
      <c r="N147" s="214" t="s">
        <v>40</v>
      </c>
      <c r="O147" s="84"/>
      <c r="P147" s="215">
        <f>O147*H147</f>
        <v>0</v>
      </c>
      <c r="Q147" s="215">
        <v>0</v>
      </c>
      <c r="R147" s="215">
        <f>Q147*H147</f>
        <v>0</v>
      </c>
      <c r="S147" s="215">
        <v>0</v>
      </c>
      <c r="T147" s="216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217" t="s">
        <v>265</v>
      </c>
      <c r="AT147" s="217" t="s">
        <v>267</v>
      </c>
      <c r="AU147" s="217" t="s">
        <v>76</v>
      </c>
      <c r="AY147" s="17" t="s">
        <v>266</v>
      </c>
      <c r="BE147" s="218">
        <f>IF(N147="základní",J147,0)</f>
        <v>0</v>
      </c>
      <c r="BF147" s="218">
        <f>IF(N147="snížená",J147,0)</f>
        <v>0</v>
      </c>
      <c r="BG147" s="218">
        <f>IF(N147="zákl. přenesená",J147,0)</f>
        <v>0</v>
      </c>
      <c r="BH147" s="218">
        <f>IF(N147="sníž. přenesená",J147,0)</f>
        <v>0</v>
      </c>
      <c r="BI147" s="218">
        <f>IF(N147="nulová",J147,0)</f>
        <v>0</v>
      </c>
      <c r="BJ147" s="17" t="s">
        <v>76</v>
      </c>
      <c r="BK147" s="218">
        <f>ROUND(I147*H147,2)</f>
        <v>0</v>
      </c>
      <c r="BL147" s="17" t="s">
        <v>265</v>
      </c>
      <c r="BM147" s="217" t="s">
        <v>1331</v>
      </c>
    </row>
    <row r="148" s="2" customFormat="1" ht="16.5" customHeight="1">
      <c r="A148" s="38"/>
      <c r="B148" s="39"/>
      <c r="C148" s="206" t="s">
        <v>838</v>
      </c>
      <c r="D148" s="206" t="s">
        <v>267</v>
      </c>
      <c r="E148" s="207" t="s">
        <v>5497</v>
      </c>
      <c r="F148" s="208" t="s">
        <v>5498</v>
      </c>
      <c r="G148" s="209" t="s">
        <v>5069</v>
      </c>
      <c r="H148" s="210">
        <v>1</v>
      </c>
      <c r="I148" s="211"/>
      <c r="J148" s="212">
        <f>ROUND(I148*H148,2)</f>
        <v>0</v>
      </c>
      <c r="K148" s="208" t="s">
        <v>19</v>
      </c>
      <c r="L148" s="44"/>
      <c r="M148" s="213" t="s">
        <v>19</v>
      </c>
      <c r="N148" s="214" t="s">
        <v>40</v>
      </c>
      <c r="O148" s="84"/>
      <c r="P148" s="215">
        <f>O148*H148</f>
        <v>0</v>
      </c>
      <c r="Q148" s="215">
        <v>0</v>
      </c>
      <c r="R148" s="215">
        <f>Q148*H148</f>
        <v>0</v>
      </c>
      <c r="S148" s="215">
        <v>0</v>
      </c>
      <c r="T148" s="216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217" t="s">
        <v>265</v>
      </c>
      <c r="AT148" s="217" t="s">
        <v>267</v>
      </c>
      <c r="AU148" s="217" t="s">
        <v>76</v>
      </c>
      <c r="AY148" s="17" t="s">
        <v>266</v>
      </c>
      <c r="BE148" s="218">
        <f>IF(N148="základní",J148,0)</f>
        <v>0</v>
      </c>
      <c r="BF148" s="218">
        <f>IF(N148="snížená",J148,0)</f>
        <v>0</v>
      </c>
      <c r="BG148" s="218">
        <f>IF(N148="zákl. přenesená",J148,0)</f>
        <v>0</v>
      </c>
      <c r="BH148" s="218">
        <f>IF(N148="sníž. přenesená",J148,0)</f>
        <v>0</v>
      </c>
      <c r="BI148" s="218">
        <f>IF(N148="nulová",J148,0)</f>
        <v>0</v>
      </c>
      <c r="BJ148" s="17" t="s">
        <v>76</v>
      </c>
      <c r="BK148" s="218">
        <f>ROUND(I148*H148,2)</f>
        <v>0</v>
      </c>
      <c r="BL148" s="17" t="s">
        <v>265</v>
      </c>
      <c r="BM148" s="217" t="s">
        <v>1343</v>
      </c>
    </row>
    <row r="149" s="2" customFormat="1" ht="16.5" customHeight="1">
      <c r="A149" s="38"/>
      <c r="B149" s="39"/>
      <c r="C149" s="206" t="s">
        <v>846</v>
      </c>
      <c r="D149" s="206" t="s">
        <v>267</v>
      </c>
      <c r="E149" s="207" t="s">
        <v>3560</v>
      </c>
      <c r="F149" s="208" t="s">
        <v>5499</v>
      </c>
      <c r="G149" s="209" t="s">
        <v>5069</v>
      </c>
      <c r="H149" s="210">
        <v>23</v>
      </c>
      <c r="I149" s="211"/>
      <c r="J149" s="212">
        <f>ROUND(I149*H149,2)</f>
        <v>0</v>
      </c>
      <c r="K149" s="208" t="s">
        <v>19</v>
      </c>
      <c r="L149" s="44"/>
      <c r="M149" s="213" t="s">
        <v>19</v>
      </c>
      <c r="N149" s="214" t="s">
        <v>40</v>
      </c>
      <c r="O149" s="84"/>
      <c r="P149" s="215">
        <f>O149*H149</f>
        <v>0</v>
      </c>
      <c r="Q149" s="215">
        <v>0</v>
      </c>
      <c r="R149" s="215">
        <f>Q149*H149</f>
        <v>0</v>
      </c>
      <c r="S149" s="215">
        <v>0</v>
      </c>
      <c r="T149" s="216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217" t="s">
        <v>265</v>
      </c>
      <c r="AT149" s="217" t="s">
        <v>267</v>
      </c>
      <c r="AU149" s="217" t="s">
        <v>76</v>
      </c>
      <c r="AY149" s="17" t="s">
        <v>266</v>
      </c>
      <c r="BE149" s="218">
        <f>IF(N149="základní",J149,0)</f>
        <v>0</v>
      </c>
      <c r="BF149" s="218">
        <f>IF(N149="snížená",J149,0)</f>
        <v>0</v>
      </c>
      <c r="BG149" s="218">
        <f>IF(N149="zákl. přenesená",J149,0)</f>
        <v>0</v>
      </c>
      <c r="BH149" s="218">
        <f>IF(N149="sníž. přenesená",J149,0)</f>
        <v>0</v>
      </c>
      <c r="BI149" s="218">
        <f>IF(N149="nulová",J149,0)</f>
        <v>0</v>
      </c>
      <c r="BJ149" s="17" t="s">
        <v>76</v>
      </c>
      <c r="BK149" s="218">
        <f>ROUND(I149*H149,2)</f>
        <v>0</v>
      </c>
      <c r="BL149" s="17" t="s">
        <v>265</v>
      </c>
      <c r="BM149" s="217" t="s">
        <v>90</v>
      </c>
    </row>
    <row r="150" s="2" customFormat="1" ht="16.5" customHeight="1">
      <c r="A150" s="38"/>
      <c r="B150" s="39"/>
      <c r="C150" s="206" t="s">
        <v>853</v>
      </c>
      <c r="D150" s="206" t="s">
        <v>267</v>
      </c>
      <c r="E150" s="207" t="s">
        <v>5500</v>
      </c>
      <c r="F150" s="208" t="s">
        <v>5501</v>
      </c>
      <c r="G150" s="209" t="s">
        <v>5069</v>
      </c>
      <c r="H150" s="210">
        <v>3</v>
      </c>
      <c r="I150" s="211"/>
      <c r="J150" s="212">
        <f>ROUND(I150*H150,2)</f>
        <v>0</v>
      </c>
      <c r="K150" s="208" t="s">
        <v>19</v>
      </c>
      <c r="L150" s="44"/>
      <c r="M150" s="213" t="s">
        <v>19</v>
      </c>
      <c r="N150" s="214" t="s">
        <v>40</v>
      </c>
      <c r="O150" s="84"/>
      <c r="P150" s="215">
        <f>O150*H150</f>
        <v>0</v>
      </c>
      <c r="Q150" s="215">
        <v>0</v>
      </c>
      <c r="R150" s="215">
        <f>Q150*H150</f>
        <v>0</v>
      </c>
      <c r="S150" s="215">
        <v>0</v>
      </c>
      <c r="T150" s="216">
        <f>S150*H150</f>
        <v>0</v>
      </c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R150" s="217" t="s">
        <v>265</v>
      </c>
      <c r="AT150" s="217" t="s">
        <v>267</v>
      </c>
      <c r="AU150" s="217" t="s">
        <v>76</v>
      </c>
      <c r="AY150" s="17" t="s">
        <v>266</v>
      </c>
      <c r="BE150" s="218">
        <f>IF(N150="základní",J150,0)</f>
        <v>0</v>
      </c>
      <c r="BF150" s="218">
        <f>IF(N150="snížená",J150,0)</f>
        <v>0</v>
      </c>
      <c r="BG150" s="218">
        <f>IF(N150="zákl. přenesená",J150,0)</f>
        <v>0</v>
      </c>
      <c r="BH150" s="218">
        <f>IF(N150="sníž. přenesená",J150,0)</f>
        <v>0</v>
      </c>
      <c r="BI150" s="218">
        <f>IF(N150="nulová",J150,0)</f>
        <v>0</v>
      </c>
      <c r="BJ150" s="17" t="s">
        <v>76</v>
      </c>
      <c r="BK150" s="218">
        <f>ROUND(I150*H150,2)</f>
        <v>0</v>
      </c>
      <c r="BL150" s="17" t="s">
        <v>265</v>
      </c>
      <c r="BM150" s="217" t="s">
        <v>1377</v>
      </c>
    </row>
    <row r="151" s="2" customFormat="1" ht="16.5" customHeight="1">
      <c r="A151" s="38"/>
      <c r="B151" s="39"/>
      <c r="C151" s="206" t="s">
        <v>860</v>
      </c>
      <c r="D151" s="206" t="s">
        <v>267</v>
      </c>
      <c r="E151" s="207" t="s">
        <v>5502</v>
      </c>
      <c r="F151" s="208" t="s">
        <v>5503</v>
      </c>
      <c r="G151" s="209" t="s">
        <v>5035</v>
      </c>
      <c r="H151" s="210">
        <v>110</v>
      </c>
      <c r="I151" s="211"/>
      <c r="J151" s="212">
        <f>ROUND(I151*H151,2)</f>
        <v>0</v>
      </c>
      <c r="K151" s="208" t="s">
        <v>19</v>
      </c>
      <c r="L151" s="44"/>
      <c r="M151" s="213" t="s">
        <v>19</v>
      </c>
      <c r="N151" s="214" t="s">
        <v>40</v>
      </c>
      <c r="O151" s="84"/>
      <c r="P151" s="215">
        <f>O151*H151</f>
        <v>0</v>
      </c>
      <c r="Q151" s="215">
        <v>0</v>
      </c>
      <c r="R151" s="215">
        <f>Q151*H151</f>
        <v>0</v>
      </c>
      <c r="S151" s="215">
        <v>0</v>
      </c>
      <c r="T151" s="216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217" t="s">
        <v>265</v>
      </c>
      <c r="AT151" s="217" t="s">
        <v>267</v>
      </c>
      <c r="AU151" s="217" t="s">
        <v>76</v>
      </c>
      <c r="AY151" s="17" t="s">
        <v>266</v>
      </c>
      <c r="BE151" s="218">
        <f>IF(N151="základní",J151,0)</f>
        <v>0</v>
      </c>
      <c r="BF151" s="218">
        <f>IF(N151="snížená",J151,0)</f>
        <v>0</v>
      </c>
      <c r="BG151" s="218">
        <f>IF(N151="zákl. přenesená",J151,0)</f>
        <v>0</v>
      </c>
      <c r="BH151" s="218">
        <f>IF(N151="sníž. přenesená",J151,0)</f>
        <v>0</v>
      </c>
      <c r="BI151" s="218">
        <f>IF(N151="nulová",J151,0)</f>
        <v>0</v>
      </c>
      <c r="BJ151" s="17" t="s">
        <v>76</v>
      </c>
      <c r="BK151" s="218">
        <f>ROUND(I151*H151,2)</f>
        <v>0</v>
      </c>
      <c r="BL151" s="17" t="s">
        <v>265</v>
      </c>
      <c r="BM151" s="217" t="s">
        <v>1391</v>
      </c>
    </row>
    <row r="152" s="2" customFormat="1" ht="16.5" customHeight="1">
      <c r="A152" s="38"/>
      <c r="B152" s="39"/>
      <c r="C152" s="206" t="s">
        <v>864</v>
      </c>
      <c r="D152" s="206" t="s">
        <v>267</v>
      </c>
      <c r="E152" s="207" t="s">
        <v>5504</v>
      </c>
      <c r="F152" s="208" t="s">
        <v>5505</v>
      </c>
      <c r="G152" s="209" t="s">
        <v>5035</v>
      </c>
      <c r="H152" s="210">
        <v>1230</v>
      </c>
      <c r="I152" s="211"/>
      <c r="J152" s="212">
        <f>ROUND(I152*H152,2)</f>
        <v>0</v>
      </c>
      <c r="K152" s="208" t="s">
        <v>19</v>
      </c>
      <c r="L152" s="44"/>
      <c r="M152" s="213" t="s">
        <v>19</v>
      </c>
      <c r="N152" s="214" t="s">
        <v>40</v>
      </c>
      <c r="O152" s="84"/>
      <c r="P152" s="215">
        <f>O152*H152</f>
        <v>0</v>
      </c>
      <c r="Q152" s="215">
        <v>0</v>
      </c>
      <c r="R152" s="215">
        <f>Q152*H152</f>
        <v>0</v>
      </c>
      <c r="S152" s="215">
        <v>0</v>
      </c>
      <c r="T152" s="216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217" t="s">
        <v>265</v>
      </c>
      <c r="AT152" s="217" t="s">
        <v>267</v>
      </c>
      <c r="AU152" s="217" t="s">
        <v>76</v>
      </c>
      <c r="AY152" s="17" t="s">
        <v>266</v>
      </c>
      <c r="BE152" s="218">
        <f>IF(N152="základní",J152,0)</f>
        <v>0</v>
      </c>
      <c r="BF152" s="218">
        <f>IF(N152="snížená",J152,0)</f>
        <v>0</v>
      </c>
      <c r="BG152" s="218">
        <f>IF(N152="zákl. přenesená",J152,0)</f>
        <v>0</v>
      </c>
      <c r="BH152" s="218">
        <f>IF(N152="sníž. přenesená",J152,0)</f>
        <v>0</v>
      </c>
      <c r="BI152" s="218">
        <f>IF(N152="nulová",J152,0)</f>
        <v>0</v>
      </c>
      <c r="BJ152" s="17" t="s">
        <v>76</v>
      </c>
      <c r="BK152" s="218">
        <f>ROUND(I152*H152,2)</f>
        <v>0</v>
      </c>
      <c r="BL152" s="17" t="s">
        <v>265</v>
      </c>
      <c r="BM152" s="217" t="s">
        <v>1408</v>
      </c>
    </row>
    <row r="153" s="2" customFormat="1" ht="16.5" customHeight="1">
      <c r="A153" s="38"/>
      <c r="B153" s="39"/>
      <c r="C153" s="206" t="s">
        <v>871</v>
      </c>
      <c r="D153" s="206" t="s">
        <v>267</v>
      </c>
      <c r="E153" s="207" t="s">
        <v>5506</v>
      </c>
      <c r="F153" s="208" t="s">
        <v>5507</v>
      </c>
      <c r="G153" s="209" t="s">
        <v>5035</v>
      </c>
      <c r="H153" s="210">
        <v>320</v>
      </c>
      <c r="I153" s="211"/>
      <c r="J153" s="212">
        <f>ROUND(I153*H153,2)</f>
        <v>0</v>
      </c>
      <c r="K153" s="208" t="s">
        <v>19</v>
      </c>
      <c r="L153" s="44"/>
      <c r="M153" s="213" t="s">
        <v>19</v>
      </c>
      <c r="N153" s="214" t="s">
        <v>40</v>
      </c>
      <c r="O153" s="84"/>
      <c r="P153" s="215">
        <f>O153*H153</f>
        <v>0</v>
      </c>
      <c r="Q153" s="215">
        <v>0</v>
      </c>
      <c r="R153" s="215">
        <f>Q153*H153</f>
        <v>0</v>
      </c>
      <c r="S153" s="215">
        <v>0</v>
      </c>
      <c r="T153" s="216">
        <f>S153*H153</f>
        <v>0</v>
      </c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R153" s="217" t="s">
        <v>265</v>
      </c>
      <c r="AT153" s="217" t="s">
        <v>267</v>
      </c>
      <c r="AU153" s="217" t="s">
        <v>76</v>
      </c>
      <c r="AY153" s="17" t="s">
        <v>266</v>
      </c>
      <c r="BE153" s="218">
        <f>IF(N153="základní",J153,0)</f>
        <v>0</v>
      </c>
      <c r="BF153" s="218">
        <f>IF(N153="snížená",J153,0)</f>
        <v>0</v>
      </c>
      <c r="BG153" s="218">
        <f>IF(N153="zákl. přenesená",J153,0)</f>
        <v>0</v>
      </c>
      <c r="BH153" s="218">
        <f>IF(N153="sníž. přenesená",J153,0)</f>
        <v>0</v>
      </c>
      <c r="BI153" s="218">
        <f>IF(N153="nulová",J153,0)</f>
        <v>0</v>
      </c>
      <c r="BJ153" s="17" t="s">
        <v>76</v>
      </c>
      <c r="BK153" s="218">
        <f>ROUND(I153*H153,2)</f>
        <v>0</v>
      </c>
      <c r="BL153" s="17" t="s">
        <v>265</v>
      </c>
      <c r="BM153" s="217" t="s">
        <v>1420</v>
      </c>
    </row>
    <row r="154" s="2" customFormat="1" ht="16.5" customHeight="1">
      <c r="A154" s="38"/>
      <c r="B154" s="39"/>
      <c r="C154" s="206" t="s">
        <v>878</v>
      </c>
      <c r="D154" s="206" t="s">
        <v>267</v>
      </c>
      <c r="E154" s="207" t="s">
        <v>5508</v>
      </c>
      <c r="F154" s="208" t="s">
        <v>5509</v>
      </c>
      <c r="G154" s="209" t="s">
        <v>5069</v>
      </c>
      <c r="H154" s="210">
        <v>20</v>
      </c>
      <c r="I154" s="211"/>
      <c r="J154" s="212">
        <f>ROUND(I154*H154,2)</f>
        <v>0</v>
      </c>
      <c r="K154" s="208" t="s">
        <v>19</v>
      </c>
      <c r="L154" s="44"/>
      <c r="M154" s="213" t="s">
        <v>19</v>
      </c>
      <c r="N154" s="214" t="s">
        <v>40</v>
      </c>
      <c r="O154" s="84"/>
      <c r="P154" s="215">
        <f>O154*H154</f>
        <v>0</v>
      </c>
      <c r="Q154" s="215">
        <v>0</v>
      </c>
      <c r="R154" s="215">
        <f>Q154*H154</f>
        <v>0</v>
      </c>
      <c r="S154" s="215">
        <v>0</v>
      </c>
      <c r="T154" s="216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217" t="s">
        <v>265</v>
      </c>
      <c r="AT154" s="217" t="s">
        <v>267</v>
      </c>
      <c r="AU154" s="217" t="s">
        <v>76</v>
      </c>
      <c r="AY154" s="17" t="s">
        <v>266</v>
      </c>
      <c r="BE154" s="218">
        <f>IF(N154="základní",J154,0)</f>
        <v>0</v>
      </c>
      <c r="BF154" s="218">
        <f>IF(N154="snížená",J154,0)</f>
        <v>0</v>
      </c>
      <c r="BG154" s="218">
        <f>IF(N154="zákl. přenesená",J154,0)</f>
        <v>0</v>
      </c>
      <c r="BH154" s="218">
        <f>IF(N154="sníž. přenesená",J154,0)</f>
        <v>0</v>
      </c>
      <c r="BI154" s="218">
        <f>IF(N154="nulová",J154,0)</f>
        <v>0</v>
      </c>
      <c r="BJ154" s="17" t="s">
        <v>76</v>
      </c>
      <c r="BK154" s="218">
        <f>ROUND(I154*H154,2)</f>
        <v>0</v>
      </c>
      <c r="BL154" s="17" t="s">
        <v>265</v>
      </c>
      <c r="BM154" s="217" t="s">
        <v>1434</v>
      </c>
    </row>
    <row r="155" s="2" customFormat="1" ht="16.5" customHeight="1">
      <c r="A155" s="38"/>
      <c r="B155" s="39"/>
      <c r="C155" s="206" t="s">
        <v>886</v>
      </c>
      <c r="D155" s="206" t="s">
        <v>267</v>
      </c>
      <c r="E155" s="207" t="s">
        <v>5510</v>
      </c>
      <c r="F155" s="208" t="s">
        <v>5511</v>
      </c>
      <c r="G155" s="209" t="s">
        <v>5069</v>
      </c>
      <c r="H155" s="210">
        <v>8</v>
      </c>
      <c r="I155" s="211"/>
      <c r="J155" s="212">
        <f>ROUND(I155*H155,2)</f>
        <v>0</v>
      </c>
      <c r="K155" s="208" t="s">
        <v>19</v>
      </c>
      <c r="L155" s="44"/>
      <c r="M155" s="213" t="s">
        <v>19</v>
      </c>
      <c r="N155" s="214" t="s">
        <v>40</v>
      </c>
      <c r="O155" s="84"/>
      <c r="P155" s="215">
        <f>O155*H155</f>
        <v>0</v>
      </c>
      <c r="Q155" s="215">
        <v>0</v>
      </c>
      <c r="R155" s="215">
        <f>Q155*H155</f>
        <v>0</v>
      </c>
      <c r="S155" s="215">
        <v>0</v>
      </c>
      <c r="T155" s="216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217" t="s">
        <v>265</v>
      </c>
      <c r="AT155" s="217" t="s">
        <v>267</v>
      </c>
      <c r="AU155" s="217" t="s">
        <v>76</v>
      </c>
      <c r="AY155" s="17" t="s">
        <v>266</v>
      </c>
      <c r="BE155" s="218">
        <f>IF(N155="základní",J155,0)</f>
        <v>0</v>
      </c>
      <c r="BF155" s="218">
        <f>IF(N155="snížená",J155,0)</f>
        <v>0</v>
      </c>
      <c r="BG155" s="218">
        <f>IF(N155="zákl. přenesená",J155,0)</f>
        <v>0</v>
      </c>
      <c r="BH155" s="218">
        <f>IF(N155="sníž. přenesená",J155,0)</f>
        <v>0</v>
      </c>
      <c r="BI155" s="218">
        <f>IF(N155="nulová",J155,0)</f>
        <v>0</v>
      </c>
      <c r="BJ155" s="17" t="s">
        <v>76</v>
      </c>
      <c r="BK155" s="218">
        <f>ROUND(I155*H155,2)</f>
        <v>0</v>
      </c>
      <c r="BL155" s="17" t="s">
        <v>265</v>
      </c>
      <c r="BM155" s="217" t="s">
        <v>1446</v>
      </c>
    </row>
    <row r="156" s="2" customFormat="1" ht="16.5" customHeight="1">
      <c r="A156" s="38"/>
      <c r="B156" s="39"/>
      <c r="C156" s="206" t="s">
        <v>893</v>
      </c>
      <c r="D156" s="206" t="s">
        <v>267</v>
      </c>
      <c r="E156" s="207" t="s">
        <v>5512</v>
      </c>
      <c r="F156" s="208" t="s">
        <v>5513</v>
      </c>
      <c r="G156" s="209" t="s">
        <v>5069</v>
      </c>
      <c r="H156" s="210">
        <v>56</v>
      </c>
      <c r="I156" s="211"/>
      <c r="J156" s="212">
        <f>ROUND(I156*H156,2)</f>
        <v>0</v>
      </c>
      <c r="K156" s="208" t="s">
        <v>19</v>
      </c>
      <c r="L156" s="44"/>
      <c r="M156" s="213" t="s">
        <v>19</v>
      </c>
      <c r="N156" s="214" t="s">
        <v>40</v>
      </c>
      <c r="O156" s="84"/>
      <c r="P156" s="215">
        <f>O156*H156</f>
        <v>0</v>
      </c>
      <c r="Q156" s="215">
        <v>0</v>
      </c>
      <c r="R156" s="215">
        <f>Q156*H156</f>
        <v>0</v>
      </c>
      <c r="S156" s="215">
        <v>0</v>
      </c>
      <c r="T156" s="216">
        <f>S156*H156</f>
        <v>0</v>
      </c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R156" s="217" t="s">
        <v>265</v>
      </c>
      <c r="AT156" s="217" t="s">
        <v>267</v>
      </c>
      <c r="AU156" s="217" t="s">
        <v>76</v>
      </c>
      <c r="AY156" s="17" t="s">
        <v>266</v>
      </c>
      <c r="BE156" s="218">
        <f>IF(N156="základní",J156,0)</f>
        <v>0</v>
      </c>
      <c r="BF156" s="218">
        <f>IF(N156="snížená",J156,0)</f>
        <v>0</v>
      </c>
      <c r="BG156" s="218">
        <f>IF(N156="zákl. přenesená",J156,0)</f>
        <v>0</v>
      </c>
      <c r="BH156" s="218">
        <f>IF(N156="sníž. přenesená",J156,0)</f>
        <v>0</v>
      </c>
      <c r="BI156" s="218">
        <f>IF(N156="nulová",J156,0)</f>
        <v>0</v>
      </c>
      <c r="BJ156" s="17" t="s">
        <v>76</v>
      </c>
      <c r="BK156" s="218">
        <f>ROUND(I156*H156,2)</f>
        <v>0</v>
      </c>
      <c r="BL156" s="17" t="s">
        <v>265</v>
      </c>
      <c r="BM156" s="217" t="s">
        <v>1458</v>
      </c>
    </row>
    <row r="157" s="2" customFormat="1" ht="16.5" customHeight="1">
      <c r="A157" s="38"/>
      <c r="B157" s="39"/>
      <c r="C157" s="206" t="s">
        <v>901</v>
      </c>
      <c r="D157" s="206" t="s">
        <v>267</v>
      </c>
      <c r="E157" s="207" t="s">
        <v>5514</v>
      </c>
      <c r="F157" s="208" t="s">
        <v>5515</v>
      </c>
      <c r="G157" s="209" t="s">
        <v>5069</v>
      </c>
      <c r="H157" s="210">
        <v>56</v>
      </c>
      <c r="I157" s="211"/>
      <c r="J157" s="212">
        <f>ROUND(I157*H157,2)</f>
        <v>0</v>
      </c>
      <c r="K157" s="208" t="s">
        <v>19</v>
      </c>
      <c r="L157" s="44"/>
      <c r="M157" s="213" t="s">
        <v>19</v>
      </c>
      <c r="N157" s="214" t="s">
        <v>40</v>
      </c>
      <c r="O157" s="84"/>
      <c r="P157" s="215">
        <f>O157*H157</f>
        <v>0</v>
      </c>
      <c r="Q157" s="215">
        <v>0</v>
      </c>
      <c r="R157" s="215">
        <f>Q157*H157</f>
        <v>0</v>
      </c>
      <c r="S157" s="215">
        <v>0</v>
      </c>
      <c r="T157" s="216">
        <f>S157*H157</f>
        <v>0</v>
      </c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R157" s="217" t="s">
        <v>265</v>
      </c>
      <c r="AT157" s="217" t="s">
        <v>267</v>
      </c>
      <c r="AU157" s="217" t="s">
        <v>76</v>
      </c>
      <c r="AY157" s="17" t="s">
        <v>266</v>
      </c>
      <c r="BE157" s="218">
        <f>IF(N157="základní",J157,0)</f>
        <v>0</v>
      </c>
      <c r="BF157" s="218">
        <f>IF(N157="snížená",J157,0)</f>
        <v>0</v>
      </c>
      <c r="BG157" s="218">
        <f>IF(N157="zákl. přenesená",J157,0)</f>
        <v>0</v>
      </c>
      <c r="BH157" s="218">
        <f>IF(N157="sníž. přenesená",J157,0)</f>
        <v>0</v>
      </c>
      <c r="BI157" s="218">
        <f>IF(N157="nulová",J157,0)</f>
        <v>0</v>
      </c>
      <c r="BJ157" s="17" t="s">
        <v>76</v>
      </c>
      <c r="BK157" s="218">
        <f>ROUND(I157*H157,2)</f>
        <v>0</v>
      </c>
      <c r="BL157" s="17" t="s">
        <v>265</v>
      </c>
      <c r="BM157" s="217" t="s">
        <v>1471</v>
      </c>
    </row>
    <row r="158" s="2" customFormat="1" ht="16.5" customHeight="1">
      <c r="A158" s="38"/>
      <c r="B158" s="39"/>
      <c r="C158" s="206" t="s">
        <v>906</v>
      </c>
      <c r="D158" s="206" t="s">
        <v>267</v>
      </c>
      <c r="E158" s="207" t="s">
        <v>5516</v>
      </c>
      <c r="F158" s="208" t="s">
        <v>5517</v>
      </c>
      <c r="G158" s="209" t="s">
        <v>5069</v>
      </c>
      <c r="H158" s="210">
        <v>31</v>
      </c>
      <c r="I158" s="211"/>
      <c r="J158" s="212">
        <f>ROUND(I158*H158,2)</f>
        <v>0</v>
      </c>
      <c r="K158" s="208" t="s">
        <v>19</v>
      </c>
      <c r="L158" s="44"/>
      <c r="M158" s="213" t="s">
        <v>19</v>
      </c>
      <c r="N158" s="214" t="s">
        <v>40</v>
      </c>
      <c r="O158" s="84"/>
      <c r="P158" s="215">
        <f>O158*H158</f>
        <v>0</v>
      </c>
      <c r="Q158" s="215">
        <v>0</v>
      </c>
      <c r="R158" s="215">
        <f>Q158*H158</f>
        <v>0</v>
      </c>
      <c r="S158" s="215">
        <v>0</v>
      </c>
      <c r="T158" s="216">
        <f>S158*H158</f>
        <v>0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217" t="s">
        <v>265</v>
      </c>
      <c r="AT158" s="217" t="s">
        <v>267</v>
      </c>
      <c r="AU158" s="217" t="s">
        <v>76</v>
      </c>
      <c r="AY158" s="17" t="s">
        <v>266</v>
      </c>
      <c r="BE158" s="218">
        <f>IF(N158="základní",J158,0)</f>
        <v>0</v>
      </c>
      <c r="BF158" s="218">
        <f>IF(N158="snížená",J158,0)</f>
        <v>0</v>
      </c>
      <c r="BG158" s="218">
        <f>IF(N158="zákl. přenesená",J158,0)</f>
        <v>0</v>
      </c>
      <c r="BH158" s="218">
        <f>IF(N158="sníž. přenesená",J158,0)</f>
        <v>0</v>
      </c>
      <c r="BI158" s="218">
        <f>IF(N158="nulová",J158,0)</f>
        <v>0</v>
      </c>
      <c r="BJ158" s="17" t="s">
        <v>76</v>
      </c>
      <c r="BK158" s="218">
        <f>ROUND(I158*H158,2)</f>
        <v>0</v>
      </c>
      <c r="BL158" s="17" t="s">
        <v>265</v>
      </c>
      <c r="BM158" s="217" t="s">
        <v>1482</v>
      </c>
    </row>
    <row r="159" s="2" customFormat="1" ht="16.5" customHeight="1">
      <c r="A159" s="38"/>
      <c r="B159" s="39"/>
      <c r="C159" s="206" t="s">
        <v>911</v>
      </c>
      <c r="D159" s="206" t="s">
        <v>267</v>
      </c>
      <c r="E159" s="207" t="s">
        <v>5518</v>
      </c>
      <c r="F159" s="208" t="s">
        <v>5519</v>
      </c>
      <c r="G159" s="209" t="s">
        <v>5069</v>
      </c>
      <c r="H159" s="210">
        <v>724</v>
      </c>
      <c r="I159" s="211"/>
      <c r="J159" s="212">
        <f>ROUND(I159*H159,2)</f>
        <v>0</v>
      </c>
      <c r="K159" s="208" t="s">
        <v>19</v>
      </c>
      <c r="L159" s="44"/>
      <c r="M159" s="213" t="s">
        <v>19</v>
      </c>
      <c r="N159" s="214" t="s">
        <v>40</v>
      </c>
      <c r="O159" s="84"/>
      <c r="P159" s="215">
        <f>O159*H159</f>
        <v>0</v>
      </c>
      <c r="Q159" s="215">
        <v>0</v>
      </c>
      <c r="R159" s="215">
        <f>Q159*H159</f>
        <v>0</v>
      </c>
      <c r="S159" s="215">
        <v>0</v>
      </c>
      <c r="T159" s="216">
        <f>S159*H159</f>
        <v>0</v>
      </c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R159" s="217" t="s">
        <v>265</v>
      </c>
      <c r="AT159" s="217" t="s">
        <v>267</v>
      </c>
      <c r="AU159" s="217" t="s">
        <v>76</v>
      </c>
      <c r="AY159" s="17" t="s">
        <v>266</v>
      </c>
      <c r="BE159" s="218">
        <f>IF(N159="základní",J159,0)</f>
        <v>0</v>
      </c>
      <c r="BF159" s="218">
        <f>IF(N159="snížená",J159,0)</f>
        <v>0</v>
      </c>
      <c r="BG159" s="218">
        <f>IF(N159="zákl. přenesená",J159,0)</f>
        <v>0</v>
      </c>
      <c r="BH159" s="218">
        <f>IF(N159="sníž. přenesená",J159,0)</f>
        <v>0</v>
      </c>
      <c r="BI159" s="218">
        <f>IF(N159="nulová",J159,0)</f>
        <v>0</v>
      </c>
      <c r="BJ159" s="17" t="s">
        <v>76</v>
      </c>
      <c r="BK159" s="218">
        <f>ROUND(I159*H159,2)</f>
        <v>0</v>
      </c>
      <c r="BL159" s="17" t="s">
        <v>265</v>
      </c>
      <c r="BM159" s="217" t="s">
        <v>1494</v>
      </c>
    </row>
    <row r="160" s="2" customFormat="1" ht="16.5" customHeight="1">
      <c r="A160" s="38"/>
      <c r="B160" s="39"/>
      <c r="C160" s="206" t="s">
        <v>918</v>
      </c>
      <c r="D160" s="206" t="s">
        <v>267</v>
      </c>
      <c r="E160" s="207" t="s">
        <v>5520</v>
      </c>
      <c r="F160" s="208" t="s">
        <v>5521</v>
      </c>
      <c r="G160" s="209" t="s">
        <v>5035</v>
      </c>
      <c r="H160" s="210">
        <v>2640</v>
      </c>
      <c r="I160" s="211"/>
      <c r="J160" s="212">
        <f>ROUND(I160*H160,2)</f>
        <v>0</v>
      </c>
      <c r="K160" s="208" t="s">
        <v>19</v>
      </c>
      <c r="L160" s="44"/>
      <c r="M160" s="213" t="s">
        <v>19</v>
      </c>
      <c r="N160" s="214" t="s">
        <v>40</v>
      </c>
      <c r="O160" s="84"/>
      <c r="P160" s="215">
        <f>O160*H160</f>
        <v>0</v>
      </c>
      <c r="Q160" s="215">
        <v>0</v>
      </c>
      <c r="R160" s="215">
        <f>Q160*H160</f>
        <v>0</v>
      </c>
      <c r="S160" s="215">
        <v>0</v>
      </c>
      <c r="T160" s="216">
        <f>S160*H160</f>
        <v>0</v>
      </c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R160" s="217" t="s">
        <v>265</v>
      </c>
      <c r="AT160" s="217" t="s">
        <v>267</v>
      </c>
      <c r="AU160" s="217" t="s">
        <v>76</v>
      </c>
      <c r="AY160" s="17" t="s">
        <v>266</v>
      </c>
      <c r="BE160" s="218">
        <f>IF(N160="základní",J160,0)</f>
        <v>0</v>
      </c>
      <c r="BF160" s="218">
        <f>IF(N160="snížená",J160,0)</f>
        <v>0</v>
      </c>
      <c r="BG160" s="218">
        <f>IF(N160="zákl. přenesená",J160,0)</f>
        <v>0</v>
      </c>
      <c r="BH160" s="218">
        <f>IF(N160="sníž. přenesená",J160,0)</f>
        <v>0</v>
      </c>
      <c r="BI160" s="218">
        <f>IF(N160="nulová",J160,0)</f>
        <v>0</v>
      </c>
      <c r="BJ160" s="17" t="s">
        <v>76</v>
      </c>
      <c r="BK160" s="218">
        <f>ROUND(I160*H160,2)</f>
        <v>0</v>
      </c>
      <c r="BL160" s="17" t="s">
        <v>265</v>
      </c>
      <c r="BM160" s="217" t="s">
        <v>1528</v>
      </c>
    </row>
    <row r="161" s="2" customFormat="1" ht="16.5" customHeight="1">
      <c r="A161" s="38"/>
      <c r="B161" s="39"/>
      <c r="C161" s="206" t="s">
        <v>925</v>
      </c>
      <c r="D161" s="206" t="s">
        <v>267</v>
      </c>
      <c r="E161" s="207" t="s">
        <v>5522</v>
      </c>
      <c r="F161" s="208" t="s">
        <v>5523</v>
      </c>
      <c r="G161" s="209" t="s">
        <v>5035</v>
      </c>
      <c r="H161" s="210">
        <v>270</v>
      </c>
      <c r="I161" s="211"/>
      <c r="J161" s="212">
        <f>ROUND(I161*H161,2)</f>
        <v>0</v>
      </c>
      <c r="K161" s="208" t="s">
        <v>19</v>
      </c>
      <c r="L161" s="44"/>
      <c r="M161" s="213" t="s">
        <v>19</v>
      </c>
      <c r="N161" s="214" t="s">
        <v>40</v>
      </c>
      <c r="O161" s="84"/>
      <c r="P161" s="215">
        <f>O161*H161</f>
        <v>0</v>
      </c>
      <c r="Q161" s="215">
        <v>0</v>
      </c>
      <c r="R161" s="215">
        <f>Q161*H161</f>
        <v>0</v>
      </c>
      <c r="S161" s="215">
        <v>0</v>
      </c>
      <c r="T161" s="216">
        <f>S161*H161</f>
        <v>0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217" t="s">
        <v>265</v>
      </c>
      <c r="AT161" s="217" t="s">
        <v>267</v>
      </c>
      <c r="AU161" s="217" t="s">
        <v>76</v>
      </c>
      <c r="AY161" s="17" t="s">
        <v>266</v>
      </c>
      <c r="BE161" s="218">
        <f>IF(N161="základní",J161,0)</f>
        <v>0</v>
      </c>
      <c r="BF161" s="218">
        <f>IF(N161="snížená",J161,0)</f>
        <v>0</v>
      </c>
      <c r="BG161" s="218">
        <f>IF(N161="zákl. přenesená",J161,0)</f>
        <v>0</v>
      </c>
      <c r="BH161" s="218">
        <f>IF(N161="sníž. přenesená",J161,0)</f>
        <v>0</v>
      </c>
      <c r="BI161" s="218">
        <f>IF(N161="nulová",J161,0)</f>
        <v>0</v>
      </c>
      <c r="BJ161" s="17" t="s">
        <v>76</v>
      </c>
      <c r="BK161" s="218">
        <f>ROUND(I161*H161,2)</f>
        <v>0</v>
      </c>
      <c r="BL161" s="17" t="s">
        <v>265</v>
      </c>
      <c r="BM161" s="217" t="s">
        <v>1549</v>
      </c>
    </row>
    <row r="162" s="2" customFormat="1" ht="16.5" customHeight="1">
      <c r="A162" s="38"/>
      <c r="B162" s="39"/>
      <c r="C162" s="206" t="s">
        <v>932</v>
      </c>
      <c r="D162" s="206" t="s">
        <v>267</v>
      </c>
      <c r="E162" s="207" t="s">
        <v>5524</v>
      </c>
      <c r="F162" s="208" t="s">
        <v>5525</v>
      </c>
      <c r="G162" s="209" t="s">
        <v>5350</v>
      </c>
      <c r="H162" s="210">
        <v>1</v>
      </c>
      <c r="I162" s="211"/>
      <c r="J162" s="212">
        <f>ROUND(I162*H162,2)</f>
        <v>0</v>
      </c>
      <c r="K162" s="208" t="s">
        <v>19</v>
      </c>
      <c r="L162" s="44"/>
      <c r="M162" s="213" t="s">
        <v>19</v>
      </c>
      <c r="N162" s="214" t="s">
        <v>40</v>
      </c>
      <c r="O162" s="84"/>
      <c r="P162" s="215">
        <f>O162*H162</f>
        <v>0</v>
      </c>
      <c r="Q162" s="215">
        <v>0</v>
      </c>
      <c r="R162" s="215">
        <f>Q162*H162</f>
        <v>0</v>
      </c>
      <c r="S162" s="215">
        <v>0</v>
      </c>
      <c r="T162" s="216">
        <f>S162*H162</f>
        <v>0</v>
      </c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R162" s="217" t="s">
        <v>265</v>
      </c>
      <c r="AT162" s="217" t="s">
        <v>267</v>
      </c>
      <c r="AU162" s="217" t="s">
        <v>76</v>
      </c>
      <c r="AY162" s="17" t="s">
        <v>266</v>
      </c>
      <c r="BE162" s="218">
        <f>IF(N162="základní",J162,0)</f>
        <v>0</v>
      </c>
      <c r="BF162" s="218">
        <f>IF(N162="snížená",J162,0)</f>
        <v>0</v>
      </c>
      <c r="BG162" s="218">
        <f>IF(N162="zákl. přenesená",J162,0)</f>
        <v>0</v>
      </c>
      <c r="BH162" s="218">
        <f>IF(N162="sníž. přenesená",J162,0)</f>
        <v>0</v>
      </c>
      <c r="BI162" s="218">
        <f>IF(N162="nulová",J162,0)</f>
        <v>0</v>
      </c>
      <c r="BJ162" s="17" t="s">
        <v>76</v>
      </c>
      <c r="BK162" s="218">
        <f>ROUND(I162*H162,2)</f>
        <v>0</v>
      </c>
      <c r="BL162" s="17" t="s">
        <v>265</v>
      </c>
      <c r="BM162" s="217" t="s">
        <v>1145</v>
      </c>
    </row>
    <row r="163" s="2" customFormat="1" ht="16.5" customHeight="1">
      <c r="A163" s="38"/>
      <c r="B163" s="39"/>
      <c r="C163" s="206" t="s">
        <v>944</v>
      </c>
      <c r="D163" s="206" t="s">
        <v>267</v>
      </c>
      <c r="E163" s="207" t="s">
        <v>5526</v>
      </c>
      <c r="F163" s="208" t="s">
        <v>5527</v>
      </c>
      <c r="G163" s="209" t="s">
        <v>5069</v>
      </c>
      <c r="H163" s="210">
        <v>40</v>
      </c>
      <c r="I163" s="211"/>
      <c r="J163" s="212">
        <f>ROUND(I163*H163,2)</f>
        <v>0</v>
      </c>
      <c r="K163" s="208" t="s">
        <v>19</v>
      </c>
      <c r="L163" s="44"/>
      <c r="M163" s="213" t="s">
        <v>19</v>
      </c>
      <c r="N163" s="214" t="s">
        <v>40</v>
      </c>
      <c r="O163" s="84"/>
      <c r="P163" s="215">
        <f>O163*H163</f>
        <v>0</v>
      </c>
      <c r="Q163" s="215">
        <v>0</v>
      </c>
      <c r="R163" s="215">
        <f>Q163*H163</f>
        <v>0</v>
      </c>
      <c r="S163" s="215">
        <v>0</v>
      </c>
      <c r="T163" s="216">
        <f>S163*H163</f>
        <v>0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217" t="s">
        <v>265</v>
      </c>
      <c r="AT163" s="217" t="s">
        <v>267</v>
      </c>
      <c r="AU163" s="217" t="s">
        <v>76</v>
      </c>
      <c r="AY163" s="17" t="s">
        <v>266</v>
      </c>
      <c r="BE163" s="218">
        <f>IF(N163="základní",J163,0)</f>
        <v>0</v>
      </c>
      <c r="BF163" s="218">
        <f>IF(N163="snížená",J163,0)</f>
        <v>0</v>
      </c>
      <c r="BG163" s="218">
        <f>IF(N163="zákl. přenesená",J163,0)</f>
        <v>0</v>
      </c>
      <c r="BH163" s="218">
        <f>IF(N163="sníž. přenesená",J163,0)</f>
        <v>0</v>
      </c>
      <c r="BI163" s="218">
        <f>IF(N163="nulová",J163,0)</f>
        <v>0</v>
      </c>
      <c r="BJ163" s="17" t="s">
        <v>76</v>
      </c>
      <c r="BK163" s="218">
        <f>ROUND(I163*H163,2)</f>
        <v>0</v>
      </c>
      <c r="BL163" s="17" t="s">
        <v>265</v>
      </c>
      <c r="BM163" s="217" t="s">
        <v>1156</v>
      </c>
    </row>
    <row r="164" s="2" customFormat="1" ht="16.5" customHeight="1">
      <c r="A164" s="38"/>
      <c r="B164" s="39"/>
      <c r="C164" s="206" t="s">
        <v>951</v>
      </c>
      <c r="D164" s="206" t="s">
        <v>267</v>
      </c>
      <c r="E164" s="207" t="s">
        <v>5528</v>
      </c>
      <c r="F164" s="208" t="s">
        <v>5529</v>
      </c>
      <c r="G164" s="209" t="s">
        <v>5069</v>
      </c>
      <c r="H164" s="210">
        <v>40</v>
      </c>
      <c r="I164" s="211"/>
      <c r="J164" s="212">
        <f>ROUND(I164*H164,2)</f>
        <v>0</v>
      </c>
      <c r="K164" s="208" t="s">
        <v>19</v>
      </c>
      <c r="L164" s="44"/>
      <c r="M164" s="213" t="s">
        <v>19</v>
      </c>
      <c r="N164" s="214" t="s">
        <v>40</v>
      </c>
      <c r="O164" s="84"/>
      <c r="P164" s="215">
        <f>O164*H164</f>
        <v>0</v>
      </c>
      <c r="Q164" s="215">
        <v>0</v>
      </c>
      <c r="R164" s="215">
        <f>Q164*H164</f>
        <v>0</v>
      </c>
      <c r="S164" s="215">
        <v>0</v>
      </c>
      <c r="T164" s="216">
        <f>S164*H164</f>
        <v>0</v>
      </c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R164" s="217" t="s">
        <v>265</v>
      </c>
      <c r="AT164" s="217" t="s">
        <v>267</v>
      </c>
      <c r="AU164" s="217" t="s">
        <v>76</v>
      </c>
      <c r="AY164" s="17" t="s">
        <v>266</v>
      </c>
      <c r="BE164" s="218">
        <f>IF(N164="základní",J164,0)</f>
        <v>0</v>
      </c>
      <c r="BF164" s="218">
        <f>IF(N164="snížená",J164,0)</f>
        <v>0</v>
      </c>
      <c r="BG164" s="218">
        <f>IF(N164="zákl. přenesená",J164,0)</f>
        <v>0</v>
      </c>
      <c r="BH164" s="218">
        <f>IF(N164="sníž. přenesená",J164,0)</f>
        <v>0</v>
      </c>
      <c r="BI164" s="218">
        <f>IF(N164="nulová",J164,0)</f>
        <v>0</v>
      </c>
      <c r="BJ164" s="17" t="s">
        <v>76</v>
      </c>
      <c r="BK164" s="218">
        <f>ROUND(I164*H164,2)</f>
        <v>0</v>
      </c>
      <c r="BL164" s="17" t="s">
        <v>265</v>
      </c>
      <c r="BM164" s="217" t="s">
        <v>1166</v>
      </c>
    </row>
    <row r="165" s="2" customFormat="1" ht="16.5" customHeight="1">
      <c r="A165" s="38"/>
      <c r="B165" s="39"/>
      <c r="C165" s="206" t="s">
        <v>958</v>
      </c>
      <c r="D165" s="206" t="s">
        <v>267</v>
      </c>
      <c r="E165" s="207" t="s">
        <v>5530</v>
      </c>
      <c r="F165" s="208" t="s">
        <v>5531</v>
      </c>
      <c r="G165" s="209" t="s">
        <v>5069</v>
      </c>
      <c r="H165" s="210">
        <v>30</v>
      </c>
      <c r="I165" s="211"/>
      <c r="J165" s="212">
        <f>ROUND(I165*H165,2)</f>
        <v>0</v>
      </c>
      <c r="K165" s="208" t="s">
        <v>19</v>
      </c>
      <c r="L165" s="44"/>
      <c r="M165" s="213" t="s">
        <v>19</v>
      </c>
      <c r="N165" s="214" t="s">
        <v>40</v>
      </c>
      <c r="O165" s="84"/>
      <c r="P165" s="215">
        <f>O165*H165</f>
        <v>0</v>
      </c>
      <c r="Q165" s="215">
        <v>0</v>
      </c>
      <c r="R165" s="215">
        <f>Q165*H165</f>
        <v>0</v>
      </c>
      <c r="S165" s="215">
        <v>0</v>
      </c>
      <c r="T165" s="216">
        <f>S165*H165</f>
        <v>0</v>
      </c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R165" s="217" t="s">
        <v>265</v>
      </c>
      <c r="AT165" s="217" t="s">
        <v>267</v>
      </c>
      <c r="AU165" s="217" t="s">
        <v>76</v>
      </c>
      <c r="AY165" s="17" t="s">
        <v>266</v>
      </c>
      <c r="BE165" s="218">
        <f>IF(N165="základní",J165,0)</f>
        <v>0</v>
      </c>
      <c r="BF165" s="218">
        <f>IF(N165="snížená",J165,0)</f>
        <v>0</v>
      </c>
      <c r="BG165" s="218">
        <f>IF(N165="zákl. přenesená",J165,0)</f>
        <v>0</v>
      </c>
      <c r="BH165" s="218">
        <f>IF(N165="sníž. přenesená",J165,0)</f>
        <v>0</v>
      </c>
      <c r="BI165" s="218">
        <f>IF(N165="nulová",J165,0)</f>
        <v>0</v>
      </c>
      <c r="BJ165" s="17" t="s">
        <v>76</v>
      </c>
      <c r="BK165" s="218">
        <f>ROUND(I165*H165,2)</f>
        <v>0</v>
      </c>
      <c r="BL165" s="17" t="s">
        <v>265</v>
      </c>
      <c r="BM165" s="217" t="s">
        <v>1187</v>
      </c>
    </row>
    <row r="166" s="2" customFormat="1" ht="16.5" customHeight="1">
      <c r="A166" s="38"/>
      <c r="B166" s="39"/>
      <c r="C166" s="206" t="s">
        <v>965</v>
      </c>
      <c r="D166" s="206" t="s">
        <v>267</v>
      </c>
      <c r="E166" s="207" t="s">
        <v>5532</v>
      </c>
      <c r="F166" s="208" t="s">
        <v>5533</v>
      </c>
      <c r="G166" s="209" t="s">
        <v>5035</v>
      </c>
      <c r="H166" s="210">
        <v>1160</v>
      </c>
      <c r="I166" s="211"/>
      <c r="J166" s="212">
        <f>ROUND(I166*H166,2)</f>
        <v>0</v>
      </c>
      <c r="K166" s="208" t="s">
        <v>19</v>
      </c>
      <c r="L166" s="44"/>
      <c r="M166" s="213" t="s">
        <v>19</v>
      </c>
      <c r="N166" s="214" t="s">
        <v>40</v>
      </c>
      <c r="O166" s="84"/>
      <c r="P166" s="215">
        <f>O166*H166</f>
        <v>0</v>
      </c>
      <c r="Q166" s="215">
        <v>0</v>
      </c>
      <c r="R166" s="215">
        <f>Q166*H166</f>
        <v>0</v>
      </c>
      <c r="S166" s="215">
        <v>0</v>
      </c>
      <c r="T166" s="216">
        <f>S166*H166</f>
        <v>0</v>
      </c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R166" s="217" t="s">
        <v>265</v>
      </c>
      <c r="AT166" s="217" t="s">
        <v>267</v>
      </c>
      <c r="AU166" s="217" t="s">
        <v>76</v>
      </c>
      <c r="AY166" s="17" t="s">
        <v>266</v>
      </c>
      <c r="BE166" s="218">
        <f>IF(N166="základní",J166,0)</f>
        <v>0</v>
      </c>
      <c r="BF166" s="218">
        <f>IF(N166="snížená",J166,0)</f>
        <v>0</v>
      </c>
      <c r="BG166" s="218">
        <f>IF(N166="zákl. přenesená",J166,0)</f>
        <v>0</v>
      </c>
      <c r="BH166" s="218">
        <f>IF(N166="sníž. přenesená",J166,0)</f>
        <v>0</v>
      </c>
      <c r="BI166" s="218">
        <f>IF(N166="nulová",J166,0)</f>
        <v>0</v>
      </c>
      <c r="BJ166" s="17" t="s">
        <v>76</v>
      </c>
      <c r="BK166" s="218">
        <f>ROUND(I166*H166,2)</f>
        <v>0</v>
      </c>
      <c r="BL166" s="17" t="s">
        <v>265</v>
      </c>
      <c r="BM166" s="217" t="s">
        <v>1203</v>
      </c>
    </row>
    <row r="167" s="2" customFormat="1" ht="16.5" customHeight="1">
      <c r="A167" s="38"/>
      <c r="B167" s="39"/>
      <c r="C167" s="206" t="s">
        <v>976</v>
      </c>
      <c r="D167" s="206" t="s">
        <v>267</v>
      </c>
      <c r="E167" s="207" t="s">
        <v>5534</v>
      </c>
      <c r="F167" s="208" t="s">
        <v>5535</v>
      </c>
      <c r="G167" s="209" t="s">
        <v>5069</v>
      </c>
      <c r="H167" s="210">
        <v>90</v>
      </c>
      <c r="I167" s="211"/>
      <c r="J167" s="212">
        <f>ROUND(I167*H167,2)</f>
        <v>0</v>
      </c>
      <c r="K167" s="208" t="s">
        <v>19</v>
      </c>
      <c r="L167" s="44"/>
      <c r="M167" s="213" t="s">
        <v>19</v>
      </c>
      <c r="N167" s="214" t="s">
        <v>40</v>
      </c>
      <c r="O167" s="84"/>
      <c r="P167" s="215">
        <f>O167*H167</f>
        <v>0</v>
      </c>
      <c r="Q167" s="215">
        <v>0</v>
      </c>
      <c r="R167" s="215">
        <f>Q167*H167</f>
        <v>0</v>
      </c>
      <c r="S167" s="215">
        <v>0</v>
      </c>
      <c r="T167" s="216">
        <f>S167*H167</f>
        <v>0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217" t="s">
        <v>265</v>
      </c>
      <c r="AT167" s="217" t="s">
        <v>267</v>
      </c>
      <c r="AU167" s="217" t="s">
        <v>76</v>
      </c>
      <c r="AY167" s="17" t="s">
        <v>266</v>
      </c>
      <c r="BE167" s="218">
        <f>IF(N167="základní",J167,0)</f>
        <v>0</v>
      </c>
      <c r="BF167" s="218">
        <f>IF(N167="snížená",J167,0)</f>
        <v>0</v>
      </c>
      <c r="BG167" s="218">
        <f>IF(N167="zákl. přenesená",J167,0)</f>
        <v>0</v>
      </c>
      <c r="BH167" s="218">
        <f>IF(N167="sníž. přenesená",J167,0)</f>
        <v>0</v>
      </c>
      <c r="BI167" s="218">
        <f>IF(N167="nulová",J167,0)</f>
        <v>0</v>
      </c>
      <c r="BJ167" s="17" t="s">
        <v>76</v>
      </c>
      <c r="BK167" s="218">
        <f>ROUND(I167*H167,2)</f>
        <v>0</v>
      </c>
      <c r="BL167" s="17" t="s">
        <v>265</v>
      </c>
      <c r="BM167" s="217" t="s">
        <v>1217</v>
      </c>
    </row>
    <row r="168" s="2" customFormat="1" ht="16.5" customHeight="1">
      <c r="A168" s="38"/>
      <c r="B168" s="39"/>
      <c r="C168" s="206" t="s">
        <v>989</v>
      </c>
      <c r="D168" s="206" t="s">
        <v>267</v>
      </c>
      <c r="E168" s="207" t="s">
        <v>5536</v>
      </c>
      <c r="F168" s="208" t="s">
        <v>5537</v>
      </c>
      <c r="G168" s="209" t="s">
        <v>5069</v>
      </c>
      <c r="H168" s="210">
        <v>1</v>
      </c>
      <c r="I168" s="211"/>
      <c r="J168" s="212">
        <f>ROUND(I168*H168,2)</f>
        <v>0</v>
      </c>
      <c r="K168" s="208" t="s">
        <v>19</v>
      </c>
      <c r="L168" s="44"/>
      <c r="M168" s="213" t="s">
        <v>19</v>
      </c>
      <c r="N168" s="214" t="s">
        <v>40</v>
      </c>
      <c r="O168" s="84"/>
      <c r="P168" s="215">
        <f>O168*H168</f>
        <v>0</v>
      </c>
      <c r="Q168" s="215">
        <v>0</v>
      </c>
      <c r="R168" s="215">
        <f>Q168*H168</f>
        <v>0</v>
      </c>
      <c r="S168" s="215">
        <v>0</v>
      </c>
      <c r="T168" s="216">
        <f>S168*H168</f>
        <v>0</v>
      </c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R168" s="217" t="s">
        <v>265</v>
      </c>
      <c r="AT168" s="217" t="s">
        <v>267</v>
      </c>
      <c r="AU168" s="217" t="s">
        <v>76</v>
      </c>
      <c r="AY168" s="17" t="s">
        <v>266</v>
      </c>
      <c r="BE168" s="218">
        <f>IF(N168="základní",J168,0)</f>
        <v>0</v>
      </c>
      <c r="BF168" s="218">
        <f>IF(N168="snížená",J168,0)</f>
        <v>0</v>
      </c>
      <c r="BG168" s="218">
        <f>IF(N168="zákl. přenesená",J168,0)</f>
        <v>0</v>
      </c>
      <c r="BH168" s="218">
        <f>IF(N168="sníž. přenesená",J168,0)</f>
        <v>0</v>
      </c>
      <c r="BI168" s="218">
        <f>IF(N168="nulová",J168,0)</f>
        <v>0</v>
      </c>
      <c r="BJ168" s="17" t="s">
        <v>76</v>
      </c>
      <c r="BK168" s="218">
        <f>ROUND(I168*H168,2)</f>
        <v>0</v>
      </c>
      <c r="BL168" s="17" t="s">
        <v>265</v>
      </c>
      <c r="BM168" s="217" t="s">
        <v>1228</v>
      </c>
    </row>
    <row r="169" s="11" customFormat="1" ht="25.92" customHeight="1">
      <c r="A169" s="11"/>
      <c r="B169" s="192"/>
      <c r="C169" s="193"/>
      <c r="D169" s="194" t="s">
        <v>68</v>
      </c>
      <c r="E169" s="195" t="s">
        <v>5538</v>
      </c>
      <c r="F169" s="195" t="s">
        <v>5539</v>
      </c>
      <c r="G169" s="193"/>
      <c r="H169" s="193"/>
      <c r="I169" s="196"/>
      <c r="J169" s="197">
        <f>BK169</f>
        <v>0</v>
      </c>
      <c r="K169" s="193"/>
      <c r="L169" s="198"/>
      <c r="M169" s="199"/>
      <c r="N169" s="200"/>
      <c r="O169" s="200"/>
      <c r="P169" s="201">
        <f>SUM(P170:P171)</f>
        <v>0</v>
      </c>
      <c r="Q169" s="200"/>
      <c r="R169" s="201">
        <f>SUM(R170:R171)</f>
        <v>0</v>
      </c>
      <c r="S169" s="200"/>
      <c r="T169" s="202">
        <f>SUM(T170:T171)</f>
        <v>0</v>
      </c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R169" s="203" t="s">
        <v>76</v>
      </c>
      <c r="AT169" s="204" t="s">
        <v>68</v>
      </c>
      <c r="AU169" s="204" t="s">
        <v>69</v>
      </c>
      <c r="AY169" s="203" t="s">
        <v>266</v>
      </c>
      <c r="BK169" s="205">
        <f>SUM(BK170:BK171)</f>
        <v>0</v>
      </c>
    </row>
    <row r="170" s="2" customFormat="1" ht="16.5" customHeight="1">
      <c r="A170" s="38"/>
      <c r="B170" s="39"/>
      <c r="C170" s="206" t="s">
        <v>994</v>
      </c>
      <c r="D170" s="206" t="s">
        <v>267</v>
      </c>
      <c r="E170" s="207" t="s">
        <v>5540</v>
      </c>
      <c r="F170" s="208" t="s">
        <v>5541</v>
      </c>
      <c r="G170" s="209" t="s">
        <v>5350</v>
      </c>
      <c r="H170" s="210">
        <v>31</v>
      </c>
      <c r="I170" s="211"/>
      <c r="J170" s="212">
        <f>ROUND(I170*H170,2)</f>
        <v>0</v>
      </c>
      <c r="K170" s="208" t="s">
        <v>19</v>
      </c>
      <c r="L170" s="44"/>
      <c r="M170" s="213" t="s">
        <v>19</v>
      </c>
      <c r="N170" s="214" t="s">
        <v>40</v>
      </c>
      <c r="O170" s="84"/>
      <c r="P170" s="215">
        <f>O170*H170</f>
        <v>0</v>
      </c>
      <c r="Q170" s="215">
        <v>0</v>
      </c>
      <c r="R170" s="215">
        <f>Q170*H170</f>
        <v>0</v>
      </c>
      <c r="S170" s="215">
        <v>0</v>
      </c>
      <c r="T170" s="216">
        <f>S170*H170</f>
        <v>0</v>
      </c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R170" s="217" t="s">
        <v>265</v>
      </c>
      <c r="AT170" s="217" t="s">
        <v>267</v>
      </c>
      <c r="AU170" s="217" t="s">
        <v>76</v>
      </c>
      <c r="AY170" s="17" t="s">
        <v>266</v>
      </c>
      <c r="BE170" s="218">
        <f>IF(N170="základní",J170,0)</f>
        <v>0</v>
      </c>
      <c r="BF170" s="218">
        <f>IF(N170="snížená",J170,0)</f>
        <v>0</v>
      </c>
      <c r="BG170" s="218">
        <f>IF(N170="zákl. přenesená",J170,0)</f>
        <v>0</v>
      </c>
      <c r="BH170" s="218">
        <f>IF(N170="sníž. přenesená",J170,0)</f>
        <v>0</v>
      </c>
      <c r="BI170" s="218">
        <f>IF(N170="nulová",J170,0)</f>
        <v>0</v>
      </c>
      <c r="BJ170" s="17" t="s">
        <v>76</v>
      </c>
      <c r="BK170" s="218">
        <f>ROUND(I170*H170,2)</f>
        <v>0</v>
      </c>
      <c r="BL170" s="17" t="s">
        <v>265</v>
      </c>
      <c r="BM170" s="217" t="s">
        <v>1239</v>
      </c>
    </row>
    <row r="171" s="2" customFormat="1" ht="16.5" customHeight="1">
      <c r="A171" s="38"/>
      <c r="B171" s="39"/>
      <c r="C171" s="206" t="s">
        <v>1001</v>
      </c>
      <c r="D171" s="206" t="s">
        <v>267</v>
      </c>
      <c r="E171" s="207" t="s">
        <v>5542</v>
      </c>
      <c r="F171" s="208" t="s">
        <v>5543</v>
      </c>
      <c r="G171" s="209" t="s">
        <v>5035</v>
      </c>
      <c r="H171" s="210">
        <v>1300</v>
      </c>
      <c r="I171" s="211"/>
      <c r="J171" s="212">
        <f>ROUND(I171*H171,2)</f>
        <v>0</v>
      </c>
      <c r="K171" s="208" t="s">
        <v>19</v>
      </c>
      <c r="L171" s="44"/>
      <c r="M171" s="213" t="s">
        <v>19</v>
      </c>
      <c r="N171" s="214" t="s">
        <v>40</v>
      </c>
      <c r="O171" s="84"/>
      <c r="P171" s="215">
        <f>O171*H171</f>
        <v>0</v>
      </c>
      <c r="Q171" s="215">
        <v>0</v>
      </c>
      <c r="R171" s="215">
        <f>Q171*H171</f>
        <v>0</v>
      </c>
      <c r="S171" s="215">
        <v>0</v>
      </c>
      <c r="T171" s="216">
        <f>S171*H171</f>
        <v>0</v>
      </c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R171" s="217" t="s">
        <v>265</v>
      </c>
      <c r="AT171" s="217" t="s">
        <v>267</v>
      </c>
      <c r="AU171" s="217" t="s">
        <v>76</v>
      </c>
      <c r="AY171" s="17" t="s">
        <v>266</v>
      </c>
      <c r="BE171" s="218">
        <f>IF(N171="základní",J171,0)</f>
        <v>0</v>
      </c>
      <c r="BF171" s="218">
        <f>IF(N171="snížená",J171,0)</f>
        <v>0</v>
      </c>
      <c r="BG171" s="218">
        <f>IF(N171="zákl. přenesená",J171,0)</f>
        <v>0</v>
      </c>
      <c r="BH171" s="218">
        <f>IF(N171="sníž. přenesená",J171,0)</f>
        <v>0</v>
      </c>
      <c r="BI171" s="218">
        <f>IF(N171="nulová",J171,0)</f>
        <v>0</v>
      </c>
      <c r="BJ171" s="17" t="s">
        <v>76</v>
      </c>
      <c r="BK171" s="218">
        <f>ROUND(I171*H171,2)</f>
        <v>0</v>
      </c>
      <c r="BL171" s="17" t="s">
        <v>265</v>
      </c>
      <c r="BM171" s="217" t="s">
        <v>1256</v>
      </c>
    </row>
    <row r="172" s="11" customFormat="1" ht="25.92" customHeight="1">
      <c r="A172" s="11"/>
      <c r="B172" s="192"/>
      <c r="C172" s="193"/>
      <c r="D172" s="194" t="s">
        <v>68</v>
      </c>
      <c r="E172" s="195" t="s">
        <v>5544</v>
      </c>
      <c r="F172" s="195" t="s">
        <v>290</v>
      </c>
      <c r="G172" s="193"/>
      <c r="H172" s="193"/>
      <c r="I172" s="196"/>
      <c r="J172" s="197">
        <f>BK172</f>
        <v>0</v>
      </c>
      <c r="K172" s="193"/>
      <c r="L172" s="198"/>
      <c r="M172" s="199"/>
      <c r="N172" s="200"/>
      <c r="O172" s="200"/>
      <c r="P172" s="201">
        <f>SUM(P173:P185)</f>
        <v>0</v>
      </c>
      <c r="Q172" s="200"/>
      <c r="R172" s="201">
        <f>SUM(R173:R185)</f>
        <v>0</v>
      </c>
      <c r="S172" s="200"/>
      <c r="T172" s="202">
        <f>SUM(T173:T185)</f>
        <v>0</v>
      </c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R172" s="203" t="s">
        <v>76</v>
      </c>
      <c r="AT172" s="204" t="s">
        <v>68</v>
      </c>
      <c r="AU172" s="204" t="s">
        <v>69</v>
      </c>
      <c r="AY172" s="203" t="s">
        <v>266</v>
      </c>
      <c r="BK172" s="205">
        <f>SUM(BK173:BK185)</f>
        <v>0</v>
      </c>
    </row>
    <row r="173" s="2" customFormat="1" ht="16.5" customHeight="1">
      <c r="A173" s="38"/>
      <c r="B173" s="39"/>
      <c r="C173" s="206" t="s">
        <v>1007</v>
      </c>
      <c r="D173" s="206" t="s">
        <v>267</v>
      </c>
      <c r="E173" s="207" t="s">
        <v>5545</v>
      </c>
      <c r="F173" s="208" t="s">
        <v>5546</v>
      </c>
      <c r="G173" s="209" t="s">
        <v>5211</v>
      </c>
      <c r="H173" s="210">
        <v>3.3999999999999999</v>
      </c>
      <c r="I173" s="211"/>
      <c r="J173" s="212">
        <f>ROUND(I173*H173,2)</f>
        <v>0</v>
      </c>
      <c r="K173" s="208" t="s">
        <v>19</v>
      </c>
      <c r="L173" s="44"/>
      <c r="M173" s="213" t="s">
        <v>19</v>
      </c>
      <c r="N173" s="214" t="s">
        <v>40</v>
      </c>
      <c r="O173" s="84"/>
      <c r="P173" s="215">
        <f>O173*H173</f>
        <v>0</v>
      </c>
      <c r="Q173" s="215">
        <v>0</v>
      </c>
      <c r="R173" s="215">
        <f>Q173*H173</f>
        <v>0</v>
      </c>
      <c r="S173" s="215">
        <v>0</v>
      </c>
      <c r="T173" s="216">
        <f>S173*H173</f>
        <v>0</v>
      </c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R173" s="217" t="s">
        <v>265</v>
      </c>
      <c r="AT173" s="217" t="s">
        <v>267</v>
      </c>
      <c r="AU173" s="217" t="s">
        <v>76</v>
      </c>
      <c r="AY173" s="17" t="s">
        <v>266</v>
      </c>
      <c r="BE173" s="218">
        <f>IF(N173="základní",J173,0)</f>
        <v>0</v>
      </c>
      <c r="BF173" s="218">
        <f>IF(N173="snížená",J173,0)</f>
        <v>0</v>
      </c>
      <c r="BG173" s="218">
        <f>IF(N173="zákl. přenesená",J173,0)</f>
        <v>0</v>
      </c>
      <c r="BH173" s="218">
        <f>IF(N173="sníž. přenesená",J173,0)</f>
        <v>0</v>
      </c>
      <c r="BI173" s="218">
        <f>IF(N173="nulová",J173,0)</f>
        <v>0</v>
      </c>
      <c r="BJ173" s="17" t="s">
        <v>76</v>
      </c>
      <c r="BK173" s="218">
        <f>ROUND(I173*H173,2)</f>
        <v>0</v>
      </c>
      <c r="BL173" s="17" t="s">
        <v>265</v>
      </c>
      <c r="BM173" s="217" t="s">
        <v>3591</v>
      </c>
    </row>
    <row r="174" s="2" customFormat="1" ht="16.5" customHeight="1">
      <c r="A174" s="38"/>
      <c r="B174" s="39"/>
      <c r="C174" s="206" t="s">
        <v>1015</v>
      </c>
      <c r="D174" s="206" t="s">
        <v>267</v>
      </c>
      <c r="E174" s="207" t="s">
        <v>5547</v>
      </c>
      <c r="F174" s="208" t="s">
        <v>5548</v>
      </c>
      <c r="G174" s="209" t="s">
        <v>5069</v>
      </c>
      <c r="H174" s="210">
        <v>3</v>
      </c>
      <c r="I174" s="211"/>
      <c r="J174" s="212">
        <f>ROUND(I174*H174,2)</f>
        <v>0</v>
      </c>
      <c r="K174" s="208" t="s">
        <v>19</v>
      </c>
      <c r="L174" s="44"/>
      <c r="M174" s="213" t="s">
        <v>19</v>
      </c>
      <c r="N174" s="214" t="s">
        <v>40</v>
      </c>
      <c r="O174" s="84"/>
      <c r="P174" s="215">
        <f>O174*H174</f>
        <v>0</v>
      </c>
      <c r="Q174" s="215">
        <v>0</v>
      </c>
      <c r="R174" s="215">
        <f>Q174*H174</f>
        <v>0</v>
      </c>
      <c r="S174" s="215">
        <v>0</v>
      </c>
      <c r="T174" s="216">
        <f>S174*H174</f>
        <v>0</v>
      </c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R174" s="217" t="s">
        <v>265</v>
      </c>
      <c r="AT174" s="217" t="s">
        <v>267</v>
      </c>
      <c r="AU174" s="217" t="s">
        <v>76</v>
      </c>
      <c r="AY174" s="17" t="s">
        <v>266</v>
      </c>
      <c r="BE174" s="218">
        <f>IF(N174="základní",J174,0)</f>
        <v>0</v>
      </c>
      <c r="BF174" s="218">
        <f>IF(N174="snížená",J174,0)</f>
        <v>0</v>
      </c>
      <c r="BG174" s="218">
        <f>IF(N174="zákl. přenesená",J174,0)</f>
        <v>0</v>
      </c>
      <c r="BH174" s="218">
        <f>IF(N174="sníž. přenesená",J174,0)</f>
        <v>0</v>
      </c>
      <c r="BI174" s="218">
        <f>IF(N174="nulová",J174,0)</f>
        <v>0</v>
      </c>
      <c r="BJ174" s="17" t="s">
        <v>76</v>
      </c>
      <c r="BK174" s="218">
        <f>ROUND(I174*H174,2)</f>
        <v>0</v>
      </c>
      <c r="BL174" s="17" t="s">
        <v>265</v>
      </c>
      <c r="BM174" s="217" t="s">
        <v>3595</v>
      </c>
    </row>
    <row r="175" s="2" customFormat="1" ht="16.5" customHeight="1">
      <c r="A175" s="38"/>
      <c r="B175" s="39"/>
      <c r="C175" s="206" t="s">
        <v>1021</v>
      </c>
      <c r="D175" s="206" t="s">
        <v>267</v>
      </c>
      <c r="E175" s="207" t="s">
        <v>5549</v>
      </c>
      <c r="F175" s="208" t="s">
        <v>5550</v>
      </c>
      <c r="G175" s="209" t="s">
        <v>5211</v>
      </c>
      <c r="H175" s="210">
        <v>334.75999999999999</v>
      </c>
      <c r="I175" s="211"/>
      <c r="J175" s="212">
        <f>ROUND(I175*H175,2)</f>
        <v>0</v>
      </c>
      <c r="K175" s="208" t="s">
        <v>19</v>
      </c>
      <c r="L175" s="44"/>
      <c r="M175" s="213" t="s">
        <v>19</v>
      </c>
      <c r="N175" s="214" t="s">
        <v>40</v>
      </c>
      <c r="O175" s="84"/>
      <c r="P175" s="215">
        <f>O175*H175</f>
        <v>0</v>
      </c>
      <c r="Q175" s="215">
        <v>0</v>
      </c>
      <c r="R175" s="215">
        <f>Q175*H175</f>
        <v>0</v>
      </c>
      <c r="S175" s="215">
        <v>0</v>
      </c>
      <c r="T175" s="216">
        <f>S175*H175</f>
        <v>0</v>
      </c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R175" s="217" t="s">
        <v>265</v>
      </c>
      <c r="AT175" s="217" t="s">
        <v>267</v>
      </c>
      <c r="AU175" s="217" t="s">
        <v>76</v>
      </c>
      <c r="AY175" s="17" t="s">
        <v>266</v>
      </c>
      <c r="BE175" s="218">
        <f>IF(N175="základní",J175,0)</f>
        <v>0</v>
      </c>
      <c r="BF175" s="218">
        <f>IF(N175="snížená",J175,0)</f>
        <v>0</v>
      </c>
      <c r="BG175" s="218">
        <f>IF(N175="zákl. přenesená",J175,0)</f>
        <v>0</v>
      </c>
      <c r="BH175" s="218">
        <f>IF(N175="sníž. přenesená",J175,0)</f>
        <v>0</v>
      </c>
      <c r="BI175" s="218">
        <f>IF(N175="nulová",J175,0)</f>
        <v>0</v>
      </c>
      <c r="BJ175" s="17" t="s">
        <v>76</v>
      </c>
      <c r="BK175" s="218">
        <f>ROUND(I175*H175,2)</f>
        <v>0</v>
      </c>
      <c r="BL175" s="17" t="s">
        <v>265</v>
      </c>
      <c r="BM175" s="217" t="s">
        <v>3598</v>
      </c>
    </row>
    <row r="176" s="2" customFormat="1" ht="16.5" customHeight="1">
      <c r="A176" s="38"/>
      <c r="B176" s="39"/>
      <c r="C176" s="206" t="s">
        <v>1028</v>
      </c>
      <c r="D176" s="206" t="s">
        <v>267</v>
      </c>
      <c r="E176" s="207" t="s">
        <v>5551</v>
      </c>
      <c r="F176" s="208" t="s">
        <v>5552</v>
      </c>
      <c r="G176" s="209" t="s">
        <v>5035</v>
      </c>
      <c r="H176" s="210">
        <v>870</v>
      </c>
      <c r="I176" s="211"/>
      <c r="J176" s="212">
        <f>ROUND(I176*H176,2)</f>
        <v>0</v>
      </c>
      <c r="K176" s="208" t="s">
        <v>19</v>
      </c>
      <c r="L176" s="44"/>
      <c r="M176" s="213" t="s">
        <v>19</v>
      </c>
      <c r="N176" s="214" t="s">
        <v>40</v>
      </c>
      <c r="O176" s="84"/>
      <c r="P176" s="215">
        <f>O176*H176</f>
        <v>0</v>
      </c>
      <c r="Q176" s="215">
        <v>0</v>
      </c>
      <c r="R176" s="215">
        <f>Q176*H176</f>
        <v>0</v>
      </c>
      <c r="S176" s="215">
        <v>0</v>
      </c>
      <c r="T176" s="216">
        <f>S176*H176</f>
        <v>0</v>
      </c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R176" s="217" t="s">
        <v>265</v>
      </c>
      <c r="AT176" s="217" t="s">
        <v>267</v>
      </c>
      <c r="AU176" s="217" t="s">
        <v>76</v>
      </c>
      <c r="AY176" s="17" t="s">
        <v>266</v>
      </c>
      <c r="BE176" s="218">
        <f>IF(N176="základní",J176,0)</f>
        <v>0</v>
      </c>
      <c r="BF176" s="218">
        <f>IF(N176="snížená",J176,0)</f>
        <v>0</v>
      </c>
      <c r="BG176" s="218">
        <f>IF(N176="zákl. přenesená",J176,0)</f>
        <v>0</v>
      </c>
      <c r="BH176" s="218">
        <f>IF(N176="sníž. přenesená",J176,0)</f>
        <v>0</v>
      </c>
      <c r="BI176" s="218">
        <f>IF(N176="nulová",J176,0)</f>
        <v>0</v>
      </c>
      <c r="BJ176" s="17" t="s">
        <v>76</v>
      </c>
      <c r="BK176" s="218">
        <f>ROUND(I176*H176,2)</f>
        <v>0</v>
      </c>
      <c r="BL176" s="17" t="s">
        <v>265</v>
      </c>
      <c r="BM176" s="217" t="s">
        <v>1557</v>
      </c>
    </row>
    <row r="177" s="2" customFormat="1" ht="16.5" customHeight="1">
      <c r="A177" s="38"/>
      <c r="B177" s="39"/>
      <c r="C177" s="206" t="s">
        <v>1035</v>
      </c>
      <c r="D177" s="206" t="s">
        <v>267</v>
      </c>
      <c r="E177" s="207" t="s">
        <v>5553</v>
      </c>
      <c r="F177" s="208" t="s">
        <v>5554</v>
      </c>
      <c r="G177" s="209" t="s">
        <v>5035</v>
      </c>
      <c r="H177" s="210">
        <v>870</v>
      </c>
      <c r="I177" s="211"/>
      <c r="J177" s="212">
        <f>ROUND(I177*H177,2)</f>
        <v>0</v>
      </c>
      <c r="K177" s="208" t="s">
        <v>19</v>
      </c>
      <c r="L177" s="44"/>
      <c r="M177" s="213" t="s">
        <v>19</v>
      </c>
      <c r="N177" s="214" t="s">
        <v>40</v>
      </c>
      <c r="O177" s="84"/>
      <c r="P177" s="215">
        <f>O177*H177</f>
        <v>0</v>
      </c>
      <c r="Q177" s="215">
        <v>0</v>
      </c>
      <c r="R177" s="215">
        <f>Q177*H177</f>
        <v>0</v>
      </c>
      <c r="S177" s="215">
        <v>0</v>
      </c>
      <c r="T177" s="216">
        <f>S177*H177</f>
        <v>0</v>
      </c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R177" s="217" t="s">
        <v>265</v>
      </c>
      <c r="AT177" s="217" t="s">
        <v>267</v>
      </c>
      <c r="AU177" s="217" t="s">
        <v>76</v>
      </c>
      <c r="AY177" s="17" t="s">
        <v>266</v>
      </c>
      <c r="BE177" s="218">
        <f>IF(N177="základní",J177,0)</f>
        <v>0</v>
      </c>
      <c r="BF177" s="218">
        <f>IF(N177="snížená",J177,0)</f>
        <v>0</v>
      </c>
      <c r="BG177" s="218">
        <f>IF(N177="zákl. přenesená",J177,0)</f>
        <v>0</v>
      </c>
      <c r="BH177" s="218">
        <f>IF(N177="sníž. přenesená",J177,0)</f>
        <v>0</v>
      </c>
      <c r="BI177" s="218">
        <f>IF(N177="nulová",J177,0)</f>
        <v>0</v>
      </c>
      <c r="BJ177" s="17" t="s">
        <v>76</v>
      </c>
      <c r="BK177" s="218">
        <f>ROUND(I177*H177,2)</f>
        <v>0</v>
      </c>
      <c r="BL177" s="17" t="s">
        <v>265</v>
      </c>
      <c r="BM177" s="217" t="s">
        <v>730</v>
      </c>
    </row>
    <row r="178" s="2" customFormat="1" ht="16.5" customHeight="1">
      <c r="A178" s="38"/>
      <c r="B178" s="39"/>
      <c r="C178" s="206" t="s">
        <v>1042</v>
      </c>
      <c r="D178" s="206" t="s">
        <v>267</v>
      </c>
      <c r="E178" s="207" t="s">
        <v>5555</v>
      </c>
      <c r="F178" s="208" t="s">
        <v>5556</v>
      </c>
      <c r="G178" s="209" t="s">
        <v>5035</v>
      </c>
      <c r="H178" s="210">
        <v>1010</v>
      </c>
      <c r="I178" s="211"/>
      <c r="J178" s="212">
        <f>ROUND(I178*H178,2)</f>
        <v>0</v>
      </c>
      <c r="K178" s="208" t="s">
        <v>19</v>
      </c>
      <c r="L178" s="44"/>
      <c r="M178" s="213" t="s">
        <v>19</v>
      </c>
      <c r="N178" s="214" t="s">
        <v>40</v>
      </c>
      <c r="O178" s="84"/>
      <c r="P178" s="215">
        <f>O178*H178</f>
        <v>0</v>
      </c>
      <c r="Q178" s="215">
        <v>0</v>
      </c>
      <c r="R178" s="215">
        <f>Q178*H178</f>
        <v>0</v>
      </c>
      <c r="S178" s="215">
        <v>0</v>
      </c>
      <c r="T178" s="216">
        <f>S178*H178</f>
        <v>0</v>
      </c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R178" s="217" t="s">
        <v>265</v>
      </c>
      <c r="AT178" s="217" t="s">
        <v>267</v>
      </c>
      <c r="AU178" s="217" t="s">
        <v>76</v>
      </c>
      <c r="AY178" s="17" t="s">
        <v>266</v>
      </c>
      <c r="BE178" s="218">
        <f>IF(N178="základní",J178,0)</f>
        <v>0</v>
      </c>
      <c r="BF178" s="218">
        <f>IF(N178="snížená",J178,0)</f>
        <v>0</v>
      </c>
      <c r="BG178" s="218">
        <f>IF(N178="zákl. přenesená",J178,0)</f>
        <v>0</v>
      </c>
      <c r="BH178" s="218">
        <f>IF(N178="sníž. přenesená",J178,0)</f>
        <v>0</v>
      </c>
      <c r="BI178" s="218">
        <f>IF(N178="nulová",J178,0)</f>
        <v>0</v>
      </c>
      <c r="BJ178" s="17" t="s">
        <v>76</v>
      </c>
      <c r="BK178" s="218">
        <f>ROUND(I178*H178,2)</f>
        <v>0</v>
      </c>
      <c r="BL178" s="17" t="s">
        <v>265</v>
      </c>
      <c r="BM178" s="217" t="s">
        <v>1072</v>
      </c>
    </row>
    <row r="179" s="2" customFormat="1" ht="16.5" customHeight="1">
      <c r="A179" s="38"/>
      <c r="B179" s="39"/>
      <c r="C179" s="206" t="s">
        <v>1049</v>
      </c>
      <c r="D179" s="206" t="s">
        <v>267</v>
      </c>
      <c r="E179" s="207" t="s">
        <v>5557</v>
      </c>
      <c r="F179" s="208" t="s">
        <v>5558</v>
      </c>
      <c r="G179" s="209" t="s">
        <v>5021</v>
      </c>
      <c r="H179" s="210">
        <v>304.5</v>
      </c>
      <c r="I179" s="211"/>
      <c r="J179" s="212">
        <f>ROUND(I179*H179,2)</f>
        <v>0</v>
      </c>
      <c r="K179" s="208" t="s">
        <v>19</v>
      </c>
      <c r="L179" s="44"/>
      <c r="M179" s="213" t="s">
        <v>19</v>
      </c>
      <c r="N179" s="214" t="s">
        <v>40</v>
      </c>
      <c r="O179" s="84"/>
      <c r="P179" s="215">
        <f>O179*H179</f>
        <v>0</v>
      </c>
      <c r="Q179" s="215">
        <v>0</v>
      </c>
      <c r="R179" s="215">
        <f>Q179*H179</f>
        <v>0</v>
      </c>
      <c r="S179" s="215">
        <v>0</v>
      </c>
      <c r="T179" s="216">
        <f>S179*H179</f>
        <v>0</v>
      </c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R179" s="217" t="s">
        <v>265</v>
      </c>
      <c r="AT179" s="217" t="s">
        <v>267</v>
      </c>
      <c r="AU179" s="217" t="s">
        <v>76</v>
      </c>
      <c r="AY179" s="17" t="s">
        <v>266</v>
      </c>
      <c r="BE179" s="218">
        <f>IF(N179="základní",J179,0)</f>
        <v>0</v>
      </c>
      <c r="BF179" s="218">
        <f>IF(N179="snížená",J179,0)</f>
        <v>0</v>
      </c>
      <c r="BG179" s="218">
        <f>IF(N179="zákl. přenesená",J179,0)</f>
        <v>0</v>
      </c>
      <c r="BH179" s="218">
        <f>IF(N179="sníž. přenesená",J179,0)</f>
        <v>0</v>
      </c>
      <c r="BI179" s="218">
        <f>IF(N179="nulová",J179,0)</f>
        <v>0</v>
      </c>
      <c r="BJ179" s="17" t="s">
        <v>76</v>
      </c>
      <c r="BK179" s="218">
        <f>ROUND(I179*H179,2)</f>
        <v>0</v>
      </c>
      <c r="BL179" s="17" t="s">
        <v>265</v>
      </c>
      <c r="BM179" s="217" t="s">
        <v>1509</v>
      </c>
    </row>
    <row r="180" s="2" customFormat="1" ht="16.5" customHeight="1">
      <c r="A180" s="38"/>
      <c r="B180" s="39"/>
      <c r="C180" s="206" t="s">
        <v>1054</v>
      </c>
      <c r="D180" s="206" t="s">
        <v>267</v>
      </c>
      <c r="E180" s="207" t="s">
        <v>5559</v>
      </c>
      <c r="F180" s="208" t="s">
        <v>5560</v>
      </c>
      <c r="G180" s="209" t="s">
        <v>5211</v>
      </c>
      <c r="H180" s="210">
        <v>244.62000000000001</v>
      </c>
      <c r="I180" s="211"/>
      <c r="J180" s="212">
        <f>ROUND(I180*H180,2)</f>
        <v>0</v>
      </c>
      <c r="K180" s="208" t="s">
        <v>19</v>
      </c>
      <c r="L180" s="44"/>
      <c r="M180" s="213" t="s">
        <v>19</v>
      </c>
      <c r="N180" s="214" t="s">
        <v>40</v>
      </c>
      <c r="O180" s="84"/>
      <c r="P180" s="215">
        <f>O180*H180</f>
        <v>0</v>
      </c>
      <c r="Q180" s="215">
        <v>0</v>
      </c>
      <c r="R180" s="215">
        <f>Q180*H180</f>
        <v>0</v>
      </c>
      <c r="S180" s="215">
        <v>0</v>
      </c>
      <c r="T180" s="216">
        <f>S180*H180</f>
        <v>0</v>
      </c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R180" s="217" t="s">
        <v>265</v>
      </c>
      <c r="AT180" s="217" t="s">
        <v>267</v>
      </c>
      <c r="AU180" s="217" t="s">
        <v>76</v>
      </c>
      <c r="AY180" s="17" t="s">
        <v>266</v>
      </c>
      <c r="BE180" s="218">
        <f>IF(N180="základní",J180,0)</f>
        <v>0</v>
      </c>
      <c r="BF180" s="218">
        <f>IF(N180="snížená",J180,0)</f>
        <v>0</v>
      </c>
      <c r="BG180" s="218">
        <f>IF(N180="zákl. přenesená",J180,0)</f>
        <v>0</v>
      </c>
      <c r="BH180" s="218">
        <f>IF(N180="sníž. přenesená",J180,0)</f>
        <v>0</v>
      </c>
      <c r="BI180" s="218">
        <f>IF(N180="nulová",J180,0)</f>
        <v>0</v>
      </c>
      <c r="BJ180" s="17" t="s">
        <v>76</v>
      </c>
      <c r="BK180" s="218">
        <f>ROUND(I180*H180,2)</f>
        <v>0</v>
      </c>
      <c r="BL180" s="17" t="s">
        <v>265</v>
      </c>
      <c r="BM180" s="217" t="s">
        <v>1272</v>
      </c>
    </row>
    <row r="181" s="2" customFormat="1" ht="16.5" customHeight="1">
      <c r="A181" s="38"/>
      <c r="B181" s="39"/>
      <c r="C181" s="206" t="s">
        <v>1061</v>
      </c>
      <c r="D181" s="206" t="s">
        <v>267</v>
      </c>
      <c r="E181" s="207" t="s">
        <v>5561</v>
      </c>
      <c r="F181" s="208" t="s">
        <v>5562</v>
      </c>
      <c r="G181" s="209" t="s">
        <v>5211</v>
      </c>
      <c r="H181" s="210">
        <v>76.640000000000001</v>
      </c>
      <c r="I181" s="211"/>
      <c r="J181" s="212">
        <f>ROUND(I181*H181,2)</f>
        <v>0</v>
      </c>
      <c r="K181" s="208" t="s">
        <v>19</v>
      </c>
      <c r="L181" s="44"/>
      <c r="M181" s="213" t="s">
        <v>19</v>
      </c>
      <c r="N181" s="214" t="s">
        <v>40</v>
      </c>
      <c r="O181" s="84"/>
      <c r="P181" s="215">
        <f>O181*H181</f>
        <v>0</v>
      </c>
      <c r="Q181" s="215">
        <v>0</v>
      </c>
      <c r="R181" s="215">
        <f>Q181*H181</f>
        <v>0</v>
      </c>
      <c r="S181" s="215">
        <v>0</v>
      </c>
      <c r="T181" s="216">
        <f>S181*H181</f>
        <v>0</v>
      </c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R181" s="217" t="s">
        <v>265</v>
      </c>
      <c r="AT181" s="217" t="s">
        <v>267</v>
      </c>
      <c r="AU181" s="217" t="s">
        <v>76</v>
      </c>
      <c r="AY181" s="17" t="s">
        <v>266</v>
      </c>
      <c r="BE181" s="218">
        <f>IF(N181="základní",J181,0)</f>
        <v>0</v>
      </c>
      <c r="BF181" s="218">
        <f>IF(N181="snížená",J181,0)</f>
        <v>0</v>
      </c>
      <c r="BG181" s="218">
        <f>IF(N181="zákl. přenesená",J181,0)</f>
        <v>0</v>
      </c>
      <c r="BH181" s="218">
        <f>IF(N181="sníž. přenesená",J181,0)</f>
        <v>0</v>
      </c>
      <c r="BI181" s="218">
        <f>IF(N181="nulová",J181,0)</f>
        <v>0</v>
      </c>
      <c r="BJ181" s="17" t="s">
        <v>76</v>
      </c>
      <c r="BK181" s="218">
        <f>ROUND(I181*H181,2)</f>
        <v>0</v>
      </c>
      <c r="BL181" s="17" t="s">
        <v>265</v>
      </c>
      <c r="BM181" s="217" t="s">
        <v>3662</v>
      </c>
    </row>
    <row r="182" s="2" customFormat="1" ht="16.5" customHeight="1">
      <c r="A182" s="38"/>
      <c r="B182" s="39"/>
      <c r="C182" s="206" t="s">
        <v>1080</v>
      </c>
      <c r="D182" s="206" t="s">
        <v>267</v>
      </c>
      <c r="E182" s="207" t="s">
        <v>5563</v>
      </c>
      <c r="F182" s="208" t="s">
        <v>5564</v>
      </c>
      <c r="G182" s="209" t="s">
        <v>5035</v>
      </c>
      <c r="H182" s="210">
        <v>90</v>
      </c>
      <c r="I182" s="211"/>
      <c r="J182" s="212">
        <f>ROUND(I182*H182,2)</f>
        <v>0</v>
      </c>
      <c r="K182" s="208" t="s">
        <v>19</v>
      </c>
      <c r="L182" s="44"/>
      <c r="M182" s="213" t="s">
        <v>19</v>
      </c>
      <c r="N182" s="214" t="s">
        <v>40</v>
      </c>
      <c r="O182" s="84"/>
      <c r="P182" s="215">
        <f>O182*H182</f>
        <v>0</v>
      </c>
      <c r="Q182" s="215">
        <v>0</v>
      </c>
      <c r="R182" s="215">
        <f>Q182*H182</f>
        <v>0</v>
      </c>
      <c r="S182" s="215">
        <v>0</v>
      </c>
      <c r="T182" s="216">
        <f>S182*H182</f>
        <v>0</v>
      </c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R182" s="217" t="s">
        <v>265</v>
      </c>
      <c r="AT182" s="217" t="s">
        <v>267</v>
      </c>
      <c r="AU182" s="217" t="s">
        <v>76</v>
      </c>
      <c r="AY182" s="17" t="s">
        <v>266</v>
      </c>
      <c r="BE182" s="218">
        <f>IF(N182="základní",J182,0)</f>
        <v>0</v>
      </c>
      <c r="BF182" s="218">
        <f>IF(N182="snížená",J182,0)</f>
        <v>0</v>
      </c>
      <c r="BG182" s="218">
        <f>IF(N182="zákl. přenesená",J182,0)</f>
        <v>0</v>
      </c>
      <c r="BH182" s="218">
        <f>IF(N182="sníž. přenesená",J182,0)</f>
        <v>0</v>
      </c>
      <c r="BI182" s="218">
        <f>IF(N182="nulová",J182,0)</f>
        <v>0</v>
      </c>
      <c r="BJ182" s="17" t="s">
        <v>76</v>
      </c>
      <c r="BK182" s="218">
        <f>ROUND(I182*H182,2)</f>
        <v>0</v>
      </c>
      <c r="BL182" s="17" t="s">
        <v>265</v>
      </c>
      <c r="BM182" s="217" t="s">
        <v>3669</v>
      </c>
    </row>
    <row r="183" s="2" customFormat="1" ht="16.5" customHeight="1">
      <c r="A183" s="38"/>
      <c r="B183" s="39"/>
      <c r="C183" s="206" t="s">
        <v>1086</v>
      </c>
      <c r="D183" s="206" t="s">
        <v>267</v>
      </c>
      <c r="E183" s="207" t="s">
        <v>5565</v>
      </c>
      <c r="F183" s="208" t="s">
        <v>5566</v>
      </c>
      <c r="G183" s="209" t="s">
        <v>5021</v>
      </c>
      <c r="H183" s="210">
        <v>58.5</v>
      </c>
      <c r="I183" s="211"/>
      <c r="J183" s="212">
        <f>ROUND(I183*H183,2)</f>
        <v>0</v>
      </c>
      <c r="K183" s="208" t="s">
        <v>19</v>
      </c>
      <c r="L183" s="44"/>
      <c r="M183" s="213" t="s">
        <v>19</v>
      </c>
      <c r="N183" s="214" t="s">
        <v>40</v>
      </c>
      <c r="O183" s="84"/>
      <c r="P183" s="215">
        <f>O183*H183</f>
        <v>0</v>
      </c>
      <c r="Q183" s="215">
        <v>0</v>
      </c>
      <c r="R183" s="215">
        <f>Q183*H183</f>
        <v>0</v>
      </c>
      <c r="S183" s="215">
        <v>0</v>
      </c>
      <c r="T183" s="216">
        <f>S183*H183</f>
        <v>0</v>
      </c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R183" s="217" t="s">
        <v>265</v>
      </c>
      <c r="AT183" s="217" t="s">
        <v>267</v>
      </c>
      <c r="AU183" s="217" t="s">
        <v>76</v>
      </c>
      <c r="AY183" s="17" t="s">
        <v>266</v>
      </c>
      <c r="BE183" s="218">
        <f>IF(N183="základní",J183,0)</f>
        <v>0</v>
      </c>
      <c r="BF183" s="218">
        <f>IF(N183="snížená",J183,0)</f>
        <v>0</v>
      </c>
      <c r="BG183" s="218">
        <f>IF(N183="zákl. přenesená",J183,0)</f>
        <v>0</v>
      </c>
      <c r="BH183" s="218">
        <f>IF(N183="sníž. přenesená",J183,0)</f>
        <v>0</v>
      </c>
      <c r="BI183" s="218">
        <f>IF(N183="nulová",J183,0)</f>
        <v>0</v>
      </c>
      <c r="BJ183" s="17" t="s">
        <v>76</v>
      </c>
      <c r="BK183" s="218">
        <f>ROUND(I183*H183,2)</f>
        <v>0</v>
      </c>
      <c r="BL183" s="17" t="s">
        <v>265</v>
      </c>
      <c r="BM183" s="217" t="s">
        <v>5242</v>
      </c>
    </row>
    <row r="184" s="2" customFormat="1" ht="16.5" customHeight="1">
      <c r="A184" s="38"/>
      <c r="B184" s="39"/>
      <c r="C184" s="206" t="s">
        <v>1093</v>
      </c>
      <c r="D184" s="206" t="s">
        <v>267</v>
      </c>
      <c r="E184" s="207" t="s">
        <v>3815</v>
      </c>
      <c r="F184" s="208" t="s">
        <v>5567</v>
      </c>
      <c r="G184" s="209" t="s">
        <v>5568</v>
      </c>
      <c r="H184" s="210">
        <v>0.92000000000000004</v>
      </c>
      <c r="I184" s="211"/>
      <c r="J184" s="212">
        <f>ROUND(I184*H184,2)</f>
        <v>0</v>
      </c>
      <c r="K184" s="208" t="s">
        <v>19</v>
      </c>
      <c r="L184" s="44"/>
      <c r="M184" s="213" t="s">
        <v>19</v>
      </c>
      <c r="N184" s="214" t="s">
        <v>40</v>
      </c>
      <c r="O184" s="84"/>
      <c r="P184" s="215">
        <f>O184*H184</f>
        <v>0</v>
      </c>
      <c r="Q184" s="215">
        <v>0</v>
      </c>
      <c r="R184" s="215">
        <f>Q184*H184</f>
        <v>0</v>
      </c>
      <c r="S184" s="215">
        <v>0</v>
      </c>
      <c r="T184" s="216">
        <f>S184*H184</f>
        <v>0</v>
      </c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R184" s="217" t="s">
        <v>265</v>
      </c>
      <c r="AT184" s="217" t="s">
        <v>267</v>
      </c>
      <c r="AU184" s="217" t="s">
        <v>76</v>
      </c>
      <c r="AY184" s="17" t="s">
        <v>266</v>
      </c>
      <c r="BE184" s="218">
        <f>IF(N184="základní",J184,0)</f>
        <v>0</v>
      </c>
      <c r="BF184" s="218">
        <f>IF(N184="snížená",J184,0)</f>
        <v>0</v>
      </c>
      <c r="BG184" s="218">
        <f>IF(N184="zákl. přenesená",J184,0)</f>
        <v>0</v>
      </c>
      <c r="BH184" s="218">
        <f>IF(N184="sníž. přenesená",J184,0)</f>
        <v>0</v>
      </c>
      <c r="BI184" s="218">
        <f>IF(N184="nulová",J184,0)</f>
        <v>0</v>
      </c>
      <c r="BJ184" s="17" t="s">
        <v>76</v>
      </c>
      <c r="BK184" s="218">
        <f>ROUND(I184*H184,2)</f>
        <v>0</v>
      </c>
      <c r="BL184" s="17" t="s">
        <v>265</v>
      </c>
      <c r="BM184" s="217" t="s">
        <v>5246</v>
      </c>
    </row>
    <row r="185" s="2" customFormat="1" ht="16.5" customHeight="1">
      <c r="A185" s="38"/>
      <c r="B185" s="39"/>
      <c r="C185" s="206" t="s">
        <v>1100</v>
      </c>
      <c r="D185" s="206" t="s">
        <v>267</v>
      </c>
      <c r="E185" s="207" t="s">
        <v>5569</v>
      </c>
      <c r="F185" s="208" t="s">
        <v>5570</v>
      </c>
      <c r="G185" s="209" t="s">
        <v>5035</v>
      </c>
      <c r="H185" s="210">
        <v>920</v>
      </c>
      <c r="I185" s="211"/>
      <c r="J185" s="212">
        <f>ROUND(I185*H185,2)</f>
        <v>0</v>
      </c>
      <c r="K185" s="208" t="s">
        <v>19</v>
      </c>
      <c r="L185" s="44"/>
      <c r="M185" s="213" t="s">
        <v>19</v>
      </c>
      <c r="N185" s="214" t="s">
        <v>40</v>
      </c>
      <c r="O185" s="84"/>
      <c r="P185" s="215">
        <f>O185*H185</f>
        <v>0</v>
      </c>
      <c r="Q185" s="215">
        <v>0</v>
      </c>
      <c r="R185" s="215">
        <f>Q185*H185</f>
        <v>0</v>
      </c>
      <c r="S185" s="215">
        <v>0</v>
      </c>
      <c r="T185" s="216">
        <f>S185*H185</f>
        <v>0</v>
      </c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R185" s="217" t="s">
        <v>265</v>
      </c>
      <c r="AT185" s="217" t="s">
        <v>267</v>
      </c>
      <c r="AU185" s="217" t="s">
        <v>76</v>
      </c>
      <c r="AY185" s="17" t="s">
        <v>266</v>
      </c>
      <c r="BE185" s="218">
        <f>IF(N185="základní",J185,0)</f>
        <v>0</v>
      </c>
      <c r="BF185" s="218">
        <f>IF(N185="snížená",J185,0)</f>
        <v>0</v>
      </c>
      <c r="BG185" s="218">
        <f>IF(N185="zákl. přenesená",J185,0)</f>
        <v>0</v>
      </c>
      <c r="BH185" s="218">
        <f>IF(N185="sníž. přenesená",J185,0)</f>
        <v>0</v>
      </c>
      <c r="BI185" s="218">
        <f>IF(N185="nulová",J185,0)</f>
        <v>0</v>
      </c>
      <c r="BJ185" s="17" t="s">
        <v>76</v>
      </c>
      <c r="BK185" s="218">
        <f>ROUND(I185*H185,2)</f>
        <v>0</v>
      </c>
      <c r="BL185" s="17" t="s">
        <v>265</v>
      </c>
      <c r="BM185" s="217" t="s">
        <v>5249</v>
      </c>
    </row>
    <row r="186" s="11" customFormat="1" ht="25.92" customHeight="1">
      <c r="A186" s="11"/>
      <c r="B186" s="192"/>
      <c r="C186" s="193"/>
      <c r="D186" s="194" t="s">
        <v>68</v>
      </c>
      <c r="E186" s="195" t="s">
        <v>5571</v>
      </c>
      <c r="F186" s="195" t="s">
        <v>5572</v>
      </c>
      <c r="G186" s="193"/>
      <c r="H186" s="193"/>
      <c r="I186" s="196"/>
      <c r="J186" s="197">
        <f>BK186</f>
        <v>0</v>
      </c>
      <c r="K186" s="193"/>
      <c r="L186" s="198"/>
      <c r="M186" s="199"/>
      <c r="N186" s="200"/>
      <c r="O186" s="200"/>
      <c r="P186" s="201">
        <f>SUM(P187:P193)</f>
        <v>0</v>
      </c>
      <c r="Q186" s="200"/>
      <c r="R186" s="201">
        <f>SUM(R187:R193)</f>
        <v>0</v>
      </c>
      <c r="S186" s="200"/>
      <c r="T186" s="202">
        <f>SUM(T187:T193)</f>
        <v>0</v>
      </c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R186" s="203" t="s">
        <v>76</v>
      </c>
      <c r="AT186" s="204" t="s">
        <v>68</v>
      </c>
      <c r="AU186" s="204" t="s">
        <v>69</v>
      </c>
      <c r="AY186" s="203" t="s">
        <v>266</v>
      </c>
      <c r="BK186" s="205">
        <f>SUM(BK187:BK193)</f>
        <v>0</v>
      </c>
    </row>
    <row r="187" s="2" customFormat="1" ht="16.5" customHeight="1">
      <c r="A187" s="38"/>
      <c r="B187" s="39"/>
      <c r="C187" s="206" t="s">
        <v>1107</v>
      </c>
      <c r="D187" s="206" t="s">
        <v>267</v>
      </c>
      <c r="E187" s="207" t="s">
        <v>5573</v>
      </c>
      <c r="F187" s="208" t="s">
        <v>5574</v>
      </c>
      <c r="G187" s="209" t="s">
        <v>5241</v>
      </c>
      <c r="H187" s="210">
        <v>20</v>
      </c>
      <c r="I187" s="211"/>
      <c r="J187" s="212">
        <f>ROUND(I187*H187,2)</f>
        <v>0</v>
      </c>
      <c r="K187" s="208" t="s">
        <v>19</v>
      </c>
      <c r="L187" s="44"/>
      <c r="M187" s="213" t="s">
        <v>19</v>
      </c>
      <c r="N187" s="214" t="s">
        <v>40</v>
      </c>
      <c r="O187" s="84"/>
      <c r="P187" s="215">
        <f>O187*H187</f>
        <v>0</v>
      </c>
      <c r="Q187" s="215">
        <v>0</v>
      </c>
      <c r="R187" s="215">
        <f>Q187*H187</f>
        <v>0</v>
      </c>
      <c r="S187" s="215">
        <v>0</v>
      </c>
      <c r="T187" s="216">
        <f>S187*H187</f>
        <v>0</v>
      </c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R187" s="217" t="s">
        <v>265</v>
      </c>
      <c r="AT187" s="217" t="s">
        <v>267</v>
      </c>
      <c r="AU187" s="217" t="s">
        <v>76</v>
      </c>
      <c r="AY187" s="17" t="s">
        <v>266</v>
      </c>
      <c r="BE187" s="218">
        <f>IF(N187="základní",J187,0)</f>
        <v>0</v>
      </c>
      <c r="BF187" s="218">
        <f>IF(N187="snížená",J187,0)</f>
        <v>0</v>
      </c>
      <c r="BG187" s="218">
        <f>IF(N187="zákl. přenesená",J187,0)</f>
        <v>0</v>
      </c>
      <c r="BH187" s="218">
        <f>IF(N187="sníž. přenesená",J187,0)</f>
        <v>0</v>
      </c>
      <c r="BI187" s="218">
        <f>IF(N187="nulová",J187,0)</f>
        <v>0</v>
      </c>
      <c r="BJ187" s="17" t="s">
        <v>76</v>
      </c>
      <c r="BK187" s="218">
        <f>ROUND(I187*H187,2)</f>
        <v>0</v>
      </c>
      <c r="BL187" s="17" t="s">
        <v>265</v>
      </c>
      <c r="BM187" s="217" t="s">
        <v>5252</v>
      </c>
    </row>
    <row r="188" s="2" customFormat="1" ht="16.5" customHeight="1">
      <c r="A188" s="38"/>
      <c r="B188" s="39"/>
      <c r="C188" s="206" t="s">
        <v>1114</v>
      </c>
      <c r="D188" s="206" t="s">
        <v>267</v>
      </c>
      <c r="E188" s="207" t="s">
        <v>5575</v>
      </c>
      <c r="F188" s="208" t="s">
        <v>5576</v>
      </c>
      <c r="G188" s="209" t="s">
        <v>5241</v>
      </c>
      <c r="H188" s="210">
        <v>20</v>
      </c>
      <c r="I188" s="211"/>
      <c r="J188" s="212">
        <f>ROUND(I188*H188,2)</f>
        <v>0</v>
      </c>
      <c r="K188" s="208" t="s">
        <v>19</v>
      </c>
      <c r="L188" s="44"/>
      <c r="M188" s="213" t="s">
        <v>19</v>
      </c>
      <c r="N188" s="214" t="s">
        <v>40</v>
      </c>
      <c r="O188" s="84"/>
      <c r="P188" s="215">
        <f>O188*H188</f>
        <v>0</v>
      </c>
      <c r="Q188" s="215">
        <v>0</v>
      </c>
      <c r="R188" s="215">
        <f>Q188*H188</f>
        <v>0</v>
      </c>
      <c r="S188" s="215">
        <v>0</v>
      </c>
      <c r="T188" s="216">
        <f>S188*H188</f>
        <v>0</v>
      </c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R188" s="217" t="s">
        <v>265</v>
      </c>
      <c r="AT188" s="217" t="s">
        <v>267</v>
      </c>
      <c r="AU188" s="217" t="s">
        <v>76</v>
      </c>
      <c r="AY188" s="17" t="s">
        <v>266</v>
      </c>
      <c r="BE188" s="218">
        <f>IF(N188="základní",J188,0)</f>
        <v>0</v>
      </c>
      <c r="BF188" s="218">
        <f>IF(N188="snížená",J188,0)</f>
        <v>0</v>
      </c>
      <c r="BG188" s="218">
        <f>IF(N188="zákl. přenesená",J188,0)</f>
        <v>0</v>
      </c>
      <c r="BH188" s="218">
        <f>IF(N188="sníž. přenesená",J188,0)</f>
        <v>0</v>
      </c>
      <c r="BI188" s="218">
        <f>IF(N188="nulová",J188,0)</f>
        <v>0</v>
      </c>
      <c r="BJ188" s="17" t="s">
        <v>76</v>
      </c>
      <c r="BK188" s="218">
        <f>ROUND(I188*H188,2)</f>
        <v>0</v>
      </c>
      <c r="BL188" s="17" t="s">
        <v>265</v>
      </c>
      <c r="BM188" s="217" t="s">
        <v>5255</v>
      </c>
    </row>
    <row r="189" s="2" customFormat="1" ht="16.5" customHeight="1">
      <c r="A189" s="38"/>
      <c r="B189" s="39"/>
      <c r="C189" s="206" t="s">
        <v>1122</v>
      </c>
      <c r="D189" s="206" t="s">
        <v>267</v>
      </c>
      <c r="E189" s="207" t="s">
        <v>5577</v>
      </c>
      <c r="F189" s="208" t="s">
        <v>5578</v>
      </c>
      <c r="G189" s="209" t="s">
        <v>5069</v>
      </c>
      <c r="H189" s="210">
        <v>1</v>
      </c>
      <c r="I189" s="211"/>
      <c r="J189" s="212">
        <f>ROUND(I189*H189,2)</f>
        <v>0</v>
      </c>
      <c r="K189" s="208" t="s">
        <v>19</v>
      </c>
      <c r="L189" s="44"/>
      <c r="M189" s="213" t="s">
        <v>19</v>
      </c>
      <c r="N189" s="214" t="s">
        <v>40</v>
      </c>
      <c r="O189" s="84"/>
      <c r="P189" s="215">
        <f>O189*H189</f>
        <v>0</v>
      </c>
      <c r="Q189" s="215">
        <v>0</v>
      </c>
      <c r="R189" s="215">
        <f>Q189*H189</f>
        <v>0</v>
      </c>
      <c r="S189" s="215">
        <v>0</v>
      </c>
      <c r="T189" s="216">
        <f>S189*H189</f>
        <v>0</v>
      </c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R189" s="217" t="s">
        <v>265</v>
      </c>
      <c r="AT189" s="217" t="s">
        <v>267</v>
      </c>
      <c r="AU189" s="217" t="s">
        <v>76</v>
      </c>
      <c r="AY189" s="17" t="s">
        <v>266</v>
      </c>
      <c r="BE189" s="218">
        <f>IF(N189="základní",J189,0)</f>
        <v>0</v>
      </c>
      <c r="BF189" s="218">
        <f>IF(N189="snížená",J189,0)</f>
        <v>0</v>
      </c>
      <c r="BG189" s="218">
        <f>IF(N189="zákl. přenesená",J189,0)</f>
        <v>0</v>
      </c>
      <c r="BH189" s="218">
        <f>IF(N189="sníž. přenesená",J189,0)</f>
        <v>0</v>
      </c>
      <c r="BI189" s="218">
        <f>IF(N189="nulová",J189,0)</f>
        <v>0</v>
      </c>
      <c r="BJ189" s="17" t="s">
        <v>76</v>
      </c>
      <c r="BK189" s="218">
        <f>ROUND(I189*H189,2)</f>
        <v>0</v>
      </c>
      <c r="BL189" s="17" t="s">
        <v>265</v>
      </c>
      <c r="BM189" s="217" t="s">
        <v>4973</v>
      </c>
    </row>
    <row r="190" s="2" customFormat="1" ht="16.5" customHeight="1">
      <c r="A190" s="38"/>
      <c r="B190" s="39"/>
      <c r="C190" s="206" t="s">
        <v>1129</v>
      </c>
      <c r="D190" s="206" t="s">
        <v>267</v>
      </c>
      <c r="E190" s="207" t="s">
        <v>5579</v>
      </c>
      <c r="F190" s="208" t="s">
        <v>5580</v>
      </c>
      <c r="G190" s="209" t="s">
        <v>5069</v>
      </c>
      <c r="H190" s="210">
        <v>1</v>
      </c>
      <c r="I190" s="211"/>
      <c r="J190" s="212">
        <f>ROUND(I190*H190,2)</f>
        <v>0</v>
      </c>
      <c r="K190" s="208" t="s">
        <v>19</v>
      </c>
      <c r="L190" s="44"/>
      <c r="M190" s="213" t="s">
        <v>19</v>
      </c>
      <c r="N190" s="214" t="s">
        <v>40</v>
      </c>
      <c r="O190" s="84"/>
      <c r="P190" s="215">
        <f>O190*H190</f>
        <v>0</v>
      </c>
      <c r="Q190" s="215">
        <v>0</v>
      </c>
      <c r="R190" s="215">
        <f>Q190*H190</f>
        <v>0</v>
      </c>
      <c r="S190" s="215">
        <v>0</v>
      </c>
      <c r="T190" s="216">
        <f>S190*H190</f>
        <v>0</v>
      </c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R190" s="217" t="s">
        <v>265</v>
      </c>
      <c r="AT190" s="217" t="s">
        <v>267</v>
      </c>
      <c r="AU190" s="217" t="s">
        <v>76</v>
      </c>
      <c r="AY190" s="17" t="s">
        <v>266</v>
      </c>
      <c r="BE190" s="218">
        <f>IF(N190="základní",J190,0)</f>
        <v>0</v>
      </c>
      <c r="BF190" s="218">
        <f>IF(N190="snížená",J190,0)</f>
        <v>0</v>
      </c>
      <c r="BG190" s="218">
        <f>IF(N190="zákl. přenesená",J190,0)</f>
        <v>0</v>
      </c>
      <c r="BH190" s="218">
        <f>IF(N190="sníž. přenesená",J190,0)</f>
        <v>0</v>
      </c>
      <c r="BI190" s="218">
        <f>IF(N190="nulová",J190,0)</f>
        <v>0</v>
      </c>
      <c r="BJ190" s="17" t="s">
        <v>76</v>
      </c>
      <c r="BK190" s="218">
        <f>ROUND(I190*H190,2)</f>
        <v>0</v>
      </c>
      <c r="BL190" s="17" t="s">
        <v>265</v>
      </c>
      <c r="BM190" s="217" t="s">
        <v>5581</v>
      </c>
    </row>
    <row r="191" s="2" customFormat="1" ht="16.5" customHeight="1">
      <c r="A191" s="38"/>
      <c r="B191" s="39"/>
      <c r="C191" s="206" t="s">
        <v>1136</v>
      </c>
      <c r="D191" s="206" t="s">
        <v>267</v>
      </c>
      <c r="E191" s="207" t="s">
        <v>5582</v>
      </c>
      <c r="F191" s="208" t="s">
        <v>5583</v>
      </c>
      <c r="G191" s="209" t="s">
        <v>5069</v>
      </c>
      <c r="H191" s="210">
        <v>10</v>
      </c>
      <c r="I191" s="211"/>
      <c r="J191" s="212">
        <f>ROUND(I191*H191,2)</f>
        <v>0</v>
      </c>
      <c r="K191" s="208" t="s">
        <v>19</v>
      </c>
      <c r="L191" s="44"/>
      <c r="M191" s="213" t="s">
        <v>19</v>
      </c>
      <c r="N191" s="214" t="s">
        <v>40</v>
      </c>
      <c r="O191" s="84"/>
      <c r="P191" s="215">
        <f>O191*H191</f>
        <v>0</v>
      </c>
      <c r="Q191" s="215">
        <v>0</v>
      </c>
      <c r="R191" s="215">
        <f>Q191*H191</f>
        <v>0</v>
      </c>
      <c r="S191" s="215">
        <v>0</v>
      </c>
      <c r="T191" s="216">
        <f>S191*H191</f>
        <v>0</v>
      </c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R191" s="217" t="s">
        <v>265</v>
      </c>
      <c r="AT191" s="217" t="s">
        <v>267</v>
      </c>
      <c r="AU191" s="217" t="s">
        <v>76</v>
      </c>
      <c r="AY191" s="17" t="s">
        <v>266</v>
      </c>
      <c r="BE191" s="218">
        <f>IF(N191="základní",J191,0)</f>
        <v>0</v>
      </c>
      <c r="BF191" s="218">
        <f>IF(N191="snížená",J191,0)</f>
        <v>0</v>
      </c>
      <c r="BG191" s="218">
        <f>IF(N191="zákl. přenesená",J191,0)</f>
        <v>0</v>
      </c>
      <c r="BH191" s="218">
        <f>IF(N191="sníž. přenesená",J191,0)</f>
        <v>0</v>
      </c>
      <c r="BI191" s="218">
        <f>IF(N191="nulová",J191,0)</f>
        <v>0</v>
      </c>
      <c r="BJ191" s="17" t="s">
        <v>76</v>
      </c>
      <c r="BK191" s="218">
        <f>ROUND(I191*H191,2)</f>
        <v>0</v>
      </c>
      <c r="BL191" s="17" t="s">
        <v>265</v>
      </c>
      <c r="BM191" s="217" t="s">
        <v>5584</v>
      </c>
    </row>
    <row r="192" s="2" customFormat="1" ht="16.5" customHeight="1">
      <c r="A192" s="38"/>
      <c r="B192" s="39"/>
      <c r="C192" s="206" t="s">
        <v>1294</v>
      </c>
      <c r="D192" s="206" t="s">
        <v>267</v>
      </c>
      <c r="E192" s="207" t="s">
        <v>5585</v>
      </c>
      <c r="F192" s="208" t="s">
        <v>5586</v>
      </c>
      <c r="G192" s="209" t="s">
        <v>5241</v>
      </c>
      <c r="H192" s="210">
        <v>40</v>
      </c>
      <c r="I192" s="211"/>
      <c r="J192" s="212">
        <f>ROUND(I192*H192,2)</f>
        <v>0</v>
      </c>
      <c r="K192" s="208" t="s">
        <v>19</v>
      </c>
      <c r="L192" s="44"/>
      <c r="M192" s="213" t="s">
        <v>19</v>
      </c>
      <c r="N192" s="214" t="s">
        <v>40</v>
      </c>
      <c r="O192" s="84"/>
      <c r="P192" s="215">
        <f>O192*H192</f>
        <v>0</v>
      </c>
      <c r="Q192" s="215">
        <v>0</v>
      </c>
      <c r="R192" s="215">
        <f>Q192*H192</f>
        <v>0</v>
      </c>
      <c r="S192" s="215">
        <v>0</v>
      </c>
      <c r="T192" s="216">
        <f>S192*H192</f>
        <v>0</v>
      </c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R192" s="217" t="s">
        <v>265</v>
      </c>
      <c r="AT192" s="217" t="s">
        <v>267</v>
      </c>
      <c r="AU192" s="217" t="s">
        <v>76</v>
      </c>
      <c r="AY192" s="17" t="s">
        <v>266</v>
      </c>
      <c r="BE192" s="218">
        <f>IF(N192="základní",J192,0)</f>
        <v>0</v>
      </c>
      <c r="BF192" s="218">
        <f>IF(N192="snížená",J192,0)</f>
        <v>0</v>
      </c>
      <c r="BG192" s="218">
        <f>IF(N192="zákl. přenesená",J192,0)</f>
        <v>0</v>
      </c>
      <c r="BH192" s="218">
        <f>IF(N192="sníž. přenesená",J192,0)</f>
        <v>0</v>
      </c>
      <c r="BI192" s="218">
        <f>IF(N192="nulová",J192,0)</f>
        <v>0</v>
      </c>
      <c r="BJ192" s="17" t="s">
        <v>76</v>
      </c>
      <c r="BK192" s="218">
        <f>ROUND(I192*H192,2)</f>
        <v>0</v>
      </c>
      <c r="BL192" s="17" t="s">
        <v>265</v>
      </c>
      <c r="BM192" s="217" t="s">
        <v>5587</v>
      </c>
    </row>
    <row r="193" s="2" customFormat="1" ht="16.5" customHeight="1">
      <c r="A193" s="38"/>
      <c r="B193" s="39"/>
      <c r="C193" s="206" t="s">
        <v>1301</v>
      </c>
      <c r="D193" s="206" t="s">
        <v>267</v>
      </c>
      <c r="E193" s="207" t="s">
        <v>5588</v>
      </c>
      <c r="F193" s="208" t="s">
        <v>5589</v>
      </c>
      <c r="G193" s="209" t="s">
        <v>5241</v>
      </c>
      <c r="H193" s="210">
        <v>40</v>
      </c>
      <c r="I193" s="211"/>
      <c r="J193" s="212">
        <f>ROUND(I193*H193,2)</f>
        <v>0</v>
      </c>
      <c r="K193" s="208" t="s">
        <v>19</v>
      </c>
      <c r="L193" s="44"/>
      <c r="M193" s="213" t="s">
        <v>19</v>
      </c>
      <c r="N193" s="214" t="s">
        <v>40</v>
      </c>
      <c r="O193" s="84"/>
      <c r="P193" s="215">
        <f>O193*H193</f>
        <v>0</v>
      </c>
      <c r="Q193" s="215">
        <v>0</v>
      </c>
      <c r="R193" s="215">
        <f>Q193*H193</f>
        <v>0</v>
      </c>
      <c r="S193" s="215">
        <v>0</v>
      </c>
      <c r="T193" s="216">
        <f>S193*H193</f>
        <v>0</v>
      </c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R193" s="217" t="s">
        <v>265</v>
      </c>
      <c r="AT193" s="217" t="s">
        <v>267</v>
      </c>
      <c r="AU193" s="217" t="s">
        <v>76</v>
      </c>
      <c r="AY193" s="17" t="s">
        <v>266</v>
      </c>
      <c r="BE193" s="218">
        <f>IF(N193="základní",J193,0)</f>
        <v>0</v>
      </c>
      <c r="BF193" s="218">
        <f>IF(N193="snížená",J193,0)</f>
        <v>0</v>
      </c>
      <c r="BG193" s="218">
        <f>IF(N193="zákl. přenesená",J193,0)</f>
        <v>0</v>
      </c>
      <c r="BH193" s="218">
        <f>IF(N193="sníž. přenesená",J193,0)</f>
        <v>0</v>
      </c>
      <c r="BI193" s="218">
        <f>IF(N193="nulová",J193,0)</f>
        <v>0</v>
      </c>
      <c r="BJ193" s="17" t="s">
        <v>76</v>
      </c>
      <c r="BK193" s="218">
        <f>ROUND(I193*H193,2)</f>
        <v>0</v>
      </c>
      <c r="BL193" s="17" t="s">
        <v>265</v>
      </c>
      <c r="BM193" s="217" t="s">
        <v>5590</v>
      </c>
    </row>
    <row r="194" s="11" customFormat="1" ht="25.92" customHeight="1">
      <c r="A194" s="11"/>
      <c r="B194" s="192"/>
      <c r="C194" s="193"/>
      <c r="D194" s="194" t="s">
        <v>68</v>
      </c>
      <c r="E194" s="195" t="s">
        <v>5591</v>
      </c>
      <c r="F194" s="195" t="s">
        <v>5592</v>
      </c>
      <c r="G194" s="193"/>
      <c r="H194" s="193"/>
      <c r="I194" s="196"/>
      <c r="J194" s="197">
        <f>BK194</f>
        <v>0</v>
      </c>
      <c r="K194" s="193"/>
      <c r="L194" s="198"/>
      <c r="M194" s="199"/>
      <c r="N194" s="200"/>
      <c r="O194" s="200"/>
      <c r="P194" s="201">
        <f>P195</f>
        <v>0</v>
      </c>
      <c r="Q194" s="200"/>
      <c r="R194" s="201">
        <f>R195</f>
        <v>0</v>
      </c>
      <c r="S194" s="200"/>
      <c r="T194" s="202">
        <f>T195</f>
        <v>0</v>
      </c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R194" s="203" t="s">
        <v>76</v>
      </c>
      <c r="AT194" s="204" t="s">
        <v>68</v>
      </c>
      <c r="AU194" s="204" t="s">
        <v>69</v>
      </c>
      <c r="AY194" s="203" t="s">
        <v>266</v>
      </c>
      <c r="BK194" s="205">
        <f>BK195</f>
        <v>0</v>
      </c>
    </row>
    <row r="195" s="2" customFormat="1" ht="16.5" customHeight="1">
      <c r="A195" s="38"/>
      <c r="B195" s="39"/>
      <c r="C195" s="206" t="s">
        <v>1308</v>
      </c>
      <c r="D195" s="206" t="s">
        <v>267</v>
      </c>
      <c r="E195" s="207" t="s">
        <v>5593</v>
      </c>
      <c r="F195" s="208" t="s">
        <v>5594</v>
      </c>
      <c r="G195" s="209" t="s">
        <v>5069</v>
      </c>
      <c r="H195" s="210">
        <v>3</v>
      </c>
      <c r="I195" s="211"/>
      <c r="J195" s="212">
        <f>ROUND(I195*H195,2)</f>
        <v>0</v>
      </c>
      <c r="K195" s="208" t="s">
        <v>19</v>
      </c>
      <c r="L195" s="44"/>
      <c r="M195" s="270" t="s">
        <v>19</v>
      </c>
      <c r="N195" s="271" t="s">
        <v>40</v>
      </c>
      <c r="O195" s="263"/>
      <c r="P195" s="268">
        <f>O195*H195</f>
        <v>0</v>
      </c>
      <c r="Q195" s="268">
        <v>0</v>
      </c>
      <c r="R195" s="268">
        <f>Q195*H195</f>
        <v>0</v>
      </c>
      <c r="S195" s="268">
        <v>0</v>
      </c>
      <c r="T195" s="269">
        <f>S195*H195</f>
        <v>0</v>
      </c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R195" s="217" t="s">
        <v>265</v>
      </c>
      <c r="AT195" s="217" t="s">
        <v>267</v>
      </c>
      <c r="AU195" s="217" t="s">
        <v>76</v>
      </c>
      <c r="AY195" s="17" t="s">
        <v>266</v>
      </c>
      <c r="BE195" s="218">
        <f>IF(N195="základní",J195,0)</f>
        <v>0</v>
      </c>
      <c r="BF195" s="218">
        <f>IF(N195="snížená",J195,0)</f>
        <v>0</v>
      </c>
      <c r="BG195" s="218">
        <f>IF(N195="zákl. přenesená",J195,0)</f>
        <v>0</v>
      </c>
      <c r="BH195" s="218">
        <f>IF(N195="sníž. přenesená",J195,0)</f>
        <v>0</v>
      </c>
      <c r="BI195" s="218">
        <f>IF(N195="nulová",J195,0)</f>
        <v>0</v>
      </c>
      <c r="BJ195" s="17" t="s">
        <v>76</v>
      </c>
      <c r="BK195" s="218">
        <f>ROUND(I195*H195,2)</f>
        <v>0</v>
      </c>
      <c r="BL195" s="17" t="s">
        <v>265</v>
      </c>
      <c r="BM195" s="217" t="s">
        <v>5595</v>
      </c>
    </row>
    <row r="196" s="2" customFormat="1" ht="6.96" customHeight="1">
      <c r="A196" s="38"/>
      <c r="B196" s="59"/>
      <c r="C196" s="60"/>
      <c r="D196" s="60"/>
      <c r="E196" s="60"/>
      <c r="F196" s="60"/>
      <c r="G196" s="60"/>
      <c r="H196" s="60"/>
      <c r="I196" s="60"/>
      <c r="J196" s="60"/>
      <c r="K196" s="60"/>
      <c r="L196" s="44"/>
      <c r="M196" s="38"/>
      <c r="O196" s="38"/>
      <c r="P196" s="38"/>
      <c r="Q196" s="38"/>
      <c r="R196" s="38"/>
      <c r="S196" s="38"/>
      <c r="T196" s="38"/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</row>
  </sheetData>
  <sheetProtection sheet="1" autoFilter="0" formatColumns="0" formatRows="0" objects="1" scenarios="1" spinCount="100000" saltValue="/dqmbhf4LEgBRc4BYtjZMkxt+x554Dma18K5mv4UoLjgBSm5VmmJ4D3neGOarOV211G01Cf0by3WGs47hp1o4A==" hashValue="kKLu1KSXYzBGtl+Jf0aJ8+w9Jhj4PdromrN6S4qNJ9P2enE7Vp9NqVDVIPKmp/+Nlbp7g0PAJg4Fy7vHQT5x6A==" algorithmName="SHA-512" password="CC35"/>
  <autoFilter ref="C93:K195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2:H82"/>
    <mergeCell ref="E84:H84"/>
    <mergeCell ref="E86:H86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3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187</v>
      </c>
    </row>
    <row r="3" hidden="1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20"/>
      <c r="AT3" s="17" t="s">
        <v>78</v>
      </c>
    </row>
    <row r="4" hidden="1" s="1" customFormat="1" ht="24.96" customHeight="1">
      <c r="B4" s="20"/>
      <c r="D4" s="141" t="s">
        <v>240</v>
      </c>
      <c r="L4" s="20"/>
      <c r="M4" s="142" t="s">
        <v>10</v>
      </c>
      <c r="AT4" s="17" t="s">
        <v>4</v>
      </c>
    </row>
    <row r="5" hidden="1" s="1" customFormat="1" ht="6.96" customHeight="1">
      <c r="B5" s="20"/>
      <c r="L5" s="20"/>
    </row>
    <row r="6" hidden="1" s="1" customFormat="1" ht="12" customHeight="1">
      <c r="B6" s="20"/>
      <c r="D6" s="143" t="s">
        <v>16</v>
      </c>
      <c r="L6" s="20"/>
    </row>
    <row r="7" hidden="1" s="1" customFormat="1" ht="16.5" customHeight="1">
      <c r="B7" s="20"/>
      <c r="E7" s="144" t="str">
        <f>'Rekapitulace stavby'!K6</f>
        <v>3. STAVBA - FIALOVÁ - Vozovna Pisárky, etapa III. - vratná tramvajová smyčka</v>
      </c>
      <c r="F7" s="143"/>
      <c r="G7" s="143"/>
      <c r="H7" s="143"/>
      <c r="L7" s="20"/>
    </row>
    <row r="8" hidden="1" s="1" customFormat="1" ht="12" customHeight="1">
      <c r="B8" s="20"/>
      <c r="D8" s="143" t="s">
        <v>241</v>
      </c>
      <c r="L8" s="20"/>
    </row>
    <row r="9" hidden="1" s="2" customFormat="1" ht="16.5" customHeight="1">
      <c r="A9" s="38"/>
      <c r="B9" s="44"/>
      <c r="C9" s="38"/>
      <c r="D9" s="38"/>
      <c r="E9" s="144" t="s">
        <v>3830</v>
      </c>
      <c r="F9" s="38"/>
      <c r="G9" s="38"/>
      <c r="H9" s="38"/>
      <c r="I9" s="38"/>
      <c r="J9" s="38"/>
      <c r="K9" s="38"/>
      <c r="L9" s="145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hidden="1" s="2" customFormat="1" ht="12" customHeight="1">
      <c r="A10" s="38"/>
      <c r="B10" s="44"/>
      <c r="C10" s="38"/>
      <c r="D10" s="143" t="s">
        <v>243</v>
      </c>
      <c r="E10" s="38"/>
      <c r="F10" s="38"/>
      <c r="G10" s="38"/>
      <c r="H10" s="38"/>
      <c r="I10" s="38"/>
      <c r="J10" s="38"/>
      <c r="K10" s="38"/>
      <c r="L10" s="145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hidden="1" s="2" customFormat="1" ht="16.5" customHeight="1">
      <c r="A11" s="38"/>
      <c r="B11" s="44"/>
      <c r="C11" s="38"/>
      <c r="D11" s="38"/>
      <c r="E11" s="146" t="s">
        <v>5596</v>
      </c>
      <c r="F11" s="38"/>
      <c r="G11" s="38"/>
      <c r="H11" s="38"/>
      <c r="I11" s="38"/>
      <c r="J11" s="38"/>
      <c r="K11" s="38"/>
      <c r="L11" s="145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hidden="1" s="2" customFormat="1">
      <c r="A12" s="38"/>
      <c r="B12" s="44"/>
      <c r="C12" s="38"/>
      <c r="D12" s="38"/>
      <c r="E12" s="38"/>
      <c r="F12" s="38"/>
      <c r="G12" s="38"/>
      <c r="H12" s="38"/>
      <c r="I12" s="38"/>
      <c r="J12" s="38"/>
      <c r="K12" s="38"/>
      <c r="L12" s="145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hidden="1" s="2" customFormat="1" ht="12" customHeight="1">
      <c r="A13" s="38"/>
      <c r="B13" s="44"/>
      <c r="C13" s="38"/>
      <c r="D13" s="143" t="s">
        <v>18</v>
      </c>
      <c r="E13" s="38"/>
      <c r="F13" s="133" t="s">
        <v>19</v>
      </c>
      <c r="G13" s="38"/>
      <c r="H13" s="38"/>
      <c r="I13" s="143" t="s">
        <v>20</v>
      </c>
      <c r="J13" s="133" t="s">
        <v>19</v>
      </c>
      <c r="K13" s="38"/>
      <c r="L13" s="145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hidden="1" s="2" customFormat="1" ht="12" customHeight="1">
      <c r="A14" s="38"/>
      <c r="B14" s="44"/>
      <c r="C14" s="38"/>
      <c r="D14" s="143" t="s">
        <v>21</v>
      </c>
      <c r="E14" s="38"/>
      <c r="F14" s="133" t="s">
        <v>22</v>
      </c>
      <c r="G14" s="38"/>
      <c r="H14" s="38"/>
      <c r="I14" s="143" t="s">
        <v>23</v>
      </c>
      <c r="J14" s="147" t="str">
        <f>'Rekapitulace stavby'!AN8</f>
        <v>20. 12. 2021</v>
      </c>
      <c r="K14" s="38"/>
      <c r="L14" s="145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hidden="1" s="2" customFormat="1" ht="10.8" customHeight="1">
      <c r="A15" s="38"/>
      <c r="B15" s="44"/>
      <c r="C15" s="38"/>
      <c r="D15" s="38"/>
      <c r="E15" s="38"/>
      <c r="F15" s="38"/>
      <c r="G15" s="38"/>
      <c r="H15" s="38"/>
      <c r="I15" s="38"/>
      <c r="J15" s="38"/>
      <c r="K15" s="38"/>
      <c r="L15" s="145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hidden="1" s="2" customFormat="1" ht="12" customHeight="1">
      <c r="A16" s="38"/>
      <c r="B16" s="44"/>
      <c r="C16" s="38"/>
      <c r="D16" s="143" t="s">
        <v>25</v>
      </c>
      <c r="E16" s="38"/>
      <c r="F16" s="38"/>
      <c r="G16" s="38"/>
      <c r="H16" s="38"/>
      <c r="I16" s="143" t="s">
        <v>26</v>
      </c>
      <c r="J16" s="133" t="str">
        <f>IF('Rekapitulace stavby'!AN10="","",'Rekapitulace stavby'!AN10)</f>
        <v/>
      </c>
      <c r="K16" s="38"/>
      <c r="L16" s="145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hidden="1" s="2" customFormat="1" ht="18" customHeight="1">
      <c r="A17" s="38"/>
      <c r="B17" s="44"/>
      <c r="C17" s="38"/>
      <c r="D17" s="38"/>
      <c r="E17" s="133" t="str">
        <f>IF('Rekapitulace stavby'!E11="","",'Rekapitulace stavby'!E11)</f>
        <v xml:space="preserve"> </v>
      </c>
      <c r="F17" s="38"/>
      <c r="G17" s="38"/>
      <c r="H17" s="38"/>
      <c r="I17" s="143" t="s">
        <v>27</v>
      </c>
      <c r="J17" s="133" t="str">
        <f>IF('Rekapitulace stavby'!AN11="","",'Rekapitulace stavby'!AN11)</f>
        <v/>
      </c>
      <c r="K17" s="38"/>
      <c r="L17" s="145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hidden="1" s="2" customFormat="1" ht="6.96" customHeight="1">
      <c r="A18" s="38"/>
      <c r="B18" s="44"/>
      <c r="C18" s="38"/>
      <c r="D18" s="38"/>
      <c r="E18" s="38"/>
      <c r="F18" s="38"/>
      <c r="G18" s="38"/>
      <c r="H18" s="38"/>
      <c r="I18" s="38"/>
      <c r="J18" s="38"/>
      <c r="K18" s="38"/>
      <c r="L18" s="145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hidden="1" s="2" customFormat="1" ht="12" customHeight="1">
      <c r="A19" s="38"/>
      <c r="B19" s="44"/>
      <c r="C19" s="38"/>
      <c r="D19" s="143" t="s">
        <v>28</v>
      </c>
      <c r="E19" s="38"/>
      <c r="F19" s="38"/>
      <c r="G19" s="38"/>
      <c r="H19" s="38"/>
      <c r="I19" s="143" t="s">
        <v>26</v>
      </c>
      <c r="J19" s="33" t="str">
        <f>'Rekapitulace stavby'!AN13</f>
        <v>Vyplň údaj</v>
      </c>
      <c r="K19" s="38"/>
      <c r="L19" s="145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hidden="1" s="2" customFormat="1" ht="18" customHeight="1">
      <c r="A20" s="38"/>
      <c r="B20" s="44"/>
      <c r="C20" s="38"/>
      <c r="D20" s="38"/>
      <c r="E20" s="33" t="str">
        <f>'Rekapitulace stavby'!E14</f>
        <v>Vyplň údaj</v>
      </c>
      <c r="F20" s="133"/>
      <c r="G20" s="133"/>
      <c r="H20" s="133"/>
      <c r="I20" s="143" t="s">
        <v>27</v>
      </c>
      <c r="J20" s="33" t="str">
        <f>'Rekapitulace stavby'!AN14</f>
        <v>Vyplň údaj</v>
      </c>
      <c r="K20" s="38"/>
      <c r="L20" s="145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hidden="1" s="2" customFormat="1" ht="6.96" customHeight="1">
      <c r="A21" s="38"/>
      <c r="B21" s="44"/>
      <c r="C21" s="38"/>
      <c r="D21" s="38"/>
      <c r="E21" s="38"/>
      <c r="F21" s="38"/>
      <c r="G21" s="38"/>
      <c r="H21" s="38"/>
      <c r="I21" s="38"/>
      <c r="J21" s="38"/>
      <c r="K21" s="38"/>
      <c r="L21" s="145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hidden="1" s="2" customFormat="1" ht="12" customHeight="1">
      <c r="A22" s="38"/>
      <c r="B22" s="44"/>
      <c r="C22" s="38"/>
      <c r="D22" s="143" t="s">
        <v>30</v>
      </c>
      <c r="E22" s="38"/>
      <c r="F22" s="38"/>
      <c r="G22" s="38"/>
      <c r="H22" s="38"/>
      <c r="I22" s="143" t="s">
        <v>26</v>
      </c>
      <c r="J22" s="133" t="str">
        <f>IF('Rekapitulace stavby'!AN16="","",'Rekapitulace stavby'!AN16)</f>
        <v/>
      </c>
      <c r="K22" s="38"/>
      <c r="L22" s="145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hidden="1" s="2" customFormat="1" ht="18" customHeight="1">
      <c r="A23" s="38"/>
      <c r="B23" s="44"/>
      <c r="C23" s="38"/>
      <c r="D23" s="38"/>
      <c r="E23" s="133" t="str">
        <f>IF('Rekapitulace stavby'!E17="","",'Rekapitulace stavby'!E17)</f>
        <v xml:space="preserve"> </v>
      </c>
      <c r="F23" s="38"/>
      <c r="G23" s="38"/>
      <c r="H23" s="38"/>
      <c r="I23" s="143" t="s">
        <v>27</v>
      </c>
      <c r="J23" s="133" t="str">
        <f>IF('Rekapitulace stavby'!AN17="","",'Rekapitulace stavby'!AN17)</f>
        <v/>
      </c>
      <c r="K23" s="38"/>
      <c r="L23" s="145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hidden="1" s="2" customFormat="1" ht="6.96" customHeight="1">
      <c r="A24" s="38"/>
      <c r="B24" s="44"/>
      <c r="C24" s="38"/>
      <c r="D24" s="38"/>
      <c r="E24" s="38"/>
      <c r="F24" s="38"/>
      <c r="G24" s="38"/>
      <c r="H24" s="38"/>
      <c r="I24" s="38"/>
      <c r="J24" s="38"/>
      <c r="K24" s="38"/>
      <c r="L24" s="145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hidden="1" s="2" customFormat="1" ht="12" customHeight="1">
      <c r="A25" s="38"/>
      <c r="B25" s="44"/>
      <c r="C25" s="38"/>
      <c r="D25" s="143" t="s">
        <v>32</v>
      </c>
      <c r="E25" s="38"/>
      <c r="F25" s="38"/>
      <c r="G25" s="38"/>
      <c r="H25" s="38"/>
      <c r="I25" s="143" t="s">
        <v>26</v>
      </c>
      <c r="J25" s="133" t="str">
        <f>IF('Rekapitulace stavby'!AN19="","",'Rekapitulace stavby'!AN19)</f>
        <v/>
      </c>
      <c r="K25" s="38"/>
      <c r="L25" s="145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hidden="1" s="2" customFormat="1" ht="18" customHeight="1">
      <c r="A26" s="38"/>
      <c r="B26" s="44"/>
      <c r="C26" s="38"/>
      <c r="D26" s="38"/>
      <c r="E26" s="133" t="str">
        <f>IF('Rekapitulace stavby'!E20="","",'Rekapitulace stavby'!E20)</f>
        <v xml:space="preserve"> </v>
      </c>
      <c r="F26" s="38"/>
      <c r="G26" s="38"/>
      <c r="H26" s="38"/>
      <c r="I26" s="143" t="s">
        <v>27</v>
      </c>
      <c r="J26" s="133" t="str">
        <f>IF('Rekapitulace stavby'!AN20="","",'Rekapitulace stavby'!AN20)</f>
        <v/>
      </c>
      <c r="K26" s="38"/>
      <c r="L26" s="145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hidden="1" s="2" customFormat="1" ht="6.96" customHeight="1">
      <c r="A27" s="38"/>
      <c r="B27" s="44"/>
      <c r="C27" s="38"/>
      <c r="D27" s="38"/>
      <c r="E27" s="38"/>
      <c r="F27" s="38"/>
      <c r="G27" s="38"/>
      <c r="H27" s="38"/>
      <c r="I27" s="38"/>
      <c r="J27" s="38"/>
      <c r="K27" s="38"/>
      <c r="L27" s="145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hidden="1" s="2" customFormat="1" ht="12" customHeight="1">
      <c r="A28" s="38"/>
      <c r="B28" s="44"/>
      <c r="C28" s="38"/>
      <c r="D28" s="143" t="s">
        <v>33</v>
      </c>
      <c r="E28" s="38"/>
      <c r="F28" s="38"/>
      <c r="G28" s="38"/>
      <c r="H28" s="38"/>
      <c r="I28" s="38"/>
      <c r="J28" s="38"/>
      <c r="K28" s="38"/>
      <c r="L28" s="145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hidden="1" s="8" customFormat="1" ht="16.5" customHeight="1">
      <c r="A29" s="148"/>
      <c r="B29" s="149"/>
      <c r="C29" s="148"/>
      <c r="D29" s="148"/>
      <c r="E29" s="150" t="s">
        <v>19</v>
      </c>
      <c r="F29" s="150"/>
      <c r="G29" s="150"/>
      <c r="H29" s="150"/>
      <c r="I29" s="148"/>
      <c r="J29" s="148"/>
      <c r="K29" s="148"/>
      <c r="L29" s="151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</row>
    <row r="30" hidden="1" s="2" customFormat="1" ht="6.96" customHeight="1">
      <c r="A30" s="38"/>
      <c r="B30" s="44"/>
      <c r="C30" s="38"/>
      <c r="D30" s="38"/>
      <c r="E30" s="38"/>
      <c r="F30" s="38"/>
      <c r="G30" s="38"/>
      <c r="H30" s="38"/>
      <c r="I30" s="38"/>
      <c r="J30" s="38"/>
      <c r="K30" s="38"/>
      <c r="L30" s="145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hidden="1" s="2" customFormat="1" ht="6.96" customHeight="1">
      <c r="A31" s="38"/>
      <c r="B31" s="44"/>
      <c r="C31" s="38"/>
      <c r="D31" s="152"/>
      <c r="E31" s="152"/>
      <c r="F31" s="152"/>
      <c r="G31" s="152"/>
      <c r="H31" s="152"/>
      <c r="I31" s="152"/>
      <c r="J31" s="152"/>
      <c r="K31" s="152"/>
      <c r="L31" s="145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hidden="1" s="2" customFormat="1" ht="25.44" customHeight="1">
      <c r="A32" s="38"/>
      <c r="B32" s="44"/>
      <c r="C32" s="38"/>
      <c r="D32" s="153" t="s">
        <v>35</v>
      </c>
      <c r="E32" s="38"/>
      <c r="F32" s="38"/>
      <c r="G32" s="38"/>
      <c r="H32" s="38"/>
      <c r="I32" s="38"/>
      <c r="J32" s="154">
        <f>ROUND(J86, 2)</f>
        <v>0</v>
      </c>
      <c r="K32" s="38"/>
      <c r="L32" s="145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hidden="1" s="2" customFormat="1" ht="6.96" customHeight="1">
      <c r="A33" s="38"/>
      <c r="B33" s="44"/>
      <c r="C33" s="38"/>
      <c r="D33" s="152"/>
      <c r="E33" s="152"/>
      <c r="F33" s="152"/>
      <c r="G33" s="152"/>
      <c r="H33" s="152"/>
      <c r="I33" s="152"/>
      <c r="J33" s="152"/>
      <c r="K33" s="152"/>
      <c r="L33" s="145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hidden="1" s="2" customFormat="1" ht="14.4" customHeight="1">
      <c r="A34" s="38"/>
      <c r="B34" s="44"/>
      <c r="C34" s="38"/>
      <c r="D34" s="38"/>
      <c r="E34" s="38"/>
      <c r="F34" s="155" t="s">
        <v>37</v>
      </c>
      <c r="G34" s="38"/>
      <c r="H34" s="38"/>
      <c r="I34" s="155" t="s">
        <v>36</v>
      </c>
      <c r="J34" s="155" t="s">
        <v>38</v>
      </c>
      <c r="K34" s="38"/>
      <c r="L34" s="145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156" t="s">
        <v>39</v>
      </c>
      <c r="E35" s="143" t="s">
        <v>40</v>
      </c>
      <c r="F35" s="157">
        <f>ROUND((SUM(BE86:BE113)),  2)</f>
        <v>0</v>
      </c>
      <c r="G35" s="38"/>
      <c r="H35" s="38"/>
      <c r="I35" s="158">
        <v>0.20999999999999999</v>
      </c>
      <c r="J35" s="157">
        <f>ROUND(((SUM(BE86:BE113))*I35),  2)</f>
        <v>0</v>
      </c>
      <c r="K35" s="38"/>
      <c r="L35" s="145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3" t="s">
        <v>41</v>
      </c>
      <c r="F36" s="157">
        <f>ROUND((SUM(BF86:BF113)),  2)</f>
        <v>0</v>
      </c>
      <c r="G36" s="38"/>
      <c r="H36" s="38"/>
      <c r="I36" s="158">
        <v>0.14999999999999999</v>
      </c>
      <c r="J36" s="157">
        <f>ROUND(((SUM(BF86:BF113))*I36),  2)</f>
        <v>0</v>
      </c>
      <c r="K36" s="38"/>
      <c r="L36" s="145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3" t="s">
        <v>42</v>
      </c>
      <c r="F37" s="157">
        <f>ROUND((SUM(BG86:BG113)),  2)</f>
        <v>0</v>
      </c>
      <c r="G37" s="38"/>
      <c r="H37" s="38"/>
      <c r="I37" s="158">
        <v>0.20999999999999999</v>
      </c>
      <c r="J37" s="157">
        <f>0</f>
        <v>0</v>
      </c>
      <c r="K37" s="38"/>
      <c r="L37" s="145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44"/>
      <c r="C38" s="38"/>
      <c r="D38" s="38"/>
      <c r="E38" s="143" t="s">
        <v>43</v>
      </c>
      <c r="F38" s="157">
        <f>ROUND((SUM(BH86:BH113)),  2)</f>
        <v>0</v>
      </c>
      <c r="G38" s="38"/>
      <c r="H38" s="38"/>
      <c r="I38" s="158">
        <v>0.14999999999999999</v>
      </c>
      <c r="J38" s="157">
        <f>0</f>
        <v>0</v>
      </c>
      <c r="K38" s="38"/>
      <c r="L38" s="145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44"/>
      <c r="C39" s="38"/>
      <c r="D39" s="38"/>
      <c r="E39" s="143" t="s">
        <v>44</v>
      </c>
      <c r="F39" s="157">
        <f>ROUND((SUM(BI86:BI113)),  2)</f>
        <v>0</v>
      </c>
      <c r="G39" s="38"/>
      <c r="H39" s="38"/>
      <c r="I39" s="158">
        <v>0</v>
      </c>
      <c r="J39" s="157">
        <f>0</f>
        <v>0</v>
      </c>
      <c r="K39" s="38"/>
      <c r="L39" s="145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hidden="1" s="2" customFormat="1" ht="6.96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145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hidden="1" s="2" customFormat="1" ht="25.44" customHeight="1">
      <c r="A41" s="38"/>
      <c r="B41" s="44"/>
      <c r="C41" s="159"/>
      <c r="D41" s="160" t="s">
        <v>45</v>
      </c>
      <c r="E41" s="161"/>
      <c r="F41" s="161"/>
      <c r="G41" s="162" t="s">
        <v>46</v>
      </c>
      <c r="H41" s="163" t="s">
        <v>47</v>
      </c>
      <c r="I41" s="161"/>
      <c r="J41" s="164">
        <f>SUM(J32:J39)</f>
        <v>0</v>
      </c>
      <c r="K41" s="165"/>
      <c r="L41" s="145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hidden="1" s="2" customFormat="1" ht="14.4" customHeight="1">
      <c r="A42" s="38"/>
      <c r="B42" s="166"/>
      <c r="C42" s="167"/>
      <c r="D42" s="167"/>
      <c r="E42" s="167"/>
      <c r="F42" s="167"/>
      <c r="G42" s="167"/>
      <c r="H42" s="167"/>
      <c r="I42" s="167"/>
      <c r="J42" s="167"/>
      <c r="K42" s="167"/>
      <c r="L42" s="145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hidden="1"/>
    <row r="44" hidden="1"/>
    <row r="45" hidden="1"/>
    <row r="46" s="2" customFormat="1" ht="6.96" customHeight="1">
      <c r="A46" s="38"/>
      <c r="B46" s="168"/>
      <c r="C46" s="169"/>
      <c r="D46" s="169"/>
      <c r="E46" s="169"/>
      <c r="F46" s="169"/>
      <c r="G46" s="169"/>
      <c r="H46" s="169"/>
      <c r="I46" s="169"/>
      <c r="J46" s="169"/>
      <c r="K46" s="169"/>
      <c r="L46" s="145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s="2" customFormat="1" ht="24.96" customHeight="1">
      <c r="A47" s="38"/>
      <c r="B47" s="39"/>
      <c r="C47" s="23" t="s">
        <v>245</v>
      </c>
      <c r="D47" s="40"/>
      <c r="E47" s="40"/>
      <c r="F47" s="40"/>
      <c r="G47" s="40"/>
      <c r="H47" s="40"/>
      <c r="I47" s="40"/>
      <c r="J47" s="40"/>
      <c r="K47" s="40"/>
      <c r="L47" s="145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s="2" customFormat="1" ht="6.96" customHeight="1">
      <c r="A48" s="38"/>
      <c r="B48" s="39"/>
      <c r="C48" s="40"/>
      <c r="D48" s="40"/>
      <c r="E48" s="40"/>
      <c r="F48" s="40"/>
      <c r="G48" s="40"/>
      <c r="H48" s="40"/>
      <c r="I48" s="40"/>
      <c r="J48" s="40"/>
      <c r="K48" s="40"/>
      <c r="L48" s="145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s="2" customFormat="1" ht="12" customHeight="1">
      <c r="A49" s="38"/>
      <c r="B49" s="39"/>
      <c r="C49" s="32" t="s">
        <v>16</v>
      </c>
      <c r="D49" s="40"/>
      <c r="E49" s="40"/>
      <c r="F49" s="40"/>
      <c r="G49" s="40"/>
      <c r="H49" s="40"/>
      <c r="I49" s="40"/>
      <c r="J49" s="40"/>
      <c r="K49" s="40"/>
      <c r="L49" s="145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s="2" customFormat="1" ht="16.5" customHeight="1">
      <c r="A50" s="38"/>
      <c r="B50" s="39"/>
      <c r="C50" s="40"/>
      <c r="D50" s="40"/>
      <c r="E50" s="170" t="str">
        <f>E7</f>
        <v>3. STAVBA - FIALOVÁ - Vozovna Pisárky, etapa III. - vratná tramvajová smyčka</v>
      </c>
      <c r="F50" s="32"/>
      <c r="G50" s="32"/>
      <c r="H50" s="32"/>
      <c r="I50" s="40"/>
      <c r="J50" s="40"/>
      <c r="K50" s="40"/>
      <c r="L50" s="145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s="1" customFormat="1" ht="12" customHeight="1">
      <c r="B51" s="21"/>
      <c r="C51" s="32" t="s">
        <v>241</v>
      </c>
      <c r="D51" s="22"/>
      <c r="E51" s="22"/>
      <c r="F51" s="22"/>
      <c r="G51" s="22"/>
      <c r="H51" s="22"/>
      <c r="I51" s="22"/>
      <c r="J51" s="22"/>
      <c r="K51" s="22"/>
      <c r="L51" s="20"/>
    </row>
    <row r="52" s="2" customFormat="1" ht="16.5" customHeight="1">
      <c r="A52" s="38"/>
      <c r="B52" s="39"/>
      <c r="C52" s="40"/>
      <c r="D52" s="40"/>
      <c r="E52" s="170" t="s">
        <v>3830</v>
      </c>
      <c r="F52" s="40"/>
      <c r="G52" s="40"/>
      <c r="H52" s="40"/>
      <c r="I52" s="40"/>
      <c r="J52" s="40"/>
      <c r="K52" s="40"/>
      <c r="L52" s="145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s="2" customFormat="1" ht="12" customHeight="1">
      <c r="A53" s="38"/>
      <c r="B53" s="39"/>
      <c r="C53" s="32" t="s">
        <v>243</v>
      </c>
      <c r="D53" s="40"/>
      <c r="E53" s="40"/>
      <c r="F53" s="40"/>
      <c r="G53" s="40"/>
      <c r="H53" s="40"/>
      <c r="I53" s="40"/>
      <c r="J53" s="40"/>
      <c r="K53" s="40"/>
      <c r="L53" s="145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s="2" customFormat="1" ht="16.5" customHeight="1">
      <c r="A54" s="38"/>
      <c r="B54" s="39"/>
      <c r="C54" s="40"/>
      <c r="D54" s="40"/>
      <c r="E54" s="69" t="str">
        <f>E11</f>
        <v>SO 670 - Přeložky slaboproudu</v>
      </c>
      <c r="F54" s="40"/>
      <c r="G54" s="40"/>
      <c r="H54" s="40"/>
      <c r="I54" s="40"/>
      <c r="J54" s="40"/>
      <c r="K54" s="40"/>
      <c r="L54" s="145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s="2" customFormat="1" ht="6.96" customHeight="1">
      <c r="A55" s="38"/>
      <c r="B55" s="39"/>
      <c r="C55" s="40"/>
      <c r="D55" s="40"/>
      <c r="E55" s="40"/>
      <c r="F55" s="40"/>
      <c r="G55" s="40"/>
      <c r="H55" s="40"/>
      <c r="I55" s="40"/>
      <c r="J55" s="40"/>
      <c r="K55" s="40"/>
      <c r="L55" s="145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s="2" customFormat="1" ht="12" customHeight="1">
      <c r="A56" s="38"/>
      <c r="B56" s="39"/>
      <c r="C56" s="32" t="s">
        <v>21</v>
      </c>
      <c r="D56" s="40"/>
      <c r="E56" s="40"/>
      <c r="F56" s="27" t="str">
        <f>F14</f>
        <v xml:space="preserve"> </v>
      </c>
      <c r="G56" s="40"/>
      <c r="H56" s="40"/>
      <c r="I56" s="32" t="s">
        <v>23</v>
      </c>
      <c r="J56" s="72" t="str">
        <f>IF(J14="","",J14)</f>
        <v>20. 12. 2021</v>
      </c>
      <c r="K56" s="40"/>
      <c r="L56" s="145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s="2" customFormat="1" ht="6.96" customHeight="1">
      <c r="A57" s="38"/>
      <c r="B57" s="39"/>
      <c r="C57" s="40"/>
      <c r="D57" s="40"/>
      <c r="E57" s="40"/>
      <c r="F57" s="40"/>
      <c r="G57" s="40"/>
      <c r="H57" s="40"/>
      <c r="I57" s="40"/>
      <c r="J57" s="40"/>
      <c r="K57" s="40"/>
      <c r="L57" s="145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s="2" customFormat="1" ht="15.15" customHeight="1">
      <c r="A58" s="38"/>
      <c r="B58" s="39"/>
      <c r="C58" s="32" t="s">
        <v>25</v>
      </c>
      <c r="D58" s="40"/>
      <c r="E58" s="40"/>
      <c r="F58" s="27" t="str">
        <f>E17</f>
        <v xml:space="preserve"> </v>
      </c>
      <c r="G58" s="40"/>
      <c r="H58" s="40"/>
      <c r="I58" s="32" t="s">
        <v>30</v>
      </c>
      <c r="J58" s="36" t="str">
        <f>E23</f>
        <v xml:space="preserve"> </v>
      </c>
      <c r="K58" s="40"/>
      <c r="L58" s="145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</row>
    <row r="59" s="2" customFormat="1" ht="15.15" customHeight="1">
      <c r="A59" s="38"/>
      <c r="B59" s="39"/>
      <c r="C59" s="32" t="s">
        <v>28</v>
      </c>
      <c r="D59" s="40"/>
      <c r="E59" s="40"/>
      <c r="F59" s="27" t="str">
        <f>IF(E20="","",E20)</f>
        <v>Vyplň údaj</v>
      </c>
      <c r="G59" s="40"/>
      <c r="H59" s="40"/>
      <c r="I59" s="32" t="s">
        <v>32</v>
      </c>
      <c r="J59" s="36" t="str">
        <f>E26</f>
        <v xml:space="preserve"> </v>
      </c>
      <c r="K59" s="40"/>
      <c r="L59" s="145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</row>
    <row r="60" s="2" customFormat="1" ht="10.32" customHeight="1">
      <c r="A60" s="38"/>
      <c r="B60" s="39"/>
      <c r="C60" s="40"/>
      <c r="D60" s="40"/>
      <c r="E60" s="40"/>
      <c r="F60" s="40"/>
      <c r="G60" s="40"/>
      <c r="H60" s="40"/>
      <c r="I60" s="40"/>
      <c r="J60" s="40"/>
      <c r="K60" s="40"/>
      <c r="L60" s="145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</row>
    <row r="61" s="2" customFormat="1" ht="29.28" customHeight="1">
      <c r="A61" s="38"/>
      <c r="B61" s="39"/>
      <c r="C61" s="171" t="s">
        <v>246</v>
      </c>
      <c r="D61" s="172"/>
      <c r="E61" s="172"/>
      <c r="F61" s="172"/>
      <c r="G61" s="172"/>
      <c r="H61" s="172"/>
      <c r="I61" s="172"/>
      <c r="J61" s="173" t="s">
        <v>247</v>
      </c>
      <c r="K61" s="172"/>
      <c r="L61" s="145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 s="2" customFormat="1" ht="10.32" customHeight="1">
      <c r="A62" s="38"/>
      <c r="B62" s="39"/>
      <c r="C62" s="40"/>
      <c r="D62" s="40"/>
      <c r="E62" s="40"/>
      <c r="F62" s="40"/>
      <c r="G62" s="40"/>
      <c r="H62" s="40"/>
      <c r="I62" s="40"/>
      <c r="J62" s="40"/>
      <c r="K62" s="40"/>
      <c r="L62" s="145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</row>
    <row r="63" s="2" customFormat="1" ht="22.8" customHeight="1">
      <c r="A63" s="38"/>
      <c r="B63" s="39"/>
      <c r="C63" s="174" t="s">
        <v>67</v>
      </c>
      <c r="D63" s="40"/>
      <c r="E63" s="40"/>
      <c r="F63" s="40"/>
      <c r="G63" s="40"/>
      <c r="H63" s="40"/>
      <c r="I63" s="40"/>
      <c r="J63" s="102">
        <f>J86</f>
        <v>0</v>
      </c>
      <c r="K63" s="40"/>
      <c r="L63" s="145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U63" s="17" t="s">
        <v>248</v>
      </c>
    </row>
    <row r="64" s="9" customFormat="1" ht="24.96" customHeight="1">
      <c r="A64" s="9"/>
      <c r="B64" s="175"/>
      <c r="C64" s="176"/>
      <c r="D64" s="177" t="s">
        <v>3468</v>
      </c>
      <c r="E64" s="178"/>
      <c r="F64" s="178"/>
      <c r="G64" s="178"/>
      <c r="H64" s="178"/>
      <c r="I64" s="178"/>
      <c r="J64" s="179">
        <f>J87</f>
        <v>0</v>
      </c>
      <c r="K64" s="176"/>
      <c r="L64" s="180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2" customFormat="1" ht="21.84" customHeight="1">
      <c r="A65" s="38"/>
      <c r="B65" s="39"/>
      <c r="C65" s="40"/>
      <c r="D65" s="40"/>
      <c r="E65" s="40"/>
      <c r="F65" s="40"/>
      <c r="G65" s="40"/>
      <c r="H65" s="40"/>
      <c r="I65" s="40"/>
      <c r="J65" s="40"/>
      <c r="K65" s="40"/>
      <c r="L65" s="145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 s="2" customFormat="1" ht="6.96" customHeight="1">
      <c r="A66" s="38"/>
      <c r="B66" s="59"/>
      <c r="C66" s="60"/>
      <c r="D66" s="60"/>
      <c r="E66" s="60"/>
      <c r="F66" s="60"/>
      <c r="G66" s="60"/>
      <c r="H66" s="60"/>
      <c r="I66" s="60"/>
      <c r="J66" s="60"/>
      <c r="K66" s="60"/>
      <c r="L66" s="145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</row>
    <row r="70" s="2" customFormat="1" ht="6.96" customHeight="1">
      <c r="A70" s="38"/>
      <c r="B70" s="61"/>
      <c r="C70" s="62"/>
      <c r="D70" s="62"/>
      <c r="E70" s="62"/>
      <c r="F70" s="62"/>
      <c r="G70" s="62"/>
      <c r="H70" s="62"/>
      <c r="I70" s="62"/>
      <c r="J70" s="62"/>
      <c r="K70" s="62"/>
      <c r="L70" s="145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</row>
    <row r="71" s="2" customFormat="1" ht="24.96" customHeight="1">
      <c r="A71" s="38"/>
      <c r="B71" s="39"/>
      <c r="C71" s="23" t="s">
        <v>250</v>
      </c>
      <c r="D71" s="40"/>
      <c r="E71" s="40"/>
      <c r="F71" s="40"/>
      <c r="G71" s="40"/>
      <c r="H71" s="40"/>
      <c r="I71" s="40"/>
      <c r="J71" s="40"/>
      <c r="K71" s="40"/>
      <c r="L71" s="145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</row>
    <row r="72" s="2" customFormat="1" ht="6.96" customHeight="1">
      <c r="A72" s="38"/>
      <c r="B72" s="39"/>
      <c r="C72" s="40"/>
      <c r="D72" s="40"/>
      <c r="E72" s="40"/>
      <c r="F72" s="40"/>
      <c r="G72" s="40"/>
      <c r="H72" s="40"/>
      <c r="I72" s="40"/>
      <c r="J72" s="40"/>
      <c r="K72" s="40"/>
      <c r="L72" s="145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</row>
    <row r="73" s="2" customFormat="1" ht="12" customHeight="1">
      <c r="A73" s="38"/>
      <c r="B73" s="39"/>
      <c r="C73" s="32" t="s">
        <v>16</v>
      </c>
      <c r="D73" s="40"/>
      <c r="E73" s="40"/>
      <c r="F73" s="40"/>
      <c r="G73" s="40"/>
      <c r="H73" s="40"/>
      <c r="I73" s="40"/>
      <c r="J73" s="40"/>
      <c r="K73" s="40"/>
      <c r="L73" s="145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</row>
    <row r="74" s="2" customFormat="1" ht="16.5" customHeight="1">
      <c r="A74" s="38"/>
      <c r="B74" s="39"/>
      <c r="C74" s="40"/>
      <c r="D74" s="40"/>
      <c r="E74" s="170" t="str">
        <f>E7</f>
        <v>3. STAVBA - FIALOVÁ - Vozovna Pisárky, etapa III. - vratná tramvajová smyčka</v>
      </c>
      <c r="F74" s="32"/>
      <c r="G74" s="32"/>
      <c r="H74" s="32"/>
      <c r="I74" s="40"/>
      <c r="J74" s="40"/>
      <c r="K74" s="40"/>
      <c r="L74" s="145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</row>
    <row r="75" s="1" customFormat="1" ht="12" customHeight="1">
      <c r="B75" s="21"/>
      <c r="C75" s="32" t="s">
        <v>241</v>
      </c>
      <c r="D75" s="22"/>
      <c r="E75" s="22"/>
      <c r="F75" s="22"/>
      <c r="G75" s="22"/>
      <c r="H75" s="22"/>
      <c r="I75" s="22"/>
      <c r="J75" s="22"/>
      <c r="K75" s="22"/>
      <c r="L75" s="20"/>
    </row>
    <row r="76" s="2" customFormat="1" ht="16.5" customHeight="1">
      <c r="A76" s="38"/>
      <c r="B76" s="39"/>
      <c r="C76" s="40"/>
      <c r="D76" s="40"/>
      <c r="E76" s="170" t="s">
        <v>3830</v>
      </c>
      <c r="F76" s="40"/>
      <c r="G76" s="40"/>
      <c r="H76" s="40"/>
      <c r="I76" s="40"/>
      <c r="J76" s="40"/>
      <c r="K76" s="40"/>
      <c r="L76" s="145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2" customHeight="1">
      <c r="A77" s="38"/>
      <c r="B77" s="39"/>
      <c r="C77" s="32" t="s">
        <v>243</v>
      </c>
      <c r="D77" s="40"/>
      <c r="E77" s="40"/>
      <c r="F77" s="40"/>
      <c r="G77" s="40"/>
      <c r="H77" s="40"/>
      <c r="I77" s="40"/>
      <c r="J77" s="40"/>
      <c r="K77" s="40"/>
      <c r="L77" s="145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78" s="2" customFormat="1" ht="16.5" customHeight="1">
      <c r="A78" s="38"/>
      <c r="B78" s="39"/>
      <c r="C78" s="40"/>
      <c r="D78" s="40"/>
      <c r="E78" s="69" t="str">
        <f>E11</f>
        <v>SO 670 - Přeložky slaboproudu</v>
      </c>
      <c r="F78" s="40"/>
      <c r="G78" s="40"/>
      <c r="H78" s="40"/>
      <c r="I78" s="40"/>
      <c r="J78" s="40"/>
      <c r="K78" s="40"/>
      <c r="L78" s="145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</row>
    <row r="79" s="2" customFormat="1" ht="6.96" customHeight="1">
      <c r="A79" s="38"/>
      <c r="B79" s="39"/>
      <c r="C79" s="40"/>
      <c r="D79" s="40"/>
      <c r="E79" s="40"/>
      <c r="F79" s="40"/>
      <c r="G79" s="40"/>
      <c r="H79" s="40"/>
      <c r="I79" s="40"/>
      <c r="J79" s="40"/>
      <c r="K79" s="40"/>
      <c r="L79" s="145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</row>
    <row r="80" s="2" customFormat="1" ht="12" customHeight="1">
      <c r="A80" s="38"/>
      <c r="B80" s="39"/>
      <c r="C80" s="32" t="s">
        <v>21</v>
      </c>
      <c r="D80" s="40"/>
      <c r="E80" s="40"/>
      <c r="F80" s="27" t="str">
        <f>F14</f>
        <v xml:space="preserve"> </v>
      </c>
      <c r="G80" s="40"/>
      <c r="H80" s="40"/>
      <c r="I80" s="32" t="s">
        <v>23</v>
      </c>
      <c r="J80" s="72" t="str">
        <f>IF(J14="","",J14)</f>
        <v>20. 12. 2021</v>
      </c>
      <c r="K80" s="40"/>
      <c r="L80" s="145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6.96" customHeight="1">
      <c r="A81" s="38"/>
      <c r="B81" s="39"/>
      <c r="C81" s="40"/>
      <c r="D81" s="40"/>
      <c r="E81" s="40"/>
      <c r="F81" s="40"/>
      <c r="G81" s="40"/>
      <c r="H81" s="40"/>
      <c r="I81" s="40"/>
      <c r="J81" s="40"/>
      <c r="K81" s="40"/>
      <c r="L81" s="145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15.15" customHeight="1">
      <c r="A82" s="38"/>
      <c r="B82" s="39"/>
      <c r="C82" s="32" t="s">
        <v>25</v>
      </c>
      <c r="D82" s="40"/>
      <c r="E82" s="40"/>
      <c r="F82" s="27" t="str">
        <f>E17</f>
        <v xml:space="preserve"> </v>
      </c>
      <c r="G82" s="40"/>
      <c r="H82" s="40"/>
      <c r="I82" s="32" t="s">
        <v>30</v>
      </c>
      <c r="J82" s="36" t="str">
        <f>E23</f>
        <v xml:space="preserve"> </v>
      </c>
      <c r="K82" s="40"/>
      <c r="L82" s="145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15.15" customHeight="1">
      <c r="A83" s="38"/>
      <c r="B83" s="39"/>
      <c r="C83" s="32" t="s">
        <v>28</v>
      </c>
      <c r="D83" s="40"/>
      <c r="E83" s="40"/>
      <c r="F83" s="27" t="str">
        <f>IF(E20="","",E20)</f>
        <v>Vyplň údaj</v>
      </c>
      <c r="G83" s="40"/>
      <c r="H83" s="40"/>
      <c r="I83" s="32" t="s">
        <v>32</v>
      </c>
      <c r="J83" s="36" t="str">
        <f>E26</f>
        <v xml:space="preserve"> </v>
      </c>
      <c r="K83" s="40"/>
      <c r="L83" s="145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0.32" customHeight="1">
      <c r="A84" s="38"/>
      <c r="B84" s="39"/>
      <c r="C84" s="40"/>
      <c r="D84" s="40"/>
      <c r="E84" s="40"/>
      <c r="F84" s="40"/>
      <c r="G84" s="40"/>
      <c r="H84" s="40"/>
      <c r="I84" s="40"/>
      <c r="J84" s="40"/>
      <c r="K84" s="40"/>
      <c r="L84" s="145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10" customFormat="1" ht="29.28" customHeight="1">
      <c r="A85" s="181"/>
      <c r="B85" s="182"/>
      <c r="C85" s="183" t="s">
        <v>251</v>
      </c>
      <c r="D85" s="184" t="s">
        <v>54</v>
      </c>
      <c r="E85" s="184" t="s">
        <v>50</v>
      </c>
      <c r="F85" s="184" t="s">
        <v>51</v>
      </c>
      <c r="G85" s="184" t="s">
        <v>252</v>
      </c>
      <c r="H85" s="184" t="s">
        <v>253</v>
      </c>
      <c r="I85" s="184" t="s">
        <v>254</v>
      </c>
      <c r="J85" s="184" t="s">
        <v>247</v>
      </c>
      <c r="K85" s="185" t="s">
        <v>255</v>
      </c>
      <c r="L85" s="186"/>
      <c r="M85" s="92" t="s">
        <v>19</v>
      </c>
      <c r="N85" s="93" t="s">
        <v>39</v>
      </c>
      <c r="O85" s="93" t="s">
        <v>256</v>
      </c>
      <c r="P85" s="93" t="s">
        <v>257</v>
      </c>
      <c r="Q85" s="93" t="s">
        <v>258</v>
      </c>
      <c r="R85" s="93" t="s">
        <v>259</v>
      </c>
      <c r="S85" s="93" t="s">
        <v>260</v>
      </c>
      <c r="T85" s="94" t="s">
        <v>261</v>
      </c>
      <c r="U85" s="181"/>
      <c r="V85" s="181"/>
      <c r="W85" s="181"/>
      <c r="X85" s="181"/>
      <c r="Y85" s="181"/>
      <c r="Z85" s="181"/>
      <c r="AA85" s="181"/>
      <c r="AB85" s="181"/>
      <c r="AC85" s="181"/>
      <c r="AD85" s="181"/>
      <c r="AE85" s="181"/>
    </row>
    <row r="86" s="2" customFormat="1" ht="22.8" customHeight="1">
      <c r="A86" s="38"/>
      <c r="B86" s="39"/>
      <c r="C86" s="99" t="s">
        <v>262</v>
      </c>
      <c r="D86" s="40"/>
      <c r="E86" s="40"/>
      <c r="F86" s="40"/>
      <c r="G86" s="40"/>
      <c r="H86" s="40"/>
      <c r="I86" s="40"/>
      <c r="J86" s="187">
        <f>BK86</f>
        <v>0</v>
      </c>
      <c r="K86" s="40"/>
      <c r="L86" s="44"/>
      <c r="M86" s="95"/>
      <c r="N86" s="188"/>
      <c r="O86" s="96"/>
      <c r="P86" s="189">
        <f>P87</f>
        <v>0</v>
      </c>
      <c r="Q86" s="96"/>
      <c r="R86" s="189">
        <f>R87</f>
        <v>0</v>
      </c>
      <c r="S86" s="96"/>
      <c r="T86" s="190">
        <f>T87</f>
        <v>0</v>
      </c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T86" s="17" t="s">
        <v>68</v>
      </c>
      <c r="AU86" s="17" t="s">
        <v>248</v>
      </c>
      <c r="BK86" s="191">
        <f>BK87</f>
        <v>0</v>
      </c>
    </row>
    <row r="87" s="11" customFormat="1" ht="25.92" customHeight="1">
      <c r="A87" s="11"/>
      <c r="B87" s="192"/>
      <c r="C87" s="193"/>
      <c r="D87" s="194" t="s">
        <v>68</v>
      </c>
      <c r="E87" s="195" t="s">
        <v>73</v>
      </c>
      <c r="F87" s="195" t="s">
        <v>3469</v>
      </c>
      <c r="G87" s="193"/>
      <c r="H87" s="193"/>
      <c r="I87" s="196"/>
      <c r="J87" s="197">
        <f>BK87</f>
        <v>0</v>
      </c>
      <c r="K87" s="193"/>
      <c r="L87" s="198"/>
      <c r="M87" s="199"/>
      <c r="N87" s="200"/>
      <c r="O87" s="200"/>
      <c r="P87" s="201">
        <f>SUM(P88:P113)</f>
        <v>0</v>
      </c>
      <c r="Q87" s="200"/>
      <c r="R87" s="201">
        <f>SUM(R88:R113)</f>
        <v>0</v>
      </c>
      <c r="S87" s="200"/>
      <c r="T87" s="202">
        <f>SUM(T88:T113)</f>
        <v>0</v>
      </c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R87" s="203" t="s">
        <v>265</v>
      </c>
      <c r="AT87" s="204" t="s">
        <v>68</v>
      </c>
      <c r="AU87" s="204" t="s">
        <v>69</v>
      </c>
      <c r="AY87" s="203" t="s">
        <v>266</v>
      </c>
      <c r="BK87" s="205">
        <f>SUM(BK88:BK113)</f>
        <v>0</v>
      </c>
    </row>
    <row r="88" s="2" customFormat="1" ht="16.5" customHeight="1">
      <c r="A88" s="38"/>
      <c r="B88" s="39"/>
      <c r="C88" s="206" t="s">
        <v>1370</v>
      </c>
      <c r="D88" s="206" t="s">
        <v>267</v>
      </c>
      <c r="E88" s="207" t="s">
        <v>5597</v>
      </c>
      <c r="F88" s="208" t="s">
        <v>5598</v>
      </c>
      <c r="G88" s="209" t="s">
        <v>299</v>
      </c>
      <c r="H88" s="210">
        <v>560</v>
      </c>
      <c r="I88" s="211"/>
      <c r="J88" s="212">
        <f>ROUND(I88*H88,2)</f>
        <v>0</v>
      </c>
      <c r="K88" s="208" t="s">
        <v>19</v>
      </c>
      <c r="L88" s="44"/>
      <c r="M88" s="213" t="s">
        <v>19</v>
      </c>
      <c r="N88" s="214" t="s">
        <v>40</v>
      </c>
      <c r="O88" s="84"/>
      <c r="P88" s="215">
        <f>O88*H88</f>
        <v>0</v>
      </c>
      <c r="Q88" s="215">
        <v>0</v>
      </c>
      <c r="R88" s="215">
        <f>Q88*H88</f>
        <v>0</v>
      </c>
      <c r="S88" s="215">
        <v>0</v>
      </c>
      <c r="T88" s="216">
        <f>S88*H88</f>
        <v>0</v>
      </c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R88" s="217" t="s">
        <v>265</v>
      </c>
      <c r="AT88" s="217" t="s">
        <v>267</v>
      </c>
      <c r="AU88" s="217" t="s">
        <v>76</v>
      </c>
      <c r="AY88" s="17" t="s">
        <v>266</v>
      </c>
      <c r="BE88" s="218">
        <f>IF(N88="základní",J88,0)</f>
        <v>0</v>
      </c>
      <c r="BF88" s="218">
        <f>IF(N88="snížená",J88,0)</f>
        <v>0</v>
      </c>
      <c r="BG88" s="218">
        <f>IF(N88="zákl. přenesená",J88,0)</f>
        <v>0</v>
      </c>
      <c r="BH88" s="218">
        <f>IF(N88="sníž. přenesená",J88,0)</f>
        <v>0</v>
      </c>
      <c r="BI88" s="218">
        <f>IF(N88="nulová",J88,0)</f>
        <v>0</v>
      </c>
      <c r="BJ88" s="17" t="s">
        <v>76</v>
      </c>
      <c r="BK88" s="218">
        <f>ROUND(I88*H88,2)</f>
        <v>0</v>
      </c>
      <c r="BL88" s="17" t="s">
        <v>265</v>
      </c>
      <c r="BM88" s="217" t="s">
        <v>5599</v>
      </c>
    </row>
    <row r="89" s="2" customFormat="1" ht="16.5" customHeight="1">
      <c r="A89" s="38"/>
      <c r="B89" s="39"/>
      <c r="C89" s="206" t="s">
        <v>1377</v>
      </c>
      <c r="D89" s="206" t="s">
        <v>267</v>
      </c>
      <c r="E89" s="207" t="s">
        <v>3473</v>
      </c>
      <c r="F89" s="208" t="s">
        <v>3474</v>
      </c>
      <c r="G89" s="209" t="s">
        <v>299</v>
      </c>
      <c r="H89" s="210">
        <v>560</v>
      </c>
      <c r="I89" s="211"/>
      <c r="J89" s="212">
        <f>ROUND(I89*H89,2)</f>
        <v>0</v>
      </c>
      <c r="K89" s="208" t="s">
        <v>19</v>
      </c>
      <c r="L89" s="44"/>
      <c r="M89" s="213" t="s">
        <v>19</v>
      </c>
      <c r="N89" s="214" t="s">
        <v>40</v>
      </c>
      <c r="O89" s="84"/>
      <c r="P89" s="215">
        <f>O89*H89</f>
        <v>0</v>
      </c>
      <c r="Q89" s="215">
        <v>0</v>
      </c>
      <c r="R89" s="215">
        <f>Q89*H89</f>
        <v>0</v>
      </c>
      <c r="S89" s="215">
        <v>0</v>
      </c>
      <c r="T89" s="216">
        <f>S89*H89</f>
        <v>0</v>
      </c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R89" s="217" t="s">
        <v>265</v>
      </c>
      <c r="AT89" s="217" t="s">
        <v>267</v>
      </c>
      <c r="AU89" s="217" t="s">
        <v>76</v>
      </c>
      <c r="AY89" s="17" t="s">
        <v>266</v>
      </c>
      <c r="BE89" s="218">
        <f>IF(N89="základní",J89,0)</f>
        <v>0</v>
      </c>
      <c r="BF89" s="218">
        <f>IF(N89="snížená",J89,0)</f>
        <v>0</v>
      </c>
      <c r="BG89" s="218">
        <f>IF(N89="zákl. přenesená",J89,0)</f>
        <v>0</v>
      </c>
      <c r="BH89" s="218">
        <f>IF(N89="sníž. přenesená",J89,0)</f>
        <v>0</v>
      </c>
      <c r="BI89" s="218">
        <f>IF(N89="nulová",J89,0)</f>
        <v>0</v>
      </c>
      <c r="BJ89" s="17" t="s">
        <v>76</v>
      </c>
      <c r="BK89" s="218">
        <f>ROUND(I89*H89,2)</f>
        <v>0</v>
      </c>
      <c r="BL89" s="17" t="s">
        <v>265</v>
      </c>
      <c r="BM89" s="217" t="s">
        <v>5600</v>
      </c>
    </row>
    <row r="90" s="2" customFormat="1" ht="16.5" customHeight="1">
      <c r="A90" s="38"/>
      <c r="B90" s="39"/>
      <c r="C90" s="206" t="s">
        <v>1384</v>
      </c>
      <c r="D90" s="206" t="s">
        <v>267</v>
      </c>
      <c r="E90" s="207" t="s">
        <v>5601</v>
      </c>
      <c r="F90" s="208" t="s">
        <v>5602</v>
      </c>
      <c r="G90" s="209" t="s">
        <v>299</v>
      </c>
      <c r="H90" s="210">
        <v>3920</v>
      </c>
      <c r="I90" s="211"/>
      <c r="J90" s="212">
        <f>ROUND(I90*H90,2)</f>
        <v>0</v>
      </c>
      <c r="K90" s="208" t="s">
        <v>19</v>
      </c>
      <c r="L90" s="44"/>
      <c r="M90" s="213" t="s">
        <v>19</v>
      </c>
      <c r="N90" s="214" t="s">
        <v>40</v>
      </c>
      <c r="O90" s="84"/>
      <c r="P90" s="215">
        <f>O90*H90</f>
        <v>0</v>
      </c>
      <c r="Q90" s="215">
        <v>0</v>
      </c>
      <c r="R90" s="215">
        <f>Q90*H90</f>
        <v>0</v>
      </c>
      <c r="S90" s="215">
        <v>0</v>
      </c>
      <c r="T90" s="216">
        <f>S90*H90</f>
        <v>0</v>
      </c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R90" s="217" t="s">
        <v>265</v>
      </c>
      <c r="AT90" s="217" t="s">
        <v>267</v>
      </c>
      <c r="AU90" s="217" t="s">
        <v>76</v>
      </c>
      <c r="AY90" s="17" t="s">
        <v>266</v>
      </c>
      <c r="BE90" s="218">
        <f>IF(N90="základní",J90,0)</f>
        <v>0</v>
      </c>
      <c r="BF90" s="218">
        <f>IF(N90="snížená",J90,0)</f>
        <v>0</v>
      </c>
      <c r="BG90" s="218">
        <f>IF(N90="zákl. přenesená",J90,0)</f>
        <v>0</v>
      </c>
      <c r="BH90" s="218">
        <f>IF(N90="sníž. přenesená",J90,0)</f>
        <v>0</v>
      </c>
      <c r="BI90" s="218">
        <f>IF(N90="nulová",J90,0)</f>
        <v>0</v>
      </c>
      <c r="BJ90" s="17" t="s">
        <v>76</v>
      </c>
      <c r="BK90" s="218">
        <f>ROUND(I90*H90,2)</f>
        <v>0</v>
      </c>
      <c r="BL90" s="17" t="s">
        <v>265</v>
      </c>
      <c r="BM90" s="217" t="s">
        <v>5603</v>
      </c>
    </row>
    <row r="91" s="2" customFormat="1" ht="16.5" customHeight="1">
      <c r="A91" s="38"/>
      <c r="B91" s="39"/>
      <c r="C91" s="206" t="s">
        <v>1391</v>
      </c>
      <c r="D91" s="206" t="s">
        <v>267</v>
      </c>
      <c r="E91" s="207" t="s">
        <v>5604</v>
      </c>
      <c r="F91" s="208" t="s">
        <v>5605</v>
      </c>
      <c r="G91" s="209" t="s">
        <v>299</v>
      </c>
      <c r="H91" s="210">
        <v>3920</v>
      </c>
      <c r="I91" s="211"/>
      <c r="J91" s="212">
        <f>ROUND(I91*H91,2)</f>
        <v>0</v>
      </c>
      <c r="K91" s="208" t="s">
        <v>19</v>
      </c>
      <c r="L91" s="44"/>
      <c r="M91" s="213" t="s">
        <v>19</v>
      </c>
      <c r="N91" s="214" t="s">
        <v>40</v>
      </c>
      <c r="O91" s="84"/>
      <c r="P91" s="215">
        <f>O91*H91</f>
        <v>0</v>
      </c>
      <c r="Q91" s="215">
        <v>0</v>
      </c>
      <c r="R91" s="215">
        <f>Q91*H91</f>
        <v>0</v>
      </c>
      <c r="S91" s="215">
        <v>0</v>
      </c>
      <c r="T91" s="216">
        <f>S91*H91</f>
        <v>0</v>
      </c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R91" s="217" t="s">
        <v>265</v>
      </c>
      <c r="AT91" s="217" t="s">
        <v>267</v>
      </c>
      <c r="AU91" s="217" t="s">
        <v>76</v>
      </c>
      <c r="AY91" s="17" t="s">
        <v>266</v>
      </c>
      <c r="BE91" s="218">
        <f>IF(N91="základní",J91,0)</f>
        <v>0</v>
      </c>
      <c r="BF91" s="218">
        <f>IF(N91="snížená",J91,0)</f>
        <v>0</v>
      </c>
      <c r="BG91" s="218">
        <f>IF(N91="zákl. přenesená",J91,0)</f>
        <v>0</v>
      </c>
      <c r="BH91" s="218">
        <f>IF(N91="sníž. přenesená",J91,0)</f>
        <v>0</v>
      </c>
      <c r="BI91" s="218">
        <f>IF(N91="nulová",J91,0)</f>
        <v>0</v>
      </c>
      <c r="BJ91" s="17" t="s">
        <v>76</v>
      </c>
      <c r="BK91" s="218">
        <f>ROUND(I91*H91,2)</f>
        <v>0</v>
      </c>
      <c r="BL91" s="17" t="s">
        <v>265</v>
      </c>
      <c r="BM91" s="217" t="s">
        <v>5606</v>
      </c>
    </row>
    <row r="92" s="2" customFormat="1" ht="16.5" customHeight="1">
      <c r="A92" s="38"/>
      <c r="B92" s="39"/>
      <c r="C92" s="206" t="s">
        <v>1401</v>
      </c>
      <c r="D92" s="206" t="s">
        <v>267</v>
      </c>
      <c r="E92" s="207" t="s">
        <v>3486</v>
      </c>
      <c r="F92" s="208" t="s">
        <v>3487</v>
      </c>
      <c r="G92" s="209" t="s">
        <v>3484</v>
      </c>
      <c r="H92" s="210">
        <v>288</v>
      </c>
      <c r="I92" s="211"/>
      <c r="J92" s="212">
        <f>ROUND(I92*H92,2)</f>
        <v>0</v>
      </c>
      <c r="K92" s="208" t="s">
        <v>19</v>
      </c>
      <c r="L92" s="44"/>
      <c r="M92" s="213" t="s">
        <v>19</v>
      </c>
      <c r="N92" s="214" t="s">
        <v>40</v>
      </c>
      <c r="O92" s="84"/>
      <c r="P92" s="215">
        <f>O92*H92</f>
        <v>0</v>
      </c>
      <c r="Q92" s="215">
        <v>0</v>
      </c>
      <c r="R92" s="215">
        <f>Q92*H92</f>
        <v>0</v>
      </c>
      <c r="S92" s="215">
        <v>0</v>
      </c>
      <c r="T92" s="216">
        <f>S92*H92</f>
        <v>0</v>
      </c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R92" s="217" t="s">
        <v>265</v>
      </c>
      <c r="AT92" s="217" t="s">
        <v>267</v>
      </c>
      <c r="AU92" s="217" t="s">
        <v>76</v>
      </c>
      <c r="AY92" s="17" t="s">
        <v>266</v>
      </c>
      <c r="BE92" s="218">
        <f>IF(N92="základní",J92,0)</f>
        <v>0</v>
      </c>
      <c r="BF92" s="218">
        <f>IF(N92="snížená",J92,0)</f>
        <v>0</v>
      </c>
      <c r="BG92" s="218">
        <f>IF(N92="zákl. přenesená",J92,0)</f>
        <v>0</v>
      </c>
      <c r="BH92" s="218">
        <f>IF(N92="sníž. přenesená",J92,0)</f>
        <v>0</v>
      </c>
      <c r="BI92" s="218">
        <f>IF(N92="nulová",J92,0)</f>
        <v>0</v>
      </c>
      <c r="BJ92" s="17" t="s">
        <v>76</v>
      </c>
      <c r="BK92" s="218">
        <f>ROUND(I92*H92,2)</f>
        <v>0</v>
      </c>
      <c r="BL92" s="17" t="s">
        <v>265</v>
      </c>
      <c r="BM92" s="217" t="s">
        <v>5607</v>
      </c>
    </row>
    <row r="93" s="2" customFormat="1" ht="16.5" customHeight="1">
      <c r="A93" s="38"/>
      <c r="B93" s="39"/>
      <c r="C93" s="206" t="s">
        <v>1408</v>
      </c>
      <c r="D93" s="206" t="s">
        <v>267</v>
      </c>
      <c r="E93" s="207" t="s">
        <v>3492</v>
      </c>
      <c r="F93" s="208" t="s">
        <v>3493</v>
      </c>
      <c r="G93" s="209" t="s">
        <v>3484</v>
      </c>
      <c r="H93" s="210">
        <v>144</v>
      </c>
      <c r="I93" s="211"/>
      <c r="J93" s="212">
        <f>ROUND(I93*H93,2)</f>
        <v>0</v>
      </c>
      <c r="K93" s="208" t="s">
        <v>19</v>
      </c>
      <c r="L93" s="44"/>
      <c r="M93" s="213" t="s">
        <v>19</v>
      </c>
      <c r="N93" s="214" t="s">
        <v>40</v>
      </c>
      <c r="O93" s="84"/>
      <c r="P93" s="215">
        <f>O93*H93</f>
        <v>0</v>
      </c>
      <c r="Q93" s="215">
        <v>0</v>
      </c>
      <c r="R93" s="215">
        <f>Q93*H93</f>
        <v>0</v>
      </c>
      <c r="S93" s="215">
        <v>0</v>
      </c>
      <c r="T93" s="216">
        <f>S93*H93</f>
        <v>0</v>
      </c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R93" s="217" t="s">
        <v>265</v>
      </c>
      <c r="AT93" s="217" t="s">
        <v>267</v>
      </c>
      <c r="AU93" s="217" t="s">
        <v>76</v>
      </c>
      <c r="AY93" s="17" t="s">
        <v>266</v>
      </c>
      <c r="BE93" s="218">
        <f>IF(N93="základní",J93,0)</f>
        <v>0</v>
      </c>
      <c r="BF93" s="218">
        <f>IF(N93="snížená",J93,0)</f>
        <v>0</v>
      </c>
      <c r="BG93" s="218">
        <f>IF(N93="zákl. přenesená",J93,0)</f>
        <v>0</v>
      </c>
      <c r="BH93" s="218">
        <f>IF(N93="sníž. přenesená",J93,0)</f>
        <v>0</v>
      </c>
      <c r="BI93" s="218">
        <f>IF(N93="nulová",J93,0)</f>
        <v>0</v>
      </c>
      <c r="BJ93" s="17" t="s">
        <v>76</v>
      </c>
      <c r="BK93" s="218">
        <f>ROUND(I93*H93,2)</f>
        <v>0</v>
      </c>
      <c r="BL93" s="17" t="s">
        <v>265</v>
      </c>
      <c r="BM93" s="217" t="s">
        <v>5608</v>
      </c>
    </row>
    <row r="94" s="2" customFormat="1" ht="16.5" customHeight="1">
      <c r="A94" s="38"/>
      <c r="B94" s="39"/>
      <c r="C94" s="206" t="s">
        <v>1415</v>
      </c>
      <c r="D94" s="206" t="s">
        <v>267</v>
      </c>
      <c r="E94" s="207" t="s">
        <v>5609</v>
      </c>
      <c r="F94" s="208" t="s">
        <v>5610</v>
      </c>
      <c r="G94" s="209" t="s">
        <v>270</v>
      </c>
      <c r="H94" s="210">
        <v>1</v>
      </c>
      <c r="I94" s="211"/>
      <c r="J94" s="212">
        <f>ROUND(I94*H94,2)</f>
        <v>0</v>
      </c>
      <c r="K94" s="208" t="s">
        <v>19</v>
      </c>
      <c r="L94" s="44"/>
      <c r="M94" s="213" t="s">
        <v>19</v>
      </c>
      <c r="N94" s="214" t="s">
        <v>40</v>
      </c>
      <c r="O94" s="84"/>
      <c r="P94" s="215">
        <f>O94*H94</f>
        <v>0</v>
      </c>
      <c r="Q94" s="215">
        <v>0</v>
      </c>
      <c r="R94" s="215">
        <f>Q94*H94</f>
        <v>0</v>
      </c>
      <c r="S94" s="215">
        <v>0</v>
      </c>
      <c r="T94" s="216">
        <f>S94*H94</f>
        <v>0</v>
      </c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R94" s="217" t="s">
        <v>265</v>
      </c>
      <c r="AT94" s="217" t="s">
        <v>267</v>
      </c>
      <c r="AU94" s="217" t="s">
        <v>76</v>
      </c>
      <c r="AY94" s="17" t="s">
        <v>266</v>
      </c>
      <c r="BE94" s="218">
        <f>IF(N94="základní",J94,0)</f>
        <v>0</v>
      </c>
      <c r="BF94" s="218">
        <f>IF(N94="snížená",J94,0)</f>
        <v>0</v>
      </c>
      <c r="BG94" s="218">
        <f>IF(N94="zákl. přenesená",J94,0)</f>
        <v>0</v>
      </c>
      <c r="BH94" s="218">
        <f>IF(N94="sníž. přenesená",J94,0)</f>
        <v>0</v>
      </c>
      <c r="BI94" s="218">
        <f>IF(N94="nulová",J94,0)</f>
        <v>0</v>
      </c>
      <c r="BJ94" s="17" t="s">
        <v>76</v>
      </c>
      <c r="BK94" s="218">
        <f>ROUND(I94*H94,2)</f>
        <v>0</v>
      </c>
      <c r="BL94" s="17" t="s">
        <v>265</v>
      </c>
      <c r="BM94" s="217" t="s">
        <v>5611</v>
      </c>
    </row>
    <row r="95" s="2" customFormat="1" ht="16.5" customHeight="1">
      <c r="A95" s="38"/>
      <c r="B95" s="39"/>
      <c r="C95" s="206" t="s">
        <v>1420</v>
      </c>
      <c r="D95" s="206" t="s">
        <v>267</v>
      </c>
      <c r="E95" s="207" t="s">
        <v>5612</v>
      </c>
      <c r="F95" s="208" t="s">
        <v>5613</v>
      </c>
      <c r="G95" s="209" t="s">
        <v>3484</v>
      </c>
      <c r="H95" s="210">
        <v>6</v>
      </c>
      <c r="I95" s="211"/>
      <c r="J95" s="212">
        <f>ROUND(I95*H95,2)</f>
        <v>0</v>
      </c>
      <c r="K95" s="208" t="s">
        <v>19</v>
      </c>
      <c r="L95" s="44"/>
      <c r="M95" s="213" t="s">
        <v>19</v>
      </c>
      <c r="N95" s="214" t="s">
        <v>40</v>
      </c>
      <c r="O95" s="84"/>
      <c r="P95" s="215">
        <f>O95*H95</f>
        <v>0</v>
      </c>
      <c r="Q95" s="215">
        <v>0</v>
      </c>
      <c r="R95" s="215">
        <f>Q95*H95</f>
        <v>0</v>
      </c>
      <c r="S95" s="215">
        <v>0</v>
      </c>
      <c r="T95" s="216">
        <f>S95*H95</f>
        <v>0</v>
      </c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R95" s="217" t="s">
        <v>265</v>
      </c>
      <c r="AT95" s="217" t="s">
        <v>267</v>
      </c>
      <c r="AU95" s="217" t="s">
        <v>76</v>
      </c>
      <c r="AY95" s="17" t="s">
        <v>266</v>
      </c>
      <c r="BE95" s="218">
        <f>IF(N95="základní",J95,0)</f>
        <v>0</v>
      </c>
      <c r="BF95" s="218">
        <f>IF(N95="snížená",J95,0)</f>
        <v>0</v>
      </c>
      <c r="BG95" s="218">
        <f>IF(N95="zákl. přenesená",J95,0)</f>
        <v>0</v>
      </c>
      <c r="BH95" s="218">
        <f>IF(N95="sníž. přenesená",J95,0)</f>
        <v>0</v>
      </c>
      <c r="BI95" s="218">
        <f>IF(N95="nulová",J95,0)</f>
        <v>0</v>
      </c>
      <c r="BJ95" s="17" t="s">
        <v>76</v>
      </c>
      <c r="BK95" s="218">
        <f>ROUND(I95*H95,2)</f>
        <v>0</v>
      </c>
      <c r="BL95" s="17" t="s">
        <v>265</v>
      </c>
      <c r="BM95" s="217" t="s">
        <v>5614</v>
      </c>
    </row>
    <row r="96" s="2" customFormat="1" ht="16.5" customHeight="1">
      <c r="A96" s="38"/>
      <c r="B96" s="39"/>
      <c r="C96" s="206" t="s">
        <v>1427</v>
      </c>
      <c r="D96" s="206" t="s">
        <v>267</v>
      </c>
      <c r="E96" s="207" t="s">
        <v>5615</v>
      </c>
      <c r="F96" s="208" t="s">
        <v>5616</v>
      </c>
      <c r="G96" s="209" t="s">
        <v>3484</v>
      </c>
      <c r="H96" s="210">
        <v>6</v>
      </c>
      <c r="I96" s="211"/>
      <c r="J96" s="212">
        <f>ROUND(I96*H96,2)</f>
        <v>0</v>
      </c>
      <c r="K96" s="208" t="s">
        <v>19</v>
      </c>
      <c r="L96" s="44"/>
      <c r="M96" s="213" t="s">
        <v>19</v>
      </c>
      <c r="N96" s="214" t="s">
        <v>40</v>
      </c>
      <c r="O96" s="84"/>
      <c r="P96" s="215">
        <f>O96*H96</f>
        <v>0</v>
      </c>
      <c r="Q96" s="215">
        <v>0</v>
      </c>
      <c r="R96" s="215">
        <f>Q96*H96</f>
        <v>0</v>
      </c>
      <c r="S96" s="215">
        <v>0</v>
      </c>
      <c r="T96" s="216">
        <f>S96*H96</f>
        <v>0</v>
      </c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R96" s="217" t="s">
        <v>265</v>
      </c>
      <c r="AT96" s="217" t="s">
        <v>267</v>
      </c>
      <c r="AU96" s="217" t="s">
        <v>76</v>
      </c>
      <c r="AY96" s="17" t="s">
        <v>266</v>
      </c>
      <c r="BE96" s="218">
        <f>IF(N96="základní",J96,0)</f>
        <v>0</v>
      </c>
      <c r="BF96" s="218">
        <f>IF(N96="snížená",J96,0)</f>
        <v>0</v>
      </c>
      <c r="BG96" s="218">
        <f>IF(N96="zákl. přenesená",J96,0)</f>
        <v>0</v>
      </c>
      <c r="BH96" s="218">
        <f>IF(N96="sníž. přenesená",J96,0)</f>
        <v>0</v>
      </c>
      <c r="BI96" s="218">
        <f>IF(N96="nulová",J96,0)</f>
        <v>0</v>
      </c>
      <c r="BJ96" s="17" t="s">
        <v>76</v>
      </c>
      <c r="BK96" s="218">
        <f>ROUND(I96*H96,2)</f>
        <v>0</v>
      </c>
      <c r="BL96" s="17" t="s">
        <v>265</v>
      </c>
      <c r="BM96" s="217" t="s">
        <v>5617</v>
      </c>
    </row>
    <row r="97" s="2" customFormat="1" ht="16.5" customHeight="1">
      <c r="A97" s="38"/>
      <c r="B97" s="39"/>
      <c r="C97" s="206" t="s">
        <v>1434</v>
      </c>
      <c r="D97" s="206" t="s">
        <v>267</v>
      </c>
      <c r="E97" s="207" t="s">
        <v>5618</v>
      </c>
      <c r="F97" s="208" t="s">
        <v>5619</v>
      </c>
      <c r="G97" s="209" t="s">
        <v>3484</v>
      </c>
      <c r="H97" s="210">
        <v>1</v>
      </c>
      <c r="I97" s="211"/>
      <c r="J97" s="212">
        <f>ROUND(I97*H97,2)</f>
        <v>0</v>
      </c>
      <c r="K97" s="208" t="s">
        <v>19</v>
      </c>
      <c r="L97" s="44"/>
      <c r="M97" s="213" t="s">
        <v>19</v>
      </c>
      <c r="N97" s="214" t="s">
        <v>40</v>
      </c>
      <c r="O97" s="84"/>
      <c r="P97" s="215">
        <f>O97*H97</f>
        <v>0</v>
      </c>
      <c r="Q97" s="215">
        <v>0</v>
      </c>
      <c r="R97" s="215">
        <f>Q97*H97</f>
        <v>0</v>
      </c>
      <c r="S97" s="215">
        <v>0</v>
      </c>
      <c r="T97" s="216">
        <f>S97*H97</f>
        <v>0</v>
      </c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R97" s="217" t="s">
        <v>265</v>
      </c>
      <c r="AT97" s="217" t="s">
        <v>267</v>
      </c>
      <c r="AU97" s="217" t="s">
        <v>76</v>
      </c>
      <c r="AY97" s="17" t="s">
        <v>266</v>
      </c>
      <c r="BE97" s="218">
        <f>IF(N97="základní",J97,0)</f>
        <v>0</v>
      </c>
      <c r="BF97" s="218">
        <f>IF(N97="snížená",J97,0)</f>
        <v>0</v>
      </c>
      <c r="BG97" s="218">
        <f>IF(N97="zákl. přenesená",J97,0)</f>
        <v>0</v>
      </c>
      <c r="BH97" s="218">
        <f>IF(N97="sníž. přenesená",J97,0)</f>
        <v>0</v>
      </c>
      <c r="BI97" s="218">
        <f>IF(N97="nulová",J97,0)</f>
        <v>0</v>
      </c>
      <c r="BJ97" s="17" t="s">
        <v>76</v>
      </c>
      <c r="BK97" s="218">
        <f>ROUND(I97*H97,2)</f>
        <v>0</v>
      </c>
      <c r="BL97" s="17" t="s">
        <v>265</v>
      </c>
      <c r="BM97" s="217" t="s">
        <v>5620</v>
      </c>
    </row>
    <row r="98" s="2" customFormat="1" ht="16.5" customHeight="1">
      <c r="A98" s="38"/>
      <c r="B98" s="39"/>
      <c r="C98" s="206" t="s">
        <v>1439</v>
      </c>
      <c r="D98" s="206" t="s">
        <v>267</v>
      </c>
      <c r="E98" s="207" t="s">
        <v>5621</v>
      </c>
      <c r="F98" s="208" t="s">
        <v>5622</v>
      </c>
      <c r="G98" s="209" t="s">
        <v>3484</v>
      </c>
      <c r="H98" s="210">
        <v>2</v>
      </c>
      <c r="I98" s="211"/>
      <c r="J98" s="212">
        <f>ROUND(I98*H98,2)</f>
        <v>0</v>
      </c>
      <c r="K98" s="208" t="s">
        <v>19</v>
      </c>
      <c r="L98" s="44"/>
      <c r="M98" s="213" t="s">
        <v>19</v>
      </c>
      <c r="N98" s="214" t="s">
        <v>40</v>
      </c>
      <c r="O98" s="84"/>
      <c r="P98" s="215">
        <f>O98*H98</f>
        <v>0</v>
      </c>
      <c r="Q98" s="215">
        <v>0</v>
      </c>
      <c r="R98" s="215">
        <f>Q98*H98</f>
        <v>0</v>
      </c>
      <c r="S98" s="215">
        <v>0</v>
      </c>
      <c r="T98" s="216">
        <f>S98*H98</f>
        <v>0</v>
      </c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R98" s="217" t="s">
        <v>265</v>
      </c>
      <c r="AT98" s="217" t="s">
        <v>267</v>
      </c>
      <c r="AU98" s="217" t="s">
        <v>76</v>
      </c>
      <c r="AY98" s="17" t="s">
        <v>266</v>
      </c>
      <c r="BE98" s="218">
        <f>IF(N98="základní",J98,0)</f>
        <v>0</v>
      </c>
      <c r="BF98" s="218">
        <f>IF(N98="snížená",J98,0)</f>
        <v>0</v>
      </c>
      <c r="BG98" s="218">
        <f>IF(N98="zákl. přenesená",J98,0)</f>
        <v>0</v>
      </c>
      <c r="BH98" s="218">
        <f>IF(N98="sníž. přenesená",J98,0)</f>
        <v>0</v>
      </c>
      <c r="BI98" s="218">
        <f>IF(N98="nulová",J98,0)</f>
        <v>0</v>
      </c>
      <c r="BJ98" s="17" t="s">
        <v>76</v>
      </c>
      <c r="BK98" s="218">
        <f>ROUND(I98*H98,2)</f>
        <v>0</v>
      </c>
      <c r="BL98" s="17" t="s">
        <v>265</v>
      </c>
      <c r="BM98" s="217" t="s">
        <v>5623</v>
      </c>
    </row>
    <row r="99" s="2" customFormat="1" ht="16.5" customHeight="1">
      <c r="A99" s="38"/>
      <c r="B99" s="39"/>
      <c r="C99" s="206" t="s">
        <v>1446</v>
      </c>
      <c r="D99" s="206" t="s">
        <v>267</v>
      </c>
      <c r="E99" s="207" t="s">
        <v>5624</v>
      </c>
      <c r="F99" s="208" t="s">
        <v>5625</v>
      </c>
      <c r="G99" s="209" t="s">
        <v>3484</v>
      </c>
      <c r="H99" s="210">
        <v>144</v>
      </c>
      <c r="I99" s="211"/>
      <c r="J99" s="212">
        <f>ROUND(I99*H99,2)</f>
        <v>0</v>
      </c>
      <c r="K99" s="208" t="s">
        <v>19</v>
      </c>
      <c r="L99" s="44"/>
      <c r="M99" s="213" t="s">
        <v>19</v>
      </c>
      <c r="N99" s="214" t="s">
        <v>40</v>
      </c>
      <c r="O99" s="84"/>
      <c r="P99" s="215">
        <f>O99*H99</f>
        <v>0</v>
      </c>
      <c r="Q99" s="215">
        <v>0</v>
      </c>
      <c r="R99" s="215">
        <f>Q99*H99</f>
        <v>0</v>
      </c>
      <c r="S99" s="215">
        <v>0</v>
      </c>
      <c r="T99" s="216">
        <f>S99*H99</f>
        <v>0</v>
      </c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R99" s="217" t="s">
        <v>265</v>
      </c>
      <c r="AT99" s="217" t="s">
        <v>267</v>
      </c>
      <c r="AU99" s="217" t="s">
        <v>76</v>
      </c>
      <c r="AY99" s="17" t="s">
        <v>266</v>
      </c>
      <c r="BE99" s="218">
        <f>IF(N99="základní",J99,0)</f>
        <v>0</v>
      </c>
      <c r="BF99" s="218">
        <f>IF(N99="snížená",J99,0)</f>
        <v>0</v>
      </c>
      <c r="BG99" s="218">
        <f>IF(N99="zákl. přenesená",J99,0)</f>
        <v>0</v>
      </c>
      <c r="BH99" s="218">
        <f>IF(N99="sníž. přenesená",J99,0)</f>
        <v>0</v>
      </c>
      <c r="BI99" s="218">
        <f>IF(N99="nulová",J99,0)</f>
        <v>0</v>
      </c>
      <c r="BJ99" s="17" t="s">
        <v>76</v>
      </c>
      <c r="BK99" s="218">
        <f>ROUND(I99*H99,2)</f>
        <v>0</v>
      </c>
      <c r="BL99" s="17" t="s">
        <v>265</v>
      </c>
      <c r="BM99" s="217" t="s">
        <v>5626</v>
      </c>
    </row>
    <row r="100" s="2" customFormat="1" ht="16.5" customHeight="1">
      <c r="A100" s="38"/>
      <c r="B100" s="39"/>
      <c r="C100" s="206" t="s">
        <v>1451</v>
      </c>
      <c r="D100" s="206" t="s">
        <v>267</v>
      </c>
      <c r="E100" s="207" t="s">
        <v>5627</v>
      </c>
      <c r="F100" s="208" t="s">
        <v>5628</v>
      </c>
      <c r="G100" s="209" t="s">
        <v>5629</v>
      </c>
      <c r="H100" s="210">
        <v>144</v>
      </c>
      <c r="I100" s="211"/>
      <c r="J100" s="212">
        <f>ROUND(I100*H100,2)</f>
        <v>0</v>
      </c>
      <c r="K100" s="208" t="s">
        <v>19</v>
      </c>
      <c r="L100" s="44"/>
      <c r="M100" s="213" t="s">
        <v>19</v>
      </c>
      <c r="N100" s="214" t="s">
        <v>40</v>
      </c>
      <c r="O100" s="84"/>
      <c r="P100" s="215">
        <f>O100*H100</f>
        <v>0</v>
      </c>
      <c r="Q100" s="215">
        <v>0</v>
      </c>
      <c r="R100" s="215">
        <f>Q100*H100</f>
        <v>0</v>
      </c>
      <c r="S100" s="215">
        <v>0</v>
      </c>
      <c r="T100" s="216">
        <f>S100*H100</f>
        <v>0</v>
      </c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R100" s="217" t="s">
        <v>265</v>
      </c>
      <c r="AT100" s="217" t="s">
        <v>267</v>
      </c>
      <c r="AU100" s="217" t="s">
        <v>76</v>
      </c>
      <c r="AY100" s="17" t="s">
        <v>266</v>
      </c>
      <c r="BE100" s="218">
        <f>IF(N100="základní",J100,0)</f>
        <v>0</v>
      </c>
      <c r="BF100" s="218">
        <f>IF(N100="snížená",J100,0)</f>
        <v>0</v>
      </c>
      <c r="BG100" s="218">
        <f>IF(N100="zákl. přenesená",J100,0)</f>
        <v>0</v>
      </c>
      <c r="BH100" s="218">
        <f>IF(N100="sníž. přenesená",J100,0)</f>
        <v>0</v>
      </c>
      <c r="BI100" s="218">
        <f>IF(N100="nulová",J100,0)</f>
        <v>0</v>
      </c>
      <c r="BJ100" s="17" t="s">
        <v>76</v>
      </c>
      <c r="BK100" s="218">
        <f>ROUND(I100*H100,2)</f>
        <v>0</v>
      </c>
      <c r="BL100" s="17" t="s">
        <v>265</v>
      </c>
      <c r="BM100" s="217" t="s">
        <v>5630</v>
      </c>
    </row>
    <row r="101" s="2" customFormat="1" ht="16.5" customHeight="1">
      <c r="A101" s="38"/>
      <c r="B101" s="39"/>
      <c r="C101" s="206" t="s">
        <v>1458</v>
      </c>
      <c r="D101" s="206" t="s">
        <v>267</v>
      </c>
      <c r="E101" s="207" t="s">
        <v>5631</v>
      </c>
      <c r="F101" s="208" t="s">
        <v>5632</v>
      </c>
      <c r="G101" s="209" t="s">
        <v>5629</v>
      </c>
      <c r="H101" s="210">
        <v>144</v>
      </c>
      <c r="I101" s="211"/>
      <c r="J101" s="212">
        <f>ROUND(I101*H101,2)</f>
        <v>0</v>
      </c>
      <c r="K101" s="208" t="s">
        <v>19</v>
      </c>
      <c r="L101" s="44"/>
      <c r="M101" s="213" t="s">
        <v>19</v>
      </c>
      <c r="N101" s="214" t="s">
        <v>40</v>
      </c>
      <c r="O101" s="84"/>
      <c r="P101" s="215">
        <f>O101*H101</f>
        <v>0</v>
      </c>
      <c r="Q101" s="215">
        <v>0</v>
      </c>
      <c r="R101" s="215">
        <f>Q101*H101</f>
        <v>0</v>
      </c>
      <c r="S101" s="215">
        <v>0</v>
      </c>
      <c r="T101" s="216">
        <f>S101*H101</f>
        <v>0</v>
      </c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R101" s="217" t="s">
        <v>265</v>
      </c>
      <c r="AT101" s="217" t="s">
        <v>267</v>
      </c>
      <c r="AU101" s="217" t="s">
        <v>76</v>
      </c>
      <c r="AY101" s="17" t="s">
        <v>266</v>
      </c>
      <c r="BE101" s="218">
        <f>IF(N101="základní",J101,0)</f>
        <v>0</v>
      </c>
      <c r="BF101" s="218">
        <f>IF(N101="snížená",J101,0)</f>
        <v>0</v>
      </c>
      <c r="BG101" s="218">
        <f>IF(N101="zákl. přenesená",J101,0)</f>
        <v>0</v>
      </c>
      <c r="BH101" s="218">
        <f>IF(N101="sníž. přenesená",J101,0)</f>
        <v>0</v>
      </c>
      <c r="BI101" s="218">
        <f>IF(N101="nulová",J101,0)</f>
        <v>0</v>
      </c>
      <c r="BJ101" s="17" t="s">
        <v>76</v>
      </c>
      <c r="BK101" s="218">
        <f>ROUND(I101*H101,2)</f>
        <v>0</v>
      </c>
      <c r="BL101" s="17" t="s">
        <v>265</v>
      </c>
      <c r="BM101" s="217" t="s">
        <v>5633</v>
      </c>
    </row>
    <row r="102" s="2" customFormat="1" ht="16.5" customHeight="1">
      <c r="A102" s="38"/>
      <c r="B102" s="39"/>
      <c r="C102" s="206" t="s">
        <v>1464</v>
      </c>
      <c r="D102" s="206" t="s">
        <v>267</v>
      </c>
      <c r="E102" s="207" t="s">
        <v>5634</v>
      </c>
      <c r="F102" s="208" t="s">
        <v>5635</v>
      </c>
      <c r="G102" s="209" t="s">
        <v>3484</v>
      </c>
      <c r="H102" s="210">
        <v>1</v>
      </c>
      <c r="I102" s="211"/>
      <c r="J102" s="212">
        <f>ROUND(I102*H102,2)</f>
        <v>0</v>
      </c>
      <c r="K102" s="208" t="s">
        <v>19</v>
      </c>
      <c r="L102" s="44"/>
      <c r="M102" s="213" t="s">
        <v>19</v>
      </c>
      <c r="N102" s="214" t="s">
        <v>40</v>
      </c>
      <c r="O102" s="84"/>
      <c r="P102" s="215">
        <f>O102*H102</f>
        <v>0</v>
      </c>
      <c r="Q102" s="215">
        <v>0</v>
      </c>
      <c r="R102" s="215">
        <f>Q102*H102</f>
        <v>0</v>
      </c>
      <c r="S102" s="215">
        <v>0</v>
      </c>
      <c r="T102" s="216">
        <f>S102*H102</f>
        <v>0</v>
      </c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R102" s="217" t="s">
        <v>265</v>
      </c>
      <c r="AT102" s="217" t="s">
        <v>267</v>
      </c>
      <c r="AU102" s="217" t="s">
        <v>76</v>
      </c>
      <c r="AY102" s="17" t="s">
        <v>266</v>
      </c>
      <c r="BE102" s="218">
        <f>IF(N102="základní",J102,0)</f>
        <v>0</v>
      </c>
      <c r="BF102" s="218">
        <f>IF(N102="snížená",J102,0)</f>
        <v>0</v>
      </c>
      <c r="BG102" s="218">
        <f>IF(N102="zákl. přenesená",J102,0)</f>
        <v>0</v>
      </c>
      <c r="BH102" s="218">
        <f>IF(N102="sníž. přenesená",J102,0)</f>
        <v>0</v>
      </c>
      <c r="BI102" s="218">
        <f>IF(N102="nulová",J102,0)</f>
        <v>0</v>
      </c>
      <c r="BJ102" s="17" t="s">
        <v>76</v>
      </c>
      <c r="BK102" s="218">
        <f>ROUND(I102*H102,2)</f>
        <v>0</v>
      </c>
      <c r="BL102" s="17" t="s">
        <v>265</v>
      </c>
      <c r="BM102" s="217" t="s">
        <v>5636</v>
      </c>
    </row>
    <row r="103" s="2" customFormat="1" ht="16.5" customHeight="1">
      <c r="A103" s="38"/>
      <c r="B103" s="39"/>
      <c r="C103" s="206" t="s">
        <v>1471</v>
      </c>
      <c r="D103" s="206" t="s">
        <v>267</v>
      </c>
      <c r="E103" s="207" t="s">
        <v>5637</v>
      </c>
      <c r="F103" s="208" t="s">
        <v>5638</v>
      </c>
      <c r="G103" s="209" t="s">
        <v>3484</v>
      </c>
      <c r="H103" s="210">
        <v>1</v>
      </c>
      <c r="I103" s="211"/>
      <c r="J103" s="212">
        <f>ROUND(I103*H103,2)</f>
        <v>0</v>
      </c>
      <c r="K103" s="208" t="s">
        <v>19</v>
      </c>
      <c r="L103" s="44"/>
      <c r="M103" s="213" t="s">
        <v>19</v>
      </c>
      <c r="N103" s="214" t="s">
        <v>40</v>
      </c>
      <c r="O103" s="84"/>
      <c r="P103" s="215">
        <f>O103*H103</f>
        <v>0</v>
      </c>
      <c r="Q103" s="215">
        <v>0</v>
      </c>
      <c r="R103" s="215">
        <f>Q103*H103</f>
        <v>0</v>
      </c>
      <c r="S103" s="215">
        <v>0</v>
      </c>
      <c r="T103" s="216">
        <f>S103*H103</f>
        <v>0</v>
      </c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R103" s="217" t="s">
        <v>265</v>
      </c>
      <c r="AT103" s="217" t="s">
        <v>267</v>
      </c>
      <c r="AU103" s="217" t="s">
        <v>76</v>
      </c>
      <c r="AY103" s="17" t="s">
        <v>266</v>
      </c>
      <c r="BE103" s="218">
        <f>IF(N103="základní",J103,0)</f>
        <v>0</v>
      </c>
      <c r="BF103" s="218">
        <f>IF(N103="snížená",J103,0)</f>
        <v>0</v>
      </c>
      <c r="BG103" s="218">
        <f>IF(N103="zákl. přenesená",J103,0)</f>
        <v>0</v>
      </c>
      <c r="BH103" s="218">
        <f>IF(N103="sníž. přenesená",J103,0)</f>
        <v>0</v>
      </c>
      <c r="BI103" s="218">
        <f>IF(N103="nulová",J103,0)</f>
        <v>0</v>
      </c>
      <c r="BJ103" s="17" t="s">
        <v>76</v>
      </c>
      <c r="BK103" s="218">
        <f>ROUND(I103*H103,2)</f>
        <v>0</v>
      </c>
      <c r="BL103" s="17" t="s">
        <v>265</v>
      </c>
      <c r="BM103" s="217" t="s">
        <v>5639</v>
      </c>
    </row>
    <row r="104" s="2" customFormat="1" ht="16.5" customHeight="1">
      <c r="A104" s="38"/>
      <c r="B104" s="39"/>
      <c r="C104" s="206" t="s">
        <v>1476</v>
      </c>
      <c r="D104" s="206" t="s">
        <v>267</v>
      </c>
      <c r="E104" s="207" t="s">
        <v>5640</v>
      </c>
      <c r="F104" s="208" t="s">
        <v>5641</v>
      </c>
      <c r="G104" s="209" t="s">
        <v>3484</v>
      </c>
      <c r="H104" s="210">
        <v>12</v>
      </c>
      <c r="I104" s="211"/>
      <c r="J104" s="212">
        <f>ROUND(I104*H104,2)</f>
        <v>0</v>
      </c>
      <c r="K104" s="208" t="s">
        <v>19</v>
      </c>
      <c r="L104" s="44"/>
      <c r="M104" s="213" t="s">
        <v>19</v>
      </c>
      <c r="N104" s="214" t="s">
        <v>40</v>
      </c>
      <c r="O104" s="84"/>
      <c r="P104" s="215">
        <f>O104*H104</f>
        <v>0</v>
      </c>
      <c r="Q104" s="215">
        <v>0</v>
      </c>
      <c r="R104" s="215">
        <f>Q104*H104</f>
        <v>0</v>
      </c>
      <c r="S104" s="215">
        <v>0</v>
      </c>
      <c r="T104" s="216">
        <f>S104*H104</f>
        <v>0</v>
      </c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R104" s="217" t="s">
        <v>265</v>
      </c>
      <c r="AT104" s="217" t="s">
        <v>267</v>
      </c>
      <c r="AU104" s="217" t="s">
        <v>76</v>
      </c>
      <c r="AY104" s="17" t="s">
        <v>266</v>
      </c>
      <c r="BE104" s="218">
        <f>IF(N104="základní",J104,0)</f>
        <v>0</v>
      </c>
      <c r="BF104" s="218">
        <f>IF(N104="snížená",J104,0)</f>
        <v>0</v>
      </c>
      <c r="BG104" s="218">
        <f>IF(N104="zákl. přenesená",J104,0)</f>
        <v>0</v>
      </c>
      <c r="BH104" s="218">
        <f>IF(N104="sníž. přenesená",J104,0)</f>
        <v>0</v>
      </c>
      <c r="BI104" s="218">
        <f>IF(N104="nulová",J104,0)</f>
        <v>0</v>
      </c>
      <c r="BJ104" s="17" t="s">
        <v>76</v>
      </c>
      <c r="BK104" s="218">
        <f>ROUND(I104*H104,2)</f>
        <v>0</v>
      </c>
      <c r="BL104" s="17" t="s">
        <v>265</v>
      </c>
      <c r="BM104" s="217" t="s">
        <v>5642</v>
      </c>
    </row>
    <row r="105" s="2" customFormat="1" ht="16.5" customHeight="1">
      <c r="A105" s="38"/>
      <c r="B105" s="39"/>
      <c r="C105" s="206" t="s">
        <v>1482</v>
      </c>
      <c r="D105" s="206" t="s">
        <v>267</v>
      </c>
      <c r="E105" s="207" t="s">
        <v>5643</v>
      </c>
      <c r="F105" s="208" t="s">
        <v>5644</v>
      </c>
      <c r="G105" s="209" t="s">
        <v>1888</v>
      </c>
      <c r="H105" s="210">
        <v>4</v>
      </c>
      <c r="I105" s="211"/>
      <c r="J105" s="212">
        <f>ROUND(I105*H105,2)</f>
        <v>0</v>
      </c>
      <c r="K105" s="208" t="s">
        <v>19</v>
      </c>
      <c r="L105" s="44"/>
      <c r="M105" s="213" t="s">
        <v>19</v>
      </c>
      <c r="N105" s="214" t="s">
        <v>40</v>
      </c>
      <c r="O105" s="84"/>
      <c r="P105" s="215">
        <f>O105*H105</f>
        <v>0</v>
      </c>
      <c r="Q105" s="215">
        <v>0</v>
      </c>
      <c r="R105" s="215">
        <f>Q105*H105</f>
        <v>0</v>
      </c>
      <c r="S105" s="215">
        <v>0</v>
      </c>
      <c r="T105" s="216">
        <f>S105*H105</f>
        <v>0</v>
      </c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R105" s="217" t="s">
        <v>265</v>
      </c>
      <c r="AT105" s="217" t="s">
        <v>267</v>
      </c>
      <c r="AU105" s="217" t="s">
        <v>76</v>
      </c>
      <c r="AY105" s="17" t="s">
        <v>266</v>
      </c>
      <c r="BE105" s="218">
        <f>IF(N105="základní",J105,0)</f>
        <v>0</v>
      </c>
      <c r="BF105" s="218">
        <f>IF(N105="snížená",J105,0)</f>
        <v>0</v>
      </c>
      <c r="BG105" s="218">
        <f>IF(N105="zákl. přenesená",J105,0)</f>
        <v>0</v>
      </c>
      <c r="BH105" s="218">
        <f>IF(N105="sníž. přenesená",J105,0)</f>
        <v>0</v>
      </c>
      <c r="BI105" s="218">
        <f>IF(N105="nulová",J105,0)</f>
        <v>0</v>
      </c>
      <c r="BJ105" s="17" t="s">
        <v>76</v>
      </c>
      <c r="BK105" s="218">
        <f>ROUND(I105*H105,2)</f>
        <v>0</v>
      </c>
      <c r="BL105" s="17" t="s">
        <v>265</v>
      </c>
      <c r="BM105" s="217" t="s">
        <v>5645</v>
      </c>
    </row>
    <row r="106" s="2" customFormat="1" ht="16.5" customHeight="1">
      <c r="A106" s="38"/>
      <c r="B106" s="39"/>
      <c r="C106" s="206" t="s">
        <v>1489</v>
      </c>
      <c r="D106" s="206" t="s">
        <v>267</v>
      </c>
      <c r="E106" s="207" t="s">
        <v>3516</v>
      </c>
      <c r="F106" s="208" t="s">
        <v>3517</v>
      </c>
      <c r="G106" s="209" t="s">
        <v>1888</v>
      </c>
      <c r="H106" s="210">
        <v>4</v>
      </c>
      <c r="I106" s="211"/>
      <c r="J106" s="212">
        <f>ROUND(I106*H106,2)</f>
        <v>0</v>
      </c>
      <c r="K106" s="208" t="s">
        <v>19</v>
      </c>
      <c r="L106" s="44"/>
      <c r="M106" s="213" t="s">
        <v>19</v>
      </c>
      <c r="N106" s="214" t="s">
        <v>40</v>
      </c>
      <c r="O106" s="84"/>
      <c r="P106" s="215">
        <f>O106*H106</f>
        <v>0</v>
      </c>
      <c r="Q106" s="215">
        <v>0</v>
      </c>
      <c r="R106" s="215">
        <f>Q106*H106</f>
        <v>0</v>
      </c>
      <c r="S106" s="215">
        <v>0</v>
      </c>
      <c r="T106" s="216">
        <f>S106*H106</f>
        <v>0</v>
      </c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R106" s="217" t="s">
        <v>265</v>
      </c>
      <c r="AT106" s="217" t="s">
        <v>267</v>
      </c>
      <c r="AU106" s="217" t="s">
        <v>76</v>
      </c>
      <c r="AY106" s="17" t="s">
        <v>266</v>
      </c>
      <c r="BE106" s="218">
        <f>IF(N106="základní",J106,0)</f>
        <v>0</v>
      </c>
      <c r="BF106" s="218">
        <f>IF(N106="snížená",J106,0)</f>
        <v>0</v>
      </c>
      <c r="BG106" s="218">
        <f>IF(N106="zákl. přenesená",J106,0)</f>
        <v>0</v>
      </c>
      <c r="BH106" s="218">
        <f>IF(N106="sníž. přenesená",J106,0)</f>
        <v>0</v>
      </c>
      <c r="BI106" s="218">
        <f>IF(N106="nulová",J106,0)</f>
        <v>0</v>
      </c>
      <c r="BJ106" s="17" t="s">
        <v>76</v>
      </c>
      <c r="BK106" s="218">
        <f>ROUND(I106*H106,2)</f>
        <v>0</v>
      </c>
      <c r="BL106" s="17" t="s">
        <v>265</v>
      </c>
      <c r="BM106" s="217" t="s">
        <v>5646</v>
      </c>
    </row>
    <row r="107" s="2" customFormat="1" ht="16.5" customHeight="1">
      <c r="A107" s="38"/>
      <c r="B107" s="39"/>
      <c r="C107" s="206" t="s">
        <v>1494</v>
      </c>
      <c r="D107" s="206" t="s">
        <v>267</v>
      </c>
      <c r="E107" s="207" t="s">
        <v>3519</v>
      </c>
      <c r="F107" s="208" t="s">
        <v>3520</v>
      </c>
      <c r="G107" s="209" t="s">
        <v>1888</v>
      </c>
      <c r="H107" s="210">
        <v>8</v>
      </c>
      <c r="I107" s="211"/>
      <c r="J107" s="212">
        <f>ROUND(I107*H107,2)</f>
        <v>0</v>
      </c>
      <c r="K107" s="208" t="s">
        <v>19</v>
      </c>
      <c r="L107" s="44"/>
      <c r="M107" s="213" t="s">
        <v>19</v>
      </c>
      <c r="N107" s="214" t="s">
        <v>40</v>
      </c>
      <c r="O107" s="84"/>
      <c r="P107" s="215">
        <f>O107*H107</f>
        <v>0</v>
      </c>
      <c r="Q107" s="215">
        <v>0</v>
      </c>
      <c r="R107" s="215">
        <f>Q107*H107</f>
        <v>0</v>
      </c>
      <c r="S107" s="215">
        <v>0</v>
      </c>
      <c r="T107" s="216">
        <f>S107*H107</f>
        <v>0</v>
      </c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R107" s="217" t="s">
        <v>265</v>
      </c>
      <c r="AT107" s="217" t="s">
        <v>267</v>
      </c>
      <c r="AU107" s="217" t="s">
        <v>76</v>
      </c>
      <c r="AY107" s="17" t="s">
        <v>266</v>
      </c>
      <c r="BE107" s="218">
        <f>IF(N107="základní",J107,0)</f>
        <v>0</v>
      </c>
      <c r="BF107" s="218">
        <f>IF(N107="snížená",J107,0)</f>
        <v>0</v>
      </c>
      <c r="BG107" s="218">
        <f>IF(N107="zákl. přenesená",J107,0)</f>
        <v>0</v>
      </c>
      <c r="BH107" s="218">
        <f>IF(N107="sníž. přenesená",J107,0)</f>
        <v>0</v>
      </c>
      <c r="BI107" s="218">
        <f>IF(N107="nulová",J107,0)</f>
        <v>0</v>
      </c>
      <c r="BJ107" s="17" t="s">
        <v>76</v>
      </c>
      <c r="BK107" s="218">
        <f>ROUND(I107*H107,2)</f>
        <v>0</v>
      </c>
      <c r="BL107" s="17" t="s">
        <v>265</v>
      </c>
      <c r="BM107" s="217" t="s">
        <v>5647</v>
      </c>
    </row>
    <row r="108" s="2" customFormat="1" ht="16.5" customHeight="1">
      <c r="A108" s="38"/>
      <c r="B108" s="39"/>
      <c r="C108" s="206" t="s">
        <v>1514</v>
      </c>
      <c r="D108" s="206" t="s">
        <v>267</v>
      </c>
      <c r="E108" s="207" t="s">
        <v>3522</v>
      </c>
      <c r="F108" s="208" t="s">
        <v>3523</v>
      </c>
      <c r="G108" s="209" t="s">
        <v>1888</v>
      </c>
      <c r="H108" s="210">
        <v>8</v>
      </c>
      <c r="I108" s="211"/>
      <c r="J108" s="212">
        <f>ROUND(I108*H108,2)</f>
        <v>0</v>
      </c>
      <c r="K108" s="208" t="s">
        <v>19</v>
      </c>
      <c r="L108" s="44"/>
      <c r="M108" s="213" t="s">
        <v>19</v>
      </c>
      <c r="N108" s="214" t="s">
        <v>40</v>
      </c>
      <c r="O108" s="84"/>
      <c r="P108" s="215">
        <f>O108*H108</f>
        <v>0</v>
      </c>
      <c r="Q108" s="215">
        <v>0</v>
      </c>
      <c r="R108" s="215">
        <f>Q108*H108</f>
        <v>0</v>
      </c>
      <c r="S108" s="215">
        <v>0</v>
      </c>
      <c r="T108" s="216">
        <f>S108*H108</f>
        <v>0</v>
      </c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R108" s="217" t="s">
        <v>265</v>
      </c>
      <c r="AT108" s="217" t="s">
        <v>267</v>
      </c>
      <c r="AU108" s="217" t="s">
        <v>76</v>
      </c>
      <c r="AY108" s="17" t="s">
        <v>266</v>
      </c>
      <c r="BE108" s="218">
        <f>IF(N108="základní",J108,0)</f>
        <v>0</v>
      </c>
      <c r="BF108" s="218">
        <f>IF(N108="snížená",J108,0)</f>
        <v>0</v>
      </c>
      <c r="BG108" s="218">
        <f>IF(N108="zákl. přenesená",J108,0)</f>
        <v>0</v>
      </c>
      <c r="BH108" s="218">
        <f>IF(N108="sníž. přenesená",J108,0)</f>
        <v>0</v>
      </c>
      <c r="BI108" s="218">
        <f>IF(N108="nulová",J108,0)</f>
        <v>0</v>
      </c>
      <c r="BJ108" s="17" t="s">
        <v>76</v>
      </c>
      <c r="BK108" s="218">
        <f>ROUND(I108*H108,2)</f>
        <v>0</v>
      </c>
      <c r="BL108" s="17" t="s">
        <v>265</v>
      </c>
      <c r="BM108" s="217" t="s">
        <v>5648</v>
      </c>
    </row>
    <row r="109" s="2" customFormat="1" ht="16.5" customHeight="1">
      <c r="A109" s="38"/>
      <c r="B109" s="39"/>
      <c r="C109" s="206" t="s">
        <v>1528</v>
      </c>
      <c r="D109" s="206" t="s">
        <v>267</v>
      </c>
      <c r="E109" s="207" t="s">
        <v>3525</v>
      </c>
      <c r="F109" s="208" t="s">
        <v>3526</v>
      </c>
      <c r="G109" s="209" t="s">
        <v>1888</v>
      </c>
      <c r="H109" s="210">
        <v>8</v>
      </c>
      <c r="I109" s="211"/>
      <c r="J109" s="212">
        <f>ROUND(I109*H109,2)</f>
        <v>0</v>
      </c>
      <c r="K109" s="208" t="s">
        <v>19</v>
      </c>
      <c r="L109" s="44"/>
      <c r="M109" s="213" t="s">
        <v>19</v>
      </c>
      <c r="N109" s="214" t="s">
        <v>40</v>
      </c>
      <c r="O109" s="84"/>
      <c r="P109" s="215">
        <f>O109*H109</f>
        <v>0</v>
      </c>
      <c r="Q109" s="215">
        <v>0</v>
      </c>
      <c r="R109" s="215">
        <f>Q109*H109</f>
        <v>0</v>
      </c>
      <c r="S109" s="215">
        <v>0</v>
      </c>
      <c r="T109" s="216">
        <f>S109*H109</f>
        <v>0</v>
      </c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R109" s="217" t="s">
        <v>265</v>
      </c>
      <c r="AT109" s="217" t="s">
        <v>267</v>
      </c>
      <c r="AU109" s="217" t="s">
        <v>76</v>
      </c>
      <c r="AY109" s="17" t="s">
        <v>266</v>
      </c>
      <c r="BE109" s="218">
        <f>IF(N109="základní",J109,0)</f>
        <v>0</v>
      </c>
      <c r="BF109" s="218">
        <f>IF(N109="snížená",J109,0)</f>
        <v>0</v>
      </c>
      <c r="BG109" s="218">
        <f>IF(N109="zákl. přenesená",J109,0)</f>
        <v>0</v>
      </c>
      <c r="BH109" s="218">
        <f>IF(N109="sníž. přenesená",J109,0)</f>
        <v>0</v>
      </c>
      <c r="BI109" s="218">
        <f>IF(N109="nulová",J109,0)</f>
        <v>0</v>
      </c>
      <c r="BJ109" s="17" t="s">
        <v>76</v>
      </c>
      <c r="BK109" s="218">
        <f>ROUND(I109*H109,2)</f>
        <v>0</v>
      </c>
      <c r="BL109" s="17" t="s">
        <v>265</v>
      </c>
      <c r="BM109" s="217" t="s">
        <v>5649</v>
      </c>
    </row>
    <row r="110" s="2" customFormat="1" ht="16.5" customHeight="1">
      <c r="A110" s="38"/>
      <c r="B110" s="39"/>
      <c r="C110" s="206" t="s">
        <v>1541</v>
      </c>
      <c r="D110" s="206" t="s">
        <v>267</v>
      </c>
      <c r="E110" s="207" t="s">
        <v>3528</v>
      </c>
      <c r="F110" s="208" t="s">
        <v>3529</v>
      </c>
      <c r="G110" s="209" t="s">
        <v>3530</v>
      </c>
      <c r="H110" s="210">
        <v>1</v>
      </c>
      <c r="I110" s="211"/>
      <c r="J110" s="212">
        <f>ROUND(I110*H110,2)</f>
        <v>0</v>
      </c>
      <c r="K110" s="208" t="s">
        <v>19</v>
      </c>
      <c r="L110" s="44"/>
      <c r="M110" s="213" t="s">
        <v>19</v>
      </c>
      <c r="N110" s="214" t="s">
        <v>40</v>
      </c>
      <c r="O110" s="84"/>
      <c r="P110" s="215">
        <f>O110*H110</f>
        <v>0</v>
      </c>
      <c r="Q110" s="215">
        <v>0</v>
      </c>
      <c r="R110" s="215">
        <f>Q110*H110</f>
        <v>0</v>
      </c>
      <c r="S110" s="215">
        <v>0</v>
      </c>
      <c r="T110" s="216">
        <f>S110*H110</f>
        <v>0</v>
      </c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R110" s="217" t="s">
        <v>265</v>
      </c>
      <c r="AT110" s="217" t="s">
        <v>267</v>
      </c>
      <c r="AU110" s="217" t="s">
        <v>76</v>
      </c>
      <c r="AY110" s="17" t="s">
        <v>266</v>
      </c>
      <c r="BE110" s="218">
        <f>IF(N110="základní",J110,0)</f>
        <v>0</v>
      </c>
      <c r="BF110" s="218">
        <f>IF(N110="snížená",J110,0)</f>
        <v>0</v>
      </c>
      <c r="BG110" s="218">
        <f>IF(N110="zákl. přenesená",J110,0)</f>
        <v>0</v>
      </c>
      <c r="BH110" s="218">
        <f>IF(N110="sníž. přenesená",J110,0)</f>
        <v>0</v>
      </c>
      <c r="BI110" s="218">
        <f>IF(N110="nulová",J110,0)</f>
        <v>0</v>
      </c>
      <c r="BJ110" s="17" t="s">
        <v>76</v>
      </c>
      <c r="BK110" s="218">
        <f>ROUND(I110*H110,2)</f>
        <v>0</v>
      </c>
      <c r="BL110" s="17" t="s">
        <v>265</v>
      </c>
      <c r="BM110" s="217" t="s">
        <v>5650</v>
      </c>
    </row>
    <row r="111" s="2" customFormat="1" ht="16.5" customHeight="1">
      <c r="A111" s="38"/>
      <c r="B111" s="39"/>
      <c r="C111" s="206" t="s">
        <v>1549</v>
      </c>
      <c r="D111" s="206" t="s">
        <v>267</v>
      </c>
      <c r="E111" s="207" t="s">
        <v>3532</v>
      </c>
      <c r="F111" s="208" t="s">
        <v>3533</v>
      </c>
      <c r="G111" s="209" t="s">
        <v>1888</v>
      </c>
      <c r="H111" s="210">
        <v>8</v>
      </c>
      <c r="I111" s="211"/>
      <c r="J111" s="212">
        <f>ROUND(I111*H111,2)</f>
        <v>0</v>
      </c>
      <c r="K111" s="208" t="s">
        <v>19</v>
      </c>
      <c r="L111" s="44"/>
      <c r="M111" s="213" t="s">
        <v>19</v>
      </c>
      <c r="N111" s="214" t="s">
        <v>40</v>
      </c>
      <c r="O111" s="84"/>
      <c r="P111" s="215">
        <f>O111*H111</f>
        <v>0</v>
      </c>
      <c r="Q111" s="215">
        <v>0</v>
      </c>
      <c r="R111" s="215">
        <f>Q111*H111</f>
        <v>0</v>
      </c>
      <c r="S111" s="215">
        <v>0</v>
      </c>
      <c r="T111" s="216">
        <f>S111*H111</f>
        <v>0</v>
      </c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R111" s="217" t="s">
        <v>265</v>
      </c>
      <c r="AT111" s="217" t="s">
        <v>267</v>
      </c>
      <c r="AU111" s="217" t="s">
        <v>76</v>
      </c>
      <c r="AY111" s="17" t="s">
        <v>266</v>
      </c>
      <c r="BE111" s="218">
        <f>IF(N111="základní",J111,0)</f>
        <v>0</v>
      </c>
      <c r="BF111" s="218">
        <f>IF(N111="snížená",J111,0)</f>
        <v>0</v>
      </c>
      <c r="BG111" s="218">
        <f>IF(N111="zákl. přenesená",J111,0)</f>
        <v>0</v>
      </c>
      <c r="BH111" s="218">
        <f>IF(N111="sníž. přenesená",J111,0)</f>
        <v>0</v>
      </c>
      <c r="BI111" s="218">
        <f>IF(N111="nulová",J111,0)</f>
        <v>0</v>
      </c>
      <c r="BJ111" s="17" t="s">
        <v>76</v>
      </c>
      <c r="BK111" s="218">
        <f>ROUND(I111*H111,2)</f>
        <v>0</v>
      </c>
      <c r="BL111" s="17" t="s">
        <v>265</v>
      </c>
      <c r="BM111" s="217" t="s">
        <v>5651</v>
      </c>
    </row>
    <row r="112" s="2" customFormat="1" ht="16.5" customHeight="1">
      <c r="A112" s="38"/>
      <c r="B112" s="39"/>
      <c r="C112" s="206" t="s">
        <v>1566</v>
      </c>
      <c r="D112" s="206" t="s">
        <v>267</v>
      </c>
      <c r="E112" s="207" t="s">
        <v>3535</v>
      </c>
      <c r="F112" s="208" t="s">
        <v>3536</v>
      </c>
      <c r="G112" s="209" t="s">
        <v>1888</v>
      </c>
      <c r="H112" s="210">
        <v>8</v>
      </c>
      <c r="I112" s="211"/>
      <c r="J112" s="212">
        <f>ROUND(I112*H112,2)</f>
        <v>0</v>
      </c>
      <c r="K112" s="208" t="s">
        <v>19</v>
      </c>
      <c r="L112" s="44"/>
      <c r="M112" s="213" t="s">
        <v>19</v>
      </c>
      <c r="N112" s="214" t="s">
        <v>40</v>
      </c>
      <c r="O112" s="84"/>
      <c r="P112" s="215">
        <f>O112*H112</f>
        <v>0</v>
      </c>
      <c r="Q112" s="215">
        <v>0</v>
      </c>
      <c r="R112" s="215">
        <f>Q112*H112</f>
        <v>0</v>
      </c>
      <c r="S112" s="215">
        <v>0</v>
      </c>
      <c r="T112" s="216">
        <f>S112*H112</f>
        <v>0</v>
      </c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R112" s="217" t="s">
        <v>265</v>
      </c>
      <c r="AT112" s="217" t="s">
        <v>267</v>
      </c>
      <c r="AU112" s="217" t="s">
        <v>76</v>
      </c>
      <c r="AY112" s="17" t="s">
        <v>266</v>
      </c>
      <c r="BE112" s="218">
        <f>IF(N112="základní",J112,0)</f>
        <v>0</v>
      </c>
      <c r="BF112" s="218">
        <f>IF(N112="snížená",J112,0)</f>
        <v>0</v>
      </c>
      <c r="BG112" s="218">
        <f>IF(N112="zákl. přenesená",J112,0)</f>
        <v>0</v>
      </c>
      <c r="BH112" s="218">
        <f>IF(N112="sníž. přenesená",J112,0)</f>
        <v>0</v>
      </c>
      <c r="BI112" s="218">
        <f>IF(N112="nulová",J112,0)</f>
        <v>0</v>
      </c>
      <c r="BJ112" s="17" t="s">
        <v>76</v>
      </c>
      <c r="BK112" s="218">
        <f>ROUND(I112*H112,2)</f>
        <v>0</v>
      </c>
      <c r="BL112" s="17" t="s">
        <v>265</v>
      </c>
      <c r="BM112" s="217" t="s">
        <v>5652</v>
      </c>
    </row>
    <row r="113" s="2" customFormat="1" ht="16.5" customHeight="1">
      <c r="A113" s="38"/>
      <c r="B113" s="39"/>
      <c r="C113" s="206" t="s">
        <v>1145</v>
      </c>
      <c r="D113" s="206" t="s">
        <v>267</v>
      </c>
      <c r="E113" s="207" t="s">
        <v>3538</v>
      </c>
      <c r="F113" s="208" t="s">
        <v>3539</v>
      </c>
      <c r="G113" s="209" t="s">
        <v>1888</v>
      </c>
      <c r="H113" s="210">
        <v>4</v>
      </c>
      <c r="I113" s="211"/>
      <c r="J113" s="212">
        <f>ROUND(I113*H113,2)</f>
        <v>0</v>
      </c>
      <c r="K113" s="208" t="s">
        <v>19</v>
      </c>
      <c r="L113" s="44"/>
      <c r="M113" s="270" t="s">
        <v>19</v>
      </c>
      <c r="N113" s="271" t="s">
        <v>40</v>
      </c>
      <c r="O113" s="263"/>
      <c r="P113" s="268">
        <f>O113*H113</f>
        <v>0</v>
      </c>
      <c r="Q113" s="268">
        <v>0</v>
      </c>
      <c r="R113" s="268">
        <f>Q113*H113</f>
        <v>0</v>
      </c>
      <c r="S113" s="268">
        <v>0</v>
      </c>
      <c r="T113" s="269">
        <f>S113*H113</f>
        <v>0</v>
      </c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R113" s="217" t="s">
        <v>265</v>
      </c>
      <c r="AT113" s="217" t="s">
        <v>267</v>
      </c>
      <c r="AU113" s="217" t="s">
        <v>76</v>
      </c>
      <c r="AY113" s="17" t="s">
        <v>266</v>
      </c>
      <c r="BE113" s="218">
        <f>IF(N113="základní",J113,0)</f>
        <v>0</v>
      </c>
      <c r="BF113" s="218">
        <f>IF(N113="snížená",J113,0)</f>
        <v>0</v>
      </c>
      <c r="BG113" s="218">
        <f>IF(N113="zákl. přenesená",J113,0)</f>
        <v>0</v>
      </c>
      <c r="BH113" s="218">
        <f>IF(N113="sníž. přenesená",J113,0)</f>
        <v>0</v>
      </c>
      <c r="BI113" s="218">
        <f>IF(N113="nulová",J113,0)</f>
        <v>0</v>
      </c>
      <c r="BJ113" s="17" t="s">
        <v>76</v>
      </c>
      <c r="BK113" s="218">
        <f>ROUND(I113*H113,2)</f>
        <v>0</v>
      </c>
      <c r="BL113" s="17" t="s">
        <v>265</v>
      </c>
      <c r="BM113" s="217" t="s">
        <v>5653</v>
      </c>
    </row>
    <row r="114" s="2" customFormat="1" ht="6.96" customHeight="1">
      <c r="A114" s="38"/>
      <c r="B114" s="59"/>
      <c r="C114" s="60"/>
      <c r="D114" s="60"/>
      <c r="E114" s="60"/>
      <c r="F114" s="60"/>
      <c r="G114" s="60"/>
      <c r="H114" s="60"/>
      <c r="I114" s="60"/>
      <c r="J114" s="60"/>
      <c r="K114" s="60"/>
      <c r="L114" s="44"/>
      <c r="M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</sheetData>
  <sheetProtection sheet="1" autoFilter="0" formatColumns="0" formatRows="0" objects="1" scenarios="1" spinCount="100000" saltValue="h03cXOA0c60yFoWviC6tfry0iXodXh4nA5ilW6AGd6E96e1qHdym1II8Q1F2pxIgtJqqO7mDlz+H+FQuU6uZBw==" hashValue="yNg4J/FXqRBMqs3nV6fFusyp3047/O+4yxoRXvnteFzFKWRT61SFpFHL1lqhzRnvFmDm66TdBRK4ojcJgp3xwA==" algorithmName="SHA-512" password="CC35"/>
  <autoFilter ref="C85:K113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4:H74"/>
    <mergeCell ref="E76:H76"/>
    <mergeCell ref="E78:H78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3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190</v>
      </c>
    </row>
    <row r="3" hidden="1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20"/>
      <c r="AT3" s="17" t="s">
        <v>78</v>
      </c>
    </row>
    <row r="4" hidden="1" s="1" customFormat="1" ht="24.96" customHeight="1">
      <c r="B4" s="20"/>
      <c r="D4" s="141" t="s">
        <v>240</v>
      </c>
      <c r="L4" s="20"/>
      <c r="M4" s="142" t="s">
        <v>10</v>
      </c>
      <c r="AT4" s="17" t="s">
        <v>4</v>
      </c>
    </row>
    <row r="5" hidden="1" s="1" customFormat="1" ht="6.96" customHeight="1">
      <c r="B5" s="20"/>
      <c r="L5" s="20"/>
    </row>
    <row r="6" hidden="1" s="1" customFormat="1" ht="12" customHeight="1">
      <c r="B6" s="20"/>
      <c r="D6" s="143" t="s">
        <v>16</v>
      </c>
      <c r="L6" s="20"/>
    </row>
    <row r="7" hidden="1" s="1" customFormat="1" ht="16.5" customHeight="1">
      <c r="B7" s="20"/>
      <c r="E7" s="144" t="str">
        <f>'Rekapitulace stavby'!K6</f>
        <v>3. STAVBA - FIALOVÁ - Vozovna Pisárky, etapa III. - vratná tramvajová smyčka</v>
      </c>
      <c r="F7" s="143"/>
      <c r="G7" s="143"/>
      <c r="H7" s="143"/>
      <c r="L7" s="20"/>
    </row>
    <row r="8" hidden="1" s="1" customFormat="1" ht="12" customHeight="1">
      <c r="B8" s="20"/>
      <c r="D8" s="143" t="s">
        <v>241</v>
      </c>
      <c r="L8" s="20"/>
    </row>
    <row r="9" hidden="1" s="2" customFormat="1" ht="16.5" customHeight="1">
      <c r="A9" s="38"/>
      <c r="B9" s="44"/>
      <c r="C9" s="38"/>
      <c r="D9" s="38"/>
      <c r="E9" s="144" t="s">
        <v>3830</v>
      </c>
      <c r="F9" s="38"/>
      <c r="G9" s="38"/>
      <c r="H9" s="38"/>
      <c r="I9" s="38"/>
      <c r="J9" s="38"/>
      <c r="K9" s="38"/>
      <c r="L9" s="145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hidden="1" s="2" customFormat="1" ht="12" customHeight="1">
      <c r="A10" s="38"/>
      <c r="B10" s="44"/>
      <c r="C10" s="38"/>
      <c r="D10" s="143" t="s">
        <v>243</v>
      </c>
      <c r="E10" s="38"/>
      <c r="F10" s="38"/>
      <c r="G10" s="38"/>
      <c r="H10" s="38"/>
      <c r="I10" s="38"/>
      <c r="J10" s="38"/>
      <c r="K10" s="38"/>
      <c r="L10" s="145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hidden="1" s="2" customFormat="1" ht="16.5" customHeight="1">
      <c r="A11" s="38"/>
      <c r="B11" s="44"/>
      <c r="C11" s="38"/>
      <c r="D11" s="38"/>
      <c r="E11" s="146" t="s">
        <v>5654</v>
      </c>
      <c r="F11" s="38"/>
      <c r="G11" s="38"/>
      <c r="H11" s="38"/>
      <c r="I11" s="38"/>
      <c r="J11" s="38"/>
      <c r="K11" s="38"/>
      <c r="L11" s="145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hidden="1" s="2" customFormat="1">
      <c r="A12" s="38"/>
      <c r="B12" s="44"/>
      <c r="C12" s="38"/>
      <c r="D12" s="38"/>
      <c r="E12" s="38"/>
      <c r="F12" s="38"/>
      <c r="G12" s="38"/>
      <c r="H12" s="38"/>
      <c r="I12" s="38"/>
      <c r="J12" s="38"/>
      <c r="K12" s="38"/>
      <c r="L12" s="145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hidden="1" s="2" customFormat="1" ht="12" customHeight="1">
      <c r="A13" s="38"/>
      <c r="B13" s="44"/>
      <c r="C13" s="38"/>
      <c r="D13" s="143" t="s">
        <v>18</v>
      </c>
      <c r="E13" s="38"/>
      <c r="F13" s="133" t="s">
        <v>19</v>
      </c>
      <c r="G13" s="38"/>
      <c r="H13" s="38"/>
      <c r="I13" s="143" t="s">
        <v>20</v>
      </c>
      <c r="J13" s="133" t="s">
        <v>19</v>
      </c>
      <c r="K13" s="38"/>
      <c r="L13" s="145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hidden="1" s="2" customFormat="1" ht="12" customHeight="1">
      <c r="A14" s="38"/>
      <c r="B14" s="44"/>
      <c r="C14" s="38"/>
      <c r="D14" s="143" t="s">
        <v>21</v>
      </c>
      <c r="E14" s="38"/>
      <c r="F14" s="133" t="s">
        <v>22</v>
      </c>
      <c r="G14" s="38"/>
      <c r="H14" s="38"/>
      <c r="I14" s="143" t="s">
        <v>23</v>
      </c>
      <c r="J14" s="147" t="str">
        <f>'Rekapitulace stavby'!AN8</f>
        <v>20. 12. 2021</v>
      </c>
      <c r="K14" s="38"/>
      <c r="L14" s="145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hidden="1" s="2" customFormat="1" ht="10.8" customHeight="1">
      <c r="A15" s="38"/>
      <c r="B15" s="44"/>
      <c r="C15" s="38"/>
      <c r="D15" s="38"/>
      <c r="E15" s="38"/>
      <c r="F15" s="38"/>
      <c r="G15" s="38"/>
      <c r="H15" s="38"/>
      <c r="I15" s="38"/>
      <c r="J15" s="38"/>
      <c r="K15" s="38"/>
      <c r="L15" s="145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hidden="1" s="2" customFormat="1" ht="12" customHeight="1">
      <c r="A16" s="38"/>
      <c r="B16" s="44"/>
      <c r="C16" s="38"/>
      <c r="D16" s="143" t="s">
        <v>25</v>
      </c>
      <c r="E16" s="38"/>
      <c r="F16" s="38"/>
      <c r="G16" s="38"/>
      <c r="H16" s="38"/>
      <c r="I16" s="143" t="s">
        <v>26</v>
      </c>
      <c r="J16" s="133" t="str">
        <f>IF('Rekapitulace stavby'!AN10="","",'Rekapitulace stavby'!AN10)</f>
        <v/>
      </c>
      <c r="K16" s="38"/>
      <c r="L16" s="145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hidden="1" s="2" customFormat="1" ht="18" customHeight="1">
      <c r="A17" s="38"/>
      <c r="B17" s="44"/>
      <c r="C17" s="38"/>
      <c r="D17" s="38"/>
      <c r="E17" s="133" t="str">
        <f>IF('Rekapitulace stavby'!E11="","",'Rekapitulace stavby'!E11)</f>
        <v xml:space="preserve"> </v>
      </c>
      <c r="F17" s="38"/>
      <c r="G17" s="38"/>
      <c r="H17" s="38"/>
      <c r="I17" s="143" t="s">
        <v>27</v>
      </c>
      <c r="J17" s="133" t="str">
        <f>IF('Rekapitulace stavby'!AN11="","",'Rekapitulace stavby'!AN11)</f>
        <v/>
      </c>
      <c r="K17" s="38"/>
      <c r="L17" s="145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hidden="1" s="2" customFormat="1" ht="6.96" customHeight="1">
      <c r="A18" s="38"/>
      <c r="B18" s="44"/>
      <c r="C18" s="38"/>
      <c r="D18" s="38"/>
      <c r="E18" s="38"/>
      <c r="F18" s="38"/>
      <c r="G18" s="38"/>
      <c r="H18" s="38"/>
      <c r="I18" s="38"/>
      <c r="J18" s="38"/>
      <c r="K18" s="38"/>
      <c r="L18" s="145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hidden="1" s="2" customFormat="1" ht="12" customHeight="1">
      <c r="A19" s="38"/>
      <c r="B19" s="44"/>
      <c r="C19" s="38"/>
      <c r="D19" s="143" t="s">
        <v>28</v>
      </c>
      <c r="E19" s="38"/>
      <c r="F19" s="38"/>
      <c r="G19" s="38"/>
      <c r="H19" s="38"/>
      <c r="I19" s="143" t="s">
        <v>26</v>
      </c>
      <c r="J19" s="33" t="str">
        <f>'Rekapitulace stavby'!AN13</f>
        <v>Vyplň údaj</v>
      </c>
      <c r="K19" s="38"/>
      <c r="L19" s="145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hidden="1" s="2" customFormat="1" ht="18" customHeight="1">
      <c r="A20" s="38"/>
      <c r="B20" s="44"/>
      <c r="C20" s="38"/>
      <c r="D20" s="38"/>
      <c r="E20" s="33" t="str">
        <f>'Rekapitulace stavby'!E14</f>
        <v>Vyplň údaj</v>
      </c>
      <c r="F20" s="133"/>
      <c r="G20" s="133"/>
      <c r="H20" s="133"/>
      <c r="I20" s="143" t="s">
        <v>27</v>
      </c>
      <c r="J20" s="33" t="str">
        <f>'Rekapitulace stavby'!AN14</f>
        <v>Vyplň údaj</v>
      </c>
      <c r="K20" s="38"/>
      <c r="L20" s="145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hidden="1" s="2" customFormat="1" ht="6.96" customHeight="1">
      <c r="A21" s="38"/>
      <c r="B21" s="44"/>
      <c r="C21" s="38"/>
      <c r="D21" s="38"/>
      <c r="E21" s="38"/>
      <c r="F21" s="38"/>
      <c r="G21" s="38"/>
      <c r="H21" s="38"/>
      <c r="I21" s="38"/>
      <c r="J21" s="38"/>
      <c r="K21" s="38"/>
      <c r="L21" s="145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hidden="1" s="2" customFormat="1" ht="12" customHeight="1">
      <c r="A22" s="38"/>
      <c r="B22" s="44"/>
      <c r="C22" s="38"/>
      <c r="D22" s="143" t="s">
        <v>30</v>
      </c>
      <c r="E22" s="38"/>
      <c r="F22" s="38"/>
      <c r="G22" s="38"/>
      <c r="H22" s="38"/>
      <c r="I22" s="143" t="s">
        <v>26</v>
      </c>
      <c r="J22" s="133" t="str">
        <f>IF('Rekapitulace stavby'!AN16="","",'Rekapitulace stavby'!AN16)</f>
        <v/>
      </c>
      <c r="K22" s="38"/>
      <c r="L22" s="145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hidden="1" s="2" customFormat="1" ht="18" customHeight="1">
      <c r="A23" s="38"/>
      <c r="B23" s="44"/>
      <c r="C23" s="38"/>
      <c r="D23" s="38"/>
      <c r="E23" s="133" t="str">
        <f>IF('Rekapitulace stavby'!E17="","",'Rekapitulace stavby'!E17)</f>
        <v xml:space="preserve"> </v>
      </c>
      <c r="F23" s="38"/>
      <c r="G23" s="38"/>
      <c r="H23" s="38"/>
      <c r="I23" s="143" t="s">
        <v>27</v>
      </c>
      <c r="J23" s="133" t="str">
        <f>IF('Rekapitulace stavby'!AN17="","",'Rekapitulace stavby'!AN17)</f>
        <v/>
      </c>
      <c r="K23" s="38"/>
      <c r="L23" s="145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hidden="1" s="2" customFormat="1" ht="6.96" customHeight="1">
      <c r="A24" s="38"/>
      <c r="B24" s="44"/>
      <c r="C24" s="38"/>
      <c r="D24" s="38"/>
      <c r="E24" s="38"/>
      <c r="F24" s="38"/>
      <c r="G24" s="38"/>
      <c r="H24" s="38"/>
      <c r="I24" s="38"/>
      <c r="J24" s="38"/>
      <c r="K24" s="38"/>
      <c r="L24" s="145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hidden="1" s="2" customFormat="1" ht="12" customHeight="1">
      <c r="A25" s="38"/>
      <c r="B25" s="44"/>
      <c r="C25" s="38"/>
      <c r="D25" s="143" t="s">
        <v>32</v>
      </c>
      <c r="E25" s="38"/>
      <c r="F25" s="38"/>
      <c r="G25" s="38"/>
      <c r="H25" s="38"/>
      <c r="I25" s="143" t="s">
        <v>26</v>
      </c>
      <c r="J25" s="133" t="str">
        <f>IF('Rekapitulace stavby'!AN19="","",'Rekapitulace stavby'!AN19)</f>
        <v/>
      </c>
      <c r="K25" s="38"/>
      <c r="L25" s="145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hidden="1" s="2" customFormat="1" ht="18" customHeight="1">
      <c r="A26" s="38"/>
      <c r="B26" s="44"/>
      <c r="C26" s="38"/>
      <c r="D26" s="38"/>
      <c r="E26" s="133" t="str">
        <f>IF('Rekapitulace stavby'!E20="","",'Rekapitulace stavby'!E20)</f>
        <v xml:space="preserve"> </v>
      </c>
      <c r="F26" s="38"/>
      <c r="G26" s="38"/>
      <c r="H26" s="38"/>
      <c r="I26" s="143" t="s">
        <v>27</v>
      </c>
      <c r="J26" s="133" t="str">
        <f>IF('Rekapitulace stavby'!AN20="","",'Rekapitulace stavby'!AN20)</f>
        <v/>
      </c>
      <c r="K26" s="38"/>
      <c r="L26" s="145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hidden="1" s="2" customFormat="1" ht="6.96" customHeight="1">
      <c r="A27" s="38"/>
      <c r="B27" s="44"/>
      <c r="C27" s="38"/>
      <c r="D27" s="38"/>
      <c r="E27" s="38"/>
      <c r="F27" s="38"/>
      <c r="G27" s="38"/>
      <c r="H27" s="38"/>
      <c r="I27" s="38"/>
      <c r="J27" s="38"/>
      <c r="K27" s="38"/>
      <c r="L27" s="145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hidden="1" s="2" customFormat="1" ht="12" customHeight="1">
      <c r="A28" s="38"/>
      <c r="B28" s="44"/>
      <c r="C28" s="38"/>
      <c r="D28" s="143" t="s">
        <v>33</v>
      </c>
      <c r="E28" s="38"/>
      <c r="F28" s="38"/>
      <c r="G28" s="38"/>
      <c r="H28" s="38"/>
      <c r="I28" s="38"/>
      <c r="J28" s="38"/>
      <c r="K28" s="38"/>
      <c r="L28" s="145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hidden="1" s="8" customFormat="1" ht="16.5" customHeight="1">
      <c r="A29" s="148"/>
      <c r="B29" s="149"/>
      <c r="C29" s="148"/>
      <c r="D29" s="148"/>
      <c r="E29" s="150" t="s">
        <v>19</v>
      </c>
      <c r="F29" s="150"/>
      <c r="G29" s="150"/>
      <c r="H29" s="150"/>
      <c r="I29" s="148"/>
      <c r="J29" s="148"/>
      <c r="K29" s="148"/>
      <c r="L29" s="151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</row>
    <row r="30" hidden="1" s="2" customFormat="1" ht="6.96" customHeight="1">
      <c r="A30" s="38"/>
      <c r="B30" s="44"/>
      <c r="C30" s="38"/>
      <c r="D30" s="38"/>
      <c r="E30" s="38"/>
      <c r="F30" s="38"/>
      <c r="G30" s="38"/>
      <c r="H30" s="38"/>
      <c r="I30" s="38"/>
      <c r="J30" s="38"/>
      <c r="K30" s="38"/>
      <c r="L30" s="145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hidden="1" s="2" customFormat="1" ht="6.96" customHeight="1">
      <c r="A31" s="38"/>
      <c r="B31" s="44"/>
      <c r="C31" s="38"/>
      <c r="D31" s="152"/>
      <c r="E31" s="152"/>
      <c r="F31" s="152"/>
      <c r="G31" s="152"/>
      <c r="H31" s="152"/>
      <c r="I31" s="152"/>
      <c r="J31" s="152"/>
      <c r="K31" s="152"/>
      <c r="L31" s="145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hidden="1" s="2" customFormat="1" ht="25.44" customHeight="1">
      <c r="A32" s="38"/>
      <c r="B32" s="44"/>
      <c r="C32" s="38"/>
      <c r="D32" s="153" t="s">
        <v>35</v>
      </c>
      <c r="E32" s="38"/>
      <c r="F32" s="38"/>
      <c r="G32" s="38"/>
      <c r="H32" s="38"/>
      <c r="I32" s="38"/>
      <c r="J32" s="154">
        <f>ROUND(J86, 2)</f>
        <v>0</v>
      </c>
      <c r="K32" s="38"/>
      <c r="L32" s="145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hidden="1" s="2" customFormat="1" ht="6.96" customHeight="1">
      <c r="A33" s="38"/>
      <c r="B33" s="44"/>
      <c r="C33" s="38"/>
      <c r="D33" s="152"/>
      <c r="E33" s="152"/>
      <c r="F33" s="152"/>
      <c r="G33" s="152"/>
      <c r="H33" s="152"/>
      <c r="I33" s="152"/>
      <c r="J33" s="152"/>
      <c r="K33" s="152"/>
      <c r="L33" s="145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hidden="1" s="2" customFormat="1" ht="14.4" customHeight="1">
      <c r="A34" s="38"/>
      <c r="B34" s="44"/>
      <c r="C34" s="38"/>
      <c r="D34" s="38"/>
      <c r="E34" s="38"/>
      <c r="F34" s="155" t="s">
        <v>37</v>
      </c>
      <c r="G34" s="38"/>
      <c r="H34" s="38"/>
      <c r="I34" s="155" t="s">
        <v>36</v>
      </c>
      <c r="J34" s="155" t="s">
        <v>38</v>
      </c>
      <c r="K34" s="38"/>
      <c r="L34" s="145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156" t="s">
        <v>39</v>
      </c>
      <c r="E35" s="143" t="s">
        <v>40</v>
      </c>
      <c r="F35" s="157">
        <f>ROUND((SUM(BE86:BE130)),  2)</f>
        <v>0</v>
      </c>
      <c r="G35" s="38"/>
      <c r="H35" s="38"/>
      <c r="I35" s="158">
        <v>0.20999999999999999</v>
      </c>
      <c r="J35" s="157">
        <f>ROUND(((SUM(BE86:BE130))*I35),  2)</f>
        <v>0</v>
      </c>
      <c r="K35" s="38"/>
      <c r="L35" s="145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3" t="s">
        <v>41</v>
      </c>
      <c r="F36" s="157">
        <f>ROUND((SUM(BF86:BF130)),  2)</f>
        <v>0</v>
      </c>
      <c r="G36" s="38"/>
      <c r="H36" s="38"/>
      <c r="I36" s="158">
        <v>0.14999999999999999</v>
      </c>
      <c r="J36" s="157">
        <f>ROUND(((SUM(BF86:BF130))*I36),  2)</f>
        <v>0</v>
      </c>
      <c r="K36" s="38"/>
      <c r="L36" s="145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3" t="s">
        <v>42</v>
      </c>
      <c r="F37" s="157">
        <f>ROUND((SUM(BG86:BG130)),  2)</f>
        <v>0</v>
      </c>
      <c r="G37" s="38"/>
      <c r="H37" s="38"/>
      <c r="I37" s="158">
        <v>0.20999999999999999</v>
      </c>
      <c r="J37" s="157">
        <f>0</f>
        <v>0</v>
      </c>
      <c r="K37" s="38"/>
      <c r="L37" s="145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44"/>
      <c r="C38" s="38"/>
      <c r="D38" s="38"/>
      <c r="E38" s="143" t="s">
        <v>43</v>
      </c>
      <c r="F38" s="157">
        <f>ROUND((SUM(BH86:BH130)),  2)</f>
        <v>0</v>
      </c>
      <c r="G38" s="38"/>
      <c r="H38" s="38"/>
      <c r="I38" s="158">
        <v>0.14999999999999999</v>
      </c>
      <c r="J38" s="157">
        <f>0</f>
        <v>0</v>
      </c>
      <c r="K38" s="38"/>
      <c r="L38" s="145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44"/>
      <c r="C39" s="38"/>
      <c r="D39" s="38"/>
      <c r="E39" s="143" t="s">
        <v>44</v>
      </c>
      <c r="F39" s="157">
        <f>ROUND((SUM(BI86:BI130)),  2)</f>
        <v>0</v>
      </c>
      <c r="G39" s="38"/>
      <c r="H39" s="38"/>
      <c r="I39" s="158">
        <v>0</v>
      </c>
      <c r="J39" s="157">
        <f>0</f>
        <v>0</v>
      </c>
      <c r="K39" s="38"/>
      <c r="L39" s="145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hidden="1" s="2" customFormat="1" ht="6.96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145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hidden="1" s="2" customFormat="1" ht="25.44" customHeight="1">
      <c r="A41" s="38"/>
      <c r="B41" s="44"/>
      <c r="C41" s="159"/>
      <c r="D41" s="160" t="s">
        <v>45</v>
      </c>
      <c r="E41" s="161"/>
      <c r="F41" s="161"/>
      <c r="G41" s="162" t="s">
        <v>46</v>
      </c>
      <c r="H41" s="163" t="s">
        <v>47</v>
      </c>
      <c r="I41" s="161"/>
      <c r="J41" s="164">
        <f>SUM(J32:J39)</f>
        <v>0</v>
      </c>
      <c r="K41" s="165"/>
      <c r="L41" s="145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hidden="1" s="2" customFormat="1" ht="14.4" customHeight="1">
      <c r="A42" s="38"/>
      <c r="B42" s="166"/>
      <c r="C42" s="167"/>
      <c r="D42" s="167"/>
      <c r="E42" s="167"/>
      <c r="F42" s="167"/>
      <c r="G42" s="167"/>
      <c r="H42" s="167"/>
      <c r="I42" s="167"/>
      <c r="J42" s="167"/>
      <c r="K42" s="167"/>
      <c r="L42" s="145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hidden="1"/>
    <row r="44" hidden="1"/>
    <row r="45" hidden="1"/>
    <row r="46" s="2" customFormat="1" ht="6.96" customHeight="1">
      <c r="A46" s="38"/>
      <c r="B46" s="168"/>
      <c r="C46" s="169"/>
      <c r="D46" s="169"/>
      <c r="E46" s="169"/>
      <c r="F46" s="169"/>
      <c r="G46" s="169"/>
      <c r="H46" s="169"/>
      <c r="I46" s="169"/>
      <c r="J46" s="169"/>
      <c r="K46" s="169"/>
      <c r="L46" s="145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s="2" customFormat="1" ht="24.96" customHeight="1">
      <c r="A47" s="38"/>
      <c r="B47" s="39"/>
      <c r="C47" s="23" t="s">
        <v>245</v>
      </c>
      <c r="D47" s="40"/>
      <c r="E47" s="40"/>
      <c r="F47" s="40"/>
      <c r="G47" s="40"/>
      <c r="H47" s="40"/>
      <c r="I47" s="40"/>
      <c r="J47" s="40"/>
      <c r="K47" s="40"/>
      <c r="L47" s="145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s="2" customFormat="1" ht="6.96" customHeight="1">
      <c r="A48" s="38"/>
      <c r="B48" s="39"/>
      <c r="C48" s="40"/>
      <c r="D48" s="40"/>
      <c r="E48" s="40"/>
      <c r="F48" s="40"/>
      <c r="G48" s="40"/>
      <c r="H48" s="40"/>
      <c r="I48" s="40"/>
      <c r="J48" s="40"/>
      <c r="K48" s="40"/>
      <c r="L48" s="145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s="2" customFormat="1" ht="12" customHeight="1">
      <c r="A49" s="38"/>
      <c r="B49" s="39"/>
      <c r="C49" s="32" t="s">
        <v>16</v>
      </c>
      <c r="D49" s="40"/>
      <c r="E49" s="40"/>
      <c r="F49" s="40"/>
      <c r="G49" s="40"/>
      <c r="H49" s="40"/>
      <c r="I49" s="40"/>
      <c r="J49" s="40"/>
      <c r="K49" s="40"/>
      <c r="L49" s="145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s="2" customFormat="1" ht="16.5" customHeight="1">
      <c r="A50" s="38"/>
      <c r="B50" s="39"/>
      <c r="C50" s="40"/>
      <c r="D50" s="40"/>
      <c r="E50" s="170" t="str">
        <f>E7</f>
        <v>3. STAVBA - FIALOVÁ - Vozovna Pisárky, etapa III. - vratná tramvajová smyčka</v>
      </c>
      <c r="F50" s="32"/>
      <c r="G50" s="32"/>
      <c r="H50" s="32"/>
      <c r="I50" s="40"/>
      <c r="J50" s="40"/>
      <c r="K50" s="40"/>
      <c r="L50" s="145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s="1" customFormat="1" ht="12" customHeight="1">
      <c r="B51" s="21"/>
      <c r="C51" s="32" t="s">
        <v>241</v>
      </c>
      <c r="D51" s="22"/>
      <c r="E51" s="22"/>
      <c r="F51" s="22"/>
      <c r="G51" s="22"/>
      <c r="H51" s="22"/>
      <c r="I51" s="22"/>
      <c r="J51" s="22"/>
      <c r="K51" s="22"/>
      <c r="L51" s="20"/>
    </row>
    <row r="52" s="2" customFormat="1" ht="16.5" customHeight="1">
      <c r="A52" s="38"/>
      <c r="B52" s="39"/>
      <c r="C52" s="40"/>
      <c r="D52" s="40"/>
      <c r="E52" s="170" t="s">
        <v>3830</v>
      </c>
      <c r="F52" s="40"/>
      <c r="G52" s="40"/>
      <c r="H52" s="40"/>
      <c r="I52" s="40"/>
      <c r="J52" s="40"/>
      <c r="K52" s="40"/>
      <c r="L52" s="145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s="2" customFormat="1" ht="12" customHeight="1">
      <c r="A53" s="38"/>
      <c r="B53" s="39"/>
      <c r="C53" s="32" t="s">
        <v>243</v>
      </c>
      <c r="D53" s="40"/>
      <c r="E53" s="40"/>
      <c r="F53" s="40"/>
      <c r="G53" s="40"/>
      <c r="H53" s="40"/>
      <c r="I53" s="40"/>
      <c r="J53" s="40"/>
      <c r="K53" s="40"/>
      <c r="L53" s="145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s="2" customFormat="1" ht="16.5" customHeight="1">
      <c r="A54" s="38"/>
      <c r="B54" s="39"/>
      <c r="C54" s="40"/>
      <c r="D54" s="40"/>
      <c r="E54" s="69" t="str">
        <f>E11</f>
        <v>SO 671 - Datová a telefonní přípojka pro vrátnici</v>
      </c>
      <c r="F54" s="40"/>
      <c r="G54" s="40"/>
      <c r="H54" s="40"/>
      <c r="I54" s="40"/>
      <c r="J54" s="40"/>
      <c r="K54" s="40"/>
      <c r="L54" s="145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s="2" customFormat="1" ht="6.96" customHeight="1">
      <c r="A55" s="38"/>
      <c r="B55" s="39"/>
      <c r="C55" s="40"/>
      <c r="D55" s="40"/>
      <c r="E55" s="40"/>
      <c r="F55" s="40"/>
      <c r="G55" s="40"/>
      <c r="H55" s="40"/>
      <c r="I55" s="40"/>
      <c r="J55" s="40"/>
      <c r="K55" s="40"/>
      <c r="L55" s="145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s="2" customFormat="1" ht="12" customHeight="1">
      <c r="A56" s="38"/>
      <c r="B56" s="39"/>
      <c r="C56" s="32" t="s">
        <v>21</v>
      </c>
      <c r="D56" s="40"/>
      <c r="E56" s="40"/>
      <c r="F56" s="27" t="str">
        <f>F14</f>
        <v xml:space="preserve"> </v>
      </c>
      <c r="G56" s="40"/>
      <c r="H56" s="40"/>
      <c r="I56" s="32" t="s">
        <v>23</v>
      </c>
      <c r="J56" s="72" t="str">
        <f>IF(J14="","",J14)</f>
        <v>20. 12. 2021</v>
      </c>
      <c r="K56" s="40"/>
      <c r="L56" s="145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s="2" customFormat="1" ht="6.96" customHeight="1">
      <c r="A57" s="38"/>
      <c r="B57" s="39"/>
      <c r="C57" s="40"/>
      <c r="D57" s="40"/>
      <c r="E57" s="40"/>
      <c r="F57" s="40"/>
      <c r="G57" s="40"/>
      <c r="H57" s="40"/>
      <c r="I57" s="40"/>
      <c r="J57" s="40"/>
      <c r="K57" s="40"/>
      <c r="L57" s="145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s="2" customFormat="1" ht="15.15" customHeight="1">
      <c r="A58" s="38"/>
      <c r="B58" s="39"/>
      <c r="C58" s="32" t="s">
        <v>25</v>
      </c>
      <c r="D58" s="40"/>
      <c r="E58" s="40"/>
      <c r="F58" s="27" t="str">
        <f>E17</f>
        <v xml:space="preserve"> </v>
      </c>
      <c r="G58" s="40"/>
      <c r="H58" s="40"/>
      <c r="I58" s="32" t="s">
        <v>30</v>
      </c>
      <c r="J58" s="36" t="str">
        <f>E23</f>
        <v xml:space="preserve"> </v>
      </c>
      <c r="K58" s="40"/>
      <c r="L58" s="145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</row>
    <row r="59" s="2" customFormat="1" ht="15.15" customHeight="1">
      <c r="A59" s="38"/>
      <c r="B59" s="39"/>
      <c r="C59" s="32" t="s">
        <v>28</v>
      </c>
      <c r="D59" s="40"/>
      <c r="E59" s="40"/>
      <c r="F59" s="27" t="str">
        <f>IF(E20="","",E20)</f>
        <v>Vyplň údaj</v>
      </c>
      <c r="G59" s="40"/>
      <c r="H59" s="40"/>
      <c r="I59" s="32" t="s">
        <v>32</v>
      </c>
      <c r="J59" s="36" t="str">
        <f>E26</f>
        <v xml:space="preserve"> </v>
      </c>
      <c r="K59" s="40"/>
      <c r="L59" s="145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</row>
    <row r="60" s="2" customFormat="1" ht="10.32" customHeight="1">
      <c r="A60" s="38"/>
      <c r="B60" s="39"/>
      <c r="C60" s="40"/>
      <c r="D60" s="40"/>
      <c r="E60" s="40"/>
      <c r="F60" s="40"/>
      <c r="G60" s="40"/>
      <c r="H60" s="40"/>
      <c r="I60" s="40"/>
      <c r="J60" s="40"/>
      <c r="K60" s="40"/>
      <c r="L60" s="145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</row>
    <row r="61" s="2" customFormat="1" ht="29.28" customHeight="1">
      <c r="A61" s="38"/>
      <c r="B61" s="39"/>
      <c r="C61" s="171" t="s">
        <v>246</v>
      </c>
      <c r="D61" s="172"/>
      <c r="E61" s="172"/>
      <c r="F61" s="172"/>
      <c r="G61" s="172"/>
      <c r="H61" s="172"/>
      <c r="I61" s="172"/>
      <c r="J61" s="173" t="s">
        <v>247</v>
      </c>
      <c r="K61" s="172"/>
      <c r="L61" s="145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 s="2" customFormat="1" ht="10.32" customHeight="1">
      <c r="A62" s="38"/>
      <c r="B62" s="39"/>
      <c r="C62" s="40"/>
      <c r="D62" s="40"/>
      <c r="E62" s="40"/>
      <c r="F62" s="40"/>
      <c r="G62" s="40"/>
      <c r="H62" s="40"/>
      <c r="I62" s="40"/>
      <c r="J62" s="40"/>
      <c r="K62" s="40"/>
      <c r="L62" s="145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</row>
    <row r="63" s="2" customFormat="1" ht="22.8" customHeight="1">
      <c r="A63" s="38"/>
      <c r="B63" s="39"/>
      <c r="C63" s="174" t="s">
        <v>67</v>
      </c>
      <c r="D63" s="40"/>
      <c r="E63" s="40"/>
      <c r="F63" s="40"/>
      <c r="G63" s="40"/>
      <c r="H63" s="40"/>
      <c r="I63" s="40"/>
      <c r="J63" s="102">
        <f>J86</f>
        <v>0</v>
      </c>
      <c r="K63" s="40"/>
      <c r="L63" s="145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U63" s="17" t="s">
        <v>248</v>
      </c>
    </row>
    <row r="64" s="9" customFormat="1" ht="24.96" customHeight="1">
      <c r="A64" s="9"/>
      <c r="B64" s="175"/>
      <c r="C64" s="176"/>
      <c r="D64" s="177" t="s">
        <v>3468</v>
      </c>
      <c r="E64" s="178"/>
      <c r="F64" s="178"/>
      <c r="G64" s="178"/>
      <c r="H64" s="178"/>
      <c r="I64" s="178"/>
      <c r="J64" s="179">
        <f>J87</f>
        <v>0</v>
      </c>
      <c r="K64" s="176"/>
      <c r="L64" s="180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2" customFormat="1" ht="21.84" customHeight="1">
      <c r="A65" s="38"/>
      <c r="B65" s="39"/>
      <c r="C65" s="40"/>
      <c r="D65" s="40"/>
      <c r="E65" s="40"/>
      <c r="F65" s="40"/>
      <c r="G65" s="40"/>
      <c r="H65" s="40"/>
      <c r="I65" s="40"/>
      <c r="J65" s="40"/>
      <c r="K65" s="40"/>
      <c r="L65" s="145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 s="2" customFormat="1" ht="6.96" customHeight="1">
      <c r="A66" s="38"/>
      <c r="B66" s="59"/>
      <c r="C66" s="60"/>
      <c r="D66" s="60"/>
      <c r="E66" s="60"/>
      <c r="F66" s="60"/>
      <c r="G66" s="60"/>
      <c r="H66" s="60"/>
      <c r="I66" s="60"/>
      <c r="J66" s="60"/>
      <c r="K66" s="60"/>
      <c r="L66" s="145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</row>
    <row r="70" s="2" customFormat="1" ht="6.96" customHeight="1">
      <c r="A70" s="38"/>
      <c r="B70" s="61"/>
      <c r="C70" s="62"/>
      <c r="D70" s="62"/>
      <c r="E70" s="62"/>
      <c r="F70" s="62"/>
      <c r="G70" s="62"/>
      <c r="H70" s="62"/>
      <c r="I70" s="62"/>
      <c r="J70" s="62"/>
      <c r="K70" s="62"/>
      <c r="L70" s="145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</row>
    <row r="71" s="2" customFormat="1" ht="24.96" customHeight="1">
      <c r="A71" s="38"/>
      <c r="B71" s="39"/>
      <c r="C71" s="23" t="s">
        <v>250</v>
      </c>
      <c r="D71" s="40"/>
      <c r="E71" s="40"/>
      <c r="F71" s="40"/>
      <c r="G71" s="40"/>
      <c r="H71" s="40"/>
      <c r="I71" s="40"/>
      <c r="J71" s="40"/>
      <c r="K71" s="40"/>
      <c r="L71" s="145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</row>
    <row r="72" s="2" customFormat="1" ht="6.96" customHeight="1">
      <c r="A72" s="38"/>
      <c r="B72" s="39"/>
      <c r="C72" s="40"/>
      <c r="D72" s="40"/>
      <c r="E72" s="40"/>
      <c r="F72" s="40"/>
      <c r="G72" s="40"/>
      <c r="H72" s="40"/>
      <c r="I72" s="40"/>
      <c r="J72" s="40"/>
      <c r="K72" s="40"/>
      <c r="L72" s="145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</row>
    <row r="73" s="2" customFormat="1" ht="12" customHeight="1">
      <c r="A73" s="38"/>
      <c r="B73" s="39"/>
      <c r="C73" s="32" t="s">
        <v>16</v>
      </c>
      <c r="D73" s="40"/>
      <c r="E73" s="40"/>
      <c r="F73" s="40"/>
      <c r="G73" s="40"/>
      <c r="H73" s="40"/>
      <c r="I73" s="40"/>
      <c r="J73" s="40"/>
      <c r="K73" s="40"/>
      <c r="L73" s="145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</row>
    <row r="74" s="2" customFormat="1" ht="16.5" customHeight="1">
      <c r="A74" s="38"/>
      <c r="B74" s="39"/>
      <c r="C74" s="40"/>
      <c r="D74" s="40"/>
      <c r="E74" s="170" t="str">
        <f>E7</f>
        <v>3. STAVBA - FIALOVÁ - Vozovna Pisárky, etapa III. - vratná tramvajová smyčka</v>
      </c>
      <c r="F74" s="32"/>
      <c r="G74" s="32"/>
      <c r="H74" s="32"/>
      <c r="I74" s="40"/>
      <c r="J74" s="40"/>
      <c r="K74" s="40"/>
      <c r="L74" s="145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</row>
    <row r="75" s="1" customFormat="1" ht="12" customHeight="1">
      <c r="B75" s="21"/>
      <c r="C75" s="32" t="s">
        <v>241</v>
      </c>
      <c r="D75" s="22"/>
      <c r="E75" s="22"/>
      <c r="F75" s="22"/>
      <c r="G75" s="22"/>
      <c r="H75" s="22"/>
      <c r="I75" s="22"/>
      <c r="J75" s="22"/>
      <c r="K75" s="22"/>
      <c r="L75" s="20"/>
    </row>
    <row r="76" s="2" customFormat="1" ht="16.5" customHeight="1">
      <c r="A76" s="38"/>
      <c r="B76" s="39"/>
      <c r="C76" s="40"/>
      <c r="D76" s="40"/>
      <c r="E76" s="170" t="s">
        <v>3830</v>
      </c>
      <c r="F76" s="40"/>
      <c r="G76" s="40"/>
      <c r="H76" s="40"/>
      <c r="I76" s="40"/>
      <c r="J76" s="40"/>
      <c r="K76" s="40"/>
      <c r="L76" s="145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2" customHeight="1">
      <c r="A77" s="38"/>
      <c r="B77" s="39"/>
      <c r="C77" s="32" t="s">
        <v>243</v>
      </c>
      <c r="D77" s="40"/>
      <c r="E77" s="40"/>
      <c r="F77" s="40"/>
      <c r="G77" s="40"/>
      <c r="H77" s="40"/>
      <c r="I77" s="40"/>
      <c r="J77" s="40"/>
      <c r="K77" s="40"/>
      <c r="L77" s="145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78" s="2" customFormat="1" ht="16.5" customHeight="1">
      <c r="A78" s="38"/>
      <c r="B78" s="39"/>
      <c r="C78" s="40"/>
      <c r="D78" s="40"/>
      <c r="E78" s="69" t="str">
        <f>E11</f>
        <v>SO 671 - Datová a telefonní přípojka pro vrátnici</v>
      </c>
      <c r="F78" s="40"/>
      <c r="G78" s="40"/>
      <c r="H78" s="40"/>
      <c r="I78" s="40"/>
      <c r="J78" s="40"/>
      <c r="K78" s="40"/>
      <c r="L78" s="145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</row>
    <row r="79" s="2" customFormat="1" ht="6.96" customHeight="1">
      <c r="A79" s="38"/>
      <c r="B79" s="39"/>
      <c r="C79" s="40"/>
      <c r="D79" s="40"/>
      <c r="E79" s="40"/>
      <c r="F79" s="40"/>
      <c r="G79" s="40"/>
      <c r="H79" s="40"/>
      <c r="I79" s="40"/>
      <c r="J79" s="40"/>
      <c r="K79" s="40"/>
      <c r="L79" s="145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</row>
    <row r="80" s="2" customFormat="1" ht="12" customHeight="1">
      <c r="A80" s="38"/>
      <c r="B80" s="39"/>
      <c r="C80" s="32" t="s">
        <v>21</v>
      </c>
      <c r="D80" s="40"/>
      <c r="E80" s="40"/>
      <c r="F80" s="27" t="str">
        <f>F14</f>
        <v xml:space="preserve"> </v>
      </c>
      <c r="G80" s="40"/>
      <c r="H80" s="40"/>
      <c r="I80" s="32" t="s">
        <v>23</v>
      </c>
      <c r="J80" s="72" t="str">
        <f>IF(J14="","",J14)</f>
        <v>20. 12. 2021</v>
      </c>
      <c r="K80" s="40"/>
      <c r="L80" s="145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6.96" customHeight="1">
      <c r="A81" s="38"/>
      <c r="B81" s="39"/>
      <c r="C81" s="40"/>
      <c r="D81" s="40"/>
      <c r="E81" s="40"/>
      <c r="F81" s="40"/>
      <c r="G81" s="40"/>
      <c r="H81" s="40"/>
      <c r="I81" s="40"/>
      <c r="J81" s="40"/>
      <c r="K81" s="40"/>
      <c r="L81" s="145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15.15" customHeight="1">
      <c r="A82" s="38"/>
      <c r="B82" s="39"/>
      <c r="C82" s="32" t="s">
        <v>25</v>
      </c>
      <c r="D82" s="40"/>
      <c r="E82" s="40"/>
      <c r="F82" s="27" t="str">
        <f>E17</f>
        <v xml:space="preserve"> </v>
      </c>
      <c r="G82" s="40"/>
      <c r="H82" s="40"/>
      <c r="I82" s="32" t="s">
        <v>30</v>
      </c>
      <c r="J82" s="36" t="str">
        <f>E23</f>
        <v xml:space="preserve"> </v>
      </c>
      <c r="K82" s="40"/>
      <c r="L82" s="145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15.15" customHeight="1">
      <c r="A83" s="38"/>
      <c r="B83" s="39"/>
      <c r="C83" s="32" t="s">
        <v>28</v>
      </c>
      <c r="D83" s="40"/>
      <c r="E83" s="40"/>
      <c r="F83" s="27" t="str">
        <f>IF(E20="","",E20)</f>
        <v>Vyplň údaj</v>
      </c>
      <c r="G83" s="40"/>
      <c r="H83" s="40"/>
      <c r="I83" s="32" t="s">
        <v>32</v>
      </c>
      <c r="J83" s="36" t="str">
        <f>E26</f>
        <v xml:space="preserve"> </v>
      </c>
      <c r="K83" s="40"/>
      <c r="L83" s="145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0.32" customHeight="1">
      <c r="A84" s="38"/>
      <c r="B84" s="39"/>
      <c r="C84" s="40"/>
      <c r="D84" s="40"/>
      <c r="E84" s="40"/>
      <c r="F84" s="40"/>
      <c r="G84" s="40"/>
      <c r="H84" s="40"/>
      <c r="I84" s="40"/>
      <c r="J84" s="40"/>
      <c r="K84" s="40"/>
      <c r="L84" s="145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10" customFormat="1" ht="29.28" customHeight="1">
      <c r="A85" s="181"/>
      <c r="B85" s="182"/>
      <c r="C85" s="183" t="s">
        <v>251</v>
      </c>
      <c r="D85" s="184" t="s">
        <v>54</v>
      </c>
      <c r="E85" s="184" t="s">
        <v>50</v>
      </c>
      <c r="F85" s="184" t="s">
        <v>51</v>
      </c>
      <c r="G85" s="184" t="s">
        <v>252</v>
      </c>
      <c r="H85" s="184" t="s">
        <v>253</v>
      </c>
      <c r="I85" s="184" t="s">
        <v>254</v>
      </c>
      <c r="J85" s="184" t="s">
        <v>247</v>
      </c>
      <c r="K85" s="185" t="s">
        <v>255</v>
      </c>
      <c r="L85" s="186"/>
      <c r="M85" s="92" t="s">
        <v>19</v>
      </c>
      <c r="N85" s="93" t="s">
        <v>39</v>
      </c>
      <c r="O85" s="93" t="s">
        <v>256</v>
      </c>
      <c r="P85" s="93" t="s">
        <v>257</v>
      </c>
      <c r="Q85" s="93" t="s">
        <v>258</v>
      </c>
      <c r="R85" s="93" t="s">
        <v>259</v>
      </c>
      <c r="S85" s="93" t="s">
        <v>260</v>
      </c>
      <c r="T85" s="94" t="s">
        <v>261</v>
      </c>
      <c r="U85" s="181"/>
      <c r="V85" s="181"/>
      <c r="W85" s="181"/>
      <c r="X85" s="181"/>
      <c r="Y85" s="181"/>
      <c r="Z85" s="181"/>
      <c r="AA85" s="181"/>
      <c r="AB85" s="181"/>
      <c r="AC85" s="181"/>
      <c r="AD85" s="181"/>
      <c r="AE85" s="181"/>
    </row>
    <row r="86" s="2" customFormat="1" ht="22.8" customHeight="1">
      <c r="A86" s="38"/>
      <c r="B86" s="39"/>
      <c r="C86" s="99" t="s">
        <v>262</v>
      </c>
      <c r="D86" s="40"/>
      <c r="E86" s="40"/>
      <c r="F86" s="40"/>
      <c r="G86" s="40"/>
      <c r="H86" s="40"/>
      <c r="I86" s="40"/>
      <c r="J86" s="187">
        <f>BK86</f>
        <v>0</v>
      </c>
      <c r="K86" s="40"/>
      <c r="L86" s="44"/>
      <c r="M86" s="95"/>
      <c r="N86" s="188"/>
      <c r="O86" s="96"/>
      <c r="P86" s="189">
        <f>P87</f>
        <v>0</v>
      </c>
      <c r="Q86" s="96"/>
      <c r="R86" s="189">
        <f>R87</f>
        <v>0</v>
      </c>
      <c r="S86" s="96"/>
      <c r="T86" s="190">
        <f>T87</f>
        <v>0</v>
      </c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T86" s="17" t="s">
        <v>68</v>
      </c>
      <c r="AU86" s="17" t="s">
        <v>248</v>
      </c>
      <c r="BK86" s="191">
        <f>BK87</f>
        <v>0</v>
      </c>
    </row>
    <row r="87" s="11" customFormat="1" ht="25.92" customHeight="1">
      <c r="A87" s="11"/>
      <c r="B87" s="192"/>
      <c r="C87" s="193"/>
      <c r="D87" s="194" t="s">
        <v>68</v>
      </c>
      <c r="E87" s="195" t="s">
        <v>73</v>
      </c>
      <c r="F87" s="195" t="s">
        <v>3469</v>
      </c>
      <c r="G87" s="193"/>
      <c r="H87" s="193"/>
      <c r="I87" s="196"/>
      <c r="J87" s="197">
        <f>BK87</f>
        <v>0</v>
      </c>
      <c r="K87" s="193"/>
      <c r="L87" s="198"/>
      <c r="M87" s="199"/>
      <c r="N87" s="200"/>
      <c r="O87" s="200"/>
      <c r="P87" s="201">
        <f>SUM(P88:P130)</f>
        <v>0</v>
      </c>
      <c r="Q87" s="200"/>
      <c r="R87" s="201">
        <f>SUM(R88:R130)</f>
        <v>0</v>
      </c>
      <c r="S87" s="200"/>
      <c r="T87" s="202">
        <f>SUM(T88:T130)</f>
        <v>0</v>
      </c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R87" s="203" t="s">
        <v>265</v>
      </c>
      <c r="AT87" s="204" t="s">
        <v>68</v>
      </c>
      <c r="AU87" s="204" t="s">
        <v>69</v>
      </c>
      <c r="AY87" s="203" t="s">
        <v>266</v>
      </c>
      <c r="BK87" s="205">
        <f>SUM(BK88:BK130)</f>
        <v>0</v>
      </c>
    </row>
    <row r="88" s="2" customFormat="1" ht="16.5" customHeight="1">
      <c r="A88" s="38"/>
      <c r="B88" s="39"/>
      <c r="C88" s="206" t="s">
        <v>1370</v>
      </c>
      <c r="D88" s="206" t="s">
        <v>267</v>
      </c>
      <c r="E88" s="207" t="s">
        <v>5655</v>
      </c>
      <c r="F88" s="208" t="s">
        <v>5656</v>
      </c>
      <c r="G88" s="209" t="s">
        <v>299</v>
      </c>
      <c r="H88" s="210">
        <v>520</v>
      </c>
      <c r="I88" s="211"/>
      <c r="J88" s="212">
        <f>ROUND(I88*H88,2)</f>
        <v>0</v>
      </c>
      <c r="K88" s="208" t="s">
        <v>19</v>
      </c>
      <c r="L88" s="44"/>
      <c r="M88" s="213" t="s">
        <v>19</v>
      </c>
      <c r="N88" s="214" t="s">
        <v>40</v>
      </c>
      <c r="O88" s="84"/>
      <c r="P88" s="215">
        <f>O88*H88</f>
        <v>0</v>
      </c>
      <c r="Q88" s="215">
        <v>0</v>
      </c>
      <c r="R88" s="215">
        <f>Q88*H88</f>
        <v>0</v>
      </c>
      <c r="S88" s="215">
        <v>0</v>
      </c>
      <c r="T88" s="216">
        <f>S88*H88</f>
        <v>0</v>
      </c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R88" s="217" t="s">
        <v>265</v>
      </c>
      <c r="AT88" s="217" t="s">
        <v>267</v>
      </c>
      <c r="AU88" s="217" t="s">
        <v>76</v>
      </c>
      <c r="AY88" s="17" t="s">
        <v>266</v>
      </c>
      <c r="BE88" s="218">
        <f>IF(N88="základní",J88,0)</f>
        <v>0</v>
      </c>
      <c r="BF88" s="218">
        <f>IF(N88="snížená",J88,0)</f>
        <v>0</v>
      </c>
      <c r="BG88" s="218">
        <f>IF(N88="zákl. přenesená",J88,0)</f>
        <v>0</v>
      </c>
      <c r="BH88" s="218">
        <f>IF(N88="sníž. přenesená",J88,0)</f>
        <v>0</v>
      </c>
      <c r="BI88" s="218">
        <f>IF(N88="nulová",J88,0)</f>
        <v>0</v>
      </c>
      <c r="BJ88" s="17" t="s">
        <v>76</v>
      </c>
      <c r="BK88" s="218">
        <f>ROUND(I88*H88,2)</f>
        <v>0</v>
      </c>
      <c r="BL88" s="17" t="s">
        <v>265</v>
      </c>
      <c r="BM88" s="217" t="s">
        <v>5657</v>
      </c>
    </row>
    <row r="89" s="2" customFormat="1" ht="16.5" customHeight="1">
      <c r="A89" s="38"/>
      <c r="B89" s="39"/>
      <c r="C89" s="206" t="s">
        <v>1377</v>
      </c>
      <c r="D89" s="206" t="s">
        <v>267</v>
      </c>
      <c r="E89" s="207" t="s">
        <v>3473</v>
      </c>
      <c r="F89" s="208" t="s">
        <v>3474</v>
      </c>
      <c r="G89" s="209" t="s">
        <v>299</v>
      </c>
      <c r="H89" s="210">
        <v>520</v>
      </c>
      <c r="I89" s="211"/>
      <c r="J89" s="212">
        <f>ROUND(I89*H89,2)</f>
        <v>0</v>
      </c>
      <c r="K89" s="208" t="s">
        <v>19</v>
      </c>
      <c r="L89" s="44"/>
      <c r="M89" s="213" t="s">
        <v>19</v>
      </c>
      <c r="N89" s="214" t="s">
        <v>40</v>
      </c>
      <c r="O89" s="84"/>
      <c r="P89" s="215">
        <f>O89*H89</f>
        <v>0</v>
      </c>
      <c r="Q89" s="215">
        <v>0</v>
      </c>
      <c r="R89" s="215">
        <f>Q89*H89</f>
        <v>0</v>
      </c>
      <c r="S89" s="215">
        <v>0</v>
      </c>
      <c r="T89" s="216">
        <f>S89*H89</f>
        <v>0</v>
      </c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R89" s="217" t="s">
        <v>265</v>
      </c>
      <c r="AT89" s="217" t="s">
        <v>267</v>
      </c>
      <c r="AU89" s="217" t="s">
        <v>76</v>
      </c>
      <c r="AY89" s="17" t="s">
        <v>266</v>
      </c>
      <c r="BE89" s="218">
        <f>IF(N89="základní",J89,0)</f>
        <v>0</v>
      </c>
      <c r="BF89" s="218">
        <f>IF(N89="snížená",J89,0)</f>
        <v>0</v>
      </c>
      <c r="BG89" s="218">
        <f>IF(N89="zákl. přenesená",J89,0)</f>
        <v>0</v>
      </c>
      <c r="BH89" s="218">
        <f>IF(N89="sníž. přenesená",J89,0)</f>
        <v>0</v>
      </c>
      <c r="BI89" s="218">
        <f>IF(N89="nulová",J89,0)</f>
        <v>0</v>
      </c>
      <c r="BJ89" s="17" t="s">
        <v>76</v>
      </c>
      <c r="BK89" s="218">
        <f>ROUND(I89*H89,2)</f>
        <v>0</v>
      </c>
      <c r="BL89" s="17" t="s">
        <v>265</v>
      </c>
      <c r="BM89" s="217" t="s">
        <v>5658</v>
      </c>
    </row>
    <row r="90" s="2" customFormat="1" ht="16.5" customHeight="1">
      <c r="A90" s="38"/>
      <c r="B90" s="39"/>
      <c r="C90" s="206" t="s">
        <v>1384</v>
      </c>
      <c r="D90" s="206" t="s">
        <v>267</v>
      </c>
      <c r="E90" s="207" t="s">
        <v>3476</v>
      </c>
      <c r="F90" s="208" t="s">
        <v>3477</v>
      </c>
      <c r="G90" s="209" t="s">
        <v>299</v>
      </c>
      <c r="H90" s="210">
        <v>520</v>
      </c>
      <c r="I90" s="211"/>
      <c r="J90" s="212">
        <f>ROUND(I90*H90,2)</f>
        <v>0</v>
      </c>
      <c r="K90" s="208" t="s">
        <v>19</v>
      </c>
      <c r="L90" s="44"/>
      <c r="M90" s="213" t="s">
        <v>19</v>
      </c>
      <c r="N90" s="214" t="s">
        <v>40</v>
      </c>
      <c r="O90" s="84"/>
      <c r="P90" s="215">
        <f>O90*H90</f>
        <v>0</v>
      </c>
      <c r="Q90" s="215">
        <v>0</v>
      </c>
      <c r="R90" s="215">
        <f>Q90*H90</f>
        <v>0</v>
      </c>
      <c r="S90" s="215">
        <v>0</v>
      </c>
      <c r="T90" s="216">
        <f>S90*H90</f>
        <v>0</v>
      </c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R90" s="217" t="s">
        <v>265</v>
      </c>
      <c r="AT90" s="217" t="s">
        <v>267</v>
      </c>
      <c r="AU90" s="217" t="s">
        <v>76</v>
      </c>
      <c r="AY90" s="17" t="s">
        <v>266</v>
      </c>
      <c r="BE90" s="218">
        <f>IF(N90="základní",J90,0)</f>
        <v>0</v>
      </c>
      <c r="BF90" s="218">
        <f>IF(N90="snížená",J90,0)</f>
        <v>0</v>
      </c>
      <c r="BG90" s="218">
        <f>IF(N90="zákl. přenesená",J90,0)</f>
        <v>0</v>
      </c>
      <c r="BH90" s="218">
        <f>IF(N90="sníž. přenesená",J90,0)</f>
        <v>0</v>
      </c>
      <c r="BI90" s="218">
        <f>IF(N90="nulová",J90,0)</f>
        <v>0</v>
      </c>
      <c r="BJ90" s="17" t="s">
        <v>76</v>
      </c>
      <c r="BK90" s="218">
        <f>ROUND(I90*H90,2)</f>
        <v>0</v>
      </c>
      <c r="BL90" s="17" t="s">
        <v>265</v>
      </c>
      <c r="BM90" s="217" t="s">
        <v>5659</v>
      </c>
    </row>
    <row r="91" s="2" customFormat="1" ht="16.5" customHeight="1">
      <c r="A91" s="38"/>
      <c r="B91" s="39"/>
      <c r="C91" s="206" t="s">
        <v>1391</v>
      </c>
      <c r="D91" s="206" t="s">
        <v>267</v>
      </c>
      <c r="E91" s="207" t="s">
        <v>3482</v>
      </c>
      <c r="F91" s="208" t="s">
        <v>3483</v>
      </c>
      <c r="G91" s="209" t="s">
        <v>3484</v>
      </c>
      <c r="H91" s="210">
        <v>24</v>
      </c>
      <c r="I91" s="211"/>
      <c r="J91" s="212">
        <f>ROUND(I91*H91,2)</f>
        <v>0</v>
      </c>
      <c r="K91" s="208" t="s">
        <v>19</v>
      </c>
      <c r="L91" s="44"/>
      <c r="M91" s="213" t="s">
        <v>19</v>
      </c>
      <c r="N91" s="214" t="s">
        <v>40</v>
      </c>
      <c r="O91" s="84"/>
      <c r="P91" s="215">
        <f>O91*H91</f>
        <v>0</v>
      </c>
      <c r="Q91" s="215">
        <v>0</v>
      </c>
      <c r="R91" s="215">
        <f>Q91*H91</f>
        <v>0</v>
      </c>
      <c r="S91" s="215">
        <v>0</v>
      </c>
      <c r="T91" s="216">
        <f>S91*H91</f>
        <v>0</v>
      </c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R91" s="217" t="s">
        <v>265</v>
      </c>
      <c r="AT91" s="217" t="s">
        <v>267</v>
      </c>
      <c r="AU91" s="217" t="s">
        <v>76</v>
      </c>
      <c r="AY91" s="17" t="s">
        <v>266</v>
      </c>
      <c r="BE91" s="218">
        <f>IF(N91="základní",J91,0)</f>
        <v>0</v>
      </c>
      <c r="BF91" s="218">
        <f>IF(N91="snížená",J91,0)</f>
        <v>0</v>
      </c>
      <c r="BG91" s="218">
        <f>IF(N91="zákl. přenesená",J91,0)</f>
        <v>0</v>
      </c>
      <c r="BH91" s="218">
        <f>IF(N91="sníž. přenesená",J91,0)</f>
        <v>0</v>
      </c>
      <c r="BI91" s="218">
        <f>IF(N91="nulová",J91,0)</f>
        <v>0</v>
      </c>
      <c r="BJ91" s="17" t="s">
        <v>76</v>
      </c>
      <c r="BK91" s="218">
        <f>ROUND(I91*H91,2)</f>
        <v>0</v>
      </c>
      <c r="BL91" s="17" t="s">
        <v>265</v>
      </c>
      <c r="BM91" s="217" t="s">
        <v>5660</v>
      </c>
    </row>
    <row r="92" s="2" customFormat="1" ht="16.5" customHeight="1">
      <c r="A92" s="38"/>
      <c r="B92" s="39"/>
      <c r="C92" s="206" t="s">
        <v>1401</v>
      </c>
      <c r="D92" s="206" t="s">
        <v>267</v>
      </c>
      <c r="E92" s="207" t="s">
        <v>3486</v>
      </c>
      <c r="F92" s="208" t="s">
        <v>3487</v>
      </c>
      <c r="G92" s="209" t="s">
        <v>3484</v>
      </c>
      <c r="H92" s="210">
        <v>48</v>
      </c>
      <c r="I92" s="211"/>
      <c r="J92" s="212">
        <f>ROUND(I92*H92,2)</f>
        <v>0</v>
      </c>
      <c r="K92" s="208" t="s">
        <v>19</v>
      </c>
      <c r="L92" s="44"/>
      <c r="M92" s="213" t="s">
        <v>19</v>
      </c>
      <c r="N92" s="214" t="s">
        <v>40</v>
      </c>
      <c r="O92" s="84"/>
      <c r="P92" s="215">
        <f>O92*H92</f>
        <v>0</v>
      </c>
      <c r="Q92" s="215">
        <v>0</v>
      </c>
      <c r="R92" s="215">
        <f>Q92*H92</f>
        <v>0</v>
      </c>
      <c r="S92" s="215">
        <v>0</v>
      </c>
      <c r="T92" s="216">
        <f>S92*H92</f>
        <v>0</v>
      </c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R92" s="217" t="s">
        <v>265</v>
      </c>
      <c r="AT92" s="217" t="s">
        <v>267</v>
      </c>
      <c r="AU92" s="217" t="s">
        <v>76</v>
      </c>
      <c r="AY92" s="17" t="s">
        <v>266</v>
      </c>
      <c r="BE92" s="218">
        <f>IF(N92="základní",J92,0)</f>
        <v>0</v>
      </c>
      <c r="BF92" s="218">
        <f>IF(N92="snížená",J92,0)</f>
        <v>0</v>
      </c>
      <c r="BG92" s="218">
        <f>IF(N92="zákl. přenesená",J92,0)</f>
        <v>0</v>
      </c>
      <c r="BH92" s="218">
        <f>IF(N92="sníž. přenesená",J92,0)</f>
        <v>0</v>
      </c>
      <c r="BI92" s="218">
        <f>IF(N92="nulová",J92,0)</f>
        <v>0</v>
      </c>
      <c r="BJ92" s="17" t="s">
        <v>76</v>
      </c>
      <c r="BK92" s="218">
        <f>ROUND(I92*H92,2)</f>
        <v>0</v>
      </c>
      <c r="BL92" s="17" t="s">
        <v>265</v>
      </c>
      <c r="BM92" s="217" t="s">
        <v>5661</v>
      </c>
    </row>
    <row r="93" s="2" customFormat="1" ht="16.5" customHeight="1">
      <c r="A93" s="38"/>
      <c r="B93" s="39"/>
      <c r="C93" s="206" t="s">
        <v>1408</v>
      </c>
      <c r="D93" s="206" t="s">
        <v>267</v>
      </c>
      <c r="E93" s="207" t="s">
        <v>3492</v>
      </c>
      <c r="F93" s="208" t="s">
        <v>3493</v>
      </c>
      <c r="G93" s="209" t="s">
        <v>3484</v>
      </c>
      <c r="H93" s="210">
        <v>48</v>
      </c>
      <c r="I93" s="211"/>
      <c r="J93" s="212">
        <f>ROUND(I93*H93,2)</f>
        <v>0</v>
      </c>
      <c r="K93" s="208" t="s">
        <v>19</v>
      </c>
      <c r="L93" s="44"/>
      <c r="M93" s="213" t="s">
        <v>19</v>
      </c>
      <c r="N93" s="214" t="s">
        <v>40</v>
      </c>
      <c r="O93" s="84"/>
      <c r="P93" s="215">
        <f>O93*H93</f>
        <v>0</v>
      </c>
      <c r="Q93" s="215">
        <v>0</v>
      </c>
      <c r="R93" s="215">
        <f>Q93*H93</f>
        <v>0</v>
      </c>
      <c r="S93" s="215">
        <v>0</v>
      </c>
      <c r="T93" s="216">
        <f>S93*H93</f>
        <v>0</v>
      </c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R93" s="217" t="s">
        <v>265</v>
      </c>
      <c r="AT93" s="217" t="s">
        <v>267</v>
      </c>
      <c r="AU93" s="217" t="s">
        <v>76</v>
      </c>
      <c r="AY93" s="17" t="s">
        <v>266</v>
      </c>
      <c r="BE93" s="218">
        <f>IF(N93="základní",J93,0)</f>
        <v>0</v>
      </c>
      <c r="BF93" s="218">
        <f>IF(N93="snížená",J93,0)</f>
        <v>0</v>
      </c>
      <c r="BG93" s="218">
        <f>IF(N93="zákl. přenesená",J93,0)</f>
        <v>0</v>
      </c>
      <c r="BH93" s="218">
        <f>IF(N93="sníž. přenesená",J93,0)</f>
        <v>0</v>
      </c>
      <c r="BI93" s="218">
        <f>IF(N93="nulová",J93,0)</f>
        <v>0</v>
      </c>
      <c r="BJ93" s="17" t="s">
        <v>76</v>
      </c>
      <c r="BK93" s="218">
        <f>ROUND(I93*H93,2)</f>
        <v>0</v>
      </c>
      <c r="BL93" s="17" t="s">
        <v>265</v>
      </c>
      <c r="BM93" s="217" t="s">
        <v>5662</v>
      </c>
    </row>
    <row r="94" s="2" customFormat="1" ht="16.5" customHeight="1">
      <c r="A94" s="38"/>
      <c r="B94" s="39"/>
      <c r="C94" s="206" t="s">
        <v>1420</v>
      </c>
      <c r="D94" s="206" t="s">
        <v>267</v>
      </c>
      <c r="E94" s="207" t="s">
        <v>5609</v>
      </c>
      <c r="F94" s="208" t="s">
        <v>5610</v>
      </c>
      <c r="G94" s="209" t="s">
        <v>270</v>
      </c>
      <c r="H94" s="210">
        <v>1</v>
      </c>
      <c r="I94" s="211"/>
      <c r="J94" s="212">
        <f>ROUND(I94*H94,2)</f>
        <v>0</v>
      </c>
      <c r="K94" s="208" t="s">
        <v>19</v>
      </c>
      <c r="L94" s="44"/>
      <c r="M94" s="213" t="s">
        <v>19</v>
      </c>
      <c r="N94" s="214" t="s">
        <v>40</v>
      </c>
      <c r="O94" s="84"/>
      <c r="P94" s="215">
        <f>O94*H94</f>
        <v>0</v>
      </c>
      <c r="Q94" s="215">
        <v>0</v>
      </c>
      <c r="R94" s="215">
        <f>Q94*H94</f>
        <v>0</v>
      </c>
      <c r="S94" s="215">
        <v>0</v>
      </c>
      <c r="T94" s="216">
        <f>S94*H94</f>
        <v>0</v>
      </c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R94" s="217" t="s">
        <v>265</v>
      </c>
      <c r="AT94" s="217" t="s">
        <v>267</v>
      </c>
      <c r="AU94" s="217" t="s">
        <v>76</v>
      </c>
      <c r="AY94" s="17" t="s">
        <v>266</v>
      </c>
      <c r="BE94" s="218">
        <f>IF(N94="základní",J94,0)</f>
        <v>0</v>
      </c>
      <c r="BF94" s="218">
        <f>IF(N94="snížená",J94,0)</f>
        <v>0</v>
      </c>
      <c r="BG94" s="218">
        <f>IF(N94="zákl. přenesená",J94,0)</f>
        <v>0</v>
      </c>
      <c r="BH94" s="218">
        <f>IF(N94="sníž. přenesená",J94,0)</f>
        <v>0</v>
      </c>
      <c r="BI94" s="218">
        <f>IF(N94="nulová",J94,0)</f>
        <v>0</v>
      </c>
      <c r="BJ94" s="17" t="s">
        <v>76</v>
      </c>
      <c r="BK94" s="218">
        <f>ROUND(I94*H94,2)</f>
        <v>0</v>
      </c>
      <c r="BL94" s="17" t="s">
        <v>265</v>
      </c>
      <c r="BM94" s="217" t="s">
        <v>5663</v>
      </c>
    </row>
    <row r="95" s="2" customFormat="1" ht="16.5" customHeight="1">
      <c r="A95" s="38"/>
      <c r="B95" s="39"/>
      <c r="C95" s="206" t="s">
        <v>1427</v>
      </c>
      <c r="D95" s="206" t="s">
        <v>267</v>
      </c>
      <c r="E95" s="207" t="s">
        <v>5664</v>
      </c>
      <c r="F95" s="208" t="s">
        <v>5665</v>
      </c>
      <c r="G95" s="209" t="s">
        <v>3484</v>
      </c>
      <c r="H95" s="210">
        <v>1</v>
      </c>
      <c r="I95" s="211"/>
      <c r="J95" s="212">
        <f>ROUND(I95*H95,2)</f>
        <v>0</v>
      </c>
      <c r="K95" s="208" t="s">
        <v>19</v>
      </c>
      <c r="L95" s="44"/>
      <c r="M95" s="213" t="s">
        <v>19</v>
      </c>
      <c r="N95" s="214" t="s">
        <v>40</v>
      </c>
      <c r="O95" s="84"/>
      <c r="P95" s="215">
        <f>O95*H95</f>
        <v>0</v>
      </c>
      <c r="Q95" s="215">
        <v>0</v>
      </c>
      <c r="R95" s="215">
        <f>Q95*H95</f>
        <v>0</v>
      </c>
      <c r="S95" s="215">
        <v>0</v>
      </c>
      <c r="T95" s="216">
        <f>S95*H95</f>
        <v>0</v>
      </c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R95" s="217" t="s">
        <v>265</v>
      </c>
      <c r="AT95" s="217" t="s">
        <v>267</v>
      </c>
      <c r="AU95" s="217" t="s">
        <v>76</v>
      </c>
      <c r="AY95" s="17" t="s">
        <v>266</v>
      </c>
      <c r="BE95" s="218">
        <f>IF(N95="základní",J95,0)</f>
        <v>0</v>
      </c>
      <c r="BF95" s="218">
        <f>IF(N95="snížená",J95,0)</f>
        <v>0</v>
      </c>
      <c r="BG95" s="218">
        <f>IF(N95="zákl. přenesená",J95,0)</f>
        <v>0</v>
      </c>
      <c r="BH95" s="218">
        <f>IF(N95="sníž. přenesená",J95,0)</f>
        <v>0</v>
      </c>
      <c r="BI95" s="218">
        <f>IF(N95="nulová",J95,0)</f>
        <v>0</v>
      </c>
      <c r="BJ95" s="17" t="s">
        <v>76</v>
      </c>
      <c r="BK95" s="218">
        <f>ROUND(I95*H95,2)</f>
        <v>0</v>
      </c>
      <c r="BL95" s="17" t="s">
        <v>265</v>
      </c>
      <c r="BM95" s="217" t="s">
        <v>5666</v>
      </c>
    </row>
    <row r="96" s="2" customFormat="1" ht="16.5" customHeight="1">
      <c r="A96" s="38"/>
      <c r="B96" s="39"/>
      <c r="C96" s="206" t="s">
        <v>1434</v>
      </c>
      <c r="D96" s="206" t="s">
        <v>267</v>
      </c>
      <c r="E96" s="207" t="s">
        <v>5612</v>
      </c>
      <c r="F96" s="208" t="s">
        <v>5613</v>
      </c>
      <c r="G96" s="209" t="s">
        <v>3484</v>
      </c>
      <c r="H96" s="210">
        <v>2</v>
      </c>
      <c r="I96" s="211"/>
      <c r="J96" s="212">
        <f>ROUND(I96*H96,2)</f>
        <v>0</v>
      </c>
      <c r="K96" s="208" t="s">
        <v>19</v>
      </c>
      <c r="L96" s="44"/>
      <c r="M96" s="213" t="s">
        <v>19</v>
      </c>
      <c r="N96" s="214" t="s">
        <v>40</v>
      </c>
      <c r="O96" s="84"/>
      <c r="P96" s="215">
        <f>O96*H96</f>
        <v>0</v>
      </c>
      <c r="Q96" s="215">
        <v>0</v>
      </c>
      <c r="R96" s="215">
        <f>Q96*H96</f>
        <v>0</v>
      </c>
      <c r="S96" s="215">
        <v>0</v>
      </c>
      <c r="T96" s="216">
        <f>S96*H96</f>
        <v>0</v>
      </c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R96" s="217" t="s">
        <v>265</v>
      </c>
      <c r="AT96" s="217" t="s">
        <v>267</v>
      </c>
      <c r="AU96" s="217" t="s">
        <v>76</v>
      </c>
      <c r="AY96" s="17" t="s">
        <v>266</v>
      </c>
      <c r="BE96" s="218">
        <f>IF(N96="základní",J96,0)</f>
        <v>0</v>
      </c>
      <c r="BF96" s="218">
        <f>IF(N96="snížená",J96,0)</f>
        <v>0</v>
      </c>
      <c r="BG96" s="218">
        <f>IF(N96="zákl. přenesená",J96,0)</f>
        <v>0</v>
      </c>
      <c r="BH96" s="218">
        <f>IF(N96="sníž. přenesená",J96,0)</f>
        <v>0</v>
      </c>
      <c r="BI96" s="218">
        <f>IF(N96="nulová",J96,0)</f>
        <v>0</v>
      </c>
      <c r="BJ96" s="17" t="s">
        <v>76</v>
      </c>
      <c r="BK96" s="218">
        <f>ROUND(I96*H96,2)</f>
        <v>0</v>
      </c>
      <c r="BL96" s="17" t="s">
        <v>265</v>
      </c>
      <c r="BM96" s="217" t="s">
        <v>5667</v>
      </c>
    </row>
    <row r="97" s="2" customFormat="1" ht="16.5" customHeight="1">
      <c r="A97" s="38"/>
      <c r="B97" s="39"/>
      <c r="C97" s="206" t="s">
        <v>1439</v>
      </c>
      <c r="D97" s="206" t="s">
        <v>267</v>
      </c>
      <c r="E97" s="207" t="s">
        <v>5615</v>
      </c>
      <c r="F97" s="208" t="s">
        <v>5616</v>
      </c>
      <c r="G97" s="209" t="s">
        <v>3484</v>
      </c>
      <c r="H97" s="210">
        <v>2</v>
      </c>
      <c r="I97" s="211"/>
      <c r="J97" s="212">
        <f>ROUND(I97*H97,2)</f>
        <v>0</v>
      </c>
      <c r="K97" s="208" t="s">
        <v>19</v>
      </c>
      <c r="L97" s="44"/>
      <c r="M97" s="213" t="s">
        <v>19</v>
      </c>
      <c r="N97" s="214" t="s">
        <v>40</v>
      </c>
      <c r="O97" s="84"/>
      <c r="P97" s="215">
        <f>O97*H97</f>
        <v>0</v>
      </c>
      <c r="Q97" s="215">
        <v>0</v>
      </c>
      <c r="R97" s="215">
        <f>Q97*H97</f>
        <v>0</v>
      </c>
      <c r="S97" s="215">
        <v>0</v>
      </c>
      <c r="T97" s="216">
        <f>S97*H97</f>
        <v>0</v>
      </c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R97" s="217" t="s">
        <v>265</v>
      </c>
      <c r="AT97" s="217" t="s">
        <v>267</v>
      </c>
      <c r="AU97" s="217" t="s">
        <v>76</v>
      </c>
      <c r="AY97" s="17" t="s">
        <v>266</v>
      </c>
      <c r="BE97" s="218">
        <f>IF(N97="základní",J97,0)</f>
        <v>0</v>
      </c>
      <c r="BF97" s="218">
        <f>IF(N97="snížená",J97,0)</f>
        <v>0</v>
      </c>
      <c r="BG97" s="218">
        <f>IF(N97="zákl. přenesená",J97,0)</f>
        <v>0</v>
      </c>
      <c r="BH97" s="218">
        <f>IF(N97="sníž. přenesená",J97,0)</f>
        <v>0</v>
      </c>
      <c r="BI97" s="218">
        <f>IF(N97="nulová",J97,0)</f>
        <v>0</v>
      </c>
      <c r="BJ97" s="17" t="s">
        <v>76</v>
      </c>
      <c r="BK97" s="218">
        <f>ROUND(I97*H97,2)</f>
        <v>0</v>
      </c>
      <c r="BL97" s="17" t="s">
        <v>265</v>
      </c>
      <c r="BM97" s="217" t="s">
        <v>5668</v>
      </c>
    </row>
    <row r="98" s="2" customFormat="1" ht="16.5" customHeight="1">
      <c r="A98" s="38"/>
      <c r="B98" s="39"/>
      <c r="C98" s="206" t="s">
        <v>1446</v>
      </c>
      <c r="D98" s="206" t="s">
        <v>267</v>
      </c>
      <c r="E98" s="207" t="s">
        <v>5669</v>
      </c>
      <c r="F98" s="208" t="s">
        <v>5670</v>
      </c>
      <c r="G98" s="209" t="s">
        <v>3484</v>
      </c>
      <c r="H98" s="210">
        <v>1</v>
      </c>
      <c r="I98" s="211"/>
      <c r="J98" s="212">
        <f>ROUND(I98*H98,2)</f>
        <v>0</v>
      </c>
      <c r="K98" s="208" t="s">
        <v>19</v>
      </c>
      <c r="L98" s="44"/>
      <c r="M98" s="213" t="s">
        <v>19</v>
      </c>
      <c r="N98" s="214" t="s">
        <v>40</v>
      </c>
      <c r="O98" s="84"/>
      <c r="P98" s="215">
        <f>O98*H98</f>
        <v>0</v>
      </c>
      <c r="Q98" s="215">
        <v>0</v>
      </c>
      <c r="R98" s="215">
        <f>Q98*H98</f>
        <v>0</v>
      </c>
      <c r="S98" s="215">
        <v>0</v>
      </c>
      <c r="T98" s="216">
        <f>S98*H98</f>
        <v>0</v>
      </c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R98" s="217" t="s">
        <v>265</v>
      </c>
      <c r="AT98" s="217" t="s">
        <v>267</v>
      </c>
      <c r="AU98" s="217" t="s">
        <v>76</v>
      </c>
      <c r="AY98" s="17" t="s">
        <v>266</v>
      </c>
      <c r="BE98" s="218">
        <f>IF(N98="základní",J98,0)</f>
        <v>0</v>
      </c>
      <c r="BF98" s="218">
        <f>IF(N98="snížená",J98,0)</f>
        <v>0</v>
      </c>
      <c r="BG98" s="218">
        <f>IF(N98="zákl. přenesená",J98,0)</f>
        <v>0</v>
      </c>
      <c r="BH98" s="218">
        <f>IF(N98="sníž. přenesená",J98,0)</f>
        <v>0</v>
      </c>
      <c r="BI98" s="218">
        <f>IF(N98="nulová",J98,0)</f>
        <v>0</v>
      </c>
      <c r="BJ98" s="17" t="s">
        <v>76</v>
      </c>
      <c r="BK98" s="218">
        <f>ROUND(I98*H98,2)</f>
        <v>0</v>
      </c>
      <c r="BL98" s="17" t="s">
        <v>265</v>
      </c>
      <c r="BM98" s="217" t="s">
        <v>5671</v>
      </c>
    </row>
    <row r="99" s="2" customFormat="1" ht="16.5" customHeight="1">
      <c r="A99" s="38"/>
      <c r="B99" s="39"/>
      <c r="C99" s="206" t="s">
        <v>1451</v>
      </c>
      <c r="D99" s="206" t="s">
        <v>267</v>
      </c>
      <c r="E99" s="207" t="s">
        <v>5672</v>
      </c>
      <c r="F99" s="208" t="s">
        <v>5673</v>
      </c>
      <c r="G99" s="209" t="s">
        <v>299</v>
      </c>
      <c r="H99" s="210">
        <v>335</v>
      </c>
      <c r="I99" s="211"/>
      <c r="J99" s="212">
        <f>ROUND(I99*H99,2)</f>
        <v>0</v>
      </c>
      <c r="K99" s="208" t="s">
        <v>19</v>
      </c>
      <c r="L99" s="44"/>
      <c r="M99" s="213" t="s">
        <v>19</v>
      </c>
      <c r="N99" s="214" t="s">
        <v>40</v>
      </c>
      <c r="O99" s="84"/>
      <c r="P99" s="215">
        <f>O99*H99</f>
        <v>0</v>
      </c>
      <c r="Q99" s="215">
        <v>0</v>
      </c>
      <c r="R99" s="215">
        <f>Q99*H99</f>
        <v>0</v>
      </c>
      <c r="S99" s="215">
        <v>0</v>
      </c>
      <c r="T99" s="216">
        <f>S99*H99</f>
        <v>0</v>
      </c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R99" s="217" t="s">
        <v>265</v>
      </c>
      <c r="AT99" s="217" t="s">
        <v>267</v>
      </c>
      <c r="AU99" s="217" t="s">
        <v>76</v>
      </c>
      <c r="AY99" s="17" t="s">
        <v>266</v>
      </c>
      <c r="BE99" s="218">
        <f>IF(N99="základní",J99,0)</f>
        <v>0</v>
      </c>
      <c r="BF99" s="218">
        <f>IF(N99="snížená",J99,0)</f>
        <v>0</v>
      </c>
      <c r="BG99" s="218">
        <f>IF(N99="zákl. přenesená",J99,0)</f>
        <v>0</v>
      </c>
      <c r="BH99" s="218">
        <f>IF(N99="sníž. přenesená",J99,0)</f>
        <v>0</v>
      </c>
      <c r="BI99" s="218">
        <f>IF(N99="nulová",J99,0)</f>
        <v>0</v>
      </c>
      <c r="BJ99" s="17" t="s">
        <v>76</v>
      </c>
      <c r="BK99" s="218">
        <f>ROUND(I99*H99,2)</f>
        <v>0</v>
      </c>
      <c r="BL99" s="17" t="s">
        <v>265</v>
      </c>
      <c r="BM99" s="217" t="s">
        <v>5674</v>
      </c>
    </row>
    <row r="100" s="2" customFormat="1" ht="16.5" customHeight="1">
      <c r="A100" s="38"/>
      <c r="B100" s="39"/>
      <c r="C100" s="206" t="s">
        <v>1458</v>
      </c>
      <c r="D100" s="206" t="s">
        <v>267</v>
      </c>
      <c r="E100" s="207" t="s">
        <v>5675</v>
      </c>
      <c r="F100" s="208" t="s">
        <v>5676</v>
      </c>
      <c r="G100" s="209" t="s">
        <v>299</v>
      </c>
      <c r="H100" s="210">
        <v>335</v>
      </c>
      <c r="I100" s="211"/>
      <c r="J100" s="212">
        <f>ROUND(I100*H100,2)</f>
        <v>0</v>
      </c>
      <c r="K100" s="208" t="s">
        <v>19</v>
      </c>
      <c r="L100" s="44"/>
      <c r="M100" s="213" t="s">
        <v>19</v>
      </c>
      <c r="N100" s="214" t="s">
        <v>40</v>
      </c>
      <c r="O100" s="84"/>
      <c r="P100" s="215">
        <f>O100*H100</f>
        <v>0</v>
      </c>
      <c r="Q100" s="215">
        <v>0</v>
      </c>
      <c r="R100" s="215">
        <f>Q100*H100</f>
        <v>0</v>
      </c>
      <c r="S100" s="215">
        <v>0</v>
      </c>
      <c r="T100" s="216">
        <f>S100*H100</f>
        <v>0</v>
      </c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R100" s="217" t="s">
        <v>265</v>
      </c>
      <c r="AT100" s="217" t="s">
        <v>267</v>
      </c>
      <c r="AU100" s="217" t="s">
        <v>76</v>
      </c>
      <c r="AY100" s="17" t="s">
        <v>266</v>
      </c>
      <c r="BE100" s="218">
        <f>IF(N100="základní",J100,0)</f>
        <v>0</v>
      </c>
      <c r="BF100" s="218">
        <f>IF(N100="snížená",J100,0)</f>
        <v>0</v>
      </c>
      <c r="BG100" s="218">
        <f>IF(N100="zákl. přenesená",J100,0)</f>
        <v>0</v>
      </c>
      <c r="BH100" s="218">
        <f>IF(N100="sníž. přenesená",J100,0)</f>
        <v>0</v>
      </c>
      <c r="BI100" s="218">
        <f>IF(N100="nulová",J100,0)</f>
        <v>0</v>
      </c>
      <c r="BJ100" s="17" t="s">
        <v>76</v>
      </c>
      <c r="BK100" s="218">
        <f>ROUND(I100*H100,2)</f>
        <v>0</v>
      </c>
      <c r="BL100" s="17" t="s">
        <v>265</v>
      </c>
      <c r="BM100" s="217" t="s">
        <v>5677</v>
      </c>
    </row>
    <row r="101" s="2" customFormat="1" ht="16.5" customHeight="1">
      <c r="A101" s="38"/>
      <c r="B101" s="39"/>
      <c r="C101" s="206" t="s">
        <v>1464</v>
      </c>
      <c r="D101" s="206" t="s">
        <v>267</v>
      </c>
      <c r="E101" s="207" t="s">
        <v>5678</v>
      </c>
      <c r="F101" s="208" t="s">
        <v>5679</v>
      </c>
      <c r="G101" s="209" t="s">
        <v>299</v>
      </c>
      <c r="H101" s="210">
        <v>335</v>
      </c>
      <c r="I101" s="211"/>
      <c r="J101" s="212">
        <f>ROUND(I101*H101,2)</f>
        <v>0</v>
      </c>
      <c r="K101" s="208" t="s">
        <v>19</v>
      </c>
      <c r="L101" s="44"/>
      <c r="M101" s="213" t="s">
        <v>19</v>
      </c>
      <c r="N101" s="214" t="s">
        <v>40</v>
      </c>
      <c r="O101" s="84"/>
      <c r="P101" s="215">
        <f>O101*H101</f>
        <v>0</v>
      </c>
      <c r="Q101" s="215">
        <v>0</v>
      </c>
      <c r="R101" s="215">
        <f>Q101*H101</f>
        <v>0</v>
      </c>
      <c r="S101" s="215">
        <v>0</v>
      </c>
      <c r="T101" s="216">
        <f>S101*H101</f>
        <v>0</v>
      </c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R101" s="217" t="s">
        <v>265</v>
      </c>
      <c r="AT101" s="217" t="s">
        <v>267</v>
      </c>
      <c r="AU101" s="217" t="s">
        <v>76</v>
      </c>
      <c r="AY101" s="17" t="s">
        <v>266</v>
      </c>
      <c r="BE101" s="218">
        <f>IF(N101="základní",J101,0)</f>
        <v>0</v>
      </c>
      <c r="BF101" s="218">
        <f>IF(N101="snížená",J101,0)</f>
        <v>0</v>
      </c>
      <c r="BG101" s="218">
        <f>IF(N101="zákl. přenesená",J101,0)</f>
        <v>0</v>
      </c>
      <c r="BH101" s="218">
        <f>IF(N101="sníž. přenesená",J101,0)</f>
        <v>0</v>
      </c>
      <c r="BI101" s="218">
        <f>IF(N101="nulová",J101,0)</f>
        <v>0</v>
      </c>
      <c r="BJ101" s="17" t="s">
        <v>76</v>
      </c>
      <c r="BK101" s="218">
        <f>ROUND(I101*H101,2)</f>
        <v>0</v>
      </c>
      <c r="BL101" s="17" t="s">
        <v>265</v>
      </c>
      <c r="BM101" s="217" t="s">
        <v>5680</v>
      </c>
    </row>
    <row r="102" s="2" customFormat="1" ht="16.5" customHeight="1">
      <c r="A102" s="38"/>
      <c r="B102" s="39"/>
      <c r="C102" s="206" t="s">
        <v>1471</v>
      </c>
      <c r="D102" s="206" t="s">
        <v>267</v>
      </c>
      <c r="E102" s="207" t="s">
        <v>5681</v>
      </c>
      <c r="F102" s="208" t="s">
        <v>5682</v>
      </c>
      <c r="G102" s="209" t="s">
        <v>299</v>
      </c>
      <c r="H102" s="210">
        <v>335</v>
      </c>
      <c r="I102" s="211"/>
      <c r="J102" s="212">
        <f>ROUND(I102*H102,2)</f>
        <v>0</v>
      </c>
      <c r="K102" s="208" t="s">
        <v>19</v>
      </c>
      <c r="L102" s="44"/>
      <c r="M102" s="213" t="s">
        <v>19</v>
      </c>
      <c r="N102" s="214" t="s">
        <v>40</v>
      </c>
      <c r="O102" s="84"/>
      <c r="P102" s="215">
        <f>O102*H102</f>
        <v>0</v>
      </c>
      <c r="Q102" s="215">
        <v>0</v>
      </c>
      <c r="R102" s="215">
        <f>Q102*H102</f>
        <v>0</v>
      </c>
      <c r="S102" s="215">
        <v>0</v>
      </c>
      <c r="T102" s="216">
        <f>S102*H102</f>
        <v>0</v>
      </c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R102" s="217" t="s">
        <v>265</v>
      </c>
      <c r="AT102" s="217" t="s">
        <v>267</v>
      </c>
      <c r="AU102" s="217" t="s">
        <v>76</v>
      </c>
      <c r="AY102" s="17" t="s">
        <v>266</v>
      </c>
      <c r="BE102" s="218">
        <f>IF(N102="základní",J102,0)</f>
        <v>0</v>
      </c>
      <c r="BF102" s="218">
        <f>IF(N102="snížená",J102,0)</f>
        <v>0</v>
      </c>
      <c r="BG102" s="218">
        <f>IF(N102="zákl. přenesená",J102,0)</f>
        <v>0</v>
      </c>
      <c r="BH102" s="218">
        <f>IF(N102="sníž. přenesená",J102,0)</f>
        <v>0</v>
      </c>
      <c r="BI102" s="218">
        <f>IF(N102="nulová",J102,0)</f>
        <v>0</v>
      </c>
      <c r="BJ102" s="17" t="s">
        <v>76</v>
      </c>
      <c r="BK102" s="218">
        <f>ROUND(I102*H102,2)</f>
        <v>0</v>
      </c>
      <c r="BL102" s="17" t="s">
        <v>265</v>
      </c>
      <c r="BM102" s="217" t="s">
        <v>5683</v>
      </c>
    </row>
    <row r="103" s="2" customFormat="1" ht="16.5" customHeight="1">
      <c r="A103" s="38"/>
      <c r="B103" s="39"/>
      <c r="C103" s="206" t="s">
        <v>1476</v>
      </c>
      <c r="D103" s="206" t="s">
        <v>267</v>
      </c>
      <c r="E103" s="207" t="s">
        <v>5684</v>
      </c>
      <c r="F103" s="208" t="s">
        <v>5685</v>
      </c>
      <c r="G103" s="209" t="s">
        <v>299</v>
      </c>
      <c r="H103" s="210">
        <v>10</v>
      </c>
      <c r="I103" s="211"/>
      <c r="J103" s="212">
        <f>ROUND(I103*H103,2)</f>
        <v>0</v>
      </c>
      <c r="K103" s="208" t="s">
        <v>19</v>
      </c>
      <c r="L103" s="44"/>
      <c r="M103" s="213" t="s">
        <v>19</v>
      </c>
      <c r="N103" s="214" t="s">
        <v>40</v>
      </c>
      <c r="O103" s="84"/>
      <c r="P103" s="215">
        <f>O103*H103</f>
        <v>0</v>
      </c>
      <c r="Q103" s="215">
        <v>0</v>
      </c>
      <c r="R103" s="215">
        <f>Q103*H103</f>
        <v>0</v>
      </c>
      <c r="S103" s="215">
        <v>0</v>
      </c>
      <c r="T103" s="216">
        <f>S103*H103</f>
        <v>0</v>
      </c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R103" s="217" t="s">
        <v>265</v>
      </c>
      <c r="AT103" s="217" t="s">
        <v>267</v>
      </c>
      <c r="AU103" s="217" t="s">
        <v>76</v>
      </c>
      <c r="AY103" s="17" t="s">
        <v>266</v>
      </c>
      <c r="BE103" s="218">
        <f>IF(N103="základní",J103,0)</f>
        <v>0</v>
      </c>
      <c r="BF103" s="218">
        <f>IF(N103="snížená",J103,0)</f>
        <v>0</v>
      </c>
      <c r="BG103" s="218">
        <f>IF(N103="zákl. přenesená",J103,0)</f>
        <v>0</v>
      </c>
      <c r="BH103" s="218">
        <f>IF(N103="sníž. přenesená",J103,0)</f>
        <v>0</v>
      </c>
      <c r="BI103" s="218">
        <f>IF(N103="nulová",J103,0)</f>
        <v>0</v>
      </c>
      <c r="BJ103" s="17" t="s">
        <v>76</v>
      </c>
      <c r="BK103" s="218">
        <f>ROUND(I103*H103,2)</f>
        <v>0</v>
      </c>
      <c r="BL103" s="17" t="s">
        <v>265</v>
      </c>
      <c r="BM103" s="217" t="s">
        <v>5686</v>
      </c>
    </row>
    <row r="104" s="2" customFormat="1" ht="16.5" customHeight="1">
      <c r="A104" s="38"/>
      <c r="B104" s="39"/>
      <c r="C104" s="206" t="s">
        <v>1482</v>
      </c>
      <c r="D104" s="206" t="s">
        <v>267</v>
      </c>
      <c r="E104" s="207" t="s">
        <v>5687</v>
      </c>
      <c r="F104" s="208" t="s">
        <v>5688</v>
      </c>
      <c r="G104" s="209" t="s">
        <v>3484</v>
      </c>
      <c r="H104" s="210">
        <v>1</v>
      </c>
      <c r="I104" s="211"/>
      <c r="J104" s="212">
        <f>ROUND(I104*H104,2)</f>
        <v>0</v>
      </c>
      <c r="K104" s="208" t="s">
        <v>19</v>
      </c>
      <c r="L104" s="44"/>
      <c r="M104" s="213" t="s">
        <v>19</v>
      </c>
      <c r="N104" s="214" t="s">
        <v>40</v>
      </c>
      <c r="O104" s="84"/>
      <c r="P104" s="215">
        <f>O104*H104</f>
        <v>0</v>
      </c>
      <c r="Q104" s="215">
        <v>0</v>
      </c>
      <c r="R104" s="215">
        <f>Q104*H104</f>
        <v>0</v>
      </c>
      <c r="S104" s="215">
        <v>0</v>
      </c>
      <c r="T104" s="216">
        <f>S104*H104</f>
        <v>0</v>
      </c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R104" s="217" t="s">
        <v>265</v>
      </c>
      <c r="AT104" s="217" t="s">
        <v>267</v>
      </c>
      <c r="AU104" s="217" t="s">
        <v>76</v>
      </c>
      <c r="AY104" s="17" t="s">
        <v>266</v>
      </c>
      <c r="BE104" s="218">
        <f>IF(N104="základní",J104,0)</f>
        <v>0</v>
      </c>
      <c r="BF104" s="218">
        <f>IF(N104="snížená",J104,0)</f>
        <v>0</v>
      </c>
      <c r="BG104" s="218">
        <f>IF(N104="zákl. přenesená",J104,0)</f>
        <v>0</v>
      </c>
      <c r="BH104" s="218">
        <f>IF(N104="sníž. přenesená",J104,0)</f>
        <v>0</v>
      </c>
      <c r="BI104" s="218">
        <f>IF(N104="nulová",J104,0)</f>
        <v>0</v>
      </c>
      <c r="BJ104" s="17" t="s">
        <v>76</v>
      </c>
      <c r="BK104" s="218">
        <f>ROUND(I104*H104,2)</f>
        <v>0</v>
      </c>
      <c r="BL104" s="17" t="s">
        <v>265</v>
      </c>
      <c r="BM104" s="217" t="s">
        <v>5689</v>
      </c>
    </row>
    <row r="105" s="2" customFormat="1" ht="16.5" customHeight="1">
      <c r="A105" s="38"/>
      <c r="B105" s="39"/>
      <c r="C105" s="206" t="s">
        <v>1489</v>
      </c>
      <c r="D105" s="206" t="s">
        <v>267</v>
      </c>
      <c r="E105" s="207" t="s">
        <v>5690</v>
      </c>
      <c r="F105" s="208" t="s">
        <v>5691</v>
      </c>
      <c r="G105" s="209" t="s">
        <v>3484</v>
      </c>
      <c r="H105" s="210">
        <v>1</v>
      </c>
      <c r="I105" s="211"/>
      <c r="J105" s="212">
        <f>ROUND(I105*H105,2)</f>
        <v>0</v>
      </c>
      <c r="K105" s="208" t="s">
        <v>19</v>
      </c>
      <c r="L105" s="44"/>
      <c r="M105" s="213" t="s">
        <v>19</v>
      </c>
      <c r="N105" s="214" t="s">
        <v>40</v>
      </c>
      <c r="O105" s="84"/>
      <c r="P105" s="215">
        <f>O105*H105</f>
        <v>0</v>
      </c>
      <c r="Q105" s="215">
        <v>0</v>
      </c>
      <c r="R105" s="215">
        <f>Q105*H105</f>
        <v>0</v>
      </c>
      <c r="S105" s="215">
        <v>0</v>
      </c>
      <c r="T105" s="216">
        <f>S105*H105</f>
        <v>0</v>
      </c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R105" s="217" t="s">
        <v>265</v>
      </c>
      <c r="AT105" s="217" t="s">
        <v>267</v>
      </c>
      <c r="AU105" s="217" t="s">
        <v>76</v>
      </c>
      <c r="AY105" s="17" t="s">
        <v>266</v>
      </c>
      <c r="BE105" s="218">
        <f>IF(N105="základní",J105,0)</f>
        <v>0</v>
      </c>
      <c r="BF105" s="218">
        <f>IF(N105="snížená",J105,0)</f>
        <v>0</v>
      </c>
      <c r="BG105" s="218">
        <f>IF(N105="zákl. přenesená",J105,0)</f>
        <v>0</v>
      </c>
      <c r="BH105" s="218">
        <f>IF(N105="sníž. přenesená",J105,0)</f>
        <v>0</v>
      </c>
      <c r="BI105" s="218">
        <f>IF(N105="nulová",J105,0)</f>
        <v>0</v>
      </c>
      <c r="BJ105" s="17" t="s">
        <v>76</v>
      </c>
      <c r="BK105" s="218">
        <f>ROUND(I105*H105,2)</f>
        <v>0</v>
      </c>
      <c r="BL105" s="17" t="s">
        <v>265</v>
      </c>
      <c r="BM105" s="217" t="s">
        <v>5692</v>
      </c>
    </row>
    <row r="106" s="2" customFormat="1" ht="16.5" customHeight="1">
      <c r="A106" s="38"/>
      <c r="B106" s="39"/>
      <c r="C106" s="206" t="s">
        <v>1494</v>
      </c>
      <c r="D106" s="206" t="s">
        <v>267</v>
      </c>
      <c r="E106" s="207" t="s">
        <v>5693</v>
      </c>
      <c r="F106" s="208" t="s">
        <v>5694</v>
      </c>
      <c r="G106" s="209" t="s">
        <v>3484</v>
      </c>
      <c r="H106" s="210">
        <v>1</v>
      </c>
      <c r="I106" s="211"/>
      <c r="J106" s="212">
        <f>ROUND(I106*H106,2)</f>
        <v>0</v>
      </c>
      <c r="K106" s="208" t="s">
        <v>19</v>
      </c>
      <c r="L106" s="44"/>
      <c r="M106" s="213" t="s">
        <v>19</v>
      </c>
      <c r="N106" s="214" t="s">
        <v>40</v>
      </c>
      <c r="O106" s="84"/>
      <c r="P106" s="215">
        <f>O106*H106</f>
        <v>0</v>
      </c>
      <c r="Q106" s="215">
        <v>0</v>
      </c>
      <c r="R106" s="215">
        <f>Q106*H106</f>
        <v>0</v>
      </c>
      <c r="S106" s="215">
        <v>0</v>
      </c>
      <c r="T106" s="216">
        <f>S106*H106</f>
        <v>0</v>
      </c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R106" s="217" t="s">
        <v>265</v>
      </c>
      <c r="AT106" s="217" t="s">
        <v>267</v>
      </c>
      <c r="AU106" s="217" t="s">
        <v>76</v>
      </c>
      <c r="AY106" s="17" t="s">
        <v>266</v>
      </c>
      <c r="BE106" s="218">
        <f>IF(N106="základní",J106,0)</f>
        <v>0</v>
      </c>
      <c r="BF106" s="218">
        <f>IF(N106="snížená",J106,0)</f>
        <v>0</v>
      </c>
      <c r="BG106" s="218">
        <f>IF(N106="zákl. přenesená",J106,0)</f>
        <v>0</v>
      </c>
      <c r="BH106" s="218">
        <f>IF(N106="sníž. přenesená",J106,0)</f>
        <v>0</v>
      </c>
      <c r="BI106" s="218">
        <f>IF(N106="nulová",J106,0)</f>
        <v>0</v>
      </c>
      <c r="BJ106" s="17" t="s">
        <v>76</v>
      </c>
      <c r="BK106" s="218">
        <f>ROUND(I106*H106,2)</f>
        <v>0</v>
      </c>
      <c r="BL106" s="17" t="s">
        <v>265</v>
      </c>
      <c r="BM106" s="217" t="s">
        <v>5695</v>
      </c>
    </row>
    <row r="107" s="2" customFormat="1" ht="16.5" customHeight="1">
      <c r="A107" s="38"/>
      <c r="B107" s="39"/>
      <c r="C107" s="206" t="s">
        <v>1514</v>
      </c>
      <c r="D107" s="206" t="s">
        <v>267</v>
      </c>
      <c r="E107" s="207" t="s">
        <v>5696</v>
      </c>
      <c r="F107" s="208" t="s">
        <v>5697</v>
      </c>
      <c r="G107" s="209" t="s">
        <v>3484</v>
      </c>
      <c r="H107" s="210">
        <v>1</v>
      </c>
      <c r="I107" s="211"/>
      <c r="J107" s="212">
        <f>ROUND(I107*H107,2)</f>
        <v>0</v>
      </c>
      <c r="K107" s="208" t="s">
        <v>19</v>
      </c>
      <c r="L107" s="44"/>
      <c r="M107" s="213" t="s">
        <v>19</v>
      </c>
      <c r="N107" s="214" t="s">
        <v>40</v>
      </c>
      <c r="O107" s="84"/>
      <c r="P107" s="215">
        <f>O107*H107</f>
        <v>0</v>
      </c>
      <c r="Q107" s="215">
        <v>0</v>
      </c>
      <c r="R107" s="215">
        <f>Q107*H107</f>
        <v>0</v>
      </c>
      <c r="S107" s="215">
        <v>0</v>
      </c>
      <c r="T107" s="216">
        <f>S107*H107</f>
        <v>0</v>
      </c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R107" s="217" t="s">
        <v>265</v>
      </c>
      <c r="AT107" s="217" t="s">
        <v>267</v>
      </c>
      <c r="AU107" s="217" t="s">
        <v>76</v>
      </c>
      <c r="AY107" s="17" t="s">
        <v>266</v>
      </c>
      <c r="BE107" s="218">
        <f>IF(N107="základní",J107,0)</f>
        <v>0</v>
      </c>
      <c r="BF107" s="218">
        <f>IF(N107="snížená",J107,0)</f>
        <v>0</v>
      </c>
      <c r="BG107" s="218">
        <f>IF(N107="zákl. přenesená",J107,0)</f>
        <v>0</v>
      </c>
      <c r="BH107" s="218">
        <f>IF(N107="sníž. přenesená",J107,0)</f>
        <v>0</v>
      </c>
      <c r="BI107" s="218">
        <f>IF(N107="nulová",J107,0)</f>
        <v>0</v>
      </c>
      <c r="BJ107" s="17" t="s">
        <v>76</v>
      </c>
      <c r="BK107" s="218">
        <f>ROUND(I107*H107,2)</f>
        <v>0</v>
      </c>
      <c r="BL107" s="17" t="s">
        <v>265</v>
      </c>
      <c r="BM107" s="217" t="s">
        <v>5698</v>
      </c>
    </row>
    <row r="108" s="2" customFormat="1" ht="16.5" customHeight="1">
      <c r="A108" s="38"/>
      <c r="B108" s="39"/>
      <c r="C108" s="206" t="s">
        <v>1528</v>
      </c>
      <c r="D108" s="206" t="s">
        <v>267</v>
      </c>
      <c r="E108" s="207" t="s">
        <v>5699</v>
      </c>
      <c r="F108" s="208" t="s">
        <v>5700</v>
      </c>
      <c r="G108" s="209" t="s">
        <v>3484</v>
      </c>
      <c r="H108" s="210">
        <v>1</v>
      </c>
      <c r="I108" s="211"/>
      <c r="J108" s="212">
        <f>ROUND(I108*H108,2)</f>
        <v>0</v>
      </c>
      <c r="K108" s="208" t="s">
        <v>19</v>
      </c>
      <c r="L108" s="44"/>
      <c r="M108" s="213" t="s">
        <v>19</v>
      </c>
      <c r="N108" s="214" t="s">
        <v>40</v>
      </c>
      <c r="O108" s="84"/>
      <c r="P108" s="215">
        <f>O108*H108</f>
        <v>0</v>
      </c>
      <c r="Q108" s="215">
        <v>0</v>
      </c>
      <c r="R108" s="215">
        <f>Q108*H108</f>
        <v>0</v>
      </c>
      <c r="S108" s="215">
        <v>0</v>
      </c>
      <c r="T108" s="216">
        <f>S108*H108</f>
        <v>0</v>
      </c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R108" s="217" t="s">
        <v>265</v>
      </c>
      <c r="AT108" s="217" t="s">
        <v>267</v>
      </c>
      <c r="AU108" s="217" t="s">
        <v>76</v>
      </c>
      <c r="AY108" s="17" t="s">
        <v>266</v>
      </c>
      <c r="BE108" s="218">
        <f>IF(N108="základní",J108,0)</f>
        <v>0</v>
      </c>
      <c r="BF108" s="218">
        <f>IF(N108="snížená",J108,0)</f>
        <v>0</v>
      </c>
      <c r="BG108" s="218">
        <f>IF(N108="zákl. přenesená",J108,0)</f>
        <v>0</v>
      </c>
      <c r="BH108" s="218">
        <f>IF(N108="sníž. přenesená",J108,0)</f>
        <v>0</v>
      </c>
      <c r="BI108" s="218">
        <f>IF(N108="nulová",J108,0)</f>
        <v>0</v>
      </c>
      <c r="BJ108" s="17" t="s">
        <v>76</v>
      </c>
      <c r="BK108" s="218">
        <f>ROUND(I108*H108,2)</f>
        <v>0</v>
      </c>
      <c r="BL108" s="17" t="s">
        <v>265</v>
      </c>
      <c r="BM108" s="217" t="s">
        <v>5701</v>
      </c>
    </row>
    <row r="109" s="2" customFormat="1" ht="16.5" customHeight="1">
      <c r="A109" s="38"/>
      <c r="B109" s="39"/>
      <c r="C109" s="206" t="s">
        <v>1541</v>
      </c>
      <c r="D109" s="206" t="s">
        <v>267</v>
      </c>
      <c r="E109" s="207" t="s">
        <v>5702</v>
      </c>
      <c r="F109" s="208" t="s">
        <v>5703</v>
      </c>
      <c r="G109" s="209" t="s">
        <v>3484</v>
      </c>
      <c r="H109" s="210">
        <v>1</v>
      </c>
      <c r="I109" s="211"/>
      <c r="J109" s="212">
        <f>ROUND(I109*H109,2)</f>
        <v>0</v>
      </c>
      <c r="K109" s="208" t="s">
        <v>19</v>
      </c>
      <c r="L109" s="44"/>
      <c r="M109" s="213" t="s">
        <v>19</v>
      </c>
      <c r="N109" s="214" t="s">
        <v>40</v>
      </c>
      <c r="O109" s="84"/>
      <c r="P109" s="215">
        <f>O109*H109</f>
        <v>0</v>
      </c>
      <c r="Q109" s="215">
        <v>0</v>
      </c>
      <c r="R109" s="215">
        <f>Q109*H109</f>
        <v>0</v>
      </c>
      <c r="S109" s="215">
        <v>0</v>
      </c>
      <c r="T109" s="216">
        <f>S109*H109</f>
        <v>0</v>
      </c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R109" s="217" t="s">
        <v>265</v>
      </c>
      <c r="AT109" s="217" t="s">
        <v>267</v>
      </c>
      <c r="AU109" s="217" t="s">
        <v>76</v>
      </c>
      <c r="AY109" s="17" t="s">
        <v>266</v>
      </c>
      <c r="BE109" s="218">
        <f>IF(N109="základní",J109,0)</f>
        <v>0</v>
      </c>
      <c r="BF109" s="218">
        <f>IF(N109="snížená",J109,0)</f>
        <v>0</v>
      </c>
      <c r="BG109" s="218">
        <f>IF(N109="zákl. přenesená",J109,0)</f>
        <v>0</v>
      </c>
      <c r="BH109" s="218">
        <f>IF(N109="sníž. přenesená",J109,0)</f>
        <v>0</v>
      </c>
      <c r="BI109" s="218">
        <f>IF(N109="nulová",J109,0)</f>
        <v>0</v>
      </c>
      <c r="BJ109" s="17" t="s">
        <v>76</v>
      </c>
      <c r="BK109" s="218">
        <f>ROUND(I109*H109,2)</f>
        <v>0</v>
      </c>
      <c r="BL109" s="17" t="s">
        <v>265</v>
      </c>
      <c r="BM109" s="217" t="s">
        <v>5704</v>
      </c>
    </row>
    <row r="110" s="2" customFormat="1" ht="16.5" customHeight="1">
      <c r="A110" s="38"/>
      <c r="B110" s="39"/>
      <c r="C110" s="206" t="s">
        <v>1549</v>
      </c>
      <c r="D110" s="206" t="s">
        <v>267</v>
      </c>
      <c r="E110" s="207" t="s">
        <v>5705</v>
      </c>
      <c r="F110" s="208" t="s">
        <v>5706</v>
      </c>
      <c r="G110" s="209" t="s">
        <v>3484</v>
      </c>
      <c r="H110" s="210">
        <v>1</v>
      </c>
      <c r="I110" s="211"/>
      <c r="J110" s="212">
        <f>ROUND(I110*H110,2)</f>
        <v>0</v>
      </c>
      <c r="K110" s="208" t="s">
        <v>19</v>
      </c>
      <c r="L110" s="44"/>
      <c r="M110" s="213" t="s">
        <v>19</v>
      </c>
      <c r="N110" s="214" t="s">
        <v>40</v>
      </c>
      <c r="O110" s="84"/>
      <c r="P110" s="215">
        <f>O110*H110</f>
        <v>0</v>
      </c>
      <c r="Q110" s="215">
        <v>0</v>
      </c>
      <c r="R110" s="215">
        <f>Q110*H110</f>
        <v>0</v>
      </c>
      <c r="S110" s="215">
        <v>0</v>
      </c>
      <c r="T110" s="216">
        <f>S110*H110</f>
        <v>0</v>
      </c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R110" s="217" t="s">
        <v>265</v>
      </c>
      <c r="AT110" s="217" t="s">
        <v>267</v>
      </c>
      <c r="AU110" s="217" t="s">
        <v>76</v>
      </c>
      <c r="AY110" s="17" t="s">
        <v>266</v>
      </c>
      <c r="BE110" s="218">
        <f>IF(N110="základní",J110,0)</f>
        <v>0</v>
      </c>
      <c r="BF110" s="218">
        <f>IF(N110="snížená",J110,0)</f>
        <v>0</v>
      </c>
      <c r="BG110" s="218">
        <f>IF(N110="zákl. přenesená",J110,0)</f>
        <v>0</v>
      </c>
      <c r="BH110" s="218">
        <f>IF(N110="sníž. přenesená",J110,0)</f>
        <v>0</v>
      </c>
      <c r="BI110" s="218">
        <f>IF(N110="nulová",J110,0)</f>
        <v>0</v>
      </c>
      <c r="BJ110" s="17" t="s">
        <v>76</v>
      </c>
      <c r="BK110" s="218">
        <f>ROUND(I110*H110,2)</f>
        <v>0</v>
      </c>
      <c r="BL110" s="17" t="s">
        <v>265</v>
      </c>
      <c r="BM110" s="217" t="s">
        <v>5707</v>
      </c>
    </row>
    <row r="111" s="2" customFormat="1" ht="16.5" customHeight="1">
      <c r="A111" s="38"/>
      <c r="B111" s="39"/>
      <c r="C111" s="206" t="s">
        <v>1566</v>
      </c>
      <c r="D111" s="206" t="s">
        <v>267</v>
      </c>
      <c r="E111" s="207" t="s">
        <v>5708</v>
      </c>
      <c r="F111" s="208" t="s">
        <v>5709</v>
      </c>
      <c r="G111" s="209" t="s">
        <v>3484</v>
      </c>
      <c r="H111" s="210">
        <v>1</v>
      </c>
      <c r="I111" s="211"/>
      <c r="J111" s="212">
        <f>ROUND(I111*H111,2)</f>
        <v>0</v>
      </c>
      <c r="K111" s="208" t="s">
        <v>19</v>
      </c>
      <c r="L111" s="44"/>
      <c r="M111" s="213" t="s">
        <v>19</v>
      </c>
      <c r="N111" s="214" t="s">
        <v>40</v>
      </c>
      <c r="O111" s="84"/>
      <c r="P111" s="215">
        <f>O111*H111</f>
        <v>0</v>
      </c>
      <c r="Q111" s="215">
        <v>0</v>
      </c>
      <c r="R111" s="215">
        <f>Q111*H111</f>
        <v>0</v>
      </c>
      <c r="S111" s="215">
        <v>0</v>
      </c>
      <c r="T111" s="216">
        <f>S111*H111</f>
        <v>0</v>
      </c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R111" s="217" t="s">
        <v>265</v>
      </c>
      <c r="AT111" s="217" t="s">
        <v>267</v>
      </c>
      <c r="AU111" s="217" t="s">
        <v>76</v>
      </c>
      <c r="AY111" s="17" t="s">
        <v>266</v>
      </c>
      <c r="BE111" s="218">
        <f>IF(N111="základní",J111,0)</f>
        <v>0</v>
      </c>
      <c r="BF111" s="218">
        <f>IF(N111="snížená",J111,0)</f>
        <v>0</v>
      </c>
      <c r="BG111" s="218">
        <f>IF(N111="zákl. přenesená",J111,0)</f>
        <v>0</v>
      </c>
      <c r="BH111" s="218">
        <f>IF(N111="sníž. přenesená",J111,0)</f>
        <v>0</v>
      </c>
      <c r="BI111" s="218">
        <f>IF(N111="nulová",J111,0)</f>
        <v>0</v>
      </c>
      <c r="BJ111" s="17" t="s">
        <v>76</v>
      </c>
      <c r="BK111" s="218">
        <f>ROUND(I111*H111,2)</f>
        <v>0</v>
      </c>
      <c r="BL111" s="17" t="s">
        <v>265</v>
      </c>
      <c r="BM111" s="217" t="s">
        <v>5710</v>
      </c>
    </row>
    <row r="112" s="2" customFormat="1" ht="16.5" customHeight="1">
      <c r="A112" s="38"/>
      <c r="B112" s="39"/>
      <c r="C112" s="206" t="s">
        <v>1145</v>
      </c>
      <c r="D112" s="206" t="s">
        <v>267</v>
      </c>
      <c r="E112" s="207" t="s">
        <v>5711</v>
      </c>
      <c r="F112" s="208" t="s">
        <v>5712</v>
      </c>
      <c r="G112" s="209" t="s">
        <v>3484</v>
      </c>
      <c r="H112" s="210">
        <v>1</v>
      </c>
      <c r="I112" s="211"/>
      <c r="J112" s="212">
        <f>ROUND(I112*H112,2)</f>
        <v>0</v>
      </c>
      <c r="K112" s="208" t="s">
        <v>19</v>
      </c>
      <c r="L112" s="44"/>
      <c r="M112" s="213" t="s">
        <v>19</v>
      </c>
      <c r="N112" s="214" t="s">
        <v>40</v>
      </c>
      <c r="O112" s="84"/>
      <c r="P112" s="215">
        <f>O112*H112</f>
        <v>0</v>
      </c>
      <c r="Q112" s="215">
        <v>0</v>
      </c>
      <c r="R112" s="215">
        <f>Q112*H112</f>
        <v>0</v>
      </c>
      <c r="S112" s="215">
        <v>0</v>
      </c>
      <c r="T112" s="216">
        <f>S112*H112</f>
        <v>0</v>
      </c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R112" s="217" t="s">
        <v>265</v>
      </c>
      <c r="AT112" s="217" t="s">
        <v>267</v>
      </c>
      <c r="AU112" s="217" t="s">
        <v>76</v>
      </c>
      <c r="AY112" s="17" t="s">
        <v>266</v>
      </c>
      <c r="BE112" s="218">
        <f>IF(N112="základní",J112,0)</f>
        <v>0</v>
      </c>
      <c r="BF112" s="218">
        <f>IF(N112="snížená",J112,0)</f>
        <v>0</v>
      </c>
      <c r="BG112" s="218">
        <f>IF(N112="zákl. přenesená",J112,0)</f>
        <v>0</v>
      </c>
      <c r="BH112" s="218">
        <f>IF(N112="sníž. přenesená",J112,0)</f>
        <v>0</v>
      </c>
      <c r="BI112" s="218">
        <f>IF(N112="nulová",J112,0)</f>
        <v>0</v>
      </c>
      <c r="BJ112" s="17" t="s">
        <v>76</v>
      </c>
      <c r="BK112" s="218">
        <f>ROUND(I112*H112,2)</f>
        <v>0</v>
      </c>
      <c r="BL112" s="17" t="s">
        <v>265</v>
      </c>
      <c r="BM112" s="217" t="s">
        <v>5713</v>
      </c>
    </row>
    <row r="113" s="2" customFormat="1" ht="16.5" customHeight="1">
      <c r="A113" s="38"/>
      <c r="B113" s="39"/>
      <c r="C113" s="206" t="s">
        <v>1151</v>
      </c>
      <c r="D113" s="206" t="s">
        <v>267</v>
      </c>
      <c r="E113" s="207" t="s">
        <v>5714</v>
      </c>
      <c r="F113" s="208" t="s">
        <v>5715</v>
      </c>
      <c r="G113" s="209" t="s">
        <v>5716</v>
      </c>
      <c r="H113" s="210">
        <v>10</v>
      </c>
      <c r="I113" s="211"/>
      <c r="J113" s="212">
        <f>ROUND(I113*H113,2)</f>
        <v>0</v>
      </c>
      <c r="K113" s="208" t="s">
        <v>19</v>
      </c>
      <c r="L113" s="44"/>
      <c r="M113" s="213" t="s">
        <v>19</v>
      </c>
      <c r="N113" s="214" t="s">
        <v>40</v>
      </c>
      <c r="O113" s="84"/>
      <c r="P113" s="215">
        <f>O113*H113</f>
        <v>0</v>
      </c>
      <c r="Q113" s="215">
        <v>0</v>
      </c>
      <c r="R113" s="215">
        <f>Q113*H113</f>
        <v>0</v>
      </c>
      <c r="S113" s="215">
        <v>0</v>
      </c>
      <c r="T113" s="216">
        <f>S113*H113</f>
        <v>0</v>
      </c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R113" s="217" t="s">
        <v>265</v>
      </c>
      <c r="AT113" s="217" t="s">
        <v>267</v>
      </c>
      <c r="AU113" s="217" t="s">
        <v>76</v>
      </c>
      <c r="AY113" s="17" t="s">
        <v>266</v>
      </c>
      <c r="BE113" s="218">
        <f>IF(N113="základní",J113,0)</f>
        <v>0</v>
      </c>
      <c r="BF113" s="218">
        <f>IF(N113="snížená",J113,0)</f>
        <v>0</v>
      </c>
      <c r="BG113" s="218">
        <f>IF(N113="zákl. přenesená",J113,0)</f>
        <v>0</v>
      </c>
      <c r="BH113" s="218">
        <f>IF(N113="sníž. přenesená",J113,0)</f>
        <v>0</v>
      </c>
      <c r="BI113" s="218">
        <f>IF(N113="nulová",J113,0)</f>
        <v>0</v>
      </c>
      <c r="BJ113" s="17" t="s">
        <v>76</v>
      </c>
      <c r="BK113" s="218">
        <f>ROUND(I113*H113,2)</f>
        <v>0</v>
      </c>
      <c r="BL113" s="17" t="s">
        <v>265</v>
      </c>
      <c r="BM113" s="217" t="s">
        <v>5717</v>
      </c>
    </row>
    <row r="114" s="2" customFormat="1" ht="16.5" customHeight="1">
      <c r="A114" s="38"/>
      <c r="B114" s="39"/>
      <c r="C114" s="206" t="s">
        <v>1156</v>
      </c>
      <c r="D114" s="206" t="s">
        <v>267</v>
      </c>
      <c r="E114" s="207" t="s">
        <v>3498</v>
      </c>
      <c r="F114" s="208" t="s">
        <v>3499</v>
      </c>
      <c r="G114" s="209" t="s">
        <v>3484</v>
      </c>
      <c r="H114" s="210">
        <v>1</v>
      </c>
      <c r="I114" s="211"/>
      <c r="J114" s="212">
        <f>ROUND(I114*H114,2)</f>
        <v>0</v>
      </c>
      <c r="K114" s="208" t="s">
        <v>19</v>
      </c>
      <c r="L114" s="44"/>
      <c r="M114" s="213" t="s">
        <v>19</v>
      </c>
      <c r="N114" s="214" t="s">
        <v>40</v>
      </c>
      <c r="O114" s="84"/>
      <c r="P114" s="215">
        <f>O114*H114</f>
        <v>0</v>
      </c>
      <c r="Q114" s="215">
        <v>0</v>
      </c>
      <c r="R114" s="215">
        <f>Q114*H114</f>
        <v>0</v>
      </c>
      <c r="S114" s="215">
        <v>0</v>
      </c>
      <c r="T114" s="216">
        <f>S114*H114</f>
        <v>0</v>
      </c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R114" s="217" t="s">
        <v>265</v>
      </c>
      <c r="AT114" s="217" t="s">
        <v>267</v>
      </c>
      <c r="AU114" s="217" t="s">
        <v>76</v>
      </c>
      <c r="AY114" s="17" t="s">
        <v>266</v>
      </c>
      <c r="BE114" s="218">
        <f>IF(N114="základní",J114,0)</f>
        <v>0</v>
      </c>
      <c r="BF114" s="218">
        <f>IF(N114="snížená",J114,0)</f>
        <v>0</v>
      </c>
      <c r="BG114" s="218">
        <f>IF(N114="zákl. přenesená",J114,0)</f>
        <v>0</v>
      </c>
      <c r="BH114" s="218">
        <f>IF(N114="sníž. přenesená",J114,0)</f>
        <v>0</v>
      </c>
      <c r="BI114" s="218">
        <f>IF(N114="nulová",J114,0)</f>
        <v>0</v>
      </c>
      <c r="BJ114" s="17" t="s">
        <v>76</v>
      </c>
      <c r="BK114" s="218">
        <f>ROUND(I114*H114,2)</f>
        <v>0</v>
      </c>
      <c r="BL114" s="17" t="s">
        <v>265</v>
      </c>
      <c r="BM114" s="217" t="s">
        <v>5718</v>
      </c>
    </row>
    <row r="115" s="2" customFormat="1" ht="16.5" customHeight="1">
      <c r="A115" s="38"/>
      <c r="B115" s="39"/>
      <c r="C115" s="206" t="s">
        <v>1161</v>
      </c>
      <c r="D115" s="206" t="s">
        <v>267</v>
      </c>
      <c r="E115" s="207" t="s">
        <v>3501</v>
      </c>
      <c r="F115" s="208" t="s">
        <v>3502</v>
      </c>
      <c r="G115" s="209" t="s">
        <v>299</v>
      </c>
      <c r="H115" s="210">
        <v>10</v>
      </c>
      <c r="I115" s="211"/>
      <c r="J115" s="212">
        <f>ROUND(I115*H115,2)</f>
        <v>0</v>
      </c>
      <c r="K115" s="208" t="s">
        <v>19</v>
      </c>
      <c r="L115" s="44"/>
      <c r="M115" s="213" t="s">
        <v>19</v>
      </c>
      <c r="N115" s="214" t="s">
        <v>40</v>
      </c>
      <c r="O115" s="84"/>
      <c r="P115" s="215">
        <f>O115*H115</f>
        <v>0</v>
      </c>
      <c r="Q115" s="215">
        <v>0</v>
      </c>
      <c r="R115" s="215">
        <f>Q115*H115</f>
        <v>0</v>
      </c>
      <c r="S115" s="215">
        <v>0</v>
      </c>
      <c r="T115" s="216">
        <f>S115*H115</f>
        <v>0</v>
      </c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R115" s="217" t="s">
        <v>265</v>
      </c>
      <c r="AT115" s="217" t="s">
        <v>267</v>
      </c>
      <c r="AU115" s="217" t="s">
        <v>76</v>
      </c>
      <c r="AY115" s="17" t="s">
        <v>266</v>
      </c>
      <c r="BE115" s="218">
        <f>IF(N115="základní",J115,0)</f>
        <v>0</v>
      </c>
      <c r="BF115" s="218">
        <f>IF(N115="snížená",J115,0)</f>
        <v>0</v>
      </c>
      <c r="BG115" s="218">
        <f>IF(N115="zákl. přenesená",J115,0)</f>
        <v>0</v>
      </c>
      <c r="BH115" s="218">
        <f>IF(N115="sníž. přenesená",J115,0)</f>
        <v>0</v>
      </c>
      <c r="BI115" s="218">
        <f>IF(N115="nulová",J115,0)</f>
        <v>0</v>
      </c>
      <c r="BJ115" s="17" t="s">
        <v>76</v>
      </c>
      <c r="BK115" s="218">
        <f>ROUND(I115*H115,2)</f>
        <v>0</v>
      </c>
      <c r="BL115" s="17" t="s">
        <v>265</v>
      </c>
      <c r="BM115" s="217" t="s">
        <v>5719</v>
      </c>
    </row>
    <row r="116" s="2" customFormat="1" ht="16.5" customHeight="1">
      <c r="A116" s="38"/>
      <c r="B116" s="39"/>
      <c r="C116" s="206" t="s">
        <v>1166</v>
      </c>
      <c r="D116" s="206" t="s">
        <v>267</v>
      </c>
      <c r="E116" s="207" t="s">
        <v>3504</v>
      </c>
      <c r="F116" s="208" t="s">
        <v>3505</v>
      </c>
      <c r="G116" s="209" t="s">
        <v>299</v>
      </c>
      <c r="H116" s="210">
        <v>10</v>
      </c>
      <c r="I116" s="211"/>
      <c r="J116" s="212">
        <f>ROUND(I116*H116,2)</f>
        <v>0</v>
      </c>
      <c r="K116" s="208" t="s">
        <v>19</v>
      </c>
      <c r="L116" s="44"/>
      <c r="M116" s="213" t="s">
        <v>19</v>
      </c>
      <c r="N116" s="214" t="s">
        <v>40</v>
      </c>
      <c r="O116" s="84"/>
      <c r="P116" s="215">
        <f>O116*H116</f>
        <v>0</v>
      </c>
      <c r="Q116" s="215">
        <v>0</v>
      </c>
      <c r="R116" s="215">
        <f>Q116*H116</f>
        <v>0</v>
      </c>
      <c r="S116" s="215">
        <v>0</v>
      </c>
      <c r="T116" s="216">
        <f>S116*H116</f>
        <v>0</v>
      </c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R116" s="217" t="s">
        <v>265</v>
      </c>
      <c r="AT116" s="217" t="s">
        <v>267</v>
      </c>
      <c r="AU116" s="217" t="s">
        <v>76</v>
      </c>
      <c r="AY116" s="17" t="s">
        <v>266</v>
      </c>
      <c r="BE116" s="218">
        <f>IF(N116="základní",J116,0)</f>
        <v>0</v>
      </c>
      <c r="BF116" s="218">
        <f>IF(N116="snížená",J116,0)</f>
        <v>0</v>
      </c>
      <c r="BG116" s="218">
        <f>IF(N116="zákl. přenesená",J116,0)</f>
        <v>0</v>
      </c>
      <c r="BH116" s="218">
        <f>IF(N116="sníž. přenesená",J116,0)</f>
        <v>0</v>
      </c>
      <c r="BI116" s="218">
        <f>IF(N116="nulová",J116,0)</f>
        <v>0</v>
      </c>
      <c r="BJ116" s="17" t="s">
        <v>76</v>
      </c>
      <c r="BK116" s="218">
        <f>ROUND(I116*H116,2)</f>
        <v>0</v>
      </c>
      <c r="BL116" s="17" t="s">
        <v>265</v>
      </c>
      <c r="BM116" s="217" t="s">
        <v>5720</v>
      </c>
    </row>
    <row r="117" s="2" customFormat="1" ht="16.5" customHeight="1">
      <c r="A117" s="38"/>
      <c r="B117" s="39"/>
      <c r="C117" s="206" t="s">
        <v>1183</v>
      </c>
      <c r="D117" s="206" t="s">
        <v>267</v>
      </c>
      <c r="E117" s="207" t="s">
        <v>3507</v>
      </c>
      <c r="F117" s="208" t="s">
        <v>3508</v>
      </c>
      <c r="G117" s="209" t="s">
        <v>299</v>
      </c>
      <c r="H117" s="210">
        <v>10</v>
      </c>
      <c r="I117" s="211"/>
      <c r="J117" s="212">
        <f>ROUND(I117*H117,2)</f>
        <v>0</v>
      </c>
      <c r="K117" s="208" t="s">
        <v>19</v>
      </c>
      <c r="L117" s="44"/>
      <c r="M117" s="213" t="s">
        <v>19</v>
      </c>
      <c r="N117" s="214" t="s">
        <v>40</v>
      </c>
      <c r="O117" s="84"/>
      <c r="P117" s="215">
        <f>O117*H117</f>
        <v>0</v>
      </c>
      <c r="Q117" s="215">
        <v>0</v>
      </c>
      <c r="R117" s="215">
        <f>Q117*H117</f>
        <v>0</v>
      </c>
      <c r="S117" s="215">
        <v>0</v>
      </c>
      <c r="T117" s="216">
        <f>S117*H117</f>
        <v>0</v>
      </c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R117" s="217" t="s">
        <v>265</v>
      </c>
      <c r="AT117" s="217" t="s">
        <v>267</v>
      </c>
      <c r="AU117" s="217" t="s">
        <v>76</v>
      </c>
      <c r="AY117" s="17" t="s">
        <v>266</v>
      </c>
      <c r="BE117" s="218">
        <f>IF(N117="základní",J117,0)</f>
        <v>0</v>
      </c>
      <c r="BF117" s="218">
        <f>IF(N117="snížená",J117,0)</f>
        <v>0</v>
      </c>
      <c r="BG117" s="218">
        <f>IF(N117="zákl. přenesená",J117,0)</f>
        <v>0</v>
      </c>
      <c r="BH117" s="218">
        <f>IF(N117="sníž. přenesená",J117,0)</f>
        <v>0</v>
      </c>
      <c r="BI117" s="218">
        <f>IF(N117="nulová",J117,0)</f>
        <v>0</v>
      </c>
      <c r="BJ117" s="17" t="s">
        <v>76</v>
      </c>
      <c r="BK117" s="218">
        <f>ROUND(I117*H117,2)</f>
        <v>0</v>
      </c>
      <c r="BL117" s="17" t="s">
        <v>265</v>
      </c>
      <c r="BM117" s="217" t="s">
        <v>5721</v>
      </c>
    </row>
    <row r="118" s="2" customFormat="1" ht="16.5" customHeight="1">
      <c r="A118" s="38"/>
      <c r="B118" s="39"/>
      <c r="C118" s="206" t="s">
        <v>1187</v>
      </c>
      <c r="D118" s="206" t="s">
        <v>267</v>
      </c>
      <c r="E118" s="207" t="s">
        <v>3510</v>
      </c>
      <c r="F118" s="208" t="s">
        <v>3511</v>
      </c>
      <c r="G118" s="209" t="s">
        <v>299</v>
      </c>
      <c r="H118" s="210">
        <v>10</v>
      </c>
      <c r="I118" s="211"/>
      <c r="J118" s="212">
        <f>ROUND(I118*H118,2)</f>
        <v>0</v>
      </c>
      <c r="K118" s="208" t="s">
        <v>19</v>
      </c>
      <c r="L118" s="44"/>
      <c r="M118" s="213" t="s">
        <v>19</v>
      </c>
      <c r="N118" s="214" t="s">
        <v>40</v>
      </c>
      <c r="O118" s="84"/>
      <c r="P118" s="215">
        <f>O118*H118</f>
        <v>0</v>
      </c>
      <c r="Q118" s="215">
        <v>0</v>
      </c>
      <c r="R118" s="215">
        <f>Q118*H118</f>
        <v>0</v>
      </c>
      <c r="S118" s="215">
        <v>0</v>
      </c>
      <c r="T118" s="216">
        <f>S118*H118</f>
        <v>0</v>
      </c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R118" s="217" t="s">
        <v>265</v>
      </c>
      <c r="AT118" s="217" t="s">
        <v>267</v>
      </c>
      <c r="AU118" s="217" t="s">
        <v>76</v>
      </c>
      <c r="AY118" s="17" t="s">
        <v>266</v>
      </c>
      <c r="BE118" s="218">
        <f>IF(N118="základní",J118,0)</f>
        <v>0</v>
      </c>
      <c r="BF118" s="218">
        <f>IF(N118="snížená",J118,0)</f>
        <v>0</v>
      </c>
      <c r="BG118" s="218">
        <f>IF(N118="zákl. přenesená",J118,0)</f>
        <v>0</v>
      </c>
      <c r="BH118" s="218">
        <f>IF(N118="sníž. přenesená",J118,0)</f>
        <v>0</v>
      </c>
      <c r="BI118" s="218">
        <f>IF(N118="nulová",J118,0)</f>
        <v>0</v>
      </c>
      <c r="BJ118" s="17" t="s">
        <v>76</v>
      </c>
      <c r="BK118" s="218">
        <f>ROUND(I118*H118,2)</f>
        <v>0</v>
      </c>
      <c r="BL118" s="17" t="s">
        <v>265</v>
      </c>
      <c r="BM118" s="217" t="s">
        <v>5722</v>
      </c>
    </row>
    <row r="119" s="2" customFormat="1" ht="16.5" customHeight="1">
      <c r="A119" s="38"/>
      <c r="B119" s="39"/>
      <c r="C119" s="206" t="s">
        <v>1199</v>
      </c>
      <c r="D119" s="206" t="s">
        <v>267</v>
      </c>
      <c r="E119" s="207" t="s">
        <v>3513</v>
      </c>
      <c r="F119" s="208" t="s">
        <v>3514</v>
      </c>
      <c r="G119" s="209" t="s">
        <v>3484</v>
      </c>
      <c r="H119" s="210">
        <v>1</v>
      </c>
      <c r="I119" s="211"/>
      <c r="J119" s="212">
        <f>ROUND(I119*H119,2)</f>
        <v>0</v>
      </c>
      <c r="K119" s="208" t="s">
        <v>19</v>
      </c>
      <c r="L119" s="44"/>
      <c r="M119" s="213" t="s">
        <v>19</v>
      </c>
      <c r="N119" s="214" t="s">
        <v>40</v>
      </c>
      <c r="O119" s="84"/>
      <c r="P119" s="215">
        <f>O119*H119</f>
        <v>0</v>
      </c>
      <c r="Q119" s="215">
        <v>0</v>
      </c>
      <c r="R119" s="215">
        <f>Q119*H119</f>
        <v>0</v>
      </c>
      <c r="S119" s="215">
        <v>0</v>
      </c>
      <c r="T119" s="216">
        <f>S119*H119</f>
        <v>0</v>
      </c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R119" s="217" t="s">
        <v>265</v>
      </c>
      <c r="AT119" s="217" t="s">
        <v>267</v>
      </c>
      <c r="AU119" s="217" t="s">
        <v>76</v>
      </c>
      <c r="AY119" s="17" t="s">
        <v>266</v>
      </c>
      <c r="BE119" s="218">
        <f>IF(N119="základní",J119,0)</f>
        <v>0</v>
      </c>
      <c r="BF119" s="218">
        <f>IF(N119="snížená",J119,0)</f>
        <v>0</v>
      </c>
      <c r="BG119" s="218">
        <f>IF(N119="zákl. přenesená",J119,0)</f>
        <v>0</v>
      </c>
      <c r="BH119" s="218">
        <f>IF(N119="sníž. přenesená",J119,0)</f>
        <v>0</v>
      </c>
      <c r="BI119" s="218">
        <f>IF(N119="nulová",J119,0)</f>
        <v>0</v>
      </c>
      <c r="BJ119" s="17" t="s">
        <v>76</v>
      </c>
      <c r="BK119" s="218">
        <f>ROUND(I119*H119,2)</f>
        <v>0</v>
      </c>
      <c r="BL119" s="17" t="s">
        <v>265</v>
      </c>
      <c r="BM119" s="217" t="s">
        <v>5723</v>
      </c>
    </row>
    <row r="120" s="2" customFormat="1" ht="16.5" customHeight="1">
      <c r="A120" s="38"/>
      <c r="B120" s="39"/>
      <c r="C120" s="206" t="s">
        <v>1203</v>
      </c>
      <c r="D120" s="206" t="s">
        <v>267</v>
      </c>
      <c r="E120" s="207" t="s">
        <v>5724</v>
      </c>
      <c r="F120" s="208" t="s">
        <v>5725</v>
      </c>
      <c r="G120" s="209" t="s">
        <v>3484</v>
      </c>
      <c r="H120" s="210">
        <v>1</v>
      </c>
      <c r="I120" s="211"/>
      <c r="J120" s="212">
        <f>ROUND(I120*H120,2)</f>
        <v>0</v>
      </c>
      <c r="K120" s="208" t="s">
        <v>19</v>
      </c>
      <c r="L120" s="44"/>
      <c r="M120" s="213" t="s">
        <v>19</v>
      </c>
      <c r="N120" s="214" t="s">
        <v>40</v>
      </c>
      <c r="O120" s="84"/>
      <c r="P120" s="215">
        <f>O120*H120</f>
        <v>0</v>
      </c>
      <c r="Q120" s="215">
        <v>0</v>
      </c>
      <c r="R120" s="215">
        <f>Q120*H120</f>
        <v>0</v>
      </c>
      <c r="S120" s="215">
        <v>0</v>
      </c>
      <c r="T120" s="216">
        <f>S120*H120</f>
        <v>0</v>
      </c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R120" s="217" t="s">
        <v>265</v>
      </c>
      <c r="AT120" s="217" t="s">
        <v>267</v>
      </c>
      <c r="AU120" s="217" t="s">
        <v>76</v>
      </c>
      <c r="AY120" s="17" t="s">
        <v>266</v>
      </c>
      <c r="BE120" s="218">
        <f>IF(N120="základní",J120,0)</f>
        <v>0</v>
      </c>
      <c r="BF120" s="218">
        <f>IF(N120="snížená",J120,0)</f>
        <v>0</v>
      </c>
      <c r="BG120" s="218">
        <f>IF(N120="zákl. přenesená",J120,0)</f>
        <v>0</v>
      </c>
      <c r="BH120" s="218">
        <f>IF(N120="sníž. přenesená",J120,0)</f>
        <v>0</v>
      </c>
      <c r="BI120" s="218">
        <f>IF(N120="nulová",J120,0)</f>
        <v>0</v>
      </c>
      <c r="BJ120" s="17" t="s">
        <v>76</v>
      </c>
      <c r="BK120" s="218">
        <f>ROUND(I120*H120,2)</f>
        <v>0</v>
      </c>
      <c r="BL120" s="17" t="s">
        <v>265</v>
      </c>
      <c r="BM120" s="217" t="s">
        <v>5726</v>
      </c>
    </row>
    <row r="121" s="2" customFormat="1" ht="16.5" customHeight="1">
      <c r="A121" s="38"/>
      <c r="B121" s="39"/>
      <c r="C121" s="206" t="s">
        <v>1212</v>
      </c>
      <c r="D121" s="206" t="s">
        <v>267</v>
      </c>
      <c r="E121" s="207" t="s">
        <v>5727</v>
      </c>
      <c r="F121" s="208" t="s">
        <v>5728</v>
      </c>
      <c r="G121" s="209" t="s">
        <v>1888</v>
      </c>
      <c r="H121" s="210">
        <v>4</v>
      </c>
      <c r="I121" s="211"/>
      <c r="J121" s="212">
        <f>ROUND(I121*H121,2)</f>
        <v>0</v>
      </c>
      <c r="K121" s="208" t="s">
        <v>19</v>
      </c>
      <c r="L121" s="44"/>
      <c r="M121" s="213" t="s">
        <v>19</v>
      </c>
      <c r="N121" s="214" t="s">
        <v>40</v>
      </c>
      <c r="O121" s="84"/>
      <c r="P121" s="215">
        <f>O121*H121</f>
        <v>0</v>
      </c>
      <c r="Q121" s="215">
        <v>0</v>
      </c>
      <c r="R121" s="215">
        <f>Q121*H121</f>
        <v>0</v>
      </c>
      <c r="S121" s="215">
        <v>0</v>
      </c>
      <c r="T121" s="216">
        <f>S121*H121</f>
        <v>0</v>
      </c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R121" s="217" t="s">
        <v>265</v>
      </c>
      <c r="AT121" s="217" t="s">
        <v>267</v>
      </c>
      <c r="AU121" s="217" t="s">
        <v>76</v>
      </c>
      <c r="AY121" s="17" t="s">
        <v>266</v>
      </c>
      <c r="BE121" s="218">
        <f>IF(N121="základní",J121,0)</f>
        <v>0</v>
      </c>
      <c r="BF121" s="218">
        <f>IF(N121="snížená",J121,0)</f>
        <v>0</v>
      </c>
      <c r="BG121" s="218">
        <f>IF(N121="zákl. přenesená",J121,0)</f>
        <v>0</v>
      </c>
      <c r="BH121" s="218">
        <f>IF(N121="sníž. přenesená",J121,0)</f>
        <v>0</v>
      </c>
      <c r="BI121" s="218">
        <f>IF(N121="nulová",J121,0)</f>
        <v>0</v>
      </c>
      <c r="BJ121" s="17" t="s">
        <v>76</v>
      </c>
      <c r="BK121" s="218">
        <f>ROUND(I121*H121,2)</f>
        <v>0</v>
      </c>
      <c r="BL121" s="17" t="s">
        <v>265</v>
      </c>
      <c r="BM121" s="217" t="s">
        <v>5729</v>
      </c>
    </row>
    <row r="122" s="2" customFormat="1" ht="16.5" customHeight="1">
      <c r="A122" s="38"/>
      <c r="B122" s="39"/>
      <c r="C122" s="206" t="s">
        <v>1217</v>
      </c>
      <c r="D122" s="206" t="s">
        <v>267</v>
      </c>
      <c r="E122" s="207" t="s">
        <v>5643</v>
      </c>
      <c r="F122" s="208" t="s">
        <v>5644</v>
      </c>
      <c r="G122" s="209" t="s">
        <v>1888</v>
      </c>
      <c r="H122" s="210">
        <v>4</v>
      </c>
      <c r="I122" s="211"/>
      <c r="J122" s="212">
        <f>ROUND(I122*H122,2)</f>
        <v>0</v>
      </c>
      <c r="K122" s="208" t="s">
        <v>19</v>
      </c>
      <c r="L122" s="44"/>
      <c r="M122" s="213" t="s">
        <v>19</v>
      </c>
      <c r="N122" s="214" t="s">
        <v>40</v>
      </c>
      <c r="O122" s="84"/>
      <c r="P122" s="215">
        <f>O122*H122</f>
        <v>0</v>
      </c>
      <c r="Q122" s="215">
        <v>0</v>
      </c>
      <c r="R122" s="215">
        <f>Q122*H122</f>
        <v>0</v>
      </c>
      <c r="S122" s="215">
        <v>0</v>
      </c>
      <c r="T122" s="216">
        <f>S122*H122</f>
        <v>0</v>
      </c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R122" s="217" t="s">
        <v>265</v>
      </c>
      <c r="AT122" s="217" t="s">
        <v>267</v>
      </c>
      <c r="AU122" s="217" t="s">
        <v>76</v>
      </c>
      <c r="AY122" s="17" t="s">
        <v>266</v>
      </c>
      <c r="BE122" s="218">
        <f>IF(N122="základní",J122,0)</f>
        <v>0</v>
      </c>
      <c r="BF122" s="218">
        <f>IF(N122="snížená",J122,0)</f>
        <v>0</v>
      </c>
      <c r="BG122" s="218">
        <f>IF(N122="zákl. přenesená",J122,0)</f>
        <v>0</v>
      </c>
      <c r="BH122" s="218">
        <f>IF(N122="sníž. přenesená",J122,0)</f>
        <v>0</v>
      </c>
      <c r="BI122" s="218">
        <f>IF(N122="nulová",J122,0)</f>
        <v>0</v>
      </c>
      <c r="BJ122" s="17" t="s">
        <v>76</v>
      </c>
      <c r="BK122" s="218">
        <f>ROUND(I122*H122,2)</f>
        <v>0</v>
      </c>
      <c r="BL122" s="17" t="s">
        <v>265</v>
      </c>
      <c r="BM122" s="217" t="s">
        <v>5730</v>
      </c>
    </row>
    <row r="123" s="2" customFormat="1" ht="16.5" customHeight="1">
      <c r="A123" s="38"/>
      <c r="B123" s="39"/>
      <c r="C123" s="206" t="s">
        <v>1223</v>
      </c>
      <c r="D123" s="206" t="s">
        <v>267</v>
      </c>
      <c r="E123" s="207" t="s">
        <v>3516</v>
      </c>
      <c r="F123" s="208" t="s">
        <v>3517</v>
      </c>
      <c r="G123" s="209" t="s">
        <v>1888</v>
      </c>
      <c r="H123" s="210">
        <v>4</v>
      </c>
      <c r="I123" s="211"/>
      <c r="J123" s="212">
        <f>ROUND(I123*H123,2)</f>
        <v>0</v>
      </c>
      <c r="K123" s="208" t="s">
        <v>19</v>
      </c>
      <c r="L123" s="44"/>
      <c r="M123" s="213" t="s">
        <v>19</v>
      </c>
      <c r="N123" s="214" t="s">
        <v>40</v>
      </c>
      <c r="O123" s="84"/>
      <c r="P123" s="215">
        <f>O123*H123</f>
        <v>0</v>
      </c>
      <c r="Q123" s="215">
        <v>0</v>
      </c>
      <c r="R123" s="215">
        <f>Q123*H123</f>
        <v>0</v>
      </c>
      <c r="S123" s="215">
        <v>0</v>
      </c>
      <c r="T123" s="216">
        <f>S123*H123</f>
        <v>0</v>
      </c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R123" s="217" t="s">
        <v>265</v>
      </c>
      <c r="AT123" s="217" t="s">
        <v>267</v>
      </c>
      <c r="AU123" s="217" t="s">
        <v>76</v>
      </c>
      <c r="AY123" s="17" t="s">
        <v>266</v>
      </c>
      <c r="BE123" s="218">
        <f>IF(N123="základní",J123,0)</f>
        <v>0</v>
      </c>
      <c r="BF123" s="218">
        <f>IF(N123="snížená",J123,0)</f>
        <v>0</v>
      </c>
      <c r="BG123" s="218">
        <f>IF(N123="zákl. přenesená",J123,0)</f>
        <v>0</v>
      </c>
      <c r="BH123" s="218">
        <f>IF(N123="sníž. přenesená",J123,0)</f>
        <v>0</v>
      </c>
      <c r="BI123" s="218">
        <f>IF(N123="nulová",J123,0)</f>
        <v>0</v>
      </c>
      <c r="BJ123" s="17" t="s">
        <v>76</v>
      </c>
      <c r="BK123" s="218">
        <f>ROUND(I123*H123,2)</f>
        <v>0</v>
      </c>
      <c r="BL123" s="17" t="s">
        <v>265</v>
      </c>
      <c r="BM123" s="217" t="s">
        <v>5731</v>
      </c>
    </row>
    <row r="124" s="2" customFormat="1" ht="16.5" customHeight="1">
      <c r="A124" s="38"/>
      <c r="B124" s="39"/>
      <c r="C124" s="206" t="s">
        <v>1228</v>
      </c>
      <c r="D124" s="206" t="s">
        <v>267</v>
      </c>
      <c r="E124" s="207" t="s">
        <v>3519</v>
      </c>
      <c r="F124" s="208" t="s">
        <v>3520</v>
      </c>
      <c r="G124" s="209" t="s">
        <v>1888</v>
      </c>
      <c r="H124" s="210">
        <v>8</v>
      </c>
      <c r="I124" s="211"/>
      <c r="J124" s="212">
        <f>ROUND(I124*H124,2)</f>
        <v>0</v>
      </c>
      <c r="K124" s="208" t="s">
        <v>19</v>
      </c>
      <c r="L124" s="44"/>
      <c r="M124" s="213" t="s">
        <v>19</v>
      </c>
      <c r="N124" s="214" t="s">
        <v>40</v>
      </c>
      <c r="O124" s="84"/>
      <c r="P124" s="215">
        <f>O124*H124</f>
        <v>0</v>
      </c>
      <c r="Q124" s="215">
        <v>0</v>
      </c>
      <c r="R124" s="215">
        <f>Q124*H124</f>
        <v>0</v>
      </c>
      <c r="S124" s="215">
        <v>0</v>
      </c>
      <c r="T124" s="216">
        <f>S124*H124</f>
        <v>0</v>
      </c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R124" s="217" t="s">
        <v>265</v>
      </c>
      <c r="AT124" s="217" t="s">
        <v>267</v>
      </c>
      <c r="AU124" s="217" t="s">
        <v>76</v>
      </c>
      <c r="AY124" s="17" t="s">
        <v>266</v>
      </c>
      <c r="BE124" s="218">
        <f>IF(N124="základní",J124,0)</f>
        <v>0</v>
      </c>
      <c r="BF124" s="218">
        <f>IF(N124="snížená",J124,0)</f>
        <v>0</v>
      </c>
      <c r="BG124" s="218">
        <f>IF(N124="zákl. přenesená",J124,0)</f>
        <v>0</v>
      </c>
      <c r="BH124" s="218">
        <f>IF(N124="sníž. přenesená",J124,0)</f>
        <v>0</v>
      </c>
      <c r="BI124" s="218">
        <f>IF(N124="nulová",J124,0)</f>
        <v>0</v>
      </c>
      <c r="BJ124" s="17" t="s">
        <v>76</v>
      </c>
      <c r="BK124" s="218">
        <f>ROUND(I124*H124,2)</f>
        <v>0</v>
      </c>
      <c r="BL124" s="17" t="s">
        <v>265</v>
      </c>
      <c r="BM124" s="217" t="s">
        <v>5732</v>
      </c>
    </row>
    <row r="125" s="2" customFormat="1" ht="16.5" customHeight="1">
      <c r="A125" s="38"/>
      <c r="B125" s="39"/>
      <c r="C125" s="206" t="s">
        <v>1235</v>
      </c>
      <c r="D125" s="206" t="s">
        <v>267</v>
      </c>
      <c r="E125" s="207" t="s">
        <v>3522</v>
      </c>
      <c r="F125" s="208" t="s">
        <v>3523</v>
      </c>
      <c r="G125" s="209" t="s">
        <v>1888</v>
      </c>
      <c r="H125" s="210">
        <v>8</v>
      </c>
      <c r="I125" s="211"/>
      <c r="J125" s="212">
        <f>ROUND(I125*H125,2)</f>
        <v>0</v>
      </c>
      <c r="K125" s="208" t="s">
        <v>19</v>
      </c>
      <c r="L125" s="44"/>
      <c r="M125" s="213" t="s">
        <v>19</v>
      </c>
      <c r="N125" s="214" t="s">
        <v>40</v>
      </c>
      <c r="O125" s="84"/>
      <c r="P125" s="215">
        <f>O125*H125</f>
        <v>0</v>
      </c>
      <c r="Q125" s="215">
        <v>0</v>
      </c>
      <c r="R125" s="215">
        <f>Q125*H125</f>
        <v>0</v>
      </c>
      <c r="S125" s="215">
        <v>0</v>
      </c>
      <c r="T125" s="216">
        <f>S125*H125</f>
        <v>0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R125" s="217" t="s">
        <v>265</v>
      </c>
      <c r="AT125" s="217" t="s">
        <v>267</v>
      </c>
      <c r="AU125" s="217" t="s">
        <v>76</v>
      </c>
      <c r="AY125" s="17" t="s">
        <v>266</v>
      </c>
      <c r="BE125" s="218">
        <f>IF(N125="základní",J125,0)</f>
        <v>0</v>
      </c>
      <c r="BF125" s="218">
        <f>IF(N125="snížená",J125,0)</f>
        <v>0</v>
      </c>
      <c r="BG125" s="218">
        <f>IF(N125="zákl. přenesená",J125,0)</f>
        <v>0</v>
      </c>
      <c r="BH125" s="218">
        <f>IF(N125="sníž. přenesená",J125,0)</f>
        <v>0</v>
      </c>
      <c r="BI125" s="218">
        <f>IF(N125="nulová",J125,0)</f>
        <v>0</v>
      </c>
      <c r="BJ125" s="17" t="s">
        <v>76</v>
      </c>
      <c r="BK125" s="218">
        <f>ROUND(I125*H125,2)</f>
        <v>0</v>
      </c>
      <c r="BL125" s="17" t="s">
        <v>265</v>
      </c>
      <c r="BM125" s="217" t="s">
        <v>5733</v>
      </c>
    </row>
    <row r="126" s="2" customFormat="1" ht="16.5" customHeight="1">
      <c r="A126" s="38"/>
      <c r="B126" s="39"/>
      <c r="C126" s="206" t="s">
        <v>1239</v>
      </c>
      <c r="D126" s="206" t="s">
        <v>267</v>
      </c>
      <c r="E126" s="207" t="s">
        <v>3525</v>
      </c>
      <c r="F126" s="208" t="s">
        <v>3526</v>
      </c>
      <c r="G126" s="209" t="s">
        <v>1888</v>
      </c>
      <c r="H126" s="210">
        <v>8</v>
      </c>
      <c r="I126" s="211"/>
      <c r="J126" s="212">
        <f>ROUND(I126*H126,2)</f>
        <v>0</v>
      </c>
      <c r="K126" s="208" t="s">
        <v>19</v>
      </c>
      <c r="L126" s="44"/>
      <c r="M126" s="213" t="s">
        <v>19</v>
      </c>
      <c r="N126" s="214" t="s">
        <v>40</v>
      </c>
      <c r="O126" s="84"/>
      <c r="P126" s="215">
        <f>O126*H126</f>
        <v>0</v>
      </c>
      <c r="Q126" s="215">
        <v>0</v>
      </c>
      <c r="R126" s="215">
        <f>Q126*H126</f>
        <v>0</v>
      </c>
      <c r="S126" s="215">
        <v>0</v>
      </c>
      <c r="T126" s="216">
        <f>S126*H126</f>
        <v>0</v>
      </c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R126" s="217" t="s">
        <v>265</v>
      </c>
      <c r="AT126" s="217" t="s">
        <v>267</v>
      </c>
      <c r="AU126" s="217" t="s">
        <v>76</v>
      </c>
      <c r="AY126" s="17" t="s">
        <v>266</v>
      </c>
      <c r="BE126" s="218">
        <f>IF(N126="základní",J126,0)</f>
        <v>0</v>
      </c>
      <c r="BF126" s="218">
        <f>IF(N126="snížená",J126,0)</f>
        <v>0</v>
      </c>
      <c r="BG126" s="218">
        <f>IF(N126="zákl. přenesená",J126,0)</f>
        <v>0</v>
      </c>
      <c r="BH126" s="218">
        <f>IF(N126="sníž. přenesená",J126,0)</f>
        <v>0</v>
      </c>
      <c r="BI126" s="218">
        <f>IF(N126="nulová",J126,0)</f>
        <v>0</v>
      </c>
      <c r="BJ126" s="17" t="s">
        <v>76</v>
      </c>
      <c r="BK126" s="218">
        <f>ROUND(I126*H126,2)</f>
        <v>0</v>
      </c>
      <c r="BL126" s="17" t="s">
        <v>265</v>
      </c>
      <c r="BM126" s="217" t="s">
        <v>5734</v>
      </c>
    </row>
    <row r="127" s="2" customFormat="1" ht="16.5" customHeight="1">
      <c r="A127" s="38"/>
      <c r="B127" s="39"/>
      <c r="C127" s="206" t="s">
        <v>1251</v>
      </c>
      <c r="D127" s="206" t="s">
        <v>267</v>
      </c>
      <c r="E127" s="207" t="s">
        <v>3528</v>
      </c>
      <c r="F127" s="208" t="s">
        <v>3529</v>
      </c>
      <c r="G127" s="209" t="s">
        <v>3530</v>
      </c>
      <c r="H127" s="210">
        <v>1</v>
      </c>
      <c r="I127" s="211"/>
      <c r="J127" s="212">
        <f>ROUND(I127*H127,2)</f>
        <v>0</v>
      </c>
      <c r="K127" s="208" t="s">
        <v>19</v>
      </c>
      <c r="L127" s="44"/>
      <c r="M127" s="213" t="s">
        <v>19</v>
      </c>
      <c r="N127" s="214" t="s">
        <v>40</v>
      </c>
      <c r="O127" s="84"/>
      <c r="P127" s="215">
        <f>O127*H127</f>
        <v>0</v>
      </c>
      <c r="Q127" s="215">
        <v>0</v>
      </c>
      <c r="R127" s="215">
        <f>Q127*H127</f>
        <v>0</v>
      </c>
      <c r="S127" s="215">
        <v>0</v>
      </c>
      <c r="T127" s="216">
        <f>S127*H127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217" t="s">
        <v>265</v>
      </c>
      <c r="AT127" s="217" t="s">
        <v>267</v>
      </c>
      <c r="AU127" s="217" t="s">
        <v>76</v>
      </c>
      <c r="AY127" s="17" t="s">
        <v>266</v>
      </c>
      <c r="BE127" s="218">
        <f>IF(N127="základní",J127,0)</f>
        <v>0</v>
      </c>
      <c r="BF127" s="218">
        <f>IF(N127="snížená",J127,0)</f>
        <v>0</v>
      </c>
      <c r="BG127" s="218">
        <f>IF(N127="zákl. přenesená",J127,0)</f>
        <v>0</v>
      </c>
      <c r="BH127" s="218">
        <f>IF(N127="sníž. přenesená",J127,0)</f>
        <v>0</v>
      </c>
      <c r="BI127" s="218">
        <f>IF(N127="nulová",J127,0)</f>
        <v>0</v>
      </c>
      <c r="BJ127" s="17" t="s">
        <v>76</v>
      </c>
      <c r="BK127" s="218">
        <f>ROUND(I127*H127,2)</f>
        <v>0</v>
      </c>
      <c r="BL127" s="17" t="s">
        <v>265</v>
      </c>
      <c r="BM127" s="217" t="s">
        <v>5735</v>
      </c>
    </row>
    <row r="128" s="2" customFormat="1" ht="16.5" customHeight="1">
      <c r="A128" s="38"/>
      <c r="B128" s="39"/>
      <c r="C128" s="206" t="s">
        <v>1256</v>
      </c>
      <c r="D128" s="206" t="s">
        <v>267</v>
      </c>
      <c r="E128" s="207" t="s">
        <v>3532</v>
      </c>
      <c r="F128" s="208" t="s">
        <v>3533</v>
      </c>
      <c r="G128" s="209" t="s">
        <v>1888</v>
      </c>
      <c r="H128" s="210">
        <v>8</v>
      </c>
      <c r="I128" s="211"/>
      <c r="J128" s="212">
        <f>ROUND(I128*H128,2)</f>
        <v>0</v>
      </c>
      <c r="K128" s="208" t="s">
        <v>19</v>
      </c>
      <c r="L128" s="44"/>
      <c r="M128" s="213" t="s">
        <v>19</v>
      </c>
      <c r="N128" s="214" t="s">
        <v>40</v>
      </c>
      <c r="O128" s="84"/>
      <c r="P128" s="215">
        <f>O128*H128</f>
        <v>0</v>
      </c>
      <c r="Q128" s="215">
        <v>0</v>
      </c>
      <c r="R128" s="215">
        <f>Q128*H128</f>
        <v>0</v>
      </c>
      <c r="S128" s="215">
        <v>0</v>
      </c>
      <c r="T128" s="216">
        <f>S128*H128</f>
        <v>0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R128" s="217" t="s">
        <v>265</v>
      </c>
      <c r="AT128" s="217" t="s">
        <v>267</v>
      </c>
      <c r="AU128" s="217" t="s">
        <v>76</v>
      </c>
      <c r="AY128" s="17" t="s">
        <v>266</v>
      </c>
      <c r="BE128" s="218">
        <f>IF(N128="základní",J128,0)</f>
        <v>0</v>
      </c>
      <c r="BF128" s="218">
        <f>IF(N128="snížená",J128,0)</f>
        <v>0</v>
      </c>
      <c r="BG128" s="218">
        <f>IF(N128="zákl. přenesená",J128,0)</f>
        <v>0</v>
      </c>
      <c r="BH128" s="218">
        <f>IF(N128="sníž. přenesená",J128,0)</f>
        <v>0</v>
      </c>
      <c r="BI128" s="218">
        <f>IF(N128="nulová",J128,0)</f>
        <v>0</v>
      </c>
      <c r="BJ128" s="17" t="s">
        <v>76</v>
      </c>
      <c r="BK128" s="218">
        <f>ROUND(I128*H128,2)</f>
        <v>0</v>
      </c>
      <c r="BL128" s="17" t="s">
        <v>265</v>
      </c>
      <c r="BM128" s="217" t="s">
        <v>5736</v>
      </c>
    </row>
    <row r="129" s="2" customFormat="1" ht="16.5" customHeight="1">
      <c r="A129" s="38"/>
      <c r="B129" s="39"/>
      <c r="C129" s="206" t="s">
        <v>1265</v>
      </c>
      <c r="D129" s="206" t="s">
        <v>267</v>
      </c>
      <c r="E129" s="207" t="s">
        <v>3535</v>
      </c>
      <c r="F129" s="208" t="s">
        <v>3536</v>
      </c>
      <c r="G129" s="209" t="s">
        <v>1888</v>
      </c>
      <c r="H129" s="210">
        <v>8</v>
      </c>
      <c r="I129" s="211"/>
      <c r="J129" s="212">
        <f>ROUND(I129*H129,2)</f>
        <v>0</v>
      </c>
      <c r="K129" s="208" t="s">
        <v>19</v>
      </c>
      <c r="L129" s="44"/>
      <c r="M129" s="213" t="s">
        <v>19</v>
      </c>
      <c r="N129" s="214" t="s">
        <v>40</v>
      </c>
      <c r="O129" s="84"/>
      <c r="P129" s="215">
        <f>O129*H129</f>
        <v>0</v>
      </c>
      <c r="Q129" s="215">
        <v>0</v>
      </c>
      <c r="R129" s="215">
        <f>Q129*H129</f>
        <v>0</v>
      </c>
      <c r="S129" s="215">
        <v>0</v>
      </c>
      <c r="T129" s="216">
        <f>S129*H129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217" t="s">
        <v>265</v>
      </c>
      <c r="AT129" s="217" t="s">
        <v>267</v>
      </c>
      <c r="AU129" s="217" t="s">
        <v>76</v>
      </c>
      <c r="AY129" s="17" t="s">
        <v>266</v>
      </c>
      <c r="BE129" s="218">
        <f>IF(N129="základní",J129,0)</f>
        <v>0</v>
      </c>
      <c r="BF129" s="218">
        <f>IF(N129="snížená",J129,0)</f>
        <v>0</v>
      </c>
      <c r="BG129" s="218">
        <f>IF(N129="zákl. přenesená",J129,0)</f>
        <v>0</v>
      </c>
      <c r="BH129" s="218">
        <f>IF(N129="sníž. přenesená",J129,0)</f>
        <v>0</v>
      </c>
      <c r="BI129" s="218">
        <f>IF(N129="nulová",J129,0)</f>
        <v>0</v>
      </c>
      <c r="BJ129" s="17" t="s">
        <v>76</v>
      </c>
      <c r="BK129" s="218">
        <f>ROUND(I129*H129,2)</f>
        <v>0</v>
      </c>
      <c r="BL129" s="17" t="s">
        <v>265</v>
      </c>
      <c r="BM129" s="217" t="s">
        <v>5737</v>
      </c>
    </row>
    <row r="130" s="2" customFormat="1" ht="16.5" customHeight="1">
      <c r="A130" s="38"/>
      <c r="B130" s="39"/>
      <c r="C130" s="206" t="s">
        <v>3591</v>
      </c>
      <c r="D130" s="206" t="s">
        <v>267</v>
      </c>
      <c r="E130" s="207" t="s">
        <v>3538</v>
      </c>
      <c r="F130" s="208" t="s">
        <v>3539</v>
      </c>
      <c r="G130" s="209" t="s">
        <v>1888</v>
      </c>
      <c r="H130" s="210">
        <v>4</v>
      </c>
      <c r="I130" s="211"/>
      <c r="J130" s="212">
        <f>ROUND(I130*H130,2)</f>
        <v>0</v>
      </c>
      <c r="K130" s="208" t="s">
        <v>19</v>
      </c>
      <c r="L130" s="44"/>
      <c r="M130" s="270" t="s">
        <v>19</v>
      </c>
      <c r="N130" s="271" t="s">
        <v>40</v>
      </c>
      <c r="O130" s="263"/>
      <c r="P130" s="268">
        <f>O130*H130</f>
        <v>0</v>
      </c>
      <c r="Q130" s="268">
        <v>0</v>
      </c>
      <c r="R130" s="268">
        <f>Q130*H130</f>
        <v>0</v>
      </c>
      <c r="S130" s="268">
        <v>0</v>
      </c>
      <c r="T130" s="269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17" t="s">
        <v>265</v>
      </c>
      <c r="AT130" s="217" t="s">
        <v>267</v>
      </c>
      <c r="AU130" s="217" t="s">
        <v>76</v>
      </c>
      <c r="AY130" s="17" t="s">
        <v>266</v>
      </c>
      <c r="BE130" s="218">
        <f>IF(N130="základní",J130,0)</f>
        <v>0</v>
      </c>
      <c r="BF130" s="218">
        <f>IF(N130="snížená",J130,0)</f>
        <v>0</v>
      </c>
      <c r="BG130" s="218">
        <f>IF(N130="zákl. přenesená",J130,0)</f>
        <v>0</v>
      </c>
      <c r="BH130" s="218">
        <f>IF(N130="sníž. přenesená",J130,0)</f>
        <v>0</v>
      </c>
      <c r="BI130" s="218">
        <f>IF(N130="nulová",J130,0)</f>
        <v>0</v>
      </c>
      <c r="BJ130" s="17" t="s">
        <v>76</v>
      </c>
      <c r="BK130" s="218">
        <f>ROUND(I130*H130,2)</f>
        <v>0</v>
      </c>
      <c r="BL130" s="17" t="s">
        <v>265</v>
      </c>
      <c r="BM130" s="217" t="s">
        <v>5738</v>
      </c>
    </row>
    <row r="131" s="2" customFormat="1" ht="6.96" customHeight="1">
      <c r="A131" s="38"/>
      <c r="B131" s="59"/>
      <c r="C131" s="60"/>
      <c r="D131" s="60"/>
      <c r="E131" s="60"/>
      <c r="F131" s="60"/>
      <c r="G131" s="60"/>
      <c r="H131" s="60"/>
      <c r="I131" s="60"/>
      <c r="J131" s="60"/>
      <c r="K131" s="60"/>
      <c r="L131" s="44"/>
      <c r="M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</row>
  </sheetData>
  <sheetProtection sheet="1" autoFilter="0" formatColumns="0" formatRows="0" objects="1" scenarios="1" spinCount="100000" saltValue="GQLhBuu/ie5KKft+idFXrPG5cuVbuBa1sOJM46C6Bm/a7n6lfXE0vesE1WcHId9cM88Zx0F/z7zsz6vqrnMKXg==" hashValue="60vuKEwcLaG0Xbf5AXj1f00ZblkwxNlFlE0A/lnVvLNxbf5+h9qTYt/1Og4rm9BUTaMngqzgGz7XvnUebsqGNw==" algorithmName="SHA-512" password="CC35"/>
  <autoFilter ref="C85:K130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4:H74"/>
    <mergeCell ref="E76:H76"/>
    <mergeCell ref="E78:H78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3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193</v>
      </c>
    </row>
    <row r="3" hidden="1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20"/>
      <c r="AT3" s="17" t="s">
        <v>69</v>
      </c>
    </row>
    <row r="4" hidden="1" s="1" customFormat="1" ht="24.96" customHeight="1">
      <c r="B4" s="20"/>
      <c r="D4" s="141" t="s">
        <v>240</v>
      </c>
      <c r="L4" s="20"/>
      <c r="M4" s="142" t="s">
        <v>10</v>
      </c>
      <c r="AT4" s="17" t="s">
        <v>4</v>
      </c>
    </row>
    <row r="5" hidden="1" s="1" customFormat="1" ht="6.96" customHeight="1">
      <c r="B5" s="20"/>
      <c r="L5" s="20"/>
    </row>
    <row r="6" hidden="1" s="1" customFormat="1" ht="12" customHeight="1">
      <c r="B6" s="20"/>
      <c r="D6" s="143" t="s">
        <v>16</v>
      </c>
      <c r="L6" s="20"/>
    </row>
    <row r="7" hidden="1" s="1" customFormat="1" ht="16.5" customHeight="1">
      <c r="B7" s="20"/>
      <c r="E7" s="144" t="str">
        <f>'Rekapitulace stavby'!K6</f>
        <v>3. STAVBA - FIALOVÁ - Vozovna Pisárky, etapa III. - vratná tramvajová smyčka</v>
      </c>
      <c r="F7" s="143"/>
      <c r="G7" s="143"/>
      <c r="H7" s="143"/>
      <c r="L7" s="20"/>
    </row>
    <row r="8" hidden="1" s="1" customFormat="1" ht="12" customHeight="1">
      <c r="B8" s="20"/>
      <c r="D8" s="143" t="s">
        <v>241</v>
      </c>
      <c r="L8" s="20"/>
    </row>
    <row r="9" hidden="1" s="2" customFormat="1" ht="16.5" customHeight="1">
      <c r="A9" s="38"/>
      <c r="B9" s="44"/>
      <c r="C9" s="38"/>
      <c r="D9" s="38"/>
      <c r="E9" s="144" t="s">
        <v>3830</v>
      </c>
      <c r="F9" s="38"/>
      <c r="G9" s="38"/>
      <c r="H9" s="38"/>
      <c r="I9" s="38"/>
      <c r="J9" s="38"/>
      <c r="K9" s="38"/>
      <c r="L9" s="145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hidden="1" s="2" customFormat="1" ht="12" customHeight="1">
      <c r="A10" s="38"/>
      <c r="B10" s="44"/>
      <c r="C10" s="38"/>
      <c r="D10" s="143" t="s">
        <v>243</v>
      </c>
      <c r="E10" s="38"/>
      <c r="F10" s="38"/>
      <c r="G10" s="38"/>
      <c r="H10" s="38"/>
      <c r="I10" s="38"/>
      <c r="J10" s="38"/>
      <c r="K10" s="38"/>
      <c r="L10" s="145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hidden="1" s="2" customFormat="1" ht="16.5" customHeight="1">
      <c r="A11" s="38"/>
      <c r="B11" s="44"/>
      <c r="C11" s="38"/>
      <c r="D11" s="38"/>
      <c r="E11" s="146" t="s">
        <v>5739</v>
      </c>
      <c r="F11" s="38"/>
      <c r="G11" s="38"/>
      <c r="H11" s="38"/>
      <c r="I11" s="38"/>
      <c r="J11" s="38"/>
      <c r="K11" s="38"/>
      <c r="L11" s="145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hidden="1" s="2" customFormat="1">
      <c r="A12" s="38"/>
      <c r="B12" s="44"/>
      <c r="C12" s="38"/>
      <c r="D12" s="38"/>
      <c r="E12" s="38"/>
      <c r="F12" s="38"/>
      <c r="G12" s="38"/>
      <c r="H12" s="38"/>
      <c r="I12" s="38"/>
      <c r="J12" s="38"/>
      <c r="K12" s="38"/>
      <c r="L12" s="145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hidden="1" s="2" customFormat="1" ht="12" customHeight="1">
      <c r="A13" s="38"/>
      <c r="B13" s="44"/>
      <c r="C13" s="38"/>
      <c r="D13" s="143" t="s">
        <v>18</v>
      </c>
      <c r="E13" s="38"/>
      <c r="F13" s="133" t="s">
        <v>19</v>
      </c>
      <c r="G13" s="38"/>
      <c r="H13" s="38"/>
      <c r="I13" s="143" t="s">
        <v>20</v>
      </c>
      <c r="J13" s="133" t="s">
        <v>19</v>
      </c>
      <c r="K13" s="38"/>
      <c r="L13" s="145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hidden="1" s="2" customFormat="1" ht="12" customHeight="1">
      <c r="A14" s="38"/>
      <c r="B14" s="44"/>
      <c r="C14" s="38"/>
      <c r="D14" s="143" t="s">
        <v>21</v>
      </c>
      <c r="E14" s="38"/>
      <c r="F14" s="133" t="s">
        <v>22</v>
      </c>
      <c r="G14" s="38"/>
      <c r="H14" s="38"/>
      <c r="I14" s="143" t="s">
        <v>23</v>
      </c>
      <c r="J14" s="147" t="str">
        <f>'Rekapitulace stavby'!AN8</f>
        <v>20. 12. 2021</v>
      </c>
      <c r="K14" s="38"/>
      <c r="L14" s="145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hidden="1" s="2" customFormat="1" ht="10.8" customHeight="1">
      <c r="A15" s="38"/>
      <c r="B15" s="44"/>
      <c r="C15" s="38"/>
      <c r="D15" s="38"/>
      <c r="E15" s="38"/>
      <c r="F15" s="38"/>
      <c r="G15" s="38"/>
      <c r="H15" s="38"/>
      <c r="I15" s="38"/>
      <c r="J15" s="38"/>
      <c r="K15" s="38"/>
      <c r="L15" s="145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hidden="1" s="2" customFormat="1" ht="12" customHeight="1">
      <c r="A16" s="38"/>
      <c r="B16" s="44"/>
      <c r="C16" s="38"/>
      <c r="D16" s="143" t="s">
        <v>25</v>
      </c>
      <c r="E16" s="38"/>
      <c r="F16" s="38"/>
      <c r="G16" s="38"/>
      <c r="H16" s="38"/>
      <c r="I16" s="143" t="s">
        <v>26</v>
      </c>
      <c r="J16" s="133" t="str">
        <f>IF('Rekapitulace stavby'!AN10="","",'Rekapitulace stavby'!AN10)</f>
        <v/>
      </c>
      <c r="K16" s="38"/>
      <c r="L16" s="145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hidden="1" s="2" customFormat="1" ht="18" customHeight="1">
      <c r="A17" s="38"/>
      <c r="B17" s="44"/>
      <c r="C17" s="38"/>
      <c r="D17" s="38"/>
      <c r="E17" s="133" t="str">
        <f>IF('Rekapitulace stavby'!E11="","",'Rekapitulace stavby'!E11)</f>
        <v xml:space="preserve"> </v>
      </c>
      <c r="F17" s="38"/>
      <c r="G17" s="38"/>
      <c r="H17" s="38"/>
      <c r="I17" s="143" t="s">
        <v>27</v>
      </c>
      <c r="J17" s="133" t="str">
        <f>IF('Rekapitulace stavby'!AN11="","",'Rekapitulace stavby'!AN11)</f>
        <v/>
      </c>
      <c r="K17" s="38"/>
      <c r="L17" s="145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hidden="1" s="2" customFormat="1" ht="6.96" customHeight="1">
      <c r="A18" s="38"/>
      <c r="B18" s="44"/>
      <c r="C18" s="38"/>
      <c r="D18" s="38"/>
      <c r="E18" s="38"/>
      <c r="F18" s="38"/>
      <c r="G18" s="38"/>
      <c r="H18" s="38"/>
      <c r="I18" s="38"/>
      <c r="J18" s="38"/>
      <c r="K18" s="38"/>
      <c r="L18" s="145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hidden="1" s="2" customFormat="1" ht="12" customHeight="1">
      <c r="A19" s="38"/>
      <c r="B19" s="44"/>
      <c r="C19" s="38"/>
      <c r="D19" s="143" t="s">
        <v>28</v>
      </c>
      <c r="E19" s="38"/>
      <c r="F19" s="38"/>
      <c r="G19" s="38"/>
      <c r="H19" s="38"/>
      <c r="I19" s="143" t="s">
        <v>26</v>
      </c>
      <c r="J19" s="33" t="str">
        <f>'Rekapitulace stavby'!AN13</f>
        <v>Vyplň údaj</v>
      </c>
      <c r="K19" s="38"/>
      <c r="L19" s="145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hidden="1" s="2" customFormat="1" ht="18" customHeight="1">
      <c r="A20" s="38"/>
      <c r="B20" s="44"/>
      <c r="C20" s="38"/>
      <c r="D20" s="38"/>
      <c r="E20" s="33" t="str">
        <f>'Rekapitulace stavby'!E14</f>
        <v>Vyplň údaj</v>
      </c>
      <c r="F20" s="133"/>
      <c r="G20" s="133"/>
      <c r="H20" s="133"/>
      <c r="I20" s="143" t="s">
        <v>27</v>
      </c>
      <c r="J20" s="33" t="str">
        <f>'Rekapitulace stavby'!AN14</f>
        <v>Vyplň údaj</v>
      </c>
      <c r="K20" s="38"/>
      <c r="L20" s="145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hidden="1" s="2" customFormat="1" ht="6.96" customHeight="1">
      <c r="A21" s="38"/>
      <c r="B21" s="44"/>
      <c r="C21" s="38"/>
      <c r="D21" s="38"/>
      <c r="E21" s="38"/>
      <c r="F21" s="38"/>
      <c r="G21" s="38"/>
      <c r="H21" s="38"/>
      <c r="I21" s="38"/>
      <c r="J21" s="38"/>
      <c r="K21" s="38"/>
      <c r="L21" s="145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hidden="1" s="2" customFormat="1" ht="12" customHeight="1">
      <c r="A22" s="38"/>
      <c r="B22" s="44"/>
      <c r="C22" s="38"/>
      <c r="D22" s="143" t="s">
        <v>30</v>
      </c>
      <c r="E22" s="38"/>
      <c r="F22" s="38"/>
      <c r="G22" s="38"/>
      <c r="H22" s="38"/>
      <c r="I22" s="143" t="s">
        <v>26</v>
      </c>
      <c r="J22" s="133" t="str">
        <f>IF('Rekapitulace stavby'!AN16="","",'Rekapitulace stavby'!AN16)</f>
        <v/>
      </c>
      <c r="K22" s="38"/>
      <c r="L22" s="145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hidden="1" s="2" customFormat="1" ht="18" customHeight="1">
      <c r="A23" s="38"/>
      <c r="B23" s="44"/>
      <c r="C23" s="38"/>
      <c r="D23" s="38"/>
      <c r="E23" s="133" t="str">
        <f>IF('Rekapitulace stavby'!E17="","",'Rekapitulace stavby'!E17)</f>
        <v xml:space="preserve"> </v>
      </c>
      <c r="F23" s="38"/>
      <c r="G23" s="38"/>
      <c r="H23" s="38"/>
      <c r="I23" s="143" t="s">
        <v>27</v>
      </c>
      <c r="J23" s="133" t="str">
        <f>IF('Rekapitulace stavby'!AN17="","",'Rekapitulace stavby'!AN17)</f>
        <v/>
      </c>
      <c r="K23" s="38"/>
      <c r="L23" s="145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hidden="1" s="2" customFormat="1" ht="6.96" customHeight="1">
      <c r="A24" s="38"/>
      <c r="B24" s="44"/>
      <c r="C24" s="38"/>
      <c r="D24" s="38"/>
      <c r="E24" s="38"/>
      <c r="F24" s="38"/>
      <c r="G24" s="38"/>
      <c r="H24" s="38"/>
      <c r="I24" s="38"/>
      <c r="J24" s="38"/>
      <c r="K24" s="38"/>
      <c r="L24" s="145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hidden="1" s="2" customFormat="1" ht="12" customHeight="1">
      <c r="A25" s="38"/>
      <c r="B25" s="44"/>
      <c r="C25" s="38"/>
      <c r="D25" s="143" t="s">
        <v>32</v>
      </c>
      <c r="E25" s="38"/>
      <c r="F25" s="38"/>
      <c r="G25" s="38"/>
      <c r="H25" s="38"/>
      <c r="I25" s="143" t="s">
        <v>26</v>
      </c>
      <c r="J25" s="133" t="str">
        <f>IF('Rekapitulace stavby'!AN19="","",'Rekapitulace stavby'!AN19)</f>
        <v/>
      </c>
      <c r="K25" s="38"/>
      <c r="L25" s="145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hidden="1" s="2" customFormat="1" ht="18" customHeight="1">
      <c r="A26" s="38"/>
      <c r="B26" s="44"/>
      <c r="C26" s="38"/>
      <c r="D26" s="38"/>
      <c r="E26" s="133" t="str">
        <f>IF('Rekapitulace stavby'!E20="","",'Rekapitulace stavby'!E20)</f>
        <v xml:space="preserve"> </v>
      </c>
      <c r="F26" s="38"/>
      <c r="G26" s="38"/>
      <c r="H26" s="38"/>
      <c r="I26" s="143" t="s">
        <v>27</v>
      </c>
      <c r="J26" s="133" t="str">
        <f>IF('Rekapitulace stavby'!AN20="","",'Rekapitulace stavby'!AN20)</f>
        <v/>
      </c>
      <c r="K26" s="38"/>
      <c r="L26" s="145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hidden="1" s="2" customFormat="1" ht="6.96" customHeight="1">
      <c r="A27" s="38"/>
      <c r="B27" s="44"/>
      <c r="C27" s="38"/>
      <c r="D27" s="38"/>
      <c r="E27" s="38"/>
      <c r="F27" s="38"/>
      <c r="G27" s="38"/>
      <c r="H27" s="38"/>
      <c r="I27" s="38"/>
      <c r="J27" s="38"/>
      <c r="K27" s="38"/>
      <c r="L27" s="145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hidden="1" s="2" customFormat="1" ht="12" customHeight="1">
      <c r="A28" s="38"/>
      <c r="B28" s="44"/>
      <c r="C28" s="38"/>
      <c r="D28" s="143" t="s">
        <v>33</v>
      </c>
      <c r="E28" s="38"/>
      <c r="F28" s="38"/>
      <c r="G28" s="38"/>
      <c r="H28" s="38"/>
      <c r="I28" s="38"/>
      <c r="J28" s="38"/>
      <c r="K28" s="38"/>
      <c r="L28" s="145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hidden="1" s="8" customFormat="1" ht="16.5" customHeight="1">
      <c r="A29" s="148"/>
      <c r="B29" s="149"/>
      <c r="C29" s="148"/>
      <c r="D29" s="148"/>
      <c r="E29" s="150" t="s">
        <v>19</v>
      </c>
      <c r="F29" s="150"/>
      <c r="G29" s="150"/>
      <c r="H29" s="150"/>
      <c r="I29" s="148"/>
      <c r="J29" s="148"/>
      <c r="K29" s="148"/>
      <c r="L29" s="151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</row>
    <row r="30" hidden="1" s="2" customFormat="1" ht="6.96" customHeight="1">
      <c r="A30" s="38"/>
      <c r="B30" s="44"/>
      <c r="C30" s="38"/>
      <c r="D30" s="38"/>
      <c r="E30" s="38"/>
      <c r="F30" s="38"/>
      <c r="G30" s="38"/>
      <c r="H30" s="38"/>
      <c r="I30" s="38"/>
      <c r="J30" s="38"/>
      <c r="K30" s="38"/>
      <c r="L30" s="145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hidden="1" s="2" customFormat="1" ht="6.96" customHeight="1">
      <c r="A31" s="38"/>
      <c r="B31" s="44"/>
      <c r="C31" s="38"/>
      <c r="D31" s="152"/>
      <c r="E31" s="152"/>
      <c r="F31" s="152"/>
      <c r="G31" s="152"/>
      <c r="H31" s="152"/>
      <c r="I31" s="152"/>
      <c r="J31" s="152"/>
      <c r="K31" s="152"/>
      <c r="L31" s="145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hidden="1" s="2" customFormat="1" ht="25.44" customHeight="1">
      <c r="A32" s="38"/>
      <c r="B32" s="44"/>
      <c r="C32" s="38"/>
      <c r="D32" s="153" t="s">
        <v>35</v>
      </c>
      <c r="E32" s="38"/>
      <c r="F32" s="38"/>
      <c r="G32" s="38"/>
      <c r="H32" s="38"/>
      <c r="I32" s="38"/>
      <c r="J32" s="154">
        <f>ROUND(J93, 2)</f>
        <v>0</v>
      </c>
      <c r="K32" s="38"/>
      <c r="L32" s="145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hidden="1" s="2" customFormat="1" ht="6.96" customHeight="1">
      <c r="A33" s="38"/>
      <c r="B33" s="44"/>
      <c r="C33" s="38"/>
      <c r="D33" s="152"/>
      <c r="E33" s="152"/>
      <c r="F33" s="152"/>
      <c r="G33" s="152"/>
      <c r="H33" s="152"/>
      <c r="I33" s="152"/>
      <c r="J33" s="152"/>
      <c r="K33" s="152"/>
      <c r="L33" s="145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hidden="1" s="2" customFormat="1" ht="14.4" customHeight="1">
      <c r="A34" s="38"/>
      <c r="B34" s="44"/>
      <c r="C34" s="38"/>
      <c r="D34" s="38"/>
      <c r="E34" s="38"/>
      <c r="F34" s="155" t="s">
        <v>37</v>
      </c>
      <c r="G34" s="38"/>
      <c r="H34" s="38"/>
      <c r="I34" s="155" t="s">
        <v>36</v>
      </c>
      <c r="J34" s="155" t="s">
        <v>38</v>
      </c>
      <c r="K34" s="38"/>
      <c r="L34" s="145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156" t="s">
        <v>39</v>
      </c>
      <c r="E35" s="143" t="s">
        <v>40</v>
      </c>
      <c r="F35" s="157">
        <f>ROUND((SUM(BE93:BE160)),  2)</f>
        <v>0</v>
      </c>
      <c r="G35" s="38"/>
      <c r="H35" s="38"/>
      <c r="I35" s="158">
        <v>0.20999999999999999</v>
      </c>
      <c r="J35" s="157">
        <f>ROUND(((SUM(BE93:BE160))*I35),  2)</f>
        <v>0</v>
      </c>
      <c r="K35" s="38"/>
      <c r="L35" s="145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3" t="s">
        <v>41</v>
      </c>
      <c r="F36" s="157">
        <f>ROUND((SUM(BF93:BF160)),  2)</f>
        <v>0</v>
      </c>
      <c r="G36" s="38"/>
      <c r="H36" s="38"/>
      <c r="I36" s="158">
        <v>0.14999999999999999</v>
      </c>
      <c r="J36" s="157">
        <f>ROUND(((SUM(BF93:BF160))*I36),  2)</f>
        <v>0</v>
      </c>
      <c r="K36" s="38"/>
      <c r="L36" s="145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3" t="s">
        <v>42</v>
      </c>
      <c r="F37" s="157">
        <f>ROUND((SUM(BG93:BG160)),  2)</f>
        <v>0</v>
      </c>
      <c r="G37" s="38"/>
      <c r="H37" s="38"/>
      <c r="I37" s="158">
        <v>0.20999999999999999</v>
      </c>
      <c r="J37" s="157">
        <f>0</f>
        <v>0</v>
      </c>
      <c r="K37" s="38"/>
      <c r="L37" s="145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44"/>
      <c r="C38" s="38"/>
      <c r="D38" s="38"/>
      <c r="E38" s="143" t="s">
        <v>43</v>
      </c>
      <c r="F38" s="157">
        <f>ROUND((SUM(BH93:BH160)),  2)</f>
        <v>0</v>
      </c>
      <c r="G38" s="38"/>
      <c r="H38" s="38"/>
      <c r="I38" s="158">
        <v>0.14999999999999999</v>
      </c>
      <c r="J38" s="157">
        <f>0</f>
        <v>0</v>
      </c>
      <c r="K38" s="38"/>
      <c r="L38" s="145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44"/>
      <c r="C39" s="38"/>
      <c r="D39" s="38"/>
      <c r="E39" s="143" t="s">
        <v>44</v>
      </c>
      <c r="F39" s="157">
        <f>ROUND((SUM(BI93:BI160)),  2)</f>
        <v>0</v>
      </c>
      <c r="G39" s="38"/>
      <c r="H39" s="38"/>
      <c r="I39" s="158">
        <v>0</v>
      </c>
      <c r="J39" s="157">
        <f>0</f>
        <v>0</v>
      </c>
      <c r="K39" s="38"/>
      <c r="L39" s="145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hidden="1" s="2" customFormat="1" ht="6.96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145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hidden="1" s="2" customFormat="1" ht="25.44" customHeight="1">
      <c r="A41" s="38"/>
      <c r="B41" s="44"/>
      <c r="C41" s="159"/>
      <c r="D41" s="160" t="s">
        <v>45</v>
      </c>
      <c r="E41" s="161"/>
      <c r="F41" s="161"/>
      <c r="G41" s="162" t="s">
        <v>46</v>
      </c>
      <c r="H41" s="163" t="s">
        <v>47</v>
      </c>
      <c r="I41" s="161"/>
      <c r="J41" s="164">
        <f>SUM(J32:J39)</f>
        <v>0</v>
      </c>
      <c r="K41" s="165"/>
      <c r="L41" s="145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hidden="1" s="2" customFormat="1" ht="14.4" customHeight="1">
      <c r="A42" s="38"/>
      <c r="B42" s="166"/>
      <c r="C42" s="167"/>
      <c r="D42" s="167"/>
      <c r="E42" s="167"/>
      <c r="F42" s="167"/>
      <c r="G42" s="167"/>
      <c r="H42" s="167"/>
      <c r="I42" s="167"/>
      <c r="J42" s="167"/>
      <c r="K42" s="167"/>
      <c r="L42" s="145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hidden="1"/>
    <row r="44" hidden="1"/>
    <row r="45" hidden="1"/>
    <row r="46" s="2" customFormat="1" ht="6.96" customHeight="1">
      <c r="A46" s="38"/>
      <c r="B46" s="168"/>
      <c r="C46" s="169"/>
      <c r="D46" s="169"/>
      <c r="E46" s="169"/>
      <c r="F46" s="169"/>
      <c r="G46" s="169"/>
      <c r="H46" s="169"/>
      <c r="I46" s="169"/>
      <c r="J46" s="169"/>
      <c r="K46" s="169"/>
      <c r="L46" s="145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s="2" customFormat="1" ht="24.96" customHeight="1">
      <c r="A47" s="38"/>
      <c r="B47" s="39"/>
      <c r="C47" s="23" t="s">
        <v>245</v>
      </c>
      <c r="D47" s="40"/>
      <c r="E47" s="40"/>
      <c r="F47" s="40"/>
      <c r="G47" s="40"/>
      <c r="H47" s="40"/>
      <c r="I47" s="40"/>
      <c r="J47" s="40"/>
      <c r="K47" s="40"/>
      <c r="L47" s="145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s="2" customFormat="1" ht="6.96" customHeight="1">
      <c r="A48" s="38"/>
      <c r="B48" s="39"/>
      <c r="C48" s="40"/>
      <c r="D48" s="40"/>
      <c r="E48" s="40"/>
      <c r="F48" s="40"/>
      <c r="G48" s="40"/>
      <c r="H48" s="40"/>
      <c r="I48" s="40"/>
      <c r="J48" s="40"/>
      <c r="K48" s="40"/>
      <c r="L48" s="145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s="2" customFormat="1" ht="12" customHeight="1">
      <c r="A49" s="38"/>
      <c r="B49" s="39"/>
      <c r="C49" s="32" t="s">
        <v>16</v>
      </c>
      <c r="D49" s="40"/>
      <c r="E49" s="40"/>
      <c r="F49" s="40"/>
      <c r="G49" s="40"/>
      <c r="H49" s="40"/>
      <c r="I49" s="40"/>
      <c r="J49" s="40"/>
      <c r="K49" s="40"/>
      <c r="L49" s="145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s="2" customFormat="1" ht="16.5" customHeight="1">
      <c r="A50" s="38"/>
      <c r="B50" s="39"/>
      <c r="C50" s="40"/>
      <c r="D50" s="40"/>
      <c r="E50" s="170" t="str">
        <f>E7</f>
        <v>3. STAVBA - FIALOVÁ - Vozovna Pisárky, etapa III. - vratná tramvajová smyčka</v>
      </c>
      <c r="F50" s="32"/>
      <c r="G50" s="32"/>
      <c r="H50" s="32"/>
      <c r="I50" s="40"/>
      <c r="J50" s="40"/>
      <c r="K50" s="40"/>
      <c r="L50" s="145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s="1" customFormat="1" ht="12" customHeight="1">
      <c r="B51" s="21"/>
      <c r="C51" s="32" t="s">
        <v>241</v>
      </c>
      <c r="D51" s="22"/>
      <c r="E51" s="22"/>
      <c r="F51" s="22"/>
      <c r="G51" s="22"/>
      <c r="H51" s="22"/>
      <c r="I51" s="22"/>
      <c r="J51" s="22"/>
      <c r="K51" s="22"/>
      <c r="L51" s="20"/>
    </row>
    <row r="52" s="2" customFormat="1" ht="16.5" customHeight="1">
      <c r="A52" s="38"/>
      <c r="B52" s="39"/>
      <c r="C52" s="40"/>
      <c r="D52" s="40"/>
      <c r="E52" s="170" t="s">
        <v>3830</v>
      </c>
      <c r="F52" s="40"/>
      <c r="G52" s="40"/>
      <c r="H52" s="40"/>
      <c r="I52" s="40"/>
      <c r="J52" s="40"/>
      <c r="K52" s="40"/>
      <c r="L52" s="145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s="2" customFormat="1" ht="12" customHeight="1">
      <c r="A53" s="38"/>
      <c r="B53" s="39"/>
      <c r="C53" s="32" t="s">
        <v>243</v>
      </c>
      <c r="D53" s="40"/>
      <c r="E53" s="40"/>
      <c r="F53" s="40"/>
      <c r="G53" s="40"/>
      <c r="H53" s="40"/>
      <c r="I53" s="40"/>
      <c r="J53" s="40"/>
      <c r="K53" s="40"/>
      <c r="L53" s="145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s="2" customFormat="1" ht="16.5" customHeight="1">
      <c r="A54" s="38"/>
      <c r="B54" s="39"/>
      <c r="C54" s="40"/>
      <c r="D54" s="40"/>
      <c r="E54" s="69" t="str">
        <f>E11</f>
        <v>SO 672 - Přípojka NN pro vrátnici</v>
      </c>
      <c r="F54" s="40"/>
      <c r="G54" s="40"/>
      <c r="H54" s="40"/>
      <c r="I54" s="40"/>
      <c r="J54" s="40"/>
      <c r="K54" s="40"/>
      <c r="L54" s="145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s="2" customFormat="1" ht="6.96" customHeight="1">
      <c r="A55" s="38"/>
      <c r="B55" s="39"/>
      <c r="C55" s="40"/>
      <c r="D55" s="40"/>
      <c r="E55" s="40"/>
      <c r="F55" s="40"/>
      <c r="G55" s="40"/>
      <c r="H55" s="40"/>
      <c r="I55" s="40"/>
      <c r="J55" s="40"/>
      <c r="K55" s="40"/>
      <c r="L55" s="145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s="2" customFormat="1" ht="12" customHeight="1">
      <c r="A56" s="38"/>
      <c r="B56" s="39"/>
      <c r="C56" s="32" t="s">
        <v>21</v>
      </c>
      <c r="D56" s="40"/>
      <c r="E56" s="40"/>
      <c r="F56" s="27" t="str">
        <f>F14</f>
        <v xml:space="preserve"> </v>
      </c>
      <c r="G56" s="40"/>
      <c r="H56" s="40"/>
      <c r="I56" s="32" t="s">
        <v>23</v>
      </c>
      <c r="J56" s="72" t="str">
        <f>IF(J14="","",J14)</f>
        <v>20. 12. 2021</v>
      </c>
      <c r="K56" s="40"/>
      <c r="L56" s="145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s="2" customFormat="1" ht="6.96" customHeight="1">
      <c r="A57" s="38"/>
      <c r="B57" s="39"/>
      <c r="C57" s="40"/>
      <c r="D57" s="40"/>
      <c r="E57" s="40"/>
      <c r="F57" s="40"/>
      <c r="G57" s="40"/>
      <c r="H57" s="40"/>
      <c r="I57" s="40"/>
      <c r="J57" s="40"/>
      <c r="K57" s="40"/>
      <c r="L57" s="145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s="2" customFormat="1" ht="15.15" customHeight="1">
      <c r="A58" s="38"/>
      <c r="B58" s="39"/>
      <c r="C58" s="32" t="s">
        <v>25</v>
      </c>
      <c r="D58" s="40"/>
      <c r="E58" s="40"/>
      <c r="F58" s="27" t="str">
        <f>E17</f>
        <v xml:space="preserve"> </v>
      </c>
      <c r="G58" s="40"/>
      <c r="H58" s="40"/>
      <c r="I58" s="32" t="s">
        <v>30</v>
      </c>
      <c r="J58" s="36" t="str">
        <f>E23</f>
        <v xml:space="preserve"> </v>
      </c>
      <c r="K58" s="40"/>
      <c r="L58" s="145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</row>
    <row r="59" s="2" customFormat="1" ht="15.15" customHeight="1">
      <c r="A59" s="38"/>
      <c r="B59" s="39"/>
      <c r="C59" s="32" t="s">
        <v>28</v>
      </c>
      <c r="D59" s="40"/>
      <c r="E59" s="40"/>
      <c r="F59" s="27" t="str">
        <f>IF(E20="","",E20)</f>
        <v>Vyplň údaj</v>
      </c>
      <c r="G59" s="40"/>
      <c r="H59" s="40"/>
      <c r="I59" s="32" t="s">
        <v>32</v>
      </c>
      <c r="J59" s="36" t="str">
        <f>E26</f>
        <v xml:space="preserve"> </v>
      </c>
      <c r="K59" s="40"/>
      <c r="L59" s="145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</row>
    <row r="60" s="2" customFormat="1" ht="10.32" customHeight="1">
      <c r="A60" s="38"/>
      <c r="B60" s="39"/>
      <c r="C60" s="40"/>
      <c r="D60" s="40"/>
      <c r="E60" s="40"/>
      <c r="F60" s="40"/>
      <c r="G60" s="40"/>
      <c r="H60" s="40"/>
      <c r="I60" s="40"/>
      <c r="J60" s="40"/>
      <c r="K60" s="40"/>
      <c r="L60" s="145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</row>
    <row r="61" s="2" customFormat="1" ht="29.28" customHeight="1">
      <c r="A61" s="38"/>
      <c r="B61" s="39"/>
      <c r="C61" s="171" t="s">
        <v>246</v>
      </c>
      <c r="D61" s="172"/>
      <c r="E61" s="172"/>
      <c r="F61" s="172"/>
      <c r="G61" s="172"/>
      <c r="H61" s="172"/>
      <c r="I61" s="172"/>
      <c r="J61" s="173" t="s">
        <v>247</v>
      </c>
      <c r="K61" s="172"/>
      <c r="L61" s="145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 s="2" customFormat="1" ht="10.32" customHeight="1">
      <c r="A62" s="38"/>
      <c r="B62" s="39"/>
      <c r="C62" s="40"/>
      <c r="D62" s="40"/>
      <c r="E62" s="40"/>
      <c r="F62" s="40"/>
      <c r="G62" s="40"/>
      <c r="H62" s="40"/>
      <c r="I62" s="40"/>
      <c r="J62" s="40"/>
      <c r="K62" s="40"/>
      <c r="L62" s="145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</row>
    <row r="63" s="2" customFormat="1" ht="22.8" customHeight="1">
      <c r="A63" s="38"/>
      <c r="B63" s="39"/>
      <c r="C63" s="174" t="s">
        <v>67</v>
      </c>
      <c r="D63" s="40"/>
      <c r="E63" s="40"/>
      <c r="F63" s="40"/>
      <c r="G63" s="40"/>
      <c r="H63" s="40"/>
      <c r="I63" s="40"/>
      <c r="J63" s="102">
        <f>J93</f>
        <v>0</v>
      </c>
      <c r="K63" s="40"/>
      <c r="L63" s="145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U63" s="17" t="s">
        <v>248</v>
      </c>
    </row>
    <row r="64" s="9" customFormat="1" ht="24.96" customHeight="1">
      <c r="A64" s="9"/>
      <c r="B64" s="175"/>
      <c r="C64" s="176"/>
      <c r="D64" s="177" t="s">
        <v>5384</v>
      </c>
      <c r="E64" s="178"/>
      <c r="F64" s="178"/>
      <c r="G64" s="178"/>
      <c r="H64" s="178"/>
      <c r="I64" s="178"/>
      <c r="J64" s="179">
        <f>J94</f>
        <v>0</v>
      </c>
      <c r="K64" s="176"/>
      <c r="L64" s="180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9" customFormat="1" ht="24.96" customHeight="1">
      <c r="A65" s="9"/>
      <c r="B65" s="175"/>
      <c r="C65" s="176"/>
      <c r="D65" s="177" t="s">
        <v>5385</v>
      </c>
      <c r="E65" s="178"/>
      <c r="F65" s="178"/>
      <c r="G65" s="178"/>
      <c r="H65" s="178"/>
      <c r="I65" s="178"/>
      <c r="J65" s="179">
        <f>J96</f>
        <v>0</v>
      </c>
      <c r="K65" s="176"/>
      <c r="L65" s="180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9" customFormat="1" ht="24.96" customHeight="1">
      <c r="A66" s="9"/>
      <c r="B66" s="175"/>
      <c r="C66" s="176"/>
      <c r="D66" s="177" t="s">
        <v>5386</v>
      </c>
      <c r="E66" s="178"/>
      <c r="F66" s="178"/>
      <c r="G66" s="178"/>
      <c r="H66" s="178"/>
      <c r="I66" s="178"/>
      <c r="J66" s="179">
        <f>J107</f>
        <v>0</v>
      </c>
      <c r="K66" s="176"/>
      <c r="L66" s="180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9" customFormat="1" ht="24.96" customHeight="1">
      <c r="A67" s="9"/>
      <c r="B67" s="175"/>
      <c r="C67" s="176"/>
      <c r="D67" s="177" t="s">
        <v>5387</v>
      </c>
      <c r="E67" s="178"/>
      <c r="F67" s="178"/>
      <c r="G67" s="178"/>
      <c r="H67" s="178"/>
      <c r="I67" s="178"/>
      <c r="J67" s="179">
        <f>J109</f>
        <v>0</v>
      </c>
      <c r="K67" s="176"/>
      <c r="L67" s="180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9" customFormat="1" ht="24.96" customHeight="1">
      <c r="A68" s="9"/>
      <c r="B68" s="175"/>
      <c r="C68" s="176"/>
      <c r="D68" s="177" t="s">
        <v>5388</v>
      </c>
      <c r="E68" s="178"/>
      <c r="F68" s="178"/>
      <c r="G68" s="178"/>
      <c r="H68" s="178"/>
      <c r="I68" s="178"/>
      <c r="J68" s="179">
        <f>J121</f>
        <v>0</v>
      </c>
      <c r="K68" s="176"/>
      <c r="L68" s="180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9" customFormat="1" ht="24.96" customHeight="1">
      <c r="A69" s="9"/>
      <c r="B69" s="175"/>
      <c r="C69" s="176"/>
      <c r="D69" s="177" t="s">
        <v>5390</v>
      </c>
      <c r="E69" s="178"/>
      <c r="F69" s="178"/>
      <c r="G69" s="178"/>
      <c r="H69" s="178"/>
      <c r="I69" s="178"/>
      <c r="J69" s="179">
        <f>J136</f>
        <v>0</v>
      </c>
      <c r="K69" s="176"/>
      <c r="L69" s="180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s="9" customFormat="1" ht="24.96" customHeight="1">
      <c r="A70" s="9"/>
      <c r="B70" s="175"/>
      <c r="C70" s="176"/>
      <c r="D70" s="177" t="s">
        <v>5391</v>
      </c>
      <c r="E70" s="178"/>
      <c r="F70" s="178"/>
      <c r="G70" s="178"/>
      <c r="H70" s="178"/>
      <c r="I70" s="178"/>
      <c r="J70" s="179">
        <f>J152</f>
        <v>0</v>
      </c>
      <c r="K70" s="176"/>
      <c r="L70" s="180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s="9" customFormat="1" ht="24.96" customHeight="1">
      <c r="A71" s="9"/>
      <c r="B71" s="175"/>
      <c r="C71" s="176"/>
      <c r="D71" s="177" t="s">
        <v>5392</v>
      </c>
      <c r="E71" s="178"/>
      <c r="F71" s="178"/>
      <c r="G71" s="178"/>
      <c r="H71" s="178"/>
      <c r="I71" s="178"/>
      <c r="J71" s="179">
        <f>J159</f>
        <v>0</v>
      </c>
      <c r="K71" s="176"/>
      <c r="L71" s="180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s="2" customFormat="1" ht="21.84" customHeight="1">
      <c r="A72" s="38"/>
      <c r="B72" s="39"/>
      <c r="C72" s="40"/>
      <c r="D72" s="40"/>
      <c r="E72" s="40"/>
      <c r="F72" s="40"/>
      <c r="G72" s="40"/>
      <c r="H72" s="40"/>
      <c r="I72" s="40"/>
      <c r="J72" s="40"/>
      <c r="K72" s="40"/>
      <c r="L72" s="145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</row>
    <row r="73" s="2" customFormat="1" ht="6.96" customHeight="1">
      <c r="A73" s="38"/>
      <c r="B73" s="59"/>
      <c r="C73" s="60"/>
      <c r="D73" s="60"/>
      <c r="E73" s="60"/>
      <c r="F73" s="60"/>
      <c r="G73" s="60"/>
      <c r="H73" s="60"/>
      <c r="I73" s="60"/>
      <c r="J73" s="60"/>
      <c r="K73" s="60"/>
      <c r="L73" s="145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</row>
    <row r="77" s="2" customFormat="1" ht="6.96" customHeight="1">
      <c r="A77" s="38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145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78" s="2" customFormat="1" ht="24.96" customHeight="1">
      <c r="A78" s="38"/>
      <c r="B78" s="39"/>
      <c r="C78" s="23" t="s">
        <v>250</v>
      </c>
      <c r="D78" s="40"/>
      <c r="E78" s="40"/>
      <c r="F78" s="40"/>
      <c r="G78" s="40"/>
      <c r="H78" s="40"/>
      <c r="I78" s="40"/>
      <c r="J78" s="40"/>
      <c r="K78" s="40"/>
      <c r="L78" s="145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</row>
    <row r="79" s="2" customFormat="1" ht="6.96" customHeight="1">
      <c r="A79" s="38"/>
      <c r="B79" s="39"/>
      <c r="C79" s="40"/>
      <c r="D79" s="40"/>
      <c r="E79" s="40"/>
      <c r="F79" s="40"/>
      <c r="G79" s="40"/>
      <c r="H79" s="40"/>
      <c r="I79" s="40"/>
      <c r="J79" s="40"/>
      <c r="K79" s="40"/>
      <c r="L79" s="145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</row>
    <row r="80" s="2" customFormat="1" ht="12" customHeight="1">
      <c r="A80" s="38"/>
      <c r="B80" s="39"/>
      <c r="C80" s="32" t="s">
        <v>16</v>
      </c>
      <c r="D80" s="40"/>
      <c r="E80" s="40"/>
      <c r="F80" s="40"/>
      <c r="G80" s="40"/>
      <c r="H80" s="40"/>
      <c r="I80" s="40"/>
      <c r="J80" s="40"/>
      <c r="K80" s="40"/>
      <c r="L80" s="145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16.5" customHeight="1">
      <c r="A81" s="38"/>
      <c r="B81" s="39"/>
      <c r="C81" s="40"/>
      <c r="D81" s="40"/>
      <c r="E81" s="170" t="str">
        <f>E7</f>
        <v>3. STAVBA - FIALOVÁ - Vozovna Pisárky, etapa III. - vratná tramvajová smyčka</v>
      </c>
      <c r="F81" s="32"/>
      <c r="G81" s="32"/>
      <c r="H81" s="32"/>
      <c r="I81" s="40"/>
      <c r="J81" s="40"/>
      <c r="K81" s="40"/>
      <c r="L81" s="145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1" customFormat="1" ht="12" customHeight="1">
      <c r="B82" s="21"/>
      <c r="C82" s="32" t="s">
        <v>241</v>
      </c>
      <c r="D82" s="22"/>
      <c r="E82" s="22"/>
      <c r="F82" s="22"/>
      <c r="G82" s="22"/>
      <c r="H82" s="22"/>
      <c r="I82" s="22"/>
      <c r="J82" s="22"/>
      <c r="K82" s="22"/>
      <c r="L82" s="20"/>
    </row>
    <row r="83" s="2" customFormat="1" ht="16.5" customHeight="1">
      <c r="A83" s="38"/>
      <c r="B83" s="39"/>
      <c r="C83" s="40"/>
      <c r="D83" s="40"/>
      <c r="E83" s="170" t="s">
        <v>3830</v>
      </c>
      <c r="F83" s="40"/>
      <c r="G83" s="40"/>
      <c r="H83" s="40"/>
      <c r="I83" s="40"/>
      <c r="J83" s="40"/>
      <c r="K83" s="40"/>
      <c r="L83" s="145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243</v>
      </c>
      <c r="D84" s="40"/>
      <c r="E84" s="40"/>
      <c r="F84" s="40"/>
      <c r="G84" s="40"/>
      <c r="H84" s="40"/>
      <c r="I84" s="40"/>
      <c r="J84" s="40"/>
      <c r="K84" s="40"/>
      <c r="L84" s="145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69" t="str">
        <f>E11</f>
        <v>SO 672 - Přípojka NN pro vrátnici</v>
      </c>
      <c r="F85" s="40"/>
      <c r="G85" s="40"/>
      <c r="H85" s="40"/>
      <c r="I85" s="40"/>
      <c r="J85" s="40"/>
      <c r="K85" s="40"/>
      <c r="L85" s="145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6.96" customHeight="1">
      <c r="A86" s="38"/>
      <c r="B86" s="39"/>
      <c r="C86" s="40"/>
      <c r="D86" s="40"/>
      <c r="E86" s="40"/>
      <c r="F86" s="40"/>
      <c r="G86" s="40"/>
      <c r="H86" s="40"/>
      <c r="I86" s="40"/>
      <c r="J86" s="40"/>
      <c r="K86" s="40"/>
      <c r="L86" s="145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2" customHeight="1">
      <c r="A87" s="38"/>
      <c r="B87" s="39"/>
      <c r="C87" s="32" t="s">
        <v>21</v>
      </c>
      <c r="D87" s="40"/>
      <c r="E87" s="40"/>
      <c r="F87" s="27" t="str">
        <f>F14</f>
        <v xml:space="preserve"> </v>
      </c>
      <c r="G87" s="40"/>
      <c r="H87" s="40"/>
      <c r="I87" s="32" t="s">
        <v>23</v>
      </c>
      <c r="J87" s="72" t="str">
        <f>IF(J14="","",J14)</f>
        <v>20. 12. 2021</v>
      </c>
      <c r="K87" s="40"/>
      <c r="L87" s="145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145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5.15" customHeight="1">
      <c r="A89" s="38"/>
      <c r="B89" s="39"/>
      <c r="C89" s="32" t="s">
        <v>25</v>
      </c>
      <c r="D89" s="40"/>
      <c r="E89" s="40"/>
      <c r="F89" s="27" t="str">
        <f>E17</f>
        <v xml:space="preserve"> </v>
      </c>
      <c r="G89" s="40"/>
      <c r="H89" s="40"/>
      <c r="I89" s="32" t="s">
        <v>30</v>
      </c>
      <c r="J89" s="36" t="str">
        <f>E23</f>
        <v xml:space="preserve"> </v>
      </c>
      <c r="K89" s="40"/>
      <c r="L89" s="145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15.15" customHeight="1">
      <c r="A90" s="38"/>
      <c r="B90" s="39"/>
      <c r="C90" s="32" t="s">
        <v>28</v>
      </c>
      <c r="D90" s="40"/>
      <c r="E90" s="40"/>
      <c r="F90" s="27" t="str">
        <f>IF(E20="","",E20)</f>
        <v>Vyplň údaj</v>
      </c>
      <c r="G90" s="40"/>
      <c r="H90" s="40"/>
      <c r="I90" s="32" t="s">
        <v>32</v>
      </c>
      <c r="J90" s="36" t="str">
        <f>E26</f>
        <v xml:space="preserve"> </v>
      </c>
      <c r="K90" s="40"/>
      <c r="L90" s="145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0.32" customHeight="1">
      <c r="A91" s="38"/>
      <c r="B91" s="39"/>
      <c r="C91" s="40"/>
      <c r="D91" s="40"/>
      <c r="E91" s="40"/>
      <c r="F91" s="40"/>
      <c r="G91" s="40"/>
      <c r="H91" s="40"/>
      <c r="I91" s="40"/>
      <c r="J91" s="40"/>
      <c r="K91" s="40"/>
      <c r="L91" s="145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10" customFormat="1" ht="29.28" customHeight="1">
      <c r="A92" s="181"/>
      <c r="B92" s="182"/>
      <c r="C92" s="183" t="s">
        <v>251</v>
      </c>
      <c r="D92" s="184" t="s">
        <v>54</v>
      </c>
      <c r="E92" s="184" t="s">
        <v>50</v>
      </c>
      <c r="F92" s="184" t="s">
        <v>51</v>
      </c>
      <c r="G92" s="184" t="s">
        <v>252</v>
      </c>
      <c r="H92" s="184" t="s">
        <v>253</v>
      </c>
      <c r="I92" s="184" t="s">
        <v>254</v>
      </c>
      <c r="J92" s="184" t="s">
        <v>247</v>
      </c>
      <c r="K92" s="185" t="s">
        <v>255</v>
      </c>
      <c r="L92" s="186"/>
      <c r="M92" s="92" t="s">
        <v>19</v>
      </c>
      <c r="N92" s="93" t="s">
        <v>39</v>
      </c>
      <c r="O92" s="93" t="s">
        <v>256</v>
      </c>
      <c r="P92" s="93" t="s">
        <v>257</v>
      </c>
      <c r="Q92" s="93" t="s">
        <v>258</v>
      </c>
      <c r="R92" s="93" t="s">
        <v>259</v>
      </c>
      <c r="S92" s="93" t="s">
        <v>260</v>
      </c>
      <c r="T92" s="94" t="s">
        <v>261</v>
      </c>
      <c r="U92" s="181"/>
      <c r="V92" s="181"/>
      <c r="W92" s="181"/>
      <c r="X92" s="181"/>
      <c r="Y92" s="181"/>
      <c r="Z92" s="181"/>
      <c r="AA92" s="181"/>
      <c r="AB92" s="181"/>
      <c r="AC92" s="181"/>
      <c r="AD92" s="181"/>
      <c r="AE92" s="181"/>
    </row>
    <row r="93" s="2" customFormat="1" ht="22.8" customHeight="1">
      <c r="A93" s="38"/>
      <c r="B93" s="39"/>
      <c r="C93" s="99" t="s">
        <v>262</v>
      </c>
      <c r="D93" s="40"/>
      <c r="E93" s="40"/>
      <c r="F93" s="40"/>
      <c r="G93" s="40"/>
      <c r="H93" s="40"/>
      <c r="I93" s="40"/>
      <c r="J93" s="187">
        <f>BK93</f>
        <v>0</v>
      </c>
      <c r="K93" s="40"/>
      <c r="L93" s="44"/>
      <c r="M93" s="95"/>
      <c r="N93" s="188"/>
      <c r="O93" s="96"/>
      <c r="P93" s="189">
        <f>P94+P96+P107+P109+P121+P136+P152+P159</f>
        <v>0</v>
      </c>
      <c r="Q93" s="96"/>
      <c r="R93" s="189">
        <f>R94+R96+R107+R109+R121+R136+R152+R159</f>
        <v>0</v>
      </c>
      <c r="S93" s="96"/>
      <c r="T93" s="190">
        <f>T94+T96+T107+T109+T121+T136+T152+T159</f>
        <v>0</v>
      </c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T93" s="17" t="s">
        <v>68</v>
      </c>
      <c r="AU93" s="17" t="s">
        <v>248</v>
      </c>
      <c r="BK93" s="191">
        <f>BK94+BK96+BK107+BK109+BK121+BK136+BK152+BK159</f>
        <v>0</v>
      </c>
    </row>
    <row r="94" s="11" customFormat="1" ht="25.92" customHeight="1">
      <c r="A94" s="11"/>
      <c r="B94" s="192"/>
      <c r="C94" s="193"/>
      <c r="D94" s="194" t="s">
        <v>68</v>
      </c>
      <c r="E94" s="195" t="s">
        <v>5393</v>
      </c>
      <c r="F94" s="195" t="s">
        <v>5394</v>
      </c>
      <c r="G94" s="193"/>
      <c r="H94" s="193"/>
      <c r="I94" s="196"/>
      <c r="J94" s="197">
        <f>BK94</f>
        <v>0</v>
      </c>
      <c r="K94" s="193"/>
      <c r="L94" s="198"/>
      <c r="M94" s="199"/>
      <c r="N94" s="200"/>
      <c r="O94" s="200"/>
      <c r="P94" s="201">
        <f>P95</f>
        <v>0</v>
      </c>
      <c r="Q94" s="200"/>
      <c r="R94" s="201">
        <f>R95</f>
        <v>0</v>
      </c>
      <c r="S94" s="200"/>
      <c r="T94" s="202">
        <f>T95</f>
        <v>0</v>
      </c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R94" s="203" t="s">
        <v>76</v>
      </c>
      <c r="AT94" s="204" t="s">
        <v>68</v>
      </c>
      <c r="AU94" s="204" t="s">
        <v>69</v>
      </c>
      <c r="AY94" s="203" t="s">
        <v>266</v>
      </c>
      <c r="BK94" s="205">
        <f>BK95</f>
        <v>0</v>
      </c>
    </row>
    <row r="95" s="2" customFormat="1" ht="16.5" customHeight="1">
      <c r="A95" s="38"/>
      <c r="B95" s="39"/>
      <c r="C95" s="239" t="s">
        <v>76</v>
      </c>
      <c r="D95" s="239" t="s">
        <v>299</v>
      </c>
      <c r="E95" s="240" t="s">
        <v>5740</v>
      </c>
      <c r="F95" s="241" t="s">
        <v>5741</v>
      </c>
      <c r="G95" s="242" t="s">
        <v>5069</v>
      </c>
      <c r="H95" s="243">
        <v>1</v>
      </c>
      <c r="I95" s="244"/>
      <c r="J95" s="245">
        <f>ROUND(I95*H95,2)</f>
        <v>0</v>
      </c>
      <c r="K95" s="241" t="s">
        <v>19</v>
      </c>
      <c r="L95" s="246"/>
      <c r="M95" s="247" t="s">
        <v>19</v>
      </c>
      <c r="N95" s="248" t="s">
        <v>40</v>
      </c>
      <c r="O95" s="84"/>
      <c r="P95" s="215">
        <f>O95*H95</f>
        <v>0</v>
      </c>
      <c r="Q95" s="215">
        <v>0</v>
      </c>
      <c r="R95" s="215">
        <f>Q95*H95</f>
        <v>0</v>
      </c>
      <c r="S95" s="215">
        <v>0</v>
      </c>
      <c r="T95" s="216">
        <f>S95*H95</f>
        <v>0</v>
      </c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R95" s="217" t="s">
        <v>303</v>
      </c>
      <c r="AT95" s="217" t="s">
        <v>299</v>
      </c>
      <c r="AU95" s="217" t="s">
        <v>76</v>
      </c>
      <c r="AY95" s="17" t="s">
        <v>266</v>
      </c>
      <c r="BE95" s="218">
        <f>IF(N95="základní",J95,0)</f>
        <v>0</v>
      </c>
      <c r="BF95" s="218">
        <f>IF(N95="snížená",J95,0)</f>
        <v>0</v>
      </c>
      <c r="BG95" s="218">
        <f>IF(N95="zákl. přenesená",J95,0)</f>
        <v>0</v>
      </c>
      <c r="BH95" s="218">
        <f>IF(N95="sníž. přenesená",J95,0)</f>
        <v>0</v>
      </c>
      <c r="BI95" s="218">
        <f>IF(N95="nulová",J95,0)</f>
        <v>0</v>
      </c>
      <c r="BJ95" s="17" t="s">
        <v>76</v>
      </c>
      <c r="BK95" s="218">
        <f>ROUND(I95*H95,2)</f>
        <v>0</v>
      </c>
      <c r="BL95" s="17" t="s">
        <v>265</v>
      </c>
      <c r="BM95" s="217" t="s">
        <v>78</v>
      </c>
    </row>
    <row r="96" s="11" customFormat="1" ht="25.92" customHeight="1">
      <c r="A96" s="11"/>
      <c r="B96" s="192"/>
      <c r="C96" s="193"/>
      <c r="D96" s="194" t="s">
        <v>68</v>
      </c>
      <c r="E96" s="195" t="s">
        <v>5425</v>
      </c>
      <c r="F96" s="195" t="s">
        <v>5426</v>
      </c>
      <c r="G96" s="193"/>
      <c r="H96" s="193"/>
      <c r="I96" s="196"/>
      <c r="J96" s="197">
        <f>BK96</f>
        <v>0</v>
      </c>
      <c r="K96" s="193"/>
      <c r="L96" s="198"/>
      <c r="M96" s="199"/>
      <c r="N96" s="200"/>
      <c r="O96" s="200"/>
      <c r="P96" s="201">
        <f>SUM(P97:P106)</f>
        <v>0</v>
      </c>
      <c r="Q96" s="200"/>
      <c r="R96" s="201">
        <f>SUM(R97:R106)</f>
        <v>0</v>
      </c>
      <c r="S96" s="200"/>
      <c r="T96" s="202">
        <f>SUM(T97:T106)</f>
        <v>0</v>
      </c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R96" s="203" t="s">
        <v>76</v>
      </c>
      <c r="AT96" s="204" t="s">
        <v>68</v>
      </c>
      <c r="AU96" s="204" t="s">
        <v>69</v>
      </c>
      <c r="AY96" s="203" t="s">
        <v>266</v>
      </c>
      <c r="BK96" s="205">
        <f>SUM(BK97:BK106)</f>
        <v>0</v>
      </c>
    </row>
    <row r="97" s="2" customFormat="1" ht="16.5" customHeight="1">
      <c r="A97" s="38"/>
      <c r="B97" s="39"/>
      <c r="C97" s="239" t="s">
        <v>78</v>
      </c>
      <c r="D97" s="239" t="s">
        <v>299</v>
      </c>
      <c r="E97" s="240" t="s">
        <v>5742</v>
      </c>
      <c r="F97" s="241" t="s">
        <v>5743</v>
      </c>
      <c r="G97" s="242" t="s">
        <v>5069</v>
      </c>
      <c r="H97" s="243">
        <v>6</v>
      </c>
      <c r="I97" s="244"/>
      <c r="J97" s="245">
        <f>ROUND(I97*H97,2)</f>
        <v>0</v>
      </c>
      <c r="K97" s="241" t="s">
        <v>19</v>
      </c>
      <c r="L97" s="246"/>
      <c r="M97" s="247" t="s">
        <v>19</v>
      </c>
      <c r="N97" s="248" t="s">
        <v>40</v>
      </c>
      <c r="O97" s="84"/>
      <c r="P97" s="215">
        <f>O97*H97</f>
        <v>0</v>
      </c>
      <c r="Q97" s="215">
        <v>0</v>
      </c>
      <c r="R97" s="215">
        <f>Q97*H97</f>
        <v>0</v>
      </c>
      <c r="S97" s="215">
        <v>0</v>
      </c>
      <c r="T97" s="216">
        <f>S97*H97</f>
        <v>0</v>
      </c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R97" s="217" t="s">
        <v>303</v>
      </c>
      <c r="AT97" s="217" t="s">
        <v>299</v>
      </c>
      <c r="AU97" s="217" t="s">
        <v>76</v>
      </c>
      <c r="AY97" s="17" t="s">
        <v>266</v>
      </c>
      <c r="BE97" s="218">
        <f>IF(N97="základní",J97,0)</f>
        <v>0</v>
      </c>
      <c r="BF97" s="218">
        <f>IF(N97="snížená",J97,0)</f>
        <v>0</v>
      </c>
      <c r="BG97" s="218">
        <f>IF(N97="zákl. přenesená",J97,0)</f>
        <v>0</v>
      </c>
      <c r="BH97" s="218">
        <f>IF(N97="sníž. přenesená",J97,0)</f>
        <v>0</v>
      </c>
      <c r="BI97" s="218">
        <f>IF(N97="nulová",J97,0)</f>
        <v>0</v>
      </c>
      <c r="BJ97" s="17" t="s">
        <v>76</v>
      </c>
      <c r="BK97" s="218">
        <f>ROUND(I97*H97,2)</f>
        <v>0</v>
      </c>
      <c r="BL97" s="17" t="s">
        <v>265</v>
      </c>
      <c r="BM97" s="217" t="s">
        <v>265</v>
      </c>
    </row>
    <row r="98" s="2" customFormat="1" ht="16.5" customHeight="1">
      <c r="A98" s="38"/>
      <c r="B98" s="39"/>
      <c r="C98" s="239" t="s">
        <v>312</v>
      </c>
      <c r="D98" s="239" t="s">
        <v>299</v>
      </c>
      <c r="E98" s="240" t="s">
        <v>5744</v>
      </c>
      <c r="F98" s="241" t="s">
        <v>5745</v>
      </c>
      <c r="G98" s="242" t="s">
        <v>5069</v>
      </c>
      <c r="H98" s="243">
        <v>6</v>
      </c>
      <c r="I98" s="244"/>
      <c r="J98" s="245">
        <f>ROUND(I98*H98,2)</f>
        <v>0</v>
      </c>
      <c r="K98" s="241" t="s">
        <v>19</v>
      </c>
      <c r="L98" s="246"/>
      <c r="M98" s="247" t="s">
        <v>19</v>
      </c>
      <c r="N98" s="248" t="s">
        <v>40</v>
      </c>
      <c r="O98" s="84"/>
      <c r="P98" s="215">
        <f>O98*H98</f>
        <v>0</v>
      </c>
      <c r="Q98" s="215">
        <v>0</v>
      </c>
      <c r="R98" s="215">
        <f>Q98*H98</f>
        <v>0</v>
      </c>
      <c r="S98" s="215">
        <v>0</v>
      </c>
      <c r="T98" s="216">
        <f>S98*H98</f>
        <v>0</v>
      </c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R98" s="217" t="s">
        <v>303</v>
      </c>
      <c r="AT98" s="217" t="s">
        <v>299</v>
      </c>
      <c r="AU98" s="217" t="s">
        <v>76</v>
      </c>
      <c r="AY98" s="17" t="s">
        <v>266</v>
      </c>
      <c r="BE98" s="218">
        <f>IF(N98="základní",J98,0)</f>
        <v>0</v>
      </c>
      <c r="BF98" s="218">
        <f>IF(N98="snížená",J98,0)</f>
        <v>0</v>
      </c>
      <c r="BG98" s="218">
        <f>IF(N98="zákl. přenesená",J98,0)</f>
        <v>0</v>
      </c>
      <c r="BH98" s="218">
        <f>IF(N98="sníž. přenesená",J98,0)</f>
        <v>0</v>
      </c>
      <c r="BI98" s="218">
        <f>IF(N98="nulová",J98,0)</f>
        <v>0</v>
      </c>
      <c r="BJ98" s="17" t="s">
        <v>76</v>
      </c>
      <c r="BK98" s="218">
        <f>ROUND(I98*H98,2)</f>
        <v>0</v>
      </c>
      <c r="BL98" s="17" t="s">
        <v>265</v>
      </c>
      <c r="BM98" s="217" t="s">
        <v>338</v>
      </c>
    </row>
    <row r="99" s="2" customFormat="1" ht="16.5" customHeight="1">
      <c r="A99" s="38"/>
      <c r="B99" s="39"/>
      <c r="C99" s="239" t="s">
        <v>265</v>
      </c>
      <c r="D99" s="239" t="s">
        <v>299</v>
      </c>
      <c r="E99" s="240" t="s">
        <v>5746</v>
      </c>
      <c r="F99" s="241" t="s">
        <v>5747</v>
      </c>
      <c r="G99" s="242" t="s">
        <v>5035</v>
      </c>
      <c r="H99" s="243">
        <v>340</v>
      </c>
      <c r="I99" s="244"/>
      <c r="J99" s="245">
        <f>ROUND(I99*H99,2)</f>
        <v>0</v>
      </c>
      <c r="K99" s="241" t="s">
        <v>19</v>
      </c>
      <c r="L99" s="246"/>
      <c r="M99" s="247" t="s">
        <v>19</v>
      </c>
      <c r="N99" s="248" t="s">
        <v>40</v>
      </c>
      <c r="O99" s="84"/>
      <c r="P99" s="215">
        <f>O99*H99</f>
        <v>0</v>
      </c>
      <c r="Q99" s="215">
        <v>0</v>
      </c>
      <c r="R99" s="215">
        <f>Q99*H99</f>
        <v>0</v>
      </c>
      <c r="S99" s="215">
        <v>0</v>
      </c>
      <c r="T99" s="216">
        <f>S99*H99</f>
        <v>0</v>
      </c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R99" s="217" t="s">
        <v>303</v>
      </c>
      <c r="AT99" s="217" t="s">
        <v>299</v>
      </c>
      <c r="AU99" s="217" t="s">
        <v>76</v>
      </c>
      <c r="AY99" s="17" t="s">
        <v>266</v>
      </c>
      <c r="BE99" s="218">
        <f>IF(N99="základní",J99,0)</f>
        <v>0</v>
      </c>
      <c r="BF99" s="218">
        <f>IF(N99="snížená",J99,0)</f>
        <v>0</v>
      </c>
      <c r="BG99" s="218">
        <f>IF(N99="zákl. přenesená",J99,0)</f>
        <v>0</v>
      </c>
      <c r="BH99" s="218">
        <f>IF(N99="sníž. přenesená",J99,0)</f>
        <v>0</v>
      </c>
      <c r="BI99" s="218">
        <f>IF(N99="nulová",J99,0)</f>
        <v>0</v>
      </c>
      <c r="BJ99" s="17" t="s">
        <v>76</v>
      </c>
      <c r="BK99" s="218">
        <f>ROUND(I99*H99,2)</f>
        <v>0</v>
      </c>
      <c r="BL99" s="17" t="s">
        <v>265</v>
      </c>
      <c r="BM99" s="217" t="s">
        <v>303</v>
      </c>
    </row>
    <row r="100" s="2" customFormat="1" ht="16.5" customHeight="1">
      <c r="A100" s="38"/>
      <c r="B100" s="39"/>
      <c r="C100" s="239" t="s">
        <v>329</v>
      </c>
      <c r="D100" s="239" t="s">
        <v>299</v>
      </c>
      <c r="E100" s="240" t="s">
        <v>5748</v>
      </c>
      <c r="F100" s="241" t="s">
        <v>5749</v>
      </c>
      <c r="G100" s="242" t="s">
        <v>5069</v>
      </c>
      <c r="H100" s="243">
        <v>2</v>
      </c>
      <c r="I100" s="244"/>
      <c r="J100" s="245">
        <f>ROUND(I100*H100,2)</f>
        <v>0</v>
      </c>
      <c r="K100" s="241" t="s">
        <v>19</v>
      </c>
      <c r="L100" s="246"/>
      <c r="M100" s="247" t="s">
        <v>19</v>
      </c>
      <c r="N100" s="248" t="s">
        <v>40</v>
      </c>
      <c r="O100" s="84"/>
      <c r="P100" s="215">
        <f>O100*H100</f>
        <v>0</v>
      </c>
      <c r="Q100" s="215">
        <v>0</v>
      </c>
      <c r="R100" s="215">
        <f>Q100*H100</f>
        <v>0</v>
      </c>
      <c r="S100" s="215">
        <v>0</v>
      </c>
      <c r="T100" s="216">
        <f>S100*H100</f>
        <v>0</v>
      </c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R100" s="217" t="s">
        <v>303</v>
      </c>
      <c r="AT100" s="217" t="s">
        <v>299</v>
      </c>
      <c r="AU100" s="217" t="s">
        <v>76</v>
      </c>
      <c r="AY100" s="17" t="s">
        <v>266</v>
      </c>
      <c r="BE100" s="218">
        <f>IF(N100="základní",J100,0)</f>
        <v>0</v>
      </c>
      <c r="BF100" s="218">
        <f>IF(N100="snížená",J100,0)</f>
        <v>0</v>
      </c>
      <c r="BG100" s="218">
        <f>IF(N100="zákl. přenesená",J100,0)</f>
        <v>0</v>
      </c>
      <c r="BH100" s="218">
        <f>IF(N100="sníž. přenesená",J100,0)</f>
        <v>0</v>
      </c>
      <c r="BI100" s="218">
        <f>IF(N100="nulová",J100,0)</f>
        <v>0</v>
      </c>
      <c r="BJ100" s="17" t="s">
        <v>76</v>
      </c>
      <c r="BK100" s="218">
        <f>ROUND(I100*H100,2)</f>
        <v>0</v>
      </c>
      <c r="BL100" s="17" t="s">
        <v>265</v>
      </c>
      <c r="BM100" s="217" t="s">
        <v>362</v>
      </c>
    </row>
    <row r="101" s="2" customFormat="1" ht="16.5" customHeight="1">
      <c r="A101" s="38"/>
      <c r="B101" s="39"/>
      <c r="C101" s="239" t="s">
        <v>338</v>
      </c>
      <c r="D101" s="239" t="s">
        <v>299</v>
      </c>
      <c r="E101" s="240" t="s">
        <v>5750</v>
      </c>
      <c r="F101" s="241" t="s">
        <v>5751</v>
      </c>
      <c r="G101" s="242" t="s">
        <v>5069</v>
      </c>
      <c r="H101" s="243">
        <v>2</v>
      </c>
      <c r="I101" s="244"/>
      <c r="J101" s="245">
        <f>ROUND(I101*H101,2)</f>
        <v>0</v>
      </c>
      <c r="K101" s="241" t="s">
        <v>19</v>
      </c>
      <c r="L101" s="246"/>
      <c r="M101" s="247" t="s">
        <v>19</v>
      </c>
      <c r="N101" s="248" t="s">
        <v>40</v>
      </c>
      <c r="O101" s="84"/>
      <c r="P101" s="215">
        <f>O101*H101</f>
        <v>0</v>
      </c>
      <c r="Q101" s="215">
        <v>0</v>
      </c>
      <c r="R101" s="215">
        <f>Q101*H101</f>
        <v>0</v>
      </c>
      <c r="S101" s="215">
        <v>0</v>
      </c>
      <c r="T101" s="216">
        <f>S101*H101</f>
        <v>0</v>
      </c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R101" s="217" t="s">
        <v>303</v>
      </c>
      <c r="AT101" s="217" t="s">
        <v>299</v>
      </c>
      <c r="AU101" s="217" t="s">
        <v>76</v>
      </c>
      <c r="AY101" s="17" t="s">
        <v>266</v>
      </c>
      <c r="BE101" s="218">
        <f>IF(N101="základní",J101,0)</f>
        <v>0</v>
      </c>
      <c r="BF101" s="218">
        <f>IF(N101="snížená",J101,0)</f>
        <v>0</v>
      </c>
      <c r="BG101" s="218">
        <f>IF(N101="zákl. přenesená",J101,0)</f>
        <v>0</v>
      </c>
      <c r="BH101" s="218">
        <f>IF(N101="sníž. přenesená",J101,0)</f>
        <v>0</v>
      </c>
      <c r="BI101" s="218">
        <f>IF(N101="nulová",J101,0)</f>
        <v>0</v>
      </c>
      <c r="BJ101" s="17" t="s">
        <v>76</v>
      </c>
      <c r="BK101" s="218">
        <f>ROUND(I101*H101,2)</f>
        <v>0</v>
      </c>
      <c r="BL101" s="17" t="s">
        <v>265</v>
      </c>
      <c r="BM101" s="217" t="s">
        <v>376</v>
      </c>
    </row>
    <row r="102" s="2" customFormat="1" ht="16.5" customHeight="1">
      <c r="A102" s="38"/>
      <c r="B102" s="39"/>
      <c r="C102" s="239" t="s">
        <v>345</v>
      </c>
      <c r="D102" s="239" t="s">
        <v>299</v>
      </c>
      <c r="E102" s="240" t="s">
        <v>5752</v>
      </c>
      <c r="F102" s="241" t="s">
        <v>5753</v>
      </c>
      <c r="G102" s="242" t="s">
        <v>5035</v>
      </c>
      <c r="H102" s="243">
        <v>20</v>
      </c>
      <c r="I102" s="244"/>
      <c r="J102" s="245">
        <f>ROUND(I102*H102,2)</f>
        <v>0</v>
      </c>
      <c r="K102" s="241" t="s">
        <v>19</v>
      </c>
      <c r="L102" s="246"/>
      <c r="M102" s="247" t="s">
        <v>19</v>
      </c>
      <c r="N102" s="248" t="s">
        <v>40</v>
      </c>
      <c r="O102" s="84"/>
      <c r="P102" s="215">
        <f>O102*H102</f>
        <v>0</v>
      </c>
      <c r="Q102" s="215">
        <v>0</v>
      </c>
      <c r="R102" s="215">
        <f>Q102*H102</f>
        <v>0</v>
      </c>
      <c r="S102" s="215">
        <v>0</v>
      </c>
      <c r="T102" s="216">
        <f>S102*H102</f>
        <v>0</v>
      </c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R102" s="217" t="s">
        <v>303</v>
      </c>
      <c r="AT102" s="217" t="s">
        <v>299</v>
      </c>
      <c r="AU102" s="217" t="s">
        <v>76</v>
      </c>
      <c r="AY102" s="17" t="s">
        <v>266</v>
      </c>
      <c r="BE102" s="218">
        <f>IF(N102="základní",J102,0)</f>
        <v>0</v>
      </c>
      <c r="BF102" s="218">
        <f>IF(N102="snížená",J102,0)</f>
        <v>0</v>
      </c>
      <c r="BG102" s="218">
        <f>IF(N102="zákl. přenesená",J102,0)</f>
        <v>0</v>
      </c>
      <c r="BH102" s="218">
        <f>IF(N102="sníž. přenesená",J102,0)</f>
        <v>0</v>
      </c>
      <c r="BI102" s="218">
        <f>IF(N102="nulová",J102,0)</f>
        <v>0</v>
      </c>
      <c r="BJ102" s="17" t="s">
        <v>76</v>
      </c>
      <c r="BK102" s="218">
        <f>ROUND(I102*H102,2)</f>
        <v>0</v>
      </c>
      <c r="BL102" s="17" t="s">
        <v>265</v>
      </c>
      <c r="BM102" s="217" t="s">
        <v>579</v>
      </c>
    </row>
    <row r="103" s="2" customFormat="1" ht="16.5" customHeight="1">
      <c r="A103" s="38"/>
      <c r="B103" s="39"/>
      <c r="C103" s="239" t="s">
        <v>303</v>
      </c>
      <c r="D103" s="239" t="s">
        <v>299</v>
      </c>
      <c r="E103" s="240" t="s">
        <v>5437</v>
      </c>
      <c r="F103" s="241" t="s">
        <v>5438</v>
      </c>
      <c r="G103" s="242" t="s">
        <v>5069</v>
      </c>
      <c r="H103" s="243">
        <v>4</v>
      </c>
      <c r="I103" s="244"/>
      <c r="J103" s="245">
        <f>ROUND(I103*H103,2)</f>
        <v>0</v>
      </c>
      <c r="K103" s="241" t="s">
        <v>19</v>
      </c>
      <c r="L103" s="246"/>
      <c r="M103" s="247" t="s">
        <v>19</v>
      </c>
      <c r="N103" s="248" t="s">
        <v>40</v>
      </c>
      <c r="O103" s="84"/>
      <c r="P103" s="215">
        <f>O103*H103</f>
        <v>0</v>
      </c>
      <c r="Q103" s="215">
        <v>0</v>
      </c>
      <c r="R103" s="215">
        <f>Q103*H103</f>
        <v>0</v>
      </c>
      <c r="S103" s="215">
        <v>0</v>
      </c>
      <c r="T103" s="216">
        <f>S103*H103</f>
        <v>0</v>
      </c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R103" s="217" t="s">
        <v>303</v>
      </c>
      <c r="AT103" s="217" t="s">
        <v>299</v>
      </c>
      <c r="AU103" s="217" t="s">
        <v>76</v>
      </c>
      <c r="AY103" s="17" t="s">
        <v>266</v>
      </c>
      <c r="BE103" s="218">
        <f>IF(N103="základní",J103,0)</f>
        <v>0</v>
      </c>
      <c r="BF103" s="218">
        <f>IF(N103="snížená",J103,0)</f>
        <v>0</v>
      </c>
      <c r="BG103" s="218">
        <f>IF(N103="zákl. přenesená",J103,0)</f>
        <v>0</v>
      </c>
      <c r="BH103" s="218">
        <f>IF(N103="sníž. přenesená",J103,0)</f>
        <v>0</v>
      </c>
      <c r="BI103" s="218">
        <f>IF(N103="nulová",J103,0)</f>
        <v>0</v>
      </c>
      <c r="BJ103" s="17" t="s">
        <v>76</v>
      </c>
      <c r="BK103" s="218">
        <f>ROUND(I103*H103,2)</f>
        <v>0</v>
      </c>
      <c r="BL103" s="17" t="s">
        <v>265</v>
      </c>
      <c r="BM103" s="217" t="s">
        <v>591</v>
      </c>
    </row>
    <row r="104" s="2" customFormat="1" ht="16.5" customHeight="1">
      <c r="A104" s="38"/>
      <c r="B104" s="39"/>
      <c r="C104" s="239" t="s">
        <v>310</v>
      </c>
      <c r="D104" s="239" t="s">
        <v>299</v>
      </c>
      <c r="E104" s="240" t="s">
        <v>5459</v>
      </c>
      <c r="F104" s="241" t="s">
        <v>5460</v>
      </c>
      <c r="G104" s="242" t="s">
        <v>5069</v>
      </c>
      <c r="H104" s="243">
        <v>2</v>
      </c>
      <c r="I104" s="244"/>
      <c r="J104" s="245">
        <f>ROUND(I104*H104,2)</f>
        <v>0</v>
      </c>
      <c r="K104" s="241" t="s">
        <v>19</v>
      </c>
      <c r="L104" s="246"/>
      <c r="M104" s="247" t="s">
        <v>19</v>
      </c>
      <c r="N104" s="248" t="s">
        <v>40</v>
      </c>
      <c r="O104" s="84"/>
      <c r="P104" s="215">
        <f>O104*H104</f>
        <v>0</v>
      </c>
      <c r="Q104" s="215">
        <v>0</v>
      </c>
      <c r="R104" s="215">
        <f>Q104*H104</f>
        <v>0</v>
      </c>
      <c r="S104" s="215">
        <v>0</v>
      </c>
      <c r="T104" s="216">
        <f>S104*H104</f>
        <v>0</v>
      </c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R104" s="217" t="s">
        <v>303</v>
      </c>
      <c r="AT104" s="217" t="s">
        <v>299</v>
      </c>
      <c r="AU104" s="217" t="s">
        <v>76</v>
      </c>
      <c r="AY104" s="17" t="s">
        <v>266</v>
      </c>
      <c r="BE104" s="218">
        <f>IF(N104="základní",J104,0)</f>
        <v>0</v>
      </c>
      <c r="BF104" s="218">
        <f>IF(N104="snížená",J104,0)</f>
        <v>0</v>
      </c>
      <c r="BG104" s="218">
        <f>IF(N104="zákl. přenesená",J104,0)</f>
        <v>0</v>
      </c>
      <c r="BH104" s="218">
        <f>IF(N104="sníž. přenesená",J104,0)</f>
        <v>0</v>
      </c>
      <c r="BI104" s="218">
        <f>IF(N104="nulová",J104,0)</f>
        <v>0</v>
      </c>
      <c r="BJ104" s="17" t="s">
        <v>76</v>
      </c>
      <c r="BK104" s="218">
        <f>ROUND(I104*H104,2)</f>
        <v>0</v>
      </c>
      <c r="BL104" s="17" t="s">
        <v>265</v>
      </c>
      <c r="BM104" s="217" t="s">
        <v>605</v>
      </c>
    </row>
    <row r="105" s="2" customFormat="1" ht="16.5" customHeight="1">
      <c r="A105" s="38"/>
      <c r="B105" s="39"/>
      <c r="C105" s="239" t="s">
        <v>362</v>
      </c>
      <c r="D105" s="239" t="s">
        <v>299</v>
      </c>
      <c r="E105" s="240" t="s">
        <v>5754</v>
      </c>
      <c r="F105" s="241" t="s">
        <v>5755</v>
      </c>
      <c r="G105" s="242" t="s">
        <v>5035</v>
      </c>
      <c r="H105" s="243">
        <v>20</v>
      </c>
      <c r="I105" s="244"/>
      <c r="J105" s="245">
        <f>ROUND(I105*H105,2)</f>
        <v>0</v>
      </c>
      <c r="K105" s="241" t="s">
        <v>19</v>
      </c>
      <c r="L105" s="246"/>
      <c r="M105" s="247" t="s">
        <v>19</v>
      </c>
      <c r="N105" s="248" t="s">
        <v>40</v>
      </c>
      <c r="O105" s="84"/>
      <c r="P105" s="215">
        <f>O105*H105</f>
        <v>0</v>
      </c>
      <c r="Q105" s="215">
        <v>0</v>
      </c>
      <c r="R105" s="215">
        <f>Q105*H105</f>
        <v>0</v>
      </c>
      <c r="S105" s="215">
        <v>0</v>
      </c>
      <c r="T105" s="216">
        <f>S105*H105</f>
        <v>0</v>
      </c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R105" s="217" t="s">
        <v>303</v>
      </c>
      <c r="AT105" s="217" t="s">
        <v>299</v>
      </c>
      <c r="AU105" s="217" t="s">
        <v>76</v>
      </c>
      <c r="AY105" s="17" t="s">
        <v>266</v>
      </c>
      <c r="BE105" s="218">
        <f>IF(N105="základní",J105,0)</f>
        <v>0</v>
      </c>
      <c r="BF105" s="218">
        <f>IF(N105="snížená",J105,0)</f>
        <v>0</v>
      </c>
      <c r="BG105" s="218">
        <f>IF(N105="zákl. přenesená",J105,0)</f>
        <v>0</v>
      </c>
      <c r="BH105" s="218">
        <f>IF(N105="sníž. přenesená",J105,0)</f>
        <v>0</v>
      </c>
      <c r="BI105" s="218">
        <f>IF(N105="nulová",J105,0)</f>
        <v>0</v>
      </c>
      <c r="BJ105" s="17" t="s">
        <v>76</v>
      </c>
      <c r="BK105" s="218">
        <f>ROUND(I105*H105,2)</f>
        <v>0</v>
      </c>
      <c r="BL105" s="17" t="s">
        <v>265</v>
      </c>
      <c r="BM105" s="217" t="s">
        <v>625</v>
      </c>
    </row>
    <row r="106" s="2" customFormat="1" ht="16.5" customHeight="1">
      <c r="A106" s="38"/>
      <c r="B106" s="39"/>
      <c r="C106" s="239" t="s">
        <v>367</v>
      </c>
      <c r="D106" s="239" t="s">
        <v>299</v>
      </c>
      <c r="E106" s="240" t="s">
        <v>5756</v>
      </c>
      <c r="F106" s="241" t="s">
        <v>5757</v>
      </c>
      <c r="G106" s="242" t="s">
        <v>5069</v>
      </c>
      <c r="H106" s="243">
        <v>3</v>
      </c>
      <c r="I106" s="244"/>
      <c r="J106" s="245">
        <f>ROUND(I106*H106,2)</f>
        <v>0</v>
      </c>
      <c r="K106" s="241" t="s">
        <v>19</v>
      </c>
      <c r="L106" s="246"/>
      <c r="M106" s="247" t="s">
        <v>19</v>
      </c>
      <c r="N106" s="248" t="s">
        <v>40</v>
      </c>
      <c r="O106" s="84"/>
      <c r="P106" s="215">
        <f>O106*H106</f>
        <v>0</v>
      </c>
      <c r="Q106" s="215">
        <v>0</v>
      </c>
      <c r="R106" s="215">
        <f>Q106*H106</f>
        <v>0</v>
      </c>
      <c r="S106" s="215">
        <v>0</v>
      </c>
      <c r="T106" s="216">
        <f>S106*H106</f>
        <v>0</v>
      </c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R106" s="217" t="s">
        <v>303</v>
      </c>
      <c r="AT106" s="217" t="s">
        <v>299</v>
      </c>
      <c r="AU106" s="217" t="s">
        <v>76</v>
      </c>
      <c r="AY106" s="17" t="s">
        <v>266</v>
      </c>
      <c r="BE106" s="218">
        <f>IF(N106="základní",J106,0)</f>
        <v>0</v>
      </c>
      <c r="BF106" s="218">
        <f>IF(N106="snížená",J106,0)</f>
        <v>0</v>
      </c>
      <c r="BG106" s="218">
        <f>IF(N106="zákl. přenesená",J106,0)</f>
        <v>0</v>
      </c>
      <c r="BH106" s="218">
        <f>IF(N106="sníž. přenesená",J106,0)</f>
        <v>0</v>
      </c>
      <c r="BI106" s="218">
        <f>IF(N106="nulová",J106,0)</f>
        <v>0</v>
      </c>
      <c r="BJ106" s="17" t="s">
        <v>76</v>
      </c>
      <c r="BK106" s="218">
        <f>ROUND(I106*H106,2)</f>
        <v>0</v>
      </c>
      <c r="BL106" s="17" t="s">
        <v>265</v>
      </c>
      <c r="BM106" s="217" t="s">
        <v>642</v>
      </c>
    </row>
    <row r="107" s="11" customFormat="1" ht="25.92" customHeight="1">
      <c r="A107" s="11"/>
      <c r="B107" s="192"/>
      <c r="C107" s="193"/>
      <c r="D107" s="194" t="s">
        <v>68</v>
      </c>
      <c r="E107" s="195" t="s">
        <v>5467</v>
      </c>
      <c r="F107" s="195" t="s">
        <v>5468</v>
      </c>
      <c r="G107" s="193"/>
      <c r="H107" s="193"/>
      <c r="I107" s="196"/>
      <c r="J107" s="197">
        <f>BK107</f>
        <v>0</v>
      </c>
      <c r="K107" s="193"/>
      <c r="L107" s="198"/>
      <c r="M107" s="199"/>
      <c r="N107" s="200"/>
      <c r="O107" s="200"/>
      <c r="P107" s="201">
        <f>P108</f>
        <v>0</v>
      </c>
      <c r="Q107" s="200"/>
      <c r="R107" s="201">
        <f>R108</f>
        <v>0</v>
      </c>
      <c r="S107" s="200"/>
      <c r="T107" s="202">
        <f>T108</f>
        <v>0</v>
      </c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R107" s="203" t="s">
        <v>76</v>
      </c>
      <c r="AT107" s="204" t="s">
        <v>68</v>
      </c>
      <c r="AU107" s="204" t="s">
        <v>69</v>
      </c>
      <c r="AY107" s="203" t="s">
        <v>266</v>
      </c>
      <c r="BK107" s="205">
        <f>BK108</f>
        <v>0</v>
      </c>
    </row>
    <row r="108" s="2" customFormat="1" ht="16.5" customHeight="1">
      <c r="A108" s="38"/>
      <c r="B108" s="39"/>
      <c r="C108" s="239" t="s">
        <v>376</v>
      </c>
      <c r="D108" s="239" t="s">
        <v>299</v>
      </c>
      <c r="E108" s="240" t="s">
        <v>5469</v>
      </c>
      <c r="F108" s="241" t="s">
        <v>5470</v>
      </c>
      <c r="G108" s="242" t="s">
        <v>5350</v>
      </c>
      <c r="H108" s="243">
        <v>1</v>
      </c>
      <c r="I108" s="244"/>
      <c r="J108" s="245">
        <f>ROUND(I108*H108,2)</f>
        <v>0</v>
      </c>
      <c r="K108" s="241" t="s">
        <v>19</v>
      </c>
      <c r="L108" s="246"/>
      <c r="M108" s="247" t="s">
        <v>19</v>
      </c>
      <c r="N108" s="248" t="s">
        <v>40</v>
      </c>
      <c r="O108" s="84"/>
      <c r="P108" s="215">
        <f>O108*H108</f>
        <v>0</v>
      </c>
      <c r="Q108" s="215">
        <v>0</v>
      </c>
      <c r="R108" s="215">
        <f>Q108*H108</f>
        <v>0</v>
      </c>
      <c r="S108" s="215">
        <v>0</v>
      </c>
      <c r="T108" s="216">
        <f>S108*H108</f>
        <v>0</v>
      </c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R108" s="217" t="s">
        <v>303</v>
      </c>
      <c r="AT108" s="217" t="s">
        <v>299</v>
      </c>
      <c r="AU108" s="217" t="s">
        <v>76</v>
      </c>
      <c r="AY108" s="17" t="s">
        <v>266</v>
      </c>
      <c r="BE108" s="218">
        <f>IF(N108="základní",J108,0)</f>
        <v>0</v>
      </c>
      <c r="BF108" s="218">
        <f>IF(N108="snížená",J108,0)</f>
        <v>0</v>
      </c>
      <c r="BG108" s="218">
        <f>IF(N108="zákl. přenesená",J108,0)</f>
        <v>0</v>
      </c>
      <c r="BH108" s="218">
        <f>IF(N108="sníž. přenesená",J108,0)</f>
        <v>0</v>
      </c>
      <c r="BI108" s="218">
        <f>IF(N108="nulová",J108,0)</f>
        <v>0</v>
      </c>
      <c r="BJ108" s="17" t="s">
        <v>76</v>
      </c>
      <c r="BK108" s="218">
        <f>ROUND(I108*H108,2)</f>
        <v>0</v>
      </c>
      <c r="BL108" s="17" t="s">
        <v>265</v>
      </c>
      <c r="BM108" s="217" t="s">
        <v>407</v>
      </c>
    </row>
    <row r="109" s="11" customFormat="1" ht="25.92" customHeight="1">
      <c r="A109" s="11"/>
      <c r="B109" s="192"/>
      <c r="C109" s="193"/>
      <c r="D109" s="194" t="s">
        <v>68</v>
      </c>
      <c r="E109" s="195" t="s">
        <v>5471</v>
      </c>
      <c r="F109" s="195" t="s">
        <v>5472</v>
      </c>
      <c r="G109" s="193"/>
      <c r="H109" s="193"/>
      <c r="I109" s="196"/>
      <c r="J109" s="197">
        <f>BK109</f>
        <v>0</v>
      </c>
      <c r="K109" s="193"/>
      <c r="L109" s="198"/>
      <c r="M109" s="199"/>
      <c r="N109" s="200"/>
      <c r="O109" s="200"/>
      <c r="P109" s="201">
        <f>SUM(P110:P120)</f>
        <v>0</v>
      </c>
      <c r="Q109" s="200"/>
      <c r="R109" s="201">
        <f>SUM(R110:R120)</f>
        <v>0</v>
      </c>
      <c r="S109" s="200"/>
      <c r="T109" s="202">
        <f>SUM(T110:T120)</f>
        <v>0</v>
      </c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R109" s="203" t="s">
        <v>76</v>
      </c>
      <c r="AT109" s="204" t="s">
        <v>68</v>
      </c>
      <c r="AU109" s="204" t="s">
        <v>69</v>
      </c>
      <c r="AY109" s="203" t="s">
        <v>266</v>
      </c>
      <c r="BK109" s="205">
        <f>SUM(BK110:BK120)</f>
        <v>0</v>
      </c>
    </row>
    <row r="110" s="2" customFormat="1" ht="16.5" customHeight="1">
      <c r="A110" s="38"/>
      <c r="B110" s="39"/>
      <c r="C110" s="239" t="s">
        <v>573</v>
      </c>
      <c r="D110" s="239" t="s">
        <v>299</v>
      </c>
      <c r="E110" s="240" t="s">
        <v>5473</v>
      </c>
      <c r="F110" s="241" t="s">
        <v>5474</v>
      </c>
      <c r="G110" s="242" t="s">
        <v>5226</v>
      </c>
      <c r="H110" s="243">
        <v>0.59999999999999998</v>
      </c>
      <c r="I110" s="244"/>
      <c r="J110" s="245">
        <f>ROUND(I110*H110,2)</f>
        <v>0</v>
      </c>
      <c r="K110" s="241" t="s">
        <v>19</v>
      </c>
      <c r="L110" s="246"/>
      <c r="M110" s="247" t="s">
        <v>19</v>
      </c>
      <c r="N110" s="248" t="s">
        <v>40</v>
      </c>
      <c r="O110" s="84"/>
      <c r="P110" s="215">
        <f>O110*H110</f>
        <v>0</v>
      </c>
      <c r="Q110" s="215">
        <v>0</v>
      </c>
      <c r="R110" s="215">
        <f>Q110*H110</f>
        <v>0</v>
      </c>
      <c r="S110" s="215">
        <v>0</v>
      </c>
      <c r="T110" s="216">
        <f>S110*H110</f>
        <v>0</v>
      </c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R110" s="217" t="s">
        <v>303</v>
      </c>
      <c r="AT110" s="217" t="s">
        <v>299</v>
      </c>
      <c r="AU110" s="217" t="s">
        <v>76</v>
      </c>
      <c r="AY110" s="17" t="s">
        <v>266</v>
      </c>
      <c r="BE110" s="218">
        <f>IF(N110="základní",J110,0)</f>
        <v>0</v>
      </c>
      <c r="BF110" s="218">
        <f>IF(N110="snížená",J110,0)</f>
        <v>0</v>
      </c>
      <c r="BG110" s="218">
        <f>IF(N110="zákl. přenesená",J110,0)</f>
        <v>0</v>
      </c>
      <c r="BH110" s="218">
        <f>IF(N110="sníž. přenesená",J110,0)</f>
        <v>0</v>
      </c>
      <c r="BI110" s="218">
        <f>IF(N110="nulová",J110,0)</f>
        <v>0</v>
      </c>
      <c r="BJ110" s="17" t="s">
        <v>76</v>
      </c>
      <c r="BK110" s="218">
        <f>ROUND(I110*H110,2)</f>
        <v>0</v>
      </c>
      <c r="BL110" s="17" t="s">
        <v>265</v>
      </c>
      <c r="BM110" s="217" t="s">
        <v>670</v>
      </c>
    </row>
    <row r="111" s="2" customFormat="1" ht="16.5" customHeight="1">
      <c r="A111" s="38"/>
      <c r="B111" s="39"/>
      <c r="C111" s="239" t="s">
        <v>579</v>
      </c>
      <c r="D111" s="239" t="s">
        <v>299</v>
      </c>
      <c r="E111" s="240" t="s">
        <v>5758</v>
      </c>
      <c r="F111" s="241" t="s">
        <v>5759</v>
      </c>
      <c r="G111" s="242" t="s">
        <v>5211</v>
      </c>
      <c r="H111" s="243">
        <v>66.810000000000002</v>
      </c>
      <c r="I111" s="244"/>
      <c r="J111" s="245">
        <f>ROUND(I111*H111,2)</f>
        <v>0</v>
      </c>
      <c r="K111" s="241" t="s">
        <v>19</v>
      </c>
      <c r="L111" s="246"/>
      <c r="M111" s="247" t="s">
        <v>19</v>
      </c>
      <c r="N111" s="248" t="s">
        <v>40</v>
      </c>
      <c r="O111" s="84"/>
      <c r="P111" s="215">
        <f>O111*H111</f>
        <v>0</v>
      </c>
      <c r="Q111" s="215">
        <v>0</v>
      </c>
      <c r="R111" s="215">
        <f>Q111*H111</f>
        <v>0</v>
      </c>
      <c r="S111" s="215">
        <v>0</v>
      </c>
      <c r="T111" s="216">
        <f>S111*H111</f>
        <v>0</v>
      </c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R111" s="217" t="s">
        <v>303</v>
      </c>
      <c r="AT111" s="217" t="s">
        <v>299</v>
      </c>
      <c r="AU111" s="217" t="s">
        <v>76</v>
      </c>
      <c r="AY111" s="17" t="s">
        <v>266</v>
      </c>
      <c r="BE111" s="218">
        <f>IF(N111="základní",J111,0)</f>
        <v>0</v>
      </c>
      <c r="BF111" s="218">
        <f>IF(N111="snížená",J111,0)</f>
        <v>0</v>
      </c>
      <c r="BG111" s="218">
        <f>IF(N111="zákl. přenesená",J111,0)</f>
        <v>0</v>
      </c>
      <c r="BH111" s="218">
        <f>IF(N111="sníž. přenesená",J111,0)</f>
        <v>0</v>
      </c>
      <c r="BI111" s="218">
        <f>IF(N111="nulová",J111,0)</f>
        <v>0</v>
      </c>
      <c r="BJ111" s="17" t="s">
        <v>76</v>
      </c>
      <c r="BK111" s="218">
        <f>ROUND(I111*H111,2)</f>
        <v>0</v>
      </c>
      <c r="BL111" s="17" t="s">
        <v>265</v>
      </c>
      <c r="BM111" s="217" t="s">
        <v>683</v>
      </c>
    </row>
    <row r="112" s="2" customFormat="1" ht="16.5" customHeight="1">
      <c r="A112" s="38"/>
      <c r="B112" s="39"/>
      <c r="C112" s="239" t="s">
        <v>8</v>
      </c>
      <c r="D112" s="239" t="s">
        <v>299</v>
      </c>
      <c r="E112" s="240" t="s">
        <v>5483</v>
      </c>
      <c r="F112" s="241" t="s">
        <v>5484</v>
      </c>
      <c r="G112" s="242" t="s">
        <v>5211</v>
      </c>
      <c r="H112" s="243">
        <v>23.440000000000001</v>
      </c>
      <c r="I112" s="244"/>
      <c r="J112" s="245">
        <f>ROUND(I112*H112,2)</f>
        <v>0</v>
      </c>
      <c r="K112" s="241" t="s">
        <v>19</v>
      </c>
      <c r="L112" s="246"/>
      <c r="M112" s="247" t="s">
        <v>19</v>
      </c>
      <c r="N112" s="248" t="s">
        <v>40</v>
      </c>
      <c r="O112" s="84"/>
      <c r="P112" s="215">
        <f>O112*H112</f>
        <v>0</v>
      </c>
      <c r="Q112" s="215">
        <v>0</v>
      </c>
      <c r="R112" s="215">
        <f>Q112*H112</f>
        <v>0</v>
      </c>
      <c r="S112" s="215">
        <v>0</v>
      </c>
      <c r="T112" s="216">
        <f>S112*H112</f>
        <v>0</v>
      </c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R112" s="217" t="s">
        <v>303</v>
      </c>
      <c r="AT112" s="217" t="s">
        <v>299</v>
      </c>
      <c r="AU112" s="217" t="s">
        <v>76</v>
      </c>
      <c r="AY112" s="17" t="s">
        <v>266</v>
      </c>
      <c r="BE112" s="218">
        <f>IF(N112="základní",J112,0)</f>
        <v>0</v>
      </c>
      <c r="BF112" s="218">
        <f>IF(N112="snížená",J112,0)</f>
        <v>0</v>
      </c>
      <c r="BG112" s="218">
        <f>IF(N112="zákl. přenesená",J112,0)</f>
        <v>0</v>
      </c>
      <c r="BH112" s="218">
        <f>IF(N112="sníž. přenesená",J112,0)</f>
        <v>0</v>
      </c>
      <c r="BI112" s="218">
        <f>IF(N112="nulová",J112,0)</f>
        <v>0</v>
      </c>
      <c r="BJ112" s="17" t="s">
        <v>76</v>
      </c>
      <c r="BK112" s="218">
        <f>ROUND(I112*H112,2)</f>
        <v>0</v>
      </c>
      <c r="BL112" s="17" t="s">
        <v>265</v>
      </c>
      <c r="BM112" s="217" t="s">
        <v>697</v>
      </c>
    </row>
    <row r="113" s="2" customFormat="1" ht="16.5" customHeight="1">
      <c r="A113" s="38"/>
      <c r="B113" s="39"/>
      <c r="C113" s="239" t="s">
        <v>591</v>
      </c>
      <c r="D113" s="239" t="s">
        <v>299</v>
      </c>
      <c r="E113" s="240" t="s">
        <v>5760</v>
      </c>
      <c r="F113" s="241" t="s">
        <v>5761</v>
      </c>
      <c r="G113" s="242" t="s">
        <v>5035</v>
      </c>
      <c r="H113" s="243">
        <v>304</v>
      </c>
      <c r="I113" s="244"/>
      <c r="J113" s="245">
        <f>ROUND(I113*H113,2)</f>
        <v>0</v>
      </c>
      <c r="K113" s="241" t="s">
        <v>19</v>
      </c>
      <c r="L113" s="246"/>
      <c r="M113" s="247" t="s">
        <v>19</v>
      </c>
      <c r="N113" s="248" t="s">
        <v>40</v>
      </c>
      <c r="O113" s="84"/>
      <c r="P113" s="215">
        <f>O113*H113</f>
        <v>0</v>
      </c>
      <c r="Q113" s="215">
        <v>0</v>
      </c>
      <c r="R113" s="215">
        <f>Q113*H113</f>
        <v>0</v>
      </c>
      <c r="S113" s="215">
        <v>0</v>
      </c>
      <c r="T113" s="216">
        <f>S113*H113</f>
        <v>0</v>
      </c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R113" s="217" t="s">
        <v>303</v>
      </c>
      <c r="AT113" s="217" t="s">
        <v>299</v>
      </c>
      <c r="AU113" s="217" t="s">
        <v>76</v>
      </c>
      <c r="AY113" s="17" t="s">
        <v>266</v>
      </c>
      <c r="BE113" s="218">
        <f>IF(N113="základní",J113,0)</f>
        <v>0</v>
      </c>
      <c r="BF113" s="218">
        <f>IF(N113="snížená",J113,0)</f>
        <v>0</v>
      </c>
      <c r="BG113" s="218">
        <f>IF(N113="zákl. přenesená",J113,0)</f>
        <v>0</v>
      </c>
      <c r="BH113" s="218">
        <f>IF(N113="sníž. přenesená",J113,0)</f>
        <v>0</v>
      </c>
      <c r="BI113" s="218">
        <f>IF(N113="nulová",J113,0)</f>
        <v>0</v>
      </c>
      <c r="BJ113" s="17" t="s">
        <v>76</v>
      </c>
      <c r="BK113" s="218">
        <f>ROUND(I113*H113,2)</f>
        <v>0</v>
      </c>
      <c r="BL113" s="17" t="s">
        <v>265</v>
      </c>
      <c r="BM113" s="217" t="s">
        <v>711</v>
      </c>
    </row>
    <row r="114" s="2" customFormat="1" ht="16.5" customHeight="1">
      <c r="A114" s="38"/>
      <c r="B114" s="39"/>
      <c r="C114" s="239" t="s">
        <v>598</v>
      </c>
      <c r="D114" s="239" t="s">
        <v>299</v>
      </c>
      <c r="E114" s="240" t="s">
        <v>5762</v>
      </c>
      <c r="F114" s="241" t="s">
        <v>5763</v>
      </c>
      <c r="G114" s="242" t="s">
        <v>5069</v>
      </c>
      <c r="H114" s="243">
        <v>51</v>
      </c>
      <c r="I114" s="244"/>
      <c r="J114" s="245">
        <f>ROUND(I114*H114,2)</f>
        <v>0</v>
      </c>
      <c r="K114" s="241" t="s">
        <v>19</v>
      </c>
      <c r="L114" s="246"/>
      <c r="M114" s="247" t="s">
        <v>19</v>
      </c>
      <c r="N114" s="248" t="s">
        <v>40</v>
      </c>
      <c r="O114" s="84"/>
      <c r="P114" s="215">
        <f>O114*H114</f>
        <v>0</v>
      </c>
      <c r="Q114" s="215">
        <v>0</v>
      </c>
      <c r="R114" s="215">
        <f>Q114*H114</f>
        <v>0</v>
      </c>
      <c r="S114" s="215">
        <v>0</v>
      </c>
      <c r="T114" s="216">
        <f>S114*H114</f>
        <v>0</v>
      </c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R114" s="217" t="s">
        <v>303</v>
      </c>
      <c r="AT114" s="217" t="s">
        <v>299</v>
      </c>
      <c r="AU114" s="217" t="s">
        <v>76</v>
      </c>
      <c r="AY114" s="17" t="s">
        <v>266</v>
      </c>
      <c r="BE114" s="218">
        <f>IF(N114="základní",J114,0)</f>
        <v>0</v>
      </c>
      <c r="BF114" s="218">
        <f>IF(N114="snížená",J114,0)</f>
        <v>0</v>
      </c>
      <c r="BG114" s="218">
        <f>IF(N114="zákl. přenesená",J114,0)</f>
        <v>0</v>
      </c>
      <c r="BH114" s="218">
        <f>IF(N114="sníž. přenesená",J114,0)</f>
        <v>0</v>
      </c>
      <c r="BI114" s="218">
        <f>IF(N114="nulová",J114,0)</f>
        <v>0</v>
      </c>
      <c r="BJ114" s="17" t="s">
        <v>76</v>
      </c>
      <c r="BK114" s="218">
        <f>ROUND(I114*H114,2)</f>
        <v>0</v>
      </c>
      <c r="BL114" s="17" t="s">
        <v>265</v>
      </c>
      <c r="BM114" s="217" t="s">
        <v>723</v>
      </c>
    </row>
    <row r="115" s="2" customFormat="1" ht="16.5" customHeight="1">
      <c r="A115" s="38"/>
      <c r="B115" s="39"/>
      <c r="C115" s="239" t="s">
        <v>605</v>
      </c>
      <c r="D115" s="239" t="s">
        <v>299</v>
      </c>
      <c r="E115" s="240" t="s">
        <v>5485</v>
      </c>
      <c r="F115" s="241" t="s">
        <v>5486</v>
      </c>
      <c r="G115" s="242" t="s">
        <v>5035</v>
      </c>
      <c r="H115" s="243">
        <v>250</v>
      </c>
      <c r="I115" s="244"/>
      <c r="J115" s="245">
        <f>ROUND(I115*H115,2)</f>
        <v>0</v>
      </c>
      <c r="K115" s="241" t="s">
        <v>19</v>
      </c>
      <c r="L115" s="246"/>
      <c r="M115" s="247" t="s">
        <v>19</v>
      </c>
      <c r="N115" s="248" t="s">
        <v>40</v>
      </c>
      <c r="O115" s="84"/>
      <c r="P115" s="215">
        <f>O115*H115</f>
        <v>0</v>
      </c>
      <c r="Q115" s="215">
        <v>0</v>
      </c>
      <c r="R115" s="215">
        <f>Q115*H115</f>
        <v>0</v>
      </c>
      <c r="S115" s="215">
        <v>0</v>
      </c>
      <c r="T115" s="216">
        <f>S115*H115</f>
        <v>0</v>
      </c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R115" s="217" t="s">
        <v>303</v>
      </c>
      <c r="AT115" s="217" t="s">
        <v>299</v>
      </c>
      <c r="AU115" s="217" t="s">
        <v>76</v>
      </c>
      <c r="AY115" s="17" t="s">
        <v>266</v>
      </c>
      <c r="BE115" s="218">
        <f>IF(N115="základní",J115,0)</f>
        <v>0</v>
      </c>
      <c r="BF115" s="218">
        <f>IF(N115="snížená",J115,0)</f>
        <v>0</v>
      </c>
      <c r="BG115" s="218">
        <f>IF(N115="zákl. přenesená",J115,0)</f>
        <v>0</v>
      </c>
      <c r="BH115" s="218">
        <f>IF(N115="sníž. přenesená",J115,0)</f>
        <v>0</v>
      </c>
      <c r="BI115" s="218">
        <f>IF(N115="nulová",J115,0)</f>
        <v>0</v>
      </c>
      <c r="BJ115" s="17" t="s">
        <v>76</v>
      </c>
      <c r="BK115" s="218">
        <f>ROUND(I115*H115,2)</f>
        <v>0</v>
      </c>
      <c r="BL115" s="17" t="s">
        <v>265</v>
      </c>
      <c r="BM115" s="217" t="s">
        <v>741</v>
      </c>
    </row>
    <row r="116" s="2" customFormat="1" ht="16.5" customHeight="1">
      <c r="A116" s="38"/>
      <c r="B116" s="39"/>
      <c r="C116" s="239" t="s">
        <v>615</v>
      </c>
      <c r="D116" s="239" t="s">
        <v>299</v>
      </c>
      <c r="E116" s="240" t="s">
        <v>5475</v>
      </c>
      <c r="F116" s="241" t="s">
        <v>5476</v>
      </c>
      <c r="G116" s="242" t="s">
        <v>5211</v>
      </c>
      <c r="H116" s="243">
        <v>0.080000000000000002</v>
      </c>
      <c r="I116" s="244"/>
      <c r="J116" s="245">
        <f>ROUND(I116*H116,2)</f>
        <v>0</v>
      </c>
      <c r="K116" s="241" t="s">
        <v>19</v>
      </c>
      <c r="L116" s="246"/>
      <c r="M116" s="247" t="s">
        <v>19</v>
      </c>
      <c r="N116" s="248" t="s">
        <v>40</v>
      </c>
      <c r="O116" s="84"/>
      <c r="P116" s="215">
        <f>O116*H116</f>
        <v>0</v>
      </c>
      <c r="Q116" s="215">
        <v>0</v>
      </c>
      <c r="R116" s="215">
        <f>Q116*H116</f>
        <v>0</v>
      </c>
      <c r="S116" s="215">
        <v>0</v>
      </c>
      <c r="T116" s="216">
        <f>S116*H116</f>
        <v>0</v>
      </c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R116" s="217" t="s">
        <v>303</v>
      </c>
      <c r="AT116" s="217" t="s">
        <v>299</v>
      </c>
      <c r="AU116" s="217" t="s">
        <v>76</v>
      </c>
      <c r="AY116" s="17" t="s">
        <v>266</v>
      </c>
      <c r="BE116" s="218">
        <f>IF(N116="základní",J116,0)</f>
        <v>0</v>
      </c>
      <c r="BF116" s="218">
        <f>IF(N116="snížená",J116,0)</f>
        <v>0</v>
      </c>
      <c r="BG116" s="218">
        <f>IF(N116="zákl. přenesená",J116,0)</f>
        <v>0</v>
      </c>
      <c r="BH116" s="218">
        <f>IF(N116="sníž. přenesená",J116,0)</f>
        <v>0</v>
      </c>
      <c r="BI116" s="218">
        <f>IF(N116="nulová",J116,0)</f>
        <v>0</v>
      </c>
      <c r="BJ116" s="17" t="s">
        <v>76</v>
      </c>
      <c r="BK116" s="218">
        <f>ROUND(I116*H116,2)</f>
        <v>0</v>
      </c>
      <c r="BL116" s="17" t="s">
        <v>265</v>
      </c>
      <c r="BM116" s="217" t="s">
        <v>756</v>
      </c>
    </row>
    <row r="117" s="2" customFormat="1" ht="16.5" customHeight="1">
      <c r="A117" s="38"/>
      <c r="B117" s="39"/>
      <c r="C117" s="239" t="s">
        <v>625</v>
      </c>
      <c r="D117" s="239" t="s">
        <v>299</v>
      </c>
      <c r="E117" s="240" t="s">
        <v>5764</v>
      </c>
      <c r="F117" s="241" t="s">
        <v>5765</v>
      </c>
      <c r="G117" s="242" t="s">
        <v>5226</v>
      </c>
      <c r="H117" s="243">
        <v>140</v>
      </c>
      <c r="I117" s="244"/>
      <c r="J117" s="245">
        <f>ROUND(I117*H117,2)</f>
        <v>0</v>
      </c>
      <c r="K117" s="241" t="s">
        <v>19</v>
      </c>
      <c r="L117" s="246"/>
      <c r="M117" s="247" t="s">
        <v>19</v>
      </c>
      <c r="N117" s="248" t="s">
        <v>40</v>
      </c>
      <c r="O117" s="84"/>
      <c r="P117" s="215">
        <f>O117*H117</f>
        <v>0</v>
      </c>
      <c r="Q117" s="215">
        <v>0</v>
      </c>
      <c r="R117" s="215">
        <f>Q117*H117</f>
        <v>0</v>
      </c>
      <c r="S117" s="215">
        <v>0</v>
      </c>
      <c r="T117" s="216">
        <f>S117*H117</f>
        <v>0</v>
      </c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R117" s="217" t="s">
        <v>303</v>
      </c>
      <c r="AT117" s="217" t="s">
        <v>299</v>
      </c>
      <c r="AU117" s="217" t="s">
        <v>76</v>
      </c>
      <c r="AY117" s="17" t="s">
        <v>266</v>
      </c>
      <c r="BE117" s="218">
        <f>IF(N117="základní",J117,0)</f>
        <v>0</v>
      </c>
      <c r="BF117" s="218">
        <f>IF(N117="snížená",J117,0)</f>
        <v>0</v>
      </c>
      <c r="BG117" s="218">
        <f>IF(N117="zákl. přenesená",J117,0)</f>
        <v>0</v>
      </c>
      <c r="BH117" s="218">
        <f>IF(N117="sníž. přenesená",J117,0)</f>
        <v>0</v>
      </c>
      <c r="BI117" s="218">
        <f>IF(N117="nulová",J117,0)</f>
        <v>0</v>
      </c>
      <c r="BJ117" s="17" t="s">
        <v>76</v>
      </c>
      <c r="BK117" s="218">
        <f>ROUND(I117*H117,2)</f>
        <v>0</v>
      </c>
      <c r="BL117" s="17" t="s">
        <v>265</v>
      </c>
      <c r="BM117" s="217" t="s">
        <v>768</v>
      </c>
    </row>
    <row r="118" s="2" customFormat="1" ht="16.5" customHeight="1">
      <c r="A118" s="38"/>
      <c r="B118" s="39"/>
      <c r="C118" s="239" t="s">
        <v>7</v>
      </c>
      <c r="D118" s="239" t="s">
        <v>299</v>
      </c>
      <c r="E118" s="240" t="s">
        <v>5766</v>
      </c>
      <c r="F118" s="241" t="s">
        <v>5767</v>
      </c>
      <c r="G118" s="242" t="s">
        <v>5069</v>
      </c>
      <c r="H118" s="243">
        <v>128</v>
      </c>
      <c r="I118" s="244"/>
      <c r="J118" s="245">
        <f>ROUND(I118*H118,2)</f>
        <v>0</v>
      </c>
      <c r="K118" s="241" t="s">
        <v>19</v>
      </c>
      <c r="L118" s="246"/>
      <c r="M118" s="247" t="s">
        <v>19</v>
      </c>
      <c r="N118" s="248" t="s">
        <v>40</v>
      </c>
      <c r="O118" s="84"/>
      <c r="P118" s="215">
        <f>O118*H118</f>
        <v>0</v>
      </c>
      <c r="Q118" s="215">
        <v>0</v>
      </c>
      <c r="R118" s="215">
        <f>Q118*H118</f>
        <v>0</v>
      </c>
      <c r="S118" s="215">
        <v>0</v>
      </c>
      <c r="T118" s="216">
        <f>S118*H118</f>
        <v>0</v>
      </c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R118" s="217" t="s">
        <v>303</v>
      </c>
      <c r="AT118" s="217" t="s">
        <v>299</v>
      </c>
      <c r="AU118" s="217" t="s">
        <v>76</v>
      </c>
      <c r="AY118" s="17" t="s">
        <v>266</v>
      </c>
      <c r="BE118" s="218">
        <f>IF(N118="základní",J118,0)</f>
        <v>0</v>
      </c>
      <c r="BF118" s="218">
        <f>IF(N118="snížená",J118,0)</f>
        <v>0</v>
      </c>
      <c r="BG118" s="218">
        <f>IF(N118="zákl. přenesená",J118,0)</f>
        <v>0</v>
      </c>
      <c r="BH118" s="218">
        <f>IF(N118="sníž. přenesená",J118,0)</f>
        <v>0</v>
      </c>
      <c r="BI118" s="218">
        <f>IF(N118="nulová",J118,0)</f>
        <v>0</v>
      </c>
      <c r="BJ118" s="17" t="s">
        <v>76</v>
      </c>
      <c r="BK118" s="218">
        <f>ROUND(I118*H118,2)</f>
        <v>0</v>
      </c>
      <c r="BL118" s="17" t="s">
        <v>265</v>
      </c>
      <c r="BM118" s="217" t="s">
        <v>782</v>
      </c>
    </row>
    <row r="119" s="2" customFormat="1" ht="16.5" customHeight="1">
      <c r="A119" s="38"/>
      <c r="B119" s="39"/>
      <c r="C119" s="239" t="s">
        <v>642</v>
      </c>
      <c r="D119" s="239" t="s">
        <v>299</v>
      </c>
      <c r="E119" s="240" t="s">
        <v>5768</v>
      </c>
      <c r="F119" s="241" t="s">
        <v>5769</v>
      </c>
      <c r="G119" s="242" t="s">
        <v>5021</v>
      </c>
      <c r="H119" s="243">
        <v>0.65000000000000002</v>
      </c>
      <c r="I119" s="244"/>
      <c r="J119" s="245">
        <f>ROUND(I119*H119,2)</f>
        <v>0</v>
      </c>
      <c r="K119" s="241" t="s">
        <v>19</v>
      </c>
      <c r="L119" s="246"/>
      <c r="M119" s="247" t="s">
        <v>19</v>
      </c>
      <c r="N119" s="248" t="s">
        <v>40</v>
      </c>
      <c r="O119" s="84"/>
      <c r="P119" s="215">
        <f>O119*H119</f>
        <v>0</v>
      </c>
      <c r="Q119" s="215">
        <v>0</v>
      </c>
      <c r="R119" s="215">
        <f>Q119*H119</f>
        <v>0</v>
      </c>
      <c r="S119" s="215">
        <v>0</v>
      </c>
      <c r="T119" s="216">
        <f>S119*H119</f>
        <v>0</v>
      </c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R119" s="217" t="s">
        <v>303</v>
      </c>
      <c r="AT119" s="217" t="s">
        <v>299</v>
      </c>
      <c r="AU119" s="217" t="s">
        <v>76</v>
      </c>
      <c r="AY119" s="17" t="s">
        <v>266</v>
      </c>
      <c r="BE119" s="218">
        <f>IF(N119="základní",J119,0)</f>
        <v>0</v>
      </c>
      <c r="BF119" s="218">
        <f>IF(N119="snížená",J119,0)</f>
        <v>0</v>
      </c>
      <c r="BG119" s="218">
        <f>IF(N119="zákl. přenesená",J119,0)</f>
        <v>0</v>
      </c>
      <c r="BH119" s="218">
        <f>IF(N119="sníž. přenesená",J119,0)</f>
        <v>0</v>
      </c>
      <c r="BI119" s="218">
        <f>IF(N119="nulová",J119,0)</f>
        <v>0</v>
      </c>
      <c r="BJ119" s="17" t="s">
        <v>76</v>
      </c>
      <c r="BK119" s="218">
        <f>ROUND(I119*H119,2)</f>
        <v>0</v>
      </c>
      <c r="BL119" s="17" t="s">
        <v>265</v>
      </c>
      <c r="BM119" s="217" t="s">
        <v>801</v>
      </c>
    </row>
    <row r="120" s="2" customFormat="1" ht="16.5" customHeight="1">
      <c r="A120" s="38"/>
      <c r="B120" s="39"/>
      <c r="C120" s="239" t="s">
        <v>652</v>
      </c>
      <c r="D120" s="239" t="s">
        <v>299</v>
      </c>
      <c r="E120" s="240" t="s">
        <v>5770</v>
      </c>
      <c r="F120" s="241" t="s">
        <v>5771</v>
      </c>
      <c r="G120" s="242" t="s">
        <v>5021</v>
      </c>
      <c r="H120" s="243">
        <v>1.0600000000000001</v>
      </c>
      <c r="I120" s="244"/>
      <c r="J120" s="245">
        <f>ROUND(I120*H120,2)</f>
        <v>0</v>
      </c>
      <c r="K120" s="241" t="s">
        <v>19</v>
      </c>
      <c r="L120" s="246"/>
      <c r="M120" s="247" t="s">
        <v>19</v>
      </c>
      <c r="N120" s="248" t="s">
        <v>40</v>
      </c>
      <c r="O120" s="84"/>
      <c r="P120" s="215">
        <f>O120*H120</f>
        <v>0</v>
      </c>
      <c r="Q120" s="215">
        <v>0</v>
      </c>
      <c r="R120" s="215">
        <f>Q120*H120</f>
        <v>0</v>
      </c>
      <c r="S120" s="215">
        <v>0</v>
      </c>
      <c r="T120" s="216">
        <f>S120*H120</f>
        <v>0</v>
      </c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R120" s="217" t="s">
        <v>303</v>
      </c>
      <c r="AT120" s="217" t="s">
        <v>299</v>
      </c>
      <c r="AU120" s="217" t="s">
        <v>76</v>
      </c>
      <c r="AY120" s="17" t="s">
        <v>266</v>
      </c>
      <c r="BE120" s="218">
        <f>IF(N120="základní",J120,0)</f>
        <v>0</v>
      </c>
      <c r="BF120" s="218">
        <f>IF(N120="snížená",J120,0)</f>
        <v>0</v>
      </c>
      <c r="BG120" s="218">
        <f>IF(N120="zákl. přenesená",J120,0)</f>
        <v>0</v>
      </c>
      <c r="BH120" s="218">
        <f>IF(N120="sníž. přenesená",J120,0)</f>
        <v>0</v>
      </c>
      <c r="BI120" s="218">
        <f>IF(N120="nulová",J120,0)</f>
        <v>0</v>
      </c>
      <c r="BJ120" s="17" t="s">
        <v>76</v>
      </c>
      <c r="BK120" s="218">
        <f>ROUND(I120*H120,2)</f>
        <v>0</v>
      </c>
      <c r="BL120" s="17" t="s">
        <v>265</v>
      </c>
      <c r="BM120" s="217" t="s">
        <v>820</v>
      </c>
    </row>
    <row r="121" s="11" customFormat="1" ht="25.92" customHeight="1">
      <c r="A121" s="11"/>
      <c r="B121" s="192"/>
      <c r="C121" s="193"/>
      <c r="D121" s="194" t="s">
        <v>68</v>
      </c>
      <c r="E121" s="195" t="s">
        <v>5491</v>
      </c>
      <c r="F121" s="195" t="s">
        <v>3065</v>
      </c>
      <c r="G121" s="193"/>
      <c r="H121" s="193"/>
      <c r="I121" s="196"/>
      <c r="J121" s="197">
        <f>BK121</f>
        <v>0</v>
      </c>
      <c r="K121" s="193"/>
      <c r="L121" s="198"/>
      <c r="M121" s="199"/>
      <c r="N121" s="200"/>
      <c r="O121" s="200"/>
      <c r="P121" s="201">
        <f>SUM(P122:P135)</f>
        <v>0</v>
      </c>
      <c r="Q121" s="200"/>
      <c r="R121" s="201">
        <f>SUM(R122:R135)</f>
        <v>0</v>
      </c>
      <c r="S121" s="200"/>
      <c r="T121" s="202">
        <f>SUM(T122:T135)</f>
        <v>0</v>
      </c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R121" s="203" t="s">
        <v>76</v>
      </c>
      <c r="AT121" s="204" t="s">
        <v>68</v>
      </c>
      <c r="AU121" s="204" t="s">
        <v>69</v>
      </c>
      <c r="AY121" s="203" t="s">
        <v>266</v>
      </c>
      <c r="BK121" s="205">
        <f>SUM(BK122:BK135)</f>
        <v>0</v>
      </c>
    </row>
    <row r="122" s="2" customFormat="1" ht="16.5" customHeight="1">
      <c r="A122" s="38"/>
      <c r="B122" s="39"/>
      <c r="C122" s="206" t="s">
        <v>407</v>
      </c>
      <c r="D122" s="206" t="s">
        <v>267</v>
      </c>
      <c r="E122" s="207" t="s">
        <v>5772</v>
      </c>
      <c r="F122" s="208" t="s">
        <v>5773</v>
      </c>
      <c r="G122" s="209" t="s">
        <v>5069</v>
      </c>
      <c r="H122" s="210">
        <v>1</v>
      </c>
      <c r="I122" s="211"/>
      <c r="J122" s="212">
        <f>ROUND(I122*H122,2)</f>
        <v>0</v>
      </c>
      <c r="K122" s="208" t="s">
        <v>19</v>
      </c>
      <c r="L122" s="44"/>
      <c r="M122" s="213" t="s">
        <v>19</v>
      </c>
      <c r="N122" s="214" t="s">
        <v>40</v>
      </c>
      <c r="O122" s="84"/>
      <c r="P122" s="215">
        <f>O122*H122</f>
        <v>0</v>
      </c>
      <c r="Q122" s="215">
        <v>0</v>
      </c>
      <c r="R122" s="215">
        <f>Q122*H122</f>
        <v>0</v>
      </c>
      <c r="S122" s="215">
        <v>0</v>
      </c>
      <c r="T122" s="216">
        <f>S122*H122</f>
        <v>0</v>
      </c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R122" s="217" t="s">
        <v>265</v>
      </c>
      <c r="AT122" s="217" t="s">
        <v>267</v>
      </c>
      <c r="AU122" s="217" t="s">
        <v>76</v>
      </c>
      <c r="AY122" s="17" t="s">
        <v>266</v>
      </c>
      <c r="BE122" s="218">
        <f>IF(N122="základní",J122,0)</f>
        <v>0</v>
      </c>
      <c r="BF122" s="218">
        <f>IF(N122="snížená",J122,0)</f>
        <v>0</v>
      </c>
      <c r="BG122" s="218">
        <f>IF(N122="zákl. přenesená",J122,0)</f>
        <v>0</v>
      </c>
      <c r="BH122" s="218">
        <f>IF(N122="sníž. přenesená",J122,0)</f>
        <v>0</v>
      </c>
      <c r="BI122" s="218">
        <f>IF(N122="nulová",J122,0)</f>
        <v>0</v>
      </c>
      <c r="BJ122" s="17" t="s">
        <v>76</v>
      </c>
      <c r="BK122" s="218">
        <f>ROUND(I122*H122,2)</f>
        <v>0</v>
      </c>
      <c r="BL122" s="17" t="s">
        <v>265</v>
      </c>
      <c r="BM122" s="217" t="s">
        <v>832</v>
      </c>
    </row>
    <row r="123" s="2" customFormat="1" ht="16.5" customHeight="1">
      <c r="A123" s="38"/>
      <c r="B123" s="39"/>
      <c r="C123" s="206" t="s">
        <v>665</v>
      </c>
      <c r="D123" s="206" t="s">
        <v>267</v>
      </c>
      <c r="E123" s="207" t="s">
        <v>5774</v>
      </c>
      <c r="F123" s="208" t="s">
        <v>5775</v>
      </c>
      <c r="G123" s="209" t="s">
        <v>5069</v>
      </c>
      <c r="H123" s="210">
        <v>12</v>
      </c>
      <c r="I123" s="211"/>
      <c r="J123" s="212">
        <f>ROUND(I123*H123,2)</f>
        <v>0</v>
      </c>
      <c r="K123" s="208" t="s">
        <v>19</v>
      </c>
      <c r="L123" s="44"/>
      <c r="M123" s="213" t="s">
        <v>19</v>
      </c>
      <c r="N123" s="214" t="s">
        <v>40</v>
      </c>
      <c r="O123" s="84"/>
      <c r="P123" s="215">
        <f>O123*H123</f>
        <v>0</v>
      </c>
      <c r="Q123" s="215">
        <v>0</v>
      </c>
      <c r="R123" s="215">
        <f>Q123*H123</f>
        <v>0</v>
      </c>
      <c r="S123" s="215">
        <v>0</v>
      </c>
      <c r="T123" s="216">
        <f>S123*H123</f>
        <v>0</v>
      </c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R123" s="217" t="s">
        <v>265</v>
      </c>
      <c r="AT123" s="217" t="s">
        <v>267</v>
      </c>
      <c r="AU123" s="217" t="s">
        <v>76</v>
      </c>
      <c r="AY123" s="17" t="s">
        <v>266</v>
      </c>
      <c r="BE123" s="218">
        <f>IF(N123="základní",J123,0)</f>
        <v>0</v>
      </c>
      <c r="BF123" s="218">
        <f>IF(N123="snížená",J123,0)</f>
        <v>0</v>
      </c>
      <c r="BG123" s="218">
        <f>IF(N123="zákl. přenesená",J123,0)</f>
        <v>0</v>
      </c>
      <c r="BH123" s="218">
        <f>IF(N123="sníž. přenesená",J123,0)</f>
        <v>0</v>
      </c>
      <c r="BI123" s="218">
        <f>IF(N123="nulová",J123,0)</f>
        <v>0</v>
      </c>
      <c r="BJ123" s="17" t="s">
        <v>76</v>
      </c>
      <c r="BK123" s="218">
        <f>ROUND(I123*H123,2)</f>
        <v>0</v>
      </c>
      <c r="BL123" s="17" t="s">
        <v>265</v>
      </c>
      <c r="BM123" s="217" t="s">
        <v>846</v>
      </c>
    </row>
    <row r="124" s="2" customFormat="1" ht="16.5" customHeight="1">
      <c r="A124" s="38"/>
      <c r="B124" s="39"/>
      <c r="C124" s="206" t="s">
        <v>670</v>
      </c>
      <c r="D124" s="206" t="s">
        <v>267</v>
      </c>
      <c r="E124" s="207" t="s">
        <v>5776</v>
      </c>
      <c r="F124" s="208" t="s">
        <v>5777</v>
      </c>
      <c r="G124" s="209" t="s">
        <v>5035</v>
      </c>
      <c r="H124" s="210">
        <v>340</v>
      </c>
      <c r="I124" s="211"/>
      <c r="J124" s="212">
        <f>ROUND(I124*H124,2)</f>
        <v>0</v>
      </c>
      <c r="K124" s="208" t="s">
        <v>19</v>
      </c>
      <c r="L124" s="44"/>
      <c r="M124" s="213" t="s">
        <v>19</v>
      </c>
      <c r="N124" s="214" t="s">
        <v>40</v>
      </c>
      <c r="O124" s="84"/>
      <c r="P124" s="215">
        <f>O124*H124</f>
        <v>0</v>
      </c>
      <c r="Q124" s="215">
        <v>0</v>
      </c>
      <c r="R124" s="215">
        <f>Q124*H124</f>
        <v>0</v>
      </c>
      <c r="S124" s="215">
        <v>0</v>
      </c>
      <c r="T124" s="216">
        <f>S124*H124</f>
        <v>0</v>
      </c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R124" s="217" t="s">
        <v>265</v>
      </c>
      <c r="AT124" s="217" t="s">
        <v>267</v>
      </c>
      <c r="AU124" s="217" t="s">
        <v>76</v>
      </c>
      <c r="AY124" s="17" t="s">
        <v>266</v>
      </c>
      <c r="BE124" s="218">
        <f>IF(N124="základní",J124,0)</f>
        <v>0</v>
      </c>
      <c r="BF124" s="218">
        <f>IF(N124="snížená",J124,0)</f>
        <v>0</v>
      </c>
      <c r="BG124" s="218">
        <f>IF(N124="zákl. přenesená",J124,0)</f>
        <v>0</v>
      </c>
      <c r="BH124" s="218">
        <f>IF(N124="sníž. přenesená",J124,0)</f>
        <v>0</v>
      </c>
      <c r="BI124" s="218">
        <f>IF(N124="nulová",J124,0)</f>
        <v>0</v>
      </c>
      <c r="BJ124" s="17" t="s">
        <v>76</v>
      </c>
      <c r="BK124" s="218">
        <f>ROUND(I124*H124,2)</f>
        <v>0</v>
      </c>
      <c r="BL124" s="17" t="s">
        <v>265</v>
      </c>
      <c r="BM124" s="217" t="s">
        <v>860</v>
      </c>
    </row>
    <row r="125" s="2" customFormat="1" ht="16.5" customHeight="1">
      <c r="A125" s="38"/>
      <c r="B125" s="39"/>
      <c r="C125" s="206" t="s">
        <v>677</v>
      </c>
      <c r="D125" s="206" t="s">
        <v>267</v>
      </c>
      <c r="E125" s="207" t="s">
        <v>5778</v>
      </c>
      <c r="F125" s="208" t="s">
        <v>5779</v>
      </c>
      <c r="G125" s="209" t="s">
        <v>5069</v>
      </c>
      <c r="H125" s="210">
        <v>2</v>
      </c>
      <c r="I125" s="211"/>
      <c r="J125" s="212">
        <f>ROUND(I125*H125,2)</f>
        <v>0</v>
      </c>
      <c r="K125" s="208" t="s">
        <v>19</v>
      </c>
      <c r="L125" s="44"/>
      <c r="M125" s="213" t="s">
        <v>19</v>
      </c>
      <c r="N125" s="214" t="s">
        <v>40</v>
      </c>
      <c r="O125" s="84"/>
      <c r="P125" s="215">
        <f>O125*H125</f>
        <v>0</v>
      </c>
      <c r="Q125" s="215">
        <v>0</v>
      </c>
      <c r="R125" s="215">
        <f>Q125*H125</f>
        <v>0</v>
      </c>
      <c r="S125" s="215">
        <v>0</v>
      </c>
      <c r="T125" s="216">
        <f>S125*H125</f>
        <v>0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R125" s="217" t="s">
        <v>265</v>
      </c>
      <c r="AT125" s="217" t="s">
        <v>267</v>
      </c>
      <c r="AU125" s="217" t="s">
        <v>76</v>
      </c>
      <c r="AY125" s="17" t="s">
        <v>266</v>
      </c>
      <c r="BE125" s="218">
        <f>IF(N125="základní",J125,0)</f>
        <v>0</v>
      </c>
      <c r="BF125" s="218">
        <f>IF(N125="snížená",J125,0)</f>
        <v>0</v>
      </c>
      <c r="BG125" s="218">
        <f>IF(N125="zákl. přenesená",J125,0)</f>
        <v>0</v>
      </c>
      <c r="BH125" s="218">
        <f>IF(N125="sníž. přenesená",J125,0)</f>
        <v>0</v>
      </c>
      <c r="BI125" s="218">
        <f>IF(N125="nulová",J125,0)</f>
        <v>0</v>
      </c>
      <c r="BJ125" s="17" t="s">
        <v>76</v>
      </c>
      <c r="BK125" s="218">
        <f>ROUND(I125*H125,2)</f>
        <v>0</v>
      </c>
      <c r="BL125" s="17" t="s">
        <v>265</v>
      </c>
      <c r="BM125" s="217" t="s">
        <v>871</v>
      </c>
    </row>
    <row r="126" s="2" customFormat="1" ht="16.5" customHeight="1">
      <c r="A126" s="38"/>
      <c r="B126" s="39"/>
      <c r="C126" s="206" t="s">
        <v>683</v>
      </c>
      <c r="D126" s="206" t="s">
        <v>267</v>
      </c>
      <c r="E126" s="207" t="s">
        <v>5514</v>
      </c>
      <c r="F126" s="208" t="s">
        <v>5515</v>
      </c>
      <c r="G126" s="209" t="s">
        <v>5069</v>
      </c>
      <c r="H126" s="210">
        <v>2</v>
      </c>
      <c r="I126" s="211"/>
      <c r="J126" s="212">
        <f>ROUND(I126*H126,2)</f>
        <v>0</v>
      </c>
      <c r="K126" s="208" t="s">
        <v>19</v>
      </c>
      <c r="L126" s="44"/>
      <c r="M126" s="213" t="s">
        <v>19</v>
      </c>
      <c r="N126" s="214" t="s">
        <v>40</v>
      </c>
      <c r="O126" s="84"/>
      <c r="P126" s="215">
        <f>O126*H126</f>
        <v>0</v>
      </c>
      <c r="Q126" s="215">
        <v>0</v>
      </c>
      <c r="R126" s="215">
        <f>Q126*H126</f>
        <v>0</v>
      </c>
      <c r="S126" s="215">
        <v>0</v>
      </c>
      <c r="T126" s="216">
        <f>S126*H126</f>
        <v>0</v>
      </c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R126" s="217" t="s">
        <v>265</v>
      </c>
      <c r="AT126" s="217" t="s">
        <v>267</v>
      </c>
      <c r="AU126" s="217" t="s">
        <v>76</v>
      </c>
      <c r="AY126" s="17" t="s">
        <v>266</v>
      </c>
      <c r="BE126" s="218">
        <f>IF(N126="základní",J126,0)</f>
        <v>0</v>
      </c>
      <c r="BF126" s="218">
        <f>IF(N126="snížená",J126,0)</f>
        <v>0</v>
      </c>
      <c r="BG126" s="218">
        <f>IF(N126="zákl. přenesená",J126,0)</f>
        <v>0</v>
      </c>
      <c r="BH126" s="218">
        <f>IF(N126="sníž. přenesená",J126,0)</f>
        <v>0</v>
      </c>
      <c r="BI126" s="218">
        <f>IF(N126="nulová",J126,0)</f>
        <v>0</v>
      </c>
      <c r="BJ126" s="17" t="s">
        <v>76</v>
      </c>
      <c r="BK126" s="218">
        <f>ROUND(I126*H126,2)</f>
        <v>0</v>
      </c>
      <c r="BL126" s="17" t="s">
        <v>265</v>
      </c>
      <c r="BM126" s="217" t="s">
        <v>886</v>
      </c>
    </row>
    <row r="127" s="2" customFormat="1" ht="16.5" customHeight="1">
      <c r="A127" s="38"/>
      <c r="B127" s="39"/>
      <c r="C127" s="206" t="s">
        <v>692</v>
      </c>
      <c r="D127" s="206" t="s">
        <v>267</v>
      </c>
      <c r="E127" s="207" t="s">
        <v>5780</v>
      </c>
      <c r="F127" s="208" t="s">
        <v>5781</v>
      </c>
      <c r="G127" s="209" t="s">
        <v>5069</v>
      </c>
      <c r="H127" s="210">
        <v>12</v>
      </c>
      <c r="I127" s="211"/>
      <c r="J127" s="212">
        <f>ROUND(I127*H127,2)</f>
        <v>0</v>
      </c>
      <c r="K127" s="208" t="s">
        <v>19</v>
      </c>
      <c r="L127" s="44"/>
      <c r="M127" s="213" t="s">
        <v>19</v>
      </c>
      <c r="N127" s="214" t="s">
        <v>40</v>
      </c>
      <c r="O127" s="84"/>
      <c r="P127" s="215">
        <f>O127*H127</f>
        <v>0</v>
      </c>
      <c r="Q127" s="215">
        <v>0</v>
      </c>
      <c r="R127" s="215">
        <f>Q127*H127</f>
        <v>0</v>
      </c>
      <c r="S127" s="215">
        <v>0</v>
      </c>
      <c r="T127" s="216">
        <f>S127*H127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217" t="s">
        <v>265</v>
      </c>
      <c r="AT127" s="217" t="s">
        <v>267</v>
      </c>
      <c r="AU127" s="217" t="s">
        <v>76</v>
      </c>
      <c r="AY127" s="17" t="s">
        <v>266</v>
      </c>
      <c r="BE127" s="218">
        <f>IF(N127="základní",J127,0)</f>
        <v>0</v>
      </c>
      <c r="BF127" s="218">
        <f>IF(N127="snížená",J127,0)</f>
        <v>0</v>
      </c>
      <c r="BG127" s="218">
        <f>IF(N127="zákl. přenesená",J127,0)</f>
        <v>0</v>
      </c>
      <c r="BH127" s="218">
        <f>IF(N127="sníž. přenesená",J127,0)</f>
        <v>0</v>
      </c>
      <c r="BI127" s="218">
        <f>IF(N127="nulová",J127,0)</f>
        <v>0</v>
      </c>
      <c r="BJ127" s="17" t="s">
        <v>76</v>
      </c>
      <c r="BK127" s="218">
        <f>ROUND(I127*H127,2)</f>
        <v>0</v>
      </c>
      <c r="BL127" s="17" t="s">
        <v>265</v>
      </c>
      <c r="BM127" s="217" t="s">
        <v>901</v>
      </c>
    </row>
    <row r="128" s="2" customFormat="1" ht="16.5" customHeight="1">
      <c r="A128" s="38"/>
      <c r="B128" s="39"/>
      <c r="C128" s="206" t="s">
        <v>697</v>
      </c>
      <c r="D128" s="206" t="s">
        <v>267</v>
      </c>
      <c r="E128" s="207" t="s">
        <v>5782</v>
      </c>
      <c r="F128" s="208" t="s">
        <v>5783</v>
      </c>
      <c r="G128" s="209" t="s">
        <v>5069</v>
      </c>
      <c r="H128" s="210">
        <v>2</v>
      </c>
      <c r="I128" s="211"/>
      <c r="J128" s="212">
        <f>ROUND(I128*H128,2)</f>
        <v>0</v>
      </c>
      <c r="K128" s="208" t="s">
        <v>19</v>
      </c>
      <c r="L128" s="44"/>
      <c r="M128" s="213" t="s">
        <v>19</v>
      </c>
      <c r="N128" s="214" t="s">
        <v>40</v>
      </c>
      <c r="O128" s="84"/>
      <c r="P128" s="215">
        <f>O128*H128</f>
        <v>0</v>
      </c>
      <c r="Q128" s="215">
        <v>0</v>
      </c>
      <c r="R128" s="215">
        <f>Q128*H128</f>
        <v>0</v>
      </c>
      <c r="S128" s="215">
        <v>0</v>
      </c>
      <c r="T128" s="216">
        <f>S128*H128</f>
        <v>0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R128" s="217" t="s">
        <v>265</v>
      </c>
      <c r="AT128" s="217" t="s">
        <v>267</v>
      </c>
      <c r="AU128" s="217" t="s">
        <v>76</v>
      </c>
      <c r="AY128" s="17" t="s">
        <v>266</v>
      </c>
      <c r="BE128" s="218">
        <f>IF(N128="základní",J128,0)</f>
        <v>0</v>
      </c>
      <c r="BF128" s="218">
        <f>IF(N128="snížená",J128,0)</f>
        <v>0</v>
      </c>
      <c r="BG128" s="218">
        <f>IF(N128="zákl. přenesená",J128,0)</f>
        <v>0</v>
      </c>
      <c r="BH128" s="218">
        <f>IF(N128="sníž. přenesená",J128,0)</f>
        <v>0</v>
      </c>
      <c r="BI128" s="218">
        <f>IF(N128="nulová",J128,0)</f>
        <v>0</v>
      </c>
      <c r="BJ128" s="17" t="s">
        <v>76</v>
      </c>
      <c r="BK128" s="218">
        <f>ROUND(I128*H128,2)</f>
        <v>0</v>
      </c>
      <c r="BL128" s="17" t="s">
        <v>265</v>
      </c>
      <c r="BM128" s="217" t="s">
        <v>911</v>
      </c>
    </row>
    <row r="129" s="2" customFormat="1" ht="16.5" customHeight="1">
      <c r="A129" s="38"/>
      <c r="B129" s="39"/>
      <c r="C129" s="206" t="s">
        <v>704</v>
      </c>
      <c r="D129" s="206" t="s">
        <v>267</v>
      </c>
      <c r="E129" s="207" t="s">
        <v>5784</v>
      </c>
      <c r="F129" s="208" t="s">
        <v>5785</v>
      </c>
      <c r="G129" s="209" t="s">
        <v>5069</v>
      </c>
      <c r="H129" s="210">
        <v>6</v>
      </c>
      <c r="I129" s="211"/>
      <c r="J129" s="212">
        <f>ROUND(I129*H129,2)</f>
        <v>0</v>
      </c>
      <c r="K129" s="208" t="s">
        <v>19</v>
      </c>
      <c r="L129" s="44"/>
      <c r="M129" s="213" t="s">
        <v>19</v>
      </c>
      <c r="N129" s="214" t="s">
        <v>40</v>
      </c>
      <c r="O129" s="84"/>
      <c r="P129" s="215">
        <f>O129*H129</f>
        <v>0</v>
      </c>
      <c r="Q129" s="215">
        <v>0</v>
      </c>
      <c r="R129" s="215">
        <f>Q129*H129</f>
        <v>0</v>
      </c>
      <c r="S129" s="215">
        <v>0</v>
      </c>
      <c r="T129" s="216">
        <f>S129*H129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217" t="s">
        <v>265</v>
      </c>
      <c r="AT129" s="217" t="s">
        <v>267</v>
      </c>
      <c r="AU129" s="217" t="s">
        <v>76</v>
      </c>
      <c r="AY129" s="17" t="s">
        <v>266</v>
      </c>
      <c r="BE129" s="218">
        <f>IF(N129="základní",J129,0)</f>
        <v>0</v>
      </c>
      <c r="BF129" s="218">
        <f>IF(N129="snížená",J129,0)</f>
        <v>0</v>
      </c>
      <c r="BG129" s="218">
        <f>IF(N129="zákl. přenesená",J129,0)</f>
        <v>0</v>
      </c>
      <c r="BH129" s="218">
        <f>IF(N129="sníž. přenesená",J129,0)</f>
        <v>0</v>
      </c>
      <c r="BI129" s="218">
        <f>IF(N129="nulová",J129,0)</f>
        <v>0</v>
      </c>
      <c r="BJ129" s="17" t="s">
        <v>76</v>
      </c>
      <c r="BK129" s="218">
        <f>ROUND(I129*H129,2)</f>
        <v>0</v>
      </c>
      <c r="BL129" s="17" t="s">
        <v>265</v>
      </c>
      <c r="BM129" s="217" t="s">
        <v>925</v>
      </c>
    </row>
    <row r="130" s="2" customFormat="1" ht="16.5" customHeight="1">
      <c r="A130" s="38"/>
      <c r="B130" s="39"/>
      <c r="C130" s="206" t="s">
        <v>711</v>
      </c>
      <c r="D130" s="206" t="s">
        <v>267</v>
      </c>
      <c r="E130" s="207" t="s">
        <v>5786</v>
      </c>
      <c r="F130" s="208" t="s">
        <v>5787</v>
      </c>
      <c r="G130" s="209" t="s">
        <v>5035</v>
      </c>
      <c r="H130" s="210">
        <v>20</v>
      </c>
      <c r="I130" s="211"/>
      <c r="J130" s="212">
        <f>ROUND(I130*H130,2)</f>
        <v>0</v>
      </c>
      <c r="K130" s="208" t="s">
        <v>19</v>
      </c>
      <c r="L130" s="44"/>
      <c r="M130" s="213" t="s">
        <v>19</v>
      </c>
      <c r="N130" s="214" t="s">
        <v>40</v>
      </c>
      <c r="O130" s="84"/>
      <c r="P130" s="215">
        <f>O130*H130</f>
        <v>0</v>
      </c>
      <c r="Q130" s="215">
        <v>0</v>
      </c>
      <c r="R130" s="215">
        <f>Q130*H130</f>
        <v>0</v>
      </c>
      <c r="S130" s="215">
        <v>0</v>
      </c>
      <c r="T130" s="216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17" t="s">
        <v>265</v>
      </c>
      <c r="AT130" s="217" t="s">
        <v>267</v>
      </c>
      <c r="AU130" s="217" t="s">
        <v>76</v>
      </c>
      <c r="AY130" s="17" t="s">
        <v>266</v>
      </c>
      <c r="BE130" s="218">
        <f>IF(N130="základní",J130,0)</f>
        <v>0</v>
      </c>
      <c r="BF130" s="218">
        <f>IF(N130="snížená",J130,0)</f>
        <v>0</v>
      </c>
      <c r="BG130" s="218">
        <f>IF(N130="zákl. přenesená",J130,0)</f>
        <v>0</v>
      </c>
      <c r="BH130" s="218">
        <f>IF(N130="sníž. přenesená",J130,0)</f>
        <v>0</v>
      </c>
      <c r="BI130" s="218">
        <f>IF(N130="nulová",J130,0)</f>
        <v>0</v>
      </c>
      <c r="BJ130" s="17" t="s">
        <v>76</v>
      </c>
      <c r="BK130" s="218">
        <f>ROUND(I130*H130,2)</f>
        <v>0</v>
      </c>
      <c r="BL130" s="17" t="s">
        <v>265</v>
      </c>
      <c r="BM130" s="217" t="s">
        <v>944</v>
      </c>
    </row>
    <row r="131" s="2" customFormat="1" ht="16.5" customHeight="1">
      <c r="A131" s="38"/>
      <c r="B131" s="39"/>
      <c r="C131" s="206" t="s">
        <v>718</v>
      </c>
      <c r="D131" s="206" t="s">
        <v>267</v>
      </c>
      <c r="E131" s="207" t="s">
        <v>5512</v>
      </c>
      <c r="F131" s="208" t="s">
        <v>5513</v>
      </c>
      <c r="G131" s="209" t="s">
        <v>5069</v>
      </c>
      <c r="H131" s="210">
        <v>4</v>
      </c>
      <c r="I131" s="211"/>
      <c r="J131" s="212">
        <f>ROUND(I131*H131,2)</f>
        <v>0</v>
      </c>
      <c r="K131" s="208" t="s">
        <v>19</v>
      </c>
      <c r="L131" s="44"/>
      <c r="M131" s="213" t="s">
        <v>19</v>
      </c>
      <c r="N131" s="214" t="s">
        <v>40</v>
      </c>
      <c r="O131" s="84"/>
      <c r="P131" s="215">
        <f>O131*H131</f>
        <v>0</v>
      </c>
      <c r="Q131" s="215">
        <v>0</v>
      </c>
      <c r="R131" s="215">
        <f>Q131*H131</f>
        <v>0</v>
      </c>
      <c r="S131" s="215">
        <v>0</v>
      </c>
      <c r="T131" s="216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217" t="s">
        <v>265</v>
      </c>
      <c r="AT131" s="217" t="s">
        <v>267</v>
      </c>
      <c r="AU131" s="217" t="s">
        <v>76</v>
      </c>
      <c r="AY131" s="17" t="s">
        <v>266</v>
      </c>
      <c r="BE131" s="218">
        <f>IF(N131="základní",J131,0)</f>
        <v>0</v>
      </c>
      <c r="BF131" s="218">
        <f>IF(N131="snížená",J131,0)</f>
        <v>0</v>
      </c>
      <c r="BG131" s="218">
        <f>IF(N131="zákl. přenesená",J131,0)</f>
        <v>0</v>
      </c>
      <c r="BH131" s="218">
        <f>IF(N131="sníž. přenesená",J131,0)</f>
        <v>0</v>
      </c>
      <c r="BI131" s="218">
        <f>IF(N131="nulová",J131,0)</f>
        <v>0</v>
      </c>
      <c r="BJ131" s="17" t="s">
        <v>76</v>
      </c>
      <c r="BK131" s="218">
        <f>ROUND(I131*H131,2)</f>
        <v>0</v>
      </c>
      <c r="BL131" s="17" t="s">
        <v>265</v>
      </c>
      <c r="BM131" s="217" t="s">
        <v>958</v>
      </c>
    </row>
    <row r="132" s="2" customFormat="1" ht="16.5" customHeight="1">
      <c r="A132" s="38"/>
      <c r="B132" s="39"/>
      <c r="C132" s="206" t="s">
        <v>723</v>
      </c>
      <c r="D132" s="206" t="s">
        <v>267</v>
      </c>
      <c r="E132" s="207" t="s">
        <v>5530</v>
      </c>
      <c r="F132" s="208" t="s">
        <v>5531</v>
      </c>
      <c r="G132" s="209" t="s">
        <v>5069</v>
      </c>
      <c r="H132" s="210">
        <v>2</v>
      </c>
      <c r="I132" s="211"/>
      <c r="J132" s="212">
        <f>ROUND(I132*H132,2)</f>
        <v>0</v>
      </c>
      <c r="K132" s="208" t="s">
        <v>19</v>
      </c>
      <c r="L132" s="44"/>
      <c r="M132" s="213" t="s">
        <v>19</v>
      </c>
      <c r="N132" s="214" t="s">
        <v>40</v>
      </c>
      <c r="O132" s="84"/>
      <c r="P132" s="215">
        <f>O132*H132</f>
        <v>0</v>
      </c>
      <c r="Q132" s="215">
        <v>0</v>
      </c>
      <c r="R132" s="215">
        <f>Q132*H132</f>
        <v>0</v>
      </c>
      <c r="S132" s="215">
        <v>0</v>
      </c>
      <c r="T132" s="216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17" t="s">
        <v>265</v>
      </c>
      <c r="AT132" s="217" t="s">
        <v>267</v>
      </c>
      <c r="AU132" s="217" t="s">
        <v>76</v>
      </c>
      <c r="AY132" s="17" t="s">
        <v>266</v>
      </c>
      <c r="BE132" s="218">
        <f>IF(N132="základní",J132,0)</f>
        <v>0</v>
      </c>
      <c r="BF132" s="218">
        <f>IF(N132="snížená",J132,0)</f>
        <v>0</v>
      </c>
      <c r="BG132" s="218">
        <f>IF(N132="zákl. přenesená",J132,0)</f>
        <v>0</v>
      </c>
      <c r="BH132" s="218">
        <f>IF(N132="sníž. přenesená",J132,0)</f>
        <v>0</v>
      </c>
      <c r="BI132" s="218">
        <f>IF(N132="nulová",J132,0)</f>
        <v>0</v>
      </c>
      <c r="BJ132" s="17" t="s">
        <v>76</v>
      </c>
      <c r="BK132" s="218">
        <f>ROUND(I132*H132,2)</f>
        <v>0</v>
      </c>
      <c r="BL132" s="17" t="s">
        <v>265</v>
      </c>
      <c r="BM132" s="217" t="s">
        <v>976</v>
      </c>
    </row>
    <row r="133" s="2" customFormat="1" ht="16.5" customHeight="1">
      <c r="A133" s="38"/>
      <c r="B133" s="39"/>
      <c r="C133" s="206" t="s">
        <v>736</v>
      </c>
      <c r="D133" s="206" t="s">
        <v>267</v>
      </c>
      <c r="E133" s="207" t="s">
        <v>5788</v>
      </c>
      <c r="F133" s="208" t="s">
        <v>5789</v>
      </c>
      <c r="G133" s="209" t="s">
        <v>5035</v>
      </c>
      <c r="H133" s="210">
        <v>20</v>
      </c>
      <c r="I133" s="211"/>
      <c r="J133" s="212">
        <f>ROUND(I133*H133,2)</f>
        <v>0</v>
      </c>
      <c r="K133" s="208" t="s">
        <v>19</v>
      </c>
      <c r="L133" s="44"/>
      <c r="M133" s="213" t="s">
        <v>19</v>
      </c>
      <c r="N133" s="214" t="s">
        <v>40</v>
      </c>
      <c r="O133" s="84"/>
      <c r="P133" s="215">
        <f>O133*H133</f>
        <v>0</v>
      </c>
      <c r="Q133" s="215">
        <v>0</v>
      </c>
      <c r="R133" s="215">
        <f>Q133*H133</f>
        <v>0</v>
      </c>
      <c r="S133" s="215">
        <v>0</v>
      </c>
      <c r="T133" s="216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217" t="s">
        <v>265</v>
      </c>
      <c r="AT133" s="217" t="s">
        <v>267</v>
      </c>
      <c r="AU133" s="217" t="s">
        <v>76</v>
      </c>
      <c r="AY133" s="17" t="s">
        <v>266</v>
      </c>
      <c r="BE133" s="218">
        <f>IF(N133="základní",J133,0)</f>
        <v>0</v>
      </c>
      <c r="BF133" s="218">
        <f>IF(N133="snížená",J133,0)</f>
        <v>0</v>
      </c>
      <c r="BG133" s="218">
        <f>IF(N133="zákl. přenesená",J133,0)</f>
        <v>0</v>
      </c>
      <c r="BH133" s="218">
        <f>IF(N133="sníž. přenesená",J133,0)</f>
        <v>0</v>
      </c>
      <c r="BI133" s="218">
        <f>IF(N133="nulová",J133,0)</f>
        <v>0</v>
      </c>
      <c r="BJ133" s="17" t="s">
        <v>76</v>
      </c>
      <c r="BK133" s="218">
        <f>ROUND(I133*H133,2)</f>
        <v>0</v>
      </c>
      <c r="BL133" s="17" t="s">
        <v>265</v>
      </c>
      <c r="BM133" s="217" t="s">
        <v>994</v>
      </c>
    </row>
    <row r="134" s="2" customFormat="1" ht="16.5" customHeight="1">
      <c r="A134" s="38"/>
      <c r="B134" s="39"/>
      <c r="C134" s="206" t="s">
        <v>741</v>
      </c>
      <c r="D134" s="206" t="s">
        <v>267</v>
      </c>
      <c r="E134" s="207" t="s">
        <v>5534</v>
      </c>
      <c r="F134" s="208" t="s">
        <v>5535</v>
      </c>
      <c r="G134" s="209" t="s">
        <v>5069</v>
      </c>
      <c r="H134" s="210">
        <v>3</v>
      </c>
      <c r="I134" s="211"/>
      <c r="J134" s="212">
        <f>ROUND(I134*H134,2)</f>
        <v>0</v>
      </c>
      <c r="K134" s="208" t="s">
        <v>19</v>
      </c>
      <c r="L134" s="44"/>
      <c r="M134" s="213" t="s">
        <v>19</v>
      </c>
      <c r="N134" s="214" t="s">
        <v>40</v>
      </c>
      <c r="O134" s="84"/>
      <c r="P134" s="215">
        <f>O134*H134</f>
        <v>0</v>
      </c>
      <c r="Q134" s="215">
        <v>0</v>
      </c>
      <c r="R134" s="215">
        <f>Q134*H134</f>
        <v>0</v>
      </c>
      <c r="S134" s="215">
        <v>0</v>
      </c>
      <c r="T134" s="216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17" t="s">
        <v>265</v>
      </c>
      <c r="AT134" s="217" t="s">
        <v>267</v>
      </c>
      <c r="AU134" s="217" t="s">
        <v>76</v>
      </c>
      <c r="AY134" s="17" t="s">
        <v>266</v>
      </c>
      <c r="BE134" s="218">
        <f>IF(N134="základní",J134,0)</f>
        <v>0</v>
      </c>
      <c r="BF134" s="218">
        <f>IF(N134="snížená",J134,0)</f>
        <v>0</v>
      </c>
      <c r="BG134" s="218">
        <f>IF(N134="zákl. přenesená",J134,0)</f>
        <v>0</v>
      </c>
      <c r="BH134" s="218">
        <f>IF(N134="sníž. přenesená",J134,0)</f>
        <v>0</v>
      </c>
      <c r="BI134" s="218">
        <f>IF(N134="nulová",J134,0)</f>
        <v>0</v>
      </c>
      <c r="BJ134" s="17" t="s">
        <v>76</v>
      </c>
      <c r="BK134" s="218">
        <f>ROUND(I134*H134,2)</f>
        <v>0</v>
      </c>
      <c r="BL134" s="17" t="s">
        <v>265</v>
      </c>
      <c r="BM134" s="217" t="s">
        <v>1007</v>
      </c>
    </row>
    <row r="135" s="2" customFormat="1" ht="16.5" customHeight="1">
      <c r="A135" s="38"/>
      <c r="B135" s="39"/>
      <c r="C135" s="206" t="s">
        <v>746</v>
      </c>
      <c r="D135" s="206" t="s">
        <v>267</v>
      </c>
      <c r="E135" s="207" t="s">
        <v>5524</v>
      </c>
      <c r="F135" s="208" t="s">
        <v>5525</v>
      </c>
      <c r="G135" s="209" t="s">
        <v>5350</v>
      </c>
      <c r="H135" s="210">
        <v>1</v>
      </c>
      <c r="I135" s="211"/>
      <c r="J135" s="212">
        <f>ROUND(I135*H135,2)</f>
        <v>0</v>
      </c>
      <c r="K135" s="208" t="s">
        <v>19</v>
      </c>
      <c r="L135" s="44"/>
      <c r="M135" s="213" t="s">
        <v>19</v>
      </c>
      <c r="N135" s="214" t="s">
        <v>40</v>
      </c>
      <c r="O135" s="84"/>
      <c r="P135" s="215">
        <f>O135*H135</f>
        <v>0</v>
      </c>
      <c r="Q135" s="215">
        <v>0</v>
      </c>
      <c r="R135" s="215">
        <f>Q135*H135</f>
        <v>0</v>
      </c>
      <c r="S135" s="215">
        <v>0</v>
      </c>
      <c r="T135" s="216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217" t="s">
        <v>265</v>
      </c>
      <c r="AT135" s="217" t="s">
        <v>267</v>
      </c>
      <c r="AU135" s="217" t="s">
        <v>76</v>
      </c>
      <c r="AY135" s="17" t="s">
        <v>266</v>
      </c>
      <c r="BE135" s="218">
        <f>IF(N135="základní",J135,0)</f>
        <v>0</v>
      </c>
      <c r="BF135" s="218">
        <f>IF(N135="snížená",J135,0)</f>
        <v>0</v>
      </c>
      <c r="BG135" s="218">
        <f>IF(N135="zákl. přenesená",J135,0)</f>
        <v>0</v>
      </c>
      <c r="BH135" s="218">
        <f>IF(N135="sníž. přenesená",J135,0)</f>
        <v>0</v>
      </c>
      <c r="BI135" s="218">
        <f>IF(N135="nulová",J135,0)</f>
        <v>0</v>
      </c>
      <c r="BJ135" s="17" t="s">
        <v>76</v>
      </c>
      <c r="BK135" s="218">
        <f>ROUND(I135*H135,2)</f>
        <v>0</v>
      </c>
      <c r="BL135" s="17" t="s">
        <v>265</v>
      </c>
      <c r="BM135" s="217" t="s">
        <v>1021</v>
      </c>
    </row>
    <row r="136" s="11" customFormat="1" ht="25.92" customHeight="1">
      <c r="A136" s="11"/>
      <c r="B136" s="192"/>
      <c r="C136" s="193"/>
      <c r="D136" s="194" t="s">
        <v>68</v>
      </c>
      <c r="E136" s="195" t="s">
        <v>5544</v>
      </c>
      <c r="F136" s="195" t="s">
        <v>290</v>
      </c>
      <c r="G136" s="193"/>
      <c r="H136" s="193"/>
      <c r="I136" s="196"/>
      <c r="J136" s="197">
        <f>BK136</f>
        <v>0</v>
      </c>
      <c r="K136" s="193"/>
      <c r="L136" s="198"/>
      <c r="M136" s="199"/>
      <c r="N136" s="200"/>
      <c r="O136" s="200"/>
      <c r="P136" s="201">
        <f>SUM(P137:P151)</f>
        <v>0</v>
      </c>
      <c r="Q136" s="200"/>
      <c r="R136" s="201">
        <f>SUM(R137:R151)</f>
        <v>0</v>
      </c>
      <c r="S136" s="200"/>
      <c r="T136" s="202">
        <f>SUM(T137:T151)</f>
        <v>0</v>
      </c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R136" s="203" t="s">
        <v>76</v>
      </c>
      <c r="AT136" s="204" t="s">
        <v>68</v>
      </c>
      <c r="AU136" s="204" t="s">
        <v>69</v>
      </c>
      <c r="AY136" s="203" t="s">
        <v>266</v>
      </c>
      <c r="BK136" s="205">
        <f>SUM(BK137:BK151)</f>
        <v>0</v>
      </c>
    </row>
    <row r="137" s="2" customFormat="1" ht="16.5" customHeight="1">
      <c r="A137" s="38"/>
      <c r="B137" s="39"/>
      <c r="C137" s="206" t="s">
        <v>756</v>
      </c>
      <c r="D137" s="206" t="s">
        <v>267</v>
      </c>
      <c r="E137" s="207" t="s">
        <v>5563</v>
      </c>
      <c r="F137" s="208" t="s">
        <v>5564</v>
      </c>
      <c r="G137" s="209" t="s">
        <v>5035</v>
      </c>
      <c r="H137" s="210">
        <v>27</v>
      </c>
      <c r="I137" s="211"/>
      <c r="J137" s="212">
        <f>ROUND(I137*H137,2)</f>
        <v>0</v>
      </c>
      <c r="K137" s="208" t="s">
        <v>19</v>
      </c>
      <c r="L137" s="44"/>
      <c r="M137" s="213" t="s">
        <v>19</v>
      </c>
      <c r="N137" s="214" t="s">
        <v>40</v>
      </c>
      <c r="O137" s="84"/>
      <c r="P137" s="215">
        <f>O137*H137</f>
        <v>0</v>
      </c>
      <c r="Q137" s="215">
        <v>0</v>
      </c>
      <c r="R137" s="215">
        <f>Q137*H137</f>
        <v>0</v>
      </c>
      <c r="S137" s="215">
        <v>0</v>
      </c>
      <c r="T137" s="216">
        <f>S137*H137</f>
        <v>0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217" t="s">
        <v>265</v>
      </c>
      <c r="AT137" s="217" t="s">
        <v>267</v>
      </c>
      <c r="AU137" s="217" t="s">
        <v>76</v>
      </c>
      <c r="AY137" s="17" t="s">
        <v>266</v>
      </c>
      <c r="BE137" s="218">
        <f>IF(N137="základní",J137,0)</f>
        <v>0</v>
      </c>
      <c r="BF137" s="218">
        <f>IF(N137="snížená",J137,0)</f>
        <v>0</v>
      </c>
      <c r="BG137" s="218">
        <f>IF(N137="zákl. přenesená",J137,0)</f>
        <v>0</v>
      </c>
      <c r="BH137" s="218">
        <f>IF(N137="sníž. přenesená",J137,0)</f>
        <v>0</v>
      </c>
      <c r="BI137" s="218">
        <f>IF(N137="nulová",J137,0)</f>
        <v>0</v>
      </c>
      <c r="BJ137" s="17" t="s">
        <v>76</v>
      </c>
      <c r="BK137" s="218">
        <f>ROUND(I137*H137,2)</f>
        <v>0</v>
      </c>
      <c r="BL137" s="17" t="s">
        <v>265</v>
      </c>
      <c r="BM137" s="217" t="s">
        <v>1035</v>
      </c>
    </row>
    <row r="138" s="2" customFormat="1" ht="16.5" customHeight="1">
      <c r="A138" s="38"/>
      <c r="B138" s="39"/>
      <c r="C138" s="206" t="s">
        <v>763</v>
      </c>
      <c r="D138" s="206" t="s">
        <v>267</v>
      </c>
      <c r="E138" s="207" t="s">
        <v>5790</v>
      </c>
      <c r="F138" s="208" t="s">
        <v>5791</v>
      </c>
      <c r="G138" s="209" t="s">
        <v>5035</v>
      </c>
      <c r="H138" s="210">
        <v>304</v>
      </c>
      <c r="I138" s="211"/>
      <c r="J138" s="212">
        <f>ROUND(I138*H138,2)</f>
        <v>0</v>
      </c>
      <c r="K138" s="208" t="s">
        <v>19</v>
      </c>
      <c r="L138" s="44"/>
      <c r="M138" s="213" t="s">
        <v>19</v>
      </c>
      <c r="N138" s="214" t="s">
        <v>40</v>
      </c>
      <c r="O138" s="84"/>
      <c r="P138" s="215">
        <f>O138*H138</f>
        <v>0</v>
      </c>
      <c r="Q138" s="215">
        <v>0</v>
      </c>
      <c r="R138" s="215">
        <f>Q138*H138</f>
        <v>0</v>
      </c>
      <c r="S138" s="215">
        <v>0</v>
      </c>
      <c r="T138" s="216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17" t="s">
        <v>265</v>
      </c>
      <c r="AT138" s="217" t="s">
        <v>267</v>
      </c>
      <c r="AU138" s="217" t="s">
        <v>76</v>
      </c>
      <c r="AY138" s="17" t="s">
        <v>266</v>
      </c>
      <c r="BE138" s="218">
        <f>IF(N138="základní",J138,0)</f>
        <v>0</v>
      </c>
      <c r="BF138" s="218">
        <f>IF(N138="snížená",J138,0)</f>
        <v>0</v>
      </c>
      <c r="BG138" s="218">
        <f>IF(N138="zákl. přenesená",J138,0)</f>
        <v>0</v>
      </c>
      <c r="BH138" s="218">
        <f>IF(N138="sníž. přenesená",J138,0)</f>
        <v>0</v>
      </c>
      <c r="BI138" s="218">
        <f>IF(N138="nulová",J138,0)</f>
        <v>0</v>
      </c>
      <c r="BJ138" s="17" t="s">
        <v>76</v>
      </c>
      <c r="BK138" s="218">
        <f>ROUND(I138*H138,2)</f>
        <v>0</v>
      </c>
      <c r="BL138" s="17" t="s">
        <v>265</v>
      </c>
      <c r="BM138" s="217" t="s">
        <v>1049</v>
      </c>
    </row>
    <row r="139" s="2" customFormat="1" ht="16.5" customHeight="1">
      <c r="A139" s="38"/>
      <c r="B139" s="39"/>
      <c r="C139" s="206" t="s">
        <v>768</v>
      </c>
      <c r="D139" s="206" t="s">
        <v>267</v>
      </c>
      <c r="E139" s="207" t="s">
        <v>5549</v>
      </c>
      <c r="F139" s="208" t="s">
        <v>5550</v>
      </c>
      <c r="G139" s="209" t="s">
        <v>5211</v>
      </c>
      <c r="H139" s="210">
        <v>96.530000000000001</v>
      </c>
      <c r="I139" s="211"/>
      <c r="J139" s="212">
        <f>ROUND(I139*H139,2)</f>
        <v>0</v>
      </c>
      <c r="K139" s="208" t="s">
        <v>19</v>
      </c>
      <c r="L139" s="44"/>
      <c r="M139" s="213" t="s">
        <v>19</v>
      </c>
      <c r="N139" s="214" t="s">
        <v>40</v>
      </c>
      <c r="O139" s="84"/>
      <c r="P139" s="215">
        <f>O139*H139</f>
        <v>0</v>
      </c>
      <c r="Q139" s="215">
        <v>0</v>
      </c>
      <c r="R139" s="215">
        <f>Q139*H139</f>
        <v>0</v>
      </c>
      <c r="S139" s="215">
        <v>0</v>
      </c>
      <c r="T139" s="216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17" t="s">
        <v>265</v>
      </c>
      <c r="AT139" s="217" t="s">
        <v>267</v>
      </c>
      <c r="AU139" s="217" t="s">
        <v>76</v>
      </c>
      <c r="AY139" s="17" t="s">
        <v>266</v>
      </c>
      <c r="BE139" s="218">
        <f>IF(N139="základní",J139,0)</f>
        <v>0</v>
      </c>
      <c r="BF139" s="218">
        <f>IF(N139="snížená",J139,0)</f>
        <v>0</v>
      </c>
      <c r="BG139" s="218">
        <f>IF(N139="zákl. přenesená",J139,0)</f>
        <v>0</v>
      </c>
      <c r="BH139" s="218">
        <f>IF(N139="sníž. přenesená",J139,0)</f>
        <v>0</v>
      </c>
      <c r="BI139" s="218">
        <f>IF(N139="nulová",J139,0)</f>
        <v>0</v>
      </c>
      <c r="BJ139" s="17" t="s">
        <v>76</v>
      </c>
      <c r="BK139" s="218">
        <f>ROUND(I139*H139,2)</f>
        <v>0</v>
      </c>
      <c r="BL139" s="17" t="s">
        <v>265</v>
      </c>
      <c r="BM139" s="217" t="s">
        <v>1061</v>
      </c>
    </row>
    <row r="140" s="2" customFormat="1" ht="16.5" customHeight="1">
      <c r="A140" s="38"/>
      <c r="B140" s="39"/>
      <c r="C140" s="206" t="s">
        <v>775</v>
      </c>
      <c r="D140" s="206" t="s">
        <v>267</v>
      </c>
      <c r="E140" s="207" t="s">
        <v>5565</v>
      </c>
      <c r="F140" s="208" t="s">
        <v>5566</v>
      </c>
      <c r="G140" s="209" t="s">
        <v>5021</v>
      </c>
      <c r="H140" s="210">
        <v>17.550000000000001</v>
      </c>
      <c r="I140" s="211"/>
      <c r="J140" s="212">
        <f>ROUND(I140*H140,2)</f>
        <v>0</v>
      </c>
      <c r="K140" s="208" t="s">
        <v>19</v>
      </c>
      <c r="L140" s="44"/>
      <c r="M140" s="213" t="s">
        <v>19</v>
      </c>
      <c r="N140" s="214" t="s">
        <v>40</v>
      </c>
      <c r="O140" s="84"/>
      <c r="P140" s="215">
        <f>O140*H140</f>
        <v>0</v>
      </c>
      <c r="Q140" s="215">
        <v>0</v>
      </c>
      <c r="R140" s="215">
        <f>Q140*H140</f>
        <v>0</v>
      </c>
      <c r="S140" s="215">
        <v>0</v>
      </c>
      <c r="T140" s="216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17" t="s">
        <v>265</v>
      </c>
      <c r="AT140" s="217" t="s">
        <v>267</v>
      </c>
      <c r="AU140" s="217" t="s">
        <v>76</v>
      </c>
      <c r="AY140" s="17" t="s">
        <v>266</v>
      </c>
      <c r="BE140" s="218">
        <f>IF(N140="základní",J140,0)</f>
        <v>0</v>
      </c>
      <c r="BF140" s="218">
        <f>IF(N140="snížená",J140,0)</f>
        <v>0</v>
      </c>
      <c r="BG140" s="218">
        <f>IF(N140="zákl. přenesená",J140,0)</f>
        <v>0</v>
      </c>
      <c r="BH140" s="218">
        <f>IF(N140="sníž. přenesená",J140,0)</f>
        <v>0</v>
      </c>
      <c r="BI140" s="218">
        <f>IF(N140="nulová",J140,0)</f>
        <v>0</v>
      </c>
      <c r="BJ140" s="17" t="s">
        <v>76</v>
      </c>
      <c r="BK140" s="218">
        <f>ROUND(I140*H140,2)</f>
        <v>0</v>
      </c>
      <c r="BL140" s="17" t="s">
        <v>265</v>
      </c>
      <c r="BM140" s="217" t="s">
        <v>1086</v>
      </c>
    </row>
    <row r="141" s="2" customFormat="1" ht="16.5" customHeight="1">
      <c r="A141" s="38"/>
      <c r="B141" s="39"/>
      <c r="C141" s="206" t="s">
        <v>782</v>
      </c>
      <c r="D141" s="206" t="s">
        <v>267</v>
      </c>
      <c r="E141" s="207" t="s">
        <v>5792</v>
      </c>
      <c r="F141" s="208" t="s">
        <v>5793</v>
      </c>
      <c r="G141" s="209" t="s">
        <v>5211</v>
      </c>
      <c r="H141" s="210">
        <v>66.810000000000002</v>
      </c>
      <c r="I141" s="211"/>
      <c r="J141" s="212">
        <f>ROUND(I141*H141,2)</f>
        <v>0</v>
      </c>
      <c r="K141" s="208" t="s">
        <v>19</v>
      </c>
      <c r="L141" s="44"/>
      <c r="M141" s="213" t="s">
        <v>19</v>
      </c>
      <c r="N141" s="214" t="s">
        <v>40</v>
      </c>
      <c r="O141" s="84"/>
      <c r="P141" s="215">
        <f>O141*H141</f>
        <v>0</v>
      </c>
      <c r="Q141" s="215">
        <v>0</v>
      </c>
      <c r="R141" s="215">
        <f>Q141*H141</f>
        <v>0</v>
      </c>
      <c r="S141" s="215">
        <v>0</v>
      </c>
      <c r="T141" s="216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217" t="s">
        <v>265</v>
      </c>
      <c r="AT141" s="217" t="s">
        <v>267</v>
      </c>
      <c r="AU141" s="217" t="s">
        <v>76</v>
      </c>
      <c r="AY141" s="17" t="s">
        <v>266</v>
      </c>
      <c r="BE141" s="218">
        <f>IF(N141="základní",J141,0)</f>
        <v>0</v>
      </c>
      <c r="BF141" s="218">
        <f>IF(N141="snížená",J141,0)</f>
        <v>0</v>
      </c>
      <c r="BG141" s="218">
        <f>IF(N141="zákl. přenesená",J141,0)</f>
        <v>0</v>
      </c>
      <c r="BH141" s="218">
        <f>IF(N141="sníž. přenesená",J141,0)</f>
        <v>0</v>
      </c>
      <c r="BI141" s="218">
        <f>IF(N141="nulová",J141,0)</f>
        <v>0</v>
      </c>
      <c r="BJ141" s="17" t="s">
        <v>76</v>
      </c>
      <c r="BK141" s="218">
        <f>ROUND(I141*H141,2)</f>
        <v>0</v>
      </c>
      <c r="BL141" s="17" t="s">
        <v>265</v>
      </c>
      <c r="BM141" s="217" t="s">
        <v>1100</v>
      </c>
    </row>
    <row r="142" s="2" customFormat="1" ht="16.5" customHeight="1">
      <c r="A142" s="38"/>
      <c r="B142" s="39"/>
      <c r="C142" s="206" t="s">
        <v>794</v>
      </c>
      <c r="D142" s="206" t="s">
        <v>267</v>
      </c>
      <c r="E142" s="207" t="s">
        <v>5561</v>
      </c>
      <c r="F142" s="208" t="s">
        <v>5562</v>
      </c>
      <c r="G142" s="209" t="s">
        <v>5211</v>
      </c>
      <c r="H142" s="210">
        <v>23.440000000000001</v>
      </c>
      <c r="I142" s="211"/>
      <c r="J142" s="212">
        <f>ROUND(I142*H142,2)</f>
        <v>0</v>
      </c>
      <c r="K142" s="208" t="s">
        <v>19</v>
      </c>
      <c r="L142" s="44"/>
      <c r="M142" s="213" t="s">
        <v>19</v>
      </c>
      <c r="N142" s="214" t="s">
        <v>40</v>
      </c>
      <c r="O142" s="84"/>
      <c r="P142" s="215">
        <f>O142*H142</f>
        <v>0</v>
      </c>
      <c r="Q142" s="215">
        <v>0</v>
      </c>
      <c r="R142" s="215">
        <f>Q142*H142</f>
        <v>0</v>
      </c>
      <c r="S142" s="215">
        <v>0</v>
      </c>
      <c r="T142" s="216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17" t="s">
        <v>265</v>
      </c>
      <c r="AT142" s="217" t="s">
        <v>267</v>
      </c>
      <c r="AU142" s="217" t="s">
        <v>76</v>
      </c>
      <c r="AY142" s="17" t="s">
        <v>266</v>
      </c>
      <c r="BE142" s="218">
        <f>IF(N142="základní",J142,0)</f>
        <v>0</v>
      </c>
      <c r="BF142" s="218">
        <f>IF(N142="snížená",J142,0)</f>
        <v>0</v>
      </c>
      <c r="BG142" s="218">
        <f>IF(N142="zákl. přenesená",J142,0)</f>
        <v>0</v>
      </c>
      <c r="BH142" s="218">
        <f>IF(N142="sníž. přenesená",J142,0)</f>
        <v>0</v>
      </c>
      <c r="BI142" s="218">
        <f>IF(N142="nulová",J142,0)</f>
        <v>0</v>
      </c>
      <c r="BJ142" s="17" t="s">
        <v>76</v>
      </c>
      <c r="BK142" s="218">
        <f>ROUND(I142*H142,2)</f>
        <v>0</v>
      </c>
      <c r="BL142" s="17" t="s">
        <v>265</v>
      </c>
      <c r="BM142" s="217" t="s">
        <v>1114</v>
      </c>
    </row>
    <row r="143" s="2" customFormat="1" ht="16.5" customHeight="1">
      <c r="A143" s="38"/>
      <c r="B143" s="39"/>
      <c r="C143" s="206" t="s">
        <v>801</v>
      </c>
      <c r="D143" s="206" t="s">
        <v>267</v>
      </c>
      <c r="E143" s="207" t="s">
        <v>5551</v>
      </c>
      <c r="F143" s="208" t="s">
        <v>5552</v>
      </c>
      <c r="G143" s="209" t="s">
        <v>5035</v>
      </c>
      <c r="H143" s="210">
        <v>250</v>
      </c>
      <c r="I143" s="211"/>
      <c r="J143" s="212">
        <f>ROUND(I143*H143,2)</f>
        <v>0</v>
      </c>
      <c r="K143" s="208" t="s">
        <v>19</v>
      </c>
      <c r="L143" s="44"/>
      <c r="M143" s="213" t="s">
        <v>19</v>
      </c>
      <c r="N143" s="214" t="s">
        <v>40</v>
      </c>
      <c r="O143" s="84"/>
      <c r="P143" s="215">
        <f>O143*H143</f>
        <v>0</v>
      </c>
      <c r="Q143" s="215">
        <v>0</v>
      </c>
      <c r="R143" s="215">
        <f>Q143*H143</f>
        <v>0</v>
      </c>
      <c r="S143" s="215">
        <v>0</v>
      </c>
      <c r="T143" s="216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17" t="s">
        <v>265</v>
      </c>
      <c r="AT143" s="217" t="s">
        <v>267</v>
      </c>
      <c r="AU143" s="217" t="s">
        <v>76</v>
      </c>
      <c r="AY143" s="17" t="s">
        <v>266</v>
      </c>
      <c r="BE143" s="218">
        <f>IF(N143="základní",J143,0)</f>
        <v>0</v>
      </c>
      <c r="BF143" s="218">
        <f>IF(N143="snížená",J143,0)</f>
        <v>0</v>
      </c>
      <c r="BG143" s="218">
        <f>IF(N143="zákl. přenesená",J143,0)</f>
        <v>0</v>
      </c>
      <c r="BH143" s="218">
        <f>IF(N143="sníž. přenesená",J143,0)</f>
        <v>0</v>
      </c>
      <c r="BI143" s="218">
        <f>IF(N143="nulová",J143,0)</f>
        <v>0</v>
      </c>
      <c r="BJ143" s="17" t="s">
        <v>76</v>
      </c>
      <c r="BK143" s="218">
        <f>ROUND(I143*H143,2)</f>
        <v>0</v>
      </c>
      <c r="BL143" s="17" t="s">
        <v>265</v>
      </c>
      <c r="BM143" s="217" t="s">
        <v>1129</v>
      </c>
    </row>
    <row r="144" s="2" customFormat="1" ht="16.5" customHeight="1">
      <c r="A144" s="38"/>
      <c r="B144" s="39"/>
      <c r="C144" s="206" t="s">
        <v>815</v>
      </c>
      <c r="D144" s="206" t="s">
        <v>267</v>
      </c>
      <c r="E144" s="207" t="s">
        <v>5553</v>
      </c>
      <c r="F144" s="208" t="s">
        <v>5554</v>
      </c>
      <c r="G144" s="209" t="s">
        <v>5035</v>
      </c>
      <c r="H144" s="210">
        <v>250</v>
      </c>
      <c r="I144" s="211"/>
      <c r="J144" s="212">
        <f>ROUND(I144*H144,2)</f>
        <v>0</v>
      </c>
      <c r="K144" s="208" t="s">
        <v>19</v>
      </c>
      <c r="L144" s="44"/>
      <c r="M144" s="213" t="s">
        <v>19</v>
      </c>
      <c r="N144" s="214" t="s">
        <v>40</v>
      </c>
      <c r="O144" s="84"/>
      <c r="P144" s="215">
        <f>O144*H144</f>
        <v>0</v>
      </c>
      <c r="Q144" s="215">
        <v>0</v>
      </c>
      <c r="R144" s="215">
        <f>Q144*H144</f>
        <v>0</v>
      </c>
      <c r="S144" s="215">
        <v>0</v>
      </c>
      <c r="T144" s="216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217" t="s">
        <v>265</v>
      </c>
      <c r="AT144" s="217" t="s">
        <v>267</v>
      </c>
      <c r="AU144" s="217" t="s">
        <v>76</v>
      </c>
      <c r="AY144" s="17" t="s">
        <v>266</v>
      </c>
      <c r="BE144" s="218">
        <f>IF(N144="základní",J144,0)</f>
        <v>0</v>
      </c>
      <c r="BF144" s="218">
        <f>IF(N144="snížená",J144,0)</f>
        <v>0</v>
      </c>
      <c r="BG144" s="218">
        <f>IF(N144="zákl. přenesená",J144,0)</f>
        <v>0</v>
      </c>
      <c r="BH144" s="218">
        <f>IF(N144="sníž. přenesená",J144,0)</f>
        <v>0</v>
      </c>
      <c r="BI144" s="218">
        <f>IF(N144="nulová",J144,0)</f>
        <v>0</v>
      </c>
      <c r="BJ144" s="17" t="s">
        <v>76</v>
      </c>
      <c r="BK144" s="218">
        <f>ROUND(I144*H144,2)</f>
        <v>0</v>
      </c>
      <c r="BL144" s="17" t="s">
        <v>265</v>
      </c>
      <c r="BM144" s="217" t="s">
        <v>1294</v>
      </c>
    </row>
    <row r="145" s="2" customFormat="1" ht="16.5" customHeight="1">
      <c r="A145" s="38"/>
      <c r="B145" s="39"/>
      <c r="C145" s="206" t="s">
        <v>820</v>
      </c>
      <c r="D145" s="206" t="s">
        <v>267</v>
      </c>
      <c r="E145" s="207" t="s">
        <v>5557</v>
      </c>
      <c r="F145" s="208" t="s">
        <v>5558</v>
      </c>
      <c r="G145" s="209" t="s">
        <v>5021</v>
      </c>
      <c r="H145" s="210">
        <v>87.5</v>
      </c>
      <c r="I145" s="211"/>
      <c r="J145" s="212">
        <f>ROUND(I145*H145,2)</f>
        <v>0</v>
      </c>
      <c r="K145" s="208" t="s">
        <v>19</v>
      </c>
      <c r="L145" s="44"/>
      <c r="M145" s="213" t="s">
        <v>19</v>
      </c>
      <c r="N145" s="214" t="s">
        <v>40</v>
      </c>
      <c r="O145" s="84"/>
      <c r="P145" s="215">
        <f>O145*H145</f>
        <v>0</v>
      </c>
      <c r="Q145" s="215">
        <v>0</v>
      </c>
      <c r="R145" s="215">
        <f>Q145*H145</f>
        <v>0</v>
      </c>
      <c r="S145" s="215">
        <v>0</v>
      </c>
      <c r="T145" s="216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217" t="s">
        <v>265</v>
      </c>
      <c r="AT145" s="217" t="s">
        <v>267</v>
      </c>
      <c r="AU145" s="217" t="s">
        <v>76</v>
      </c>
      <c r="AY145" s="17" t="s">
        <v>266</v>
      </c>
      <c r="BE145" s="218">
        <f>IF(N145="základní",J145,0)</f>
        <v>0</v>
      </c>
      <c r="BF145" s="218">
        <f>IF(N145="snížená",J145,0)</f>
        <v>0</v>
      </c>
      <c r="BG145" s="218">
        <f>IF(N145="zákl. přenesená",J145,0)</f>
        <v>0</v>
      </c>
      <c r="BH145" s="218">
        <f>IF(N145="sníž. přenesená",J145,0)</f>
        <v>0</v>
      </c>
      <c r="BI145" s="218">
        <f>IF(N145="nulová",J145,0)</f>
        <v>0</v>
      </c>
      <c r="BJ145" s="17" t="s">
        <v>76</v>
      </c>
      <c r="BK145" s="218">
        <f>ROUND(I145*H145,2)</f>
        <v>0</v>
      </c>
      <c r="BL145" s="17" t="s">
        <v>265</v>
      </c>
      <c r="BM145" s="217" t="s">
        <v>1308</v>
      </c>
    </row>
    <row r="146" s="2" customFormat="1" ht="16.5" customHeight="1">
      <c r="A146" s="38"/>
      <c r="B146" s="39"/>
      <c r="C146" s="206" t="s">
        <v>827</v>
      </c>
      <c r="D146" s="206" t="s">
        <v>267</v>
      </c>
      <c r="E146" s="207" t="s">
        <v>3815</v>
      </c>
      <c r="F146" s="208" t="s">
        <v>5567</v>
      </c>
      <c r="G146" s="209" t="s">
        <v>5568</v>
      </c>
      <c r="H146" s="210">
        <v>0.32000000000000001</v>
      </c>
      <c r="I146" s="211"/>
      <c r="J146" s="212">
        <f>ROUND(I146*H146,2)</f>
        <v>0</v>
      </c>
      <c r="K146" s="208" t="s">
        <v>19</v>
      </c>
      <c r="L146" s="44"/>
      <c r="M146" s="213" t="s">
        <v>19</v>
      </c>
      <c r="N146" s="214" t="s">
        <v>40</v>
      </c>
      <c r="O146" s="84"/>
      <c r="P146" s="215">
        <f>O146*H146</f>
        <v>0</v>
      </c>
      <c r="Q146" s="215">
        <v>0</v>
      </c>
      <c r="R146" s="215">
        <f>Q146*H146</f>
        <v>0</v>
      </c>
      <c r="S146" s="215">
        <v>0</v>
      </c>
      <c r="T146" s="216">
        <f>S146*H146</f>
        <v>0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217" t="s">
        <v>265</v>
      </c>
      <c r="AT146" s="217" t="s">
        <v>267</v>
      </c>
      <c r="AU146" s="217" t="s">
        <v>76</v>
      </c>
      <c r="AY146" s="17" t="s">
        <v>266</v>
      </c>
      <c r="BE146" s="218">
        <f>IF(N146="základní",J146,0)</f>
        <v>0</v>
      </c>
      <c r="BF146" s="218">
        <f>IF(N146="snížená",J146,0)</f>
        <v>0</v>
      </c>
      <c r="BG146" s="218">
        <f>IF(N146="zákl. přenesená",J146,0)</f>
        <v>0</v>
      </c>
      <c r="BH146" s="218">
        <f>IF(N146="sníž. přenesená",J146,0)</f>
        <v>0</v>
      </c>
      <c r="BI146" s="218">
        <f>IF(N146="nulová",J146,0)</f>
        <v>0</v>
      </c>
      <c r="BJ146" s="17" t="s">
        <v>76</v>
      </c>
      <c r="BK146" s="218">
        <f>ROUND(I146*H146,2)</f>
        <v>0</v>
      </c>
      <c r="BL146" s="17" t="s">
        <v>265</v>
      </c>
      <c r="BM146" s="217" t="s">
        <v>1321</v>
      </c>
    </row>
    <row r="147" s="2" customFormat="1" ht="16.5" customHeight="1">
      <c r="A147" s="38"/>
      <c r="B147" s="39"/>
      <c r="C147" s="206" t="s">
        <v>832</v>
      </c>
      <c r="D147" s="206" t="s">
        <v>267</v>
      </c>
      <c r="E147" s="207" t="s">
        <v>5569</v>
      </c>
      <c r="F147" s="208" t="s">
        <v>5570</v>
      </c>
      <c r="G147" s="209" t="s">
        <v>5035</v>
      </c>
      <c r="H147" s="210">
        <v>315</v>
      </c>
      <c r="I147" s="211"/>
      <c r="J147" s="212">
        <f>ROUND(I147*H147,2)</f>
        <v>0</v>
      </c>
      <c r="K147" s="208" t="s">
        <v>19</v>
      </c>
      <c r="L147" s="44"/>
      <c r="M147" s="213" t="s">
        <v>19</v>
      </c>
      <c r="N147" s="214" t="s">
        <v>40</v>
      </c>
      <c r="O147" s="84"/>
      <c r="P147" s="215">
        <f>O147*H147</f>
        <v>0</v>
      </c>
      <c r="Q147" s="215">
        <v>0</v>
      </c>
      <c r="R147" s="215">
        <f>Q147*H147</f>
        <v>0</v>
      </c>
      <c r="S147" s="215">
        <v>0</v>
      </c>
      <c r="T147" s="216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217" t="s">
        <v>265</v>
      </c>
      <c r="AT147" s="217" t="s">
        <v>267</v>
      </c>
      <c r="AU147" s="217" t="s">
        <v>76</v>
      </c>
      <c r="AY147" s="17" t="s">
        <v>266</v>
      </c>
      <c r="BE147" s="218">
        <f>IF(N147="základní",J147,0)</f>
        <v>0</v>
      </c>
      <c r="BF147" s="218">
        <f>IF(N147="snížená",J147,0)</f>
        <v>0</v>
      </c>
      <c r="BG147" s="218">
        <f>IF(N147="zákl. přenesená",J147,0)</f>
        <v>0</v>
      </c>
      <c r="BH147" s="218">
        <f>IF(N147="sníž. přenesená",J147,0)</f>
        <v>0</v>
      </c>
      <c r="BI147" s="218">
        <f>IF(N147="nulová",J147,0)</f>
        <v>0</v>
      </c>
      <c r="BJ147" s="17" t="s">
        <v>76</v>
      </c>
      <c r="BK147" s="218">
        <f>ROUND(I147*H147,2)</f>
        <v>0</v>
      </c>
      <c r="BL147" s="17" t="s">
        <v>265</v>
      </c>
      <c r="BM147" s="217" t="s">
        <v>1331</v>
      </c>
    </row>
    <row r="148" s="2" customFormat="1" ht="16.5" customHeight="1">
      <c r="A148" s="38"/>
      <c r="B148" s="39"/>
      <c r="C148" s="206" t="s">
        <v>838</v>
      </c>
      <c r="D148" s="206" t="s">
        <v>267</v>
      </c>
      <c r="E148" s="207" t="s">
        <v>5794</v>
      </c>
      <c r="F148" s="208" t="s">
        <v>5795</v>
      </c>
      <c r="G148" s="209" t="s">
        <v>5069</v>
      </c>
      <c r="H148" s="210">
        <v>1</v>
      </c>
      <c r="I148" s="211"/>
      <c r="J148" s="212">
        <f>ROUND(I148*H148,2)</f>
        <v>0</v>
      </c>
      <c r="K148" s="208" t="s">
        <v>19</v>
      </c>
      <c r="L148" s="44"/>
      <c r="M148" s="213" t="s">
        <v>19</v>
      </c>
      <c r="N148" s="214" t="s">
        <v>40</v>
      </c>
      <c r="O148" s="84"/>
      <c r="P148" s="215">
        <f>O148*H148</f>
        <v>0</v>
      </c>
      <c r="Q148" s="215">
        <v>0</v>
      </c>
      <c r="R148" s="215">
        <f>Q148*H148</f>
        <v>0</v>
      </c>
      <c r="S148" s="215">
        <v>0</v>
      </c>
      <c r="T148" s="216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217" t="s">
        <v>265</v>
      </c>
      <c r="AT148" s="217" t="s">
        <v>267</v>
      </c>
      <c r="AU148" s="217" t="s">
        <v>76</v>
      </c>
      <c r="AY148" s="17" t="s">
        <v>266</v>
      </c>
      <c r="BE148" s="218">
        <f>IF(N148="základní",J148,0)</f>
        <v>0</v>
      </c>
      <c r="BF148" s="218">
        <f>IF(N148="snížená",J148,0)</f>
        <v>0</v>
      </c>
      <c r="BG148" s="218">
        <f>IF(N148="zákl. přenesená",J148,0)</f>
        <v>0</v>
      </c>
      <c r="BH148" s="218">
        <f>IF(N148="sníž. přenesená",J148,0)</f>
        <v>0</v>
      </c>
      <c r="BI148" s="218">
        <f>IF(N148="nulová",J148,0)</f>
        <v>0</v>
      </c>
      <c r="BJ148" s="17" t="s">
        <v>76</v>
      </c>
      <c r="BK148" s="218">
        <f>ROUND(I148*H148,2)</f>
        <v>0</v>
      </c>
      <c r="BL148" s="17" t="s">
        <v>265</v>
      </c>
      <c r="BM148" s="217" t="s">
        <v>1343</v>
      </c>
    </row>
    <row r="149" s="2" customFormat="1" ht="16.5" customHeight="1">
      <c r="A149" s="38"/>
      <c r="B149" s="39"/>
      <c r="C149" s="206" t="s">
        <v>846</v>
      </c>
      <c r="D149" s="206" t="s">
        <v>267</v>
      </c>
      <c r="E149" s="207" t="s">
        <v>5796</v>
      </c>
      <c r="F149" s="208" t="s">
        <v>5797</v>
      </c>
      <c r="G149" s="209" t="s">
        <v>5069</v>
      </c>
      <c r="H149" s="210">
        <v>1</v>
      </c>
      <c r="I149" s="211"/>
      <c r="J149" s="212">
        <f>ROUND(I149*H149,2)</f>
        <v>0</v>
      </c>
      <c r="K149" s="208" t="s">
        <v>19</v>
      </c>
      <c r="L149" s="44"/>
      <c r="M149" s="213" t="s">
        <v>19</v>
      </c>
      <c r="N149" s="214" t="s">
        <v>40</v>
      </c>
      <c r="O149" s="84"/>
      <c r="P149" s="215">
        <f>O149*H149</f>
        <v>0</v>
      </c>
      <c r="Q149" s="215">
        <v>0</v>
      </c>
      <c r="R149" s="215">
        <f>Q149*H149</f>
        <v>0</v>
      </c>
      <c r="S149" s="215">
        <v>0</v>
      </c>
      <c r="T149" s="216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217" t="s">
        <v>265</v>
      </c>
      <c r="AT149" s="217" t="s">
        <v>267</v>
      </c>
      <c r="AU149" s="217" t="s">
        <v>76</v>
      </c>
      <c r="AY149" s="17" t="s">
        <v>266</v>
      </c>
      <c r="BE149" s="218">
        <f>IF(N149="základní",J149,0)</f>
        <v>0</v>
      </c>
      <c r="BF149" s="218">
        <f>IF(N149="snížená",J149,0)</f>
        <v>0</v>
      </c>
      <c r="BG149" s="218">
        <f>IF(N149="zákl. přenesená",J149,0)</f>
        <v>0</v>
      </c>
      <c r="BH149" s="218">
        <f>IF(N149="sníž. přenesená",J149,0)</f>
        <v>0</v>
      </c>
      <c r="BI149" s="218">
        <f>IF(N149="nulová",J149,0)</f>
        <v>0</v>
      </c>
      <c r="BJ149" s="17" t="s">
        <v>76</v>
      </c>
      <c r="BK149" s="218">
        <f>ROUND(I149*H149,2)</f>
        <v>0</v>
      </c>
      <c r="BL149" s="17" t="s">
        <v>265</v>
      </c>
      <c r="BM149" s="217" t="s">
        <v>90</v>
      </c>
    </row>
    <row r="150" s="2" customFormat="1" ht="16.5" customHeight="1">
      <c r="A150" s="38"/>
      <c r="B150" s="39"/>
      <c r="C150" s="206" t="s">
        <v>853</v>
      </c>
      <c r="D150" s="206" t="s">
        <v>267</v>
      </c>
      <c r="E150" s="207" t="s">
        <v>5798</v>
      </c>
      <c r="F150" s="208" t="s">
        <v>5799</v>
      </c>
      <c r="G150" s="209" t="s">
        <v>5211</v>
      </c>
      <c r="H150" s="210">
        <v>0.20000000000000001</v>
      </c>
      <c r="I150" s="211"/>
      <c r="J150" s="212">
        <f>ROUND(I150*H150,2)</f>
        <v>0</v>
      </c>
      <c r="K150" s="208" t="s">
        <v>19</v>
      </c>
      <c r="L150" s="44"/>
      <c r="M150" s="213" t="s">
        <v>19</v>
      </c>
      <c r="N150" s="214" t="s">
        <v>40</v>
      </c>
      <c r="O150" s="84"/>
      <c r="P150" s="215">
        <f>O150*H150</f>
        <v>0</v>
      </c>
      <c r="Q150" s="215">
        <v>0</v>
      </c>
      <c r="R150" s="215">
        <f>Q150*H150</f>
        <v>0</v>
      </c>
      <c r="S150" s="215">
        <v>0</v>
      </c>
      <c r="T150" s="216">
        <f>S150*H150</f>
        <v>0</v>
      </c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R150" s="217" t="s">
        <v>265</v>
      </c>
      <c r="AT150" s="217" t="s">
        <v>267</v>
      </c>
      <c r="AU150" s="217" t="s">
        <v>76</v>
      </c>
      <c r="AY150" s="17" t="s">
        <v>266</v>
      </c>
      <c r="BE150" s="218">
        <f>IF(N150="základní",J150,0)</f>
        <v>0</v>
      </c>
      <c r="BF150" s="218">
        <f>IF(N150="snížená",J150,0)</f>
        <v>0</v>
      </c>
      <c r="BG150" s="218">
        <f>IF(N150="zákl. přenesená",J150,0)</f>
        <v>0</v>
      </c>
      <c r="BH150" s="218">
        <f>IF(N150="sníž. přenesená",J150,0)</f>
        <v>0</v>
      </c>
      <c r="BI150" s="218">
        <f>IF(N150="nulová",J150,0)</f>
        <v>0</v>
      </c>
      <c r="BJ150" s="17" t="s">
        <v>76</v>
      </c>
      <c r="BK150" s="218">
        <f>ROUND(I150*H150,2)</f>
        <v>0</v>
      </c>
      <c r="BL150" s="17" t="s">
        <v>265</v>
      </c>
      <c r="BM150" s="217" t="s">
        <v>1377</v>
      </c>
    </row>
    <row r="151" s="2" customFormat="1" ht="16.5" customHeight="1">
      <c r="A151" s="38"/>
      <c r="B151" s="39"/>
      <c r="C151" s="206" t="s">
        <v>860</v>
      </c>
      <c r="D151" s="206" t="s">
        <v>267</v>
      </c>
      <c r="E151" s="207" t="s">
        <v>5800</v>
      </c>
      <c r="F151" s="208" t="s">
        <v>5801</v>
      </c>
      <c r="G151" s="209" t="s">
        <v>5069</v>
      </c>
      <c r="H151" s="210">
        <v>1</v>
      </c>
      <c r="I151" s="211"/>
      <c r="J151" s="212">
        <f>ROUND(I151*H151,2)</f>
        <v>0</v>
      </c>
      <c r="K151" s="208" t="s">
        <v>19</v>
      </c>
      <c r="L151" s="44"/>
      <c r="M151" s="213" t="s">
        <v>19</v>
      </c>
      <c r="N151" s="214" t="s">
        <v>40</v>
      </c>
      <c r="O151" s="84"/>
      <c r="P151" s="215">
        <f>O151*H151</f>
        <v>0</v>
      </c>
      <c r="Q151" s="215">
        <v>0</v>
      </c>
      <c r="R151" s="215">
        <f>Q151*H151</f>
        <v>0</v>
      </c>
      <c r="S151" s="215">
        <v>0</v>
      </c>
      <c r="T151" s="216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217" t="s">
        <v>265</v>
      </c>
      <c r="AT151" s="217" t="s">
        <v>267</v>
      </c>
      <c r="AU151" s="217" t="s">
        <v>76</v>
      </c>
      <c r="AY151" s="17" t="s">
        <v>266</v>
      </c>
      <c r="BE151" s="218">
        <f>IF(N151="základní",J151,0)</f>
        <v>0</v>
      </c>
      <c r="BF151" s="218">
        <f>IF(N151="snížená",J151,0)</f>
        <v>0</v>
      </c>
      <c r="BG151" s="218">
        <f>IF(N151="zákl. přenesená",J151,0)</f>
        <v>0</v>
      </c>
      <c r="BH151" s="218">
        <f>IF(N151="sníž. přenesená",J151,0)</f>
        <v>0</v>
      </c>
      <c r="BI151" s="218">
        <f>IF(N151="nulová",J151,0)</f>
        <v>0</v>
      </c>
      <c r="BJ151" s="17" t="s">
        <v>76</v>
      </c>
      <c r="BK151" s="218">
        <f>ROUND(I151*H151,2)</f>
        <v>0</v>
      </c>
      <c r="BL151" s="17" t="s">
        <v>265</v>
      </c>
      <c r="BM151" s="217" t="s">
        <v>1391</v>
      </c>
    </row>
    <row r="152" s="11" customFormat="1" ht="25.92" customHeight="1">
      <c r="A152" s="11"/>
      <c r="B152" s="192"/>
      <c r="C152" s="193"/>
      <c r="D152" s="194" t="s">
        <v>68</v>
      </c>
      <c r="E152" s="195" t="s">
        <v>5571</v>
      </c>
      <c r="F152" s="195" t="s">
        <v>5572</v>
      </c>
      <c r="G152" s="193"/>
      <c r="H152" s="193"/>
      <c r="I152" s="196"/>
      <c r="J152" s="197">
        <f>BK152</f>
        <v>0</v>
      </c>
      <c r="K152" s="193"/>
      <c r="L152" s="198"/>
      <c r="M152" s="199"/>
      <c r="N152" s="200"/>
      <c r="O152" s="200"/>
      <c r="P152" s="201">
        <f>SUM(P153:P158)</f>
        <v>0</v>
      </c>
      <c r="Q152" s="200"/>
      <c r="R152" s="201">
        <f>SUM(R153:R158)</f>
        <v>0</v>
      </c>
      <c r="S152" s="200"/>
      <c r="T152" s="202">
        <f>SUM(T153:T158)</f>
        <v>0</v>
      </c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R152" s="203" t="s">
        <v>76</v>
      </c>
      <c r="AT152" s="204" t="s">
        <v>68</v>
      </c>
      <c r="AU152" s="204" t="s">
        <v>69</v>
      </c>
      <c r="AY152" s="203" t="s">
        <v>266</v>
      </c>
      <c r="BK152" s="205">
        <f>SUM(BK153:BK158)</f>
        <v>0</v>
      </c>
    </row>
    <row r="153" s="2" customFormat="1" ht="16.5" customHeight="1">
      <c r="A153" s="38"/>
      <c r="B153" s="39"/>
      <c r="C153" s="206" t="s">
        <v>864</v>
      </c>
      <c r="D153" s="206" t="s">
        <v>267</v>
      </c>
      <c r="E153" s="207" t="s">
        <v>5573</v>
      </c>
      <c r="F153" s="208" t="s">
        <v>5574</v>
      </c>
      <c r="G153" s="209" t="s">
        <v>5241</v>
      </c>
      <c r="H153" s="210">
        <v>10</v>
      </c>
      <c r="I153" s="211"/>
      <c r="J153" s="212">
        <f>ROUND(I153*H153,2)</f>
        <v>0</v>
      </c>
      <c r="K153" s="208" t="s">
        <v>19</v>
      </c>
      <c r="L153" s="44"/>
      <c r="M153" s="213" t="s">
        <v>19</v>
      </c>
      <c r="N153" s="214" t="s">
        <v>40</v>
      </c>
      <c r="O153" s="84"/>
      <c r="P153" s="215">
        <f>O153*H153</f>
        <v>0</v>
      </c>
      <c r="Q153" s="215">
        <v>0</v>
      </c>
      <c r="R153" s="215">
        <f>Q153*H153</f>
        <v>0</v>
      </c>
      <c r="S153" s="215">
        <v>0</v>
      </c>
      <c r="T153" s="216">
        <f>S153*H153</f>
        <v>0</v>
      </c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R153" s="217" t="s">
        <v>265</v>
      </c>
      <c r="AT153" s="217" t="s">
        <v>267</v>
      </c>
      <c r="AU153" s="217" t="s">
        <v>76</v>
      </c>
      <c r="AY153" s="17" t="s">
        <v>266</v>
      </c>
      <c r="BE153" s="218">
        <f>IF(N153="základní",J153,0)</f>
        <v>0</v>
      </c>
      <c r="BF153" s="218">
        <f>IF(N153="snížená",J153,0)</f>
        <v>0</v>
      </c>
      <c r="BG153" s="218">
        <f>IF(N153="zákl. přenesená",J153,0)</f>
        <v>0</v>
      </c>
      <c r="BH153" s="218">
        <f>IF(N153="sníž. přenesená",J153,0)</f>
        <v>0</v>
      </c>
      <c r="BI153" s="218">
        <f>IF(N153="nulová",J153,0)</f>
        <v>0</v>
      </c>
      <c r="BJ153" s="17" t="s">
        <v>76</v>
      </c>
      <c r="BK153" s="218">
        <f>ROUND(I153*H153,2)</f>
        <v>0</v>
      </c>
      <c r="BL153" s="17" t="s">
        <v>265</v>
      </c>
      <c r="BM153" s="217" t="s">
        <v>1408</v>
      </c>
    </row>
    <row r="154" s="2" customFormat="1" ht="16.5" customHeight="1">
      <c r="A154" s="38"/>
      <c r="B154" s="39"/>
      <c r="C154" s="206" t="s">
        <v>871</v>
      </c>
      <c r="D154" s="206" t="s">
        <v>267</v>
      </c>
      <c r="E154" s="207" t="s">
        <v>5575</v>
      </c>
      <c r="F154" s="208" t="s">
        <v>5576</v>
      </c>
      <c r="G154" s="209" t="s">
        <v>5241</v>
      </c>
      <c r="H154" s="210">
        <v>20</v>
      </c>
      <c r="I154" s="211"/>
      <c r="J154" s="212">
        <f>ROUND(I154*H154,2)</f>
        <v>0</v>
      </c>
      <c r="K154" s="208" t="s">
        <v>19</v>
      </c>
      <c r="L154" s="44"/>
      <c r="M154" s="213" t="s">
        <v>19</v>
      </c>
      <c r="N154" s="214" t="s">
        <v>40</v>
      </c>
      <c r="O154" s="84"/>
      <c r="P154" s="215">
        <f>O154*H154</f>
        <v>0</v>
      </c>
      <c r="Q154" s="215">
        <v>0</v>
      </c>
      <c r="R154" s="215">
        <f>Q154*H154</f>
        <v>0</v>
      </c>
      <c r="S154" s="215">
        <v>0</v>
      </c>
      <c r="T154" s="216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217" t="s">
        <v>265</v>
      </c>
      <c r="AT154" s="217" t="s">
        <v>267</v>
      </c>
      <c r="AU154" s="217" t="s">
        <v>76</v>
      </c>
      <c r="AY154" s="17" t="s">
        <v>266</v>
      </c>
      <c r="BE154" s="218">
        <f>IF(N154="základní",J154,0)</f>
        <v>0</v>
      </c>
      <c r="BF154" s="218">
        <f>IF(N154="snížená",J154,0)</f>
        <v>0</v>
      </c>
      <c r="BG154" s="218">
        <f>IF(N154="zákl. přenesená",J154,0)</f>
        <v>0</v>
      </c>
      <c r="BH154" s="218">
        <f>IF(N154="sníž. přenesená",J154,0)</f>
        <v>0</v>
      </c>
      <c r="BI154" s="218">
        <f>IF(N154="nulová",J154,0)</f>
        <v>0</v>
      </c>
      <c r="BJ154" s="17" t="s">
        <v>76</v>
      </c>
      <c r="BK154" s="218">
        <f>ROUND(I154*H154,2)</f>
        <v>0</v>
      </c>
      <c r="BL154" s="17" t="s">
        <v>265</v>
      </c>
      <c r="BM154" s="217" t="s">
        <v>1420</v>
      </c>
    </row>
    <row r="155" s="2" customFormat="1" ht="16.5" customHeight="1">
      <c r="A155" s="38"/>
      <c r="B155" s="39"/>
      <c r="C155" s="206" t="s">
        <v>878</v>
      </c>
      <c r="D155" s="206" t="s">
        <v>267</v>
      </c>
      <c r="E155" s="207" t="s">
        <v>5577</v>
      </c>
      <c r="F155" s="208" t="s">
        <v>5578</v>
      </c>
      <c r="G155" s="209" t="s">
        <v>5069</v>
      </c>
      <c r="H155" s="210">
        <v>1</v>
      </c>
      <c r="I155" s="211"/>
      <c r="J155" s="212">
        <f>ROUND(I155*H155,2)</f>
        <v>0</v>
      </c>
      <c r="K155" s="208" t="s">
        <v>19</v>
      </c>
      <c r="L155" s="44"/>
      <c r="M155" s="213" t="s">
        <v>19</v>
      </c>
      <c r="N155" s="214" t="s">
        <v>40</v>
      </c>
      <c r="O155" s="84"/>
      <c r="P155" s="215">
        <f>O155*H155</f>
        <v>0</v>
      </c>
      <c r="Q155" s="215">
        <v>0</v>
      </c>
      <c r="R155" s="215">
        <f>Q155*H155</f>
        <v>0</v>
      </c>
      <c r="S155" s="215">
        <v>0</v>
      </c>
      <c r="T155" s="216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217" t="s">
        <v>265</v>
      </c>
      <c r="AT155" s="217" t="s">
        <v>267</v>
      </c>
      <c r="AU155" s="217" t="s">
        <v>76</v>
      </c>
      <c r="AY155" s="17" t="s">
        <v>266</v>
      </c>
      <c r="BE155" s="218">
        <f>IF(N155="základní",J155,0)</f>
        <v>0</v>
      </c>
      <c r="BF155" s="218">
        <f>IF(N155="snížená",J155,0)</f>
        <v>0</v>
      </c>
      <c r="BG155" s="218">
        <f>IF(N155="zákl. přenesená",J155,0)</f>
        <v>0</v>
      </c>
      <c r="BH155" s="218">
        <f>IF(N155="sníž. přenesená",J155,0)</f>
        <v>0</v>
      </c>
      <c r="BI155" s="218">
        <f>IF(N155="nulová",J155,0)</f>
        <v>0</v>
      </c>
      <c r="BJ155" s="17" t="s">
        <v>76</v>
      </c>
      <c r="BK155" s="218">
        <f>ROUND(I155*H155,2)</f>
        <v>0</v>
      </c>
      <c r="BL155" s="17" t="s">
        <v>265</v>
      </c>
      <c r="BM155" s="217" t="s">
        <v>1434</v>
      </c>
    </row>
    <row r="156" s="2" customFormat="1" ht="16.5" customHeight="1">
      <c r="A156" s="38"/>
      <c r="B156" s="39"/>
      <c r="C156" s="206" t="s">
        <v>886</v>
      </c>
      <c r="D156" s="206" t="s">
        <v>267</v>
      </c>
      <c r="E156" s="207" t="s">
        <v>5579</v>
      </c>
      <c r="F156" s="208" t="s">
        <v>5580</v>
      </c>
      <c r="G156" s="209" t="s">
        <v>5069</v>
      </c>
      <c r="H156" s="210">
        <v>1</v>
      </c>
      <c r="I156" s="211"/>
      <c r="J156" s="212">
        <f>ROUND(I156*H156,2)</f>
        <v>0</v>
      </c>
      <c r="K156" s="208" t="s">
        <v>19</v>
      </c>
      <c r="L156" s="44"/>
      <c r="M156" s="213" t="s">
        <v>19</v>
      </c>
      <c r="N156" s="214" t="s">
        <v>40</v>
      </c>
      <c r="O156" s="84"/>
      <c r="P156" s="215">
        <f>O156*H156</f>
        <v>0</v>
      </c>
      <c r="Q156" s="215">
        <v>0</v>
      </c>
      <c r="R156" s="215">
        <f>Q156*H156</f>
        <v>0</v>
      </c>
      <c r="S156" s="215">
        <v>0</v>
      </c>
      <c r="T156" s="216">
        <f>S156*H156</f>
        <v>0</v>
      </c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R156" s="217" t="s">
        <v>265</v>
      </c>
      <c r="AT156" s="217" t="s">
        <v>267</v>
      </c>
      <c r="AU156" s="217" t="s">
        <v>76</v>
      </c>
      <c r="AY156" s="17" t="s">
        <v>266</v>
      </c>
      <c r="BE156" s="218">
        <f>IF(N156="základní",J156,0)</f>
        <v>0</v>
      </c>
      <c r="BF156" s="218">
        <f>IF(N156="snížená",J156,0)</f>
        <v>0</v>
      </c>
      <c r="BG156" s="218">
        <f>IF(N156="zákl. přenesená",J156,0)</f>
        <v>0</v>
      </c>
      <c r="BH156" s="218">
        <f>IF(N156="sníž. přenesená",J156,0)</f>
        <v>0</v>
      </c>
      <c r="BI156" s="218">
        <f>IF(N156="nulová",J156,0)</f>
        <v>0</v>
      </c>
      <c r="BJ156" s="17" t="s">
        <v>76</v>
      </c>
      <c r="BK156" s="218">
        <f>ROUND(I156*H156,2)</f>
        <v>0</v>
      </c>
      <c r="BL156" s="17" t="s">
        <v>265</v>
      </c>
      <c r="BM156" s="217" t="s">
        <v>1446</v>
      </c>
    </row>
    <row r="157" s="2" customFormat="1" ht="16.5" customHeight="1">
      <c r="A157" s="38"/>
      <c r="B157" s="39"/>
      <c r="C157" s="206" t="s">
        <v>893</v>
      </c>
      <c r="D157" s="206" t="s">
        <v>267</v>
      </c>
      <c r="E157" s="207" t="s">
        <v>5582</v>
      </c>
      <c r="F157" s="208" t="s">
        <v>5583</v>
      </c>
      <c r="G157" s="209" t="s">
        <v>5069</v>
      </c>
      <c r="H157" s="210">
        <v>3</v>
      </c>
      <c r="I157" s="211"/>
      <c r="J157" s="212">
        <f>ROUND(I157*H157,2)</f>
        <v>0</v>
      </c>
      <c r="K157" s="208" t="s">
        <v>19</v>
      </c>
      <c r="L157" s="44"/>
      <c r="M157" s="213" t="s">
        <v>19</v>
      </c>
      <c r="N157" s="214" t="s">
        <v>40</v>
      </c>
      <c r="O157" s="84"/>
      <c r="P157" s="215">
        <f>O157*H157</f>
        <v>0</v>
      </c>
      <c r="Q157" s="215">
        <v>0</v>
      </c>
      <c r="R157" s="215">
        <f>Q157*H157</f>
        <v>0</v>
      </c>
      <c r="S157" s="215">
        <v>0</v>
      </c>
      <c r="T157" s="216">
        <f>S157*H157</f>
        <v>0</v>
      </c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R157" s="217" t="s">
        <v>265</v>
      </c>
      <c r="AT157" s="217" t="s">
        <v>267</v>
      </c>
      <c r="AU157" s="217" t="s">
        <v>76</v>
      </c>
      <c r="AY157" s="17" t="s">
        <v>266</v>
      </c>
      <c r="BE157" s="218">
        <f>IF(N157="základní",J157,0)</f>
        <v>0</v>
      </c>
      <c r="BF157" s="218">
        <f>IF(N157="snížená",J157,0)</f>
        <v>0</v>
      </c>
      <c r="BG157" s="218">
        <f>IF(N157="zákl. přenesená",J157,0)</f>
        <v>0</v>
      </c>
      <c r="BH157" s="218">
        <f>IF(N157="sníž. přenesená",J157,0)</f>
        <v>0</v>
      </c>
      <c r="BI157" s="218">
        <f>IF(N157="nulová",J157,0)</f>
        <v>0</v>
      </c>
      <c r="BJ157" s="17" t="s">
        <v>76</v>
      </c>
      <c r="BK157" s="218">
        <f>ROUND(I157*H157,2)</f>
        <v>0</v>
      </c>
      <c r="BL157" s="17" t="s">
        <v>265</v>
      </c>
      <c r="BM157" s="217" t="s">
        <v>1458</v>
      </c>
    </row>
    <row r="158" s="2" customFormat="1" ht="16.5" customHeight="1">
      <c r="A158" s="38"/>
      <c r="B158" s="39"/>
      <c r="C158" s="206" t="s">
        <v>901</v>
      </c>
      <c r="D158" s="206" t="s">
        <v>267</v>
      </c>
      <c r="E158" s="207" t="s">
        <v>5802</v>
      </c>
      <c r="F158" s="208" t="s">
        <v>5803</v>
      </c>
      <c r="G158" s="209" t="s">
        <v>5069</v>
      </c>
      <c r="H158" s="210">
        <v>1</v>
      </c>
      <c r="I158" s="211"/>
      <c r="J158" s="212">
        <f>ROUND(I158*H158,2)</f>
        <v>0</v>
      </c>
      <c r="K158" s="208" t="s">
        <v>19</v>
      </c>
      <c r="L158" s="44"/>
      <c r="M158" s="213" t="s">
        <v>19</v>
      </c>
      <c r="N158" s="214" t="s">
        <v>40</v>
      </c>
      <c r="O158" s="84"/>
      <c r="P158" s="215">
        <f>O158*H158</f>
        <v>0</v>
      </c>
      <c r="Q158" s="215">
        <v>0</v>
      </c>
      <c r="R158" s="215">
        <f>Q158*H158</f>
        <v>0</v>
      </c>
      <c r="S158" s="215">
        <v>0</v>
      </c>
      <c r="T158" s="216">
        <f>S158*H158</f>
        <v>0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217" t="s">
        <v>265</v>
      </c>
      <c r="AT158" s="217" t="s">
        <v>267</v>
      </c>
      <c r="AU158" s="217" t="s">
        <v>76</v>
      </c>
      <c r="AY158" s="17" t="s">
        <v>266</v>
      </c>
      <c r="BE158" s="218">
        <f>IF(N158="základní",J158,0)</f>
        <v>0</v>
      </c>
      <c r="BF158" s="218">
        <f>IF(N158="snížená",J158,0)</f>
        <v>0</v>
      </c>
      <c r="BG158" s="218">
        <f>IF(N158="zákl. přenesená",J158,0)</f>
        <v>0</v>
      </c>
      <c r="BH158" s="218">
        <f>IF(N158="sníž. přenesená",J158,0)</f>
        <v>0</v>
      </c>
      <c r="BI158" s="218">
        <f>IF(N158="nulová",J158,0)</f>
        <v>0</v>
      </c>
      <c r="BJ158" s="17" t="s">
        <v>76</v>
      </c>
      <c r="BK158" s="218">
        <f>ROUND(I158*H158,2)</f>
        <v>0</v>
      </c>
      <c r="BL158" s="17" t="s">
        <v>265</v>
      </c>
      <c r="BM158" s="217" t="s">
        <v>1471</v>
      </c>
    </row>
    <row r="159" s="11" customFormat="1" ht="25.92" customHeight="1">
      <c r="A159" s="11"/>
      <c r="B159" s="192"/>
      <c r="C159" s="193"/>
      <c r="D159" s="194" t="s">
        <v>68</v>
      </c>
      <c r="E159" s="195" t="s">
        <v>5591</v>
      </c>
      <c r="F159" s="195" t="s">
        <v>5592</v>
      </c>
      <c r="G159" s="193"/>
      <c r="H159" s="193"/>
      <c r="I159" s="196"/>
      <c r="J159" s="197">
        <f>BK159</f>
        <v>0</v>
      </c>
      <c r="K159" s="193"/>
      <c r="L159" s="198"/>
      <c r="M159" s="199"/>
      <c r="N159" s="200"/>
      <c r="O159" s="200"/>
      <c r="P159" s="201">
        <f>P160</f>
        <v>0</v>
      </c>
      <c r="Q159" s="200"/>
      <c r="R159" s="201">
        <f>R160</f>
        <v>0</v>
      </c>
      <c r="S159" s="200"/>
      <c r="T159" s="202">
        <f>T160</f>
        <v>0</v>
      </c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R159" s="203" t="s">
        <v>76</v>
      </c>
      <c r="AT159" s="204" t="s">
        <v>68</v>
      </c>
      <c r="AU159" s="204" t="s">
        <v>69</v>
      </c>
      <c r="AY159" s="203" t="s">
        <v>266</v>
      </c>
      <c r="BK159" s="205">
        <f>BK160</f>
        <v>0</v>
      </c>
    </row>
    <row r="160" s="2" customFormat="1" ht="16.5" customHeight="1">
      <c r="A160" s="38"/>
      <c r="B160" s="39"/>
      <c r="C160" s="206" t="s">
        <v>906</v>
      </c>
      <c r="D160" s="206" t="s">
        <v>267</v>
      </c>
      <c r="E160" s="207" t="s">
        <v>5593</v>
      </c>
      <c r="F160" s="208" t="s">
        <v>5594</v>
      </c>
      <c r="G160" s="209" t="s">
        <v>5069</v>
      </c>
      <c r="H160" s="210">
        <v>1</v>
      </c>
      <c r="I160" s="211"/>
      <c r="J160" s="212">
        <f>ROUND(I160*H160,2)</f>
        <v>0</v>
      </c>
      <c r="K160" s="208" t="s">
        <v>19</v>
      </c>
      <c r="L160" s="44"/>
      <c r="M160" s="270" t="s">
        <v>19</v>
      </c>
      <c r="N160" s="271" t="s">
        <v>40</v>
      </c>
      <c r="O160" s="263"/>
      <c r="P160" s="268">
        <f>O160*H160</f>
        <v>0</v>
      </c>
      <c r="Q160" s="268">
        <v>0</v>
      </c>
      <c r="R160" s="268">
        <f>Q160*H160</f>
        <v>0</v>
      </c>
      <c r="S160" s="268">
        <v>0</v>
      </c>
      <c r="T160" s="269">
        <f>S160*H160</f>
        <v>0</v>
      </c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R160" s="217" t="s">
        <v>265</v>
      </c>
      <c r="AT160" s="217" t="s">
        <v>267</v>
      </c>
      <c r="AU160" s="217" t="s">
        <v>76</v>
      </c>
      <c r="AY160" s="17" t="s">
        <v>266</v>
      </c>
      <c r="BE160" s="218">
        <f>IF(N160="základní",J160,0)</f>
        <v>0</v>
      </c>
      <c r="BF160" s="218">
        <f>IF(N160="snížená",J160,0)</f>
        <v>0</v>
      </c>
      <c r="BG160" s="218">
        <f>IF(N160="zákl. přenesená",J160,0)</f>
        <v>0</v>
      </c>
      <c r="BH160" s="218">
        <f>IF(N160="sníž. přenesená",J160,0)</f>
        <v>0</v>
      </c>
      <c r="BI160" s="218">
        <f>IF(N160="nulová",J160,0)</f>
        <v>0</v>
      </c>
      <c r="BJ160" s="17" t="s">
        <v>76</v>
      </c>
      <c r="BK160" s="218">
        <f>ROUND(I160*H160,2)</f>
        <v>0</v>
      </c>
      <c r="BL160" s="17" t="s">
        <v>265</v>
      </c>
      <c r="BM160" s="217" t="s">
        <v>1482</v>
      </c>
    </row>
    <row r="161" s="2" customFormat="1" ht="6.96" customHeight="1">
      <c r="A161" s="38"/>
      <c r="B161" s="59"/>
      <c r="C161" s="60"/>
      <c r="D161" s="60"/>
      <c r="E161" s="60"/>
      <c r="F161" s="60"/>
      <c r="G161" s="60"/>
      <c r="H161" s="60"/>
      <c r="I161" s="60"/>
      <c r="J161" s="60"/>
      <c r="K161" s="60"/>
      <c r="L161" s="44"/>
      <c r="M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</row>
  </sheetData>
  <sheetProtection sheet="1" autoFilter="0" formatColumns="0" formatRows="0" objects="1" scenarios="1" spinCount="100000" saltValue="mzyF0dtoLyO1NNzvSwaeB2skmZJAPacmOEBTLKt2a5Tb/Mx4+Dgb+SrrET93mubEomGB1BdxKSAcslGb9/K05A==" hashValue="aA0ar4WhvP47iaDz0ogoFo3TG3ICcwsr1AD2UrxYVLHfu90ur0OarNdAlGCFAqlH5UWT2FMsQuYDtEZZ4cqB0A==" algorithmName="SHA-512" password="CC35"/>
  <autoFilter ref="C92:K160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1:H81"/>
    <mergeCell ref="E83:H83"/>
    <mergeCell ref="E85:H85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3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199</v>
      </c>
      <c r="AZ2" s="138" t="s">
        <v>319</v>
      </c>
      <c r="BA2" s="138" t="s">
        <v>319</v>
      </c>
      <c r="BB2" s="138" t="s">
        <v>19</v>
      </c>
      <c r="BC2" s="138" t="s">
        <v>5804</v>
      </c>
      <c r="BD2" s="138" t="s">
        <v>78</v>
      </c>
    </row>
    <row r="3" hidden="1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20"/>
      <c r="AT3" s="17" t="s">
        <v>78</v>
      </c>
      <c r="AZ3" s="138" t="s">
        <v>395</v>
      </c>
      <c r="BA3" s="138" t="s">
        <v>395</v>
      </c>
      <c r="BB3" s="138" t="s">
        <v>19</v>
      </c>
      <c r="BC3" s="138" t="s">
        <v>5805</v>
      </c>
      <c r="BD3" s="138" t="s">
        <v>78</v>
      </c>
    </row>
    <row r="4" hidden="1" s="1" customFormat="1" ht="24.96" customHeight="1">
      <c r="B4" s="20"/>
      <c r="D4" s="141" t="s">
        <v>240</v>
      </c>
      <c r="L4" s="20"/>
      <c r="M4" s="142" t="s">
        <v>10</v>
      </c>
      <c r="AT4" s="17" t="s">
        <v>4</v>
      </c>
    </row>
    <row r="5" hidden="1" s="1" customFormat="1" ht="6.96" customHeight="1">
      <c r="B5" s="20"/>
      <c r="L5" s="20"/>
    </row>
    <row r="6" hidden="1" s="1" customFormat="1" ht="12" customHeight="1">
      <c r="B6" s="20"/>
      <c r="D6" s="143" t="s">
        <v>16</v>
      </c>
      <c r="L6" s="20"/>
    </row>
    <row r="7" hidden="1" s="1" customFormat="1" ht="16.5" customHeight="1">
      <c r="B7" s="20"/>
      <c r="E7" s="144" t="str">
        <f>'Rekapitulace stavby'!K6</f>
        <v>3. STAVBA - FIALOVÁ - Vozovna Pisárky, etapa III. - vratná tramvajová smyčka</v>
      </c>
      <c r="F7" s="143"/>
      <c r="G7" s="143"/>
      <c r="H7" s="143"/>
      <c r="L7" s="20"/>
    </row>
    <row r="8" hidden="1" s="1" customFormat="1" ht="12" customHeight="1">
      <c r="B8" s="20"/>
      <c r="D8" s="143" t="s">
        <v>241</v>
      </c>
      <c r="L8" s="20"/>
    </row>
    <row r="9" hidden="1" s="2" customFormat="1" ht="16.5" customHeight="1">
      <c r="A9" s="38"/>
      <c r="B9" s="44"/>
      <c r="C9" s="38"/>
      <c r="D9" s="38"/>
      <c r="E9" s="144" t="s">
        <v>5806</v>
      </c>
      <c r="F9" s="38"/>
      <c r="G9" s="38"/>
      <c r="H9" s="38"/>
      <c r="I9" s="38"/>
      <c r="J9" s="38"/>
      <c r="K9" s="38"/>
      <c r="L9" s="145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hidden="1" s="2" customFormat="1" ht="12" customHeight="1">
      <c r="A10" s="38"/>
      <c r="B10" s="44"/>
      <c r="C10" s="38"/>
      <c r="D10" s="143" t="s">
        <v>243</v>
      </c>
      <c r="E10" s="38"/>
      <c r="F10" s="38"/>
      <c r="G10" s="38"/>
      <c r="H10" s="38"/>
      <c r="I10" s="38"/>
      <c r="J10" s="38"/>
      <c r="K10" s="38"/>
      <c r="L10" s="145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hidden="1" s="2" customFormat="1" ht="16.5" customHeight="1">
      <c r="A11" s="38"/>
      <c r="B11" s="44"/>
      <c r="C11" s="38"/>
      <c r="D11" s="38"/>
      <c r="E11" s="146" t="s">
        <v>5807</v>
      </c>
      <c r="F11" s="38"/>
      <c r="G11" s="38"/>
      <c r="H11" s="38"/>
      <c r="I11" s="38"/>
      <c r="J11" s="38"/>
      <c r="K11" s="38"/>
      <c r="L11" s="145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hidden="1" s="2" customFormat="1">
      <c r="A12" s="38"/>
      <c r="B12" s="44"/>
      <c r="C12" s="38"/>
      <c r="D12" s="38"/>
      <c r="E12" s="38"/>
      <c r="F12" s="38"/>
      <c r="G12" s="38"/>
      <c r="H12" s="38"/>
      <c r="I12" s="38"/>
      <c r="J12" s="38"/>
      <c r="K12" s="38"/>
      <c r="L12" s="145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hidden="1" s="2" customFormat="1" ht="12" customHeight="1">
      <c r="A13" s="38"/>
      <c r="B13" s="44"/>
      <c r="C13" s="38"/>
      <c r="D13" s="143" t="s">
        <v>18</v>
      </c>
      <c r="E13" s="38"/>
      <c r="F13" s="133" t="s">
        <v>19</v>
      </c>
      <c r="G13" s="38"/>
      <c r="H13" s="38"/>
      <c r="I13" s="143" t="s">
        <v>20</v>
      </c>
      <c r="J13" s="133" t="s">
        <v>19</v>
      </c>
      <c r="K13" s="38"/>
      <c r="L13" s="145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hidden="1" s="2" customFormat="1" ht="12" customHeight="1">
      <c r="A14" s="38"/>
      <c r="B14" s="44"/>
      <c r="C14" s="38"/>
      <c r="D14" s="143" t="s">
        <v>21</v>
      </c>
      <c r="E14" s="38"/>
      <c r="F14" s="133" t="s">
        <v>22</v>
      </c>
      <c r="G14" s="38"/>
      <c r="H14" s="38"/>
      <c r="I14" s="143" t="s">
        <v>23</v>
      </c>
      <c r="J14" s="147" t="str">
        <f>'Rekapitulace stavby'!AN8</f>
        <v>20. 12. 2021</v>
      </c>
      <c r="K14" s="38"/>
      <c r="L14" s="145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hidden="1" s="2" customFormat="1" ht="10.8" customHeight="1">
      <c r="A15" s="38"/>
      <c r="B15" s="44"/>
      <c r="C15" s="38"/>
      <c r="D15" s="38"/>
      <c r="E15" s="38"/>
      <c r="F15" s="38"/>
      <c r="G15" s="38"/>
      <c r="H15" s="38"/>
      <c r="I15" s="38"/>
      <c r="J15" s="38"/>
      <c r="K15" s="38"/>
      <c r="L15" s="145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hidden="1" s="2" customFormat="1" ht="12" customHeight="1">
      <c r="A16" s="38"/>
      <c r="B16" s="44"/>
      <c r="C16" s="38"/>
      <c r="D16" s="143" t="s">
        <v>25</v>
      </c>
      <c r="E16" s="38"/>
      <c r="F16" s="38"/>
      <c r="G16" s="38"/>
      <c r="H16" s="38"/>
      <c r="I16" s="143" t="s">
        <v>26</v>
      </c>
      <c r="J16" s="133" t="str">
        <f>IF('Rekapitulace stavby'!AN10="","",'Rekapitulace stavby'!AN10)</f>
        <v/>
      </c>
      <c r="K16" s="38"/>
      <c r="L16" s="145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hidden="1" s="2" customFormat="1" ht="18" customHeight="1">
      <c r="A17" s="38"/>
      <c r="B17" s="44"/>
      <c r="C17" s="38"/>
      <c r="D17" s="38"/>
      <c r="E17" s="133" t="str">
        <f>IF('Rekapitulace stavby'!E11="","",'Rekapitulace stavby'!E11)</f>
        <v xml:space="preserve"> </v>
      </c>
      <c r="F17" s="38"/>
      <c r="G17" s="38"/>
      <c r="H17" s="38"/>
      <c r="I17" s="143" t="s">
        <v>27</v>
      </c>
      <c r="J17" s="133" t="str">
        <f>IF('Rekapitulace stavby'!AN11="","",'Rekapitulace stavby'!AN11)</f>
        <v/>
      </c>
      <c r="K17" s="38"/>
      <c r="L17" s="145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hidden="1" s="2" customFormat="1" ht="6.96" customHeight="1">
      <c r="A18" s="38"/>
      <c r="B18" s="44"/>
      <c r="C18" s="38"/>
      <c r="D18" s="38"/>
      <c r="E18" s="38"/>
      <c r="F18" s="38"/>
      <c r="G18" s="38"/>
      <c r="H18" s="38"/>
      <c r="I18" s="38"/>
      <c r="J18" s="38"/>
      <c r="K18" s="38"/>
      <c r="L18" s="145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hidden="1" s="2" customFormat="1" ht="12" customHeight="1">
      <c r="A19" s="38"/>
      <c r="B19" s="44"/>
      <c r="C19" s="38"/>
      <c r="D19" s="143" t="s">
        <v>28</v>
      </c>
      <c r="E19" s="38"/>
      <c r="F19" s="38"/>
      <c r="G19" s="38"/>
      <c r="H19" s="38"/>
      <c r="I19" s="143" t="s">
        <v>26</v>
      </c>
      <c r="J19" s="33" t="str">
        <f>'Rekapitulace stavby'!AN13</f>
        <v>Vyplň údaj</v>
      </c>
      <c r="K19" s="38"/>
      <c r="L19" s="145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hidden="1" s="2" customFormat="1" ht="18" customHeight="1">
      <c r="A20" s="38"/>
      <c r="B20" s="44"/>
      <c r="C20" s="38"/>
      <c r="D20" s="38"/>
      <c r="E20" s="33" t="str">
        <f>'Rekapitulace stavby'!E14</f>
        <v>Vyplň údaj</v>
      </c>
      <c r="F20" s="133"/>
      <c r="G20" s="133"/>
      <c r="H20" s="133"/>
      <c r="I20" s="143" t="s">
        <v>27</v>
      </c>
      <c r="J20" s="33" t="str">
        <f>'Rekapitulace stavby'!AN14</f>
        <v>Vyplň údaj</v>
      </c>
      <c r="K20" s="38"/>
      <c r="L20" s="145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hidden="1" s="2" customFormat="1" ht="6.96" customHeight="1">
      <c r="A21" s="38"/>
      <c r="B21" s="44"/>
      <c r="C21" s="38"/>
      <c r="D21" s="38"/>
      <c r="E21" s="38"/>
      <c r="F21" s="38"/>
      <c r="G21" s="38"/>
      <c r="H21" s="38"/>
      <c r="I21" s="38"/>
      <c r="J21" s="38"/>
      <c r="K21" s="38"/>
      <c r="L21" s="145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hidden="1" s="2" customFormat="1" ht="12" customHeight="1">
      <c r="A22" s="38"/>
      <c r="B22" s="44"/>
      <c r="C22" s="38"/>
      <c r="D22" s="143" t="s">
        <v>30</v>
      </c>
      <c r="E22" s="38"/>
      <c r="F22" s="38"/>
      <c r="G22" s="38"/>
      <c r="H22" s="38"/>
      <c r="I22" s="143" t="s">
        <v>26</v>
      </c>
      <c r="J22" s="133" t="str">
        <f>IF('Rekapitulace stavby'!AN16="","",'Rekapitulace stavby'!AN16)</f>
        <v/>
      </c>
      <c r="K22" s="38"/>
      <c r="L22" s="145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hidden="1" s="2" customFormat="1" ht="18" customHeight="1">
      <c r="A23" s="38"/>
      <c r="B23" s="44"/>
      <c r="C23" s="38"/>
      <c r="D23" s="38"/>
      <c r="E23" s="133" t="str">
        <f>IF('Rekapitulace stavby'!E17="","",'Rekapitulace stavby'!E17)</f>
        <v xml:space="preserve"> </v>
      </c>
      <c r="F23" s="38"/>
      <c r="G23" s="38"/>
      <c r="H23" s="38"/>
      <c r="I23" s="143" t="s">
        <v>27</v>
      </c>
      <c r="J23" s="133" t="str">
        <f>IF('Rekapitulace stavby'!AN17="","",'Rekapitulace stavby'!AN17)</f>
        <v/>
      </c>
      <c r="K23" s="38"/>
      <c r="L23" s="145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hidden="1" s="2" customFormat="1" ht="6.96" customHeight="1">
      <c r="A24" s="38"/>
      <c r="B24" s="44"/>
      <c r="C24" s="38"/>
      <c r="D24" s="38"/>
      <c r="E24" s="38"/>
      <c r="F24" s="38"/>
      <c r="G24" s="38"/>
      <c r="H24" s="38"/>
      <c r="I24" s="38"/>
      <c r="J24" s="38"/>
      <c r="K24" s="38"/>
      <c r="L24" s="145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hidden="1" s="2" customFormat="1" ht="12" customHeight="1">
      <c r="A25" s="38"/>
      <c r="B25" s="44"/>
      <c r="C25" s="38"/>
      <c r="D25" s="143" t="s">
        <v>32</v>
      </c>
      <c r="E25" s="38"/>
      <c r="F25" s="38"/>
      <c r="G25" s="38"/>
      <c r="H25" s="38"/>
      <c r="I25" s="143" t="s">
        <v>26</v>
      </c>
      <c r="J25" s="133" t="str">
        <f>IF('Rekapitulace stavby'!AN19="","",'Rekapitulace stavby'!AN19)</f>
        <v/>
      </c>
      <c r="K25" s="38"/>
      <c r="L25" s="145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hidden="1" s="2" customFormat="1" ht="18" customHeight="1">
      <c r="A26" s="38"/>
      <c r="B26" s="44"/>
      <c r="C26" s="38"/>
      <c r="D26" s="38"/>
      <c r="E26" s="133" t="str">
        <f>IF('Rekapitulace stavby'!E20="","",'Rekapitulace stavby'!E20)</f>
        <v xml:space="preserve"> </v>
      </c>
      <c r="F26" s="38"/>
      <c r="G26" s="38"/>
      <c r="H26" s="38"/>
      <c r="I26" s="143" t="s">
        <v>27</v>
      </c>
      <c r="J26" s="133" t="str">
        <f>IF('Rekapitulace stavby'!AN20="","",'Rekapitulace stavby'!AN20)</f>
        <v/>
      </c>
      <c r="K26" s="38"/>
      <c r="L26" s="145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hidden="1" s="2" customFormat="1" ht="6.96" customHeight="1">
      <c r="A27" s="38"/>
      <c r="B27" s="44"/>
      <c r="C27" s="38"/>
      <c r="D27" s="38"/>
      <c r="E27" s="38"/>
      <c r="F27" s="38"/>
      <c r="G27" s="38"/>
      <c r="H27" s="38"/>
      <c r="I27" s="38"/>
      <c r="J27" s="38"/>
      <c r="K27" s="38"/>
      <c r="L27" s="145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hidden="1" s="2" customFormat="1" ht="12" customHeight="1">
      <c r="A28" s="38"/>
      <c r="B28" s="44"/>
      <c r="C28" s="38"/>
      <c r="D28" s="143" t="s">
        <v>33</v>
      </c>
      <c r="E28" s="38"/>
      <c r="F28" s="38"/>
      <c r="G28" s="38"/>
      <c r="H28" s="38"/>
      <c r="I28" s="38"/>
      <c r="J28" s="38"/>
      <c r="K28" s="38"/>
      <c r="L28" s="145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hidden="1" s="8" customFormat="1" ht="16.5" customHeight="1">
      <c r="A29" s="148"/>
      <c r="B29" s="149"/>
      <c r="C29" s="148"/>
      <c r="D29" s="148"/>
      <c r="E29" s="150" t="s">
        <v>19</v>
      </c>
      <c r="F29" s="150"/>
      <c r="G29" s="150"/>
      <c r="H29" s="150"/>
      <c r="I29" s="148"/>
      <c r="J29" s="148"/>
      <c r="K29" s="148"/>
      <c r="L29" s="151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</row>
    <row r="30" hidden="1" s="2" customFormat="1" ht="6.96" customHeight="1">
      <c r="A30" s="38"/>
      <c r="B30" s="44"/>
      <c r="C30" s="38"/>
      <c r="D30" s="38"/>
      <c r="E30" s="38"/>
      <c r="F30" s="38"/>
      <c r="G30" s="38"/>
      <c r="H30" s="38"/>
      <c r="I30" s="38"/>
      <c r="J30" s="38"/>
      <c r="K30" s="38"/>
      <c r="L30" s="145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hidden="1" s="2" customFormat="1" ht="6.96" customHeight="1">
      <c r="A31" s="38"/>
      <c r="B31" s="44"/>
      <c r="C31" s="38"/>
      <c r="D31" s="152"/>
      <c r="E31" s="152"/>
      <c r="F31" s="152"/>
      <c r="G31" s="152"/>
      <c r="H31" s="152"/>
      <c r="I31" s="152"/>
      <c r="J31" s="152"/>
      <c r="K31" s="152"/>
      <c r="L31" s="145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hidden="1" s="2" customFormat="1" ht="25.44" customHeight="1">
      <c r="A32" s="38"/>
      <c r="B32" s="44"/>
      <c r="C32" s="38"/>
      <c r="D32" s="153" t="s">
        <v>35</v>
      </c>
      <c r="E32" s="38"/>
      <c r="F32" s="38"/>
      <c r="G32" s="38"/>
      <c r="H32" s="38"/>
      <c r="I32" s="38"/>
      <c r="J32" s="154">
        <f>ROUND(J90, 2)</f>
        <v>0</v>
      </c>
      <c r="K32" s="38"/>
      <c r="L32" s="145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hidden="1" s="2" customFormat="1" ht="6.96" customHeight="1">
      <c r="A33" s="38"/>
      <c r="B33" s="44"/>
      <c r="C33" s="38"/>
      <c r="D33" s="152"/>
      <c r="E33" s="152"/>
      <c r="F33" s="152"/>
      <c r="G33" s="152"/>
      <c r="H33" s="152"/>
      <c r="I33" s="152"/>
      <c r="J33" s="152"/>
      <c r="K33" s="152"/>
      <c r="L33" s="145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hidden="1" s="2" customFormat="1" ht="14.4" customHeight="1">
      <c r="A34" s="38"/>
      <c r="B34" s="44"/>
      <c r="C34" s="38"/>
      <c r="D34" s="38"/>
      <c r="E34" s="38"/>
      <c r="F34" s="155" t="s">
        <v>37</v>
      </c>
      <c r="G34" s="38"/>
      <c r="H34" s="38"/>
      <c r="I34" s="155" t="s">
        <v>36</v>
      </c>
      <c r="J34" s="155" t="s">
        <v>38</v>
      </c>
      <c r="K34" s="38"/>
      <c r="L34" s="145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156" t="s">
        <v>39</v>
      </c>
      <c r="E35" s="143" t="s">
        <v>40</v>
      </c>
      <c r="F35" s="157">
        <f>ROUND((SUM(BE90:BE141)),  2)</f>
        <v>0</v>
      </c>
      <c r="G35" s="38"/>
      <c r="H35" s="38"/>
      <c r="I35" s="158">
        <v>0.20999999999999999</v>
      </c>
      <c r="J35" s="157">
        <f>ROUND(((SUM(BE90:BE141))*I35),  2)</f>
        <v>0</v>
      </c>
      <c r="K35" s="38"/>
      <c r="L35" s="145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3" t="s">
        <v>41</v>
      </c>
      <c r="F36" s="157">
        <f>ROUND((SUM(BF90:BF141)),  2)</f>
        <v>0</v>
      </c>
      <c r="G36" s="38"/>
      <c r="H36" s="38"/>
      <c r="I36" s="158">
        <v>0.14999999999999999</v>
      </c>
      <c r="J36" s="157">
        <f>ROUND(((SUM(BF90:BF141))*I36),  2)</f>
        <v>0</v>
      </c>
      <c r="K36" s="38"/>
      <c r="L36" s="145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3" t="s">
        <v>42</v>
      </c>
      <c r="F37" s="157">
        <f>ROUND((SUM(BG90:BG141)),  2)</f>
        <v>0</v>
      </c>
      <c r="G37" s="38"/>
      <c r="H37" s="38"/>
      <c r="I37" s="158">
        <v>0.20999999999999999</v>
      </c>
      <c r="J37" s="157">
        <f>0</f>
        <v>0</v>
      </c>
      <c r="K37" s="38"/>
      <c r="L37" s="145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44"/>
      <c r="C38" s="38"/>
      <c r="D38" s="38"/>
      <c r="E38" s="143" t="s">
        <v>43</v>
      </c>
      <c r="F38" s="157">
        <f>ROUND((SUM(BH90:BH141)),  2)</f>
        <v>0</v>
      </c>
      <c r="G38" s="38"/>
      <c r="H38" s="38"/>
      <c r="I38" s="158">
        <v>0.14999999999999999</v>
      </c>
      <c r="J38" s="157">
        <f>0</f>
        <v>0</v>
      </c>
      <c r="K38" s="38"/>
      <c r="L38" s="145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44"/>
      <c r="C39" s="38"/>
      <c r="D39" s="38"/>
      <c r="E39" s="143" t="s">
        <v>44</v>
      </c>
      <c r="F39" s="157">
        <f>ROUND((SUM(BI90:BI141)),  2)</f>
        <v>0</v>
      </c>
      <c r="G39" s="38"/>
      <c r="H39" s="38"/>
      <c r="I39" s="158">
        <v>0</v>
      </c>
      <c r="J39" s="157">
        <f>0</f>
        <v>0</v>
      </c>
      <c r="K39" s="38"/>
      <c r="L39" s="145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hidden="1" s="2" customFormat="1" ht="6.96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145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hidden="1" s="2" customFormat="1" ht="25.44" customHeight="1">
      <c r="A41" s="38"/>
      <c r="B41" s="44"/>
      <c r="C41" s="159"/>
      <c r="D41" s="160" t="s">
        <v>45</v>
      </c>
      <c r="E41" s="161"/>
      <c r="F41" s="161"/>
      <c r="G41" s="162" t="s">
        <v>46</v>
      </c>
      <c r="H41" s="163" t="s">
        <v>47</v>
      </c>
      <c r="I41" s="161"/>
      <c r="J41" s="164">
        <f>SUM(J32:J39)</f>
        <v>0</v>
      </c>
      <c r="K41" s="165"/>
      <c r="L41" s="145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hidden="1" s="2" customFormat="1" ht="14.4" customHeight="1">
      <c r="A42" s="38"/>
      <c r="B42" s="166"/>
      <c r="C42" s="167"/>
      <c r="D42" s="167"/>
      <c r="E42" s="167"/>
      <c r="F42" s="167"/>
      <c r="G42" s="167"/>
      <c r="H42" s="167"/>
      <c r="I42" s="167"/>
      <c r="J42" s="167"/>
      <c r="K42" s="167"/>
      <c r="L42" s="145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hidden="1"/>
    <row r="44" hidden="1"/>
    <row r="45" hidden="1"/>
    <row r="46" s="2" customFormat="1" ht="6.96" customHeight="1">
      <c r="A46" s="38"/>
      <c r="B46" s="168"/>
      <c r="C46" s="169"/>
      <c r="D46" s="169"/>
      <c r="E46" s="169"/>
      <c r="F46" s="169"/>
      <c r="G46" s="169"/>
      <c r="H46" s="169"/>
      <c r="I46" s="169"/>
      <c r="J46" s="169"/>
      <c r="K46" s="169"/>
      <c r="L46" s="145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s="2" customFormat="1" ht="24.96" customHeight="1">
      <c r="A47" s="38"/>
      <c r="B47" s="39"/>
      <c r="C47" s="23" t="s">
        <v>245</v>
      </c>
      <c r="D47" s="40"/>
      <c r="E47" s="40"/>
      <c r="F47" s="40"/>
      <c r="G47" s="40"/>
      <c r="H47" s="40"/>
      <c r="I47" s="40"/>
      <c r="J47" s="40"/>
      <c r="K47" s="40"/>
      <c r="L47" s="145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s="2" customFormat="1" ht="6.96" customHeight="1">
      <c r="A48" s="38"/>
      <c r="B48" s="39"/>
      <c r="C48" s="40"/>
      <c r="D48" s="40"/>
      <c r="E48" s="40"/>
      <c r="F48" s="40"/>
      <c r="G48" s="40"/>
      <c r="H48" s="40"/>
      <c r="I48" s="40"/>
      <c r="J48" s="40"/>
      <c r="K48" s="40"/>
      <c r="L48" s="145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s="2" customFormat="1" ht="12" customHeight="1">
      <c r="A49" s="38"/>
      <c r="B49" s="39"/>
      <c r="C49" s="32" t="s">
        <v>16</v>
      </c>
      <c r="D49" s="40"/>
      <c r="E49" s="40"/>
      <c r="F49" s="40"/>
      <c r="G49" s="40"/>
      <c r="H49" s="40"/>
      <c r="I49" s="40"/>
      <c r="J49" s="40"/>
      <c r="K49" s="40"/>
      <c r="L49" s="145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s="2" customFormat="1" ht="16.5" customHeight="1">
      <c r="A50" s="38"/>
      <c r="B50" s="39"/>
      <c r="C50" s="40"/>
      <c r="D50" s="40"/>
      <c r="E50" s="170" t="str">
        <f>E7</f>
        <v>3. STAVBA - FIALOVÁ - Vozovna Pisárky, etapa III. - vratná tramvajová smyčka</v>
      </c>
      <c r="F50" s="32"/>
      <c r="G50" s="32"/>
      <c r="H50" s="32"/>
      <c r="I50" s="40"/>
      <c r="J50" s="40"/>
      <c r="K50" s="40"/>
      <c r="L50" s="145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s="1" customFormat="1" ht="12" customHeight="1">
      <c r="B51" s="21"/>
      <c r="C51" s="32" t="s">
        <v>241</v>
      </c>
      <c r="D51" s="22"/>
      <c r="E51" s="22"/>
      <c r="F51" s="22"/>
      <c r="G51" s="22"/>
      <c r="H51" s="22"/>
      <c r="I51" s="22"/>
      <c r="J51" s="22"/>
      <c r="K51" s="22"/>
      <c r="L51" s="20"/>
    </row>
    <row r="52" s="2" customFormat="1" ht="16.5" customHeight="1">
      <c r="A52" s="38"/>
      <c r="B52" s="39"/>
      <c r="C52" s="40"/>
      <c r="D52" s="40"/>
      <c r="E52" s="170" t="s">
        <v>5806</v>
      </c>
      <c r="F52" s="40"/>
      <c r="G52" s="40"/>
      <c r="H52" s="40"/>
      <c r="I52" s="40"/>
      <c r="J52" s="40"/>
      <c r="K52" s="40"/>
      <c r="L52" s="145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s="2" customFormat="1" ht="12" customHeight="1">
      <c r="A53" s="38"/>
      <c r="B53" s="39"/>
      <c r="C53" s="32" t="s">
        <v>243</v>
      </c>
      <c r="D53" s="40"/>
      <c r="E53" s="40"/>
      <c r="F53" s="40"/>
      <c r="G53" s="40"/>
      <c r="H53" s="40"/>
      <c r="I53" s="40"/>
      <c r="J53" s="40"/>
      <c r="K53" s="40"/>
      <c r="L53" s="145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s="2" customFormat="1" ht="16.5" customHeight="1">
      <c r="A54" s="38"/>
      <c r="B54" s="39"/>
      <c r="C54" s="40"/>
      <c r="D54" s="40"/>
      <c r="E54" s="69" t="str">
        <f>E11</f>
        <v>SO 701 - Nová vrátnice</v>
      </c>
      <c r="F54" s="40"/>
      <c r="G54" s="40"/>
      <c r="H54" s="40"/>
      <c r="I54" s="40"/>
      <c r="J54" s="40"/>
      <c r="K54" s="40"/>
      <c r="L54" s="145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s="2" customFormat="1" ht="6.96" customHeight="1">
      <c r="A55" s="38"/>
      <c r="B55" s="39"/>
      <c r="C55" s="40"/>
      <c r="D55" s="40"/>
      <c r="E55" s="40"/>
      <c r="F55" s="40"/>
      <c r="G55" s="40"/>
      <c r="H55" s="40"/>
      <c r="I55" s="40"/>
      <c r="J55" s="40"/>
      <c r="K55" s="40"/>
      <c r="L55" s="145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s="2" customFormat="1" ht="12" customHeight="1">
      <c r="A56" s="38"/>
      <c r="B56" s="39"/>
      <c r="C56" s="32" t="s">
        <v>21</v>
      </c>
      <c r="D56" s="40"/>
      <c r="E56" s="40"/>
      <c r="F56" s="27" t="str">
        <f>F14</f>
        <v xml:space="preserve"> </v>
      </c>
      <c r="G56" s="40"/>
      <c r="H56" s="40"/>
      <c r="I56" s="32" t="s">
        <v>23</v>
      </c>
      <c r="J56" s="72" t="str">
        <f>IF(J14="","",J14)</f>
        <v>20. 12. 2021</v>
      </c>
      <c r="K56" s="40"/>
      <c r="L56" s="145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s="2" customFormat="1" ht="6.96" customHeight="1">
      <c r="A57" s="38"/>
      <c r="B57" s="39"/>
      <c r="C57" s="40"/>
      <c r="D57" s="40"/>
      <c r="E57" s="40"/>
      <c r="F57" s="40"/>
      <c r="G57" s="40"/>
      <c r="H57" s="40"/>
      <c r="I57" s="40"/>
      <c r="J57" s="40"/>
      <c r="K57" s="40"/>
      <c r="L57" s="145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s="2" customFormat="1" ht="15.15" customHeight="1">
      <c r="A58" s="38"/>
      <c r="B58" s="39"/>
      <c r="C58" s="32" t="s">
        <v>25</v>
      </c>
      <c r="D58" s="40"/>
      <c r="E58" s="40"/>
      <c r="F58" s="27" t="str">
        <f>E17</f>
        <v xml:space="preserve"> </v>
      </c>
      <c r="G58" s="40"/>
      <c r="H58" s="40"/>
      <c r="I58" s="32" t="s">
        <v>30</v>
      </c>
      <c r="J58" s="36" t="str">
        <f>E23</f>
        <v xml:space="preserve"> </v>
      </c>
      <c r="K58" s="40"/>
      <c r="L58" s="145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</row>
    <row r="59" s="2" customFormat="1" ht="15.15" customHeight="1">
      <c r="A59" s="38"/>
      <c r="B59" s="39"/>
      <c r="C59" s="32" t="s">
        <v>28</v>
      </c>
      <c r="D59" s="40"/>
      <c r="E59" s="40"/>
      <c r="F59" s="27" t="str">
        <f>IF(E20="","",E20)</f>
        <v>Vyplň údaj</v>
      </c>
      <c r="G59" s="40"/>
      <c r="H59" s="40"/>
      <c r="I59" s="32" t="s">
        <v>32</v>
      </c>
      <c r="J59" s="36" t="str">
        <f>E26</f>
        <v xml:space="preserve"> </v>
      </c>
      <c r="K59" s="40"/>
      <c r="L59" s="145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</row>
    <row r="60" s="2" customFormat="1" ht="10.32" customHeight="1">
      <c r="A60" s="38"/>
      <c r="B60" s="39"/>
      <c r="C60" s="40"/>
      <c r="D60" s="40"/>
      <c r="E60" s="40"/>
      <c r="F60" s="40"/>
      <c r="G60" s="40"/>
      <c r="H60" s="40"/>
      <c r="I60" s="40"/>
      <c r="J60" s="40"/>
      <c r="K60" s="40"/>
      <c r="L60" s="145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</row>
    <row r="61" s="2" customFormat="1" ht="29.28" customHeight="1">
      <c r="A61" s="38"/>
      <c r="B61" s="39"/>
      <c r="C61" s="171" t="s">
        <v>246</v>
      </c>
      <c r="D61" s="172"/>
      <c r="E61" s="172"/>
      <c r="F61" s="172"/>
      <c r="G61" s="172"/>
      <c r="H61" s="172"/>
      <c r="I61" s="172"/>
      <c r="J61" s="173" t="s">
        <v>247</v>
      </c>
      <c r="K61" s="172"/>
      <c r="L61" s="145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 s="2" customFormat="1" ht="10.32" customHeight="1">
      <c r="A62" s="38"/>
      <c r="B62" s="39"/>
      <c r="C62" s="40"/>
      <c r="D62" s="40"/>
      <c r="E62" s="40"/>
      <c r="F62" s="40"/>
      <c r="G62" s="40"/>
      <c r="H62" s="40"/>
      <c r="I62" s="40"/>
      <c r="J62" s="40"/>
      <c r="K62" s="40"/>
      <c r="L62" s="145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</row>
    <row r="63" s="2" customFormat="1" ht="22.8" customHeight="1">
      <c r="A63" s="38"/>
      <c r="B63" s="39"/>
      <c r="C63" s="174" t="s">
        <v>67</v>
      </c>
      <c r="D63" s="40"/>
      <c r="E63" s="40"/>
      <c r="F63" s="40"/>
      <c r="G63" s="40"/>
      <c r="H63" s="40"/>
      <c r="I63" s="40"/>
      <c r="J63" s="102">
        <f>J90</f>
        <v>0</v>
      </c>
      <c r="K63" s="40"/>
      <c r="L63" s="145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U63" s="17" t="s">
        <v>248</v>
      </c>
    </row>
    <row r="64" s="9" customFormat="1" ht="24.96" customHeight="1">
      <c r="A64" s="9"/>
      <c r="B64" s="175"/>
      <c r="C64" s="176"/>
      <c r="D64" s="177" t="s">
        <v>287</v>
      </c>
      <c r="E64" s="178"/>
      <c r="F64" s="178"/>
      <c r="G64" s="178"/>
      <c r="H64" s="178"/>
      <c r="I64" s="178"/>
      <c r="J64" s="179">
        <f>J91</f>
        <v>0</v>
      </c>
      <c r="K64" s="176"/>
      <c r="L64" s="180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9" customFormat="1" ht="24.96" customHeight="1">
      <c r="A65" s="9"/>
      <c r="B65" s="175"/>
      <c r="C65" s="176"/>
      <c r="D65" s="177" t="s">
        <v>507</v>
      </c>
      <c r="E65" s="178"/>
      <c r="F65" s="178"/>
      <c r="G65" s="178"/>
      <c r="H65" s="178"/>
      <c r="I65" s="178"/>
      <c r="J65" s="179">
        <f>J117</f>
        <v>0</v>
      </c>
      <c r="K65" s="176"/>
      <c r="L65" s="180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9" customFormat="1" ht="24.96" customHeight="1">
      <c r="A66" s="9"/>
      <c r="B66" s="175"/>
      <c r="C66" s="176"/>
      <c r="D66" s="177" t="s">
        <v>509</v>
      </c>
      <c r="E66" s="178"/>
      <c r="F66" s="178"/>
      <c r="G66" s="178"/>
      <c r="H66" s="178"/>
      <c r="I66" s="178"/>
      <c r="J66" s="179">
        <f>J127</f>
        <v>0</v>
      </c>
      <c r="K66" s="176"/>
      <c r="L66" s="180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9" customFormat="1" ht="24.96" customHeight="1">
      <c r="A67" s="9"/>
      <c r="B67" s="175"/>
      <c r="C67" s="176"/>
      <c r="D67" s="177" t="s">
        <v>511</v>
      </c>
      <c r="E67" s="178"/>
      <c r="F67" s="178"/>
      <c r="G67" s="178"/>
      <c r="H67" s="178"/>
      <c r="I67" s="178"/>
      <c r="J67" s="179">
        <f>J130</f>
        <v>0</v>
      </c>
      <c r="K67" s="176"/>
      <c r="L67" s="180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9" customFormat="1" ht="24.96" customHeight="1">
      <c r="A68" s="9"/>
      <c r="B68" s="175"/>
      <c r="C68" s="176"/>
      <c r="D68" s="177" t="s">
        <v>516</v>
      </c>
      <c r="E68" s="178"/>
      <c r="F68" s="178"/>
      <c r="G68" s="178"/>
      <c r="H68" s="178"/>
      <c r="I68" s="178"/>
      <c r="J68" s="179">
        <f>J139</f>
        <v>0</v>
      </c>
      <c r="K68" s="176"/>
      <c r="L68" s="180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2" customFormat="1" ht="21.84" customHeight="1">
      <c r="A69" s="38"/>
      <c r="B69" s="39"/>
      <c r="C69" s="40"/>
      <c r="D69" s="40"/>
      <c r="E69" s="40"/>
      <c r="F69" s="40"/>
      <c r="G69" s="40"/>
      <c r="H69" s="40"/>
      <c r="I69" s="40"/>
      <c r="J69" s="40"/>
      <c r="K69" s="40"/>
      <c r="L69" s="145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</row>
    <row r="70" s="2" customFormat="1" ht="6.96" customHeight="1">
      <c r="A70" s="38"/>
      <c r="B70" s="59"/>
      <c r="C70" s="60"/>
      <c r="D70" s="60"/>
      <c r="E70" s="60"/>
      <c r="F70" s="60"/>
      <c r="G70" s="60"/>
      <c r="H70" s="60"/>
      <c r="I70" s="60"/>
      <c r="J70" s="60"/>
      <c r="K70" s="60"/>
      <c r="L70" s="145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</row>
    <row r="74" s="2" customFormat="1" ht="6.96" customHeight="1">
      <c r="A74" s="38"/>
      <c r="B74" s="61"/>
      <c r="C74" s="62"/>
      <c r="D74" s="62"/>
      <c r="E74" s="62"/>
      <c r="F74" s="62"/>
      <c r="G74" s="62"/>
      <c r="H74" s="62"/>
      <c r="I74" s="62"/>
      <c r="J74" s="62"/>
      <c r="K74" s="62"/>
      <c r="L74" s="145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</row>
    <row r="75" s="2" customFormat="1" ht="24.96" customHeight="1">
      <c r="A75" s="38"/>
      <c r="B75" s="39"/>
      <c r="C75" s="23" t="s">
        <v>250</v>
      </c>
      <c r="D75" s="40"/>
      <c r="E75" s="40"/>
      <c r="F75" s="40"/>
      <c r="G75" s="40"/>
      <c r="H75" s="40"/>
      <c r="I75" s="40"/>
      <c r="J75" s="40"/>
      <c r="K75" s="40"/>
      <c r="L75" s="145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6" s="2" customFormat="1" ht="6.96" customHeight="1">
      <c r="A76" s="38"/>
      <c r="B76" s="39"/>
      <c r="C76" s="40"/>
      <c r="D76" s="40"/>
      <c r="E76" s="40"/>
      <c r="F76" s="40"/>
      <c r="G76" s="40"/>
      <c r="H76" s="40"/>
      <c r="I76" s="40"/>
      <c r="J76" s="40"/>
      <c r="K76" s="40"/>
      <c r="L76" s="145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2" customHeight="1">
      <c r="A77" s="38"/>
      <c r="B77" s="39"/>
      <c r="C77" s="32" t="s">
        <v>16</v>
      </c>
      <c r="D77" s="40"/>
      <c r="E77" s="40"/>
      <c r="F77" s="40"/>
      <c r="G77" s="40"/>
      <c r="H77" s="40"/>
      <c r="I77" s="40"/>
      <c r="J77" s="40"/>
      <c r="K77" s="40"/>
      <c r="L77" s="145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78" s="2" customFormat="1" ht="16.5" customHeight="1">
      <c r="A78" s="38"/>
      <c r="B78" s="39"/>
      <c r="C78" s="40"/>
      <c r="D78" s="40"/>
      <c r="E78" s="170" t="str">
        <f>E7</f>
        <v>3. STAVBA - FIALOVÁ - Vozovna Pisárky, etapa III. - vratná tramvajová smyčka</v>
      </c>
      <c r="F78" s="32"/>
      <c r="G78" s="32"/>
      <c r="H78" s="32"/>
      <c r="I78" s="40"/>
      <c r="J78" s="40"/>
      <c r="K78" s="40"/>
      <c r="L78" s="145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</row>
    <row r="79" s="1" customFormat="1" ht="12" customHeight="1">
      <c r="B79" s="21"/>
      <c r="C79" s="32" t="s">
        <v>241</v>
      </c>
      <c r="D79" s="22"/>
      <c r="E79" s="22"/>
      <c r="F79" s="22"/>
      <c r="G79" s="22"/>
      <c r="H79" s="22"/>
      <c r="I79" s="22"/>
      <c r="J79" s="22"/>
      <c r="K79" s="22"/>
      <c r="L79" s="20"/>
    </row>
    <row r="80" s="2" customFormat="1" ht="16.5" customHeight="1">
      <c r="A80" s="38"/>
      <c r="B80" s="39"/>
      <c r="C80" s="40"/>
      <c r="D80" s="40"/>
      <c r="E80" s="170" t="s">
        <v>5806</v>
      </c>
      <c r="F80" s="40"/>
      <c r="G80" s="40"/>
      <c r="H80" s="40"/>
      <c r="I80" s="40"/>
      <c r="J80" s="40"/>
      <c r="K80" s="40"/>
      <c r="L80" s="145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12" customHeight="1">
      <c r="A81" s="38"/>
      <c r="B81" s="39"/>
      <c r="C81" s="32" t="s">
        <v>243</v>
      </c>
      <c r="D81" s="40"/>
      <c r="E81" s="40"/>
      <c r="F81" s="40"/>
      <c r="G81" s="40"/>
      <c r="H81" s="40"/>
      <c r="I81" s="40"/>
      <c r="J81" s="40"/>
      <c r="K81" s="40"/>
      <c r="L81" s="145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16.5" customHeight="1">
      <c r="A82" s="38"/>
      <c r="B82" s="39"/>
      <c r="C82" s="40"/>
      <c r="D82" s="40"/>
      <c r="E82" s="69" t="str">
        <f>E11</f>
        <v>SO 701 - Nová vrátnice</v>
      </c>
      <c r="F82" s="40"/>
      <c r="G82" s="40"/>
      <c r="H82" s="40"/>
      <c r="I82" s="40"/>
      <c r="J82" s="40"/>
      <c r="K82" s="40"/>
      <c r="L82" s="145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145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21</v>
      </c>
      <c r="D84" s="40"/>
      <c r="E84" s="40"/>
      <c r="F84" s="27" t="str">
        <f>F14</f>
        <v xml:space="preserve"> </v>
      </c>
      <c r="G84" s="40"/>
      <c r="H84" s="40"/>
      <c r="I84" s="32" t="s">
        <v>23</v>
      </c>
      <c r="J84" s="72" t="str">
        <f>IF(J14="","",J14)</f>
        <v>20. 12. 2021</v>
      </c>
      <c r="K84" s="40"/>
      <c r="L84" s="145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6.96" customHeight="1">
      <c r="A85" s="38"/>
      <c r="B85" s="39"/>
      <c r="C85" s="40"/>
      <c r="D85" s="40"/>
      <c r="E85" s="40"/>
      <c r="F85" s="40"/>
      <c r="G85" s="40"/>
      <c r="H85" s="40"/>
      <c r="I85" s="40"/>
      <c r="J85" s="40"/>
      <c r="K85" s="40"/>
      <c r="L85" s="145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5.15" customHeight="1">
      <c r="A86" s="38"/>
      <c r="B86" s="39"/>
      <c r="C86" s="32" t="s">
        <v>25</v>
      </c>
      <c r="D86" s="40"/>
      <c r="E86" s="40"/>
      <c r="F86" s="27" t="str">
        <f>E17</f>
        <v xml:space="preserve"> </v>
      </c>
      <c r="G86" s="40"/>
      <c r="H86" s="40"/>
      <c r="I86" s="32" t="s">
        <v>30</v>
      </c>
      <c r="J86" s="36" t="str">
        <f>E23</f>
        <v xml:space="preserve"> </v>
      </c>
      <c r="K86" s="40"/>
      <c r="L86" s="145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5.15" customHeight="1">
      <c r="A87" s="38"/>
      <c r="B87" s="39"/>
      <c r="C87" s="32" t="s">
        <v>28</v>
      </c>
      <c r="D87" s="40"/>
      <c r="E87" s="40"/>
      <c r="F87" s="27" t="str">
        <f>IF(E20="","",E20)</f>
        <v>Vyplň údaj</v>
      </c>
      <c r="G87" s="40"/>
      <c r="H87" s="40"/>
      <c r="I87" s="32" t="s">
        <v>32</v>
      </c>
      <c r="J87" s="36" t="str">
        <f>E26</f>
        <v xml:space="preserve"> </v>
      </c>
      <c r="K87" s="40"/>
      <c r="L87" s="145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10.32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145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10" customFormat="1" ht="29.28" customHeight="1">
      <c r="A89" s="181"/>
      <c r="B89" s="182"/>
      <c r="C89" s="183" t="s">
        <v>251</v>
      </c>
      <c r="D89" s="184" t="s">
        <v>54</v>
      </c>
      <c r="E89" s="184" t="s">
        <v>50</v>
      </c>
      <c r="F89" s="184" t="s">
        <v>51</v>
      </c>
      <c r="G89" s="184" t="s">
        <v>252</v>
      </c>
      <c r="H89" s="184" t="s">
        <v>253</v>
      </c>
      <c r="I89" s="184" t="s">
        <v>254</v>
      </c>
      <c r="J89" s="184" t="s">
        <v>247</v>
      </c>
      <c r="K89" s="185" t="s">
        <v>255</v>
      </c>
      <c r="L89" s="186"/>
      <c r="M89" s="92" t="s">
        <v>19</v>
      </c>
      <c r="N89" s="93" t="s">
        <v>39</v>
      </c>
      <c r="O89" s="93" t="s">
        <v>256</v>
      </c>
      <c r="P89" s="93" t="s">
        <v>257</v>
      </c>
      <c r="Q89" s="93" t="s">
        <v>258</v>
      </c>
      <c r="R89" s="93" t="s">
        <v>259</v>
      </c>
      <c r="S89" s="93" t="s">
        <v>260</v>
      </c>
      <c r="T89" s="94" t="s">
        <v>261</v>
      </c>
      <c r="U89" s="181"/>
      <c r="V89" s="181"/>
      <c r="W89" s="181"/>
      <c r="X89" s="181"/>
      <c r="Y89" s="181"/>
      <c r="Z89" s="181"/>
      <c r="AA89" s="181"/>
      <c r="AB89" s="181"/>
      <c r="AC89" s="181"/>
      <c r="AD89" s="181"/>
      <c r="AE89" s="181"/>
    </row>
    <row r="90" s="2" customFormat="1" ht="22.8" customHeight="1">
      <c r="A90" s="38"/>
      <c r="B90" s="39"/>
      <c r="C90" s="99" t="s">
        <v>262</v>
      </c>
      <c r="D90" s="40"/>
      <c r="E90" s="40"/>
      <c r="F90" s="40"/>
      <c r="G90" s="40"/>
      <c r="H90" s="40"/>
      <c r="I90" s="40"/>
      <c r="J90" s="187">
        <f>BK90</f>
        <v>0</v>
      </c>
      <c r="K90" s="40"/>
      <c r="L90" s="44"/>
      <c r="M90" s="95"/>
      <c r="N90" s="188"/>
      <c r="O90" s="96"/>
      <c r="P90" s="189">
        <f>P91+P117+P127+P130+P139</f>
        <v>0</v>
      </c>
      <c r="Q90" s="96"/>
      <c r="R90" s="189">
        <f>R91+R117+R127+R130+R139</f>
        <v>0</v>
      </c>
      <c r="S90" s="96"/>
      <c r="T90" s="190">
        <f>T91+T117+T127+T130+T139</f>
        <v>0</v>
      </c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T90" s="17" t="s">
        <v>68</v>
      </c>
      <c r="AU90" s="17" t="s">
        <v>248</v>
      </c>
      <c r="BK90" s="191">
        <f>BK91+BK117+BK127+BK130+BK139</f>
        <v>0</v>
      </c>
    </row>
    <row r="91" s="11" customFormat="1" ht="25.92" customHeight="1">
      <c r="A91" s="11"/>
      <c r="B91" s="192"/>
      <c r="C91" s="193"/>
      <c r="D91" s="194" t="s">
        <v>68</v>
      </c>
      <c r="E91" s="195" t="s">
        <v>76</v>
      </c>
      <c r="F91" s="195" t="s">
        <v>290</v>
      </c>
      <c r="G91" s="193"/>
      <c r="H91" s="193"/>
      <c r="I91" s="196"/>
      <c r="J91" s="197">
        <f>BK91</f>
        <v>0</v>
      </c>
      <c r="K91" s="193"/>
      <c r="L91" s="198"/>
      <c r="M91" s="199"/>
      <c r="N91" s="200"/>
      <c r="O91" s="200"/>
      <c r="P91" s="201">
        <f>SUM(P92:P116)</f>
        <v>0</v>
      </c>
      <c r="Q91" s="200"/>
      <c r="R91" s="201">
        <f>SUM(R92:R116)</f>
        <v>0</v>
      </c>
      <c r="S91" s="200"/>
      <c r="T91" s="202">
        <f>SUM(T92:T116)</f>
        <v>0</v>
      </c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R91" s="203" t="s">
        <v>265</v>
      </c>
      <c r="AT91" s="204" t="s">
        <v>68</v>
      </c>
      <c r="AU91" s="204" t="s">
        <v>69</v>
      </c>
      <c r="AY91" s="203" t="s">
        <v>266</v>
      </c>
      <c r="BK91" s="205">
        <f>SUM(BK92:BK116)</f>
        <v>0</v>
      </c>
    </row>
    <row r="92" s="2" customFormat="1" ht="16.5" customHeight="1">
      <c r="A92" s="38"/>
      <c r="B92" s="39"/>
      <c r="C92" s="206" t="s">
        <v>76</v>
      </c>
      <c r="D92" s="206" t="s">
        <v>267</v>
      </c>
      <c r="E92" s="207" t="s">
        <v>2263</v>
      </c>
      <c r="F92" s="208" t="s">
        <v>2264</v>
      </c>
      <c r="G92" s="209" t="s">
        <v>391</v>
      </c>
      <c r="H92" s="210">
        <v>78.650000000000006</v>
      </c>
      <c r="I92" s="211"/>
      <c r="J92" s="212">
        <f>ROUND(I92*H92,2)</f>
        <v>0</v>
      </c>
      <c r="K92" s="208" t="s">
        <v>271</v>
      </c>
      <c r="L92" s="44"/>
      <c r="M92" s="213" t="s">
        <v>19</v>
      </c>
      <c r="N92" s="214" t="s">
        <v>40</v>
      </c>
      <c r="O92" s="84"/>
      <c r="P92" s="215">
        <f>O92*H92</f>
        <v>0</v>
      </c>
      <c r="Q92" s="215">
        <v>0</v>
      </c>
      <c r="R92" s="215">
        <f>Q92*H92</f>
        <v>0</v>
      </c>
      <c r="S92" s="215">
        <v>0</v>
      </c>
      <c r="T92" s="216">
        <f>S92*H92</f>
        <v>0</v>
      </c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R92" s="217" t="s">
        <v>265</v>
      </c>
      <c r="AT92" s="217" t="s">
        <v>267</v>
      </c>
      <c r="AU92" s="217" t="s">
        <v>76</v>
      </c>
      <c r="AY92" s="17" t="s">
        <v>266</v>
      </c>
      <c r="BE92" s="218">
        <f>IF(N92="základní",J92,0)</f>
        <v>0</v>
      </c>
      <c r="BF92" s="218">
        <f>IF(N92="snížená",J92,0)</f>
        <v>0</v>
      </c>
      <c r="BG92" s="218">
        <f>IF(N92="zákl. přenesená",J92,0)</f>
        <v>0</v>
      </c>
      <c r="BH92" s="218">
        <f>IF(N92="sníž. přenesená",J92,0)</f>
        <v>0</v>
      </c>
      <c r="BI92" s="218">
        <f>IF(N92="nulová",J92,0)</f>
        <v>0</v>
      </c>
      <c r="BJ92" s="17" t="s">
        <v>76</v>
      </c>
      <c r="BK92" s="218">
        <f>ROUND(I92*H92,2)</f>
        <v>0</v>
      </c>
      <c r="BL92" s="17" t="s">
        <v>265</v>
      </c>
      <c r="BM92" s="217" t="s">
        <v>5808</v>
      </c>
    </row>
    <row r="93" s="2" customFormat="1">
      <c r="A93" s="38"/>
      <c r="B93" s="39"/>
      <c r="C93" s="40"/>
      <c r="D93" s="219" t="s">
        <v>273</v>
      </c>
      <c r="E93" s="40"/>
      <c r="F93" s="220" t="s">
        <v>2266</v>
      </c>
      <c r="G93" s="40"/>
      <c r="H93" s="40"/>
      <c r="I93" s="221"/>
      <c r="J93" s="40"/>
      <c r="K93" s="40"/>
      <c r="L93" s="44"/>
      <c r="M93" s="222"/>
      <c r="N93" s="223"/>
      <c r="O93" s="84"/>
      <c r="P93" s="84"/>
      <c r="Q93" s="84"/>
      <c r="R93" s="84"/>
      <c r="S93" s="84"/>
      <c r="T93" s="85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T93" s="17" t="s">
        <v>273</v>
      </c>
      <c r="AU93" s="17" t="s">
        <v>76</v>
      </c>
    </row>
    <row r="94" s="12" customFormat="1">
      <c r="A94" s="12"/>
      <c r="B94" s="224"/>
      <c r="C94" s="225"/>
      <c r="D94" s="226" t="s">
        <v>275</v>
      </c>
      <c r="E94" s="227" t="s">
        <v>239</v>
      </c>
      <c r="F94" s="228" t="s">
        <v>5809</v>
      </c>
      <c r="G94" s="225"/>
      <c r="H94" s="229">
        <v>78.650000000000006</v>
      </c>
      <c r="I94" s="230"/>
      <c r="J94" s="225"/>
      <c r="K94" s="225"/>
      <c r="L94" s="231"/>
      <c r="M94" s="236"/>
      <c r="N94" s="237"/>
      <c r="O94" s="237"/>
      <c r="P94" s="237"/>
      <c r="Q94" s="237"/>
      <c r="R94" s="237"/>
      <c r="S94" s="237"/>
      <c r="T94" s="238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T94" s="235" t="s">
        <v>275</v>
      </c>
      <c r="AU94" s="235" t="s">
        <v>76</v>
      </c>
      <c r="AV94" s="12" t="s">
        <v>78</v>
      </c>
      <c r="AW94" s="12" t="s">
        <v>31</v>
      </c>
      <c r="AX94" s="12" t="s">
        <v>69</v>
      </c>
      <c r="AY94" s="235" t="s">
        <v>266</v>
      </c>
    </row>
    <row r="95" s="12" customFormat="1">
      <c r="A95" s="12"/>
      <c r="B95" s="224"/>
      <c r="C95" s="225"/>
      <c r="D95" s="226" t="s">
        <v>275</v>
      </c>
      <c r="E95" s="227" t="s">
        <v>297</v>
      </c>
      <c r="F95" s="228" t="s">
        <v>298</v>
      </c>
      <c r="G95" s="225"/>
      <c r="H95" s="229">
        <v>78.650000000000006</v>
      </c>
      <c r="I95" s="230"/>
      <c r="J95" s="225"/>
      <c r="K95" s="225"/>
      <c r="L95" s="231"/>
      <c r="M95" s="236"/>
      <c r="N95" s="237"/>
      <c r="O95" s="237"/>
      <c r="P95" s="237"/>
      <c r="Q95" s="237"/>
      <c r="R95" s="237"/>
      <c r="S95" s="237"/>
      <c r="T95" s="238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T95" s="235" t="s">
        <v>275</v>
      </c>
      <c r="AU95" s="235" t="s">
        <v>76</v>
      </c>
      <c r="AV95" s="12" t="s">
        <v>78</v>
      </c>
      <c r="AW95" s="12" t="s">
        <v>31</v>
      </c>
      <c r="AX95" s="12" t="s">
        <v>76</v>
      </c>
      <c r="AY95" s="235" t="s">
        <v>266</v>
      </c>
    </row>
    <row r="96" s="2" customFormat="1" ht="24.15" customHeight="1">
      <c r="A96" s="38"/>
      <c r="B96" s="39"/>
      <c r="C96" s="206" t="s">
        <v>78</v>
      </c>
      <c r="D96" s="206" t="s">
        <v>267</v>
      </c>
      <c r="E96" s="207" t="s">
        <v>5810</v>
      </c>
      <c r="F96" s="208" t="s">
        <v>5811</v>
      </c>
      <c r="G96" s="209" t="s">
        <v>293</v>
      </c>
      <c r="H96" s="210">
        <v>10.829000000000001</v>
      </c>
      <c r="I96" s="211"/>
      <c r="J96" s="212">
        <f>ROUND(I96*H96,2)</f>
        <v>0</v>
      </c>
      <c r="K96" s="208" t="s">
        <v>271</v>
      </c>
      <c r="L96" s="44"/>
      <c r="M96" s="213" t="s">
        <v>19</v>
      </c>
      <c r="N96" s="214" t="s">
        <v>40</v>
      </c>
      <c r="O96" s="84"/>
      <c r="P96" s="215">
        <f>O96*H96</f>
        <v>0</v>
      </c>
      <c r="Q96" s="215">
        <v>0</v>
      </c>
      <c r="R96" s="215">
        <f>Q96*H96</f>
        <v>0</v>
      </c>
      <c r="S96" s="215">
        <v>0</v>
      </c>
      <c r="T96" s="216">
        <f>S96*H96</f>
        <v>0</v>
      </c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R96" s="217" t="s">
        <v>265</v>
      </c>
      <c r="AT96" s="217" t="s">
        <v>267</v>
      </c>
      <c r="AU96" s="217" t="s">
        <v>76</v>
      </c>
      <c r="AY96" s="17" t="s">
        <v>266</v>
      </c>
      <c r="BE96" s="218">
        <f>IF(N96="základní",J96,0)</f>
        <v>0</v>
      </c>
      <c r="BF96" s="218">
        <f>IF(N96="snížená",J96,0)</f>
        <v>0</v>
      </c>
      <c r="BG96" s="218">
        <f>IF(N96="zákl. přenesená",J96,0)</f>
        <v>0</v>
      </c>
      <c r="BH96" s="218">
        <f>IF(N96="sníž. přenesená",J96,0)</f>
        <v>0</v>
      </c>
      <c r="BI96" s="218">
        <f>IF(N96="nulová",J96,0)</f>
        <v>0</v>
      </c>
      <c r="BJ96" s="17" t="s">
        <v>76</v>
      </c>
      <c r="BK96" s="218">
        <f>ROUND(I96*H96,2)</f>
        <v>0</v>
      </c>
      <c r="BL96" s="17" t="s">
        <v>265</v>
      </c>
      <c r="BM96" s="217" t="s">
        <v>5812</v>
      </c>
    </row>
    <row r="97" s="2" customFormat="1">
      <c r="A97" s="38"/>
      <c r="B97" s="39"/>
      <c r="C97" s="40"/>
      <c r="D97" s="219" t="s">
        <v>273</v>
      </c>
      <c r="E97" s="40"/>
      <c r="F97" s="220" t="s">
        <v>5813</v>
      </c>
      <c r="G97" s="40"/>
      <c r="H97" s="40"/>
      <c r="I97" s="221"/>
      <c r="J97" s="40"/>
      <c r="K97" s="40"/>
      <c r="L97" s="44"/>
      <c r="M97" s="222"/>
      <c r="N97" s="223"/>
      <c r="O97" s="84"/>
      <c r="P97" s="84"/>
      <c r="Q97" s="84"/>
      <c r="R97" s="84"/>
      <c r="S97" s="84"/>
      <c r="T97" s="85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T97" s="17" t="s">
        <v>273</v>
      </c>
      <c r="AU97" s="17" t="s">
        <v>76</v>
      </c>
    </row>
    <row r="98" s="12" customFormat="1">
      <c r="A98" s="12"/>
      <c r="B98" s="224"/>
      <c r="C98" s="225"/>
      <c r="D98" s="226" t="s">
        <v>275</v>
      </c>
      <c r="E98" s="227" t="s">
        <v>306</v>
      </c>
      <c r="F98" s="228" t="s">
        <v>5814</v>
      </c>
      <c r="G98" s="225"/>
      <c r="H98" s="229">
        <v>10.829000000000001</v>
      </c>
      <c r="I98" s="230"/>
      <c r="J98" s="225"/>
      <c r="K98" s="225"/>
      <c r="L98" s="231"/>
      <c r="M98" s="236"/>
      <c r="N98" s="237"/>
      <c r="O98" s="237"/>
      <c r="P98" s="237"/>
      <c r="Q98" s="237"/>
      <c r="R98" s="237"/>
      <c r="S98" s="237"/>
      <c r="T98" s="238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T98" s="235" t="s">
        <v>275</v>
      </c>
      <c r="AU98" s="235" t="s">
        <v>76</v>
      </c>
      <c r="AV98" s="12" t="s">
        <v>78</v>
      </c>
      <c r="AW98" s="12" t="s">
        <v>31</v>
      </c>
      <c r="AX98" s="12" t="s">
        <v>69</v>
      </c>
      <c r="AY98" s="235" t="s">
        <v>266</v>
      </c>
    </row>
    <row r="99" s="12" customFormat="1">
      <c r="A99" s="12"/>
      <c r="B99" s="224"/>
      <c r="C99" s="225"/>
      <c r="D99" s="226" t="s">
        <v>275</v>
      </c>
      <c r="E99" s="227" t="s">
        <v>308</v>
      </c>
      <c r="F99" s="228" t="s">
        <v>309</v>
      </c>
      <c r="G99" s="225"/>
      <c r="H99" s="229">
        <v>10.829000000000001</v>
      </c>
      <c r="I99" s="230"/>
      <c r="J99" s="225"/>
      <c r="K99" s="225"/>
      <c r="L99" s="231"/>
      <c r="M99" s="236"/>
      <c r="N99" s="237"/>
      <c r="O99" s="237"/>
      <c r="P99" s="237"/>
      <c r="Q99" s="237"/>
      <c r="R99" s="237"/>
      <c r="S99" s="237"/>
      <c r="T99" s="238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T99" s="235" t="s">
        <v>275</v>
      </c>
      <c r="AU99" s="235" t="s">
        <v>76</v>
      </c>
      <c r="AV99" s="12" t="s">
        <v>78</v>
      </c>
      <c r="AW99" s="12" t="s">
        <v>31</v>
      </c>
      <c r="AX99" s="12" t="s">
        <v>76</v>
      </c>
      <c r="AY99" s="235" t="s">
        <v>266</v>
      </c>
    </row>
    <row r="100" s="2" customFormat="1" ht="37.8" customHeight="1">
      <c r="A100" s="38"/>
      <c r="B100" s="39"/>
      <c r="C100" s="206" t="s">
        <v>312</v>
      </c>
      <c r="D100" s="206" t="s">
        <v>267</v>
      </c>
      <c r="E100" s="207" t="s">
        <v>517</v>
      </c>
      <c r="F100" s="208" t="s">
        <v>518</v>
      </c>
      <c r="G100" s="209" t="s">
        <v>293</v>
      </c>
      <c r="H100" s="210">
        <v>26.559000000000001</v>
      </c>
      <c r="I100" s="211"/>
      <c r="J100" s="212">
        <f>ROUND(I100*H100,2)</f>
        <v>0</v>
      </c>
      <c r="K100" s="208" t="s">
        <v>271</v>
      </c>
      <c r="L100" s="44"/>
      <c r="M100" s="213" t="s">
        <v>19</v>
      </c>
      <c r="N100" s="214" t="s">
        <v>40</v>
      </c>
      <c r="O100" s="84"/>
      <c r="P100" s="215">
        <f>O100*H100</f>
        <v>0</v>
      </c>
      <c r="Q100" s="215">
        <v>0</v>
      </c>
      <c r="R100" s="215">
        <f>Q100*H100</f>
        <v>0</v>
      </c>
      <c r="S100" s="215">
        <v>0</v>
      </c>
      <c r="T100" s="216">
        <f>S100*H100</f>
        <v>0</v>
      </c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R100" s="217" t="s">
        <v>265</v>
      </c>
      <c r="AT100" s="217" t="s">
        <v>267</v>
      </c>
      <c r="AU100" s="217" t="s">
        <v>76</v>
      </c>
      <c r="AY100" s="17" t="s">
        <v>266</v>
      </c>
      <c r="BE100" s="218">
        <f>IF(N100="základní",J100,0)</f>
        <v>0</v>
      </c>
      <c r="BF100" s="218">
        <f>IF(N100="snížená",J100,0)</f>
        <v>0</v>
      </c>
      <c r="BG100" s="218">
        <f>IF(N100="zákl. přenesená",J100,0)</f>
        <v>0</v>
      </c>
      <c r="BH100" s="218">
        <f>IF(N100="sníž. přenesená",J100,0)</f>
        <v>0</v>
      </c>
      <c r="BI100" s="218">
        <f>IF(N100="nulová",J100,0)</f>
        <v>0</v>
      </c>
      <c r="BJ100" s="17" t="s">
        <v>76</v>
      </c>
      <c r="BK100" s="218">
        <f>ROUND(I100*H100,2)</f>
        <v>0</v>
      </c>
      <c r="BL100" s="17" t="s">
        <v>265</v>
      </c>
      <c r="BM100" s="217" t="s">
        <v>5815</v>
      </c>
    </row>
    <row r="101" s="2" customFormat="1">
      <c r="A101" s="38"/>
      <c r="B101" s="39"/>
      <c r="C101" s="40"/>
      <c r="D101" s="219" t="s">
        <v>273</v>
      </c>
      <c r="E101" s="40"/>
      <c r="F101" s="220" t="s">
        <v>520</v>
      </c>
      <c r="G101" s="40"/>
      <c r="H101" s="40"/>
      <c r="I101" s="221"/>
      <c r="J101" s="40"/>
      <c r="K101" s="40"/>
      <c r="L101" s="44"/>
      <c r="M101" s="222"/>
      <c r="N101" s="223"/>
      <c r="O101" s="84"/>
      <c r="P101" s="84"/>
      <c r="Q101" s="84"/>
      <c r="R101" s="84"/>
      <c r="S101" s="84"/>
      <c r="T101" s="85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T101" s="17" t="s">
        <v>273</v>
      </c>
      <c r="AU101" s="17" t="s">
        <v>76</v>
      </c>
    </row>
    <row r="102" s="12" customFormat="1">
      <c r="A102" s="12"/>
      <c r="B102" s="224"/>
      <c r="C102" s="225"/>
      <c r="D102" s="226" t="s">
        <v>275</v>
      </c>
      <c r="E102" s="227" t="s">
        <v>317</v>
      </c>
      <c r="F102" s="228" t="s">
        <v>5816</v>
      </c>
      <c r="G102" s="225"/>
      <c r="H102" s="229">
        <v>10.829000000000001</v>
      </c>
      <c r="I102" s="230"/>
      <c r="J102" s="225"/>
      <c r="K102" s="225"/>
      <c r="L102" s="231"/>
      <c r="M102" s="236"/>
      <c r="N102" s="237"/>
      <c r="O102" s="237"/>
      <c r="P102" s="237"/>
      <c r="Q102" s="237"/>
      <c r="R102" s="237"/>
      <c r="S102" s="237"/>
      <c r="T102" s="238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T102" s="235" t="s">
        <v>275</v>
      </c>
      <c r="AU102" s="235" t="s">
        <v>76</v>
      </c>
      <c r="AV102" s="12" t="s">
        <v>78</v>
      </c>
      <c r="AW102" s="12" t="s">
        <v>31</v>
      </c>
      <c r="AX102" s="12" t="s">
        <v>69</v>
      </c>
      <c r="AY102" s="235" t="s">
        <v>266</v>
      </c>
    </row>
    <row r="103" s="12" customFormat="1">
      <c r="A103" s="12"/>
      <c r="B103" s="224"/>
      <c r="C103" s="225"/>
      <c r="D103" s="226" t="s">
        <v>275</v>
      </c>
      <c r="E103" s="227" t="s">
        <v>319</v>
      </c>
      <c r="F103" s="228" t="s">
        <v>5817</v>
      </c>
      <c r="G103" s="225"/>
      <c r="H103" s="229">
        <v>15.73</v>
      </c>
      <c r="I103" s="230"/>
      <c r="J103" s="225"/>
      <c r="K103" s="225"/>
      <c r="L103" s="231"/>
      <c r="M103" s="236"/>
      <c r="N103" s="237"/>
      <c r="O103" s="237"/>
      <c r="P103" s="237"/>
      <c r="Q103" s="237"/>
      <c r="R103" s="237"/>
      <c r="S103" s="237"/>
      <c r="T103" s="238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T103" s="235" t="s">
        <v>275</v>
      </c>
      <c r="AU103" s="235" t="s">
        <v>76</v>
      </c>
      <c r="AV103" s="12" t="s">
        <v>78</v>
      </c>
      <c r="AW103" s="12" t="s">
        <v>31</v>
      </c>
      <c r="AX103" s="12" t="s">
        <v>69</v>
      </c>
      <c r="AY103" s="235" t="s">
        <v>266</v>
      </c>
    </row>
    <row r="104" s="12" customFormat="1">
      <c r="A104" s="12"/>
      <c r="B104" s="224"/>
      <c r="C104" s="225"/>
      <c r="D104" s="226" t="s">
        <v>275</v>
      </c>
      <c r="E104" s="227" t="s">
        <v>1907</v>
      </c>
      <c r="F104" s="228" t="s">
        <v>4023</v>
      </c>
      <c r="G104" s="225"/>
      <c r="H104" s="229">
        <v>26.559000000000001</v>
      </c>
      <c r="I104" s="230"/>
      <c r="J104" s="225"/>
      <c r="K104" s="225"/>
      <c r="L104" s="231"/>
      <c r="M104" s="236"/>
      <c r="N104" s="237"/>
      <c r="O104" s="237"/>
      <c r="P104" s="237"/>
      <c r="Q104" s="237"/>
      <c r="R104" s="237"/>
      <c r="S104" s="237"/>
      <c r="T104" s="238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T104" s="235" t="s">
        <v>275</v>
      </c>
      <c r="AU104" s="235" t="s">
        <v>76</v>
      </c>
      <c r="AV104" s="12" t="s">
        <v>78</v>
      </c>
      <c r="AW104" s="12" t="s">
        <v>31</v>
      </c>
      <c r="AX104" s="12" t="s">
        <v>76</v>
      </c>
      <c r="AY104" s="235" t="s">
        <v>266</v>
      </c>
    </row>
    <row r="105" s="2" customFormat="1" ht="37.8" customHeight="1">
      <c r="A105" s="38"/>
      <c r="B105" s="39"/>
      <c r="C105" s="206" t="s">
        <v>265</v>
      </c>
      <c r="D105" s="206" t="s">
        <v>267</v>
      </c>
      <c r="E105" s="207" t="s">
        <v>4084</v>
      </c>
      <c r="F105" s="208" t="s">
        <v>5818</v>
      </c>
      <c r="G105" s="209" t="s">
        <v>293</v>
      </c>
      <c r="H105" s="210">
        <v>398.38499999999999</v>
      </c>
      <c r="I105" s="211"/>
      <c r="J105" s="212">
        <f>ROUND(I105*H105,2)</f>
        <v>0</v>
      </c>
      <c r="K105" s="208" t="s">
        <v>271</v>
      </c>
      <c r="L105" s="44"/>
      <c r="M105" s="213" t="s">
        <v>19</v>
      </c>
      <c r="N105" s="214" t="s">
        <v>40</v>
      </c>
      <c r="O105" s="84"/>
      <c r="P105" s="215">
        <f>O105*H105</f>
        <v>0</v>
      </c>
      <c r="Q105" s="215">
        <v>0</v>
      </c>
      <c r="R105" s="215">
        <f>Q105*H105</f>
        <v>0</v>
      </c>
      <c r="S105" s="215">
        <v>0</v>
      </c>
      <c r="T105" s="216">
        <f>S105*H105</f>
        <v>0</v>
      </c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R105" s="217" t="s">
        <v>265</v>
      </c>
      <c r="AT105" s="217" t="s">
        <v>267</v>
      </c>
      <c r="AU105" s="217" t="s">
        <v>76</v>
      </c>
      <c r="AY105" s="17" t="s">
        <v>266</v>
      </c>
      <c r="BE105" s="218">
        <f>IF(N105="základní",J105,0)</f>
        <v>0</v>
      </c>
      <c r="BF105" s="218">
        <f>IF(N105="snížená",J105,0)</f>
        <v>0</v>
      </c>
      <c r="BG105" s="218">
        <f>IF(N105="zákl. přenesená",J105,0)</f>
        <v>0</v>
      </c>
      <c r="BH105" s="218">
        <f>IF(N105="sníž. přenesená",J105,0)</f>
        <v>0</v>
      </c>
      <c r="BI105" s="218">
        <f>IF(N105="nulová",J105,0)</f>
        <v>0</v>
      </c>
      <c r="BJ105" s="17" t="s">
        <v>76</v>
      </c>
      <c r="BK105" s="218">
        <f>ROUND(I105*H105,2)</f>
        <v>0</v>
      </c>
      <c r="BL105" s="17" t="s">
        <v>265</v>
      </c>
      <c r="BM105" s="217" t="s">
        <v>5819</v>
      </c>
    </row>
    <row r="106" s="2" customFormat="1">
      <c r="A106" s="38"/>
      <c r="B106" s="39"/>
      <c r="C106" s="40"/>
      <c r="D106" s="219" t="s">
        <v>273</v>
      </c>
      <c r="E106" s="40"/>
      <c r="F106" s="220" t="s">
        <v>4087</v>
      </c>
      <c r="G106" s="40"/>
      <c r="H106" s="40"/>
      <c r="I106" s="221"/>
      <c r="J106" s="40"/>
      <c r="K106" s="40"/>
      <c r="L106" s="44"/>
      <c r="M106" s="222"/>
      <c r="N106" s="223"/>
      <c r="O106" s="84"/>
      <c r="P106" s="84"/>
      <c r="Q106" s="84"/>
      <c r="R106" s="84"/>
      <c r="S106" s="84"/>
      <c r="T106" s="85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T106" s="17" t="s">
        <v>273</v>
      </c>
      <c r="AU106" s="17" t="s">
        <v>76</v>
      </c>
    </row>
    <row r="107" s="12" customFormat="1">
      <c r="A107" s="12"/>
      <c r="B107" s="224"/>
      <c r="C107" s="225"/>
      <c r="D107" s="226" t="s">
        <v>275</v>
      </c>
      <c r="E107" s="227" t="s">
        <v>325</v>
      </c>
      <c r="F107" s="228" t="s">
        <v>5820</v>
      </c>
      <c r="G107" s="225"/>
      <c r="H107" s="229">
        <v>398.38499999999999</v>
      </c>
      <c r="I107" s="230"/>
      <c r="J107" s="225"/>
      <c r="K107" s="225"/>
      <c r="L107" s="231"/>
      <c r="M107" s="236"/>
      <c r="N107" s="237"/>
      <c r="O107" s="237"/>
      <c r="P107" s="237"/>
      <c r="Q107" s="237"/>
      <c r="R107" s="237"/>
      <c r="S107" s="237"/>
      <c r="T107" s="238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T107" s="235" t="s">
        <v>275</v>
      </c>
      <c r="AU107" s="235" t="s">
        <v>76</v>
      </c>
      <c r="AV107" s="12" t="s">
        <v>78</v>
      </c>
      <c r="AW107" s="12" t="s">
        <v>31</v>
      </c>
      <c r="AX107" s="12" t="s">
        <v>69</v>
      </c>
      <c r="AY107" s="235" t="s">
        <v>266</v>
      </c>
    </row>
    <row r="108" s="12" customFormat="1">
      <c r="A108" s="12"/>
      <c r="B108" s="224"/>
      <c r="C108" s="225"/>
      <c r="D108" s="226" t="s">
        <v>275</v>
      </c>
      <c r="E108" s="227" t="s">
        <v>327</v>
      </c>
      <c r="F108" s="228" t="s">
        <v>328</v>
      </c>
      <c r="G108" s="225"/>
      <c r="H108" s="229">
        <v>398.38499999999999</v>
      </c>
      <c r="I108" s="230"/>
      <c r="J108" s="225"/>
      <c r="K108" s="225"/>
      <c r="L108" s="231"/>
      <c r="M108" s="236"/>
      <c r="N108" s="237"/>
      <c r="O108" s="237"/>
      <c r="P108" s="237"/>
      <c r="Q108" s="237"/>
      <c r="R108" s="237"/>
      <c r="S108" s="237"/>
      <c r="T108" s="238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T108" s="235" t="s">
        <v>275</v>
      </c>
      <c r="AU108" s="235" t="s">
        <v>76</v>
      </c>
      <c r="AV108" s="12" t="s">
        <v>78</v>
      </c>
      <c r="AW108" s="12" t="s">
        <v>31</v>
      </c>
      <c r="AX108" s="12" t="s">
        <v>76</v>
      </c>
      <c r="AY108" s="235" t="s">
        <v>266</v>
      </c>
    </row>
    <row r="109" s="2" customFormat="1" ht="24.15" customHeight="1">
      <c r="A109" s="38"/>
      <c r="B109" s="39"/>
      <c r="C109" s="206" t="s">
        <v>329</v>
      </c>
      <c r="D109" s="206" t="s">
        <v>267</v>
      </c>
      <c r="E109" s="207" t="s">
        <v>1967</v>
      </c>
      <c r="F109" s="208" t="s">
        <v>1968</v>
      </c>
      <c r="G109" s="209" t="s">
        <v>302</v>
      </c>
      <c r="H109" s="210">
        <v>19.492000000000001</v>
      </c>
      <c r="I109" s="211"/>
      <c r="J109" s="212">
        <f>ROUND(I109*H109,2)</f>
        <v>0</v>
      </c>
      <c r="K109" s="208" t="s">
        <v>271</v>
      </c>
      <c r="L109" s="44"/>
      <c r="M109" s="213" t="s">
        <v>19</v>
      </c>
      <c r="N109" s="214" t="s">
        <v>40</v>
      </c>
      <c r="O109" s="84"/>
      <c r="P109" s="215">
        <f>O109*H109</f>
        <v>0</v>
      </c>
      <c r="Q109" s="215">
        <v>0</v>
      </c>
      <c r="R109" s="215">
        <f>Q109*H109</f>
        <v>0</v>
      </c>
      <c r="S109" s="215">
        <v>0</v>
      </c>
      <c r="T109" s="216">
        <f>S109*H109</f>
        <v>0</v>
      </c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R109" s="217" t="s">
        <v>265</v>
      </c>
      <c r="AT109" s="217" t="s">
        <v>267</v>
      </c>
      <c r="AU109" s="217" t="s">
        <v>76</v>
      </c>
      <c r="AY109" s="17" t="s">
        <v>266</v>
      </c>
      <c r="BE109" s="218">
        <f>IF(N109="základní",J109,0)</f>
        <v>0</v>
      </c>
      <c r="BF109" s="218">
        <f>IF(N109="snížená",J109,0)</f>
        <v>0</v>
      </c>
      <c r="BG109" s="218">
        <f>IF(N109="zákl. přenesená",J109,0)</f>
        <v>0</v>
      </c>
      <c r="BH109" s="218">
        <f>IF(N109="sníž. přenesená",J109,0)</f>
        <v>0</v>
      </c>
      <c r="BI109" s="218">
        <f>IF(N109="nulová",J109,0)</f>
        <v>0</v>
      </c>
      <c r="BJ109" s="17" t="s">
        <v>76</v>
      </c>
      <c r="BK109" s="218">
        <f>ROUND(I109*H109,2)</f>
        <v>0</v>
      </c>
      <c r="BL109" s="17" t="s">
        <v>265</v>
      </c>
      <c r="BM109" s="217" t="s">
        <v>5821</v>
      </c>
    </row>
    <row r="110" s="2" customFormat="1">
      <c r="A110" s="38"/>
      <c r="B110" s="39"/>
      <c r="C110" s="40"/>
      <c r="D110" s="219" t="s">
        <v>273</v>
      </c>
      <c r="E110" s="40"/>
      <c r="F110" s="220" t="s">
        <v>5822</v>
      </c>
      <c r="G110" s="40"/>
      <c r="H110" s="40"/>
      <c r="I110" s="221"/>
      <c r="J110" s="40"/>
      <c r="K110" s="40"/>
      <c r="L110" s="44"/>
      <c r="M110" s="222"/>
      <c r="N110" s="223"/>
      <c r="O110" s="84"/>
      <c r="P110" s="84"/>
      <c r="Q110" s="84"/>
      <c r="R110" s="84"/>
      <c r="S110" s="84"/>
      <c r="T110" s="85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T110" s="17" t="s">
        <v>273</v>
      </c>
      <c r="AU110" s="17" t="s">
        <v>76</v>
      </c>
    </row>
    <row r="111" s="12" customFormat="1">
      <c r="A111" s="12"/>
      <c r="B111" s="224"/>
      <c r="C111" s="225"/>
      <c r="D111" s="226" t="s">
        <v>275</v>
      </c>
      <c r="E111" s="227" t="s">
        <v>334</v>
      </c>
      <c r="F111" s="228" t="s">
        <v>5823</v>
      </c>
      <c r="G111" s="225"/>
      <c r="H111" s="229">
        <v>19.492000000000001</v>
      </c>
      <c r="I111" s="230"/>
      <c r="J111" s="225"/>
      <c r="K111" s="225"/>
      <c r="L111" s="231"/>
      <c r="M111" s="236"/>
      <c r="N111" s="237"/>
      <c r="O111" s="237"/>
      <c r="P111" s="237"/>
      <c r="Q111" s="237"/>
      <c r="R111" s="237"/>
      <c r="S111" s="237"/>
      <c r="T111" s="238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T111" s="235" t="s">
        <v>275</v>
      </c>
      <c r="AU111" s="235" t="s">
        <v>76</v>
      </c>
      <c r="AV111" s="12" t="s">
        <v>78</v>
      </c>
      <c r="AW111" s="12" t="s">
        <v>31</v>
      </c>
      <c r="AX111" s="12" t="s">
        <v>69</v>
      </c>
      <c r="AY111" s="235" t="s">
        <v>266</v>
      </c>
    </row>
    <row r="112" s="12" customFormat="1">
      <c r="A112" s="12"/>
      <c r="B112" s="224"/>
      <c r="C112" s="225"/>
      <c r="D112" s="226" t="s">
        <v>275</v>
      </c>
      <c r="E112" s="227" t="s">
        <v>336</v>
      </c>
      <c r="F112" s="228" t="s">
        <v>337</v>
      </c>
      <c r="G112" s="225"/>
      <c r="H112" s="229">
        <v>19.492000000000001</v>
      </c>
      <c r="I112" s="230"/>
      <c r="J112" s="225"/>
      <c r="K112" s="225"/>
      <c r="L112" s="231"/>
      <c r="M112" s="236"/>
      <c r="N112" s="237"/>
      <c r="O112" s="237"/>
      <c r="P112" s="237"/>
      <c r="Q112" s="237"/>
      <c r="R112" s="237"/>
      <c r="S112" s="237"/>
      <c r="T112" s="238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T112" s="235" t="s">
        <v>275</v>
      </c>
      <c r="AU112" s="235" t="s">
        <v>76</v>
      </c>
      <c r="AV112" s="12" t="s">
        <v>78</v>
      </c>
      <c r="AW112" s="12" t="s">
        <v>31</v>
      </c>
      <c r="AX112" s="12" t="s">
        <v>76</v>
      </c>
      <c r="AY112" s="235" t="s">
        <v>266</v>
      </c>
    </row>
    <row r="113" s="2" customFormat="1" ht="24.15" customHeight="1">
      <c r="A113" s="38"/>
      <c r="B113" s="39"/>
      <c r="C113" s="206" t="s">
        <v>338</v>
      </c>
      <c r="D113" s="206" t="s">
        <v>267</v>
      </c>
      <c r="E113" s="207" t="s">
        <v>538</v>
      </c>
      <c r="F113" s="208" t="s">
        <v>539</v>
      </c>
      <c r="G113" s="209" t="s">
        <v>293</v>
      </c>
      <c r="H113" s="210">
        <v>15.73</v>
      </c>
      <c r="I113" s="211"/>
      <c r="J113" s="212">
        <f>ROUND(I113*H113,2)</f>
        <v>0</v>
      </c>
      <c r="K113" s="208" t="s">
        <v>271</v>
      </c>
      <c r="L113" s="44"/>
      <c r="M113" s="213" t="s">
        <v>19</v>
      </c>
      <c r="N113" s="214" t="s">
        <v>40</v>
      </c>
      <c r="O113" s="84"/>
      <c r="P113" s="215">
        <f>O113*H113</f>
        <v>0</v>
      </c>
      <c r="Q113" s="215">
        <v>0</v>
      </c>
      <c r="R113" s="215">
        <f>Q113*H113</f>
        <v>0</v>
      </c>
      <c r="S113" s="215">
        <v>0</v>
      </c>
      <c r="T113" s="216">
        <f>S113*H113</f>
        <v>0</v>
      </c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R113" s="217" t="s">
        <v>265</v>
      </c>
      <c r="AT113" s="217" t="s">
        <v>267</v>
      </c>
      <c r="AU113" s="217" t="s">
        <v>76</v>
      </c>
      <c r="AY113" s="17" t="s">
        <v>266</v>
      </c>
      <c r="BE113" s="218">
        <f>IF(N113="základní",J113,0)</f>
        <v>0</v>
      </c>
      <c r="BF113" s="218">
        <f>IF(N113="snížená",J113,0)</f>
        <v>0</v>
      </c>
      <c r="BG113" s="218">
        <f>IF(N113="zákl. přenesená",J113,0)</f>
        <v>0</v>
      </c>
      <c r="BH113" s="218">
        <f>IF(N113="sníž. přenesená",J113,0)</f>
        <v>0</v>
      </c>
      <c r="BI113" s="218">
        <f>IF(N113="nulová",J113,0)</f>
        <v>0</v>
      </c>
      <c r="BJ113" s="17" t="s">
        <v>76</v>
      </c>
      <c r="BK113" s="218">
        <f>ROUND(I113*H113,2)</f>
        <v>0</v>
      </c>
      <c r="BL113" s="17" t="s">
        <v>265</v>
      </c>
      <c r="BM113" s="217" t="s">
        <v>5824</v>
      </c>
    </row>
    <row r="114" s="2" customFormat="1">
      <c r="A114" s="38"/>
      <c r="B114" s="39"/>
      <c r="C114" s="40"/>
      <c r="D114" s="219" t="s">
        <v>273</v>
      </c>
      <c r="E114" s="40"/>
      <c r="F114" s="220" t="s">
        <v>541</v>
      </c>
      <c r="G114" s="40"/>
      <c r="H114" s="40"/>
      <c r="I114" s="221"/>
      <c r="J114" s="40"/>
      <c r="K114" s="40"/>
      <c r="L114" s="44"/>
      <c r="M114" s="222"/>
      <c r="N114" s="223"/>
      <c r="O114" s="84"/>
      <c r="P114" s="84"/>
      <c r="Q114" s="84"/>
      <c r="R114" s="84"/>
      <c r="S114" s="84"/>
      <c r="T114" s="85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T114" s="17" t="s">
        <v>273</v>
      </c>
      <c r="AU114" s="17" t="s">
        <v>76</v>
      </c>
    </row>
    <row r="115" s="12" customFormat="1">
      <c r="A115" s="12"/>
      <c r="B115" s="224"/>
      <c r="C115" s="225"/>
      <c r="D115" s="226" t="s">
        <v>275</v>
      </c>
      <c r="E115" s="227" t="s">
        <v>1689</v>
      </c>
      <c r="F115" s="228" t="s">
        <v>5817</v>
      </c>
      <c r="G115" s="225"/>
      <c r="H115" s="229">
        <v>15.73</v>
      </c>
      <c r="I115" s="230"/>
      <c r="J115" s="225"/>
      <c r="K115" s="225"/>
      <c r="L115" s="231"/>
      <c r="M115" s="236"/>
      <c r="N115" s="237"/>
      <c r="O115" s="237"/>
      <c r="P115" s="237"/>
      <c r="Q115" s="237"/>
      <c r="R115" s="237"/>
      <c r="S115" s="237"/>
      <c r="T115" s="238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T115" s="235" t="s">
        <v>275</v>
      </c>
      <c r="AU115" s="235" t="s">
        <v>76</v>
      </c>
      <c r="AV115" s="12" t="s">
        <v>78</v>
      </c>
      <c r="AW115" s="12" t="s">
        <v>31</v>
      </c>
      <c r="AX115" s="12" t="s">
        <v>69</v>
      </c>
      <c r="AY115" s="235" t="s">
        <v>266</v>
      </c>
    </row>
    <row r="116" s="12" customFormat="1">
      <c r="A116" s="12"/>
      <c r="B116" s="224"/>
      <c r="C116" s="225"/>
      <c r="D116" s="226" t="s">
        <v>275</v>
      </c>
      <c r="E116" s="227" t="s">
        <v>1637</v>
      </c>
      <c r="F116" s="228" t="s">
        <v>4785</v>
      </c>
      <c r="G116" s="225"/>
      <c r="H116" s="229">
        <v>15.73</v>
      </c>
      <c r="I116" s="230"/>
      <c r="J116" s="225"/>
      <c r="K116" s="225"/>
      <c r="L116" s="231"/>
      <c r="M116" s="236"/>
      <c r="N116" s="237"/>
      <c r="O116" s="237"/>
      <c r="P116" s="237"/>
      <c r="Q116" s="237"/>
      <c r="R116" s="237"/>
      <c r="S116" s="237"/>
      <c r="T116" s="238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T116" s="235" t="s">
        <v>275</v>
      </c>
      <c r="AU116" s="235" t="s">
        <v>76</v>
      </c>
      <c r="AV116" s="12" t="s">
        <v>78</v>
      </c>
      <c r="AW116" s="12" t="s">
        <v>31</v>
      </c>
      <c r="AX116" s="12" t="s">
        <v>76</v>
      </c>
      <c r="AY116" s="235" t="s">
        <v>266</v>
      </c>
    </row>
    <row r="117" s="11" customFormat="1" ht="25.92" customHeight="1">
      <c r="A117" s="11"/>
      <c r="B117" s="192"/>
      <c r="C117" s="193"/>
      <c r="D117" s="194" t="s">
        <v>68</v>
      </c>
      <c r="E117" s="195" t="s">
        <v>78</v>
      </c>
      <c r="F117" s="195" t="s">
        <v>567</v>
      </c>
      <c r="G117" s="193"/>
      <c r="H117" s="193"/>
      <c r="I117" s="196"/>
      <c r="J117" s="197">
        <f>BK117</f>
        <v>0</v>
      </c>
      <c r="K117" s="193"/>
      <c r="L117" s="198"/>
      <c r="M117" s="199"/>
      <c r="N117" s="200"/>
      <c r="O117" s="200"/>
      <c r="P117" s="201">
        <f>SUM(P118:P126)</f>
        <v>0</v>
      </c>
      <c r="Q117" s="200"/>
      <c r="R117" s="201">
        <f>SUM(R118:R126)</f>
        <v>0</v>
      </c>
      <c r="S117" s="200"/>
      <c r="T117" s="202">
        <f>SUM(T118:T126)</f>
        <v>0</v>
      </c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R117" s="203" t="s">
        <v>265</v>
      </c>
      <c r="AT117" s="204" t="s">
        <v>68</v>
      </c>
      <c r="AU117" s="204" t="s">
        <v>69</v>
      </c>
      <c r="AY117" s="203" t="s">
        <v>266</v>
      </c>
      <c r="BK117" s="205">
        <f>SUM(BK118:BK126)</f>
        <v>0</v>
      </c>
    </row>
    <row r="118" s="2" customFormat="1" ht="16.5" customHeight="1">
      <c r="A118" s="38"/>
      <c r="B118" s="39"/>
      <c r="C118" s="206" t="s">
        <v>345</v>
      </c>
      <c r="D118" s="206" t="s">
        <v>267</v>
      </c>
      <c r="E118" s="207" t="s">
        <v>5825</v>
      </c>
      <c r="F118" s="208" t="s">
        <v>5826</v>
      </c>
      <c r="G118" s="209" t="s">
        <v>293</v>
      </c>
      <c r="H118" s="210">
        <v>3.7229999999999999</v>
      </c>
      <c r="I118" s="211"/>
      <c r="J118" s="212">
        <f>ROUND(I118*H118,2)</f>
        <v>0</v>
      </c>
      <c r="K118" s="208" t="s">
        <v>271</v>
      </c>
      <c r="L118" s="44"/>
      <c r="M118" s="213" t="s">
        <v>19</v>
      </c>
      <c r="N118" s="214" t="s">
        <v>40</v>
      </c>
      <c r="O118" s="84"/>
      <c r="P118" s="215">
        <f>O118*H118</f>
        <v>0</v>
      </c>
      <c r="Q118" s="215">
        <v>0</v>
      </c>
      <c r="R118" s="215">
        <f>Q118*H118</f>
        <v>0</v>
      </c>
      <c r="S118" s="215">
        <v>0</v>
      </c>
      <c r="T118" s="216">
        <f>S118*H118</f>
        <v>0</v>
      </c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R118" s="217" t="s">
        <v>265</v>
      </c>
      <c r="AT118" s="217" t="s">
        <v>267</v>
      </c>
      <c r="AU118" s="217" t="s">
        <v>76</v>
      </c>
      <c r="AY118" s="17" t="s">
        <v>266</v>
      </c>
      <c r="BE118" s="218">
        <f>IF(N118="základní",J118,0)</f>
        <v>0</v>
      </c>
      <c r="BF118" s="218">
        <f>IF(N118="snížená",J118,0)</f>
        <v>0</v>
      </c>
      <c r="BG118" s="218">
        <f>IF(N118="zákl. přenesená",J118,0)</f>
        <v>0</v>
      </c>
      <c r="BH118" s="218">
        <f>IF(N118="sníž. přenesená",J118,0)</f>
        <v>0</v>
      </c>
      <c r="BI118" s="218">
        <f>IF(N118="nulová",J118,0)</f>
        <v>0</v>
      </c>
      <c r="BJ118" s="17" t="s">
        <v>76</v>
      </c>
      <c r="BK118" s="218">
        <f>ROUND(I118*H118,2)</f>
        <v>0</v>
      </c>
      <c r="BL118" s="17" t="s">
        <v>265</v>
      </c>
      <c r="BM118" s="217" t="s">
        <v>5827</v>
      </c>
    </row>
    <row r="119" s="2" customFormat="1">
      <c r="A119" s="38"/>
      <c r="B119" s="39"/>
      <c r="C119" s="40"/>
      <c r="D119" s="219" t="s">
        <v>273</v>
      </c>
      <c r="E119" s="40"/>
      <c r="F119" s="220" t="s">
        <v>5828</v>
      </c>
      <c r="G119" s="40"/>
      <c r="H119" s="40"/>
      <c r="I119" s="221"/>
      <c r="J119" s="40"/>
      <c r="K119" s="40"/>
      <c r="L119" s="44"/>
      <c r="M119" s="222"/>
      <c r="N119" s="223"/>
      <c r="O119" s="84"/>
      <c r="P119" s="84"/>
      <c r="Q119" s="84"/>
      <c r="R119" s="84"/>
      <c r="S119" s="84"/>
      <c r="T119" s="85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T119" s="17" t="s">
        <v>273</v>
      </c>
      <c r="AU119" s="17" t="s">
        <v>76</v>
      </c>
    </row>
    <row r="120" s="12" customFormat="1">
      <c r="A120" s="12"/>
      <c r="B120" s="224"/>
      <c r="C120" s="225"/>
      <c r="D120" s="226" t="s">
        <v>275</v>
      </c>
      <c r="E120" s="227" t="s">
        <v>550</v>
      </c>
      <c r="F120" s="228" t="s">
        <v>5829</v>
      </c>
      <c r="G120" s="225"/>
      <c r="H120" s="229">
        <v>1.2410000000000001</v>
      </c>
      <c r="I120" s="230"/>
      <c r="J120" s="225"/>
      <c r="K120" s="225"/>
      <c r="L120" s="231"/>
      <c r="M120" s="236"/>
      <c r="N120" s="237"/>
      <c r="O120" s="237"/>
      <c r="P120" s="237"/>
      <c r="Q120" s="237"/>
      <c r="R120" s="237"/>
      <c r="S120" s="237"/>
      <c r="T120" s="238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T120" s="235" t="s">
        <v>275</v>
      </c>
      <c r="AU120" s="235" t="s">
        <v>76</v>
      </c>
      <c r="AV120" s="12" t="s">
        <v>78</v>
      </c>
      <c r="AW120" s="12" t="s">
        <v>31</v>
      </c>
      <c r="AX120" s="12" t="s">
        <v>69</v>
      </c>
      <c r="AY120" s="235" t="s">
        <v>266</v>
      </c>
    </row>
    <row r="121" s="12" customFormat="1">
      <c r="A121" s="12"/>
      <c r="B121" s="224"/>
      <c r="C121" s="225"/>
      <c r="D121" s="226" t="s">
        <v>275</v>
      </c>
      <c r="E121" s="227" t="s">
        <v>395</v>
      </c>
      <c r="F121" s="228" t="s">
        <v>5830</v>
      </c>
      <c r="G121" s="225"/>
      <c r="H121" s="229">
        <v>2.4820000000000002</v>
      </c>
      <c r="I121" s="230"/>
      <c r="J121" s="225"/>
      <c r="K121" s="225"/>
      <c r="L121" s="231"/>
      <c r="M121" s="236"/>
      <c r="N121" s="237"/>
      <c r="O121" s="237"/>
      <c r="P121" s="237"/>
      <c r="Q121" s="237"/>
      <c r="R121" s="237"/>
      <c r="S121" s="237"/>
      <c r="T121" s="238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T121" s="235" t="s">
        <v>275</v>
      </c>
      <c r="AU121" s="235" t="s">
        <v>76</v>
      </c>
      <c r="AV121" s="12" t="s">
        <v>78</v>
      </c>
      <c r="AW121" s="12" t="s">
        <v>31</v>
      </c>
      <c r="AX121" s="12" t="s">
        <v>69</v>
      </c>
      <c r="AY121" s="235" t="s">
        <v>266</v>
      </c>
    </row>
    <row r="122" s="12" customFormat="1">
      <c r="A122" s="12"/>
      <c r="B122" s="224"/>
      <c r="C122" s="225"/>
      <c r="D122" s="226" t="s">
        <v>275</v>
      </c>
      <c r="E122" s="227" t="s">
        <v>553</v>
      </c>
      <c r="F122" s="228" t="s">
        <v>554</v>
      </c>
      <c r="G122" s="225"/>
      <c r="H122" s="229">
        <v>3.7229999999999999</v>
      </c>
      <c r="I122" s="230"/>
      <c r="J122" s="225"/>
      <c r="K122" s="225"/>
      <c r="L122" s="231"/>
      <c r="M122" s="236"/>
      <c r="N122" s="237"/>
      <c r="O122" s="237"/>
      <c r="P122" s="237"/>
      <c r="Q122" s="237"/>
      <c r="R122" s="237"/>
      <c r="S122" s="237"/>
      <c r="T122" s="238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T122" s="235" t="s">
        <v>275</v>
      </c>
      <c r="AU122" s="235" t="s">
        <v>76</v>
      </c>
      <c r="AV122" s="12" t="s">
        <v>78</v>
      </c>
      <c r="AW122" s="12" t="s">
        <v>31</v>
      </c>
      <c r="AX122" s="12" t="s">
        <v>76</v>
      </c>
      <c r="AY122" s="235" t="s">
        <v>266</v>
      </c>
    </row>
    <row r="123" s="2" customFormat="1" ht="16.5" customHeight="1">
      <c r="A123" s="38"/>
      <c r="B123" s="39"/>
      <c r="C123" s="206" t="s">
        <v>303</v>
      </c>
      <c r="D123" s="206" t="s">
        <v>267</v>
      </c>
      <c r="E123" s="207" t="s">
        <v>5831</v>
      </c>
      <c r="F123" s="208" t="s">
        <v>5832</v>
      </c>
      <c r="G123" s="209" t="s">
        <v>293</v>
      </c>
      <c r="H123" s="210">
        <v>10.829000000000001</v>
      </c>
      <c r="I123" s="211"/>
      <c r="J123" s="212">
        <f>ROUND(I123*H123,2)</f>
        <v>0</v>
      </c>
      <c r="K123" s="208" t="s">
        <v>271</v>
      </c>
      <c r="L123" s="44"/>
      <c r="M123" s="213" t="s">
        <v>19</v>
      </c>
      <c r="N123" s="214" t="s">
        <v>40</v>
      </c>
      <c r="O123" s="84"/>
      <c r="P123" s="215">
        <f>O123*H123</f>
        <v>0</v>
      </c>
      <c r="Q123" s="215">
        <v>0</v>
      </c>
      <c r="R123" s="215">
        <f>Q123*H123</f>
        <v>0</v>
      </c>
      <c r="S123" s="215">
        <v>0</v>
      </c>
      <c r="T123" s="216">
        <f>S123*H123</f>
        <v>0</v>
      </c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R123" s="217" t="s">
        <v>265</v>
      </c>
      <c r="AT123" s="217" t="s">
        <v>267</v>
      </c>
      <c r="AU123" s="217" t="s">
        <v>76</v>
      </c>
      <c r="AY123" s="17" t="s">
        <v>266</v>
      </c>
      <c r="BE123" s="218">
        <f>IF(N123="základní",J123,0)</f>
        <v>0</v>
      </c>
      <c r="BF123" s="218">
        <f>IF(N123="snížená",J123,0)</f>
        <v>0</v>
      </c>
      <c r="BG123" s="218">
        <f>IF(N123="zákl. přenesená",J123,0)</f>
        <v>0</v>
      </c>
      <c r="BH123" s="218">
        <f>IF(N123="sníž. přenesená",J123,0)</f>
        <v>0</v>
      </c>
      <c r="BI123" s="218">
        <f>IF(N123="nulová",J123,0)</f>
        <v>0</v>
      </c>
      <c r="BJ123" s="17" t="s">
        <v>76</v>
      </c>
      <c r="BK123" s="218">
        <f>ROUND(I123*H123,2)</f>
        <v>0</v>
      </c>
      <c r="BL123" s="17" t="s">
        <v>265</v>
      </c>
      <c r="BM123" s="217" t="s">
        <v>5833</v>
      </c>
    </row>
    <row r="124" s="2" customFormat="1">
      <c r="A124" s="38"/>
      <c r="B124" s="39"/>
      <c r="C124" s="40"/>
      <c r="D124" s="219" t="s">
        <v>273</v>
      </c>
      <c r="E124" s="40"/>
      <c r="F124" s="220" t="s">
        <v>5834</v>
      </c>
      <c r="G124" s="40"/>
      <c r="H124" s="40"/>
      <c r="I124" s="221"/>
      <c r="J124" s="40"/>
      <c r="K124" s="40"/>
      <c r="L124" s="44"/>
      <c r="M124" s="222"/>
      <c r="N124" s="223"/>
      <c r="O124" s="84"/>
      <c r="P124" s="84"/>
      <c r="Q124" s="84"/>
      <c r="R124" s="84"/>
      <c r="S124" s="84"/>
      <c r="T124" s="85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T124" s="17" t="s">
        <v>273</v>
      </c>
      <c r="AU124" s="17" t="s">
        <v>76</v>
      </c>
    </row>
    <row r="125" s="12" customFormat="1">
      <c r="A125" s="12"/>
      <c r="B125" s="224"/>
      <c r="C125" s="225"/>
      <c r="D125" s="226" t="s">
        <v>275</v>
      </c>
      <c r="E125" s="227" t="s">
        <v>1933</v>
      </c>
      <c r="F125" s="228" t="s">
        <v>5814</v>
      </c>
      <c r="G125" s="225"/>
      <c r="H125" s="229">
        <v>10.829000000000001</v>
      </c>
      <c r="I125" s="230"/>
      <c r="J125" s="225"/>
      <c r="K125" s="225"/>
      <c r="L125" s="231"/>
      <c r="M125" s="236"/>
      <c r="N125" s="237"/>
      <c r="O125" s="237"/>
      <c r="P125" s="237"/>
      <c r="Q125" s="237"/>
      <c r="R125" s="237"/>
      <c r="S125" s="237"/>
      <c r="T125" s="238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T125" s="235" t="s">
        <v>275</v>
      </c>
      <c r="AU125" s="235" t="s">
        <v>76</v>
      </c>
      <c r="AV125" s="12" t="s">
        <v>78</v>
      </c>
      <c r="AW125" s="12" t="s">
        <v>31</v>
      </c>
      <c r="AX125" s="12" t="s">
        <v>69</v>
      </c>
      <c r="AY125" s="235" t="s">
        <v>266</v>
      </c>
    </row>
    <row r="126" s="12" customFormat="1">
      <c r="A126" s="12"/>
      <c r="B126" s="224"/>
      <c r="C126" s="225"/>
      <c r="D126" s="226" t="s">
        <v>275</v>
      </c>
      <c r="E126" s="227" t="s">
        <v>5835</v>
      </c>
      <c r="F126" s="228" t="s">
        <v>5836</v>
      </c>
      <c r="G126" s="225"/>
      <c r="H126" s="229">
        <v>10.829000000000001</v>
      </c>
      <c r="I126" s="230"/>
      <c r="J126" s="225"/>
      <c r="K126" s="225"/>
      <c r="L126" s="231"/>
      <c r="M126" s="236"/>
      <c r="N126" s="237"/>
      <c r="O126" s="237"/>
      <c r="P126" s="237"/>
      <c r="Q126" s="237"/>
      <c r="R126" s="237"/>
      <c r="S126" s="237"/>
      <c r="T126" s="238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T126" s="235" t="s">
        <v>275</v>
      </c>
      <c r="AU126" s="235" t="s">
        <v>76</v>
      </c>
      <c r="AV126" s="12" t="s">
        <v>78</v>
      </c>
      <c r="AW126" s="12" t="s">
        <v>31</v>
      </c>
      <c r="AX126" s="12" t="s">
        <v>76</v>
      </c>
      <c r="AY126" s="235" t="s">
        <v>266</v>
      </c>
    </row>
    <row r="127" s="11" customFormat="1" ht="25.92" customHeight="1">
      <c r="A127" s="11"/>
      <c r="B127" s="192"/>
      <c r="C127" s="193"/>
      <c r="D127" s="194" t="s">
        <v>68</v>
      </c>
      <c r="E127" s="195" t="s">
        <v>312</v>
      </c>
      <c r="F127" s="195" t="s">
        <v>735</v>
      </c>
      <c r="G127" s="193"/>
      <c r="H127" s="193"/>
      <c r="I127" s="196"/>
      <c r="J127" s="197">
        <f>BK127</f>
        <v>0</v>
      </c>
      <c r="K127" s="193"/>
      <c r="L127" s="198"/>
      <c r="M127" s="199"/>
      <c r="N127" s="200"/>
      <c r="O127" s="200"/>
      <c r="P127" s="201">
        <f>SUM(P128:P129)</f>
        <v>0</v>
      </c>
      <c r="Q127" s="200"/>
      <c r="R127" s="201">
        <f>SUM(R128:R129)</f>
        <v>0</v>
      </c>
      <c r="S127" s="200"/>
      <c r="T127" s="202">
        <f>SUM(T128:T129)</f>
        <v>0</v>
      </c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R127" s="203" t="s">
        <v>265</v>
      </c>
      <c r="AT127" s="204" t="s">
        <v>68</v>
      </c>
      <c r="AU127" s="204" t="s">
        <v>69</v>
      </c>
      <c r="AY127" s="203" t="s">
        <v>266</v>
      </c>
      <c r="BK127" s="205">
        <f>SUM(BK128:BK129)</f>
        <v>0</v>
      </c>
    </row>
    <row r="128" s="2" customFormat="1" ht="44.25" customHeight="1">
      <c r="A128" s="38"/>
      <c r="B128" s="39"/>
      <c r="C128" s="206" t="s">
        <v>310</v>
      </c>
      <c r="D128" s="206" t="s">
        <v>267</v>
      </c>
      <c r="E128" s="207" t="s">
        <v>5837</v>
      </c>
      <c r="F128" s="208" t="s">
        <v>5838</v>
      </c>
      <c r="G128" s="209" t="s">
        <v>341</v>
      </c>
      <c r="H128" s="210">
        <v>1</v>
      </c>
      <c r="I128" s="211"/>
      <c r="J128" s="212">
        <f>ROUND(I128*H128,2)</f>
        <v>0</v>
      </c>
      <c r="K128" s="208" t="s">
        <v>19</v>
      </c>
      <c r="L128" s="44"/>
      <c r="M128" s="213" t="s">
        <v>19</v>
      </c>
      <c r="N128" s="214" t="s">
        <v>40</v>
      </c>
      <c r="O128" s="84"/>
      <c r="P128" s="215">
        <f>O128*H128</f>
        <v>0</v>
      </c>
      <c r="Q128" s="215">
        <v>0</v>
      </c>
      <c r="R128" s="215">
        <f>Q128*H128</f>
        <v>0</v>
      </c>
      <c r="S128" s="215">
        <v>0</v>
      </c>
      <c r="T128" s="216">
        <f>S128*H128</f>
        <v>0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R128" s="217" t="s">
        <v>265</v>
      </c>
      <c r="AT128" s="217" t="s">
        <v>267</v>
      </c>
      <c r="AU128" s="217" t="s">
        <v>76</v>
      </c>
      <c r="AY128" s="17" t="s">
        <v>266</v>
      </c>
      <c r="BE128" s="218">
        <f>IF(N128="základní",J128,0)</f>
        <v>0</v>
      </c>
      <c r="BF128" s="218">
        <f>IF(N128="snížená",J128,0)</f>
        <v>0</v>
      </c>
      <c r="BG128" s="218">
        <f>IF(N128="zákl. přenesená",J128,0)</f>
        <v>0</v>
      </c>
      <c r="BH128" s="218">
        <f>IF(N128="sníž. přenesená",J128,0)</f>
        <v>0</v>
      </c>
      <c r="BI128" s="218">
        <f>IF(N128="nulová",J128,0)</f>
        <v>0</v>
      </c>
      <c r="BJ128" s="17" t="s">
        <v>76</v>
      </c>
      <c r="BK128" s="218">
        <f>ROUND(I128*H128,2)</f>
        <v>0</v>
      </c>
      <c r="BL128" s="17" t="s">
        <v>265</v>
      </c>
      <c r="BM128" s="217" t="s">
        <v>5839</v>
      </c>
    </row>
    <row r="129" s="2" customFormat="1" ht="49.05" customHeight="1">
      <c r="A129" s="38"/>
      <c r="B129" s="39"/>
      <c r="C129" s="206" t="s">
        <v>362</v>
      </c>
      <c r="D129" s="206" t="s">
        <v>267</v>
      </c>
      <c r="E129" s="207" t="s">
        <v>5840</v>
      </c>
      <c r="F129" s="208" t="s">
        <v>5841</v>
      </c>
      <c r="G129" s="209" t="s">
        <v>341</v>
      </c>
      <c r="H129" s="210">
        <v>1</v>
      </c>
      <c r="I129" s="211"/>
      <c r="J129" s="212">
        <f>ROUND(I129*H129,2)</f>
        <v>0</v>
      </c>
      <c r="K129" s="208" t="s">
        <v>19</v>
      </c>
      <c r="L129" s="44"/>
      <c r="M129" s="213" t="s">
        <v>19</v>
      </c>
      <c r="N129" s="214" t="s">
        <v>40</v>
      </c>
      <c r="O129" s="84"/>
      <c r="P129" s="215">
        <f>O129*H129</f>
        <v>0</v>
      </c>
      <c r="Q129" s="215">
        <v>0</v>
      </c>
      <c r="R129" s="215">
        <f>Q129*H129</f>
        <v>0</v>
      </c>
      <c r="S129" s="215">
        <v>0</v>
      </c>
      <c r="T129" s="216">
        <f>S129*H129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217" t="s">
        <v>265</v>
      </c>
      <c r="AT129" s="217" t="s">
        <v>267</v>
      </c>
      <c r="AU129" s="217" t="s">
        <v>76</v>
      </c>
      <c r="AY129" s="17" t="s">
        <v>266</v>
      </c>
      <c r="BE129" s="218">
        <f>IF(N129="základní",J129,0)</f>
        <v>0</v>
      </c>
      <c r="BF129" s="218">
        <f>IF(N129="snížená",J129,0)</f>
        <v>0</v>
      </c>
      <c r="BG129" s="218">
        <f>IF(N129="zákl. přenesená",J129,0)</f>
        <v>0</v>
      </c>
      <c r="BH129" s="218">
        <f>IF(N129="sníž. přenesená",J129,0)</f>
        <v>0</v>
      </c>
      <c r="BI129" s="218">
        <f>IF(N129="nulová",J129,0)</f>
        <v>0</v>
      </c>
      <c r="BJ129" s="17" t="s">
        <v>76</v>
      </c>
      <c r="BK129" s="218">
        <f>ROUND(I129*H129,2)</f>
        <v>0</v>
      </c>
      <c r="BL129" s="17" t="s">
        <v>265</v>
      </c>
      <c r="BM129" s="217" t="s">
        <v>5842</v>
      </c>
    </row>
    <row r="130" s="11" customFormat="1" ht="25.92" customHeight="1">
      <c r="A130" s="11"/>
      <c r="B130" s="192"/>
      <c r="C130" s="193"/>
      <c r="D130" s="194" t="s">
        <v>68</v>
      </c>
      <c r="E130" s="195" t="s">
        <v>338</v>
      </c>
      <c r="F130" s="195" t="s">
        <v>1121</v>
      </c>
      <c r="G130" s="193"/>
      <c r="H130" s="193"/>
      <c r="I130" s="196"/>
      <c r="J130" s="197">
        <f>BK130</f>
        <v>0</v>
      </c>
      <c r="K130" s="193"/>
      <c r="L130" s="198"/>
      <c r="M130" s="199"/>
      <c r="N130" s="200"/>
      <c r="O130" s="200"/>
      <c r="P130" s="201">
        <f>SUM(P131:P138)</f>
        <v>0</v>
      </c>
      <c r="Q130" s="200"/>
      <c r="R130" s="201">
        <f>SUM(R131:R138)</f>
        <v>0</v>
      </c>
      <c r="S130" s="200"/>
      <c r="T130" s="202">
        <f>SUM(T131:T138)</f>
        <v>0</v>
      </c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R130" s="203" t="s">
        <v>265</v>
      </c>
      <c r="AT130" s="204" t="s">
        <v>68</v>
      </c>
      <c r="AU130" s="204" t="s">
        <v>69</v>
      </c>
      <c r="AY130" s="203" t="s">
        <v>266</v>
      </c>
      <c r="BK130" s="205">
        <f>SUM(BK131:BK138)</f>
        <v>0</v>
      </c>
    </row>
    <row r="131" s="2" customFormat="1" ht="21.75" customHeight="1">
      <c r="A131" s="38"/>
      <c r="B131" s="39"/>
      <c r="C131" s="206" t="s">
        <v>367</v>
      </c>
      <c r="D131" s="206" t="s">
        <v>267</v>
      </c>
      <c r="E131" s="207" t="s">
        <v>5843</v>
      </c>
      <c r="F131" s="208" t="s">
        <v>5844</v>
      </c>
      <c r="G131" s="209" t="s">
        <v>391</v>
      </c>
      <c r="H131" s="210">
        <v>9.8000000000000007</v>
      </c>
      <c r="I131" s="211"/>
      <c r="J131" s="212">
        <f>ROUND(I131*H131,2)</f>
        <v>0</v>
      </c>
      <c r="K131" s="208" t="s">
        <v>271</v>
      </c>
      <c r="L131" s="44"/>
      <c r="M131" s="213" t="s">
        <v>19</v>
      </c>
      <c r="N131" s="214" t="s">
        <v>40</v>
      </c>
      <c r="O131" s="84"/>
      <c r="P131" s="215">
        <f>O131*H131</f>
        <v>0</v>
      </c>
      <c r="Q131" s="215">
        <v>0</v>
      </c>
      <c r="R131" s="215">
        <f>Q131*H131</f>
        <v>0</v>
      </c>
      <c r="S131" s="215">
        <v>0</v>
      </c>
      <c r="T131" s="216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217" t="s">
        <v>265</v>
      </c>
      <c r="AT131" s="217" t="s">
        <v>267</v>
      </c>
      <c r="AU131" s="217" t="s">
        <v>76</v>
      </c>
      <c r="AY131" s="17" t="s">
        <v>266</v>
      </c>
      <c r="BE131" s="218">
        <f>IF(N131="základní",J131,0)</f>
        <v>0</v>
      </c>
      <c r="BF131" s="218">
        <f>IF(N131="snížená",J131,0)</f>
        <v>0</v>
      </c>
      <c r="BG131" s="218">
        <f>IF(N131="zákl. přenesená",J131,0)</f>
        <v>0</v>
      </c>
      <c r="BH131" s="218">
        <f>IF(N131="sníž. přenesená",J131,0)</f>
        <v>0</v>
      </c>
      <c r="BI131" s="218">
        <f>IF(N131="nulová",J131,0)</f>
        <v>0</v>
      </c>
      <c r="BJ131" s="17" t="s">
        <v>76</v>
      </c>
      <c r="BK131" s="218">
        <f>ROUND(I131*H131,2)</f>
        <v>0</v>
      </c>
      <c r="BL131" s="17" t="s">
        <v>265</v>
      </c>
      <c r="BM131" s="217" t="s">
        <v>5845</v>
      </c>
    </row>
    <row r="132" s="2" customFormat="1">
      <c r="A132" s="38"/>
      <c r="B132" s="39"/>
      <c r="C132" s="40"/>
      <c r="D132" s="219" t="s">
        <v>273</v>
      </c>
      <c r="E132" s="40"/>
      <c r="F132" s="220" t="s">
        <v>5846</v>
      </c>
      <c r="G132" s="40"/>
      <c r="H132" s="40"/>
      <c r="I132" s="221"/>
      <c r="J132" s="40"/>
      <c r="K132" s="40"/>
      <c r="L132" s="44"/>
      <c r="M132" s="222"/>
      <c r="N132" s="223"/>
      <c r="O132" s="84"/>
      <c r="P132" s="84"/>
      <c r="Q132" s="84"/>
      <c r="R132" s="84"/>
      <c r="S132" s="84"/>
      <c r="T132" s="85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T132" s="17" t="s">
        <v>273</v>
      </c>
      <c r="AU132" s="17" t="s">
        <v>76</v>
      </c>
    </row>
    <row r="133" s="12" customFormat="1">
      <c r="A133" s="12"/>
      <c r="B133" s="224"/>
      <c r="C133" s="225"/>
      <c r="D133" s="226" t="s">
        <v>275</v>
      </c>
      <c r="E133" s="227" t="s">
        <v>372</v>
      </c>
      <c r="F133" s="228" t="s">
        <v>5847</v>
      </c>
      <c r="G133" s="225"/>
      <c r="H133" s="229">
        <v>9.8000000000000007</v>
      </c>
      <c r="I133" s="230"/>
      <c r="J133" s="225"/>
      <c r="K133" s="225"/>
      <c r="L133" s="231"/>
      <c r="M133" s="236"/>
      <c r="N133" s="237"/>
      <c r="O133" s="237"/>
      <c r="P133" s="237"/>
      <c r="Q133" s="237"/>
      <c r="R133" s="237"/>
      <c r="S133" s="237"/>
      <c r="T133" s="238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T133" s="235" t="s">
        <v>275</v>
      </c>
      <c r="AU133" s="235" t="s">
        <v>76</v>
      </c>
      <c r="AV133" s="12" t="s">
        <v>78</v>
      </c>
      <c r="AW133" s="12" t="s">
        <v>31</v>
      </c>
      <c r="AX133" s="12" t="s">
        <v>69</v>
      </c>
      <c r="AY133" s="235" t="s">
        <v>266</v>
      </c>
    </row>
    <row r="134" s="12" customFormat="1">
      <c r="A134" s="12"/>
      <c r="B134" s="224"/>
      <c r="C134" s="225"/>
      <c r="D134" s="226" t="s">
        <v>275</v>
      </c>
      <c r="E134" s="227" t="s">
        <v>374</v>
      </c>
      <c r="F134" s="228" t="s">
        <v>375</v>
      </c>
      <c r="G134" s="225"/>
      <c r="H134" s="229">
        <v>9.8000000000000007</v>
      </c>
      <c r="I134" s="230"/>
      <c r="J134" s="225"/>
      <c r="K134" s="225"/>
      <c r="L134" s="231"/>
      <c r="M134" s="236"/>
      <c r="N134" s="237"/>
      <c r="O134" s="237"/>
      <c r="P134" s="237"/>
      <c r="Q134" s="237"/>
      <c r="R134" s="237"/>
      <c r="S134" s="237"/>
      <c r="T134" s="238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T134" s="235" t="s">
        <v>275</v>
      </c>
      <c r="AU134" s="235" t="s">
        <v>76</v>
      </c>
      <c r="AV134" s="12" t="s">
        <v>78</v>
      </c>
      <c r="AW134" s="12" t="s">
        <v>31</v>
      </c>
      <c r="AX134" s="12" t="s">
        <v>76</v>
      </c>
      <c r="AY134" s="235" t="s">
        <v>266</v>
      </c>
    </row>
    <row r="135" s="2" customFormat="1" ht="24.15" customHeight="1">
      <c r="A135" s="38"/>
      <c r="B135" s="39"/>
      <c r="C135" s="206" t="s">
        <v>376</v>
      </c>
      <c r="D135" s="206" t="s">
        <v>267</v>
      </c>
      <c r="E135" s="207" t="s">
        <v>5848</v>
      </c>
      <c r="F135" s="208" t="s">
        <v>5849</v>
      </c>
      <c r="G135" s="209" t="s">
        <v>299</v>
      </c>
      <c r="H135" s="210">
        <v>19.600000000000001</v>
      </c>
      <c r="I135" s="211"/>
      <c r="J135" s="212">
        <f>ROUND(I135*H135,2)</f>
        <v>0</v>
      </c>
      <c r="K135" s="208" t="s">
        <v>271</v>
      </c>
      <c r="L135" s="44"/>
      <c r="M135" s="213" t="s">
        <v>19</v>
      </c>
      <c r="N135" s="214" t="s">
        <v>40</v>
      </c>
      <c r="O135" s="84"/>
      <c r="P135" s="215">
        <f>O135*H135</f>
        <v>0</v>
      </c>
      <c r="Q135" s="215">
        <v>0</v>
      </c>
      <c r="R135" s="215">
        <f>Q135*H135</f>
        <v>0</v>
      </c>
      <c r="S135" s="215">
        <v>0</v>
      </c>
      <c r="T135" s="216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217" t="s">
        <v>265</v>
      </c>
      <c r="AT135" s="217" t="s">
        <v>267</v>
      </c>
      <c r="AU135" s="217" t="s">
        <v>76</v>
      </c>
      <c r="AY135" s="17" t="s">
        <v>266</v>
      </c>
      <c r="BE135" s="218">
        <f>IF(N135="základní",J135,0)</f>
        <v>0</v>
      </c>
      <c r="BF135" s="218">
        <f>IF(N135="snížená",J135,0)</f>
        <v>0</v>
      </c>
      <c r="BG135" s="218">
        <f>IF(N135="zákl. přenesená",J135,0)</f>
        <v>0</v>
      </c>
      <c r="BH135" s="218">
        <f>IF(N135="sníž. přenesená",J135,0)</f>
        <v>0</v>
      </c>
      <c r="BI135" s="218">
        <f>IF(N135="nulová",J135,0)</f>
        <v>0</v>
      </c>
      <c r="BJ135" s="17" t="s">
        <v>76</v>
      </c>
      <c r="BK135" s="218">
        <f>ROUND(I135*H135,2)</f>
        <v>0</v>
      </c>
      <c r="BL135" s="17" t="s">
        <v>265</v>
      </c>
      <c r="BM135" s="217" t="s">
        <v>5850</v>
      </c>
    </row>
    <row r="136" s="2" customFormat="1">
      <c r="A136" s="38"/>
      <c r="B136" s="39"/>
      <c r="C136" s="40"/>
      <c r="D136" s="219" t="s">
        <v>273</v>
      </c>
      <c r="E136" s="40"/>
      <c r="F136" s="220" t="s">
        <v>5851</v>
      </c>
      <c r="G136" s="40"/>
      <c r="H136" s="40"/>
      <c r="I136" s="221"/>
      <c r="J136" s="40"/>
      <c r="K136" s="40"/>
      <c r="L136" s="44"/>
      <c r="M136" s="222"/>
      <c r="N136" s="223"/>
      <c r="O136" s="84"/>
      <c r="P136" s="84"/>
      <c r="Q136" s="84"/>
      <c r="R136" s="84"/>
      <c r="S136" s="84"/>
      <c r="T136" s="85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T136" s="17" t="s">
        <v>273</v>
      </c>
      <c r="AU136" s="17" t="s">
        <v>76</v>
      </c>
    </row>
    <row r="137" s="12" customFormat="1">
      <c r="A137" s="12"/>
      <c r="B137" s="224"/>
      <c r="C137" s="225"/>
      <c r="D137" s="226" t="s">
        <v>275</v>
      </c>
      <c r="E137" s="227" t="s">
        <v>381</v>
      </c>
      <c r="F137" s="228" t="s">
        <v>5852</v>
      </c>
      <c r="G137" s="225"/>
      <c r="H137" s="229">
        <v>19.600000000000001</v>
      </c>
      <c r="I137" s="230"/>
      <c r="J137" s="225"/>
      <c r="K137" s="225"/>
      <c r="L137" s="231"/>
      <c r="M137" s="236"/>
      <c r="N137" s="237"/>
      <c r="O137" s="237"/>
      <c r="P137" s="237"/>
      <c r="Q137" s="237"/>
      <c r="R137" s="237"/>
      <c r="S137" s="237"/>
      <c r="T137" s="238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T137" s="235" t="s">
        <v>275</v>
      </c>
      <c r="AU137" s="235" t="s">
        <v>76</v>
      </c>
      <c r="AV137" s="12" t="s">
        <v>78</v>
      </c>
      <c r="AW137" s="12" t="s">
        <v>31</v>
      </c>
      <c r="AX137" s="12" t="s">
        <v>69</v>
      </c>
      <c r="AY137" s="235" t="s">
        <v>266</v>
      </c>
    </row>
    <row r="138" s="12" customFormat="1">
      <c r="A138" s="12"/>
      <c r="B138" s="224"/>
      <c r="C138" s="225"/>
      <c r="D138" s="226" t="s">
        <v>275</v>
      </c>
      <c r="E138" s="227" t="s">
        <v>383</v>
      </c>
      <c r="F138" s="228" t="s">
        <v>384</v>
      </c>
      <c r="G138" s="225"/>
      <c r="H138" s="229">
        <v>19.600000000000001</v>
      </c>
      <c r="I138" s="230"/>
      <c r="J138" s="225"/>
      <c r="K138" s="225"/>
      <c r="L138" s="231"/>
      <c r="M138" s="236"/>
      <c r="N138" s="237"/>
      <c r="O138" s="237"/>
      <c r="P138" s="237"/>
      <c r="Q138" s="237"/>
      <c r="R138" s="237"/>
      <c r="S138" s="237"/>
      <c r="T138" s="238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T138" s="235" t="s">
        <v>275</v>
      </c>
      <c r="AU138" s="235" t="s">
        <v>76</v>
      </c>
      <c r="AV138" s="12" t="s">
        <v>78</v>
      </c>
      <c r="AW138" s="12" t="s">
        <v>31</v>
      </c>
      <c r="AX138" s="12" t="s">
        <v>76</v>
      </c>
      <c r="AY138" s="235" t="s">
        <v>266</v>
      </c>
    </row>
    <row r="139" s="11" customFormat="1" ht="25.92" customHeight="1">
      <c r="A139" s="11"/>
      <c r="B139" s="192"/>
      <c r="C139" s="193"/>
      <c r="D139" s="194" t="s">
        <v>68</v>
      </c>
      <c r="E139" s="195" t="s">
        <v>1564</v>
      </c>
      <c r="F139" s="195" t="s">
        <v>1565</v>
      </c>
      <c r="G139" s="193"/>
      <c r="H139" s="193"/>
      <c r="I139" s="196"/>
      <c r="J139" s="197">
        <f>BK139</f>
        <v>0</v>
      </c>
      <c r="K139" s="193"/>
      <c r="L139" s="198"/>
      <c r="M139" s="199"/>
      <c r="N139" s="200"/>
      <c r="O139" s="200"/>
      <c r="P139" s="201">
        <f>SUM(P140:P141)</f>
        <v>0</v>
      </c>
      <c r="Q139" s="200"/>
      <c r="R139" s="201">
        <f>SUM(R140:R141)</f>
        <v>0</v>
      </c>
      <c r="S139" s="200"/>
      <c r="T139" s="202">
        <f>SUM(T140:T141)</f>
        <v>0</v>
      </c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R139" s="203" t="s">
        <v>265</v>
      </c>
      <c r="AT139" s="204" t="s">
        <v>68</v>
      </c>
      <c r="AU139" s="204" t="s">
        <v>69</v>
      </c>
      <c r="AY139" s="203" t="s">
        <v>266</v>
      </c>
      <c r="BK139" s="205">
        <f>SUM(BK140:BK141)</f>
        <v>0</v>
      </c>
    </row>
    <row r="140" s="2" customFormat="1" ht="37.8" customHeight="1">
      <c r="A140" s="38"/>
      <c r="B140" s="39"/>
      <c r="C140" s="206" t="s">
        <v>573</v>
      </c>
      <c r="D140" s="206" t="s">
        <v>267</v>
      </c>
      <c r="E140" s="207" t="s">
        <v>5853</v>
      </c>
      <c r="F140" s="208" t="s">
        <v>5854</v>
      </c>
      <c r="G140" s="209" t="s">
        <v>302</v>
      </c>
      <c r="H140" s="210">
        <v>40.548000000000002</v>
      </c>
      <c r="I140" s="211"/>
      <c r="J140" s="212">
        <f>ROUND(I140*H140,2)</f>
        <v>0</v>
      </c>
      <c r="K140" s="208" t="s">
        <v>271</v>
      </c>
      <c r="L140" s="44"/>
      <c r="M140" s="213" t="s">
        <v>19</v>
      </c>
      <c r="N140" s="214" t="s">
        <v>40</v>
      </c>
      <c r="O140" s="84"/>
      <c r="P140" s="215">
        <f>O140*H140</f>
        <v>0</v>
      </c>
      <c r="Q140" s="215">
        <v>0</v>
      </c>
      <c r="R140" s="215">
        <f>Q140*H140</f>
        <v>0</v>
      </c>
      <c r="S140" s="215">
        <v>0</v>
      </c>
      <c r="T140" s="216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17" t="s">
        <v>265</v>
      </c>
      <c r="AT140" s="217" t="s">
        <v>267</v>
      </c>
      <c r="AU140" s="217" t="s">
        <v>76</v>
      </c>
      <c r="AY140" s="17" t="s">
        <v>266</v>
      </c>
      <c r="BE140" s="218">
        <f>IF(N140="základní",J140,0)</f>
        <v>0</v>
      </c>
      <c r="BF140" s="218">
        <f>IF(N140="snížená",J140,0)</f>
        <v>0</v>
      </c>
      <c r="BG140" s="218">
        <f>IF(N140="zákl. přenesená",J140,0)</f>
        <v>0</v>
      </c>
      <c r="BH140" s="218">
        <f>IF(N140="sníž. přenesená",J140,0)</f>
        <v>0</v>
      </c>
      <c r="BI140" s="218">
        <f>IF(N140="nulová",J140,0)</f>
        <v>0</v>
      </c>
      <c r="BJ140" s="17" t="s">
        <v>76</v>
      </c>
      <c r="BK140" s="218">
        <f>ROUND(I140*H140,2)</f>
        <v>0</v>
      </c>
      <c r="BL140" s="17" t="s">
        <v>265</v>
      </c>
      <c r="BM140" s="217" t="s">
        <v>5855</v>
      </c>
    </row>
    <row r="141" s="2" customFormat="1">
      <c r="A141" s="38"/>
      <c r="B141" s="39"/>
      <c r="C141" s="40"/>
      <c r="D141" s="219" t="s">
        <v>273</v>
      </c>
      <c r="E141" s="40"/>
      <c r="F141" s="220" t="s">
        <v>5856</v>
      </c>
      <c r="G141" s="40"/>
      <c r="H141" s="40"/>
      <c r="I141" s="221"/>
      <c r="J141" s="40"/>
      <c r="K141" s="40"/>
      <c r="L141" s="44"/>
      <c r="M141" s="261"/>
      <c r="N141" s="262"/>
      <c r="O141" s="263"/>
      <c r="P141" s="263"/>
      <c r="Q141" s="263"/>
      <c r="R141" s="263"/>
      <c r="S141" s="263"/>
      <c r="T141" s="264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T141" s="17" t="s">
        <v>273</v>
      </c>
      <c r="AU141" s="17" t="s">
        <v>76</v>
      </c>
    </row>
    <row r="142" s="2" customFormat="1" ht="6.96" customHeight="1">
      <c r="A142" s="38"/>
      <c r="B142" s="59"/>
      <c r="C142" s="60"/>
      <c r="D142" s="60"/>
      <c r="E142" s="60"/>
      <c r="F142" s="60"/>
      <c r="G142" s="60"/>
      <c r="H142" s="60"/>
      <c r="I142" s="60"/>
      <c r="J142" s="60"/>
      <c r="K142" s="60"/>
      <c r="L142" s="44"/>
      <c r="M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</row>
  </sheetData>
  <sheetProtection sheet="1" autoFilter="0" formatColumns="0" formatRows="0" objects="1" scenarios="1" spinCount="100000" saltValue="NfQ88RNSLJega4x+8EaFYUgxyMccs64SnJgbuNQy+hxDTkdcqOomvjxMVt+1XGjU8Z72+qJXjEBG+/frlVFiDg==" hashValue="MiYWu0ne1nvB7FvgN4R21FO4ecYBB5bm+aclErEBu9GiiCwF+6yDHv3DtPi2RL3dZ+kTnxa+EGRwjeFEPu9kDA==" algorithmName="SHA-512" password="CC35"/>
  <autoFilter ref="C89:K141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8:H78"/>
    <mergeCell ref="E80:H80"/>
    <mergeCell ref="E82:H82"/>
    <mergeCell ref="L2:V2"/>
  </mergeCells>
  <hyperlinks>
    <hyperlink ref="F93" r:id="rId1" display="https://podminky.urs.cz/item/CS_URS_2021_02/121151103"/>
    <hyperlink ref="F97" r:id="rId2" display="https://podminky.urs.cz/item/CS_URS_2021_02/132251251"/>
    <hyperlink ref="F101" r:id="rId3" display="https://podminky.urs.cz/item/CS_URS_2021_02/162751117"/>
    <hyperlink ref="F106" r:id="rId4" display="https://podminky.urs.cz/item/CS_URS_2021_02/162751119"/>
    <hyperlink ref="F110" r:id="rId5" display="https://podminky.urs.cz/item/CS_URS_2021_02/171201221"/>
    <hyperlink ref="F114" r:id="rId6" display="https://podminky.urs.cz/item/CS_URS_2021_02/171251201"/>
    <hyperlink ref="F119" r:id="rId7" display="https://podminky.urs.cz/item/CS_URS_2021_02/213311141"/>
    <hyperlink ref="F124" r:id="rId8" display="https://podminky.urs.cz/item/CS_URS_2021_02/274313711"/>
    <hyperlink ref="F132" r:id="rId9" display="https://podminky.urs.cz/item/CS_URS_2021_02/637211122"/>
    <hyperlink ref="F136" r:id="rId10" display="https://podminky.urs.cz/item/CS_URS_2021_02/637311112"/>
    <hyperlink ref="F141" r:id="rId11" display="https://podminky.urs.cz/item/CS_URS_2021_02/99801202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2"/>
</worksheet>
</file>

<file path=xl/worksheets/sheet3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202</v>
      </c>
    </row>
    <row r="3" hidden="1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20"/>
      <c r="AT3" s="17" t="s">
        <v>69</v>
      </c>
    </row>
    <row r="4" hidden="1" s="1" customFormat="1" ht="24.96" customHeight="1">
      <c r="B4" s="20"/>
      <c r="D4" s="141" t="s">
        <v>240</v>
      </c>
      <c r="L4" s="20"/>
      <c r="M4" s="142" t="s">
        <v>10</v>
      </c>
      <c r="AT4" s="17" t="s">
        <v>4</v>
      </c>
    </row>
    <row r="5" hidden="1" s="1" customFormat="1" ht="6.96" customHeight="1">
      <c r="B5" s="20"/>
      <c r="L5" s="20"/>
    </row>
    <row r="6" hidden="1" s="1" customFormat="1" ht="12" customHeight="1">
      <c r="B6" s="20"/>
      <c r="D6" s="143" t="s">
        <v>16</v>
      </c>
      <c r="L6" s="20"/>
    </row>
    <row r="7" hidden="1" s="1" customFormat="1" ht="16.5" customHeight="1">
      <c r="B7" s="20"/>
      <c r="E7" s="144" t="str">
        <f>'Rekapitulace stavby'!K6</f>
        <v>3. STAVBA - FIALOVÁ - Vozovna Pisárky, etapa III. - vratná tramvajová smyčka</v>
      </c>
      <c r="F7" s="143"/>
      <c r="G7" s="143"/>
      <c r="H7" s="143"/>
      <c r="L7" s="20"/>
    </row>
    <row r="8" hidden="1" s="1" customFormat="1" ht="12" customHeight="1">
      <c r="B8" s="20"/>
      <c r="D8" s="143" t="s">
        <v>241</v>
      </c>
      <c r="L8" s="20"/>
    </row>
    <row r="9" hidden="1" s="2" customFormat="1" ht="16.5" customHeight="1">
      <c r="A9" s="38"/>
      <c r="B9" s="44"/>
      <c r="C9" s="38"/>
      <c r="D9" s="38"/>
      <c r="E9" s="144" t="s">
        <v>5806</v>
      </c>
      <c r="F9" s="38"/>
      <c r="G9" s="38"/>
      <c r="H9" s="38"/>
      <c r="I9" s="38"/>
      <c r="J9" s="38"/>
      <c r="K9" s="38"/>
      <c r="L9" s="145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hidden="1" s="2" customFormat="1" ht="12" customHeight="1">
      <c r="A10" s="38"/>
      <c r="B10" s="44"/>
      <c r="C10" s="38"/>
      <c r="D10" s="143" t="s">
        <v>243</v>
      </c>
      <c r="E10" s="38"/>
      <c r="F10" s="38"/>
      <c r="G10" s="38"/>
      <c r="H10" s="38"/>
      <c r="I10" s="38"/>
      <c r="J10" s="38"/>
      <c r="K10" s="38"/>
      <c r="L10" s="145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hidden="1" s="2" customFormat="1" ht="16.5" customHeight="1">
      <c r="A11" s="38"/>
      <c r="B11" s="44"/>
      <c r="C11" s="38"/>
      <c r="D11" s="38"/>
      <c r="E11" s="146" t="s">
        <v>5857</v>
      </c>
      <c r="F11" s="38"/>
      <c r="G11" s="38"/>
      <c r="H11" s="38"/>
      <c r="I11" s="38"/>
      <c r="J11" s="38"/>
      <c r="K11" s="38"/>
      <c r="L11" s="145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hidden="1" s="2" customFormat="1">
      <c r="A12" s="38"/>
      <c r="B12" s="44"/>
      <c r="C12" s="38"/>
      <c r="D12" s="38"/>
      <c r="E12" s="38"/>
      <c r="F12" s="38"/>
      <c r="G12" s="38"/>
      <c r="H12" s="38"/>
      <c r="I12" s="38"/>
      <c r="J12" s="38"/>
      <c r="K12" s="38"/>
      <c r="L12" s="145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hidden="1" s="2" customFormat="1" ht="12" customHeight="1">
      <c r="A13" s="38"/>
      <c r="B13" s="44"/>
      <c r="C13" s="38"/>
      <c r="D13" s="143" t="s">
        <v>18</v>
      </c>
      <c r="E13" s="38"/>
      <c r="F13" s="133" t="s">
        <v>19</v>
      </c>
      <c r="G13" s="38"/>
      <c r="H13" s="38"/>
      <c r="I13" s="143" t="s">
        <v>20</v>
      </c>
      <c r="J13" s="133" t="s">
        <v>19</v>
      </c>
      <c r="K13" s="38"/>
      <c r="L13" s="145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hidden="1" s="2" customFormat="1" ht="12" customHeight="1">
      <c r="A14" s="38"/>
      <c r="B14" s="44"/>
      <c r="C14" s="38"/>
      <c r="D14" s="143" t="s">
        <v>21</v>
      </c>
      <c r="E14" s="38"/>
      <c r="F14" s="133" t="s">
        <v>22</v>
      </c>
      <c r="G14" s="38"/>
      <c r="H14" s="38"/>
      <c r="I14" s="143" t="s">
        <v>23</v>
      </c>
      <c r="J14" s="147" t="str">
        <f>'Rekapitulace stavby'!AN8</f>
        <v>20. 12. 2021</v>
      </c>
      <c r="K14" s="38"/>
      <c r="L14" s="145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hidden="1" s="2" customFormat="1" ht="10.8" customHeight="1">
      <c r="A15" s="38"/>
      <c r="B15" s="44"/>
      <c r="C15" s="38"/>
      <c r="D15" s="38"/>
      <c r="E15" s="38"/>
      <c r="F15" s="38"/>
      <c r="G15" s="38"/>
      <c r="H15" s="38"/>
      <c r="I15" s="38"/>
      <c r="J15" s="38"/>
      <c r="K15" s="38"/>
      <c r="L15" s="145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hidden="1" s="2" customFormat="1" ht="12" customHeight="1">
      <c r="A16" s="38"/>
      <c r="B16" s="44"/>
      <c r="C16" s="38"/>
      <c r="D16" s="143" t="s">
        <v>25</v>
      </c>
      <c r="E16" s="38"/>
      <c r="F16" s="38"/>
      <c r="G16" s="38"/>
      <c r="H16" s="38"/>
      <c r="I16" s="143" t="s">
        <v>26</v>
      </c>
      <c r="J16" s="133" t="str">
        <f>IF('Rekapitulace stavby'!AN10="","",'Rekapitulace stavby'!AN10)</f>
        <v/>
      </c>
      <c r="K16" s="38"/>
      <c r="L16" s="145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hidden="1" s="2" customFormat="1" ht="18" customHeight="1">
      <c r="A17" s="38"/>
      <c r="B17" s="44"/>
      <c r="C17" s="38"/>
      <c r="D17" s="38"/>
      <c r="E17" s="133" t="str">
        <f>IF('Rekapitulace stavby'!E11="","",'Rekapitulace stavby'!E11)</f>
        <v xml:space="preserve"> </v>
      </c>
      <c r="F17" s="38"/>
      <c r="G17" s="38"/>
      <c r="H17" s="38"/>
      <c r="I17" s="143" t="s">
        <v>27</v>
      </c>
      <c r="J17" s="133" t="str">
        <f>IF('Rekapitulace stavby'!AN11="","",'Rekapitulace stavby'!AN11)</f>
        <v/>
      </c>
      <c r="K17" s="38"/>
      <c r="L17" s="145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hidden="1" s="2" customFormat="1" ht="6.96" customHeight="1">
      <c r="A18" s="38"/>
      <c r="B18" s="44"/>
      <c r="C18" s="38"/>
      <c r="D18" s="38"/>
      <c r="E18" s="38"/>
      <c r="F18" s="38"/>
      <c r="G18" s="38"/>
      <c r="H18" s="38"/>
      <c r="I18" s="38"/>
      <c r="J18" s="38"/>
      <c r="K18" s="38"/>
      <c r="L18" s="145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hidden="1" s="2" customFormat="1" ht="12" customHeight="1">
      <c r="A19" s="38"/>
      <c r="B19" s="44"/>
      <c r="C19" s="38"/>
      <c r="D19" s="143" t="s">
        <v>28</v>
      </c>
      <c r="E19" s="38"/>
      <c r="F19" s="38"/>
      <c r="G19" s="38"/>
      <c r="H19" s="38"/>
      <c r="I19" s="143" t="s">
        <v>26</v>
      </c>
      <c r="J19" s="33" t="str">
        <f>'Rekapitulace stavby'!AN13</f>
        <v>Vyplň údaj</v>
      </c>
      <c r="K19" s="38"/>
      <c r="L19" s="145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hidden="1" s="2" customFormat="1" ht="18" customHeight="1">
      <c r="A20" s="38"/>
      <c r="B20" s="44"/>
      <c r="C20" s="38"/>
      <c r="D20" s="38"/>
      <c r="E20" s="33" t="str">
        <f>'Rekapitulace stavby'!E14</f>
        <v>Vyplň údaj</v>
      </c>
      <c r="F20" s="133"/>
      <c r="G20" s="133"/>
      <c r="H20" s="133"/>
      <c r="I20" s="143" t="s">
        <v>27</v>
      </c>
      <c r="J20" s="33" t="str">
        <f>'Rekapitulace stavby'!AN14</f>
        <v>Vyplň údaj</v>
      </c>
      <c r="K20" s="38"/>
      <c r="L20" s="145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hidden="1" s="2" customFormat="1" ht="6.96" customHeight="1">
      <c r="A21" s="38"/>
      <c r="B21" s="44"/>
      <c r="C21" s="38"/>
      <c r="D21" s="38"/>
      <c r="E21" s="38"/>
      <c r="F21" s="38"/>
      <c r="G21" s="38"/>
      <c r="H21" s="38"/>
      <c r="I21" s="38"/>
      <c r="J21" s="38"/>
      <c r="K21" s="38"/>
      <c r="L21" s="145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hidden="1" s="2" customFormat="1" ht="12" customHeight="1">
      <c r="A22" s="38"/>
      <c r="B22" s="44"/>
      <c r="C22" s="38"/>
      <c r="D22" s="143" t="s">
        <v>30</v>
      </c>
      <c r="E22" s="38"/>
      <c r="F22" s="38"/>
      <c r="G22" s="38"/>
      <c r="H22" s="38"/>
      <c r="I22" s="143" t="s">
        <v>26</v>
      </c>
      <c r="J22" s="133" t="str">
        <f>IF('Rekapitulace stavby'!AN16="","",'Rekapitulace stavby'!AN16)</f>
        <v/>
      </c>
      <c r="K22" s="38"/>
      <c r="L22" s="145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hidden="1" s="2" customFormat="1" ht="18" customHeight="1">
      <c r="A23" s="38"/>
      <c r="B23" s="44"/>
      <c r="C23" s="38"/>
      <c r="D23" s="38"/>
      <c r="E23" s="133" t="str">
        <f>IF('Rekapitulace stavby'!E17="","",'Rekapitulace stavby'!E17)</f>
        <v xml:space="preserve"> </v>
      </c>
      <c r="F23" s="38"/>
      <c r="G23" s="38"/>
      <c r="H23" s="38"/>
      <c r="I23" s="143" t="s">
        <v>27</v>
      </c>
      <c r="J23" s="133" t="str">
        <f>IF('Rekapitulace stavby'!AN17="","",'Rekapitulace stavby'!AN17)</f>
        <v/>
      </c>
      <c r="K23" s="38"/>
      <c r="L23" s="145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hidden="1" s="2" customFormat="1" ht="6.96" customHeight="1">
      <c r="A24" s="38"/>
      <c r="B24" s="44"/>
      <c r="C24" s="38"/>
      <c r="D24" s="38"/>
      <c r="E24" s="38"/>
      <c r="F24" s="38"/>
      <c r="G24" s="38"/>
      <c r="H24" s="38"/>
      <c r="I24" s="38"/>
      <c r="J24" s="38"/>
      <c r="K24" s="38"/>
      <c r="L24" s="145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hidden="1" s="2" customFormat="1" ht="12" customHeight="1">
      <c r="A25" s="38"/>
      <c r="B25" s="44"/>
      <c r="C25" s="38"/>
      <c r="D25" s="143" t="s">
        <v>32</v>
      </c>
      <c r="E25" s="38"/>
      <c r="F25" s="38"/>
      <c r="G25" s="38"/>
      <c r="H25" s="38"/>
      <c r="I25" s="143" t="s">
        <v>26</v>
      </c>
      <c r="J25" s="133" t="str">
        <f>IF('Rekapitulace stavby'!AN19="","",'Rekapitulace stavby'!AN19)</f>
        <v/>
      </c>
      <c r="K25" s="38"/>
      <c r="L25" s="145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hidden="1" s="2" customFormat="1" ht="18" customHeight="1">
      <c r="A26" s="38"/>
      <c r="B26" s="44"/>
      <c r="C26" s="38"/>
      <c r="D26" s="38"/>
      <c r="E26" s="133" t="str">
        <f>IF('Rekapitulace stavby'!E20="","",'Rekapitulace stavby'!E20)</f>
        <v xml:space="preserve"> </v>
      </c>
      <c r="F26" s="38"/>
      <c r="G26" s="38"/>
      <c r="H26" s="38"/>
      <c r="I26" s="143" t="s">
        <v>27</v>
      </c>
      <c r="J26" s="133" t="str">
        <f>IF('Rekapitulace stavby'!AN20="","",'Rekapitulace stavby'!AN20)</f>
        <v/>
      </c>
      <c r="K26" s="38"/>
      <c r="L26" s="145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hidden="1" s="2" customFormat="1" ht="6.96" customHeight="1">
      <c r="A27" s="38"/>
      <c r="B27" s="44"/>
      <c r="C27" s="38"/>
      <c r="D27" s="38"/>
      <c r="E27" s="38"/>
      <c r="F27" s="38"/>
      <c r="G27" s="38"/>
      <c r="H27" s="38"/>
      <c r="I27" s="38"/>
      <c r="J27" s="38"/>
      <c r="K27" s="38"/>
      <c r="L27" s="145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hidden="1" s="2" customFormat="1" ht="12" customHeight="1">
      <c r="A28" s="38"/>
      <c r="B28" s="44"/>
      <c r="C28" s="38"/>
      <c r="D28" s="143" t="s">
        <v>33</v>
      </c>
      <c r="E28" s="38"/>
      <c r="F28" s="38"/>
      <c r="G28" s="38"/>
      <c r="H28" s="38"/>
      <c r="I28" s="38"/>
      <c r="J28" s="38"/>
      <c r="K28" s="38"/>
      <c r="L28" s="145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hidden="1" s="8" customFormat="1" ht="16.5" customHeight="1">
      <c r="A29" s="148"/>
      <c r="B29" s="149"/>
      <c r="C29" s="148"/>
      <c r="D29" s="148"/>
      <c r="E29" s="150" t="s">
        <v>19</v>
      </c>
      <c r="F29" s="150"/>
      <c r="G29" s="150"/>
      <c r="H29" s="150"/>
      <c r="I29" s="148"/>
      <c r="J29" s="148"/>
      <c r="K29" s="148"/>
      <c r="L29" s="151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</row>
    <row r="30" hidden="1" s="2" customFormat="1" ht="6.96" customHeight="1">
      <c r="A30" s="38"/>
      <c r="B30" s="44"/>
      <c r="C30" s="38"/>
      <c r="D30" s="38"/>
      <c r="E30" s="38"/>
      <c r="F30" s="38"/>
      <c r="G30" s="38"/>
      <c r="H30" s="38"/>
      <c r="I30" s="38"/>
      <c r="J30" s="38"/>
      <c r="K30" s="38"/>
      <c r="L30" s="145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hidden="1" s="2" customFormat="1" ht="6.96" customHeight="1">
      <c r="A31" s="38"/>
      <c r="B31" s="44"/>
      <c r="C31" s="38"/>
      <c r="D31" s="152"/>
      <c r="E31" s="152"/>
      <c r="F31" s="152"/>
      <c r="G31" s="152"/>
      <c r="H31" s="152"/>
      <c r="I31" s="152"/>
      <c r="J31" s="152"/>
      <c r="K31" s="152"/>
      <c r="L31" s="145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hidden="1" s="2" customFormat="1" ht="25.44" customHeight="1">
      <c r="A32" s="38"/>
      <c r="B32" s="44"/>
      <c r="C32" s="38"/>
      <c r="D32" s="153" t="s">
        <v>35</v>
      </c>
      <c r="E32" s="38"/>
      <c r="F32" s="38"/>
      <c r="G32" s="38"/>
      <c r="H32" s="38"/>
      <c r="I32" s="38"/>
      <c r="J32" s="154">
        <f>ROUND(J90, 2)</f>
        <v>0</v>
      </c>
      <c r="K32" s="38"/>
      <c r="L32" s="145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hidden="1" s="2" customFormat="1" ht="6.96" customHeight="1">
      <c r="A33" s="38"/>
      <c r="B33" s="44"/>
      <c r="C33" s="38"/>
      <c r="D33" s="152"/>
      <c r="E33" s="152"/>
      <c r="F33" s="152"/>
      <c r="G33" s="152"/>
      <c r="H33" s="152"/>
      <c r="I33" s="152"/>
      <c r="J33" s="152"/>
      <c r="K33" s="152"/>
      <c r="L33" s="145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hidden="1" s="2" customFormat="1" ht="14.4" customHeight="1">
      <c r="A34" s="38"/>
      <c r="B34" s="44"/>
      <c r="C34" s="38"/>
      <c r="D34" s="38"/>
      <c r="E34" s="38"/>
      <c r="F34" s="155" t="s">
        <v>37</v>
      </c>
      <c r="G34" s="38"/>
      <c r="H34" s="38"/>
      <c r="I34" s="155" t="s">
        <v>36</v>
      </c>
      <c r="J34" s="155" t="s">
        <v>38</v>
      </c>
      <c r="K34" s="38"/>
      <c r="L34" s="145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156" t="s">
        <v>39</v>
      </c>
      <c r="E35" s="143" t="s">
        <v>40</v>
      </c>
      <c r="F35" s="157">
        <f>ROUND((SUM(BE90:BE241)),  2)</f>
        <v>0</v>
      </c>
      <c r="G35" s="38"/>
      <c r="H35" s="38"/>
      <c r="I35" s="158">
        <v>0.20999999999999999</v>
      </c>
      <c r="J35" s="157">
        <f>ROUND(((SUM(BE90:BE241))*I35),  2)</f>
        <v>0</v>
      </c>
      <c r="K35" s="38"/>
      <c r="L35" s="145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3" t="s">
        <v>41</v>
      </c>
      <c r="F36" s="157">
        <f>ROUND((SUM(BF90:BF241)),  2)</f>
        <v>0</v>
      </c>
      <c r="G36" s="38"/>
      <c r="H36" s="38"/>
      <c r="I36" s="158">
        <v>0.14999999999999999</v>
      </c>
      <c r="J36" s="157">
        <f>ROUND(((SUM(BF90:BF241))*I36),  2)</f>
        <v>0</v>
      </c>
      <c r="K36" s="38"/>
      <c r="L36" s="145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3" t="s">
        <v>42</v>
      </c>
      <c r="F37" s="157">
        <f>ROUND((SUM(BG90:BG241)),  2)</f>
        <v>0</v>
      </c>
      <c r="G37" s="38"/>
      <c r="H37" s="38"/>
      <c r="I37" s="158">
        <v>0.20999999999999999</v>
      </c>
      <c r="J37" s="157">
        <f>0</f>
        <v>0</v>
      </c>
      <c r="K37" s="38"/>
      <c r="L37" s="145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44"/>
      <c r="C38" s="38"/>
      <c r="D38" s="38"/>
      <c r="E38" s="143" t="s">
        <v>43</v>
      </c>
      <c r="F38" s="157">
        <f>ROUND((SUM(BH90:BH241)),  2)</f>
        <v>0</v>
      </c>
      <c r="G38" s="38"/>
      <c r="H38" s="38"/>
      <c r="I38" s="158">
        <v>0.14999999999999999</v>
      </c>
      <c r="J38" s="157">
        <f>0</f>
        <v>0</v>
      </c>
      <c r="K38" s="38"/>
      <c r="L38" s="145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44"/>
      <c r="C39" s="38"/>
      <c r="D39" s="38"/>
      <c r="E39" s="143" t="s">
        <v>44</v>
      </c>
      <c r="F39" s="157">
        <f>ROUND((SUM(BI90:BI241)),  2)</f>
        <v>0</v>
      </c>
      <c r="G39" s="38"/>
      <c r="H39" s="38"/>
      <c r="I39" s="158">
        <v>0</v>
      </c>
      <c r="J39" s="157">
        <f>0</f>
        <v>0</v>
      </c>
      <c r="K39" s="38"/>
      <c r="L39" s="145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hidden="1" s="2" customFormat="1" ht="6.96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145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hidden="1" s="2" customFormat="1" ht="25.44" customHeight="1">
      <c r="A41" s="38"/>
      <c r="B41" s="44"/>
      <c r="C41" s="159"/>
      <c r="D41" s="160" t="s">
        <v>45</v>
      </c>
      <c r="E41" s="161"/>
      <c r="F41" s="161"/>
      <c r="G41" s="162" t="s">
        <v>46</v>
      </c>
      <c r="H41" s="163" t="s">
        <v>47</v>
      </c>
      <c r="I41" s="161"/>
      <c r="J41" s="164">
        <f>SUM(J32:J39)</f>
        <v>0</v>
      </c>
      <c r="K41" s="165"/>
      <c r="L41" s="145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hidden="1" s="2" customFormat="1" ht="14.4" customHeight="1">
      <c r="A42" s="38"/>
      <c r="B42" s="166"/>
      <c r="C42" s="167"/>
      <c r="D42" s="167"/>
      <c r="E42" s="167"/>
      <c r="F42" s="167"/>
      <c r="G42" s="167"/>
      <c r="H42" s="167"/>
      <c r="I42" s="167"/>
      <c r="J42" s="167"/>
      <c r="K42" s="167"/>
      <c r="L42" s="145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hidden="1"/>
    <row r="44" hidden="1"/>
    <row r="45" hidden="1"/>
    <row r="46" s="2" customFormat="1" ht="6.96" customHeight="1">
      <c r="A46" s="38"/>
      <c r="B46" s="168"/>
      <c r="C46" s="169"/>
      <c r="D46" s="169"/>
      <c r="E46" s="169"/>
      <c r="F46" s="169"/>
      <c r="G46" s="169"/>
      <c r="H46" s="169"/>
      <c r="I46" s="169"/>
      <c r="J46" s="169"/>
      <c r="K46" s="169"/>
      <c r="L46" s="145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s="2" customFormat="1" ht="24.96" customHeight="1">
      <c r="A47" s="38"/>
      <c r="B47" s="39"/>
      <c r="C47" s="23" t="s">
        <v>245</v>
      </c>
      <c r="D47" s="40"/>
      <c r="E47" s="40"/>
      <c r="F47" s="40"/>
      <c r="G47" s="40"/>
      <c r="H47" s="40"/>
      <c r="I47" s="40"/>
      <c r="J47" s="40"/>
      <c r="K47" s="40"/>
      <c r="L47" s="145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s="2" customFormat="1" ht="6.96" customHeight="1">
      <c r="A48" s="38"/>
      <c r="B48" s="39"/>
      <c r="C48" s="40"/>
      <c r="D48" s="40"/>
      <c r="E48" s="40"/>
      <c r="F48" s="40"/>
      <c r="G48" s="40"/>
      <c r="H48" s="40"/>
      <c r="I48" s="40"/>
      <c r="J48" s="40"/>
      <c r="K48" s="40"/>
      <c r="L48" s="145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s="2" customFormat="1" ht="12" customHeight="1">
      <c r="A49" s="38"/>
      <c r="B49" s="39"/>
      <c r="C49" s="32" t="s">
        <v>16</v>
      </c>
      <c r="D49" s="40"/>
      <c r="E49" s="40"/>
      <c r="F49" s="40"/>
      <c r="G49" s="40"/>
      <c r="H49" s="40"/>
      <c r="I49" s="40"/>
      <c r="J49" s="40"/>
      <c r="K49" s="40"/>
      <c r="L49" s="145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s="2" customFormat="1" ht="16.5" customHeight="1">
      <c r="A50" s="38"/>
      <c r="B50" s="39"/>
      <c r="C50" s="40"/>
      <c r="D50" s="40"/>
      <c r="E50" s="170" t="str">
        <f>E7</f>
        <v>3. STAVBA - FIALOVÁ - Vozovna Pisárky, etapa III. - vratná tramvajová smyčka</v>
      </c>
      <c r="F50" s="32"/>
      <c r="G50" s="32"/>
      <c r="H50" s="32"/>
      <c r="I50" s="40"/>
      <c r="J50" s="40"/>
      <c r="K50" s="40"/>
      <c r="L50" s="145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s="1" customFormat="1" ht="12" customHeight="1">
      <c r="B51" s="21"/>
      <c r="C51" s="32" t="s">
        <v>241</v>
      </c>
      <c r="D51" s="22"/>
      <c r="E51" s="22"/>
      <c r="F51" s="22"/>
      <c r="G51" s="22"/>
      <c r="H51" s="22"/>
      <c r="I51" s="22"/>
      <c r="J51" s="22"/>
      <c r="K51" s="22"/>
      <c r="L51" s="20"/>
    </row>
    <row r="52" s="2" customFormat="1" ht="16.5" customHeight="1">
      <c r="A52" s="38"/>
      <c r="B52" s="39"/>
      <c r="C52" s="40"/>
      <c r="D52" s="40"/>
      <c r="E52" s="170" t="s">
        <v>5806</v>
      </c>
      <c r="F52" s="40"/>
      <c r="G52" s="40"/>
      <c r="H52" s="40"/>
      <c r="I52" s="40"/>
      <c r="J52" s="40"/>
      <c r="K52" s="40"/>
      <c r="L52" s="145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s="2" customFormat="1" ht="12" customHeight="1">
      <c r="A53" s="38"/>
      <c r="B53" s="39"/>
      <c r="C53" s="32" t="s">
        <v>243</v>
      </c>
      <c r="D53" s="40"/>
      <c r="E53" s="40"/>
      <c r="F53" s="40"/>
      <c r="G53" s="40"/>
      <c r="H53" s="40"/>
      <c r="I53" s="40"/>
      <c r="J53" s="40"/>
      <c r="K53" s="40"/>
      <c r="L53" s="145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s="2" customFormat="1" ht="16.5" customHeight="1">
      <c r="A54" s="38"/>
      <c r="B54" s="39"/>
      <c r="C54" s="40"/>
      <c r="D54" s="40"/>
      <c r="E54" s="69" t="str">
        <f>E11</f>
        <v>SO 702 - Protihluková stěna</v>
      </c>
      <c r="F54" s="40"/>
      <c r="G54" s="40"/>
      <c r="H54" s="40"/>
      <c r="I54" s="40"/>
      <c r="J54" s="40"/>
      <c r="K54" s="40"/>
      <c r="L54" s="145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s="2" customFormat="1" ht="6.96" customHeight="1">
      <c r="A55" s="38"/>
      <c r="B55" s="39"/>
      <c r="C55" s="40"/>
      <c r="D55" s="40"/>
      <c r="E55" s="40"/>
      <c r="F55" s="40"/>
      <c r="G55" s="40"/>
      <c r="H55" s="40"/>
      <c r="I55" s="40"/>
      <c r="J55" s="40"/>
      <c r="K55" s="40"/>
      <c r="L55" s="145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s="2" customFormat="1" ht="12" customHeight="1">
      <c r="A56" s="38"/>
      <c r="B56" s="39"/>
      <c r="C56" s="32" t="s">
        <v>21</v>
      </c>
      <c r="D56" s="40"/>
      <c r="E56" s="40"/>
      <c r="F56" s="27" t="str">
        <f>F14</f>
        <v xml:space="preserve"> </v>
      </c>
      <c r="G56" s="40"/>
      <c r="H56" s="40"/>
      <c r="I56" s="32" t="s">
        <v>23</v>
      </c>
      <c r="J56" s="72" t="str">
        <f>IF(J14="","",J14)</f>
        <v>20. 12. 2021</v>
      </c>
      <c r="K56" s="40"/>
      <c r="L56" s="145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s="2" customFormat="1" ht="6.96" customHeight="1">
      <c r="A57" s="38"/>
      <c r="B57" s="39"/>
      <c r="C57" s="40"/>
      <c r="D57" s="40"/>
      <c r="E57" s="40"/>
      <c r="F57" s="40"/>
      <c r="G57" s="40"/>
      <c r="H57" s="40"/>
      <c r="I57" s="40"/>
      <c r="J57" s="40"/>
      <c r="K57" s="40"/>
      <c r="L57" s="145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s="2" customFormat="1" ht="15.15" customHeight="1">
      <c r="A58" s="38"/>
      <c r="B58" s="39"/>
      <c r="C58" s="32" t="s">
        <v>25</v>
      </c>
      <c r="D58" s="40"/>
      <c r="E58" s="40"/>
      <c r="F58" s="27" t="str">
        <f>E17</f>
        <v xml:space="preserve"> </v>
      </c>
      <c r="G58" s="40"/>
      <c r="H58" s="40"/>
      <c r="I58" s="32" t="s">
        <v>30</v>
      </c>
      <c r="J58" s="36" t="str">
        <f>E23</f>
        <v xml:space="preserve"> </v>
      </c>
      <c r="K58" s="40"/>
      <c r="L58" s="145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</row>
    <row r="59" s="2" customFormat="1" ht="15.15" customHeight="1">
      <c r="A59" s="38"/>
      <c r="B59" s="39"/>
      <c r="C59" s="32" t="s">
        <v>28</v>
      </c>
      <c r="D59" s="40"/>
      <c r="E59" s="40"/>
      <c r="F59" s="27" t="str">
        <f>IF(E20="","",E20)</f>
        <v>Vyplň údaj</v>
      </c>
      <c r="G59" s="40"/>
      <c r="H59" s="40"/>
      <c r="I59" s="32" t="s">
        <v>32</v>
      </c>
      <c r="J59" s="36" t="str">
        <f>E26</f>
        <v xml:space="preserve"> </v>
      </c>
      <c r="K59" s="40"/>
      <c r="L59" s="145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</row>
    <row r="60" s="2" customFormat="1" ht="10.32" customHeight="1">
      <c r="A60" s="38"/>
      <c r="B60" s="39"/>
      <c r="C60" s="40"/>
      <c r="D60" s="40"/>
      <c r="E60" s="40"/>
      <c r="F60" s="40"/>
      <c r="G60" s="40"/>
      <c r="H60" s="40"/>
      <c r="I60" s="40"/>
      <c r="J60" s="40"/>
      <c r="K60" s="40"/>
      <c r="L60" s="145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</row>
    <row r="61" s="2" customFormat="1" ht="29.28" customHeight="1">
      <c r="A61" s="38"/>
      <c r="B61" s="39"/>
      <c r="C61" s="171" t="s">
        <v>246</v>
      </c>
      <c r="D61" s="172"/>
      <c r="E61" s="172"/>
      <c r="F61" s="172"/>
      <c r="G61" s="172"/>
      <c r="H61" s="172"/>
      <c r="I61" s="172"/>
      <c r="J61" s="173" t="s">
        <v>247</v>
      </c>
      <c r="K61" s="172"/>
      <c r="L61" s="145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 s="2" customFormat="1" ht="10.32" customHeight="1">
      <c r="A62" s="38"/>
      <c r="B62" s="39"/>
      <c r="C62" s="40"/>
      <c r="D62" s="40"/>
      <c r="E62" s="40"/>
      <c r="F62" s="40"/>
      <c r="G62" s="40"/>
      <c r="H62" s="40"/>
      <c r="I62" s="40"/>
      <c r="J62" s="40"/>
      <c r="K62" s="40"/>
      <c r="L62" s="145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</row>
    <row r="63" s="2" customFormat="1" ht="22.8" customHeight="1">
      <c r="A63" s="38"/>
      <c r="B63" s="39"/>
      <c r="C63" s="174" t="s">
        <v>67</v>
      </c>
      <c r="D63" s="40"/>
      <c r="E63" s="40"/>
      <c r="F63" s="40"/>
      <c r="G63" s="40"/>
      <c r="H63" s="40"/>
      <c r="I63" s="40"/>
      <c r="J63" s="102">
        <f>J90</f>
        <v>0</v>
      </c>
      <c r="K63" s="40"/>
      <c r="L63" s="145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U63" s="17" t="s">
        <v>248</v>
      </c>
    </row>
    <row r="64" s="9" customFormat="1" ht="24.96" customHeight="1">
      <c r="A64" s="9"/>
      <c r="B64" s="175"/>
      <c r="C64" s="176"/>
      <c r="D64" s="177" t="s">
        <v>5013</v>
      </c>
      <c r="E64" s="178"/>
      <c r="F64" s="178"/>
      <c r="G64" s="178"/>
      <c r="H64" s="178"/>
      <c r="I64" s="178"/>
      <c r="J64" s="179">
        <f>J91</f>
        <v>0</v>
      </c>
      <c r="K64" s="176"/>
      <c r="L64" s="180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4" customFormat="1" ht="19.92" customHeight="1">
      <c r="A65" s="14"/>
      <c r="B65" s="272"/>
      <c r="C65" s="125"/>
      <c r="D65" s="273" t="s">
        <v>5014</v>
      </c>
      <c r="E65" s="274"/>
      <c r="F65" s="274"/>
      <c r="G65" s="274"/>
      <c r="H65" s="274"/>
      <c r="I65" s="274"/>
      <c r="J65" s="275">
        <f>J92</f>
        <v>0</v>
      </c>
      <c r="K65" s="125"/>
      <c r="L65" s="276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</row>
    <row r="66" s="14" customFormat="1" ht="19.92" customHeight="1">
      <c r="A66" s="14"/>
      <c r="B66" s="272"/>
      <c r="C66" s="125"/>
      <c r="D66" s="273" t="s">
        <v>5858</v>
      </c>
      <c r="E66" s="274"/>
      <c r="F66" s="274"/>
      <c r="G66" s="274"/>
      <c r="H66" s="274"/>
      <c r="I66" s="274"/>
      <c r="J66" s="275">
        <f>J142</f>
        <v>0</v>
      </c>
      <c r="K66" s="125"/>
      <c r="L66" s="276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</row>
    <row r="67" s="14" customFormat="1" ht="19.92" customHeight="1">
      <c r="A67" s="14"/>
      <c r="B67" s="272"/>
      <c r="C67" s="125"/>
      <c r="D67" s="273" t="s">
        <v>5016</v>
      </c>
      <c r="E67" s="274"/>
      <c r="F67" s="274"/>
      <c r="G67" s="274"/>
      <c r="H67" s="274"/>
      <c r="I67" s="274"/>
      <c r="J67" s="275">
        <f>J206</f>
        <v>0</v>
      </c>
      <c r="K67" s="125"/>
      <c r="L67" s="276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</row>
    <row r="68" s="14" customFormat="1" ht="19.92" customHeight="1">
      <c r="A68" s="14"/>
      <c r="B68" s="272"/>
      <c r="C68" s="125"/>
      <c r="D68" s="273" t="s">
        <v>5859</v>
      </c>
      <c r="E68" s="274"/>
      <c r="F68" s="274"/>
      <c r="G68" s="274"/>
      <c r="H68" s="274"/>
      <c r="I68" s="274"/>
      <c r="J68" s="275">
        <f>J240</f>
        <v>0</v>
      </c>
      <c r="K68" s="125"/>
      <c r="L68" s="276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</row>
    <row r="69" s="2" customFormat="1" ht="21.84" customHeight="1">
      <c r="A69" s="38"/>
      <c r="B69" s="39"/>
      <c r="C69" s="40"/>
      <c r="D69" s="40"/>
      <c r="E69" s="40"/>
      <c r="F69" s="40"/>
      <c r="G69" s="40"/>
      <c r="H69" s="40"/>
      <c r="I69" s="40"/>
      <c r="J69" s="40"/>
      <c r="K69" s="40"/>
      <c r="L69" s="145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</row>
    <row r="70" s="2" customFormat="1" ht="6.96" customHeight="1">
      <c r="A70" s="38"/>
      <c r="B70" s="59"/>
      <c r="C70" s="60"/>
      <c r="D70" s="60"/>
      <c r="E70" s="60"/>
      <c r="F70" s="60"/>
      <c r="G70" s="60"/>
      <c r="H70" s="60"/>
      <c r="I70" s="60"/>
      <c r="J70" s="60"/>
      <c r="K70" s="60"/>
      <c r="L70" s="145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</row>
    <row r="74" s="2" customFormat="1" ht="6.96" customHeight="1">
      <c r="A74" s="38"/>
      <c r="B74" s="61"/>
      <c r="C74" s="62"/>
      <c r="D74" s="62"/>
      <c r="E74" s="62"/>
      <c r="F74" s="62"/>
      <c r="G74" s="62"/>
      <c r="H74" s="62"/>
      <c r="I74" s="62"/>
      <c r="J74" s="62"/>
      <c r="K74" s="62"/>
      <c r="L74" s="145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</row>
    <row r="75" s="2" customFormat="1" ht="24.96" customHeight="1">
      <c r="A75" s="38"/>
      <c r="B75" s="39"/>
      <c r="C75" s="23" t="s">
        <v>250</v>
      </c>
      <c r="D75" s="40"/>
      <c r="E75" s="40"/>
      <c r="F75" s="40"/>
      <c r="G75" s="40"/>
      <c r="H75" s="40"/>
      <c r="I75" s="40"/>
      <c r="J75" s="40"/>
      <c r="K75" s="40"/>
      <c r="L75" s="145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6" s="2" customFormat="1" ht="6.96" customHeight="1">
      <c r="A76" s="38"/>
      <c r="B76" s="39"/>
      <c r="C76" s="40"/>
      <c r="D76" s="40"/>
      <c r="E76" s="40"/>
      <c r="F76" s="40"/>
      <c r="G76" s="40"/>
      <c r="H76" s="40"/>
      <c r="I76" s="40"/>
      <c r="J76" s="40"/>
      <c r="K76" s="40"/>
      <c r="L76" s="145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2" customHeight="1">
      <c r="A77" s="38"/>
      <c r="B77" s="39"/>
      <c r="C77" s="32" t="s">
        <v>16</v>
      </c>
      <c r="D77" s="40"/>
      <c r="E77" s="40"/>
      <c r="F77" s="40"/>
      <c r="G77" s="40"/>
      <c r="H77" s="40"/>
      <c r="I77" s="40"/>
      <c r="J77" s="40"/>
      <c r="K77" s="40"/>
      <c r="L77" s="145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78" s="2" customFormat="1" ht="16.5" customHeight="1">
      <c r="A78" s="38"/>
      <c r="B78" s="39"/>
      <c r="C78" s="40"/>
      <c r="D78" s="40"/>
      <c r="E78" s="170" t="str">
        <f>E7</f>
        <v>3. STAVBA - FIALOVÁ - Vozovna Pisárky, etapa III. - vratná tramvajová smyčka</v>
      </c>
      <c r="F78" s="32"/>
      <c r="G78" s="32"/>
      <c r="H78" s="32"/>
      <c r="I78" s="40"/>
      <c r="J78" s="40"/>
      <c r="K78" s="40"/>
      <c r="L78" s="145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</row>
    <row r="79" s="1" customFormat="1" ht="12" customHeight="1">
      <c r="B79" s="21"/>
      <c r="C79" s="32" t="s">
        <v>241</v>
      </c>
      <c r="D79" s="22"/>
      <c r="E79" s="22"/>
      <c r="F79" s="22"/>
      <c r="G79" s="22"/>
      <c r="H79" s="22"/>
      <c r="I79" s="22"/>
      <c r="J79" s="22"/>
      <c r="K79" s="22"/>
      <c r="L79" s="20"/>
    </row>
    <row r="80" s="2" customFormat="1" ht="16.5" customHeight="1">
      <c r="A80" s="38"/>
      <c r="B80" s="39"/>
      <c r="C80" s="40"/>
      <c r="D80" s="40"/>
      <c r="E80" s="170" t="s">
        <v>5806</v>
      </c>
      <c r="F80" s="40"/>
      <c r="G80" s="40"/>
      <c r="H80" s="40"/>
      <c r="I80" s="40"/>
      <c r="J80" s="40"/>
      <c r="K80" s="40"/>
      <c r="L80" s="145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12" customHeight="1">
      <c r="A81" s="38"/>
      <c r="B81" s="39"/>
      <c r="C81" s="32" t="s">
        <v>243</v>
      </c>
      <c r="D81" s="40"/>
      <c r="E81" s="40"/>
      <c r="F81" s="40"/>
      <c r="G81" s="40"/>
      <c r="H81" s="40"/>
      <c r="I81" s="40"/>
      <c r="J81" s="40"/>
      <c r="K81" s="40"/>
      <c r="L81" s="145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16.5" customHeight="1">
      <c r="A82" s="38"/>
      <c r="B82" s="39"/>
      <c r="C82" s="40"/>
      <c r="D82" s="40"/>
      <c r="E82" s="69" t="str">
        <f>E11</f>
        <v>SO 702 - Protihluková stěna</v>
      </c>
      <c r="F82" s="40"/>
      <c r="G82" s="40"/>
      <c r="H82" s="40"/>
      <c r="I82" s="40"/>
      <c r="J82" s="40"/>
      <c r="K82" s="40"/>
      <c r="L82" s="145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145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21</v>
      </c>
      <c r="D84" s="40"/>
      <c r="E84" s="40"/>
      <c r="F84" s="27" t="str">
        <f>F14</f>
        <v xml:space="preserve"> </v>
      </c>
      <c r="G84" s="40"/>
      <c r="H84" s="40"/>
      <c r="I84" s="32" t="s">
        <v>23</v>
      </c>
      <c r="J84" s="72" t="str">
        <f>IF(J14="","",J14)</f>
        <v>20. 12. 2021</v>
      </c>
      <c r="K84" s="40"/>
      <c r="L84" s="145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6.96" customHeight="1">
      <c r="A85" s="38"/>
      <c r="B85" s="39"/>
      <c r="C85" s="40"/>
      <c r="D85" s="40"/>
      <c r="E85" s="40"/>
      <c r="F85" s="40"/>
      <c r="G85" s="40"/>
      <c r="H85" s="40"/>
      <c r="I85" s="40"/>
      <c r="J85" s="40"/>
      <c r="K85" s="40"/>
      <c r="L85" s="145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5.15" customHeight="1">
      <c r="A86" s="38"/>
      <c r="B86" s="39"/>
      <c r="C86" s="32" t="s">
        <v>25</v>
      </c>
      <c r="D86" s="40"/>
      <c r="E86" s="40"/>
      <c r="F86" s="27" t="str">
        <f>E17</f>
        <v xml:space="preserve"> </v>
      </c>
      <c r="G86" s="40"/>
      <c r="H86" s="40"/>
      <c r="I86" s="32" t="s">
        <v>30</v>
      </c>
      <c r="J86" s="36" t="str">
        <f>E23</f>
        <v xml:space="preserve"> </v>
      </c>
      <c r="K86" s="40"/>
      <c r="L86" s="145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5.15" customHeight="1">
      <c r="A87" s="38"/>
      <c r="B87" s="39"/>
      <c r="C87" s="32" t="s">
        <v>28</v>
      </c>
      <c r="D87" s="40"/>
      <c r="E87" s="40"/>
      <c r="F87" s="27" t="str">
        <f>IF(E20="","",E20)</f>
        <v>Vyplň údaj</v>
      </c>
      <c r="G87" s="40"/>
      <c r="H87" s="40"/>
      <c r="I87" s="32" t="s">
        <v>32</v>
      </c>
      <c r="J87" s="36" t="str">
        <f>E26</f>
        <v xml:space="preserve"> </v>
      </c>
      <c r="K87" s="40"/>
      <c r="L87" s="145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10.32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145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10" customFormat="1" ht="29.28" customHeight="1">
      <c r="A89" s="181"/>
      <c r="B89" s="182"/>
      <c r="C89" s="183" t="s">
        <v>251</v>
      </c>
      <c r="D89" s="184" t="s">
        <v>54</v>
      </c>
      <c r="E89" s="184" t="s">
        <v>50</v>
      </c>
      <c r="F89" s="184" t="s">
        <v>51</v>
      </c>
      <c r="G89" s="184" t="s">
        <v>252</v>
      </c>
      <c r="H89" s="184" t="s">
        <v>253</v>
      </c>
      <c r="I89" s="184" t="s">
        <v>254</v>
      </c>
      <c r="J89" s="184" t="s">
        <v>247</v>
      </c>
      <c r="K89" s="185" t="s">
        <v>255</v>
      </c>
      <c r="L89" s="186"/>
      <c r="M89" s="92" t="s">
        <v>19</v>
      </c>
      <c r="N89" s="93" t="s">
        <v>39</v>
      </c>
      <c r="O89" s="93" t="s">
        <v>256</v>
      </c>
      <c r="P89" s="93" t="s">
        <v>257</v>
      </c>
      <c r="Q89" s="93" t="s">
        <v>258</v>
      </c>
      <c r="R89" s="93" t="s">
        <v>259</v>
      </c>
      <c r="S89" s="93" t="s">
        <v>260</v>
      </c>
      <c r="T89" s="94" t="s">
        <v>261</v>
      </c>
      <c r="U89" s="181"/>
      <c r="V89" s="181"/>
      <c r="W89" s="181"/>
      <c r="X89" s="181"/>
      <c r="Y89" s="181"/>
      <c r="Z89" s="181"/>
      <c r="AA89" s="181"/>
      <c r="AB89" s="181"/>
      <c r="AC89" s="181"/>
      <c r="AD89" s="181"/>
      <c r="AE89" s="181"/>
    </row>
    <row r="90" s="2" customFormat="1" ht="22.8" customHeight="1">
      <c r="A90" s="38"/>
      <c r="B90" s="39"/>
      <c r="C90" s="99" t="s">
        <v>262</v>
      </c>
      <c r="D90" s="40"/>
      <c r="E90" s="40"/>
      <c r="F90" s="40"/>
      <c r="G90" s="40"/>
      <c r="H90" s="40"/>
      <c r="I90" s="40"/>
      <c r="J90" s="187">
        <f>BK90</f>
        <v>0</v>
      </c>
      <c r="K90" s="40"/>
      <c r="L90" s="44"/>
      <c r="M90" s="95"/>
      <c r="N90" s="188"/>
      <c r="O90" s="96"/>
      <c r="P90" s="189">
        <f>P91</f>
        <v>0</v>
      </c>
      <c r="Q90" s="96"/>
      <c r="R90" s="189">
        <f>R91</f>
        <v>0</v>
      </c>
      <c r="S90" s="96"/>
      <c r="T90" s="190">
        <f>T91</f>
        <v>0</v>
      </c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T90" s="17" t="s">
        <v>68</v>
      </c>
      <c r="AU90" s="17" t="s">
        <v>248</v>
      </c>
      <c r="BK90" s="191">
        <f>BK91</f>
        <v>0</v>
      </c>
    </row>
    <row r="91" s="11" customFormat="1" ht="25.92" customHeight="1">
      <c r="A91" s="11"/>
      <c r="B91" s="192"/>
      <c r="C91" s="193"/>
      <c r="D91" s="194" t="s">
        <v>68</v>
      </c>
      <c r="E91" s="195" t="s">
        <v>5017</v>
      </c>
      <c r="F91" s="195" t="s">
        <v>5018</v>
      </c>
      <c r="G91" s="193"/>
      <c r="H91" s="193"/>
      <c r="I91" s="196"/>
      <c r="J91" s="197">
        <f>BK91</f>
        <v>0</v>
      </c>
      <c r="K91" s="193"/>
      <c r="L91" s="198"/>
      <c r="M91" s="199"/>
      <c r="N91" s="200"/>
      <c r="O91" s="200"/>
      <c r="P91" s="201">
        <f>P92+P142+P206+P240</f>
        <v>0</v>
      </c>
      <c r="Q91" s="200"/>
      <c r="R91" s="201">
        <f>R92+R142+R206+R240</f>
        <v>0</v>
      </c>
      <c r="S91" s="200"/>
      <c r="T91" s="202">
        <f>T92+T142+T206+T240</f>
        <v>0</v>
      </c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R91" s="203" t="s">
        <v>76</v>
      </c>
      <c r="AT91" s="204" t="s">
        <v>68</v>
      </c>
      <c r="AU91" s="204" t="s">
        <v>69</v>
      </c>
      <c r="AY91" s="203" t="s">
        <v>266</v>
      </c>
      <c r="BK91" s="205">
        <f>BK92+BK142+BK206+BK240</f>
        <v>0</v>
      </c>
    </row>
    <row r="92" s="11" customFormat="1" ht="22.8" customHeight="1">
      <c r="A92" s="11"/>
      <c r="B92" s="192"/>
      <c r="C92" s="193"/>
      <c r="D92" s="194" t="s">
        <v>68</v>
      </c>
      <c r="E92" s="277" t="s">
        <v>76</v>
      </c>
      <c r="F92" s="277" t="s">
        <v>290</v>
      </c>
      <c r="G92" s="193"/>
      <c r="H92" s="193"/>
      <c r="I92" s="196"/>
      <c r="J92" s="278">
        <f>BK92</f>
        <v>0</v>
      </c>
      <c r="K92" s="193"/>
      <c r="L92" s="198"/>
      <c r="M92" s="199"/>
      <c r="N92" s="200"/>
      <c r="O92" s="200"/>
      <c r="P92" s="201">
        <f>SUM(P93:P141)</f>
        <v>0</v>
      </c>
      <c r="Q92" s="200"/>
      <c r="R92" s="201">
        <f>SUM(R93:R141)</f>
        <v>0</v>
      </c>
      <c r="S92" s="200"/>
      <c r="T92" s="202">
        <f>SUM(T93:T141)</f>
        <v>0</v>
      </c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R92" s="203" t="s">
        <v>76</v>
      </c>
      <c r="AT92" s="204" t="s">
        <v>68</v>
      </c>
      <c r="AU92" s="204" t="s">
        <v>76</v>
      </c>
      <c r="AY92" s="203" t="s">
        <v>266</v>
      </c>
      <c r="BK92" s="205">
        <f>SUM(BK93:BK141)</f>
        <v>0</v>
      </c>
    </row>
    <row r="93" s="2" customFormat="1" ht="24.15" customHeight="1">
      <c r="A93" s="38"/>
      <c r="B93" s="39"/>
      <c r="C93" s="206" t="s">
        <v>76</v>
      </c>
      <c r="D93" s="206" t="s">
        <v>267</v>
      </c>
      <c r="E93" s="207" t="s">
        <v>5860</v>
      </c>
      <c r="F93" s="208" t="s">
        <v>5861</v>
      </c>
      <c r="G93" s="209" t="s">
        <v>5211</v>
      </c>
      <c r="H93" s="210">
        <v>199.947</v>
      </c>
      <c r="I93" s="211"/>
      <c r="J93" s="212">
        <f>ROUND(I93*H93,2)</f>
        <v>0</v>
      </c>
      <c r="K93" s="208" t="s">
        <v>19</v>
      </c>
      <c r="L93" s="44"/>
      <c r="M93" s="213" t="s">
        <v>19</v>
      </c>
      <c r="N93" s="214" t="s">
        <v>40</v>
      </c>
      <c r="O93" s="84"/>
      <c r="P93" s="215">
        <f>O93*H93</f>
        <v>0</v>
      </c>
      <c r="Q93" s="215">
        <v>0</v>
      </c>
      <c r="R93" s="215">
        <f>Q93*H93</f>
        <v>0</v>
      </c>
      <c r="S93" s="215">
        <v>0</v>
      </c>
      <c r="T93" s="216">
        <f>S93*H93</f>
        <v>0</v>
      </c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R93" s="217" t="s">
        <v>265</v>
      </c>
      <c r="AT93" s="217" t="s">
        <v>267</v>
      </c>
      <c r="AU93" s="217" t="s">
        <v>78</v>
      </c>
      <c r="AY93" s="17" t="s">
        <v>266</v>
      </c>
      <c r="BE93" s="218">
        <f>IF(N93="základní",J93,0)</f>
        <v>0</v>
      </c>
      <c r="BF93" s="218">
        <f>IF(N93="snížená",J93,0)</f>
        <v>0</v>
      </c>
      <c r="BG93" s="218">
        <f>IF(N93="zákl. přenesená",J93,0)</f>
        <v>0</v>
      </c>
      <c r="BH93" s="218">
        <f>IF(N93="sníž. přenesená",J93,0)</f>
        <v>0</v>
      </c>
      <c r="BI93" s="218">
        <f>IF(N93="nulová",J93,0)</f>
        <v>0</v>
      </c>
      <c r="BJ93" s="17" t="s">
        <v>76</v>
      </c>
      <c r="BK93" s="218">
        <f>ROUND(I93*H93,2)</f>
        <v>0</v>
      </c>
      <c r="BL93" s="17" t="s">
        <v>265</v>
      </c>
      <c r="BM93" s="217" t="s">
        <v>78</v>
      </c>
    </row>
    <row r="94" s="13" customFormat="1">
      <c r="A94" s="13"/>
      <c r="B94" s="251"/>
      <c r="C94" s="252"/>
      <c r="D94" s="226" t="s">
        <v>275</v>
      </c>
      <c r="E94" s="253" t="s">
        <v>19</v>
      </c>
      <c r="F94" s="254" t="s">
        <v>5862</v>
      </c>
      <c r="G94" s="252"/>
      <c r="H94" s="253" t="s">
        <v>19</v>
      </c>
      <c r="I94" s="255"/>
      <c r="J94" s="252"/>
      <c r="K94" s="252"/>
      <c r="L94" s="256"/>
      <c r="M94" s="257"/>
      <c r="N94" s="258"/>
      <c r="O94" s="258"/>
      <c r="P94" s="258"/>
      <c r="Q94" s="258"/>
      <c r="R94" s="258"/>
      <c r="S94" s="258"/>
      <c r="T94" s="259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T94" s="260" t="s">
        <v>275</v>
      </c>
      <c r="AU94" s="260" t="s">
        <v>78</v>
      </c>
      <c r="AV94" s="13" t="s">
        <v>76</v>
      </c>
      <c r="AW94" s="13" t="s">
        <v>31</v>
      </c>
      <c r="AX94" s="13" t="s">
        <v>69</v>
      </c>
      <c r="AY94" s="260" t="s">
        <v>266</v>
      </c>
    </row>
    <row r="95" s="12" customFormat="1">
      <c r="A95" s="12"/>
      <c r="B95" s="224"/>
      <c r="C95" s="225"/>
      <c r="D95" s="226" t="s">
        <v>275</v>
      </c>
      <c r="E95" s="227" t="s">
        <v>19</v>
      </c>
      <c r="F95" s="228" t="s">
        <v>5863</v>
      </c>
      <c r="G95" s="225"/>
      <c r="H95" s="229">
        <v>199.947</v>
      </c>
      <c r="I95" s="230"/>
      <c r="J95" s="225"/>
      <c r="K95" s="225"/>
      <c r="L95" s="231"/>
      <c r="M95" s="236"/>
      <c r="N95" s="237"/>
      <c r="O95" s="237"/>
      <c r="P95" s="237"/>
      <c r="Q95" s="237"/>
      <c r="R95" s="237"/>
      <c r="S95" s="237"/>
      <c r="T95" s="238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T95" s="235" t="s">
        <v>275</v>
      </c>
      <c r="AU95" s="235" t="s">
        <v>78</v>
      </c>
      <c r="AV95" s="12" t="s">
        <v>78</v>
      </c>
      <c r="AW95" s="12" t="s">
        <v>31</v>
      </c>
      <c r="AX95" s="12" t="s">
        <v>69</v>
      </c>
      <c r="AY95" s="235" t="s">
        <v>266</v>
      </c>
    </row>
    <row r="96" s="15" customFormat="1">
      <c r="A96" s="15"/>
      <c r="B96" s="279"/>
      <c r="C96" s="280"/>
      <c r="D96" s="226" t="s">
        <v>275</v>
      </c>
      <c r="E96" s="281" t="s">
        <v>19</v>
      </c>
      <c r="F96" s="282" t="s">
        <v>5864</v>
      </c>
      <c r="G96" s="280"/>
      <c r="H96" s="283">
        <v>199.947</v>
      </c>
      <c r="I96" s="284"/>
      <c r="J96" s="280"/>
      <c r="K96" s="280"/>
      <c r="L96" s="285"/>
      <c r="M96" s="286"/>
      <c r="N96" s="287"/>
      <c r="O96" s="287"/>
      <c r="P96" s="287"/>
      <c r="Q96" s="287"/>
      <c r="R96" s="287"/>
      <c r="S96" s="287"/>
      <c r="T96" s="288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T96" s="289" t="s">
        <v>275</v>
      </c>
      <c r="AU96" s="289" t="s">
        <v>78</v>
      </c>
      <c r="AV96" s="15" t="s">
        <v>265</v>
      </c>
      <c r="AW96" s="15" t="s">
        <v>31</v>
      </c>
      <c r="AX96" s="15" t="s">
        <v>76</v>
      </c>
      <c r="AY96" s="289" t="s">
        <v>266</v>
      </c>
    </row>
    <row r="97" s="2" customFormat="1" ht="24.15" customHeight="1">
      <c r="A97" s="38"/>
      <c r="B97" s="39"/>
      <c r="C97" s="206" t="s">
        <v>78</v>
      </c>
      <c r="D97" s="206" t="s">
        <v>267</v>
      </c>
      <c r="E97" s="207" t="s">
        <v>526</v>
      </c>
      <c r="F97" s="208" t="s">
        <v>527</v>
      </c>
      <c r="G97" s="209" t="s">
        <v>5211</v>
      </c>
      <c r="H97" s="210">
        <v>447.78899999999999</v>
      </c>
      <c r="I97" s="211"/>
      <c r="J97" s="212">
        <f>ROUND(I97*H97,2)</f>
        <v>0</v>
      </c>
      <c r="K97" s="208" t="s">
        <v>19</v>
      </c>
      <c r="L97" s="44"/>
      <c r="M97" s="213" t="s">
        <v>19</v>
      </c>
      <c r="N97" s="214" t="s">
        <v>40</v>
      </c>
      <c r="O97" s="84"/>
      <c r="P97" s="215">
        <f>O97*H97</f>
        <v>0</v>
      </c>
      <c r="Q97" s="215">
        <v>0</v>
      </c>
      <c r="R97" s="215">
        <f>Q97*H97</f>
        <v>0</v>
      </c>
      <c r="S97" s="215">
        <v>0</v>
      </c>
      <c r="T97" s="216">
        <f>S97*H97</f>
        <v>0</v>
      </c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R97" s="217" t="s">
        <v>265</v>
      </c>
      <c r="AT97" s="217" t="s">
        <v>267</v>
      </c>
      <c r="AU97" s="217" t="s">
        <v>78</v>
      </c>
      <c r="AY97" s="17" t="s">
        <v>266</v>
      </c>
      <c r="BE97" s="218">
        <f>IF(N97="základní",J97,0)</f>
        <v>0</v>
      </c>
      <c r="BF97" s="218">
        <f>IF(N97="snížená",J97,0)</f>
        <v>0</v>
      </c>
      <c r="BG97" s="218">
        <f>IF(N97="zákl. přenesená",J97,0)</f>
        <v>0</v>
      </c>
      <c r="BH97" s="218">
        <f>IF(N97="sníž. přenesená",J97,0)</f>
        <v>0</v>
      </c>
      <c r="BI97" s="218">
        <f>IF(N97="nulová",J97,0)</f>
        <v>0</v>
      </c>
      <c r="BJ97" s="17" t="s">
        <v>76</v>
      </c>
      <c r="BK97" s="218">
        <f>ROUND(I97*H97,2)</f>
        <v>0</v>
      </c>
      <c r="BL97" s="17" t="s">
        <v>265</v>
      </c>
      <c r="BM97" s="217" t="s">
        <v>265</v>
      </c>
    </row>
    <row r="98" s="12" customFormat="1">
      <c r="A98" s="12"/>
      <c r="B98" s="224"/>
      <c r="C98" s="225"/>
      <c r="D98" s="226" t="s">
        <v>275</v>
      </c>
      <c r="E98" s="227" t="s">
        <v>19</v>
      </c>
      <c r="F98" s="228" t="s">
        <v>5865</v>
      </c>
      <c r="G98" s="225"/>
      <c r="H98" s="229">
        <v>199.947</v>
      </c>
      <c r="I98" s="230"/>
      <c r="J98" s="225"/>
      <c r="K98" s="225"/>
      <c r="L98" s="231"/>
      <c r="M98" s="236"/>
      <c r="N98" s="237"/>
      <c r="O98" s="237"/>
      <c r="P98" s="237"/>
      <c r="Q98" s="237"/>
      <c r="R98" s="237"/>
      <c r="S98" s="237"/>
      <c r="T98" s="238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T98" s="235" t="s">
        <v>275</v>
      </c>
      <c r="AU98" s="235" t="s">
        <v>78</v>
      </c>
      <c r="AV98" s="12" t="s">
        <v>78</v>
      </c>
      <c r="AW98" s="12" t="s">
        <v>31</v>
      </c>
      <c r="AX98" s="12" t="s">
        <v>69</v>
      </c>
      <c r="AY98" s="235" t="s">
        <v>266</v>
      </c>
    </row>
    <row r="99" s="12" customFormat="1">
      <c r="A99" s="12"/>
      <c r="B99" s="224"/>
      <c r="C99" s="225"/>
      <c r="D99" s="226" t="s">
        <v>275</v>
      </c>
      <c r="E99" s="227" t="s">
        <v>19</v>
      </c>
      <c r="F99" s="228" t="s">
        <v>5866</v>
      </c>
      <c r="G99" s="225"/>
      <c r="H99" s="229">
        <v>247.84200000000001</v>
      </c>
      <c r="I99" s="230"/>
      <c r="J99" s="225"/>
      <c r="K99" s="225"/>
      <c r="L99" s="231"/>
      <c r="M99" s="236"/>
      <c r="N99" s="237"/>
      <c r="O99" s="237"/>
      <c r="P99" s="237"/>
      <c r="Q99" s="237"/>
      <c r="R99" s="237"/>
      <c r="S99" s="237"/>
      <c r="T99" s="238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T99" s="235" t="s">
        <v>275</v>
      </c>
      <c r="AU99" s="235" t="s">
        <v>78</v>
      </c>
      <c r="AV99" s="12" t="s">
        <v>78</v>
      </c>
      <c r="AW99" s="12" t="s">
        <v>31</v>
      </c>
      <c r="AX99" s="12" t="s">
        <v>69</v>
      </c>
      <c r="AY99" s="235" t="s">
        <v>266</v>
      </c>
    </row>
    <row r="100" s="15" customFormat="1">
      <c r="A100" s="15"/>
      <c r="B100" s="279"/>
      <c r="C100" s="280"/>
      <c r="D100" s="226" t="s">
        <v>275</v>
      </c>
      <c r="E100" s="281" t="s">
        <v>19</v>
      </c>
      <c r="F100" s="282" t="s">
        <v>5864</v>
      </c>
      <c r="G100" s="280"/>
      <c r="H100" s="283">
        <v>447.78899999999999</v>
      </c>
      <c r="I100" s="284"/>
      <c r="J100" s="280"/>
      <c r="K100" s="280"/>
      <c r="L100" s="285"/>
      <c r="M100" s="286"/>
      <c r="N100" s="287"/>
      <c r="O100" s="287"/>
      <c r="P100" s="287"/>
      <c r="Q100" s="287"/>
      <c r="R100" s="287"/>
      <c r="S100" s="287"/>
      <c r="T100" s="288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T100" s="289" t="s">
        <v>275</v>
      </c>
      <c r="AU100" s="289" t="s">
        <v>78</v>
      </c>
      <c r="AV100" s="15" t="s">
        <v>265</v>
      </c>
      <c r="AW100" s="15" t="s">
        <v>31</v>
      </c>
      <c r="AX100" s="15" t="s">
        <v>76</v>
      </c>
      <c r="AY100" s="289" t="s">
        <v>266</v>
      </c>
    </row>
    <row r="101" s="2" customFormat="1" ht="37.8" customHeight="1">
      <c r="A101" s="38"/>
      <c r="B101" s="39"/>
      <c r="C101" s="206" t="s">
        <v>312</v>
      </c>
      <c r="D101" s="206" t="s">
        <v>267</v>
      </c>
      <c r="E101" s="207" t="s">
        <v>517</v>
      </c>
      <c r="F101" s="208" t="s">
        <v>518</v>
      </c>
      <c r="G101" s="209" t="s">
        <v>5211</v>
      </c>
      <c r="H101" s="210">
        <v>447.78899999999999</v>
      </c>
      <c r="I101" s="211"/>
      <c r="J101" s="212">
        <f>ROUND(I101*H101,2)</f>
        <v>0</v>
      </c>
      <c r="K101" s="208" t="s">
        <v>19</v>
      </c>
      <c r="L101" s="44"/>
      <c r="M101" s="213" t="s">
        <v>19</v>
      </c>
      <c r="N101" s="214" t="s">
        <v>40</v>
      </c>
      <c r="O101" s="84"/>
      <c r="P101" s="215">
        <f>O101*H101</f>
        <v>0</v>
      </c>
      <c r="Q101" s="215">
        <v>0</v>
      </c>
      <c r="R101" s="215">
        <f>Q101*H101</f>
        <v>0</v>
      </c>
      <c r="S101" s="215">
        <v>0</v>
      </c>
      <c r="T101" s="216">
        <f>S101*H101</f>
        <v>0</v>
      </c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R101" s="217" t="s">
        <v>265</v>
      </c>
      <c r="AT101" s="217" t="s">
        <v>267</v>
      </c>
      <c r="AU101" s="217" t="s">
        <v>78</v>
      </c>
      <c r="AY101" s="17" t="s">
        <v>266</v>
      </c>
      <c r="BE101" s="218">
        <f>IF(N101="základní",J101,0)</f>
        <v>0</v>
      </c>
      <c r="BF101" s="218">
        <f>IF(N101="snížená",J101,0)</f>
        <v>0</v>
      </c>
      <c r="BG101" s="218">
        <f>IF(N101="zákl. přenesená",J101,0)</f>
        <v>0</v>
      </c>
      <c r="BH101" s="218">
        <f>IF(N101="sníž. přenesená",J101,0)</f>
        <v>0</v>
      </c>
      <c r="BI101" s="218">
        <f>IF(N101="nulová",J101,0)</f>
        <v>0</v>
      </c>
      <c r="BJ101" s="17" t="s">
        <v>76</v>
      </c>
      <c r="BK101" s="218">
        <f>ROUND(I101*H101,2)</f>
        <v>0</v>
      </c>
      <c r="BL101" s="17" t="s">
        <v>265</v>
      </c>
      <c r="BM101" s="217" t="s">
        <v>338</v>
      </c>
    </row>
    <row r="102" s="2" customFormat="1" ht="37.8" customHeight="1">
      <c r="A102" s="38"/>
      <c r="B102" s="39"/>
      <c r="C102" s="206" t="s">
        <v>265</v>
      </c>
      <c r="D102" s="206" t="s">
        <v>267</v>
      </c>
      <c r="E102" s="207" t="s">
        <v>4084</v>
      </c>
      <c r="F102" s="208" t="s">
        <v>5867</v>
      </c>
      <c r="G102" s="209" t="s">
        <v>5211</v>
      </c>
      <c r="H102" s="210">
        <v>4477.8900000000003</v>
      </c>
      <c r="I102" s="211"/>
      <c r="J102" s="212">
        <f>ROUND(I102*H102,2)</f>
        <v>0</v>
      </c>
      <c r="K102" s="208" t="s">
        <v>19</v>
      </c>
      <c r="L102" s="44"/>
      <c r="M102" s="213" t="s">
        <v>19</v>
      </c>
      <c r="N102" s="214" t="s">
        <v>40</v>
      </c>
      <c r="O102" s="84"/>
      <c r="P102" s="215">
        <f>O102*H102</f>
        <v>0</v>
      </c>
      <c r="Q102" s="215">
        <v>0</v>
      </c>
      <c r="R102" s="215">
        <f>Q102*H102</f>
        <v>0</v>
      </c>
      <c r="S102" s="215">
        <v>0</v>
      </c>
      <c r="T102" s="216">
        <f>S102*H102</f>
        <v>0</v>
      </c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R102" s="217" t="s">
        <v>265</v>
      </c>
      <c r="AT102" s="217" t="s">
        <v>267</v>
      </c>
      <c r="AU102" s="217" t="s">
        <v>78</v>
      </c>
      <c r="AY102" s="17" t="s">
        <v>266</v>
      </c>
      <c r="BE102" s="218">
        <f>IF(N102="základní",J102,0)</f>
        <v>0</v>
      </c>
      <c r="BF102" s="218">
        <f>IF(N102="snížená",J102,0)</f>
        <v>0</v>
      </c>
      <c r="BG102" s="218">
        <f>IF(N102="zákl. přenesená",J102,0)</f>
        <v>0</v>
      </c>
      <c r="BH102" s="218">
        <f>IF(N102="sníž. přenesená",J102,0)</f>
        <v>0</v>
      </c>
      <c r="BI102" s="218">
        <f>IF(N102="nulová",J102,0)</f>
        <v>0</v>
      </c>
      <c r="BJ102" s="17" t="s">
        <v>76</v>
      </c>
      <c r="BK102" s="218">
        <f>ROUND(I102*H102,2)</f>
        <v>0</v>
      </c>
      <c r="BL102" s="17" t="s">
        <v>265</v>
      </c>
      <c r="BM102" s="217" t="s">
        <v>303</v>
      </c>
    </row>
    <row r="103" s="12" customFormat="1">
      <c r="A103" s="12"/>
      <c r="B103" s="224"/>
      <c r="C103" s="225"/>
      <c r="D103" s="226" t="s">
        <v>275</v>
      </c>
      <c r="E103" s="227" t="s">
        <v>19</v>
      </c>
      <c r="F103" s="228" t="s">
        <v>5868</v>
      </c>
      <c r="G103" s="225"/>
      <c r="H103" s="229">
        <v>4477.8900000000003</v>
      </c>
      <c r="I103" s="230"/>
      <c r="J103" s="225"/>
      <c r="K103" s="225"/>
      <c r="L103" s="231"/>
      <c r="M103" s="236"/>
      <c r="N103" s="237"/>
      <c r="O103" s="237"/>
      <c r="P103" s="237"/>
      <c r="Q103" s="237"/>
      <c r="R103" s="237"/>
      <c r="S103" s="237"/>
      <c r="T103" s="238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T103" s="235" t="s">
        <v>275</v>
      </c>
      <c r="AU103" s="235" t="s">
        <v>78</v>
      </c>
      <c r="AV103" s="12" t="s">
        <v>78</v>
      </c>
      <c r="AW103" s="12" t="s">
        <v>31</v>
      </c>
      <c r="AX103" s="12" t="s">
        <v>69</v>
      </c>
      <c r="AY103" s="235" t="s">
        <v>266</v>
      </c>
    </row>
    <row r="104" s="15" customFormat="1">
      <c r="A104" s="15"/>
      <c r="B104" s="279"/>
      <c r="C104" s="280"/>
      <c r="D104" s="226" t="s">
        <v>275</v>
      </c>
      <c r="E104" s="281" t="s">
        <v>19</v>
      </c>
      <c r="F104" s="282" t="s">
        <v>5864</v>
      </c>
      <c r="G104" s="280"/>
      <c r="H104" s="283">
        <v>4477.8900000000003</v>
      </c>
      <c r="I104" s="284"/>
      <c r="J104" s="280"/>
      <c r="K104" s="280"/>
      <c r="L104" s="285"/>
      <c r="M104" s="286"/>
      <c r="N104" s="287"/>
      <c r="O104" s="287"/>
      <c r="P104" s="287"/>
      <c r="Q104" s="287"/>
      <c r="R104" s="287"/>
      <c r="S104" s="287"/>
      <c r="T104" s="288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T104" s="289" t="s">
        <v>275</v>
      </c>
      <c r="AU104" s="289" t="s">
        <v>78</v>
      </c>
      <c r="AV104" s="15" t="s">
        <v>265</v>
      </c>
      <c r="AW104" s="15" t="s">
        <v>31</v>
      </c>
      <c r="AX104" s="15" t="s">
        <v>76</v>
      </c>
      <c r="AY104" s="289" t="s">
        <v>266</v>
      </c>
    </row>
    <row r="105" s="2" customFormat="1" ht="24.15" customHeight="1">
      <c r="A105" s="38"/>
      <c r="B105" s="39"/>
      <c r="C105" s="206" t="s">
        <v>329</v>
      </c>
      <c r="D105" s="206" t="s">
        <v>267</v>
      </c>
      <c r="E105" s="207" t="s">
        <v>533</v>
      </c>
      <c r="F105" s="208" t="s">
        <v>534</v>
      </c>
      <c r="G105" s="209" t="s">
        <v>5869</v>
      </c>
      <c r="H105" s="210">
        <v>806.01999999999998</v>
      </c>
      <c r="I105" s="211"/>
      <c r="J105" s="212">
        <f>ROUND(I105*H105,2)</f>
        <v>0</v>
      </c>
      <c r="K105" s="208" t="s">
        <v>19</v>
      </c>
      <c r="L105" s="44"/>
      <c r="M105" s="213" t="s">
        <v>19</v>
      </c>
      <c r="N105" s="214" t="s">
        <v>40</v>
      </c>
      <c r="O105" s="84"/>
      <c r="P105" s="215">
        <f>O105*H105</f>
        <v>0</v>
      </c>
      <c r="Q105" s="215">
        <v>0</v>
      </c>
      <c r="R105" s="215">
        <f>Q105*H105</f>
        <v>0</v>
      </c>
      <c r="S105" s="215">
        <v>0</v>
      </c>
      <c r="T105" s="216">
        <f>S105*H105</f>
        <v>0</v>
      </c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R105" s="217" t="s">
        <v>265</v>
      </c>
      <c r="AT105" s="217" t="s">
        <v>267</v>
      </c>
      <c r="AU105" s="217" t="s">
        <v>78</v>
      </c>
      <c r="AY105" s="17" t="s">
        <v>266</v>
      </c>
      <c r="BE105" s="218">
        <f>IF(N105="základní",J105,0)</f>
        <v>0</v>
      </c>
      <c r="BF105" s="218">
        <f>IF(N105="snížená",J105,0)</f>
        <v>0</v>
      </c>
      <c r="BG105" s="218">
        <f>IF(N105="zákl. přenesená",J105,0)</f>
        <v>0</v>
      </c>
      <c r="BH105" s="218">
        <f>IF(N105="sníž. přenesená",J105,0)</f>
        <v>0</v>
      </c>
      <c r="BI105" s="218">
        <f>IF(N105="nulová",J105,0)</f>
        <v>0</v>
      </c>
      <c r="BJ105" s="17" t="s">
        <v>76</v>
      </c>
      <c r="BK105" s="218">
        <f>ROUND(I105*H105,2)</f>
        <v>0</v>
      </c>
      <c r="BL105" s="17" t="s">
        <v>265</v>
      </c>
      <c r="BM105" s="217" t="s">
        <v>362</v>
      </c>
    </row>
    <row r="106" s="12" customFormat="1">
      <c r="A106" s="12"/>
      <c r="B106" s="224"/>
      <c r="C106" s="225"/>
      <c r="D106" s="226" t="s">
        <v>275</v>
      </c>
      <c r="E106" s="227" t="s">
        <v>19</v>
      </c>
      <c r="F106" s="228" t="s">
        <v>5870</v>
      </c>
      <c r="G106" s="225"/>
      <c r="H106" s="229">
        <v>806.01999999999998</v>
      </c>
      <c r="I106" s="230"/>
      <c r="J106" s="225"/>
      <c r="K106" s="225"/>
      <c r="L106" s="231"/>
      <c r="M106" s="236"/>
      <c r="N106" s="237"/>
      <c r="O106" s="237"/>
      <c r="P106" s="237"/>
      <c r="Q106" s="237"/>
      <c r="R106" s="237"/>
      <c r="S106" s="237"/>
      <c r="T106" s="238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T106" s="235" t="s">
        <v>275</v>
      </c>
      <c r="AU106" s="235" t="s">
        <v>78</v>
      </c>
      <c r="AV106" s="12" t="s">
        <v>78</v>
      </c>
      <c r="AW106" s="12" t="s">
        <v>31</v>
      </c>
      <c r="AX106" s="12" t="s">
        <v>69</v>
      </c>
      <c r="AY106" s="235" t="s">
        <v>266</v>
      </c>
    </row>
    <row r="107" s="15" customFormat="1">
      <c r="A107" s="15"/>
      <c r="B107" s="279"/>
      <c r="C107" s="280"/>
      <c r="D107" s="226" t="s">
        <v>275</v>
      </c>
      <c r="E107" s="281" t="s">
        <v>19</v>
      </c>
      <c r="F107" s="282" t="s">
        <v>5864</v>
      </c>
      <c r="G107" s="280"/>
      <c r="H107" s="283">
        <v>806.01999999999998</v>
      </c>
      <c r="I107" s="284"/>
      <c r="J107" s="280"/>
      <c r="K107" s="280"/>
      <c r="L107" s="285"/>
      <c r="M107" s="286"/>
      <c r="N107" s="287"/>
      <c r="O107" s="287"/>
      <c r="P107" s="287"/>
      <c r="Q107" s="287"/>
      <c r="R107" s="287"/>
      <c r="S107" s="287"/>
      <c r="T107" s="288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T107" s="289" t="s">
        <v>275</v>
      </c>
      <c r="AU107" s="289" t="s">
        <v>78</v>
      </c>
      <c r="AV107" s="15" t="s">
        <v>265</v>
      </c>
      <c r="AW107" s="15" t="s">
        <v>31</v>
      </c>
      <c r="AX107" s="15" t="s">
        <v>76</v>
      </c>
      <c r="AY107" s="289" t="s">
        <v>266</v>
      </c>
    </row>
    <row r="108" s="2" customFormat="1" ht="24.15" customHeight="1">
      <c r="A108" s="38"/>
      <c r="B108" s="39"/>
      <c r="C108" s="206" t="s">
        <v>338</v>
      </c>
      <c r="D108" s="206" t="s">
        <v>267</v>
      </c>
      <c r="E108" s="207" t="s">
        <v>291</v>
      </c>
      <c r="F108" s="208" t="s">
        <v>292</v>
      </c>
      <c r="G108" s="209" t="s">
        <v>5211</v>
      </c>
      <c r="H108" s="210">
        <v>102.807</v>
      </c>
      <c r="I108" s="211"/>
      <c r="J108" s="212">
        <f>ROUND(I108*H108,2)</f>
        <v>0</v>
      </c>
      <c r="K108" s="208" t="s">
        <v>19</v>
      </c>
      <c r="L108" s="44"/>
      <c r="M108" s="213" t="s">
        <v>19</v>
      </c>
      <c r="N108" s="214" t="s">
        <v>40</v>
      </c>
      <c r="O108" s="84"/>
      <c r="P108" s="215">
        <f>O108*H108</f>
        <v>0</v>
      </c>
      <c r="Q108" s="215">
        <v>0</v>
      </c>
      <c r="R108" s="215">
        <f>Q108*H108</f>
        <v>0</v>
      </c>
      <c r="S108" s="215">
        <v>0</v>
      </c>
      <c r="T108" s="216">
        <f>S108*H108</f>
        <v>0</v>
      </c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R108" s="217" t="s">
        <v>265</v>
      </c>
      <c r="AT108" s="217" t="s">
        <v>267</v>
      </c>
      <c r="AU108" s="217" t="s">
        <v>78</v>
      </c>
      <c r="AY108" s="17" t="s">
        <v>266</v>
      </c>
      <c r="BE108" s="218">
        <f>IF(N108="základní",J108,0)</f>
        <v>0</v>
      </c>
      <c r="BF108" s="218">
        <f>IF(N108="snížená",J108,0)</f>
        <v>0</v>
      </c>
      <c r="BG108" s="218">
        <f>IF(N108="zákl. přenesená",J108,0)</f>
        <v>0</v>
      </c>
      <c r="BH108" s="218">
        <f>IF(N108="sníž. přenesená",J108,0)</f>
        <v>0</v>
      </c>
      <c r="BI108" s="218">
        <f>IF(N108="nulová",J108,0)</f>
        <v>0</v>
      </c>
      <c r="BJ108" s="17" t="s">
        <v>76</v>
      </c>
      <c r="BK108" s="218">
        <f>ROUND(I108*H108,2)</f>
        <v>0</v>
      </c>
      <c r="BL108" s="17" t="s">
        <v>265</v>
      </c>
      <c r="BM108" s="217" t="s">
        <v>376</v>
      </c>
    </row>
    <row r="109" s="13" customFormat="1">
      <c r="A109" s="13"/>
      <c r="B109" s="251"/>
      <c r="C109" s="252"/>
      <c r="D109" s="226" t="s">
        <v>275</v>
      </c>
      <c r="E109" s="253" t="s">
        <v>19</v>
      </c>
      <c r="F109" s="254" t="s">
        <v>5862</v>
      </c>
      <c r="G109" s="252"/>
      <c r="H109" s="253" t="s">
        <v>19</v>
      </c>
      <c r="I109" s="255"/>
      <c r="J109" s="252"/>
      <c r="K109" s="252"/>
      <c r="L109" s="256"/>
      <c r="M109" s="257"/>
      <c r="N109" s="258"/>
      <c r="O109" s="258"/>
      <c r="P109" s="258"/>
      <c r="Q109" s="258"/>
      <c r="R109" s="258"/>
      <c r="S109" s="258"/>
      <c r="T109" s="259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60" t="s">
        <v>275</v>
      </c>
      <c r="AU109" s="260" t="s">
        <v>78</v>
      </c>
      <c r="AV109" s="13" t="s">
        <v>76</v>
      </c>
      <c r="AW109" s="13" t="s">
        <v>31</v>
      </c>
      <c r="AX109" s="13" t="s">
        <v>69</v>
      </c>
      <c r="AY109" s="260" t="s">
        <v>266</v>
      </c>
    </row>
    <row r="110" s="12" customFormat="1">
      <c r="A110" s="12"/>
      <c r="B110" s="224"/>
      <c r="C110" s="225"/>
      <c r="D110" s="226" t="s">
        <v>275</v>
      </c>
      <c r="E110" s="227" t="s">
        <v>19</v>
      </c>
      <c r="F110" s="228" t="s">
        <v>5863</v>
      </c>
      <c r="G110" s="225"/>
      <c r="H110" s="229">
        <v>199.947</v>
      </c>
      <c r="I110" s="230"/>
      <c r="J110" s="225"/>
      <c r="K110" s="225"/>
      <c r="L110" s="231"/>
      <c r="M110" s="236"/>
      <c r="N110" s="237"/>
      <c r="O110" s="237"/>
      <c r="P110" s="237"/>
      <c r="Q110" s="237"/>
      <c r="R110" s="237"/>
      <c r="S110" s="237"/>
      <c r="T110" s="238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T110" s="235" t="s">
        <v>275</v>
      </c>
      <c r="AU110" s="235" t="s">
        <v>78</v>
      </c>
      <c r="AV110" s="12" t="s">
        <v>78</v>
      </c>
      <c r="AW110" s="12" t="s">
        <v>31</v>
      </c>
      <c r="AX110" s="12" t="s">
        <v>69</v>
      </c>
      <c r="AY110" s="235" t="s">
        <v>266</v>
      </c>
    </row>
    <row r="111" s="13" customFormat="1">
      <c r="A111" s="13"/>
      <c r="B111" s="251"/>
      <c r="C111" s="252"/>
      <c r="D111" s="226" t="s">
        <v>275</v>
      </c>
      <c r="E111" s="253" t="s">
        <v>19</v>
      </c>
      <c r="F111" s="254" t="s">
        <v>5871</v>
      </c>
      <c r="G111" s="252"/>
      <c r="H111" s="253" t="s">
        <v>19</v>
      </c>
      <c r="I111" s="255"/>
      <c r="J111" s="252"/>
      <c r="K111" s="252"/>
      <c r="L111" s="256"/>
      <c r="M111" s="257"/>
      <c r="N111" s="258"/>
      <c r="O111" s="258"/>
      <c r="P111" s="258"/>
      <c r="Q111" s="258"/>
      <c r="R111" s="258"/>
      <c r="S111" s="258"/>
      <c r="T111" s="259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60" t="s">
        <v>275</v>
      </c>
      <c r="AU111" s="260" t="s">
        <v>78</v>
      </c>
      <c r="AV111" s="13" t="s">
        <v>76</v>
      </c>
      <c r="AW111" s="13" t="s">
        <v>31</v>
      </c>
      <c r="AX111" s="13" t="s">
        <v>69</v>
      </c>
      <c r="AY111" s="260" t="s">
        <v>266</v>
      </c>
    </row>
    <row r="112" s="12" customFormat="1">
      <c r="A112" s="12"/>
      <c r="B112" s="224"/>
      <c r="C112" s="225"/>
      <c r="D112" s="226" t="s">
        <v>275</v>
      </c>
      <c r="E112" s="227" t="s">
        <v>19</v>
      </c>
      <c r="F112" s="228" t="s">
        <v>5872</v>
      </c>
      <c r="G112" s="225"/>
      <c r="H112" s="229">
        <v>-90</v>
      </c>
      <c r="I112" s="230"/>
      <c r="J112" s="225"/>
      <c r="K112" s="225"/>
      <c r="L112" s="231"/>
      <c r="M112" s="236"/>
      <c r="N112" s="237"/>
      <c r="O112" s="237"/>
      <c r="P112" s="237"/>
      <c r="Q112" s="237"/>
      <c r="R112" s="237"/>
      <c r="S112" s="237"/>
      <c r="T112" s="238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T112" s="235" t="s">
        <v>275</v>
      </c>
      <c r="AU112" s="235" t="s">
        <v>78</v>
      </c>
      <c r="AV112" s="12" t="s">
        <v>78</v>
      </c>
      <c r="AW112" s="12" t="s">
        <v>31</v>
      </c>
      <c r="AX112" s="12" t="s">
        <v>69</v>
      </c>
      <c r="AY112" s="235" t="s">
        <v>266</v>
      </c>
    </row>
    <row r="113" s="12" customFormat="1">
      <c r="A113" s="12"/>
      <c r="B113" s="224"/>
      <c r="C113" s="225"/>
      <c r="D113" s="226" t="s">
        <v>275</v>
      </c>
      <c r="E113" s="227" t="s">
        <v>19</v>
      </c>
      <c r="F113" s="228" t="s">
        <v>5873</v>
      </c>
      <c r="G113" s="225"/>
      <c r="H113" s="229">
        <v>-11.087999999999999</v>
      </c>
      <c r="I113" s="230"/>
      <c r="J113" s="225"/>
      <c r="K113" s="225"/>
      <c r="L113" s="231"/>
      <c r="M113" s="236"/>
      <c r="N113" s="237"/>
      <c r="O113" s="237"/>
      <c r="P113" s="237"/>
      <c r="Q113" s="237"/>
      <c r="R113" s="237"/>
      <c r="S113" s="237"/>
      <c r="T113" s="238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T113" s="235" t="s">
        <v>275</v>
      </c>
      <c r="AU113" s="235" t="s">
        <v>78</v>
      </c>
      <c r="AV113" s="12" t="s">
        <v>78</v>
      </c>
      <c r="AW113" s="12" t="s">
        <v>31</v>
      </c>
      <c r="AX113" s="12" t="s">
        <v>69</v>
      </c>
      <c r="AY113" s="235" t="s">
        <v>266</v>
      </c>
    </row>
    <row r="114" s="13" customFormat="1">
      <c r="A114" s="13"/>
      <c r="B114" s="251"/>
      <c r="C114" s="252"/>
      <c r="D114" s="226" t="s">
        <v>275</v>
      </c>
      <c r="E114" s="253" t="s">
        <v>19</v>
      </c>
      <c r="F114" s="254" t="s">
        <v>5874</v>
      </c>
      <c r="G114" s="252"/>
      <c r="H114" s="253" t="s">
        <v>19</v>
      </c>
      <c r="I114" s="255"/>
      <c r="J114" s="252"/>
      <c r="K114" s="252"/>
      <c r="L114" s="256"/>
      <c r="M114" s="257"/>
      <c r="N114" s="258"/>
      <c r="O114" s="258"/>
      <c r="P114" s="258"/>
      <c r="Q114" s="258"/>
      <c r="R114" s="258"/>
      <c r="S114" s="258"/>
      <c r="T114" s="259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60" t="s">
        <v>275</v>
      </c>
      <c r="AU114" s="260" t="s">
        <v>78</v>
      </c>
      <c r="AV114" s="13" t="s">
        <v>76</v>
      </c>
      <c r="AW114" s="13" t="s">
        <v>31</v>
      </c>
      <c r="AX114" s="13" t="s">
        <v>69</v>
      </c>
      <c r="AY114" s="260" t="s">
        <v>266</v>
      </c>
    </row>
    <row r="115" s="12" customFormat="1">
      <c r="A115" s="12"/>
      <c r="B115" s="224"/>
      <c r="C115" s="225"/>
      <c r="D115" s="226" t="s">
        <v>275</v>
      </c>
      <c r="E115" s="227" t="s">
        <v>19</v>
      </c>
      <c r="F115" s="228" t="s">
        <v>5875</v>
      </c>
      <c r="G115" s="225"/>
      <c r="H115" s="229">
        <v>3.948</v>
      </c>
      <c r="I115" s="230"/>
      <c r="J115" s="225"/>
      <c r="K115" s="225"/>
      <c r="L115" s="231"/>
      <c r="M115" s="236"/>
      <c r="N115" s="237"/>
      <c r="O115" s="237"/>
      <c r="P115" s="237"/>
      <c r="Q115" s="237"/>
      <c r="R115" s="237"/>
      <c r="S115" s="237"/>
      <c r="T115" s="238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T115" s="235" t="s">
        <v>275</v>
      </c>
      <c r="AU115" s="235" t="s">
        <v>78</v>
      </c>
      <c r="AV115" s="12" t="s">
        <v>78</v>
      </c>
      <c r="AW115" s="12" t="s">
        <v>31</v>
      </c>
      <c r="AX115" s="12" t="s">
        <v>69</v>
      </c>
      <c r="AY115" s="235" t="s">
        <v>266</v>
      </c>
    </row>
    <row r="116" s="15" customFormat="1">
      <c r="A116" s="15"/>
      <c r="B116" s="279"/>
      <c r="C116" s="280"/>
      <c r="D116" s="226" t="s">
        <v>275</v>
      </c>
      <c r="E116" s="281" t="s">
        <v>19</v>
      </c>
      <c r="F116" s="282" t="s">
        <v>5864</v>
      </c>
      <c r="G116" s="280"/>
      <c r="H116" s="283">
        <v>102.807</v>
      </c>
      <c r="I116" s="284"/>
      <c r="J116" s="280"/>
      <c r="K116" s="280"/>
      <c r="L116" s="285"/>
      <c r="M116" s="286"/>
      <c r="N116" s="287"/>
      <c r="O116" s="287"/>
      <c r="P116" s="287"/>
      <c r="Q116" s="287"/>
      <c r="R116" s="287"/>
      <c r="S116" s="287"/>
      <c r="T116" s="288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T116" s="289" t="s">
        <v>275</v>
      </c>
      <c r="AU116" s="289" t="s">
        <v>78</v>
      </c>
      <c r="AV116" s="15" t="s">
        <v>265</v>
      </c>
      <c r="AW116" s="15" t="s">
        <v>31</v>
      </c>
      <c r="AX116" s="15" t="s">
        <v>76</v>
      </c>
      <c r="AY116" s="289" t="s">
        <v>266</v>
      </c>
    </row>
    <row r="117" s="2" customFormat="1" ht="16.5" customHeight="1">
      <c r="A117" s="38"/>
      <c r="B117" s="39"/>
      <c r="C117" s="239" t="s">
        <v>345</v>
      </c>
      <c r="D117" s="239" t="s">
        <v>299</v>
      </c>
      <c r="E117" s="240" t="s">
        <v>5876</v>
      </c>
      <c r="F117" s="241" t="s">
        <v>5877</v>
      </c>
      <c r="G117" s="242" t="s">
        <v>5869</v>
      </c>
      <c r="H117" s="243">
        <v>164.49100000000001</v>
      </c>
      <c r="I117" s="244"/>
      <c r="J117" s="245">
        <f>ROUND(I117*H117,2)</f>
        <v>0</v>
      </c>
      <c r="K117" s="241" t="s">
        <v>19</v>
      </c>
      <c r="L117" s="246"/>
      <c r="M117" s="247" t="s">
        <v>19</v>
      </c>
      <c r="N117" s="248" t="s">
        <v>40</v>
      </c>
      <c r="O117" s="84"/>
      <c r="P117" s="215">
        <f>O117*H117</f>
        <v>0</v>
      </c>
      <c r="Q117" s="215">
        <v>0</v>
      </c>
      <c r="R117" s="215">
        <f>Q117*H117</f>
        <v>0</v>
      </c>
      <c r="S117" s="215">
        <v>0</v>
      </c>
      <c r="T117" s="216">
        <f>S117*H117</f>
        <v>0</v>
      </c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R117" s="217" t="s">
        <v>303</v>
      </c>
      <c r="AT117" s="217" t="s">
        <v>299</v>
      </c>
      <c r="AU117" s="217" t="s">
        <v>78</v>
      </c>
      <c r="AY117" s="17" t="s">
        <v>266</v>
      </c>
      <c r="BE117" s="218">
        <f>IF(N117="základní",J117,0)</f>
        <v>0</v>
      </c>
      <c r="BF117" s="218">
        <f>IF(N117="snížená",J117,0)</f>
        <v>0</v>
      </c>
      <c r="BG117" s="218">
        <f>IF(N117="zákl. přenesená",J117,0)</f>
        <v>0</v>
      </c>
      <c r="BH117" s="218">
        <f>IF(N117="sníž. přenesená",J117,0)</f>
        <v>0</v>
      </c>
      <c r="BI117" s="218">
        <f>IF(N117="nulová",J117,0)</f>
        <v>0</v>
      </c>
      <c r="BJ117" s="17" t="s">
        <v>76</v>
      </c>
      <c r="BK117" s="218">
        <f>ROUND(I117*H117,2)</f>
        <v>0</v>
      </c>
      <c r="BL117" s="17" t="s">
        <v>265</v>
      </c>
      <c r="BM117" s="217" t="s">
        <v>579</v>
      </c>
    </row>
    <row r="118" s="12" customFormat="1">
      <c r="A118" s="12"/>
      <c r="B118" s="224"/>
      <c r="C118" s="225"/>
      <c r="D118" s="226" t="s">
        <v>275</v>
      </c>
      <c r="E118" s="227" t="s">
        <v>19</v>
      </c>
      <c r="F118" s="228" t="s">
        <v>5878</v>
      </c>
      <c r="G118" s="225"/>
      <c r="H118" s="229">
        <v>164.49100000000001</v>
      </c>
      <c r="I118" s="230"/>
      <c r="J118" s="225"/>
      <c r="K118" s="225"/>
      <c r="L118" s="231"/>
      <c r="M118" s="236"/>
      <c r="N118" s="237"/>
      <c r="O118" s="237"/>
      <c r="P118" s="237"/>
      <c r="Q118" s="237"/>
      <c r="R118" s="237"/>
      <c r="S118" s="237"/>
      <c r="T118" s="238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T118" s="235" t="s">
        <v>275</v>
      </c>
      <c r="AU118" s="235" t="s">
        <v>78</v>
      </c>
      <c r="AV118" s="12" t="s">
        <v>78</v>
      </c>
      <c r="AW118" s="12" t="s">
        <v>31</v>
      </c>
      <c r="AX118" s="12" t="s">
        <v>69</v>
      </c>
      <c r="AY118" s="235" t="s">
        <v>266</v>
      </c>
    </row>
    <row r="119" s="15" customFormat="1">
      <c r="A119" s="15"/>
      <c r="B119" s="279"/>
      <c r="C119" s="280"/>
      <c r="D119" s="226" t="s">
        <v>275</v>
      </c>
      <c r="E119" s="281" t="s">
        <v>19</v>
      </c>
      <c r="F119" s="282" t="s">
        <v>5864</v>
      </c>
      <c r="G119" s="280"/>
      <c r="H119" s="283">
        <v>164.49100000000001</v>
      </c>
      <c r="I119" s="284"/>
      <c r="J119" s="280"/>
      <c r="K119" s="280"/>
      <c r="L119" s="285"/>
      <c r="M119" s="286"/>
      <c r="N119" s="287"/>
      <c r="O119" s="287"/>
      <c r="P119" s="287"/>
      <c r="Q119" s="287"/>
      <c r="R119" s="287"/>
      <c r="S119" s="287"/>
      <c r="T119" s="288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T119" s="289" t="s">
        <v>275</v>
      </c>
      <c r="AU119" s="289" t="s">
        <v>78</v>
      </c>
      <c r="AV119" s="15" t="s">
        <v>265</v>
      </c>
      <c r="AW119" s="15" t="s">
        <v>31</v>
      </c>
      <c r="AX119" s="15" t="s">
        <v>76</v>
      </c>
      <c r="AY119" s="289" t="s">
        <v>266</v>
      </c>
    </row>
    <row r="120" s="2" customFormat="1" ht="24.15" customHeight="1">
      <c r="A120" s="38"/>
      <c r="B120" s="39"/>
      <c r="C120" s="206" t="s">
        <v>303</v>
      </c>
      <c r="D120" s="206" t="s">
        <v>267</v>
      </c>
      <c r="E120" s="207" t="s">
        <v>5879</v>
      </c>
      <c r="F120" s="208" t="s">
        <v>5880</v>
      </c>
      <c r="G120" s="209" t="s">
        <v>5021</v>
      </c>
      <c r="H120" s="210">
        <v>183</v>
      </c>
      <c r="I120" s="211"/>
      <c r="J120" s="212">
        <f>ROUND(I120*H120,2)</f>
        <v>0</v>
      </c>
      <c r="K120" s="208" t="s">
        <v>19</v>
      </c>
      <c r="L120" s="44"/>
      <c r="M120" s="213" t="s">
        <v>19</v>
      </c>
      <c r="N120" s="214" t="s">
        <v>40</v>
      </c>
      <c r="O120" s="84"/>
      <c r="P120" s="215">
        <f>O120*H120</f>
        <v>0</v>
      </c>
      <c r="Q120" s="215">
        <v>0</v>
      </c>
      <c r="R120" s="215">
        <f>Q120*H120</f>
        <v>0</v>
      </c>
      <c r="S120" s="215">
        <v>0</v>
      </c>
      <c r="T120" s="216">
        <f>S120*H120</f>
        <v>0</v>
      </c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R120" s="217" t="s">
        <v>265</v>
      </c>
      <c r="AT120" s="217" t="s">
        <v>267</v>
      </c>
      <c r="AU120" s="217" t="s">
        <v>78</v>
      </c>
      <c r="AY120" s="17" t="s">
        <v>266</v>
      </c>
      <c r="BE120" s="218">
        <f>IF(N120="základní",J120,0)</f>
        <v>0</v>
      </c>
      <c r="BF120" s="218">
        <f>IF(N120="snížená",J120,0)</f>
        <v>0</v>
      </c>
      <c r="BG120" s="218">
        <f>IF(N120="zákl. přenesená",J120,0)</f>
        <v>0</v>
      </c>
      <c r="BH120" s="218">
        <f>IF(N120="sníž. přenesená",J120,0)</f>
        <v>0</v>
      </c>
      <c r="BI120" s="218">
        <f>IF(N120="nulová",J120,0)</f>
        <v>0</v>
      </c>
      <c r="BJ120" s="17" t="s">
        <v>76</v>
      </c>
      <c r="BK120" s="218">
        <f>ROUND(I120*H120,2)</f>
        <v>0</v>
      </c>
      <c r="BL120" s="17" t="s">
        <v>265</v>
      </c>
      <c r="BM120" s="217" t="s">
        <v>591</v>
      </c>
    </row>
    <row r="121" s="13" customFormat="1">
      <c r="A121" s="13"/>
      <c r="B121" s="251"/>
      <c r="C121" s="252"/>
      <c r="D121" s="226" t="s">
        <v>275</v>
      </c>
      <c r="E121" s="253" t="s">
        <v>19</v>
      </c>
      <c r="F121" s="254" t="s">
        <v>5881</v>
      </c>
      <c r="G121" s="252"/>
      <c r="H121" s="253" t="s">
        <v>19</v>
      </c>
      <c r="I121" s="255"/>
      <c r="J121" s="252"/>
      <c r="K121" s="252"/>
      <c r="L121" s="256"/>
      <c r="M121" s="257"/>
      <c r="N121" s="258"/>
      <c r="O121" s="258"/>
      <c r="P121" s="258"/>
      <c r="Q121" s="258"/>
      <c r="R121" s="258"/>
      <c r="S121" s="258"/>
      <c r="T121" s="259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60" t="s">
        <v>275</v>
      </c>
      <c r="AU121" s="260" t="s">
        <v>78</v>
      </c>
      <c r="AV121" s="13" t="s">
        <v>76</v>
      </c>
      <c r="AW121" s="13" t="s">
        <v>31</v>
      </c>
      <c r="AX121" s="13" t="s">
        <v>69</v>
      </c>
      <c r="AY121" s="260" t="s">
        <v>266</v>
      </c>
    </row>
    <row r="122" s="12" customFormat="1">
      <c r="A122" s="12"/>
      <c r="B122" s="224"/>
      <c r="C122" s="225"/>
      <c r="D122" s="226" t="s">
        <v>275</v>
      </c>
      <c r="E122" s="227" t="s">
        <v>19</v>
      </c>
      <c r="F122" s="228" t="s">
        <v>5882</v>
      </c>
      <c r="G122" s="225"/>
      <c r="H122" s="229">
        <v>183</v>
      </c>
      <c r="I122" s="230"/>
      <c r="J122" s="225"/>
      <c r="K122" s="225"/>
      <c r="L122" s="231"/>
      <c r="M122" s="236"/>
      <c r="N122" s="237"/>
      <c r="O122" s="237"/>
      <c r="P122" s="237"/>
      <c r="Q122" s="237"/>
      <c r="R122" s="237"/>
      <c r="S122" s="237"/>
      <c r="T122" s="238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T122" s="235" t="s">
        <v>275</v>
      </c>
      <c r="AU122" s="235" t="s">
        <v>78</v>
      </c>
      <c r="AV122" s="12" t="s">
        <v>78</v>
      </c>
      <c r="AW122" s="12" t="s">
        <v>31</v>
      </c>
      <c r="AX122" s="12" t="s">
        <v>69</v>
      </c>
      <c r="AY122" s="235" t="s">
        <v>266</v>
      </c>
    </row>
    <row r="123" s="15" customFormat="1">
      <c r="A123" s="15"/>
      <c r="B123" s="279"/>
      <c r="C123" s="280"/>
      <c r="D123" s="226" t="s">
        <v>275</v>
      </c>
      <c r="E123" s="281" t="s">
        <v>19</v>
      </c>
      <c r="F123" s="282" t="s">
        <v>5864</v>
      </c>
      <c r="G123" s="280"/>
      <c r="H123" s="283">
        <v>183</v>
      </c>
      <c r="I123" s="284"/>
      <c r="J123" s="280"/>
      <c r="K123" s="280"/>
      <c r="L123" s="285"/>
      <c r="M123" s="286"/>
      <c r="N123" s="287"/>
      <c r="O123" s="287"/>
      <c r="P123" s="287"/>
      <c r="Q123" s="287"/>
      <c r="R123" s="287"/>
      <c r="S123" s="287"/>
      <c r="T123" s="288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T123" s="289" t="s">
        <v>275</v>
      </c>
      <c r="AU123" s="289" t="s">
        <v>78</v>
      </c>
      <c r="AV123" s="15" t="s">
        <v>265</v>
      </c>
      <c r="AW123" s="15" t="s">
        <v>31</v>
      </c>
      <c r="AX123" s="15" t="s">
        <v>76</v>
      </c>
      <c r="AY123" s="289" t="s">
        <v>266</v>
      </c>
    </row>
    <row r="124" s="2" customFormat="1" ht="16.5" customHeight="1">
      <c r="A124" s="38"/>
      <c r="B124" s="39"/>
      <c r="C124" s="239" t="s">
        <v>310</v>
      </c>
      <c r="D124" s="239" t="s">
        <v>299</v>
      </c>
      <c r="E124" s="240" t="s">
        <v>2313</v>
      </c>
      <c r="F124" s="241" t="s">
        <v>2314</v>
      </c>
      <c r="G124" s="242" t="s">
        <v>5226</v>
      </c>
      <c r="H124" s="243">
        <v>3.6600000000000001</v>
      </c>
      <c r="I124" s="244"/>
      <c r="J124" s="245">
        <f>ROUND(I124*H124,2)</f>
        <v>0</v>
      </c>
      <c r="K124" s="241" t="s">
        <v>19</v>
      </c>
      <c r="L124" s="246"/>
      <c r="M124" s="247" t="s">
        <v>19</v>
      </c>
      <c r="N124" s="248" t="s">
        <v>40</v>
      </c>
      <c r="O124" s="84"/>
      <c r="P124" s="215">
        <f>O124*H124</f>
        <v>0</v>
      </c>
      <c r="Q124" s="215">
        <v>0</v>
      </c>
      <c r="R124" s="215">
        <f>Q124*H124</f>
        <v>0</v>
      </c>
      <c r="S124" s="215">
        <v>0</v>
      </c>
      <c r="T124" s="216">
        <f>S124*H124</f>
        <v>0</v>
      </c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R124" s="217" t="s">
        <v>303</v>
      </c>
      <c r="AT124" s="217" t="s">
        <v>299</v>
      </c>
      <c r="AU124" s="217" t="s">
        <v>78</v>
      </c>
      <c r="AY124" s="17" t="s">
        <v>266</v>
      </c>
      <c r="BE124" s="218">
        <f>IF(N124="základní",J124,0)</f>
        <v>0</v>
      </c>
      <c r="BF124" s="218">
        <f>IF(N124="snížená",J124,0)</f>
        <v>0</v>
      </c>
      <c r="BG124" s="218">
        <f>IF(N124="zákl. přenesená",J124,0)</f>
        <v>0</v>
      </c>
      <c r="BH124" s="218">
        <f>IF(N124="sníž. přenesená",J124,0)</f>
        <v>0</v>
      </c>
      <c r="BI124" s="218">
        <f>IF(N124="nulová",J124,0)</f>
        <v>0</v>
      </c>
      <c r="BJ124" s="17" t="s">
        <v>76</v>
      </c>
      <c r="BK124" s="218">
        <f>ROUND(I124*H124,2)</f>
        <v>0</v>
      </c>
      <c r="BL124" s="17" t="s">
        <v>265</v>
      </c>
      <c r="BM124" s="217" t="s">
        <v>605</v>
      </c>
    </row>
    <row r="125" s="12" customFormat="1">
      <c r="A125" s="12"/>
      <c r="B125" s="224"/>
      <c r="C125" s="225"/>
      <c r="D125" s="226" t="s">
        <v>275</v>
      </c>
      <c r="E125" s="227" t="s">
        <v>19</v>
      </c>
      <c r="F125" s="228" t="s">
        <v>5883</v>
      </c>
      <c r="G125" s="225"/>
      <c r="H125" s="229">
        <v>3.6600000000000001</v>
      </c>
      <c r="I125" s="230"/>
      <c r="J125" s="225"/>
      <c r="K125" s="225"/>
      <c r="L125" s="231"/>
      <c r="M125" s="236"/>
      <c r="N125" s="237"/>
      <c r="O125" s="237"/>
      <c r="P125" s="237"/>
      <c r="Q125" s="237"/>
      <c r="R125" s="237"/>
      <c r="S125" s="237"/>
      <c r="T125" s="238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T125" s="235" t="s">
        <v>275</v>
      </c>
      <c r="AU125" s="235" t="s">
        <v>78</v>
      </c>
      <c r="AV125" s="12" t="s">
        <v>78</v>
      </c>
      <c r="AW125" s="12" t="s">
        <v>31</v>
      </c>
      <c r="AX125" s="12" t="s">
        <v>69</v>
      </c>
      <c r="AY125" s="235" t="s">
        <v>266</v>
      </c>
    </row>
    <row r="126" s="15" customFormat="1">
      <c r="A126" s="15"/>
      <c r="B126" s="279"/>
      <c r="C126" s="280"/>
      <c r="D126" s="226" t="s">
        <v>275</v>
      </c>
      <c r="E126" s="281" t="s">
        <v>19</v>
      </c>
      <c r="F126" s="282" t="s">
        <v>5864</v>
      </c>
      <c r="G126" s="280"/>
      <c r="H126" s="283">
        <v>3.6600000000000001</v>
      </c>
      <c r="I126" s="284"/>
      <c r="J126" s="280"/>
      <c r="K126" s="280"/>
      <c r="L126" s="285"/>
      <c r="M126" s="286"/>
      <c r="N126" s="287"/>
      <c r="O126" s="287"/>
      <c r="P126" s="287"/>
      <c r="Q126" s="287"/>
      <c r="R126" s="287"/>
      <c r="S126" s="287"/>
      <c r="T126" s="288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T126" s="289" t="s">
        <v>275</v>
      </c>
      <c r="AU126" s="289" t="s">
        <v>78</v>
      </c>
      <c r="AV126" s="15" t="s">
        <v>265</v>
      </c>
      <c r="AW126" s="15" t="s">
        <v>31</v>
      </c>
      <c r="AX126" s="15" t="s">
        <v>76</v>
      </c>
      <c r="AY126" s="289" t="s">
        <v>266</v>
      </c>
    </row>
    <row r="127" s="2" customFormat="1" ht="16.5" customHeight="1">
      <c r="A127" s="38"/>
      <c r="B127" s="39"/>
      <c r="C127" s="239" t="s">
        <v>362</v>
      </c>
      <c r="D127" s="239" t="s">
        <v>299</v>
      </c>
      <c r="E127" s="240" t="s">
        <v>5884</v>
      </c>
      <c r="F127" s="241" t="s">
        <v>5885</v>
      </c>
      <c r="G127" s="242" t="s">
        <v>5211</v>
      </c>
      <c r="H127" s="243">
        <v>3.6600000000000001</v>
      </c>
      <c r="I127" s="244"/>
      <c r="J127" s="245">
        <f>ROUND(I127*H127,2)</f>
        <v>0</v>
      </c>
      <c r="K127" s="241" t="s">
        <v>19</v>
      </c>
      <c r="L127" s="246"/>
      <c r="M127" s="247" t="s">
        <v>19</v>
      </c>
      <c r="N127" s="248" t="s">
        <v>40</v>
      </c>
      <c r="O127" s="84"/>
      <c r="P127" s="215">
        <f>O127*H127</f>
        <v>0</v>
      </c>
      <c r="Q127" s="215">
        <v>0</v>
      </c>
      <c r="R127" s="215">
        <f>Q127*H127</f>
        <v>0</v>
      </c>
      <c r="S127" s="215">
        <v>0</v>
      </c>
      <c r="T127" s="216">
        <f>S127*H127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217" t="s">
        <v>303</v>
      </c>
      <c r="AT127" s="217" t="s">
        <v>299</v>
      </c>
      <c r="AU127" s="217" t="s">
        <v>78</v>
      </c>
      <c r="AY127" s="17" t="s">
        <v>266</v>
      </c>
      <c r="BE127" s="218">
        <f>IF(N127="základní",J127,0)</f>
        <v>0</v>
      </c>
      <c r="BF127" s="218">
        <f>IF(N127="snížená",J127,0)</f>
        <v>0</v>
      </c>
      <c r="BG127" s="218">
        <f>IF(N127="zákl. přenesená",J127,0)</f>
        <v>0</v>
      </c>
      <c r="BH127" s="218">
        <f>IF(N127="sníž. přenesená",J127,0)</f>
        <v>0</v>
      </c>
      <c r="BI127" s="218">
        <f>IF(N127="nulová",J127,0)</f>
        <v>0</v>
      </c>
      <c r="BJ127" s="17" t="s">
        <v>76</v>
      </c>
      <c r="BK127" s="218">
        <f>ROUND(I127*H127,2)</f>
        <v>0</v>
      </c>
      <c r="BL127" s="17" t="s">
        <v>265</v>
      </c>
      <c r="BM127" s="217" t="s">
        <v>625</v>
      </c>
    </row>
    <row r="128" s="12" customFormat="1">
      <c r="A128" s="12"/>
      <c r="B128" s="224"/>
      <c r="C128" s="225"/>
      <c r="D128" s="226" t="s">
        <v>275</v>
      </c>
      <c r="E128" s="227" t="s">
        <v>19</v>
      </c>
      <c r="F128" s="228" t="s">
        <v>5883</v>
      </c>
      <c r="G128" s="225"/>
      <c r="H128" s="229">
        <v>3.6600000000000001</v>
      </c>
      <c r="I128" s="230"/>
      <c r="J128" s="225"/>
      <c r="K128" s="225"/>
      <c r="L128" s="231"/>
      <c r="M128" s="236"/>
      <c r="N128" s="237"/>
      <c r="O128" s="237"/>
      <c r="P128" s="237"/>
      <c r="Q128" s="237"/>
      <c r="R128" s="237"/>
      <c r="S128" s="237"/>
      <c r="T128" s="238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T128" s="235" t="s">
        <v>275</v>
      </c>
      <c r="AU128" s="235" t="s">
        <v>78</v>
      </c>
      <c r="AV128" s="12" t="s">
        <v>78</v>
      </c>
      <c r="AW128" s="12" t="s">
        <v>31</v>
      </c>
      <c r="AX128" s="12" t="s">
        <v>69</v>
      </c>
      <c r="AY128" s="235" t="s">
        <v>266</v>
      </c>
    </row>
    <row r="129" s="15" customFormat="1">
      <c r="A129" s="15"/>
      <c r="B129" s="279"/>
      <c r="C129" s="280"/>
      <c r="D129" s="226" t="s">
        <v>275</v>
      </c>
      <c r="E129" s="281" t="s">
        <v>19</v>
      </c>
      <c r="F129" s="282" t="s">
        <v>5864</v>
      </c>
      <c r="G129" s="280"/>
      <c r="H129" s="283">
        <v>3.6600000000000001</v>
      </c>
      <c r="I129" s="284"/>
      <c r="J129" s="280"/>
      <c r="K129" s="280"/>
      <c r="L129" s="285"/>
      <c r="M129" s="286"/>
      <c r="N129" s="287"/>
      <c r="O129" s="287"/>
      <c r="P129" s="287"/>
      <c r="Q129" s="287"/>
      <c r="R129" s="287"/>
      <c r="S129" s="287"/>
      <c r="T129" s="288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T129" s="289" t="s">
        <v>275</v>
      </c>
      <c r="AU129" s="289" t="s">
        <v>78</v>
      </c>
      <c r="AV129" s="15" t="s">
        <v>265</v>
      </c>
      <c r="AW129" s="15" t="s">
        <v>31</v>
      </c>
      <c r="AX129" s="15" t="s">
        <v>76</v>
      </c>
      <c r="AY129" s="289" t="s">
        <v>266</v>
      </c>
    </row>
    <row r="130" s="2" customFormat="1" ht="24.15" customHeight="1">
      <c r="A130" s="38"/>
      <c r="B130" s="39"/>
      <c r="C130" s="206" t="s">
        <v>367</v>
      </c>
      <c r="D130" s="206" t="s">
        <v>267</v>
      </c>
      <c r="E130" s="207" t="s">
        <v>5886</v>
      </c>
      <c r="F130" s="208" t="s">
        <v>5887</v>
      </c>
      <c r="G130" s="209" t="s">
        <v>5021</v>
      </c>
      <c r="H130" s="210">
        <v>183</v>
      </c>
      <c r="I130" s="211"/>
      <c r="J130" s="212">
        <f>ROUND(I130*H130,2)</f>
        <v>0</v>
      </c>
      <c r="K130" s="208" t="s">
        <v>19</v>
      </c>
      <c r="L130" s="44"/>
      <c r="M130" s="213" t="s">
        <v>19</v>
      </c>
      <c r="N130" s="214" t="s">
        <v>40</v>
      </c>
      <c r="O130" s="84"/>
      <c r="P130" s="215">
        <f>O130*H130</f>
        <v>0</v>
      </c>
      <c r="Q130" s="215">
        <v>0</v>
      </c>
      <c r="R130" s="215">
        <f>Q130*H130</f>
        <v>0</v>
      </c>
      <c r="S130" s="215">
        <v>0</v>
      </c>
      <c r="T130" s="216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17" t="s">
        <v>265</v>
      </c>
      <c r="AT130" s="217" t="s">
        <v>267</v>
      </c>
      <c r="AU130" s="217" t="s">
        <v>78</v>
      </c>
      <c r="AY130" s="17" t="s">
        <v>266</v>
      </c>
      <c r="BE130" s="218">
        <f>IF(N130="základní",J130,0)</f>
        <v>0</v>
      </c>
      <c r="BF130" s="218">
        <f>IF(N130="snížená",J130,0)</f>
        <v>0</v>
      </c>
      <c r="BG130" s="218">
        <f>IF(N130="zákl. přenesená",J130,0)</f>
        <v>0</v>
      </c>
      <c r="BH130" s="218">
        <f>IF(N130="sníž. přenesená",J130,0)</f>
        <v>0</v>
      </c>
      <c r="BI130" s="218">
        <f>IF(N130="nulová",J130,0)</f>
        <v>0</v>
      </c>
      <c r="BJ130" s="17" t="s">
        <v>76</v>
      </c>
      <c r="BK130" s="218">
        <f>ROUND(I130*H130,2)</f>
        <v>0</v>
      </c>
      <c r="BL130" s="17" t="s">
        <v>265</v>
      </c>
      <c r="BM130" s="217" t="s">
        <v>642</v>
      </c>
    </row>
    <row r="131" s="13" customFormat="1">
      <c r="A131" s="13"/>
      <c r="B131" s="251"/>
      <c r="C131" s="252"/>
      <c r="D131" s="226" t="s">
        <v>275</v>
      </c>
      <c r="E131" s="253" t="s">
        <v>19</v>
      </c>
      <c r="F131" s="254" t="s">
        <v>5881</v>
      </c>
      <c r="G131" s="252"/>
      <c r="H131" s="253" t="s">
        <v>19</v>
      </c>
      <c r="I131" s="255"/>
      <c r="J131" s="252"/>
      <c r="K131" s="252"/>
      <c r="L131" s="256"/>
      <c r="M131" s="257"/>
      <c r="N131" s="258"/>
      <c r="O131" s="258"/>
      <c r="P131" s="258"/>
      <c r="Q131" s="258"/>
      <c r="R131" s="258"/>
      <c r="S131" s="258"/>
      <c r="T131" s="259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60" t="s">
        <v>275</v>
      </c>
      <c r="AU131" s="260" t="s">
        <v>78</v>
      </c>
      <c r="AV131" s="13" t="s">
        <v>76</v>
      </c>
      <c r="AW131" s="13" t="s">
        <v>31</v>
      </c>
      <c r="AX131" s="13" t="s">
        <v>69</v>
      </c>
      <c r="AY131" s="260" t="s">
        <v>266</v>
      </c>
    </row>
    <row r="132" s="12" customFormat="1">
      <c r="A132" s="12"/>
      <c r="B132" s="224"/>
      <c r="C132" s="225"/>
      <c r="D132" s="226" t="s">
        <v>275</v>
      </c>
      <c r="E132" s="227" t="s">
        <v>19</v>
      </c>
      <c r="F132" s="228" t="s">
        <v>5882</v>
      </c>
      <c r="G132" s="225"/>
      <c r="H132" s="229">
        <v>183</v>
      </c>
      <c r="I132" s="230"/>
      <c r="J132" s="225"/>
      <c r="K132" s="225"/>
      <c r="L132" s="231"/>
      <c r="M132" s="236"/>
      <c r="N132" s="237"/>
      <c r="O132" s="237"/>
      <c r="P132" s="237"/>
      <c r="Q132" s="237"/>
      <c r="R132" s="237"/>
      <c r="S132" s="237"/>
      <c r="T132" s="238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T132" s="235" t="s">
        <v>275</v>
      </c>
      <c r="AU132" s="235" t="s">
        <v>78</v>
      </c>
      <c r="AV132" s="12" t="s">
        <v>78</v>
      </c>
      <c r="AW132" s="12" t="s">
        <v>31</v>
      </c>
      <c r="AX132" s="12" t="s">
        <v>69</v>
      </c>
      <c r="AY132" s="235" t="s">
        <v>266</v>
      </c>
    </row>
    <row r="133" s="15" customFormat="1">
      <c r="A133" s="15"/>
      <c r="B133" s="279"/>
      <c r="C133" s="280"/>
      <c r="D133" s="226" t="s">
        <v>275</v>
      </c>
      <c r="E133" s="281" t="s">
        <v>19</v>
      </c>
      <c r="F133" s="282" t="s">
        <v>5864</v>
      </c>
      <c r="G133" s="280"/>
      <c r="H133" s="283">
        <v>183</v>
      </c>
      <c r="I133" s="284"/>
      <c r="J133" s="280"/>
      <c r="K133" s="280"/>
      <c r="L133" s="285"/>
      <c r="M133" s="286"/>
      <c r="N133" s="287"/>
      <c r="O133" s="287"/>
      <c r="P133" s="287"/>
      <c r="Q133" s="287"/>
      <c r="R133" s="287"/>
      <c r="S133" s="287"/>
      <c r="T133" s="288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T133" s="289" t="s">
        <v>275</v>
      </c>
      <c r="AU133" s="289" t="s">
        <v>78</v>
      </c>
      <c r="AV133" s="15" t="s">
        <v>265</v>
      </c>
      <c r="AW133" s="15" t="s">
        <v>31</v>
      </c>
      <c r="AX133" s="15" t="s">
        <v>76</v>
      </c>
      <c r="AY133" s="289" t="s">
        <v>266</v>
      </c>
    </row>
    <row r="134" s="2" customFormat="1" ht="16.5" customHeight="1">
      <c r="A134" s="38"/>
      <c r="B134" s="39"/>
      <c r="C134" s="239" t="s">
        <v>376</v>
      </c>
      <c r="D134" s="239" t="s">
        <v>299</v>
      </c>
      <c r="E134" s="240" t="s">
        <v>4103</v>
      </c>
      <c r="F134" s="241" t="s">
        <v>4104</v>
      </c>
      <c r="G134" s="242" t="s">
        <v>5869</v>
      </c>
      <c r="H134" s="243">
        <v>32.939999999999998</v>
      </c>
      <c r="I134" s="244"/>
      <c r="J134" s="245">
        <f>ROUND(I134*H134,2)</f>
        <v>0</v>
      </c>
      <c r="K134" s="241" t="s">
        <v>19</v>
      </c>
      <c r="L134" s="246"/>
      <c r="M134" s="247" t="s">
        <v>19</v>
      </c>
      <c r="N134" s="248" t="s">
        <v>40</v>
      </c>
      <c r="O134" s="84"/>
      <c r="P134" s="215">
        <f>O134*H134</f>
        <v>0</v>
      </c>
      <c r="Q134" s="215">
        <v>0</v>
      </c>
      <c r="R134" s="215">
        <f>Q134*H134</f>
        <v>0</v>
      </c>
      <c r="S134" s="215">
        <v>0</v>
      </c>
      <c r="T134" s="216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17" t="s">
        <v>303</v>
      </c>
      <c r="AT134" s="217" t="s">
        <v>299</v>
      </c>
      <c r="AU134" s="217" t="s">
        <v>78</v>
      </c>
      <c r="AY134" s="17" t="s">
        <v>266</v>
      </c>
      <c r="BE134" s="218">
        <f>IF(N134="základní",J134,0)</f>
        <v>0</v>
      </c>
      <c r="BF134" s="218">
        <f>IF(N134="snížená",J134,0)</f>
        <v>0</v>
      </c>
      <c r="BG134" s="218">
        <f>IF(N134="zákl. přenesená",J134,0)</f>
        <v>0</v>
      </c>
      <c r="BH134" s="218">
        <f>IF(N134="sníž. přenesená",J134,0)</f>
        <v>0</v>
      </c>
      <c r="BI134" s="218">
        <f>IF(N134="nulová",J134,0)</f>
        <v>0</v>
      </c>
      <c r="BJ134" s="17" t="s">
        <v>76</v>
      </c>
      <c r="BK134" s="218">
        <f>ROUND(I134*H134,2)</f>
        <v>0</v>
      </c>
      <c r="BL134" s="17" t="s">
        <v>265</v>
      </c>
      <c r="BM134" s="217" t="s">
        <v>407</v>
      </c>
    </row>
    <row r="135" s="13" customFormat="1">
      <c r="A135" s="13"/>
      <c r="B135" s="251"/>
      <c r="C135" s="252"/>
      <c r="D135" s="226" t="s">
        <v>275</v>
      </c>
      <c r="E135" s="253" t="s">
        <v>19</v>
      </c>
      <c r="F135" s="254" t="s">
        <v>5881</v>
      </c>
      <c r="G135" s="252"/>
      <c r="H135" s="253" t="s">
        <v>19</v>
      </c>
      <c r="I135" s="255"/>
      <c r="J135" s="252"/>
      <c r="K135" s="252"/>
      <c r="L135" s="256"/>
      <c r="M135" s="257"/>
      <c r="N135" s="258"/>
      <c r="O135" s="258"/>
      <c r="P135" s="258"/>
      <c r="Q135" s="258"/>
      <c r="R135" s="258"/>
      <c r="S135" s="258"/>
      <c r="T135" s="259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60" t="s">
        <v>275</v>
      </c>
      <c r="AU135" s="260" t="s">
        <v>78</v>
      </c>
      <c r="AV135" s="13" t="s">
        <v>76</v>
      </c>
      <c r="AW135" s="13" t="s">
        <v>31</v>
      </c>
      <c r="AX135" s="13" t="s">
        <v>69</v>
      </c>
      <c r="AY135" s="260" t="s">
        <v>266</v>
      </c>
    </row>
    <row r="136" s="12" customFormat="1">
      <c r="A136" s="12"/>
      <c r="B136" s="224"/>
      <c r="C136" s="225"/>
      <c r="D136" s="226" t="s">
        <v>275</v>
      </c>
      <c r="E136" s="227" t="s">
        <v>19</v>
      </c>
      <c r="F136" s="228" t="s">
        <v>5888</v>
      </c>
      <c r="G136" s="225"/>
      <c r="H136" s="229">
        <v>32.939999999999998</v>
      </c>
      <c r="I136" s="230"/>
      <c r="J136" s="225"/>
      <c r="K136" s="225"/>
      <c r="L136" s="231"/>
      <c r="M136" s="236"/>
      <c r="N136" s="237"/>
      <c r="O136" s="237"/>
      <c r="P136" s="237"/>
      <c r="Q136" s="237"/>
      <c r="R136" s="237"/>
      <c r="S136" s="237"/>
      <c r="T136" s="238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T136" s="235" t="s">
        <v>275</v>
      </c>
      <c r="AU136" s="235" t="s">
        <v>78</v>
      </c>
      <c r="AV136" s="12" t="s">
        <v>78</v>
      </c>
      <c r="AW136" s="12" t="s">
        <v>31</v>
      </c>
      <c r="AX136" s="12" t="s">
        <v>69</v>
      </c>
      <c r="AY136" s="235" t="s">
        <v>266</v>
      </c>
    </row>
    <row r="137" s="15" customFormat="1">
      <c r="A137" s="15"/>
      <c r="B137" s="279"/>
      <c r="C137" s="280"/>
      <c r="D137" s="226" t="s">
        <v>275</v>
      </c>
      <c r="E137" s="281" t="s">
        <v>19</v>
      </c>
      <c r="F137" s="282" t="s">
        <v>5864</v>
      </c>
      <c r="G137" s="280"/>
      <c r="H137" s="283">
        <v>32.939999999999998</v>
      </c>
      <c r="I137" s="284"/>
      <c r="J137" s="280"/>
      <c r="K137" s="280"/>
      <c r="L137" s="285"/>
      <c r="M137" s="286"/>
      <c r="N137" s="287"/>
      <c r="O137" s="287"/>
      <c r="P137" s="287"/>
      <c r="Q137" s="287"/>
      <c r="R137" s="287"/>
      <c r="S137" s="287"/>
      <c r="T137" s="288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T137" s="289" t="s">
        <v>275</v>
      </c>
      <c r="AU137" s="289" t="s">
        <v>78</v>
      </c>
      <c r="AV137" s="15" t="s">
        <v>265</v>
      </c>
      <c r="AW137" s="15" t="s">
        <v>31</v>
      </c>
      <c r="AX137" s="15" t="s">
        <v>76</v>
      </c>
      <c r="AY137" s="289" t="s">
        <v>266</v>
      </c>
    </row>
    <row r="138" s="2" customFormat="1" ht="16.5" customHeight="1">
      <c r="A138" s="38"/>
      <c r="B138" s="39"/>
      <c r="C138" s="206" t="s">
        <v>573</v>
      </c>
      <c r="D138" s="206" t="s">
        <v>267</v>
      </c>
      <c r="E138" s="207" t="s">
        <v>5889</v>
      </c>
      <c r="F138" s="208" t="s">
        <v>5890</v>
      </c>
      <c r="G138" s="209" t="s">
        <v>5021</v>
      </c>
      <c r="H138" s="210">
        <v>183</v>
      </c>
      <c r="I138" s="211"/>
      <c r="J138" s="212">
        <f>ROUND(I138*H138,2)</f>
        <v>0</v>
      </c>
      <c r="K138" s="208" t="s">
        <v>19</v>
      </c>
      <c r="L138" s="44"/>
      <c r="M138" s="213" t="s">
        <v>19</v>
      </c>
      <c r="N138" s="214" t="s">
        <v>40</v>
      </c>
      <c r="O138" s="84"/>
      <c r="P138" s="215">
        <f>O138*H138</f>
        <v>0</v>
      </c>
      <c r="Q138" s="215">
        <v>0</v>
      </c>
      <c r="R138" s="215">
        <f>Q138*H138</f>
        <v>0</v>
      </c>
      <c r="S138" s="215">
        <v>0</v>
      </c>
      <c r="T138" s="216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17" t="s">
        <v>265</v>
      </c>
      <c r="AT138" s="217" t="s">
        <v>267</v>
      </c>
      <c r="AU138" s="217" t="s">
        <v>78</v>
      </c>
      <c r="AY138" s="17" t="s">
        <v>266</v>
      </c>
      <c r="BE138" s="218">
        <f>IF(N138="základní",J138,0)</f>
        <v>0</v>
      </c>
      <c r="BF138" s="218">
        <f>IF(N138="snížená",J138,0)</f>
        <v>0</v>
      </c>
      <c r="BG138" s="218">
        <f>IF(N138="zákl. přenesená",J138,0)</f>
        <v>0</v>
      </c>
      <c r="BH138" s="218">
        <f>IF(N138="sníž. přenesená",J138,0)</f>
        <v>0</v>
      </c>
      <c r="BI138" s="218">
        <f>IF(N138="nulová",J138,0)</f>
        <v>0</v>
      </c>
      <c r="BJ138" s="17" t="s">
        <v>76</v>
      </c>
      <c r="BK138" s="218">
        <f>ROUND(I138*H138,2)</f>
        <v>0</v>
      </c>
      <c r="BL138" s="17" t="s">
        <v>265</v>
      </c>
      <c r="BM138" s="217" t="s">
        <v>670</v>
      </c>
    </row>
    <row r="139" s="13" customFormat="1">
      <c r="A139" s="13"/>
      <c r="B139" s="251"/>
      <c r="C139" s="252"/>
      <c r="D139" s="226" t="s">
        <v>275</v>
      </c>
      <c r="E139" s="253" t="s">
        <v>19</v>
      </c>
      <c r="F139" s="254" t="s">
        <v>5881</v>
      </c>
      <c r="G139" s="252"/>
      <c r="H139" s="253" t="s">
        <v>19</v>
      </c>
      <c r="I139" s="255"/>
      <c r="J139" s="252"/>
      <c r="K139" s="252"/>
      <c r="L139" s="256"/>
      <c r="M139" s="257"/>
      <c r="N139" s="258"/>
      <c r="O139" s="258"/>
      <c r="P139" s="258"/>
      <c r="Q139" s="258"/>
      <c r="R139" s="258"/>
      <c r="S139" s="258"/>
      <c r="T139" s="259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60" t="s">
        <v>275</v>
      </c>
      <c r="AU139" s="260" t="s">
        <v>78</v>
      </c>
      <c r="AV139" s="13" t="s">
        <v>76</v>
      </c>
      <c r="AW139" s="13" t="s">
        <v>31</v>
      </c>
      <c r="AX139" s="13" t="s">
        <v>69</v>
      </c>
      <c r="AY139" s="260" t="s">
        <v>266</v>
      </c>
    </row>
    <row r="140" s="12" customFormat="1">
      <c r="A140" s="12"/>
      <c r="B140" s="224"/>
      <c r="C140" s="225"/>
      <c r="D140" s="226" t="s">
        <v>275</v>
      </c>
      <c r="E140" s="227" t="s">
        <v>19</v>
      </c>
      <c r="F140" s="228" t="s">
        <v>5882</v>
      </c>
      <c r="G140" s="225"/>
      <c r="H140" s="229">
        <v>183</v>
      </c>
      <c r="I140" s="230"/>
      <c r="J140" s="225"/>
      <c r="K140" s="225"/>
      <c r="L140" s="231"/>
      <c r="M140" s="236"/>
      <c r="N140" s="237"/>
      <c r="O140" s="237"/>
      <c r="P140" s="237"/>
      <c r="Q140" s="237"/>
      <c r="R140" s="237"/>
      <c r="S140" s="237"/>
      <c r="T140" s="238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T140" s="235" t="s">
        <v>275</v>
      </c>
      <c r="AU140" s="235" t="s">
        <v>78</v>
      </c>
      <c r="AV140" s="12" t="s">
        <v>78</v>
      </c>
      <c r="AW140" s="12" t="s">
        <v>31</v>
      </c>
      <c r="AX140" s="12" t="s">
        <v>69</v>
      </c>
      <c r="AY140" s="235" t="s">
        <v>266</v>
      </c>
    </row>
    <row r="141" s="15" customFormat="1">
      <c r="A141" s="15"/>
      <c r="B141" s="279"/>
      <c r="C141" s="280"/>
      <c r="D141" s="226" t="s">
        <v>275</v>
      </c>
      <c r="E141" s="281" t="s">
        <v>19</v>
      </c>
      <c r="F141" s="282" t="s">
        <v>5864</v>
      </c>
      <c r="G141" s="280"/>
      <c r="H141" s="283">
        <v>183</v>
      </c>
      <c r="I141" s="284"/>
      <c r="J141" s="280"/>
      <c r="K141" s="280"/>
      <c r="L141" s="285"/>
      <c r="M141" s="286"/>
      <c r="N141" s="287"/>
      <c r="O141" s="287"/>
      <c r="P141" s="287"/>
      <c r="Q141" s="287"/>
      <c r="R141" s="287"/>
      <c r="S141" s="287"/>
      <c r="T141" s="288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T141" s="289" t="s">
        <v>275</v>
      </c>
      <c r="AU141" s="289" t="s">
        <v>78</v>
      </c>
      <c r="AV141" s="15" t="s">
        <v>265</v>
      </c>
      <c r="AW141" s="15" t="s">
        <v>31</v>
      </c>
      <c r="AX141" s="15" t="s">
        <v>76</v>
      </c>
      <c r="AY141" s="289" t="s">
        <v>266</v>
      </c>
    </row>
    <row r="142" s="11" customFormat="1" ht="22.8" customHeight="1">
      <c r="A142" s="11"/>
      <c r="B142" s="192"/>
      <c r="C142" s="193"/>
      <c r="D142" s="194" t="s">
        <v>68</v>
      </c>
      <c r="E142" s="277" t="s">
        <v>78</v>
      </c>
      <c r="F142" s="277" t="s">
        <v>567</v>
      </c>
      <c r="G142" s="193"/>
      <c r="H142" s="193"/>
      <c r="I142" s="196"/>
      <c r="J142" s="278">
        <f>BK142</f>
        <v>0</v>
      </c>
      <c r="K142" s="193"/>
      <c r="L142" s="198"/>
      <c r="M142" s="199"/>
      <c r="N142" s="200"/>
      <c r="O142" s="200"/>
      <c r="P142" s="201">
        <f>SUM(P143:P205)</f>
        <v>0</v>
      </c>
      <c r="Q142" s="200"/>
      <c r="R142" s="201">
        <f>SUM(R143:R205)</f>
        <v>0</v>
      </c>
      <c r="S142" s="200"/>
      <c r="T142" s="202">
        <f>SUM(T143:T205)</f>
        <v>0</v>
      </c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R142" s="203" t="s">
        <v>76</v>
      </c>
      <c r="AT142" s="204" t="s">
        <v>68</v>
      </c>
      <c r="AU142" s="204" t="s">
        <v>76</v>
      </c>
      <c r="AY142" s="203" t="s">
        <v>266</v>
      </c>
      <c r="BK142" s="205">
        <f>SUM(BK143:BK205)</f>
        <v>0</v>
      </c>
    </row>
    <row r="143" s="2" customFormat="1" ht="24.15" customHeight="1">
      <c r="A143" s="38"/>
      <c r="B143" s="39"/>
      <c r="C143" s="206" t="s">
        <v>579</v>
      </c>
      <c r="D143" s="206" t="s">
        <v>267</v>
      </c>
      <c r="E143" s="207" t="s">
        <v>5891</v>
      </c>
      <c r="F143" s="208" t="s">
        <v>5892</v>
      </c>
      <c r="G143" s="209" t="s">
        <v>5035</v>
      </c>
      <c r="H143" s="210">
        <v>544.5</v>
      </c>
      <c r="I143" s="211"/>
      <c r="J143" s="212">
        <f>ROUND(I143*H143,2)</f>
        <v>0</v>
      </c>
      <c r="K143" s="208" t="s">
        <v>19</v>
      </c>
      <c r="L143" s="44"/>
      <c r="M143" s="213" t="s">
        <v>19</v>
      </c>
      <c r="N143" s="214" t="s">
        <v>40</v>
      </c>
      <c r="O143" s="84"/>
      <c r="P143" s="215">
        <f>O143*H143</f>
        <v>0</v>
      </c>
      <c r="Q143" s="215">
        <v>0</v>
      </c>
      <c r="R143" s="215">
        <f>Q143*H143</f>
        <v>0</v>
      </c>
      <c r="S143" s="215">
        <v>0</v>
      </c>
      <c r="T143" s="216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17" t="s">
        <v>265</v>
      </c>
      <c r="AT143" s="217" t="s">
        <v>267</v>
      </c>
      <c r="AU143" s="217" t="s">
        <v>78</v>
      </c>
      <c r="AY143" s="17" t="s">
        <v>266</v>
      </c>
      <c r="BE143" s="218">
        <f>IF(N143="základní",J143,0)</f>
        <v>0</v>
      </c>
      <c r="BF143" s="218">
        <f>IF(N143="snížená",J143,0)</f>
        <v>0</v>
      </c>
      <c r="BG143" s="218">
        <f>IF(N143="zákl. přenesená",J143,0)</f>
        <v>0</v>
      </c>
      <c r="BH143" s="218">
        <f>IF(N143="sníž. přenesená",J143,0)</f>
        <v>0</v>
      </c>
      <c r="BI143" s="218">
        <f>IF(N143="nulová",J143,0)</f>
        <v>0</v>
      </c>
      <c r="BJ143" s="17" t="s">
        <v>76</v>
      </c>
      <c r="BK143" s="218">
        <f>ROUND(I143*H143,2)</f>
        <v>0</v>
      </c>
      <c r="BL143" s="17" t="s">
        <v>265</v>
      </c>
      <c r="BM143" s="217" t="s">
        <v>683</v>
      </c>
    </row>
    <row r="144" s="13" customFormat="1">
      <c r="A144" s="13"/>
      <c r="B144" s="251"/>
      <c r="C144" s="252"/>
      <c r="D144" s="226" t="s">
        <v>275</v>
      </c>
      <c r="E144" s="253" t="s">
        <v>19</v>
      </c>
      <c r="F144" s="254" t="s">
        <v>5893</v>
      </c>
      <c r="G144" s="252"/>
      <c r="H144" s="253" t="s">
        <v>19</v>
      </c>
      <c r="I144" s="255"/>
      <c r="J144" s="252"/>
      <c r="K144" s="252"/>
      <c r="L144" s="256"/>
      <c r="M144" s="257"/>
      <c r="N144" s="258"/>
      <c r="O144" s="258"/>
      <c r="P144" s="258"/>
      <c r="Q144" s="258"/>
      <c r="R144" s="258"/>
      <c r="S144" s="258"/>
      <c r="T144" s="259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60" t="s">
        <v>275</v>
      </c>
      <c r="AU144" s="260" t="s">
        <v>78</v>
      </c>
      <c r="AV144" s="13" t="s">
        <v>76</v>
      </c>
      <c r="AW144" s="13" t="s">
        <v>31</v>
      </c>
      <c r="AX144" s="13" t="s">
        <v>69</v>
      </c>
      <c r="AY144" s="260" t="s">
        <v>266</v>
      </c>
    </row>
    <row r="145" s="13" customFormat="1">
      <c r="A145" s="13"/>
      <c r="B145" s="251"/>
      <c r="C145" s="252"/>
      <c r="D145" s="226" t="s">
        <v>275</v>
      </c>
      <c r="E145" s="253" t="s">
        <v>19</v>
      </c>
      <c r="F145" s="254" t="s">
        <v>5894</v>
      </c>
      <c r="G145" s="252"/>
      <c r="H145" s="253" t="s">
        <v>19</v>
      </c>
      <c r="I145" s="255"/>
      <c r="J145" s="252"/>
      <c r="K145" s="252"/>
      <c r="L145" s="256"/>
      <c r="M145" s="257"/>
      <c r="N145" s="258"/>
      <c r="O145" s="258"/>
      <c r="P145" s="258"/>
      <c r="Q145" s="258"/>
      <c r="R145" s="258"/>
      <c r="S145" s="258"/>
      <c r="T145" s="259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60" t="s">
        <v>275</v>
      </c>
      <c r="AU145" s="260" t="s">
        <v>78</v>
      </c>
      <c r="AV145" s="13" t="s">
        <v>76</v>
      </c>
      <c r="AW145" s="13" t="s">
        <v>31</v>
      </c>
      <c r="AX145" s="13" t="s">
        <v>69</v>
      </c>
      <c r="AY145" s="260" t="s">
        <v>266</v>
      </c>
    </row>
    <row r="146" s="12" customFormat="1">
      <c r="A146" s="12"/>
      <c r="B146" s="224"/>
      <c r="C146" s="225"/>
      <c r="D146" s="226" t="s">
        <v>275</v>
      </c>
      <c r="E146" s="227" t="s">
        <v>19</v>
      </c>
      <c r="F146" s="228" t="s">
        <v>5895</v>
      </c>
      <c r="G146" s="225"/>
      <c r="H146" s="229">
        <v>160.5</v>
      </c>
      <c r="I146" s="230"/>
      <c r="J146" s="225"/>
      <c r="K146" s="225"/>
      <c r="L146" s="231"/>
      <c r="M146" s="236"/>
      <c r="N146" s="237"/>
      <c r="O146" s="237"/>
      <c r="P146" s="237"/>
      <c r="Q146" s="237"/>
      <c r="R146" s="237"/>
      <c r="S146" s="237"/>
      <c r="T146" s="238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T146" s="235" t="s">
        <v>275</v>
      </c>
      <c r="AU146" s="235" t="s">
        <v>78</v>
      </c>
      <c r="AV146" s="12" t="s">
        <v>78</v>
      </c>
      <c r="AW146" s="12" t="s">
        <v>31</v>
      </c>
      <c r="AX146" s="12" t="s">
        <v>69</v>
      </c>
      <c r="AY146" s="235" t="s">
        <v>266</v>
      </c>
    </row>
    <row r="147" s="13" customFormat="1">
      <c r="A147" s="13"/>
      <c r="B147" s="251"/>
      <c r="C147" s="252"/>
      <c r="D147" s="226" t="s">
        <v>275</v>
      </c>
      <c r="E147" s="253" t="s">
        <v>19</v>
      </c>
      <c r="F147" s="254" t="s">
        <v>5896</v>
      </c>
      <c r="G147" s="252"/>
      <c r="H147" s="253" t="s">
        <v>19</v>
      </c>
      <c r="I147" s="255"/>
      <c r="J147" s="252"/>
      <c r="K147" s="252"/>
      <c r="L147" s="256"/>
      <c r="M147" s="257"/>
      <c r="N147" s="258"/>
      <c r="O147" s="258"/>
      <c r="P147" s="258"/>
      <c r="Q147" s="258"/>
      <c r="R147" s="258"/>
      <c r="S147" s="258"/>
      <c r="T147" s="259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60" t="s">
        <v>275</v>
      </c>
      <c r="AU147" s="260" t="s">
        <v>78</v>
      </c>
      <c r="AV147" s="13" t="s">
        <v>76</v>
      </c>
      <c r="AW147" s="13" t="s">
        <v>31</v>
      </c>
      <c r="AX147" s="13" t="s">
        <v>69</v>
      </c>
      <c r="AY147" s="260" t="s">
        <v>266</v>
      </c>
    </row>
    <row r="148" s="12" customFormat="1">
      <c r="A148" s="12"/>
      <c r="B148" s="224"/>
      <c r="C148" s="225"/>
      <c r="D148" s="226" t="s">
        <v>275</v>
      </c>
      <c r="E148" s="227" t="s">
        <v>19</v>
      </c>
      <c r="F148" s="228" t="s">
        <v>5897</v>
      </c>
      <c r="G148" s="225"/>
      <c r="H148" s="229">
        <v>384</v>
      </c>
      <c r="I148" s="230"/>
      <c r="J148" s="225"/>
      <c r="K148" s="225"/>
      <c r="L148" s="231"/>
      <c r="M148" s="236"/>
      <c r="N148" s="237"/>
      <c r="O148" s="237"/>
      <c r="P148" s="237"/>
      <c r="Q148" s="237"/>
      <c r="R148" s="237"/>
      <c r="S148" s="237"/>
      <c r="T148" s="238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T148" s="235" t="s">
        <v>275</v>
      </c>
      <c r="AU148" s="235" t="s">
        <v>78</v>
      </c>
      <c r="AV148" s="12" t="s">
        <v>78</v>
      </c>
      <c r="AW148" s="12" t="s">
        <v>31</v>
      </c>
      <c r="AX148" s="12" t="s">
        <v>69</v>
      </c>
      <c r="AY148" s="235" t="s">
        <v>266</v>
      </c>
    </row>
    <row r="149" s="15" customFormat="1">
      <c r="A149" s="15"/>
      <c r="B149" s="279"/>
      <c r="C149" s="280"/>
      <c r="D149" s="226" t="s">
        <v>275</v>
      </c>
      <c r="E149" s="281" t="s">
        <v>19</v>
      </c>
      <c r="F149" s="282" t="s">
        <v>5864</v>
      </c>
      <c r="G149" s="280"/>
      <c r="H149" s="283">
        <v>544.5</v>
      </c>
      <c r="I149" s="284"/>
      <c r="J149" s="280"/>
      <c r="K149" s="280"/>
      <c r="L149" s="285"/>
      <c r="M149" s="286"/>
      <c r="N149" s="287"/>
      <c r="O149" s="287"/>
      <c r="P149" s="287"/>
      <c r="Q149" s="287"/>
      <c r="R149" s="287"/>
      <c r="S149" s="287"/>
      <c r="T149" s="288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T149" s="289" t="s">
        <v>275</v>
      </c>
      <c r="AU149" s="289" t="s">
        <v>78</v>
      </c>
      <c r="AV149" s="15" t="s">
        <v>265</v>
      </c>
      <c r="AW149" s="15" t="s">
        <v>31</v>
      </c>
      <c r="AX149" s="15" t="s">
        <v>76</v>
      </c>
      <c r="AY149" s="289" t="s">
        <v>266</v>
      </c>
    </row>
    <row r="150" s="2" customFormat="1" ht="24.15" customHeight="1">
      <c r="A150" s="38"/>
      <c r="B150" s="39"/>
      <c r="C150" s="206" t="s">
        <v>8</v>
      </c>
      <c r="D150" s="206" t="s">
        <v>267</v>
      </c>
      <c r="E150" s="207" t="s">
        <v>5898</v>
      </c>
      <c r="F150" s="208" t="s">
        <v>5899</v>
      </c>
      <c r="G150" s="209" t="s">
        <v>5035</v>
      </c>
      <c r="H150" s="210">
        <v>19.5</v>
      </c>
      <c r="I150" s="211"/>
      <c r="J150" s="212">
        <f>ROUND(I150*H150,2)</f>
        <v>0</v>
      </c>
      <c r="K150" s="208" t="s">
        <v>19</v>
      </c>
      <c r="L150" s="44"/>
      <c r="M150" s="213" t="s">
        <v>19</v>
      </c>
      <c r="N150" s="214" t="s">
        <v>40</v>
      </c>
      <c r="O150" s="84"/>
      <c r="P150" s="215">
        <f>O150*H150</f>
        <v>0</v>
      </c>
      <c r="Q150" s="215">
        <v>0</v>
      </c>
      <c r="R150" s="215">
        <f>Q150*H150</f>
        <v>0</v>
      </c>
      <c r="S150" s="215">
        <v>0</v>
      </c>
      <c r="T150" s="216">
        <f>S150*H150</f>
        <v>0</v>
      </c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R150" s="217" t="s">
        <v>265</v>
      </c>
      <c r="AT150" s="217" t="s">
        <v>267</v>
      </c>
      <c r="AU150" s="217" t="s">
        <v>78</v>
      </c>
      <c r="AY150" s="17" t="s">
        <v>266</v>
      </c>
      <c r="BE150" s="218">
        <f>IF(N150="základní",J150,0)</f>
        <v>0</v>
      </c>
      <c r="BF150" s="218">
        <f>IF(N150="snížená",J150,0)</f>
        <v>0</v>
      </c>
      <c r="BG150" s="218">
        <f>IF(N150="zákl. přenesená",J150,0)</f>
        <v>0</v>
      </c>
      <c r="BH150" s="218">
        <f>IF(N150="sníž. přenesená",J150,0)</f>
        <v>0</v>
      </c>
      <c r="BI150" s="218">
        <f>IF(N150="nulová",J150,0)</f>
        <v>0</v>
      </c>
      <c r="BJ150" s="17" t="s">
        <v>76</v>
      </c>
      <c r="BK150" s="218">
        <f>ROUND(I150*H150,2)</f>
        <v>0</v>
      </c>
      <c r="BL150" s="17" t="s">
        <v>265</v>
      </c>
      <c r="BM150" s="217" t="s">
        <v>697</v>
      </c>
    </row>
    <row r="151" s="13" customFormat="1">
      <c r="A151" s="13"/>
      <c r="B151" s="251"/>
      <c r="C151" s="252"/>
      <c r="D151" s="226" t="s">
        <v>275</v>
      </c>
      <c r="E151" s="253" t="s">
        <v>19</v>
      </c>
      <c r="F151" s="254" t="s">
        <v>5893</v>
      </c>
      <c r="G151" s="252"/>
      <c r="H151" s="253" t="s">
        <v>19</v>
      </c>
      <c r="I151" s="255"/>
      <c r="J151" s="252"/>
      <c r="K151" s="252"/>
      <c r="L151" s="256"/>
      <c r="M151" s="257"/>
      <c r="N151" s="258"/>
      <c r="O151" s="258"/>
      <c r="P151" s="258"/>
      <c r="Q151" s="258"/>
      <c r="R151" s="258"/>
      <c r="S151" s="258"/>
      <c r="T151" s="259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60" t="s">
        <v>275</v>
      </c>
      <c r="AU151" s="260" t="s">
        <v>78</v>
      </c>
      <c r="AV151" s="13" t="s">
        <v>76</v>
      </c>
      <c r="AW151" s="13" t="s">
        <v>31</v>
      </c>
      <c r="AX151" s="13" t="s">
        <v>69</v>
      </c>
      <c r="AY151" s="260" t="s">
        <v>266</v>
      </c>
    </row>
    <row r="152" s="13" customFormat="1">
      <c r="A152" s="13"/>
      <c r="B152" s="251"/>
      <c r="C152" s="252"/>
      <c r="D152" s="226" t="s">
        <v>275</v>
      </c>
      <c r="E152" s="253" t="s">
        <v>19</v>
      </c>
      <c r="F152" s="254" t="s">
        <v>5900</v>
      </c>
      <c r="G152" s="252"/>
      <c r="H152" s="253" t="s">
        <v>19</v>
      </c>
      <c r="I152" s="255"/>
      <c r="J152" s="252"/>
      <c r="K152" s="252"/>
      <c r="L152" s="256"/>
      <c r="M152" s="257"/>
      <c r="N152" s="258"/>
      <c r="O152" s="258"/>
      <c r="P152" s="258"/>
      <c r="Q152" s="258"/>
      <c r="R152" s="258"/>
      <c r="S152" s="258"/>
      <c r="T152" s="259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60" t="s">
        <v>275</v>
      </c>
      <c r="AU152" s="260" t="s">
        <v>78</v>
      </c>
      <c r="AV152" s="13" t="s">
        <v>76</v>
      </c>
      <c r="AW152" s="13" t="s">
        <v>31</v>
      </c>
      <c r="AX152" s="13" t="s">
        <v>69</v>
      </c>
      <c r="AY152" s="260" t="s">
        <v>266</v>
      </c>
    </row>
    <row r="153" s="12" customFormat="1">
      <c r="A153" s="12"/>
      <c r="B153" s="224"/>
      <c r="C153" s="225"/>
      <c r="D153" s="226" t="s">
        <v>275</v>
      </c>
      <c r="E153" s="227" t="s">
        <v>19</v>
      </c>
      <c r="F153" s="228" t="s">
        <v>5901</v>
      </c>
      <c r="G153" s="225"/>
      <c r="H153" s="229">
        <v>19.5</v>
      </c>
      <c r="I153" s="230"/>
      <c r="J153" s="225"/>
      <c r="K153" s="225"/>
      <c r="L153" s="231"/>
      <c r="M153" s="236"/>
      <c r="N153" s="237"/>
      <c r="O153" s="237"/>
      <c r="P153" s="237"/>
      <c r="Q153" s="237"/>
      <c r="R153" s="237"/>
      <c r="S153" s="237"/>
      <c r="T153" s="238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T153" s="235" t="s">
        <v>275</v>
      </c>
      <c r="AU153" s="235" t="s">
        <v>78</v>
      </c>
      <c r="AV153" s="12" t="s">
        <v>78</v>
      </c>
      <c r="AW153" s="12" t="s">
        <v>31</v>
      </c>
      <c r="AX153" s="12" t="s">
        <v>69</v>
      </c>
      <c r="AY153" s="235" t="s">
        <v>266</v>
      </c>
    </row>
    <row r="154" s="15" customFormat="1">
      <c r="A154" s="15"/>
      <c r="B154" s="279"/>
      <c r="C154" s="280"/>
      <c r="D154" s="226" t="s">
        <v>275</v>
      </c>
      <c r="E154" s="281" t="s">
        <v>19</v>
      </c>
      <c r="F154" s="282" t="s">
        <v>5864</v>
      </c>
      <c r="G154" s="280"/>
      <c r="H154" s="283">
        <v>19.5</v>
      </c>
      <c r="I154" s="284"/>
      <c r="J154" s="280"/>
      <c r="K154" s="280"/>
      <c r="L154" s="285"/>
      <c r="M154" s="286"/>
      <c r="N154" s="287"/>
      <c r="O154" s="287"/>
      <c r="P154" s="287"/>
      <c r="Q154" s="287"/>
      <c r="R154" s="287"/>
      <c r="S154" s="287"/>
      <c r="T154" s="288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T154" s="289" t="s">
        <v>275</v>
      </c>
      <c r="AU154" s="289" t="s">
        <v>78</v>
      </c>
      <c r="AV154" s="15" t="s">
        <v>265</v>
      </c>
      <c r="AW154" s="15" t="s">
        <v>31</v>
      </c>
      <c r="AX154" s="15" t="s">
        <v>76</v>
      </c>
      <c r="AY154" s="289" t="s">
        <v>266</v>
      </c>
    </row>
    <row r="155" s="2" customFormat="1" ht="24.15" customHeight="1">
      <c r="A155" s="38"/>
      <c r="B155" s="39"/>
      <c r="C155" s="206" t="s">
        <v>591</v>
      </c>
      <c r="D155" s="206" t="s">
        <v>267</v>
      </c>
      <c r="E155" s="207" t="s">
        <v>5902</v>
      </c>
      <c r="F155" s="208" t="s">
        <v>5903</v>
      </c>
      <c r="G155" s="209" t="s">
        <v>5035</v>
      </c>
      <c r="H155" s="210">
        <v>564</v>
      </c>
      <c r="I155" s="211"/>
      <c r="J155" s="212">
        <f>ROUND(I155*H155,2)</f>
        <v>0</v>
      </c>
      <c r="K155" s="208" t="s">
        <v>19</v>
      </c>
      <c r="L155" s="44"/>
      <c r="M155" s="213" t="s">
        <v>19</v>
      </c>
      <c r="N155" s="214" t="s">
        <v>40</v>
      </c>
      <c r="O155" s="84"/>
      <c r="P155" s="215">
        <f>O155*H155</f>
        <v>0</v>
      </c>
      <c r="Q155" s="215">
        <v>0</v>
      </c>
      <c r="R155" s="215">
        <f>Q155*H155</f>
        <v>0</v>
      </c>
      <c r="S155" s="215">
        <v>0</v>
      </c>
      <c r="T155" s="216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217" t="s">
        <v>265</v>
      </c>
      <c r="AT155" s="217" t="s">
        <v>267</v>
      </c>
      <c r="AU155" s="217" t="s">
        <v>78</v>
      </c>
      <c r="AY155" s="17" t="s">
        <v>266</v>
      </c>
      <c r="BE155" s="218">
        <f>IF(N155="základní",J155,0)</f>
        <v>0</v>
      </c>
      <c r="BF155" s="218">
        <f>IF(N155="snížená",J155,0)</f>
        <v>0</v>
      </c>
      <c r="BG155" s="218">
        <f>IF(N155="zákl. přenesená",J155,0)</f>
        <v>0</v>
      </c>
      <c r="BH155" s="218">
        <f>IF(N155="sníž. přenesená",J155,0)</f>
        <v>0</v>
      </c>
      <c r="BI155" s="218">
        <f>IF(N155="nulová",J155,0)</f>
        <v>0</v>
      </c>
      <c r="BJ155" s="17" t="s">
        <v>76</v>
      </c>
      <c r="BK155" s="218">
        <f>ROUND(I155*H155,2)</f>
        <v>0</v>
      </c>
      <c r="BL155" s="17" t="s">
        <v>265</v>
      </c>
      <c r="BM155" s="217" t="s">
        <v>711</v>
      </c>
    </row>
    <row r="156" s="13" customFormat="1">
      <c r="A156" s="13"/>
      <c r="B156" s="251"/>
      <c r="C156" s="252"/>
      <c r="D156" s="226" t="s">
        <v>275</v>
      </c>
      <c r="E156" s="253" t="s">
        <v>19</v>
      </c>
      <c r="F156" s="254" t="s">
        <v>5904</v>
      </c>
      <c r="G156" s="252"/>
      <c r="H156" s="253" t="s">
        <v>19</v>
      </c>
      <c r="I156" s="255"/>
      <c r="J156" s="252"/>
      <c r="K156" s="252"/>
      <c r="L156" s="256"/>
      <c r="M156" s="257"/>
      <c r="N156" s="258"/>
      <c r="O156" s="258"/>
      <c r="P156" s="258"/>
      <c r="Q156" s="258"/>
      <c r="R156" s="258"/>
      <c r="S156" s="258"/>
      <c r="T156" s="259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60" t="s">
        <v>275</v>
      </c>
      <c r="AU156" s="260" t="s">
        <v>78</v>
      </c>
      <c r="AV156" s="13" t="s">
        <v>76</v>
      </c>
      <c r="AW156" s="13" t="s">
        <v>31</v>
      </c>
      <c r="AX156" s="13" t="s">
        <v>69</v>
      </c>
      <c r="AY156" s="260" t="s">
        <v>266</v>
      </c>
    </row>
    <row r="157" s="13" customFormat="1">
      <c r="A157" s="13"/>
      <c r="B157" s="251"/>
      <c r="C157" s="252"/>
      <c r="D157" s="226" t="s">
        <v>275</v>
      </c>
      <c r="E157" s="253" t="s">
        <v>19</v>
      </c>
      <c r="F157" s="254" t="s">
        <v>5905</v>
      </c>
      <c r="G157" s="252"/>
      <c r="H157" s="253" t="s">
        <v>19</v>
      </c>
      <c r="I157" s="255"/>
      <c r="J157" s="252"/>
      <c r="K157" s="252"/>
      <c r="L157" s="256"/>
      <c r="M157" s="257"/>
      <c r="N157" s="258"/>
      <c r="O157" s="258"/>
      <c r="P157" s="258"/>
      <c r="Q157" s="258"/>
      <c r="R157" s="258"/>
      <c r="S157" s="258"/>
      <c r="T157" s="259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60" t="s">
        <v>275</v>
      </c>
      <c r="AU157" s="260" t="s">
        <v>78</v>
      </c>
      <c r="AV157" s="13" t="s">
        <v>76</v>
      </c>
      <c r="AW157" s="13" t="s">
        <v>31</v>
      </c>
      <c r="AX157" s="13" t="s">
        <v>69</v>
      </c>
      <c r="AY157" s="260" t="s">
        <v>266</v>
      </c>
    </row>
    <row r="158" s="12" customFormat="1">
      <c r="A158" s="12"/>
      <c r="B158" s="224"/>
      <c r="C158" s="225"/>
      <c r="D158" s="226" t="s">
        <v>275</v>
      </c>
      <c r="E158" s="227" t="s">
        <v>19</v>
      </c>
      <c r="F158" s="228" t="s">
        <v>5906</v>
      </c>
      <c r="G158" s="225"/>
      <c r="H158" s="229">
        <v>180</v>
      </c>
      <c r="I158" s="230"/>
      <c r="J158" s="225"/>
      <c r="K158" s="225"/>
      <c r="L158" s="231"/>
      <c r="M158" s="236"/>
      <c r="N158" s="237"/>
      <c r="O158" s="237"/>
      <c r="P158" s="237"/>
      <c r="Q158" s="237"/>
      <c r="R158" s="237"/>
      <c r="S158" s="237"/>
      <c r="T158" s="238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T158" s="235" t="s">
        <v>275</v>
      </c>
      <c r="AU158" s="235" t="s">
        <v>78</v>
      </c>
      <c r="AV158" s="12" t="s">
        <v>78</v>
      </c>
      <c r="AW158" s="12" t="s">
        <v>31</v>
      </c>
      <c r="AX158" s="12" t="s">
        <v>69</v>
      </c>
      <c r="AY158" s="235" t="s">
        <v>266</v>
      </c>
    </row>
    <row r="159" s="13" customFormat="1">
      <c r="A159" s="13"/>
      <c r="B159" s="251"/>
      <c r="C159" s="252"/>
      <c r="D159" s="226" t="s">
        <v>275</v>
      </c>
      <c r="E159" s="253" t="s">
        <v>19</v>
      </c>
      <c r="F159" s="254" t="s">
        <v>5896</v>
      </c>
      <c r="G159" s="252"/>
      <c r="H159" s="253" t="s">
        <v>19</v>
      </c>
      <c r="I159" s="255"/>
      <c r="J159" s="252"/>
      <c r="K159" s="252"/>
      <c r="L159" s="256"/>
      <c r="M159" s="257"/>
      <c r="N159" s="258"/>
      <c r="O159" s="258"/>
      <c r="P159" s="258"/>
      <c r="Q159" s="258"/>
      <c r="R159" s="258"/>
      <c r="S159" s="258"/>
      <c r="T159" s="259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60" t="s">
        <v>275</v>
      </c>
      <c r="AU159" s="260" t="s">
        <v>78</v>
      </c>
      <c r="AV159" s="13" t="s">
        <v>76</v>
      </c>
      <c r="AW159" s="13" t="s">
        <v>31</v>
      </c>
      <c r="AX159" s="13" t="s">
        <v>69</v>
      </c>
      <c r="AY159" s="260" t="s">
        <v>266</v>
      </c>
    </row>
    <row r="160" s="12" customFormat="1">
      <c r="A160" s="12"/>
      <c r="B160" s="224"/>
      <c r="C160" s="225"/>
      <c r="D160" s="226" t="s">
        <v>275</v>
      </c>
      <c r="E160" s="227" t="s">
        <v>19</v>
      </c>
      <c r="F160" s="228" t="s">
        <v>5897</v>
      </c>
      <c r="G160" s="225"/>
      <c r="H160" s="229">
        <v>384</v>
      </c>
      <c r="I160" s="230"/>
      <c r="J160" s="225"/>
      <c r="K160" s="225"/>
      <c r="L160" s="231"/>
      <c r="M160" s="236"/>
      <c r="N160" s="237"/>
      <c r="O160" s="237"/>
      <c r="P160" s="237"/>
      <c r="Q160" s="237"/>
      <c r="R160" s="237"/>
      <c r="S160" s="237"/>
      <c r="T160" s="238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T160" s="235" t="s">
        <v>275</v>
      </c>
      <c r="AU160" s="235" t="s">
        <v>78</v>
      </c>
      <c r="AV160" s="12" t="s">
        <v>78</v>
      </c>
      <c r="AW160" s="12" t="s">
        <v>31</v>
      </c>
      <c r="AX160" s="12" t="s">
        <v>69</v>
      </c>
      <c r="AY160" s="235" t="s">
        <v>266</v>
      </c>
    </row>
    <row r="161" s="15" customFormat="1">
      <c r="A161" s="15"/>
      <c r="B161" s="279"/>
      <c r="C161" s="280"/>
      <c r="D161" s="226" t="s">
        <v>275</v>
      </c>
      <c r="E161" s="281" t="s">
        <v>19</v>
      </c>
      <c r="F161" s="282" t="s">
        <v>5864</v>
      </c>
      <c r="G161" s="280"/>
      <c r="H161" s="283">
        <v>564</v>
      </c>
      <c r="I161" s="284"/>
      <c r="J161" s="280"/>
      <c r="K161" s="280"/>
      <c r="L161" s="285"/>
      <c r="M161" s="286"/>
      <c r="N161" s="287"/>
      <c r="O161" s="287"/>
      <c r="P161" s="287"/>
      <c r="Q161" s="287"/>
      <c r="R161" s="287"/>
      <c r="S161" s="287"/>
      <c r="T161" s="288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T161" s="289" t="s">
        <v>275</v>
      </c>
      <c r="AU161" s="289" t="s">
        <v>78</v>
      </c>
      <c r="AV161" s="15" t="s">
        <v>265</v>
      </c>
      <c r="AW161" s="15" t="s">
        <v>31</v>
      </c>
      <c r="AX161" s="15" t="s">
        <v>76</v>
      </c>
      <c r="AY161" s="289" t="s">
        <v>266</v>
      </c>
    </row>
    <row r="162" s="2" customFormat="1" ht="16.5" customHeight="1">
      <c r="A162" s="38"/>
      <c r="B162" s="39"/>
      <c r="C162" s="239" t="s">
        <v>598</v>
      </c>
      <c r="D162" s="239" t="s">
        <v>299</v>
      </c>
      <c r="E162" s="240" t="s">
        <v>5907</v>
      </c>
      <c r="F162" s="241" t="s">
        <v>5908</v>
      </c>
      <c r="G162" s="242" t="s">
        <v>5211</v>
      </c>
      <c r="H162" s="243">
        <v>240.553</v>
      </c>
      <c r="I162" s="244"/>
      <c r="J162" s="245">
        <f>ROUND(I162*H162,2)</f>
        <v>0</v>
      </c>
      <c r="K162" s="241" t="s">
        <v>19</v>
      </c>
      <c r="L162" s="246"/>
      <c r="M162" s="247" t="s">
        <v>19</v>
      </c>
      <c r="N162" s="248" t="s">
        <v>40</v>
      </c>
      <c r="O162" s="84"/>
      <c r="P162" s="215">
        <f>O162*H162</f>
        <v>0</v>
      </c>
      <c r="Q162" s="215">
        <v>0</v>
      </c>
      <c r="R162" s="215">
        <f>Q162*H162</f>
        <v>0</v>
      </c>
      <c r="S162" s="215">
        <v>0</v>
      </c>
      <c r="T162" s="216">
        <f>S162*H162</f>
        <v>0</v>
      </c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R162" s="217" t="s">
        <v>303</v>
      </c>
      <c r="AT162" s="217" t="s">
        <v>299</v>
      </c>
      <c r="AU162" s="217" t="s">
        <v>78</v>
      </c>
      <c r="AY162" s="17" t="s">
        <v>266</v>
      </c>
      <c r="BE162" s="218">
        <f>IF(N162="základní",J162,0)</f>
        <v>0</v>
      </c>
      <c r="BF162" s="218">
        <f>IF(N162="snížená",J162,0)</f>
        <v>0</v>
      </c>
      <c r="BG162" s="218">
        <f>IF(N162="zákl. přenesená",J162,0)</f>
        <v>0</v>
      </c>
      <c r="BH162" s="218">
        <f>IF(N162="sníž. přenesená",J162,0)</f>
        <v>0</v>
      </c>
      <c r="BI162" s="218">
        <f>IF(N162="nulová",J162,0)</f>
        <v>0</v>
      </c>
      <c r="BJ162" s="17" t="s">
        <v>76</v>
      </c>
      <c r="BK162" s="218">
        <f>ROUND(I162*H162,2)</f>
        <v>0</v>
      </c>
      <c r="BL162" s="17" t="s">
        <v>265</v>
      </c>
      <c r="BM162" s="217" t="s">
        <v>723</v>
      </c>
    </row>
    <row r="163" s="13" customFormat="1">
      <c r="A163" s="13"/>
      <c r="B163" s="251"/>
      <c r="C163" s="252"/>
      <c r="D163" s="226" t="s">
        <v>275</v>
      </c>
      <c r="E163" s="253" t="s">
        <v>19</v>
      </c>
      <c r="F163" s="254" t="s">
        <v>5893</v>
      </c>
      <c r="G163" s="252"/>
      <c r="H163" s="253" t="s">
        <v>19</v>
      </c>
      <c r="I163" s="255"/>
      <c r="J163" s="252"/>
      <c r="K163" s="252"/>
      <c r="L163" s="256"/>
      <c r="M163" s="257"/>
      <c r="N163" s="258"/>
      <c r="O163" s="258"/>
      <c r="P163" s="258"/>
      <c r="Q163" s="258"/>
      <c r="R163" s="258"/>
      <c r="S163" s="258"/>
      <c r="T163" s="259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60" t="s">
        <v>275</v>
      </c>
      <c r="AU163" s="260" t="s">
        <v>78</v>
      </c>
      <c r="AV163" s="13" t="s">
        <v>76</v>
      </c>
      <c r="AW163" s="13" t="s">
        <v>31</v>
      </c>
      <c r="AX163" s="13" t="s">
        <v>69</v>
      </c>
      <c r="AY163" s="260" t="s">
        <v>266</v>
      </c>
    </row>
    <row r="164" s="13" customFormat="1">
      <c r="A164" s="13"/>
      <c r="B164" s="251"/>
      <c r="C164" s="252"/>
      <c r="D164" s="226" t="s">
        <v>275</v>
      </c>
      <c r="E164" s="253" t="s">
        <v>19</v>
      </c>
      <c r="F164" s="254" t="s">
        <v>5894</v>
      </c>
      <c r="G164" s="252"/>
      <c r="H164" s="253" t="s">
        <v>19</v>
      </c>
      <c r="I164" s="255"/>
      <c r="J164" s="252"/>
      <c r="K164" s="252"/>
      <c r="L164" s="256"/>
      <c r="M164" s="257"/>
      <c r="N164" s="258"/>
      <c r="O164" s="258"/>
      <c r="P164" s="258"/>
      <c r="Q164" s="258"/>
      <c r="R164" s="258"/>
      <c r="S164" s="258"/>
      <c r="T164" s="259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60" t="s">
        <v>275</v>
      </c>
      <c r="AU164" s="260" t="s">
        <v>78</v>
      </c>
      <c r="AV164" s="13" t="s">
        <v>76</v>
      </c>
      <c r="AW164" s="13" t="s">
        <v>31</v>
      </c>
      <c r="AX164" s="13" t="s">
        <v>69</v>
      </c>
      <c r="AY164" s="260" t="s">
        <v>266</v>
      </c>
    </row>
    <row r="165" s="12" customFormat="1">
      <c r="A165" s="12"/>
      <c r="B165" s="224"/>
      <c r="C165" s="225"/>
      <c r="D165" s="226" t="s">
        <v>275</v>
      </c>
      <c r="E165" s="227" t="s">
        <v>19</v>
      </c>
      <c r="F165" s="228" t="s">
        <v>5909</v>
      </c>
      <c r="G165" s="225"/>
      <c r="H165" s="229">
        <v>70.906999999999996</v>
      </c>
      <c r="I165" s="230"/>
      <c r="J165" s="225"/>
      <c r="K165" s="225"/>
      <c r="L165" s="231"/>
      <c r="M165" s="236"/>
      <c r="N165" s="237"/>
      <c r="O165" s="237"/>
      <c r="P165" s="237"/>
      <c r="Q165" s="237"/>
      <c r="R165" s="237"/>
      <c r="S165" s="237"/>
      <c r="T165" s="238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T165" s="235" t="s">
        <v>275</v>
      </c>
      <c r="AU165" s="235" t="s">
        <v>78</v>
      </c>
      <c r="AV165" s="12" t="s">
        <v>78</v>
      </c>
      <c r="AW165" s="12" t="s">
        <v>31</v>
      </c>
      <c r="AX165" s="12" t="s">
        <v>69</v>
      </c>
      <c r="AY165" s="235" t="s">
        <v>266</v>
      </c>
    </row>
    <row r="166" s="13" customFormat="1">
      <c r="A166" s="13"/>
      <c r="B166" s="251"/>
      <c r="C166" s="252"/>
      <c r="D166" s="226" t="s">
        <v>275</v>
      </c>
      <c r="E166" s="253" t="s">
        <v>19</v>
      </c>
      <c r="F166" s="254" t="s">
        <v>5896</v>
      </c>
      <c r="G166" s="252"/>
      <c r="H166" s="253" t="s">
        <v>19</v>
      </c>
      <c r="I166" s="255"/>
      <c r="J166" s="252"/>
      <c r="K166" s="252"/>
      <c r="L166" s="256"/>
      <c r="M166" s="257"/>
      <c r="N166" s="258"/>
      <c r="O166" s="258"/>
      <c r="P166" s="258"/>
      <c r="Q166" s="258"/>
      <c r="R166" s="258"/>
      <c r="S166" s="258"/>
      <c r="T166" s="259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60" t="s">
        <v>275</v>
      </c>
      <c r="AU166" s="260" t="s">
        <v>78</v>
      </c>
      <c r="AV166" s="13" t="s">
        <v>76</v>
      </c>
      <c r="AW166" s="13" t="s">
        <v>31</v>
      </c>
      <c r="AX166" s="13" t="s">
        <v>69</v>
      </c>
      <c r="AY166" s="260" t="s">
        <v>266</v>
      </c>
    </row>
    <row r="167" s="12" customFormat="1">
      <c r="A167" s="12"/>
      <c r="B167" s="224"/>
      <c r="C167" s="225"/>
      <c r="D167" s="226" t="s">
        <v>275</v>
      </c>
      <c r="E167" s="227" t="s">
        <v>19</v>
      </c>
      <c r="F167" s="228" t="s">
        <v>5910</v>
      </c>
      <c r="G167" s="225"/>
      <c r="H167" s="229">
        <v>169.64599999999999</v>
      </c>
      <c r="I167" s="230"/>
      <c r="J167" s="225"/>
      <c r="K167" s="225"/>
      <c r="L167" s="231"/>
      <c r="M167" s="236"/>
      <c r="N167" s="237"/>
      <c r="O167" s="237"/>
      <c r="P167" s="237"/>
      <c r="Q167" s="237"/>
      <c r="R167" s="237"/>
      <c r="S167" s="237"/>
      <c r="T167" s="238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T167" s="235" t="s">
        <v>275</v>
      </c>
      <c r="AU167" s="235" t="s">
        <v>78</v>
      </c>
      <c r="AV167" s="12" t="s">
        <v>78</v>
      </c>
      <c r="AW167" s="12" t="s">
        <v>31</v>
      </c>
      <c r="AX167" s="12" t="s">
        <v>69</v>
      </c>
      <c r="AY167" s="235" t="s">
        <v>266</v>
      </c>
    </row>
    <row r="168" s="15" customFormat="1">
      <c r="A168" s="15"/>
      <c r="B168" s="279"/>
      <c r="C168" s="280"/>
      <c r="D168" s="226" t="s">
        <v>275</v>
      </c>
      <c r="E168" s="281" t="s">
        <v>19</v>
      </c>
      <c r="F168" s="282" t="s">
        <v>5864</v>
      </c>
      <c r="G168" s="280"/>
      <c r="H168" s="283">
        <v>240.553</v>
      </c>
      <c r="I168" s="284"/>
      <c r="J168" s="280"/>
      <c r="K168" s="280"/>
      <c r="L168" s="285"/>
      <c r="M168" s="286"/>
      <c r="N168" s="287"/>
      <c r="O168" s="287"/>
      <c r="P168" s="287"/>
      <c r="Q168" s="287"/>
      <c r="R168" s="287"/>
      <c r="S168" s="287"/>
      <c r="T168" s="288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T168" s="289" t="s">
        <v>275</v>
      </c>
      <c r="AU168" s="289" t="s">
        <v>78</v>
      </c>
      <c r="AV168" s="15" t="s">
        <v>265</v>
      </c>
      <c r="AW168" s="15" t="s">
        <v>31</v>
      </c>
      <c r="AX168" s="15" t="s">
        <v>76</v>
      </c>
      <c r="AY168" s="289" t="s">
        <v>266</v>
      </c>
    </row>
    <row r="169" s="2" customFormat="1" ht="16.5" customHeight="1">
      <c r="A169" s="38"/>
      <c r="B169" s="39"/>
      <c r="C169" s="239" t="s">
        <v>605</v>
      </c>
      <c r="D169" s="239" t="s">
        <v>299</v>
      </c>
      <c r="E169" s="240" t="s">
        <v>5911</v>
      </c>
      <c r="F169" s="241" t="s">
        <v>5912</v>
      </c>
      <c r="G169" s="242" t="s">
        <v>5211</v>
      </c>
      <c r="H169" s="243">
        <v>7.2889999999999997</v>
      </c>
      <c r="I169" s="244"/>
      <c r="J169" s="245">
        <f>ROUND(I169*H169,2)</f>
        <v>0</v>
      </c>
      <c r="K169" s="241" t="s">
        <v>19</v>
      </c>
      <c r="L169" s="246"/>
      <c r="M169" s="247" t="s">
        <v>19</v>
      </c>
      <c r="N169" s="248" t="s">
        <v>40</v>
      </c>
      <c r="O169" s="84"/>
      <c r="P169" s="215">
        <f>O169*H169</f>
        <v>0</v>
      </c>
      <c r="Q169" s="215">
        <v>0</v>
      </c>
      <c r="R169" s="215">
        <f>Q169*H169</f>
        <v>0</v>
      </c>
      <c r="S169" s="215">
        <v>0</v>
      </c>
      <c r="T169" s="216">
        <f>S169*H169</f>
        <v>0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217" t="s">
        <v>303</v>
      </c>
      <c r="AT169" s="217" t="s">
        <v>299</v>
      </c>
      <c r="AU169" s="217" t="s">
        <v>78</v>
      </c>
      <c r="AY169" s="17" t="s">
        <v>266</v>
      </c>
      <c r="BE169" s="218">
        <f>IF(N169="základní",J169,0)</f>
        <v>0</v>
      </c>
      <c r="BF169" s="218">
        <f>IF(N169="snížená",J169,0)</f>
        <v>0</v>
      </c>
      <c r="BG169" s="218">
        <f>IF(N169="zákl. přenesená",J169,0)</f>
        <v>0</v>
      </c>
      <c r="BH169" s="218">
        <f>IF(N169="sníž. přenesená",J169,0)</f>
        <v>0</v>
      </c>
      <c r="BI169" s="218">
        <f>IF(N169="nulová",J169,0)</f>
        <v>0</v>
      </c>
      <c r="BJ169" s="17" t="s">
        <v>76</v>
      </c>
      <c r="BK169" s="218">
        <f>ROUND(I169*H169,2)</f>
        <v>0</v>
      </c>
      <c r="BL169" s="17" t="s">
        <v>265</v>
      </c>
      <c r="BM169" s="217" t="s">
        <v>741</v>
      </c>
    </row>
    <row r="170" s="13" customFormat="1">
      <c r="A170" s="13"/>
      <c r="B170" s="251"/>
      <c r="C170" s="252"/>
      <c r="D170" s="226" t="s">
        <v>275</v>
      </c>
      <c r="E170" s="253" t="s">
        <v>19</v>
      </c>
      <c r="F170" s="254" t="s">
        <v>5893</v>
      </c>
      <c r="G170" s="252"/>
      <c r="H170" s="253" t="s">
        <v>19</v>
      </c>
      <c r="I170" s="255"/>
      <c r="J170" s="252"/>
      <c r="K170" s="252"/>
      <c r="L170" s="256"/>
      <c r="M170" s="257"/>
      <c r="N170" s="258"/>
      <c r="O170" s="258"/>
      <c r="P170" s="258"/>
      <c r="Q170" s="258"/>
      <c r="R170" s="258"/>
      <c r="S170" s="258"/>
      <c r="T170" s="259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60" t="s">
        <v>275</v>
      </c>
      <c r="AU170" s="260" t="s">
        <v>78</v>
      </c>
      <c r="AV170" s="13" t="s">
        <v>76</v>
      </c>
      <c r="AW170" s="13" t="s">
        <v>31</v>
      </c>
      <c r="AX170" s="13" t="s">
        <v>69</v>
      </c>
      <c r="AY170" s="260" t="s">
        <v>266</v>
      </c>
    </row>
    <row r="171" s="13" customFormat="1">
      <c r="A171" s="13"/>
      <c r="B171" s="251"/>
      <c r="C171" s="252"/>
      <c r="D171" s="226" t="s">
        <v>275</v>
      </c>
      <c r="E171" s="253" t="s">
        <v>19</v>
      </c>
      <c r="F171" s="254" t="s">
        <v>5913</v>
      </c>
      <c r="G171" s="252"/>
      <c r="H171" s="253" t="s">
        <v>19</v>
      </c>
      <c r="I171" s="255"/>
      <c r="J171" s="252"/>
      <c r="K171" s="252"/>
      <c r="L171" s="256"/>
      <c r="M171" s="257"/>
      <c r="N171" s="258"/>
      <c r="O171" s="258"/>
      <c r="P171" s="258"/>
      <c r="Q171" s="258"/>
      <c r="R171" s="258"/>
      <c r="S171" s="258"/>
      <c r="T171" s="259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60" t="s">
        <v>275</v>
      </c>
      <c r="AU171" s="260" t="s">
        <v>78</v>
      </c>
      <c r="AV171" s="13" t="s">
        <v>76</v>
      </c>
      <c r="AW171" s="13" t="s">
        <v>31</v>
      </c>
      <c r="AX171" s="13" t="s">
        <v>69</v>
      </c>
      <c r="AY171" s="260" t="s">
        <v>266</v>
      </c>
    </row>
    <row r="172" s="12" customFormat="1">
      <c r="A172" s="12"/>
      <c r="B172" s="224"/>
      <c r="C172" s="225"/>
      <c r="D172" s="226" t="s">
        <v>275</v>
      </c>
      <c r="E172" s="227" t="s">
        <v>19</v>
      </c>
      <c r="F172" s="228" t="s">
        <v>5914</v>
      </c>
      <c r="G172" s="225"/>
      <c r="H172" s="229">
        <v>7.2889999999999997</v>
      </c>
      <c r="I172" s="230"/>
      <c r="J172" s="225"/>
      <c r="K172" s="225"/>
      <c r="L172" s="231"/>
      <c r="M172" s="236"/>
      <c r="N172" s="237"/>
      <c r="O172" s="237"/>
      <c r="P172" s="237"/>
      <c r="Q172" s="237"/>
      <c r="R172" s="237"/>
      <c r="S172" s="237"/>
      <c r="T172" s="238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T172" s="235" t="s">
        <v>275</v>
      </c>
      <c r="AU172" s="235" t="s">
        <v>78</v>
      </c>
      <c r="AV172" s="12" t="s">
        <v>78</v>
      </c>
      <c r="AW172" s="12" t="s">
        <v>31</v>
      </c>
      <c r="AX172" s="12" t="s">
        <v>69</v>
      </c>
      <c r="AY172" s="235" t="s">
        <v>266</v>
      </c>
    </row>
    <row r="173" s="15" customFormat="1">
      <c r="A173" s="15"/>
      <c r="B173" s="279"/>
      <c r="C173" s="280"/>
      <c r="D173" s="226" t="s">
        <v>275</v>
      </c>
      <c r="E173" s="281" t="s">
        <v>19</v>
      </c>
      <c r="F173" s="282" t="s">
        <v>5864</v>
      </c>
      <c r="G173" s="280"/>
      <c r="H173" s="283">
        <v>7.2889999999999997</v>
      </c>
      <c r="I173" s="284"/>
      <c r="J173" s="280"/>
      <c r="K173" s="280"/>
      <c r="L173" s="285"/>
      <c r="M173" s="286"/>
      <c r="N173" s="287"/>
      <c r="O173" s="287"/>
      <c r="P173" s="287"/>
      <c r="Q173" s="287"/>
      <c r="R173" s="287"/>
      <c r="S173" s="287"/>
      <c r="T173" s="288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T173" s="289" t="s">
        <v>275</v>
      </c>
      <c r="AU173" s="289" t="s">
        <v>78</v>
      </c>
      <c r="AV173" s="15" t="s">
        <v>265</v>
      </c>
      <c r="AW173" s="15" t="s">
        <v>31</v>
      </c>
      <c r="AX173" s="15" t="s">
        <v>76</v>
      </c>
      <c r="AY173" s="289" t="s">
        <v>266</v>
      </c>
    </row>
    <row r="174" s="2" customFormat="1" ht="16.5" customHeight="1">
      <c r="A174" s="38"/>
      <c r="B174" s="39"/>
      <c r="C174" s="206" t="s">
        <v>615</v>
      </c>
      <c r="D174" s="206" t="s">
        <v>267</v>
      </c>
      <c r="E174" s="207" t="s">
        <v>626</v>
      </c>
      <c r="F174" s="208" t="s">
        <v>627</v>
      </c>
      <c r="G174" s="209" t="s">
        <v>5869</v>
      </c>
      <c r="H174" s="210">
        <v>16.898</v>
      </c>
      <c r="I174" s="211"/>
      <c r="J174" s="212">
        <f>ROUND(I174*H174,2)</f>
        <v>0</v>
      </c>
      <c r="K174" s="208" t="s">
        <v>19</v>
      </c>
      <c r="L174" s="44"/>
      <c r="M174" s="213" t="s">
        <v>19</v>
      </c>
      <c r="N174" s="214" t="s">
        <v>40</v>
      </c>
      <c r="O174" s="84"/>
      <c r="P174" s="215">
        <f>O174*H174</f>
        <v>0</v>
      </c>
      <c r="Q174" s="215">
        <v>0</v>
      </c>
      <c r="R174" s="215">
        <f>Q174*H174</f>
        <v>0</v>
      </c>
      <c r="S174" s="215">
        <v>0</v>
      </c>
      <c r="T174" s="216">
        <f>S174*H174</f>
        <v>0</v>
      </c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R174" s="217" t="s">
        <v>265</v>
      </c>
      <c r="AT174" s="217" t="s">
        <v>267</v>
      </c>
      <c r="AU174" s="217" t="s">
        <v>78</v>
      </c>
      <c r="AY174" s="17" t="s">
        <v>266</v>
      </c>
      <c r="BE174" s="218">
        <f>IF(N174="základní",J174,0)</f>
        <v>0</v>
      </c>
      <c r="BF174" s="218">
        <f>IF(N174="snížená",J174,0)</f>
        <v>0</v>
      </c>
      <c r="BG174" s="218">
        <f>IF(N174="zákl. přenesená",J174,0)</f>
        <v>0</v>
      </c>
      <c r="BH174" s="218">
        <f>IF(N174="sníž. přenesená",J174,0)</f>
        <v>0</v>
      </c>
      <c r="BI174" s="218">
        <f>IF(N174="nulová",J174,0)</f>
        <v>0</v>
      </c>
      <c r="BJ174" s="17" t="s">
        <v>76</v>
      </c>
      <c r="BK174" s="218">
        <f>ROUND(I174*H174,2)</f>
        <v>0</v>
      </c>
      <c r="BL174" s="17" t="s">
        <v>265</v>
      </c>
      <c r="BM174" s="217" t="s">
        <v>756</v>
      </c>
    </row>
    <row r="175" s="13" customFormat="1">
      <c r="A175" s="13"/>
      <c r="B175" s="251"/>
      <c r="C175" s="252"/>
      <c r="D175" s="226" t="s">
        <v>275</v>
      </c>
      <c r="E175" s="253" t="s">
        <v>19</v>
      </c>
      <c r="F175" s="254" t="s">
        <v>5904</v>
      </c>
      <c r="G175" s="252"/>
      <c r="H175" s="253" t="s">
        <v>19</v>
      </c>
      <c r="I175" s="255"/>
      <c r="J175" s="252"/>
      <c r="K175" s="252"/>
      <c r="L175" s="256"/>
      <c r="M175" s="257"/>
      <c r="N175" s="258"/>
      <c r="O175" s="258"/>
      <c r="P175" s="258"/>
      <c r="Q175" s="258"/>
      <c r="R175" s="258"/>
      <c r="S175" s="258"/>
      <c r="T175" s="259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60" t="s">
        <v>275</v>
      </c>
      <c r="AU175" s="260" t="s">
        <v>78</v>
      </c>
      <c r="AV175" s="13" t="s">
        <v>76</v>
      </c>
      <c r="AW175" s="13" t="s">
        <v>31</v>
      </c>
      <c r="AX175" s="13" t="s">
        <v>69</v>
      </c>
      <c r="AY175" s="260" t="s">
        <v>266</v>
      </c>
    </row>
    <row r="176" s="13" customFormat="1">
      <c r="A176" s="13"/>
      <c r="B176" s="251"/>
      <c r="C176" s="252"/>
      <c r="D176" s="226" t="s">
        <v>275</v>
      </c>
      <c r="E176" s="253" t="s">
        <v>19</v>
      </c>
      <c r="F176" s="254" t="s">
        <v>5905</v>
      </c>
      <c r="G176" s="252"/>
      <c r="H176" s="253" t="s">
        <v>19</v>
      </c>
      <c r="I176" s="255"/>
      <c r="J176" s="252"/>
      <c r="K176" s="252"/>
      <c r="L176" s="256"/>
      <c r="M176" s="257"/>
      <c r="N176" s="258"/>
      <c r="O176" s="258"/>
      <c r="P176" s="258"/>
      <c r="Q176" s="258"/>
      <c r="R176" s="258"/>
      <c r="S176" s="258"/>
      <c r="T176" s="259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60" t="s">
        <v>275</v>
      </c>
      <c r="AU176" s="260" t="s">
        <v>78</v>
      </c>
      <c r="AV176" s="13" t="s">
        <v>76</v>
      </c>
      <c r="AW176" s="13" t="s">
        <v>31</v>
      </c>
      <c r="AX176" s="13" t="s">
        <v>69</v>
      </c>
      <c r="AY176" s="260" t="s">
        <v>266</v>
      </c>
    </row>
    <row r="177" s="12" customFormat="1">
      <c r="A177" s="12"/>
      <c r="B177" s="224"/>
      <c r="C177" s="225"/>
      <c r="D177" s="226" t="s">
        <v>275</v>
      </c>
      <c r="E177" s="227" t="s">
        <v>19</v>
      </c>
      <c r="F177" s="228" t="s">
        <v>5915</v>
      </c>
      <c r="G177" s="225"/>
      <c r="H177" s="229">
        <v>5.202</v>
      </c>
      <c r="I177" s="230"/>
      <c r="J177" s="225"/>
      <c r="K177" s="225"/>
      <c r="L177" s="231"/>
      <c r="M177" s="236"/>
      <c r="N177" s="237"/>
      <c r="O177" s="237"/>
      <c r="P177" s="237"/>
      <c r="Q177" s="237"/>
      <c r="R177" s="237"/>
      <c r="S177" s="237"/>
      <c r="T177" s="238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T177" s="235" t="s">
        <v>275</v>
      </c>
      <c r="AU177" s="235" t="s">
        <v>78</v>
      </c>
      <c r="AV177" s="12" t="s">
        <v>78</v>
      </c>
      <c r="AW177" s="12" t="s">
        <v>31</v>
      </c>
      <c r="AX177" s="12" t="s">
        <v>69</v>
      </c>
      <c r="AY177" s="235" t="s">
        <v>266</v>
      </c>
    </row>
    <row r="178" s="13" customFormat="1">
      <c r="A178" s="13"/>
      <c r="B178" s="251"/>
      <c r="C178" s="252"/>
      <c r="D178" s="226" t="s">
        <v>275</v>
      </c>
      <c r="E178" s="253" t="s">
        <v>19</v>
      </c>
      <c r="F178" s="254" t="s">
        <v>5896</v>
      </c>
      <c r="G178" s="252"/>
      <c r="H178" s="253" t="s">
        <v>19</v>
      </c>
      <c r="I178" s="255"/>
      <c r="J178" s="252"/>
      <c r="K178" s="252"/>
      <c r="L178" s="256"/>
      <c r="M178" s="257"/>
      <c r="N178" s="258"/>
      <c r="O178" s="258"/>
      <c r="P178" s="258"/>
      <c r="Q178" s="258"/>
      <c r="R178" s="258"/>
      <c r="S178" s="258"/>
      <c r="T178" s="259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60" t="s">
        <v>275</v>
      </c>
      <c r="AU178" s="260" t="s">
        <v>78</v>
      </c>
      <c r="AV178" s="13" t="s">
        <v>76</v>
      </c>
      <c r="AW178" s="13" t="s">
        <v>31</v>
      </c>
      <c r="AX178" s="13" t="s">
        <v>69</v>
      </c>
      <c r="AY178" s="260" t="s">
        <v>266</v>
      </c>
    </row>
    <row r="179" s="12" customFormat="1">
      <c r="A179" s="12"/>
      <c r="B179" s="224"/>
      <c r="C179" s="225"/>
      <c r="D179" s="226" t="s">
        <v>275</v>
      </c>
      <c r="E179" s="227" t="s">
        <v>19</v>
      </c>
      <c r="F179" s="228" t="s">
        <v>5916</v>
      </c>
      <c r="G179" s="225"/>
      <c r="H179" s="229">
        <v>11.696</v>
      </c>
      <c r="I179" s="230"/>
      <c r="J179" s="225"/>
      <c r="K179" s="225"/>
      <c r="L179" s="231"/>
      <c r="M179" s="236"/>
      <c r="N179" s="237"/>
      <c r="O179" s="237"/>
      <c r="P179" s="237"/>
      <c r="Q179" s="237"/>
      <c r="R179" s="237"/>
      <c r="S179" s="237"/>
      <c r="T179" s="238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T179" s="235" t="s">
        <v>275</v>
      </c>
      <c r="AU179" s="235" t="s">
        <v>78</v>
      </c>
      <c r="AV179" s="12" t="s">
        <v>78</v>
      </c>
      <c r="AW179" s="12" t="s">
        <v>31</v>
      </c>
      <c r="AX179" s="12" t="s">
        <v>69</v>
      </c>
      <c r="AY179" s="235" t="s">
        <v>266</v>
      </c>
    </row>
    <row r="180" s="15" customFormat="1">
      <c r="A180" s="15"/>
      <c r="B180" s="279"/>
      <c r="C180" s="280"/>
      <c r="D180" s="226" t="s">
        <v>275</v>
      </c>
      <c r="E180" s="281" t="s">
        <v>19</v>
      </c>
      <c r="F180" s="282" t="s">
        <v>5864</v>
      </c>
      <c r="G180" s="280"/>
      <c r="H180" s="283">
        <v>16.898</v>
      </c>
      <c r="I180" s="284"/>
      <c r="J180" s="280"/>
      <c r="K180" s="280"/>
      <c r="L180" s="285"/>
      <c r="M180" s="286"/>
      <c r="N180" s="287"/>
      <c r="O180" s="287"/>
      <c r="P180" s="287"/>
      <c r="Q180" s="287"/>
      <c r="R180" s="287"/>
      <c r="S180" s="287"/>
      <c r="T180" s="288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T180" s="289" t="s">
        <v>275</v>
      </c>
      <c r="AU180" s="289" t="s">
        <v>78</v>
      </c>
      <c r="AV180" s="15" t="s">
        <v>265</v>
      </c>
      <c r="AW180" s="15" t="s">
        <v>31</v>
      </c>
      <c r="AX180" s="15" t="s">
        <v>76</v>
      </c>
      <c r="AY180" s="289" t="s">
        <v>266</v>
      </c>
    </row>
    <row r="181" s="2" customFormat="1" ht="21.75" customHeight="1">
      <c r="A181" s="38"/>
      <c r="B181" s="39"/>
      <c r="C181" s="206" t="s">
        <v>625</v>
      </c>
      <c r="D181" s="206" t="s">
        <v>267</v>
      </c>
      <c r="E181" s="207" t="s">
        <v>5917</v>
      </c>
      <c r="F181" s="208" t="s">
        <v>5918</v>
      </c>
      <c r="G181" s="209" t="s">
        <v>5211</v>
      </c>
      <c r="H181" s="210">
        <v>15.82</v>
      </c>
      <c r="I181" s="211"/>
      <c r="J181" s="212">
        <f>ROUND(I181*H181,2)</f>
        <v>0</v>
      </c>
      <c r="K181" s="208" t="s">
        <v>19</v>
      </c>
      <c r="L181" s="44"/>
      <c r="M181" s="213" t="s">
        <v>19</v>
      </c>
      <c r="N181" s="214" t="s">
        <v>40</v>
      </c>
      <c r="O181" s="84"/>
      <c r="P181" s="215">
        <f>O181*H181</f>
        <v>0</v>
      </c>
      <c r="Q181" s="215">
        <v>0</v>
      </c>
      <c r="R181" s="215">
        <f>Q181*H181</f>
        <v>0</v>
      </c>
      <c r="S181" s="215">
        <v>0</v>
      </c>
      <c r="T181" s="216">
        <f>S181*H181</f>
        <v>0</v>
      </c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R181" s="217" t="s">
        <v>265</v>
      </c>
      <c r="AT181" s="217" t="s">
        <v>267</v>
      </c>
      <c r="AU181" s="217" t="s">
        <v>78</v>
      </c>
      <c r="AY181" s="17" t="s">
        <v>266</v>
      </c>
      <c r="BE181" s="218">
        <f>IF(N181="základní",J181,0)</f>
        <v>0</v>
      </c>
      <c r="BF181" s="218">
        <f>IF(N181="snížená",J181,0)</f>
        <v>0</v>
      </c>
      <c r="BG181" s="218">
        <f>IF(N181="zákl. přenesená",J181,0)</f>
        <v>0</v>
      </c>
      <c r="BH181" s="218">
        <f>IF(N181="sníž. přenesená",J181,0)</f>
        <v>0</v>
      </c>
      <c r="BI181" s="218">
        <f>IF(N181="nulová",J181,0)</f>
        <v>0</v>
      </c>
      <c r="BJ181" s="17" t="s">
        <v>76</v>
      </c>
      <c r="BK181" s="218">
        <f>ROUND(I181*H181,2)</f>
        <v>0</v>
      </c>
      <c r="BL181" s="17" t="s">
        <v>265</v>
      </c>
      <c r="BM181" s="217" t="s">
        <v>768</v>
      </c>
    </row>
    <row r="182" s="13" customFormat="1">
      <c r="A182" s="13"/>
      <c r="B182" s="251"/>
      <c r="C182" s="252"/>
      <c r="D182" s="226" t="s">
        <v>275</v>
      </c>
      <c r="E182" s="253" t="s">
        <v>19</v>
      </c>
      <c r="F182" s="254" t="s">
        <v>5919</v>
      </c>
      <c r="G182" s="252"/>
      <c r="H182" s="253" t="s">
        <v>19</v>
      </c>
      <c r="I182" s="255"/>
      <c r="J182" s="252"/>
      <c r="K182" s="252"/>
      <c r="L182" s="256"/>
      <c r="M182" s="257"/>
      <c r="N182" s="258"/>
      <c r="O182" s="258"/>
      <c r="P182" s="258"/>
      <c r="Q182" s="258"/>
      <c r="R182" s="258"/>
      <c r="S182" s="258"/>
      <c r="T182" s="259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60" t="s">
        <v>275</v>
      </c>
      <c r="AU182" s="260" t="s">
        <v>78</v>
      </c>
      <c r="AV182" s="13" t="s">
        <v>76</v>
      </c>
      <c r="AW182" s="13" t="s">
        <v>31</v>
      </c>
      <c r="AX182" s="13" t="s">
        <v>69</v>
      </c>
      <c r="AY182" s="260" t="s">
        <v>266</v>
      </c>
    </row>
    <row r="183" s="12" customFormat="1">
      <c r="A183" s="12"/>
      <c r="B183" s="224"/>
      <c r="C183" s="225"/>
      <c r="D183" s="226" t="s">
        <v>275</v>
      </c>
      <c r="E183" s="227" t="s">
        <v>19</v>
      </c>
      <c r="F183" s="228" t="s">
        <v>5920</v>
      </c>
      <c r="G183" s="225"/>
      <c r="H183" s="229">
        <v>15.82</v>
      </c>
      <c r="I183" s="230"/>
      <c r="J183" s="225"/>
      <c r="K183" s="225"/>
      <c r="L183" s="231"/>
      <c r="M183" s="236"/>
      <c r="N183" s="237"/>
      <c r="O183" s="237"/>
      <c r="P183" s="237"/>
      <c r="Q183" s="237"/>
      <c r="R183" s="237"/>
      <c r="S183" s="237"/>
      <c r="T183" s="238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T183" s="235" t="s">
        <v>275</v>
      </c>
      <c r="AU183" s="235" t="s">
        <v>78</v>
      </c>
      <c r="AV183" s="12" t="s">
        <v>78</v>
      </c>
      <c r="AW183" s="12" t="s">
        <v>31</v>
      </c>
      <c r="AX183" s="12" t="s">
        <v>69</v>
      </c>
      <c r="AY183" s="235" t="s">
        <v>266</v>
      </c>
    </row>
    <row r="184" s="15" customFormat="1">
      <c r="A184" s="15"/>
      <c r="B184" s="279"/>
      <c r="C184" s="280"/>
      <c r="D184" s="226" t="s">
        <v>275</v>
      </c>
      <c r="E184" s="281" t="s">
        <v>19</v>
      </c>
      <c r="F184" s="282" t="s">
        <v>5864</v>
      </c>
      <c r="G184" s="280"/>
      <c r="H184" s="283">
        <v>15.82</v>
      </c>
      <c r="I184" s="284"/>
      <c r="J184" s="280"/>
      <c r="K184" s="280"/>
      <c r="L184" s="285"/>
      <c r="M184" s="286"/>
      <c r="N184" s="287"/>
      <c r="O184" s="287"/>
      <c r="P184" s="287"/>
      <c r="Q184" s="287"/>
      <c r="R184" s="287"/>
      <c r="S184" s="287"/>
      <c r="T184" s="288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T184" s="289" t="s">
        <v>275</v>
      </c>
      <c r="AU184" s="289" t="s">
        <v>78</v>
      </c>
      <c r="AV184" s="15" t="s">
        <v>265</v>
      </c>
      <c r="AW184" s="15" t="s">
        <v>31</v>
      </c>
      <c r="AX184" s="15" t="s">
        <v>76</v>
      </c>
      <c r="AY184" s="289" t="s">
        <v>266</v>
      </c>
    </row>
    <row r="185" s="2" customFormat="1" ht="16.5" customHeight="1">
      <c r="A185" s="38"/>
      <c r="B185" s="39"/>
      <c r="C185" s="206" t="s">
        <v>7</v>
      </c>
      <c r="D185" s="206" t="s">
        <v>267</v>
      </c>
      <c r="E185" s="207" t="s">
        <v>5921</v>
      </c>
      <c r="F185" s="208" t="s">
        <v>5922</v>
      </c>
      <c r="G185" s="209" t="s">
        <v>5211</v>
      </c>
      <c r="H185" s="210">
        <v>9.2360000000000007</v>
      </c>
      <c r="I185" s="211"/>
      <c r="J185" s="212">
        <f>ROUND(I185*H185,2)</f>
        <v>0</v>
      </c>
      <c r="K185" s="208" t="s">
        <v>19</v>
      </c>
      <c r="L185" s="44"/>
      <c r="M185" s="213" t="s">
        <v>19</v>
      </c>
      <c r="N185" s="214" t="s">
        <v>40</v>
      </c>
      <c r="O185" s="84"/>
      <c r="P185" s="215">
        <f>O185*H185</f>
        <v>0</v>
      </c>
      <c r="Q185" s="215">
        <v>0</v>
      </c>
      <c r="R185" s="215">
        <f>Q185*H185</f>
        <v>0</v>
      </c>
      <c r="S185" s="215">
        <v>0</v>
      </c>
      <c r="T185" s="216">
        <f>S185*H185</f>
        <v>0</v>
      </c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R185" s="217" t="s">
        <v>265</v>
      </c>
      <c r="AT185" s="217" t="s">
        <v>267</v>
      </c>
      <c r="AU185" s="217" t="s">
        <v>78</v>
      </c>
      <c r="AY185" s="17" t="s">
        <v>266</v>
      </c>
      <c r="BE185" s="218">
        <f>IF(N185="základní",J185,0)</f>
        <v>0</v>
      </c>
      <c r="BF185" s="218">
        <f>IF(N185="snížená",J185,0)</f>
        <v>0</v>
      </c>
      <c r="BG185" s="218">
        <f>IF(N185="zákl. přenesená",J185,0)</f>
        <v>0</v>
      </c>
      <c r="BH185" s="218">
        <f>IF(N185="sníž. přenesená",J185,0)</f>
        <v>0</v>
      </c>
      <c r="BI185" s="218">
        <f>IF(N185="nulová",J185,0)</f>
        <v>0</v>
      </c>
      <c r="BJ185" s="17" t="s">
        <v>76</v>
      </c>
      <c r="BK185" s="218">
        <f>ROUND(I185*H185,2)</f>
        <v>0</v>
      </c>
      <c r="BL185" s="17" t="s">
        <v>265</v>
      </c>
      <c r="BM185" s="217" t="s">
        <v>782</v>
      </c>
    </row>
    <row r="186" s="13" customFormat="1">
      <c r="A186" s="13"/>
      <c r="B186" s="251"/>
      <c r="C186" s="252"/>
      <c r="D186" s="226" t="s">
        <v>275</v>
      </c>
      <c r="E186" s="253" t="s">
        <v>19</v>
      </c>
      <c r="F186" s="254" t="s">
        <v>5904</v>
      </c>
      <c r="G186" s="252"/>
      <c r="H186" s="253" t="s">
        <v>19</v>
      </c>
      <c r="I186" s="255"/>
      <c r="J186" s="252"/>
      <c r="K186" s="252"/>
      <c r="L186" s="256"/>
      <c r="M186" s="257"/>
      <c r="N186" s="258"/>
      <c r="O186" s="258"/>
      <c r="P186" s="258"/>
      <c r="Q186" s="258"/>
      <c r="R186" s="258"/>
      <c r="S186" s="258"/>
      <c r="T186" s="259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60" t="s">
        <v>275</v>
      </c>
      <c r="AU186" s="260" t="s">
        <v>78</v>
      </c>
      <c r="AV186" s="13" t="s">
        <v>76</v>
      </c>
      <c r="AW186" s="13" t="s">
        <v>31</v>
      </c>
      <c r="AX186" s="13" t="s">
        <v>69</v>
      </c>
      <c r="AY186" s="260" t="s">
        <v>266</v>
      </c>
    </row>
    <row r="187" s="13" customFormat="1">
      <c r="A187" s="13"/>
      <c r="B187" s="251"/>
      <c r="C187" s="252"/>
      <c r="D187" s="226" t="s">
        <v>275</v>
      </c>
      <c r="E187" s="253" t="s">
        <v>19</v>
      </c>
      <c r="F187" s="254" t="s">
        <v>5923</v>
      </c>
      <c r="G187" s="252"/>
      <c r="H187" s="253" t="s">
        <v>19</v>
      </c>
      <c r="I187" s="255"/>
      <c r="J187" s="252"/>
      <c r="K187" s="252"/>
      <c r="L187" s="256"/>
      <c r="M187" s="257"/>
      <c r="N187" s="258"/>
      <c r="O187" s="258"/>
      <c r="P187" s="258"/>
      <c r="Q187" s="258"/>
      <c r="R187" s="258"/>
      <c r="S187" s="258"/>
      <c r="T187" s="259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60" t="s">
        <v>275</v>
      </c>
      <c r="AU187" s="260" t="s">
        <v>78</v>
      </c>
      <c r="AV187" s="13" t="s">
        <v>76</v>
      </c>
      <c r="AW187" s="13" t="s">
        <v>31</v>
      </c>
      <c r="AX187" s="13" t="s">
        <v>69</v>
      </c>
      <c r="AY187" s="260" t="s">
        <v>266</v>
      </c>
    </row>
    <row r="188" s="12" customFormat="1">
      <c r="A188" s="12"/>
      <c r="B188" s="224"/>
      <c r="C188" s="225"/>
      <c r="D188" s="226" t="s">
        <v>275</v>
      </c>
      <c r="E188" s="227" t="s">
        <v>19</v>
      </c>
      <c r="F188" s="228" t="s">
        <v>5924</v>
      </c>
      <c r="G188" s="225"/>
      <c r="H188" s="229">
        <v>9.2360000000000007</v>
      </c>
      <c r="I188" s="230"/>
      <c r="J188" s="225"/>
      <c r="K188" s="225"/>
      <c r="L188" s="231"/>
      <c r="M188" s="236"/>
      <c r="N188" s="237"/>
      <c r="O188" s="237"/>
      <c r="P188" s="237"/>
      <c r="Q188" s="237"/>
      <c r="R188" s="237"/>
      <c r="S188" s="237"/>
      <c r="T188" s="238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T188" s="235" t="s">
        <v>275</v>
      </c>
      <c r="AU188" s="235" t="s">
        <v>78</v>
      </c>
      <c r="AV188" s="12" t="s">
        <v>78</v>
      </c>
      <c r="AW188" s="12" t="s">
        <v>31</v>
      </c>
      <c r="AX188" s="12" t="s">
        <v>69</v>
      </c>
      <c r="AY188" s="235" t="s">
        <v>266</v>
      </c>
    </row>
    <row r="189" s="15" customFormat="1">
      <c r="A189" s="15"/>
      <c r="B189" s="279"/>
      <c r="C189" s="280"/>
      <c r="D189" s="226" t="s">
        <v>275</v>
      </c>
      <c r="E189" s="281" t="s">
        <v>19</v>
      </c>
      <c r="F189" s="282" t="s">
        <v>5864</v>
      </c>
      <c r="G189" s="280"/>
      <c r="H189" s="283">
        <v>9.2360000000000007</v>
      </c>
      <c r="I189" s="284"/>
      <c r="J189" s="280"/>
      <c r="K189" s="280"/>
      <c r="L189" s="285"/>
      <c r="M189" s="286"/>
      <c r="N189" s="287"/>
      <c r="O189" s="287"/>
      <c r="P189" s="287"/>
      <c r="Q189" s="287"/>
      <c r="R189" s="287"/>
      <c r="S189" s="287"/>
      <c r="T189" s="288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T189" s="289" t="s">
        <v>275</v>
      </c>
      <c r="AU189" s="289" t="s">
        <v>78</v>
      </c>
      <c r="AV189" s="15" t="s">
        <v>265</v>
      </c>
      <c r="AW189" s="15" t="s">
        <v>31</v>
      </c>
      <c r="AX189" s="15" t="s">
        <v>76</v>
      </c>
      <c r="AY189" s="289" t="s">
        <v>266</v>
      </c>
    </row>
    <row r="190" s="2" customFormat="1" ht="21.75" customHeight="1">
      <c r="A190" s="38"/>
      <c r="B190" s="39"/>
      <c r="C190" s="206" t="s">
        <v>642</v>
      </c>
      <c r="D190" s="206" t="s">
        <v>267</v>
      </c>
      <c r="E190" s="207" t="s">
        <v>5925</v>
      </c>
      <c r="F190" s="208" t="s">
        <v>5926</v>
      </c>
      <c r="G190" s="209" t="s">
        <v>5211</v>
      </c>
      <c r="H190" s="210">
        <v>90</v>
      </c>
      <c r="I190" s="211"/>
      <c r="J190" s="212">
        <f>ROUND(I190*H190,2)</f>
        <v>0</v>
      </c>
      <c r="K190" s="208" t="s">
        <v>19</v>
      </c>
      <c r="L190" s="44"/>
      <c r="M190" s="213" t="s">
        <v>19</v>
      </c>
      <c r="N190" s="214" t="s">
        <v>40</v>
      </c>
      <c r="O190" s="84"/>
      <c r="P190" s="215">
        <f>O190*H190</f>
        <v>0</v>
      </c>
      <c r="Q190" s="215">
        <v>0</v>
      </c>
      <c r="R190" s="215">
        <f>Q190*H190</f>
        <v>0</v>
      </c>
      <c r="S190" s="215">
        <v>0</v>
      </c>
      <c r="T190" s="216">
        <f>S190*H190</f>
        <v>0</v>
      </c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R190" s="217" t="s">
        <v>265</v>
      </c>
      <c r="AT190" s="217" t="s">
        <v>267</v>
      </c>
      <c r="AU190" s="217" t="s">
        <v>78</v>
      </c>
      <c r="AY190" s="17" t="s">
        <v>266</v>
      </c>
      <c r="BE190" s="218">
        <f>IF(N190="základní",J190,0)</f>
        <v>0</v>
      </c>
      <c r="BF190" s="218">
        <f>IF(N190="snížená",J190,0)</f>
        <v>0</v>
      </c>
      <c r="BG190" s="218">
        <f>IF(N190="zákl. přenesená",J190,0)</f>
        <v>0</v>
      </c>
      <c r="BH190" s="218">
        <f>IF(N190="sníž. přenesená",J190,0)</f>
        <v>0</v>
      </c>
      <c r="BI190" s="218">
        <f>IF(N190="nulová",J190,0)</f>
        <v>0</v>
      </c>
      <c r="BJ190" s="17" t="s">
        <v>76</v>
      </c>
      <c r="BK190" s="218">
        <f>ROUND(I190*H190,2)</f>
        <v>0</v>
      </c>
      <c r="BL190" s="17" t="s">
        <v>265</v>
      </c>
      <c r="BM190" s="217" t="s">
        <v>801</v>
      </c>
    </row>
    <row r="191" s="13" customFormat="1">
      <c r="A191" s="13"/>
      <c r="B191" s="251"/>
      <c r="C191" s="252"/>
      <c r="D191" s="226" t="s">
        <v>275</v>
      </c>
      <c r="E191" s="253" t="s">
        <v>19</v>
      </c>
      <c r="F191" s="254" t="s">
        <v>5904</v>
      </c>
      <c r="G191" s="252"/>
      <c r="H191" s="253" t="s">
        <v>19</v>
      </c>
      <c r="I191" s="255"/>
      <c r="J191" s="252"/>
      <c r="K191" s="252"/>
      <c r="L191" s="256"/>
      <c r="M191" s="257"/>
      <c r="N191" s="258"/>
      <c r="O191" s="258"/>
      <c r="P191" s="258"/>
      <c r="Q191" s="258"/>
      <c r="R191" s="258"/>
      <c r="S191" s="258"/>
      <c r="T191" s="259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60" t="s">
        <v>275</v>
      </c>
      <c r="AU191" s="260" t="s">
        <v>78</v>
      </c>
      <c r="AV191" s="13" t="s">
        <v>76</v>
      </c>
      <c r="AW191" s="13" t="s">
        <v>31</v>
      </c>
      <c r="AX191" s="13" t="s">
        <v>69</v>
      </c>
      <c r="AY191" s="260" t="s">
        <v>266</v>
      </c>
    </row>
    <row r="192" s="13" customFormat="1">
      <c r="A192" s="13"/>
      <c r="B192" s="251"/>
      <c r="C192" s="252"/>
      <c r="D192" s="226" t="s">
        <v>275</v>
      </c>
      <c r="E192" s="253" t="s">
        <v>19</v>
      </c>
      <c r="F192" s="254" t="s">
        <v>5927</v>
      </c>
      <c r="G192" s="252"/>
      <c r="H192" s="253" t="s">
        <v>19</v>
      </c>
      <c r="I192" s="255"/>
      <c r="J192" s="252"/>
      <c r="K192" s="252"/>
      <c r="L192" s="256"/>
      <c r="M192" s="257"/>
      <c r="N192" s="258"/>
      <c r="O192" s="258"/>
      <c r="P192" s="258"/>
      <c r="Q192" s="258"/>
      <c r="R192" s="258"/>
      <c r="S192" s="258"/>
      <c r="T192" s="259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60" t="s">
        <v>275</v>
      </c>
      <c r="AU192" s="260" t="s">
        <v>78</v>
      </c>
      <c r="AV192" s="13" t="s">
        <v>76</v>
      </c>
      <c r="AW192" s="13" t="s">
        <v>31</v>
      </c>
      <c r="AX192" s="13" t="s">
        <v>69</v>
      </c>
      <c r="AY192" s="260" t="s">
        <v>266</v>
      </c>
    </row>
    <row r="193" s="12" customFormat="1">
      <c r="A193" s="12"/>
      <c r="B193" s="224"/>
      <c r="C193" s="225"/>
      <c r="D193" s="226" t="s">
        <v>275</v>
      </c>
      <c r="E193" s="227" t="s">
        <v>19</v>
      </c>
      <c r="F193" s="228" t="s">
        <v>5928</v>
      </c>
      <c r="G193" s="225"/>
      <c r="H193" s="229">
        <v>90</v>
      </c>
      <c r="I193" s="230"/>
      <c r="J193" s="225"/>
      <c r="K193" s="225"/>
      <c r="L193" s="231"/>
      <c r="M193" s="236"/>
      <c r="N193" s="237"/>
      <c r="O193" s="237"/>
      <c r="P193" s="237"/>
      <c r="Q193" s="237"/>
      <c r="R193" s="237"/>
      <c r="S193" s="237"/>
      <c r="T193" s="238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T193" s="235" t="s">
        <v>275</v>
      </c>
      <c r="AU193" s="235" t="s">
        <v>78</v>
      </c>
      <c r="AV193" s="12" t="s">
        <v>78</v>
      </c>
      <c r="AW193" s="12" t="s">
        <v>31</v>
      </c>
      <c r="AX193" s="12" t="s">
        <v>69</v>
      </c>
      <c r="AY193" s="235" t="s">
        <v>266</v>
      </c>
    </row>
    <row r="194" s="15" customFormat="1">
      <c r="A194" s="15"/>
      <c r="B194" s="279"/>
      <c r="C194" s="280"/>
      <c r="D194" s="226" t="s">
        <v>275</v>
      </c>
      <c r="E194" s="281" t="s">
        <v>19</v>
      </c>
      <c r="F194" s="282" t="s">
        <v>5864</v>
      </c>
      <c r="G194" s="280"/>
      <c r="H194" s="283">
        <v>90</v>
      </c>
      <c r="I194" s="284"/>
      <c r="J194" s="280"/>
      <c r="K194" s="280"/>
      <c r="L194" s="285"/>
      <c r="M194" s="286"/>
      <c r="N194" s="287"/>
      <c r="O194" s="287"/>
      <c r="P194" s="287"/>
      <c r="Q194" s="287"/>
      <c r="R194" s="287"/>
      <c r="S194" s="287"/>
      <c r="T194" s="288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T194" s="289" t="s">
        <v>275</v>
      </c>
      <c r="AU194" s="289" t="s">
        <v>78</v>
      </c>
      <c r="AV194" s="15" t="s">
        <v>265</v>
      </c>
      <c r="AW194" s="15" t="s">
        <v>31</v>
      </c>
      <c r="AX194" s="15" t="s">
        <v>76</v>
      </c>
      <c r="AY194" s="289" t="s">
        <v>266</v>
      </c>
    </row>
    <row r="195" s="2" customFormat="1" ht="16.5" customHeight="1">
      <c r="A195" s="38"/>
      <c r="B195" s="39"/>
      <c r="C195" s="206" t="s">
        <v>652</v>
      </c>
      <c r="D195" s="206" t="s">
        <v>267</v>
      </c>
      <c r="E195" s="207" t="s">
        <v>5929</v>
      </c>
      <c r="F195" s="208" t="s">
        <v>5930</v>
      </c>
      <c r="G195" s="209" t="s">
        <v>5021</v>
      </c>
      <c r="H195" s="210">
        <v>132</v>
      </c>
      <c r="I195" s="211"/>
      <c r="J195" s="212">
        <f>ROUND(I195*H195,2)</f>
        <v>0</v>
      </c>
      <c r="K195" s="208" t="s">
        <v>19</v>
      </c>
      <c r="L195" s="44"/>
      <c r="M195" s="213" t="s">
        <v>19</v>
      </c>
      <c r="N195" s="214" t="s">
        <v>40</v>
      </c>
      <c r="O195" s="84"/>
      <c r="P195" s="215">
        <f>O195*H195</f>
        <v>0</v>
      </c>
      <c r="Q195" s="215">
        <v>0</v>
      </c>
      <c r="R195" s="215">
        <f>Q195*H195</f>
        <v>0</v>
      </c>
      <c r="S195" s="215">
        <v>0</v>
      </c>
      <c r="T195" s="216">
        <f>S195*H195</f>
        <v>0</v>
      </c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R195" s="217" t="s">
        <v>265</v>
      </c>
      <c r="AT195" s="217" t="s">
        <v>267</v>
      </c>
      <c r="AU195" s="217" t="s">
        <v>78</v>
      </c>
      <c r="AY195" s="17" t="s">
        <v>266</v>
      </c>
      <c r="BE195" s="218">
        <f>IF(N195="základní",J195,0)</f>
        <v>0</v>
      </c>
      <c r="BF195" s="218">
        <f>IF(N195="snížená",J195,0)</f>
        <v>0</v>
      </c>
      <c r="BG195" s="218">
        <f>IF(N195="zákl. přenesená",J195,0)</f>
        <v>0</v>
      </c>
      <c r="BH195" s="218">
        <f>IF(N195="sníž. přenesená",J195,0)</f>
        <v>0</v>
      </c>
      <c r="BI195" s="218">
        <f>IF(N195="nulová",J195,0)</f>
        <v>0</v>
      </c>
      <c r="BJ195" s="17" t="s">
        <v>76</v>
      </c>
      <c r="BK195" s="218">
        <f>ROUND(I195*H195,2)</f>
        <v>0</v>
      </c>
      <c r="BL195" s="17" t="s">
        <v>265</v>
      </c>
      <c r="BM195" s="217" t="s">
        <v>820</v>
      </c>
    </row>
    <row r="196" s="13" customFormat="1">
      <c r="A196" s="13"/>
      <c r="B196" s="251"/>
      <c r="C196" s="252"/>
      <c r="D196" s="226" t="s">
        <v>275</v>
      </c>
      <c r="E196" s="253" t="s">
        <v>19</v>
      </c>
      <c r="F196" s="254" t="s">
        <v>5904</v>
      </c>
      <c r="G196" s="252"/>
      <c r="H196" s="253" t="s">
        <v>19</v>
      </c>
      <c r="I196" s="255"/>
      <c r="J196" s="252"/>
      <c r="K196" s="252"/>
      <c r="L196" s="256"/>
      <c r="M196" s="257"/>
      <c r="N196" s="258"/>
      <c r="O196" s="258"/>
      <c r="P196" s="258"/>
      <c r="Q196" s="258"/>
      <c r="R196" s="258"/>
      <c r="S196" s="258"/>
      <c r="T196" s="259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60" t="s">
        <v>275</v>
      </c>
      <c r="AU196" s="260" t="s">
        <v>78</v>
      </c>
      <c r="AV196" s="13" t="s">
        <v>76</v>
      </c>
      <c r="AW196" s="13" t="s">
        <v>31</v>
      </c>
      <c r="AX196" s="13" t="s">
        <v>69</v>
      </c>
      <c r="AY196" s="260" t="s">
        <v>266</v>
      </c>
    </row>
    <row r="197" s="13" customFormat="1">
      <c r="A197" s="13"/>
      <c r="B197" s="251"/>
      <c r="C197" s="252"/>
      <c r="D197" s="226" t="s">
        <v>275</v>
      </c>
      <c r="E197" s="253" t="s">
        <v>19</v>
      </c>
      <c r="F197" s="254" t="s">
        <v>5927</v>
      </c>
      <c r="G197" s="252"/>
      <c r="H197" s="253" t="s">
        <v>19</v>
      </c>
      <c r="I197" s="255"/>
      <c r="J197" s="252"/>
      <c r="K197" s="252"/>
      <c r="L197" s="256"/>
      <c r="M197" s="257"/>
      <c r="N197" s="258"/>
      <c r="O197" s="258"/>
      <c r="P197" s="258"/>
      <c r="Q197" s="258"/>
      <c r="R197" s="258"/>
      <c r="S197" s="258"/>
      <c r="T197" s="259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60" t="s">
        <v>275</v>
      </c>
      <c r="AU197" s="260" t="s">
        <v>78</v>
      </c>
      <c r="AV197" s="13" t="s">
        <v>76</v>
      </c>
      <c r="AW197" s="13" t="s">
        <v>31</v>
      </c>
      <c r="AX197" s="13" t="s">
        <v>69</v>
      </c>
      <c r="AY197" s="260" t="s">
        <v>266</v>
      </c>
    </row>
    <row r="198" s="12" customFormat="1">
      <c r="A198" s="12"/>
      <c r="B198" s="224"/>
      <c r="C198" s="225"/>
      <c r="D198" s="226" t="s">
        <v>275</v>
      </c>
      <c r="E198" s="227" t="s">
        <v>19</v>
      </c>
      <c r="F198" s="228" t="s">
        <v>5931</v>
      </c>
      <c r="G198" s="225"/>
      <c r="H198" s="229">
        <v>132</v>
      </c>
      <c r="I198" s="230"/>
      <c r="J198" s="225"/>
      <c r="K198" s="225"/>
      <c r="L198" s="231"/>
      <c r="M198" s="236"/>
      <c r="N198" s="237"/>
      <c r="O198" s="237"/>
      <c r="P198" s="237"/>
      <c r="Q198" s="237"/>
      <c r="R198" s="237"/>
      <c r="S198" s="237"/>
      <c r="T198" s="238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T198" s="235" t="s">
        <v>275</v>
      </c>
      <c r="AU198" s="235" t="s">
        <v>78</v>
      </c>
      <c r="AV198" s="12" t="s">
        <v>78</v>
      </c>
      <c r="AW198" s="12" t="s">
        <v>31</v>
      </c>
      <c r="AX198" s="12" t="s">
        <v>69</v>
      </c>
      <c r="AY198" s="235" t="s">
        <v>266</v>
      </c>
    </row>
    <row r="199" s="15" customFormat="1">
      <c r="A199" s="15"/>
      <c r="B199" s="279"/>
      <c r="C199" s="280"/>
      <c r="D199" s="226" t="s">
        <v>275</v>
      </c>
      <c r="E199" s="281" t="s">
        <v>19</v>
      </c>
      <c r="F199" s="282" t="s">
        <v>5864</v>
      </c>
      <c r="G199" s="280"/>
      <c r="H199" s="283">
        <v>132</v>
      </c>
      <c r="I199" s="284"/>
      <c r="J199" s="280"/>
      <c r="K199" s="280"/>
      <c r="L199" s="285"/>
      <c r="M199" s="286"/>
      <c r="N199" s="287"/>
      <c r="O199" s="287"/>
      <c r="P199" s="287"/>
      <c r="Q199" s="287"/>
      <c r="R199" s="287"/>
      <c r="S199" s="287"/>
      <c r="T199" s="288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T199" s="289" t="s">
        <v>275</v>
      </c>
      <c r="AU199" s="289" t="s">
        <v>78</v>
      </c>
      <c r="AV199" s="15" t="s">
        <v>265</v>
      </c>
      <c r="AW199" s="15" t="s">
        <v>31</v>
      </c>
      <c r="AX199" s="15" t="s">
        <v>76</v>
      </c>
      <c r="AY199" s="289" t="s">
        <v>266</v>
      </c>
    </row>
    <row r="200" s="2" customFormat="1" ht="16.5" customHeight="1">
      <c r="A200" s="38"/>
      <c r="B200" s="39"/>
      <c r="C200" s="206" t="s">
        <v>407</v>
      </c>
      <c r="D200" s="206" t="s">
        <v>267</v>
      </c>
      <c r="E200" s="207" t="s">
        <v>5932</v>
      </c>
      <c r="F200" s="208" t="s">
        <v>5933</v>
      </c>
      <c r="G200" s="209" t="s">
        <v>5021</v>
      </c>
      <c r="H200" s="210">
        <v>132</v>
      </c>
      <c r="I200" s="211"/>
      <c r="J200" s="212">
        <f>ROUND(I200*H200,2)</f>
        <v>0</v>
      </c>
      <c r="K200" s="208" t="s">
        <v>19</v>
      </c>
      <c r="L200" s="44"/>
      <c r="M200" s="213" t="s">
        <v>19</v>
      </c>
      <c r="N200" s="214" t="s">
        <v>40</v>
      </c>
      <c r="O200" s="84"/>
      <c r="P200" s="215">
        <f>O200*H200</f>
        <v>0</v>
      </c>
      <c r="Q200" s="215">
        <v>0</v>
      </c>
      <c r="R200" s="215">
        <f>Q200*H200</f>
        <v>0</v>
      </c>
      <c r="S200" s="215">
        <v>0</v>
      </c>
      <c r="T200" s="216">
        <f>S200*H200</f>
        <v>0</v>
      </c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R200" s="217" t="s">
        <v>265</v>
      </c>
      <c r="AT200" s="217" t="s">
        <v>267</v>
      </c>
      <c r="AU200" s="217" t="s">
        <v>78</v>
      </c>
      <c r="AY200" s="17" t="s">
        <v>266</v>
      </c>
      <c r="BE200" s="218">
        <f>IF(N200="základní",J200,0)</f>
        <v>0</v>
      </c>
      <c r="BF200" s="218">
        <f>IF(N200="snížená",J200,0)</f>
        <v>0</v>
      </c>
      <c r="BG200" s="218">
        <f>IF(N200="zákl. přenesená",J200,0)</f>
        <v>0</v>
      </c>
      <c r="BH200" s="218">
        <f>IF(N200="sníž. přenesená",J200,0)</f>
        <v>0</v>
      </c>
      <c r="BI200" s="218">
        <f>IF(N200="nulová",J200,0)</f>
        <v>0</v>
      </c>
      <c r="BJ200" s="17" t="s">
        <v>76</v>
      </c>
      <c r="BK200" s="218">
        <f>ROUND(I200*H200,2)</f>
        <v>0</v>
      </c>
      <c r="BL200" s="17" t="s">
        <v>265</v>
      </c>
      <c r="BM200" s="217" t="s">
        <v>832</v>
      </c>
    </row>
    <row r="201" s="2" customFormat="1" ht="16.5" customHeight="1">
      <c r="A201" s="38"/>
      <c r="B201" s="39"/>
      <c r="C201" s="206" t="s">
        <v>665</v>
      </c>
      <c r="D201" s="206" t="s">
        <v>267</v>
      </c>
      <c r="E201" s="207" t="s">
        <v>5934</v>
      </c>
      <c r="F201" s="208" t="s">
        <v>5935</v>
      </c>
      <c r="G201" s="209" t="s">
        <v>5869</v>
      </c>
      <c r="H201" s="210">
        <v>6.0250000000000004</v>
      </c>
      <c r="I201" s="211"/>
      <c r="J201" s="212">
        <f>ROUND(I201*H201,2)</f>
        <v>0</v>
      </c>
      <c r="K201" s="208" t="s">
        <v>19</v>
      </c>
      <c r="L201" s="44"/>
      <c r="M201" s="213" t="s">
        <v>19</v>
      </c>
      <c r="N201" s="214" t="s">
        <v>40</v>
      </c>
      <c r="O201" s="84"/>
      <c r="P201" s="215">
        <f>O201*H201</f>
        <v>0</v>
      </c>
      <c r="Q201" s="215">
        <v>0</v>
      </c>
      <c r="R201" s="215">
        <f>Q201*H201</f>
        <v>0</v>
      </c>
      <c r="S201" s="215">
        <v>0</v>
      </c>
      <c r="T201" s="216">
        <f>S201*H201</f>
        <v>0</v>
      </c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R201" s="217" t="s">
        <v>265</v>
      </c>
      <c r="AT201" s="217" t="s">
        <v>267</v>
      </c>
      <c r="AU201" s="217" t="s">
        <v>78</v>
      </c>
      <c r="AY201" s="17" t="s">
        <v>266</v>
      </c>
      <c r="BE201" s="218">
        <f>IF(N201="základní",J201,0)</f>
        <v>0</v>
      </c>
      <c r="BF201" s="218">
        <f>IF(N201="snížená",J201,0)</f>
        <v>0</v>
      </c>
      <c r="BG201" s="218">
        <f>IF(N201="zákl. přenesená",J201,0)</f>
        <v>0</v>
      </c>
      <c r="BH201" s="218">
        <f>IF(N201="sníž. přenesená",J201,0)</f>
        <v>0</v>
      </c>
      <c r="BI201" s="218">
        <f>IF(N201="nulová",J201,0)</f>
        <v>0</v>
      </c>
      <c r="BJ201" s="17" t="s">
        <v>76</v>
      </c>
      <c r="BK201" s="218">
        <f>ROUND(I201*H201,2)</f>
        <v>0</v>
      </c>
      <c r="BL201" s="17" t="s">
        <v>265</v>
      </c>
      <c r="BM201" s="217" t="s">
        <v>846</v>
      </c>
    </row>
    <row r="202" s="13" customFormat="1">
      <c r="A202" s="13"/>
      <c r="B202" s="251"/>
      <c r="C202" s="252"/>
      <c r="D202" s="226" t="s">
        <v>275</v>
      </c>
      <c r="E202" s="253" t="s">
        <v>19</v>
      </c>
      <c r="F202" s="254" t="s">
        <v>5904</v>
      </c>
      <c r="G202" s="252"/>
      <c r="H202" s="253" t="s">
        <v>19</v>
      </c>
      <c r="I202" s="255"/>
      <c r="J202" s="252"/>
      <c r="K202" s="252"/>
      <c r="L202" s="256"/>
      <c r="M202" s="257"/>
      <c r="N202" s="258"/>
      <c r="O202" s="258"/>
      <c r="P202" s="258"/>
      <c r="Q202" s="258"/>
      <c r="R202" s="258"/>
      <c r="S202" s="258"/>
      <c r="T202" s="259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60" t="s">
        <v>275</v>
      </c>
      <c r="AU202" s="260" t="s">
        <v>78</v>
      </c>
      <c r="AV202" s="13" t="s">
        <v>76</v>
      </c>
      <c r="AW202" s="13" t="s">
        <v>31</v>
      </c>
      <c r="AX202" s="13" t="s">
        <v>69</v>
      </c>
      <c r="AY202" s="260" t="s">
        <v>266</v>
      </c>
    </row>
    <row r="203" s="13" customFormat="1">
      <c r="A203" s="13"/>
      <c r="B203" s="251"/>
      <c r="C203" s="252"/>
      <c r="D203" s="226" t="s">
        <v>275</v>
      </c>
      <c r="E203" s="253" t="s">
        <v>19</v>
      </c>
      <c r="F203" s="254" t="s">
        <v>5927</v>
      </c>
      <c r="G203" s="252"/>
      <c r="H203" s="253" t="s">
        <v>19</v>
      </c>
      <c r="I203" s="255"/>
      <c r="J203" s="252"/>
      <c r="K203" s="252"/>
      <c r="L203" s="256"/>
      <c r="M203" s="257"/>
      <c r="N203" s="258"/>
      <c r="O203" s="258"/>
      <c r="P203" s="258"/>
      <c r="Q203" s="258"/>
      <c r="R203" s="258"/>
      <c r="S203" s="258"/>
      <c r="T203" s="259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60" t="s">
        <v>275</v>
      </c>
      <c r="AU203" s="260" t="s">
        <v>78</v>
      </c>
      <c r="AV203" s="13" t="s">
        <v>76</v>
      </c>
      <c r="AW203" s="13" t="s">
        <v>31</v>
      </c>
      <c r="AX203" s="13" t="s">
        <v>69</v>
      </c>
      <c r="AY203" s="260" t="s">
        <v>266</v>
      </c>
    </row>
    <row r="204" s="12" customFormat="1">
      <c r="A204" s="12"/>
      <c r="B204" s="224"/>
      <c r="C204" s="225"/>
      <c r="D204" s="226" t="s">
        <v>275</v>
      </c>
      <c r="E204" s="227" t="s">
        <v>19</v>
      </c>
      <c r="F204" s="228" t="s">
        <v>5936</v>
      </c>
      <c r="G204" s="225"/>
      <c r="H204" s="229">
        <v>6.0250000000000004</v>
      </c>
      <c r="I204" s="230"/>
      <c r="J204" s="225"/>
      <c r="K204" s="225"/>
      <c r="L204" s="231"/>
      <c r="M204" s="236"/>
      <c r="N204" s="237"/>
      <c r="O204" s="237"/>
      <c r="P204" s="237"/>
      <c r="Q204" s="237"/>
      <c r="R204" s="237"/>
      <c r="S204" s="237"/>
      <c r="T204" s="238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T204" s="235" t="s">
        <v>275</v>
      </c>
      <c r="AU204" s="235" t="s">
        <v>78</v>
      </c>
      <c r="AV204" s="12" t="s">
        <v>78</v>
      </c>
      <c r="AW204" s="12" t="s">
        <v>31</v>
      </c>
      <c r="AX204" s="12" t="s">
        <v>69</v>
      </c>
      <c r="AY204" s="235" t="s">
        <v>266</v>
      </c>
    </row>
    <row r="205" s="15" customFormat="1">
      <c r="A205" s="15"/>
      <c r="B205" s="279"/>
      <c r="C205" s="280"/>
      <c r="D205" s="226" t="s">
        <v>275</v>
      </c>
      <c r="E205" s="281" t="s">
        <v>19</v>
      </c>
      <c r="F205" s="282" t="s">
        <v>5864</v>
      </c>
      <c r="G205" s="280"/>
      <c r="H205" s="283">
        <v>6.0250000000000004</v>
      </c>
      <c r="I205" s="284"/>
      <c r="J205" s="280"/>
      <c r="K205" s="280"/>
      <c r="L205" s="285"/>
      <c r="M205" s="286"/>
      <c r="N205" s="287"/>
      <c r="O205" s="287"/>
      <c r="P205" s="287"/>
      <c r="Q205" s="287"/>
      <c r="R205" s="287"/>
      <c r="S205" s="287"/>
      <c r="T205" s="288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T205" s="289" t="s">
        <v>275</v>
      </c>
      <c r="AU205" s="289" t="s">
        <v>78</v>
      </c>
      <c r="AV205" s="15" t="s">
        <v>265</v>
      </c>
      <c r="AW205" s="15" t="s">
        <v>31</v>
      </c>
      <c r="AX205" s="15" t="s">
        <v>76</v>
      </c>
      <c r="AY205" s="289" t="s">
        <v>266</v>
      </c>
    </row>
    <row r="206" s="11" customFormat="1" ht="22.8" customHeight="1">
      <c r="A206" s="11"/>
      <c r="B206" s="192"/>
      <c r="C206" s="193"/>
      <c r="D206" s="194" t="s">
        <v>68</v>
      </c>
      <c r="E206" s="277" t="s">
        <v>310</v>
      </c>
      <c r="F206" s="277" t="s">
        <v>311</v>
      </c>
      <c r="G206" s="193"/>
      <c r="H206" s="193"/>
      <c r="I206" s="196"/>
      <c r="J206" s="278">
        <f>BK206</f>
        <v>0</v>
      </c>
      <c r="K206" s="193"/>
      <c r="L206" s="198"/>
      <c r="M206" s="199"/>
      <c r="N206" s="200"/>
      <c r="O206" s="200"/>
      <c r="P206" s="201">
        <f>SUM(P207:P239)</f>
        <v>0</v>
      </c>
      <c r="Q206" s="200"/>
      <c r="R206" s="201">
        <f>SUM(R207:R239)</f>
        <v>0</v>
      </c>
      <c r="S206" s="200"/>
      <c r="T206" s="202">
        <f>SUM(T207:T239)</f>
        <v>0</v>
      </c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R206" s="203" t="s">
        <v>76</v>
      </c>
      <c r="AT206" s="204" t="s">
        <v>68</v>
      </c>
      <c r="AU206" s="204" t="s">
        <v>76</v>
      </c>
      <c r="AY206" s="203" t="s">
        <v>266</v>
      </c>
      <c r="BK206" s="205">
        <f>SUM(BK207:BK239)</f>
        <v>0</v>
      </c>
    </row>
    <row r="207" s="2" customFormat="1" ht="16.5" customHeight="1">
      <c r="A207" s="38"/>
      <c r="B207" s="39"/>
      <c r="C207" s="206" t="s">
        <v>670</v>
      </c>
      <c r="D207" s="206" t="s">
        <v>267</v>
      </c>
      <c r="E207" s="207" t="s">
        <v>5937</v>
      </c>
      <c r="F207" s="208" t="s">
        <v>5938</v>
      </c>
      <c r="G207" s="209" t="s">
        <v>5021</v>
      </c>
      <c r="H207" s="210">
        <v>1.988</v>
      </c>
      <c r="I207" s="211"/>
      <c r="J207" s="212">
        <f>ROUND(I207*H207,2)</f>
        <v>0</v>
      </c>
      <c r="K207" s="208" t="s">
        <v>19</v>
      </c>
      <c r="L207" s="44"/>
      <c r="M207" s="213" t="s">
        <v>19</v>
      </c>
      <c r="N207" s="214" t="s">
        <v>40</v>
      </c>
      <c r="O207" s="84"/>
      <c r="P207" s="215">
        <f>O207*H207</f>
        <v>0</v>
      </c>
      <c r="Q207" s="215">
        <v>0</v>
      </c>
      <c r="R207" s="215">
        <f>Q207*H207</f>
        <v>0</v>
      </c>
      <c r="S207" s="215">
        <v>0</v>
      </c>
      <c r="T207" s="216">
        <f>S207*H207</f>
        <v>0</v>
      </c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R207" s="217" t="s">
        <v>265</v>
      </c>
      <c r="AT207" s="217" t="s">
        <v>267</v>
      </c>
      <c r="AU207" s="217" t="s">
        <v>78</v>
      </c>
      <c r="AY207" s="17" t="s">
        <v>266</v>
      </c>
      <c r="BE207" s="218">
        <f>IF(N207="základní",J207,0)</f>
        <v>0</v>
      </c>
      <c r="BF207" s="218">
        <f>IF(N207="snížená",J207,0)</f>
        <v>0</v>
      </c>
      <c r="BG207" s="218">
        <f>IF(N207="zákl. přenesená",J207,0)</f>
        <v>0</v>
      </c>
      <c r="BH207" s="218">
        <f>IF(N207="sníž. přenesená",J207,0)</f>
        <v>0</v>
      </c>
      <c r="BI207" s="218">
        <f>IF(N207="nulová",J207,0)</f>
        <v>0</v>
      </c>
      <c r="BJ207" s="17" t="s">
        <v>76</v>
      </c>
      <c r="BK207" s="218">
        <f>ROUND(I207*H207,2)</f>
        <v>0</v>
      </c>
      <c r="BL207" s="17" t="s">
        <v>265</v>
      </c>
      <c r="BM207" s="217" t="s">
        <v>860</v>
      </c>
    </row>
    <row r="208" s="13" customFormat="1">
      <c r="A208" s="13"/>
      <c r="B208" s="251"/>
      <c r="C208" s="252"/>
      <c r="D208" s="226" t="s">
        <v>275</v>
      </c>
      <c r="E208" s="253" t="s">
        <v>19</v>
      </c>
      <c r="F208" s="254" t="s">
        <v>5939</v>
      </c>
      <c r="G208" s="252"/>
      <c r="H208" s="253" t="s">
        <v>19</v>
      </c>
      <c r="I208" s="255"/>
      <c r="J208" s="252"/>
      <c r="K208" s="252"/>
      <c r="L208" s="256"/>
      <c r="M208" s="257"/>
      <c r="N208" s="258"/>
      <c r="O208" s="258"/>
      <c r="P208" s="258"/>
      <c r="Q208" s="258"/>
      <c r="R208" s="258"/>
      <c r="S208" s="258"/>
      <c r="T208" s="259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60" t="s">
        <v>275</v>
      </c>
      <c r="AU208" s="260" t="s">
        <v>78</v>
      </c>
      <c r="AV208" s="13" t="s">
        <v>76</v>
      </c>
      <c r="AW208" s="13" t="s">
        <v>31</v>
      </c>
      <c r="AX208" s="13" t="s">
        <v>69</v>
      </c>
      <c r="AY208" s="260" t="s">
        <v>266</v>
      </c>
    </row>
    <row r="209" s="12" customFormat="1">
      <c r="A209" s="12"/>
      <c r="B209" s="224"/>
      <c r="C209" s="225"/>
      <c r="D209" s="226" t="s">
        <v>275</v>
      </c>
      <c r="E209" s="227" t="s">
        <v>19</v>
      </c>
      <c r="F209" s="228" t="s">
        <v>5940</v>
      </c>
      <c r="G209" s="225"/>
      <c r="H209" s="229">
        <v>1.988</v>
      </c>
      <c r="I209" s="230"/>
      <c r="J209" s="225"/>
      <c r="K209" s="225"/>
      <c r="L209" s="231"/>
      <c r="M209" s="236"/>
      <c r="N209" s="237"/>
      <c r="O209" s="237"/>
      <c r="P209" s="237"/>
      <c r="Q209" s="237"/>
      <c r="R209" s="237"/>
      <c r="S209" s="237"/>
      <c r="T209" s="238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T209" s="235" t="s">
        <v>275</v>
      </c>
      <c r="AU209" s="235" t="s">
        <v>78</v>
      </c>
      <c r="AV209" s="12" t="s">
        <v>78</v>
      </c>
      <c r="AW209" s="12" t="s">
        <v>31</v>
      </c>
      <c r="AX209" s="12" t="s">
        <v>69</v>
      </c>
      <c r="AY209" s="235" t="s">
        <v>266</v>
      </c>
    </row>
    <row r="210" s="15" customFormat="1">
      <c r="A210" s="15"/>
      <c r="B210" s="279"/>
      <c r="C210" s="280"/>
      <c r="D210" s="226" t="s">
        <v>275</v>
      </c>
      <c r="E210" s="281" t="s">
        <v>19</v>
      </c>
      <c r="F210" s="282" t="s">
        <v>5864</v>
      </c>
      <c r="G210" s="280"/>
      <c r="H210" s="283">
        <v>1.988</v>
      </c>
      <c r="I210" s="284"/>
      <c r="J210" s="280"/>
      <c r="K210" s="280"/>
      <c r="L210" s="285"/>
      <c r="M210" s="286"/>
      <c r="N210" s="287"/>
      <c r="O210" s="287"/>
      <c r="P210" s="287"/>
      <c r="Q210" s="287"/>
      <c r="R210" s="287"/>
      <c r="S210" s="287"/>
      <c r="T210" s="288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T210" s="289" t="s">
        <v>275</v>
      </c>
      <c r="AU210" s="289" t="s">
        <v>78</v>
      </c>
      <c r="AV210" s="15" t="s">
        <v>265</v>
      </c>
      <c r="AW210" s="15" t="s">
        <v>31</v>
      </c>
      <c r="AX210" s="15" t="s">
        <v>76</v>
      </c>
      <c r="AY210" s="289" t="s">
        <v>266</v>
      </c>
    </row>
    <row r="211" s="2" customFormat="1" ht="16.5" customHeight="1">
      <c r="A211" s="38"/>
      <c r="B211" s="39"/>
      <c r="C211" s="206" t="s">
        <v>677</v>
      </c>
      <c r="D211" s="206" t="s">
        <v>267</v>
      </c>
      <c r="E211" s="207" t="s">
        <v>5941</v>
      </c>
      <c r="F211" s="208" t="s">
        <v>5942</v>
      </c>
      <c r="G211" s="209" t="s">
        <v>5021</v>
      </c>
      <c r="H211" s="210">
        <v>124.572</v>
      </c>
      <c r="I211" s="211"/>
      <c r="J211" s="212">
        <f>ROUND(I211*H211,2)</f>
        <v>0</v>
      </c>
      <c r="K211" s="208" t="s">
        <v>19</v>
      </c>
      <c r="L211" s="44"/>
      <c r="M211" s="213" t="s">
        <v>19</v>
      </c>
      <c r="N211" s="214" t="s">
        <v>40</v>
      </c>
      <c r="O211" s="84"/>
      <c r="P211" s="215">
        <f>O211*H211</f>
        <v>0</v>
      </c>
      <c r="Q211" s="215">
        <v>0</v>
      </c>
      <c r="R211" s="215">
        <f>Q211*H211</f>
        <v>0</v>
      </c>
      <c r="S211" s="215">
        <v>0</v>
      </c>
      <c r="T211" s="216">
        <f>S211*H211</f>
        <v>0</v>
      </c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R211" s="217" t="s">
        <v>265</v>
      </c>
      <c r="AT211" s="217" t="s">
        <v>267</v>
      </c>
      <c r="AU211" s="217" t="s">
        <v>78</v>
      </c>
      <c r="AY211" s="17" t="s">
        <v>266</v>
      </c>
      <c r="BE211" s="218">
        <f>IF(N211="základní",J211,0)</f>
        <v>0</v>
      </c>
      <c r="BF211" s="218">
        <f>IF(N211="snížená",J211,0)</f>
        <v>0</v>
      </c>
      <c r="BG211" s="218">
        <f>IF(N211="zákl. přenesená",J211,0)</f>
        <v>0</v>
      </c>
      <c r="BH211" s="218">
        <f>IF(N211="sníž. přenesená",J211,0)</f>
        <v>0</v>
      </c>
      <c r="BI211" s="218">
        <f>IF(N211="nulová",J211,0)</f>
        <v>0</v>
      </c>
      <c r="BJ211" s="17" t="s">
        <v>76</v>
      </c>
      <c r="BK211" s="218">
        <f>ROUND(I211*H211,2)</f>
        <v>0</v>
      </c>
      <c r="BL211" s="17" t="s">
        <v>265</v>
      </c>
      <c r="BM211" s="217" t="s">
        <v>871</v>
      </c>
    </row>
    <row r="212" s="13" customFormat="1">
      <c r="A212" s="13"/>
      <c r="B212" s="251"/>
      <c r="C212" s="252"/>
      <c r="D212" s="226" t="s">
        <v>275</v>
      </c>
      <c r="E212" s="253" t="s">
        <v>19</v>
      </c>
      <c r="F212" s="254" t="s">
        <v>5939</v>
      </c>
      <c r="G212" s="252"/>
      <c r="H212" s="253" t="s">
        <v>19</v>
      </c>
      <c r="I212" s="255"/>
      <c r="J212" s="252"/>
      <c r="K212" s="252"/>
      <c r="L212" s="256"/>
      <c r="M212" s="257"/>
      <c r="N212" s="258"/>
      <c r="O212" s="258"/>
      <c r="P212" s="258"/>
      <c r="Q212" s="258"/>
      <c r="R212" s="258"/>
      <c r="S212" s="258"/>
      <c r="T212" s="259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60" t="s">
        <v>275</v>
      </c>
      <c r="AU212" s="260" t="s">
        <v>78</v>
      </c>
      <c r="AV212" s="13" t="s">
        <v>76</v>
      </c>
      <c r="AW212" s="13" t="s">
        <v>31</v>
      </c>
      <c r="AX212" s="13" t="s">
        <v>69</v>
      </c>
      <c r="AY212" s="260" t="s">
        <v>266</v>
      </c>
    </row>
    <row r="213" s="12" customFormat="1">
      <c r="A213" s="12"/>
      <c r="B213" s="224"/>
      <c r="C213" s="225"/>
      <c r="D213" s="226" t="s">
        <v>275</v>
      </c>
      <c r="E213" s="227" t="s">
        <v>19</v>
      </c>
      <c r="F213" s="228" t="s">
        <v>5943</v>
      </c>
      <c r="G213" s="225"/>
      <c r="H213" s="229">
        <v>124.572</v>
      </c>
      <c r="I213" s="230"/>
      <c r="J213" s="225"/>
      <c r="K213" s="225"/>
      <c r="L213" s="231"/>
      <c r="M213" s="236"/>
      <c r="N213" s="237"/>
      <c r="O213" s="237"/>
      <c r="P213" s="237"/>
      <c r="Q213" s="237"/>
      <c r="R213" s="237"/>
      <c r="S213" s="237"/>
      <c r="T213" s="238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T213" s="235" t="s">
        <v>275</v>
      </c>
      <c r="AU213" s="235" t="s">
        <v>78</v>
      </c>
      <c r="AV213" s="12" t="s">
        <v>78</v>
      </c>
      <c r="AW213" s="12" t="s">
        <v>31</v>
      </c>
      <c r="AX213" s="12" t="s">
        <v>69</v>
      </c>
      <c r="AY213" s="235" t="s">
        <v>266</v>
      </c>
    </row>
    <row r="214" s="15" customFormat="1">
      <c r="A214" s="15"/>
      <c r="B214" s="279"/>
      <c r="C214" s="280"/>
      <c r="D214" s="226" t="s">
        <v>275</v>
      </c>
      <c r="E214" s="281" t="s">
        <v>19</v>
      </c>
      <c r="F214" s="282" t="s">
        <v>5864</v>
      </c>
      <c r="G214" s="280"/>
      <c r="H214" s="283">
        <v>124.572</v>
      </c>
      <c r="I214" s="284"/>
      <c r="J214" s="280"/>
      <c r="K214" s="280"/>
      <c r="L214" s="285"/>
      <c r="M214" s="286"/>
      <c r="N214" s="287"/>
      <c r="O214" s="287"/>
      <c r="P214" s="287"/>
      <c r="Q214" s="287"/>
      <c r="R214" s="287"/>
      <c r="S214" s="287"/>
      <c r="T214" s="288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T214" s="289" t="s">
        <v>275</v>
      </c>
      <c r="AU214" s="289" t="s">
        <v>78</v>
      </c>
      <c r="AV214" s="15" t="s">
        <v>265</v>
      </c>
      <c r="AW214" s="15" t="s">
        <v>31</v>
      </c>
      <c r="AX214" s="15" t="s">
        <v>76</v>
      </c>
      <c r="AY214" s="289" t="s">
        <v>266</v>
      </c>
    </row>
    <row r="215" s="2" customFormat="1" ht="24.15" customHeight="1">
      <c r="A215" s="38"/>
      <c r="B215" s="39"/>
      <c r="C215" s="206" t="s">
        <v>683</v>
      </c>
      <c r="D215" s="206" t="s">
        <v>267</v>
      </c>
      <c r="E215" s="207" t="s">
        <v>5944</v>
      </c>
      <c r="F215" s="208" t="s">
        <v>5945</v>
      </c>
      <c r="G215" s="209" t="s">
        <v>5021</v>
      </c>
      <c r="H215" s="210">
        <v>632.79999999999995</v>
      </c>
      <c r="I215" s="211"/>
      <c r="J215" s="212">
        <f>ROUND(I215*H215,2)</f>
        <v>0</v>
      </c>
      <c r="K215" s="208" t="s">
        <v>19</v>
      </c>
      <c r="L215" s="44"/>
      <c r="M215" s="213" t="s">
        <v>19</v>
      </c>
      <c r="N215" s="214" t="s">
        <v>40</v>
      </c>
      <c r="O215" s="84"/>
      <c r="P215" s="215">
        <f>O215*H215</f>
        <v>0</v>
      </c>
      <c r="Q215" s="215">
        <v>0</v>
      </c>
      <c r="R215" s="215">
        <f>Q215*H215</f>
        <v>0</v>
      </c>
      <c r="S215" s="215">
        <v>0</v>
      </c>
      <c r="T215" s="216">
        <f>S215*H215</f>
        <v>0</v>
      </c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R215" s="217" t="s">
        <v>265</v>
      </c>
      <c r="AT215" s="217" t="s">
        <v>267</v>
      </c>
      <c r="AU215" s="217" t="s">
        <v>78</v>
      </c>
      <c r="AY215" s="17" t="s">
        <v>266</v>
      </c>
      <c r="BE215" s="218">
        <f>IF(N215="základní",J215,0)</f>
        <v>0</v>
      </c>
      <c r="BF215" s="218">
        <f>IF(N215="snížená",J215,0)</f>
        <v>0</v>
      </c>
      <c r="BG215" s="218">
        <f>IF(N215="zákl. přenesená",J215,0)</f>
        <v>0</v>
      </c>
      <c r="BH215" s="218">
        <f>IF(N215="sníž. přenesená",J215,0)</f>
        <v>0</v>
      </c>
      <c r="BI215" s="218">
        <f>IF(N215="nulová",J215,0)</f>
        <v>0</v>
      </c>
      <c r="BJ215" s="17" t="s">
        <v>76</v>
      </c>
      <c r="BK215" s="218">
        <f>ROUND(I215*H215,2)</f>
        <v>0</v>
      </c>
      <c r="BL215" s="17" t="s">
        <v>265</v>
      </c>
      <c r="BM215" s="217" t="s">
        <v>886</v>
      </c>
    </row>
    <row r="216" s="13" customFormat="1">
      <c r="A216" s="13"/>
      <c r="B216" s="251"/>
      <c r="C216" s="252"/>
      <c r="D216" s="226" t="s">
        <v>275</v>
      </c>
      <c r="E216" s="253" t="s">
        <v>19</v>
      </c>
      <c r="F216" s="254" t="s">
        <v>5939</v>
      </c>
      <c r="G216" s="252"/>
      <c r="H216" s="253" t="s">
        <v>19</v>
      </c>
      <c r="I216" s="255"/>
      <c r="J216" s="252"/>
      <c r="K216" s="252"/>
      <c r="L216" s="256"/>
      <c r="M216" s="257"/>
      <c r="N216" s="258"/>
      <c r="O216" s="258"/>
      <c r="P216" s="258"/>
      <c r="Q216" s="258"/>
      <c r="R216" s="258"/>
      <c r="S216" s="258"/>
      <c r="T216" s="259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60" t="s">
        <v>275</v>
      </c>
      <c r="AU216" s="260" t="s">
        <v>78</v>
      </c>
      <c r="AV216" s="13" t="s">
        <v>76</v>
      </c>
      <c r="AW216" s="13" t="s">
        <v>31</v>
      </c>
      <c r="AX216" s="13" t="s">
        <v>69</v>
      </c>
      <c r="AY216" s="260" t="s">
        <v>266</v>
      </c>
    </row>
    <row r="217" s="12" customFormat="1">
      <c r="A217" s="12"/>
      <c r="B217" s="224"/>
      <c r="C217" s="225"/>
      <c r="D217" s="226" t="s">
        <v>275</v>
      </c>
      <c r="E217" s="227" t="s">
        <v>19</v>
      </c>
      <c r="F217" s="228" t="s">
        <v>5946</v>
      </c>
      <c r="G217" s="225"/>
      <c r="H217" s="229">
        <v>632.79999999999995</v>
      </c>
      <c r="I217" s="230"/>
      <c r="J217" s="225"/>
      <c r="K217" s="225"/>
      <c r="L217" s="231"/>
      <c r="M217" s="236"/>
      <c r="N217" s="237"/>
      <c r="O217" s="237"/>
      <c r="P217" s="237"/>
      <c r="Q217" s="237"/>
      <c r="R217" s="237"/>
      <c r="S217" s="237"/>
      <c r="T217" s="238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T217" s="235" t="s">
        <v>275</v>
      </c>
      <c r="AU217" s="235" t="s">
        <v>78</v>
      </c>
      <c r="AV217" s="12" t="s">
        <v>78</v>
      </c>
      <c r="AW217" s="12" t="s">
        <v>31</v>
      </c>
      <c r="AX217" s="12" t="s">
        <v>69</v>
      </c>
      <c r="AY217" s="235" t="s">
        <v>266</v>
      </c>
    </row>
    <row r="218" s="15" customFormat="1">
      <c r="A218" s="15"/>
      <c r="B218" s="279"/>
      <c r="C218" s="280"/>
      <c r="D218" s="226" t="s">
        <v>275</v>
      </c>
      <c r="E218" s="281" t="s">
        <v>19</v>
      </c>
      <c r="F218" s="282" t="s">
        <v>5864</v>
      </c>
      <c r="G218" s="280"/>
      <c r="H218" s="283">
        <v>632.79999999999995</v>
      </c>
      <c r="I218" s="284"/>
      <c r="J218" s="280"/>
      <c r="K218" s="280"/>
      <c r="L218" s="285"/>
      <c r="M218" s="286"/>
      <c r="N218" s="287"/>
      <c r="O218" s="287"/>
      <c r="P218" s="287"/>
      <c r="Q218" s="287"/>
      <c r="R218" s="287"/>
      <c r="S218" s="287"/>
      <c r="T218" s="288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T218" s="289" t="s">
        <v>275</v>
      </c>
      <c r="AU218" s="289" t="s">
        <v>78</v>
      </c>
      <c r="AV218" s="15" t="s">
        <v>265</v>
      </c>
      <c r="AW218" s="15" t="s">
        <v>31</v>
      </c>
      <c r="AX218" s="15" t="s">
        <v>76</v>
      </c>
      <c r="AY218" s="289" t="s">
        <v>266</v>
      </c>
    </row>
    <row r="219" s="2" customFormat="1" ht="21.75" customHeight="1">
      <c r="A219" s="38"/>
      <c r="B219" s="39"/>
      <c r="C219" s="206" t="s">
        <v>692</v>
      </c>
      <c r="D219" s="206" t="s">
        <v>267</v>
      </c>
      <c r="E219" s="207" t="s">
        <v>5947</v>
      </c>
      <c r="F219" s="208" t="s">
        <v>5948</v>
      </c>
      <c r="G219" s="209" t="s">
        <v>5949</v>
      </c>
      <c r="H219" s="210">
        <v>90</v>
      </c>
      <c r="I219" s="211"/>
      <c r="J219" s="212">
        <f>ROUND(I219*H219,2)</f>
        <v>0</v>
      </c>
      <c r="K219" s="208" t="s">
        <v>19</v>
      </c>
      <c r="L219" s="44"/>
      <c r="M219" s="213" t="s">
        <v>19</v>
      </c>
      <c r="N219" s="214" t="s">
        <v>40</v>
      </c>
      <c r="O219" s="84"/>
      <c r="P219" s="215">
        <f>O219*H219</f>
        <v>0</v>
      </c>
      <c r="Q219" s="215">
        <v>0</v>
      </c>
      <c r="R219" s="215">
        <f>Q219*H219</f>
        <v>0</v>
      </c>
      <c r="S219" s="215">
        <v>0</v>
      </c>
      <c r="T219" s="216">
        <f>S219*H219</f>
        <v>0</v>
      </c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R219" s="217" t="s">
        <v>265</v>
      </c>
      <c r="AT219" s="217" t="s">
        <v>267</v>
      </c>
      <c r="AU219" s="217" t="s">
        <v>78</v>
      </c>
      <c r="AY219" s="17" t="s">
        <v>266</v>
      </c>
      <c r="BE219" s="218">
        <f>IF(N219="základní",J219,0)</f>
        <v>0</v>
      </c>
      <c r="BF219" s="218">
        <f>IF(N219="snížená",J219,0)</f>
        <v>0</v>
      </c>
      <c r="BG219" s="218">
        <f>IF(N219="zákl. přenesená",J219,0)</f>
        <v>0</v>
      </c>
      <c r="BH219" s="218">
        <f>IF(N219="sníž. přenesená",J219,0)</f>
        <v>0</v>
      </c>
      <c r="BI219" s="218">
        <f>IF(N219="nulová",J219,0)</f>
        <v>0</v>
      </c>
      <c r="BJ219" s="17" t="s">
        <v>76</v>
      </c>
      <c r="BK219" s="218">
        <f>ROUND(I219*H219,2)</f>
        <v>0</v>
      </c>
      <c r="BL219" s="17" t="s">
        <v>265</v>
      </c>
      <c r="BM219" s="217" t="s">
        <v>901</v>
      </c>
    </row>
    <row r="220" s="2" customFormat="1" ht="16.5" customHeight="1">
      <c r="A220" s="38"/>
      <c r="B220" s="39"/>
      <c r="C220" s="206" t="s">
        <v>697</v>
      </c>
      <c r="D220" s="206" t="s">
        <v>267</v>
      </c>
      <c r="E220" s="207" t="s">
        <v>5950</v>
      </c>
      <c r="F220" s="208" t="s">
        <v>5951</v>
      </c>
      <c r="G220" s="209" t="s">
        <v>5021</v>
      </c>
      <c r="H220" s="210">
        <v>90</v>
      </c>
      <c r="I220" s="211"/>
      <c r="J220" s="212">
        <f>ROUND(I220*H220,2)</f>
        <v>0</v>
      </c>
      <c r="K220" s="208" t="s">
        <v>19</v>
      </c>
      <c r="L220" s="44"/>
      <c r="M220" s="213" t="s">
        <v>19</v>
      </c>
      <c r="N220" s="214" t="s">
        <v>40</v>
      </c>
      <c r="O220" s="84"/>
      <c r="P220" s="215">
        <f>O220*H220</f>
        <v>0</v>
      </c>
      <c r="Q220" s="215">
        <v>0</v>
      </c>
      <c r="R220" s="215">
        <f>Q220*H220</f>
        <v>0</v>
      </c>
      <c r="S220" s="215">
        <v>0</v>
      </c>
      <c r="T220" s="216">
        <f>S220*H220</f>
        <v>0</v>
      </c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R220" s="217" t="s">
        <v>265</v>
      </c>
      <c r="AT220" s="217" t="s">
        <v>267</v>
      </c>
      <c r="AU220" s="217" t="s">
        <v>78</v>
      </c>
      <c r="AY220" s="17" t="s">
        <v>266</v>
      </c>
      <c r="BE220" s="218">
        <f>IF(N220="základní",J220,0)</f>
        <v>0</v>
      </c>
      <c r="BF220" s="218">
        <f>IF(N220="snížená",J220,0)</f>
        <v>0</v>
      </c>
      <c r="BG220" s="218">
        <f>IF(N220="zákl. přenesená",J220,0)</f>
        <v>0</v>
      </c>
      <c r="BH220" s="218">
        <f>IF(N220="sníž. přenesená",J220,0)</f>
        <v>0</v>
      </c>
      <c r="BI220" s="218">
        <f>IF(N220="nulová",J220,0)</f>
        <v>0</v>
      </c>
      <c r="BJ220" s="17" t="s">
        <v>76</v>
      </c>
      <c r="BK220" s="218">
        <f>ROUND(I220*H220,2)</f>
        <v>0</v>
      </c>
      <c r="BL220" s="17" t="s">
        <v>265</v>
      </c>
      <c r="BM220" s="217" t="s">
        <v>911</v>
      </c>
    </row>
    <row r="221" s="13" customFormat="1">
      <c r="A221" s="13"/>
      <c r="B221" s="251"/>
      <c r="C221" s="252"/>
      <c r="D221" s="226" t="s">
        <v>275</v>
      </c>
      <c r="E221" s="253" t="s">
        <v>19</v>
      </c>
      <c r="F221" s="254" t="s">
        <v>5952</v>
      </c>
      <c r="G221" s="252"/>
      <c r="H221" s="253" t="s">
        <v>19</v>
      </c>
      <c r="I221" s="255"/>
      <c r="J221" s="252"/>
      <c r="K221" s="252"/>
      <c r="L221" s="256"/>
      <c r="M221" s="257"/>
      <c r="N221" s="258"/>
      <c r="O221" s="258"/>
      <c r="P221" s="258"/>
      <c r="Q221" s="258"/>
      <c r="R221" s="258"/>
      <c r="S221" s="258"/>
      <c r="T221" s="259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60" t="s">
        <v>275</v>
      </c>
      <c r="AU221" s="260" t="s">
        <v>78</v>
      </c>
      <c r="AV221" s="13" t="s">
        <v>76</v>
      </c>
      <c r="AW221" s="13" t="s">
        <v>31</v>
      </c>
      <c r="AX221" s="13" t="s">
        <v>69</v>
      </c>
      <c r="AY221" s="260" t="s">
        <v>266</v>
      </c>
    </row>
    <row r="222" s="13" customFormat="1">
      <c r="A222" s="13"/>
      <c r="B222" s="251"/>
      <c r="C222" s="252"/>
      <c r="D222" s="226" t="s">
        <v>275</v>
      </c>
      <c r="E222" s="253" t="s">
        <v>19</v>
      </c>
      <c r="F222" s="254" t="s">
        <v>5953</v>
      </c>
      <c r="G222" s="252"/>
      <c r="H222" s="253" t="s">
        <v>19</v>
      </c>
      <c r="I222" s="255"/>
      <c r="J222" s="252"/>
      <c r="K222" s="252"/>
      <c r="L222" s="256"/>
      <c r="M222" s="257"/>
      <c r="N222" s="258"/>
      <c r="O222" s="258"/>
      <c r="P222" s="258"/>
      <c r="Q222" s="258"/>
      <c r="R222" s="258"/>
      <c r="S222" s="258"/>
      <c r="T222" s="259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60" t="s">
        <v>275</v>
      </c>
      <c r="AU222" s="260" t="s">
        <v>78</v>
      </c>
      <c r="AV222" s="13" t="s">
        <v>76</v>
      </c>
      <c r="AW222" s="13" t="s">
        <v>31</v>
      </c>
      <c r="AX222" s="13" t="s">
        <v>69</v>
      </c>
      <c r="AY222" s="260" t="s">
        <v>266</v>
      </c>
    </row>
    <row r="223" s="12" customFormat="1">
      <c r="A223" s="12"/>
      <c r="B223" s="224"/>
      <c r="C223" s="225"/>
      <c r="D223" s="226" t="s">
        <v>275</v>
      </c>
      <c r="E223" s="227" t="s">
        <v>19</v>
      </c>
      <c r="F223" s="228" t="s">
        <v>5954</v>
      </c>
      <c r="G223" s="225"/>
      <c r="H223" s="229">
        <v>90</v>
      </c>
      <c r="I223" s="230"/>
      <c r="J223" s="225"/>
      <c r="K223" s="225"/>
      <c r="L223" s="231"/>
      <c r="M223" s="236"/>
      <c r="N223" s="237"/>
      <c r="O223" s="237"/>
      <c r="P223" s="237"/>
      <c r="Q223" s="237"/>
      <c r="R223" s="237"/>
      <c r="S223" s="237"/>
      <c r="T223" s="238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T223" s="235" t="s">
        <v>275</v>
      </c>
      <c r="AU223" s="235" t="s">
        <v>78</v>
      </c>
      <c r="AV223" s="12" t="s">
        <v>78</v>
      </c>
      <c r="AW223" s="12" t="s">
        <v>31</v>
      </c>
      <c r="AX223" s="12" t="s">
        <v>69</v>
      </c>
      <c r="AY223" s="235" t="s">
        <v>266</v>
      </c>
    </row>
    <row r="224" s="15" customFormat="1">
      <c r="A224" s="15"/>
      <c r="B224" s="279"/>
      <c r="C224" s="280"/>
      <c r="D224" s="226" t="s">
        <v>275</v>
      </c>
      <c r="E224" s="281" t="s">
        <v>19</v>
      </c>
      <c r="F224" s="282" t="s">
        <v>5864</v>
      </c>
      <c r="G224" s="280"/>
      <c r="H224" s="283">
        <v>90</v>
      </c>
      <c r="I224" s="284"/>
      <c r="J224" s="280"/>
      <c r="K224" s="280"/>
      <c r="L224" s="285"/>
      <c r="M224" s="286"/>
      <c r="N224" s="287"/>
      <c r="O224" s="287"/>
      <c r="P224" s="287"/>
      <c r="Q224" s="287"/>
      <c r="R224" s="287"/>
      <c r="S224" s="287"/>
      <c r="T224" s="288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T224" s="289" t="s">
        <v>275</v>
      </c>
      <c r="AU224" s="289" t="s">
        <v>78</v>
      </c>
      <c r="AV224" s="15" t="s">
        <v>265</v>
      </c>
      <c r="AW224" s="15" t="s">
        <v>31</v>
      </c>
      <c r="AX224" s="15" t="s">
        <v>76</v>
      </c>
      <c r="AY224" s="289" t="s">
        <v>266</v>
      </c>
    </row>
    <row r="225" s="2" customFormat="1" ht="24.15" customHeight="1">
      <c r="A225" s="38"/>
      <c r="B225" s="39"/>
      <c r="C225" s="206" t="s">
        <v>704</v>
      </c>
      <c r="D225" s="206" t="s">
        <v>267</v>
      </c>
      <c r="E225" s="207" t="s">
        <v>5955</v>
      </c>
      <c r="F225" s="208" t="s">
        <v>5956</v>
      </c>
      <c r="G225" s="209" t="s">
        <v>5035</v>
      </c>
      <c r="H225" s="210">
        <v>54.600000000000001</v>
      </c>
      <c r="I225" s="211"/>
      <c r="J225" s="212">
        <f>ROUND(I225*H225,2)</f>
        <v>0</v>
      </c>
      <c r="K225" s="208" t="s">
        <v>19</v>
      </c>
      <c r="L225" s="44"/>
      <c r="M225" s="213" t="s">
        <v>19</v>
      </c>
      <c r="N225" s="214" t="s">
        <v>40</v>
      </c>
      <c r="O225" s="84"/>
      <c r="P225" s="215">
        <f>O225*H225</f>
        <v>0</v>
      </c>
      <c r="Q225" s="215">
        <v>0</v>
      </c>
      <c r="R225" s="215">
        <f>Q225*H225</f>
        <v>0</v>
      </c>
      <c r="S225" s="215">
        <v>0</v>
      </c>
      <c r="T225" s="216">
        <f>S225*H225</f>
        <v>0</v>
      </c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R225" s="217" t="s">
        <v>265</v>
      </c>
      <c r="AT225" s="217" t="s">
        <v>267</v>
      </c>
      <c r="AU225" s="217" t="s">
        <v>78</v>
      </c>
      <c r="AY225" s="17" t="s">
        <v>266</v>
      </c>
      <c r="BE225" s="218">
        <f>IF(N225="základní",J225,0)</f>
        <v>0</v>
      </c>
      <c r="BF225" s="218">
        <f>IF(N225="snížená",J225,0)</f>
        <v>0</v>
      </c>
      <c r="BG225" s="218">
        <f>IF(N225="zákl. přenesená",J225,0)</f>
        <v>0</v>
      </c>
      <c r="BH225" s="218">
        <f>IF(N225="sníž. přenesená",J225,0)</f>
        <v>0</v>
      </c>
      <c r="BI225" s="218">
        <f>IF(N225="nulová",J225,0)</f>
        <v>0</v>
      </c>
      <c r="BJ225" s="17" t="s">
        <v>76</v>
      </c>
      <c r="BK225" s="218">
        <f>ROUND(I225*H225,2)</f>
        <v>0</v>
      </c>
      <c r="BL225" s="17" t="s">
        <v>265</v>
      </c>
      <c r="BM225" s="217" t="s">
        <v>925</v>
      </c>
    </row>
    <row r="226" s="2" customFormat="1">
      <c r="A226" s="38"/>
      <c r="B226" s="39"/>
      <c r="C226" s="40"/>
      <c r="D226" s="226" t="s">
        <v>2143</v>
      </c>
      <c r="E226" s="40"/>
      <c r="F226" s="265" t="s">
        <v>5957</v>
      </c>
      <c r="G226" s="40"/>
      <c r="H226" s="40"/>
      <c r="I226" s="221"/>
      <c r="J226" s="40"/>
      <c r="K226" s="40"/>
      <c r="L226" s="44"/>
      <c r="M226" s="222"/>
      <c r="N226" s="223"/>
      <c r="O226" s="84"/>
      <c r="P226" s="84"/>
      <c r="Q226" s="84"/>
      <c r="R226" s="84"/>
      <c r="S226" s="84"/>
      <c r="T226" s="85"/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T226" s="17" t="s">
        <v>2143</v>
      </c>
      <c r="AU226" s="17" t="s">
        <v>78</v>
      </c>
    </row>
    <row r="227" s="13" customFormat="1">
      <c r="A227" s="13"/>
      <c r="B227" s="251"/>
      <c r="C227" s="252"/>
      <c r="D227" s="226" t="s">
        <v>275</v>
      </c>
      <c r="E227" s="253" t="s">
        <v>19</v>
      </c>
      <c r="F227" s="254" t="s">
        <v>5939</v>
      </c>
      <c r="G227" s="252"/>
      <c r="H227" s="253" t="s">
        <v>19</v>
      </c>
      <c r="I227" s="255"/>
      <c r="J227" s="252"/>
      <c r="K227" s="252"/>
      <c r="L227" s="256"/>
      <c r="M227" s="257"/>
      <c r="N227" s="258"/>
      <c r="O227" s="258"/>
      <c r="P227" s="258"/>
      <c r="Q227" s="258"/>
      <c r="R227" s="258"/>
      <c r="S227" s="258"/>
      <c r="T227" s="259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60" t="s">
        <v>275</v>
      </c>
      <c r="AU227" s="260" t="s">
        <v>78</v>
      </c>
      <c r="AV227" s="13" t="s">
        <v>76</v>
      </c>
      <c r="AW227" s="13" t="s">
        <v>31</v>
      </c>
      <c r="AX227" s="13" t="s">
        <v>69</v>
      </c>
      <c r="AY227" s="260" t="s">
        <v>266</v>
      </c>
    </row>
    <row r="228" s="12" customFormat="1">
      <c r="A228" s="12"/>
      <c r="B228" s="224"/>
      <c r="C228" s="225"/>
      <c r="D228" s="226" t="s">
        <v>275</v>
      </c>
      <c r="E228" s="227" t="s">
        <v>19</v>
      </c>
      <c r="F228" s="228" t="s">
        <v>5958</v>
      </c>
      <c r="G228" s="225"/>
      <c r="H228" s="229">
        <v>54.600000000000001</v>
      </c>
      <c r="I228" s="230"/>
      <c r="J228" s="225"/>
      <c r="K228" s="225"/>
      <c r="L228" s="231"/>
      <c r="M228" s="236"/>
      <c r="N228" s="237"/>
      <c r="O228" s="237"/>
      <c r="P228" s="237"/>
      <c r="Q228" s="237"/>
      <c r="R228" s="237"/>
      <c r="S228" s="237"/>
      <c r="T228" s="238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T228" s="235" t="s">
        <v>275</v>
      </c>
      <c r="AU228" s="235" t="s">
        <v>78</v>
      </c>
      <c r="AV228" s="12" t="s">
        <v>78</v>
      </c>
      <c r="AW228" s="12" t="s">
        <v>31</v>
      </c>
      <c r="AX228" s="12" t="s">
        <v>69</v>
      </c>
      <c r="AY228" s="235" t="s">
        <v>266</v>
      </c>
    </row>
    <row r="229" s="15" customFormat="1">
      <c r="A229" s="15"/>
      <c r="B229" s="279"/>
      <c r="C229" s="280"/>
      <c r="D229" s="226" t="s">
        <v>275</v>
      </c>
      <c r="E229" s="281" t="s">
        <v>19</v>
      </c>
      <c r="F229" s="282" t="s">
        <v>5864</v>
      </c>
      <c r="G229" s="280"/>
      <c r="H229" s="283">
        <v>54.600000000000001</v>
      </c>
      <c r="I229" s="284"/>
      <c r="J229" s="280"/>
      <c r="K229" s="280"/>
      <c r="L229" s="285"/>
      <c r="M229" s="286"/>
      <c r="N229" s="287"/>
      <c r="O229" s="287"/>
      <c r="P229" s="287"/>
      <c r="Q229" s="287"/>
      <c r="R229" s="287"/>
      <c r="S229" s="287"/>
      <c r="T229" s="288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T229" s="289" t="s">
        <v>275</v>
      </c>
      <c r="AU229" s="289" t="s">
        <v>78</v>
      </c>
      <c r="AV229" s="15" t="s">
        <v>265</v>
      </c>
      <c r="AW229" s="15" t="s">
        <v>31</v>
      </c>
      <c r="AX229" s="15" t="s">
        <v>76</v>
      </c>
      <c r="AY229" s="289" t="s">
        <v>266</v>
      </c>
    </row>
    <row r="230" s="2" customFormat="1" ht="16.5" customHeight="1">
      <c r="A230" s="38"/>
      <c r="B230" s="39"/>
      <c r="C230" s="206" t="s">
        <v>711</v>
      </c>
      <c r="D230" s="206" t="s">
        <v>267</v>
      </c>
      <c r="E230" s="207" t="s">
        <v>5959</v>
      </c>
      <c r="F230" s="208" t="s">
        <v>5960</v>
      </c>
      <c r="G230" s="209" t="s">
        <v>5035</v>
      </c>
      <c r="H230" s="210">
        <v>147.90000000000001</v>
      </c>
      <c r="I230" s="211"/>
      <c r="J230" s="212">
        <f>ROUND(I230*H230,2)</f>
        <v>0</v>
      </c>
      <c r="K230" s="208" t="s">
        <v>19</v>
      </c>
      <c r="L230" s="44"/>
      <c r="M230" s="213" t="s">
        <v>19</v>
      </c>
      <c r="N230" s="214" t="s">
        <v>40</v>
      </c>
      <c r="O230" s="84"/>
      <c r="P230" s="215">
        <f>O230*H230</f>
        <v>0</v>
      </c>
      <c r="Q230" s="215">
        <v>0</v>
      </c>
      <c r="R230" s="215">
        <f>Q230*H230</f>
        <v>0</v>
      </c>
      <c r="S230" s="215">
        <v>0</v>
      </c>
      <c r="T230" s="216">
        <f>S230*H230</f>
        <v>0</v>
      </c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R230" s="217" t="s">
        <v>265</v>
      </c>
      <c r="AT230" s="217" t="s">
        <v>267</v>
      </c>
      <c r="AU230" s="217" t="s">
        <v>78</v>
      </c>
      <c r="AY230" s="17" t="s">
        <v>266</v>
      </c>
      <c r="BE230" s="218">
        <f>IF(N230="základní",J230,0)</f>
        <v>0</v>
      </c>
      <c r="BF230" s="218">
        <f>IF(N230="snížená",J230,0)</f>
        <v>0</v>
      </c>
      <c r="BG230" s="218">
        <f>IF(N230="zákl. přenesená",J230,0)</f>
        <v>0</v>
      </c>
      <c r="BH230" s="218">
        <f>IF(N230="sníž. přenesená",J230,0)</f>
        <v>0</v>
      </c>
      <c r="BI230" s="218">
        <f>IF(N230="nulová",J230,0)</f>
        <v>0</v>
      </c>
      <c r="BJ230" s="17" t="s">
        <v>76</v>
      </c>
      <c r="BK230" s="218">
        <f>ROUND(I230*H230,2)</f>
        <v>0</v>
      </c>
      <c r="BL230" s="17" t="s">
        <v>265</v>
      </c>
      <c r="BM230" s="217" t="s">
        <v>944</v>
      </c>
    </row>
    <row r="231" s="2" customFormat="1">
      <c r="A231" s="38"/>
      <c r="B231" s="39"/>
      <c r="C231" s="40"/>
      <c r="D231" s="226" t="s">
        <v>2143</v>
      </c>
      <c r="E231" s="40"/>
      <c r="F231" s="265" t="s">
        <v>5957</v>
      </c>
      <c r="G231" s="40"/>
      <c r="H231" s="40"/>
      <c r="I231" s="221"/>
      <c r="J231" s="40"/>
      <c r="K231" s="40"/>
      <c r="L231" s="44"/>
      <c r="M231" s="222"/>
      <c r="N231" s="223"/>
      <c r="O231" s="84"/>
      <c r="P231" s="84"/>
      <c r="Q231" s="84"/>
      <c r="R231" s="84"/>
      <c r="S231" s="84"/>
      <c r="T231" s="85"/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T231" s="17" t="s">
        <v>2143</v>
      </c>
      <c r="AU231" s="17" t="s">
        <v>78</v>
      </c>
    </row>
    <row r="232" s="13" customFormat="1">
      <c r="A232" s="13"/>
      <c r="B232" s="251"/>
      <c r="C232" s="252"/>
      <c r="D232" s="226" t="s">
        <v>275</v>
      </c>
      <c r="E232" s="253" t="s">
        <v>19</v>
      </c>
      <c r="F232" s="254" t="s">
        <v>5939</v>
      </c>
      <c r="G232" s="252"/>
      <c r="H232" s="253" t="s">
        <v>19</v>
      </c>
      <c r="I232" s="255"/>
      <c r="J232" s="252"/>
      <c r="K232" s="252"/>
      <c r="L232" s="256"/>
      <c r="M232" s="257"/>
      <c r="N232" s="258"/>
      <c r="O232" s="258"/>
      <c r="P232" s="258"/>
      <c r="Q232" s="258"/>
      <c r="R232" s="258"/>
      <c r="S232" s="258"/>
      <c r="T232" s="259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60" t="s">
        <v>275</v>
      </c>
      <c r="AU232" s="260" t="s">
        <v>78</v>
      </c>
      <c r="AV232" s="13" t="s">
        <v>76</v>
      </c>
      <c r="AW232" s="13" t="s">
        <v>31</v>
      </c>
      <c r="AX232" s="13" t="s">
        <v>69</v>
      </c>
      <c r="AY232" s="260" t="s">
        <v>266</v>
      </c>
    </row>
    <row r="233" s="12" customFormat="1">
      <c r="A233" s="12"/>
      <c r="B233" s="224"/>
      <c r="C233" s="225"/>
      <c r="D233" s="226" t="s">
        <v>275</v>
      </c>
      <c r="E233" s="227" t="s">
        <v>19</v>
      </c>
      <c r="F233" s="228" t="s">
        <v>5961</v>
      </c>
      <c r="G233" s="225"/>
      <c r="H233" s="229">
        <v>147.90000000000001</v>
      </c>
      <c r="I233" s="230"/>
      <c r="J233" s="225"/>
      <c r="K233" s="225"/>
      <c r="L233" s="231"/>
      <c r="M233" s="236"/>
      <c r="N233" s="237"/>
      <c r="O233" s="237"/>
      <c r="P233" s="237"/>
      <c r="Q233" s="237"/>
      <c r="R233" s="237"/>
      <c r="S233" s="237"/>
      <c r="T233" s="238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T233" s="235" t="s">
        <v>275</v>
      </c>
      <c r="AU233" s="235" t="s">
        <v>78</v>
      </c>
      <c r="AV233" s="12" t="s">
        <v>78</v>
      </c>
      <c r="AW233" s="12" t="s">
        <v>31</v>
      </c>
      <c r="AX233" s="12" t="s">
        <v>69</v>
      </c>
      <c r="AY233" s="235" t="s">
        <v>266</v>
      </c>
    </row>
    <row r="234" s="15" customFormat="1">
      <c r="A234" s="15"/>
      <c r="B234" s="279"/>
      <c r="C234" s="280"/>
      <c r="D234" s="226" t="s">
        <v>275</v>
      </c>
      <c r="E234" s="281" t="s">
        <v>19</v>
      </c>
      <c r="F234" s="282" t="s">
        <v>5864</v>
      </c>
      <c r="G234" s="280"/>
      <c r="H234" s="283">
        <v>147.90000000000001</v>
      </c>
      <c r="I234" s="284"/>
      <c r="J234" s="280"/>
      <c r="K234" s="280"/>
      <c r="L234" s="285"/>
      <c r="M234" s="286"/>
      <c r="N234" s="287"/>
      <c r="O234" s="287"/>
      <c r="P234" s="287"/>
      <c r="Q234" s="287"/>
      <c r="R234" s="287"/>
      <c r="S234" s="287"/>
      <c r="T234" s="288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T234" s="289" t="s">
        <v>275</v>
      </c>
      <c r="AU234" s="289" t="s">
        <v>78</v>
      </c>
      <c r="AV234" s="15" t="s">
        <v>265</v>
      </c>
      <c r="AW234" s="15" t="s">
        <v>31</v>
      </c>
      <c r="AX234" s="15" t="s">
        <v>76</v>
      </c>
      <c r="AY234" s="289" t="s">
        <v>266</v>
      </c>
    </row>
    <row r="235" s="2" customFormat="1" ht="16.5" customHeight="1">
      <c r="A235" s="38"/>
      <c r="B235" s="39"/>
      <c r="C235" s="206" t="s">
        <v>718</v>
      </c>
      <c r="D235" s="206" t="s">
        <v>267</v>
      </c>
      <c r="E235" s="207" t="s">
        <v>5962</v>
      </c>
      <c r="F235" s="208" t="s">
        <v>5963</v>
      </c>
      <c r="G235" s="209" t="s">
        <v>5035</v>
      </c>
      <c r="H235" s="210">
        <v>5.0999999999999996</v>
      </c>
      <c r="I235" s="211"/>
      <c r="J235" s="212">
        <f>ROUND(I235*H235,2)</f>
        <v>0</v>
      </c>
      <c r="K235" s="208" t="s">
        <v>19</v>
      </c>
      <c r="L235" s="44"/>
      <c r="M235" s="213" t="s">
        <v>19</v>
      </c>
      <c r="N235" s="214" t="s">
        <v>40</v>
      </c>
      <c r="O235" s="84"/>
      <c r="P235" s="215">
        <f>O235*H235</f>
        <v>0</v>
      </c>
      <c r="Q235" s="215">
        <v>0</v>
      </c>
      <c r="R235" s="215">
        <f>Q235*H235</f>
        <v>0</v>
      </c>
      <c r="S235" s="215">
        <v>0</v>
      </c>
      <c r="T235" s="216">
        <f>S235*H235</f>
        <v>0</v>
      </c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R235" s="217" t="s">
        <v>265</v>
      </c>
      <c r="AT235" s="217" t="s">
        <v>267</v>
      </c>
      <c r="AU235" s="217" t="s">
        <v>78</v>
      </c>
      <c r="AY235" s="17" t="s">
        <v>266</v>
      </c>
      <c r="BE235" s="218">
        <f>IF(N235="základní",J235,0)</f>
        <v>0</v>
      </c>
      <c r="BF235" s="218">
        <f>IF(N235="snížená",J235,0)</f>
        <v>0</v>
      </c>
      <c r="BG235" s="218">
        <f>IF(N235="zákl. přenesená",J235,0)</f>
        <v>0</v>
      </c>
      <c r="BH235" s="218">
        <f>IF(N235="sníž. přenesená",J235,0)</f>
        <v>0</v>
      </c>
      <c r="BI235" s="218">
        <f>IF(N235="nulová",J235,0)</f>
        <v>0</v>
      </c>
      <c r="BJ235" s="17" t="s">
        <v>76</v>
      </c>
      <c r="BK235" s="218">
        <f>ROUND(I235*H235,2)</f>
        <v>0</v>
      </c>
      <c r="BL235" s="17" t="s">
        <v>265</v>
      </c>
      <c r="BM235" s="217" t="s">
        <v>958</v>
      </c>
    </row>
    <row r="236" s="2" customFormat="1">
      <c r="A236" s="38"/>
      <c r="B236" s="39"/>
      <c r="C236" s="40"/>
      <c r="D236" s="226" t="s">
        <v>2143</v>
      </c>
      <c r="E236" s="40"/>
      <c r="F236" s="265" t="s">
        <v>5957</v>
      </c>
      <c r="G236" s="40"/>
      <c r="H236" s="40"/>
      <c r="I236" s="221"/>
      <c r="J236" s="40"/>
      <c r="K236" s="40"/>
      <c r="L236" s="44"/>
      <c r="M236" s="222"/>
      <c r="N236" s="223"/>
      <c r="O236" s="84"/>
      <c r="P236" s="84"/>
      <c r="Q236" s="84"/>
      <c r="R236" s="84"/>
      <c r="S236" s="84"/>
      <c r="T236" s="85"/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T236" s="17" t="s">
        <v>2143</v>
      </c>
      <c r="AU236" s="17" t="s">
        <v>78</v>
      </c>
    </row>
    <row r="237" s="13" customFormat="1">
      <c r="A237" s="13"/>
      <c r="B237" s="251"/>
      <c r="C237" s="252"/>
      <c r="D237" s="226" t="s">
        <v>275</v>
      </c>
      <c r="E237" s="253" t="s">
        <v>19</v>
      </c>
      <c r="F237" s="254" t="s">
        <v>5939</v>
      </c>
      <c r="G237" s="252"/>
      <c r="H237" s="253" t="s">
        <v>19</v>
      </c>
      <c r="I237" s="255"/>
      <c r="J237" s="252"/>
      <c r="K237" s="252"/>
      <c r="L237" s="256"/>
      <c r="M237" s="257"/>
      <c r="N237" s="258"/>
      <c r="O237" s="258"/>
      <c r="P237" s="258"/>
      <c r="Q237" s="258"/>
      <c r="R237" s="258"/>
      <c r="S237" s="258"/>
      <c r="T237" s="259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60" t="s">
        <v>275</v>
      </c>
      <c r="AU237" s="260" t="s">
        <v>78</v>
      </c>
      <c r="AV237" s="13" t="s">
        <v>76</v>
      </c>
      <c r="AW237" s="13" t="s">
        <v>31</v>
      </c>
      <c r="AX237" s="13" t="s">
        <v>69</v>
      </c>
      <c r="AY237" s="260" t="s">
        <v>266</v>
      </c>
    </row>
    <row r="238" s="12" customFormat="1">
      <c r="A238" s="12"/>
      <c r="B238" s="224"/>
      <c r="C238" s="225"/>
      <c r="D238" s="226" t="s">
        <v>275</v>
      </c>
      <c r="E238" s="227" t="s">
        <v>19</v>
      </c>
      <c r="F238" s="228" t="s">
        <v>5964</v>
      </c>
      <c r="G238" s="225"/>
      <c r="H238" s="229">
        <v>5.0999999999999996</v>
      </c>
      <c r="I238" s="230"/>
      <c r="J238" s="225"/>
      <c r="K238" s="225"/>
      <c r="L238" s="231"/>
      <c r="M238" s="236"/>
      <c r="N238" s="237"/>
      <c r="O238" s="237"/>
      <c r="P238" s="237"/>
      <c r="Q238" s="237"/>
      <c r="R238" s="237"/>
      <c r="S238" s="237"/>
      <c r="T238" s="238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T238" s="235" t="s">
        <v>275</v>
      </c>
      <c r="AU238" s="235" t="s">
        <v>78</v>
      </c>
      <c r="AV238" s="12" t="s">
        <v>78</v>
      </c>
      <c r="AW238" s="12" t="s">
        <v>31</v>
      </c>
      <c r="AX238" s="12" t="s">
        <v>69</v>
      </c>
      <c r="AY238" s="235" t="s">
        <v>266</v>
      </c>
    </row>
    <row r="239" s="15" customFormat="1">
      <c r="A239" s="15"/>
      <c r="B239" s="279"/>
      <c r="C239" s="280"/>
      <c r="D239" s="226" t="s">
        <v>275</v>
      </c>
      <c r="E239" s="281" t="s">
        <v>19</v>
      </c>
      <c r="F239" s="282" t="s">
        <v>5864</v>
      </c>
      <c r="G239" s="280"/>
      <c r="H239" s="283">
        <v>5.0999999999999996</v>
      </c>
      <c r="I239" s="284"/>
      <c r="J239" s="280"/>
      <c r="K239" s="280"/>
      <c r="L239" s="285"/>
      <c r="M239" s="286"/>
      <c r="N239" s="287"/>
      <c r="O239" s="287"/>
      <c r="P239" s="287"/>
      <c r="Q239" s="287"/>
      <c r="R239" s="287"/>
      <c r="S239" s="287"/>
      <c r="T239" s="288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T239" s="289" t="s">
        <v>275</v>
      </c>
      <c r="AU239" s="289" t="s">
        <v>78</v>
      </c>
      <c r="AV239" s="15" t="s">
        <v>265</v>
      </c>
      <c r="AW239" s="15" t="s">
        <v>31</v>
      </c>
      <c r="AX239" s="15" t="s">
        <v>76</v>
      </c>
      <c r="AY239" s="289" t="s">
        <v>266</v>
      </c>
    </row>
    <row r="240" s="11" customFormat="1" ht="22.8" customHeight="1">
      <c r="A240" s="11"/>
      <c r="B240" s="192"/>
      <c r="C240" s="193"/>
      <c r="D240" s="194" t="s">
        <v>68</v>
      </c>
      <c r="E240" s="277" t="s">
        <v>1564</v>
      </c>
      <c r="F240" s="277" t="s">
        <v>1565</v>
      </c>
      <c r="G240" s="193"/>
      <c r="H240" s="193"/>
      <c r="I240" s="196"/>
      <c r="J240" s="278">
        <f>BK240</f>
        <v>0</v>
      </c>
      <c r="K240" s="193"/>
      <c r="L240" s="198"/>
      <c r="M240" s="199"/>
      <c r="N240" s="200"/>
      <c r="O240" s="200"/>
      <c r="P240" s="201">
        <f>P241</f>
        <v>0</v>
      </c>
      <c r="Q240" s="200"/>
      <c r="R240" s="201">
        <f>R241</f>
        <v>0</v>
      </c>
      <c r="S240" s="200"/>
      <c r="T240" s="202">
        <f>T241</f>
        <v>0</v>
      </c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R240" s="203" t="s">
        <v>76</v>
      </c>
      <c r="AT240" s="204" t="s">
        <v>68</v>
      </c>
      <c r="AU240" s="204" t="s">
        <v>76</v>
      </c>
      <c r="AY240" s="203" t="s">
        <v>266</v>
      </c>
      <c r="BK240" s="205">
        <f>BK241</f>
        <v>0</v>
      </c>
    </row>
    <row r="241" s="2" customFormat="1" ht="24.15" customHeight="1">
      <c r="A241" s="38"/>
      <c r="B241" s="39"/>
      <c r="C241" s="206" t="s">
        <v>723</v>
      </c>
      <c r="D241" s="206" t="s">
        <v>267</v>
      </c>
      <c r="E241" s="207" t="s">
        <v>4591</v>
      </c>
      <c r="F241" s="208" t="s">
        <v>5965</v>
      </c>
      <c r="G241" s="209" t="s">
        <v>5869</v>
      </c>
      <c r="H241" s="210">
        <v>1215.2000000000001</v>
      </c>
      <c r="I241" s="211"/>
      <c r="J241" s="212">
        <f>ROUND(I241*H241,2)</f>
        <v>0</v>
      </c>
      <c r="K241" s="208" t="s">
        <v>19</v>
      </c>
      <c r="L241" s="44"/>
      <c r="M241" s="270" t="s">
        <v>19</v>
      </c>
      <c r="N241" s="271" t="s">
        <v>40</v>
      </c>
      <c r="O241" s="263"/>
      <c r="P241" s="268">
        <f>O241*H241</f>
        <v>0</v>
      </c>
      <c r="Q241" s="268">
        <v>0</v>
      </c>
      <c r="R241" s="268">
        <f>Q241*H241</f>
        <v>0</v>
      </c>
      <c r="S241" s="268">
        <v>0</v>
      </c>
      <c r="T241" s="269">
        <f>S241*H241</f>
        <v>0</v>
      </c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R241" s="217" t="s">
        <v>265</v>
      </c>
      <c r="AT241" s="217" t="s">
        <v>267</v>
      </c>
      <c r="AU241" s="217" t="s">
        <v>78</v>
      </c>
      <c r="AY241" s="17" t="s">
        <v>266</v>
      </c>
      <c r="BE241" s="218">
        <f>IF(N241="základní",J241,0)</f>
        <v>0</v>
      </c>
      <c r="BF241" s="218">
        <f>IF(N241="snížená",J241,0)</f>
        <v>0</v>
      </c>
      <c r="BG241" s="218">
        <f>IF(N241="zákl. přenesená",J241,0)</f>
        <v>0</v>
      </c>
      <c r="BH241" s="218">
        <f>IF(N241="sníž. přenesená",J241,0)</f>
        <v>0</v>
      </c>
      <c r="BI241" s="218">
        <f>IF(N241="nulová",J241,0)</f>
        <v>0</v>
      </c>
      <c r="BJ241" s="17" t="s">
        <v>76</v>
      </c>
      <c r="BK241" s="218">
        <f>ROUND(I241*H241,2)</f>
        <v>0</v>
      </c>
      <c r="BL241" s="17" t="s">
        <v>265</v>
      </c>
      <c r="BM241" s="217" t="s">
        <v>976</v>
      </c>
    </row>
    <row r="242" s="2" customFormat="1" ht="6.96" customHeight="1">
      <c r="A242" s="38"/>
      <c r="B242" s="59"/>
      <c r="C242" s="60"/>
      <c r="D242" s="60"/>
      <c r="E242" s="60"/>
      <c r="F242" s="60"/>
      <c r="G242" s="60"/>
      <c r="H242" s="60"/>
      <c r="I242" s="60"/>
      <c r="J242" s="60"/>
      <c r="K242" s="60"/>
      <c r="L242" s="44"/>
      <c r="M242" s="38"/>
      <c r="O242" s="38"/>
      <c r="P242" s="38"/>
      <c r="Q242" s="38"/>
      <c r="R242" s="38"/>
      <c r="S242" s="38"/>
      <c r="T242" s="38"/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</row>
  </sheetData>
  <sheetProtection sheet="1" autoFilter="0" formatColumns="0" formatRows="0" objects="1" scenarios="1" spinCount="100000" saltValue="vI3hcH7O9SzMfmCZl8+wjBzIjhu7sSx8kqnwdr91zjOKTFXLsQpxqQyK78C23U0yWy5WO3oYWemLklyet6/x7Q==" hashValue="A3wdAa8NnnePTboVLYrixzEsJwlTIWy2d/8/ZnyOiARdNdJW9143QVvMCeps5gJ2HYSQ4AKPuVhcuCtMaVK3NA==" algorithmName="SHA-512" password="CC35"/>
  <autoFilter ref="C89:K241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8:H78"/>
    <mergeCell ref="E80:H80"/>
    <mergeCell ref="E82:H82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3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205</v>
      </c>
    </row>
    <row r="3" hidden="1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20"/>
      <c r="AT3" s="17" t="s">
        <v>78</v>
      </c>
    </row>
    <row r="4" hidden="1" s="1" customFormat="1" ht="24.96" customHeight="1">
      <c r="B4" s="20"/>
      <c r="D4" s="141" t="s">
        <v>240</v>
      </c>
      <c r="L4" s="20"/>
      <c r="M4" s="142" t="s">
        <v>10</v>
      </c>
      <c r="AT4" s="17" t="s">
        <v>4</v>
      </c>
    </row>
    <row r="5" hidden="1" s="1" customFormat="1" ht="6.96" customHeight="1">
      <c r="B5" s="20"/>
      <c r="L5" s="20"/>
    </row>
    <row r="6" hidden="1" s="1" customFormat="1" ht="12" customHeight="1">
      <c r="B6" s="20"/>
      <c r="D6" s="143" t="s">
        <v>16</v>
      </c>
      <c r="L6" s="20"/>
    </row>
    <row r="7" hidden="1" s="1" customFormat="1" ht="16.5" customHeight="1">
      <c r="B7" s="20"/>
      <c r="E7" s="144" t="str">
        <f>'Rekapitulace stavby'!K6</f>
        <v>3. STAVBA - FIALOVÁ - Vozovna Pisárky, etapa III. - vratná tramvajová smyčka</v>
      </c>
      <c r="F7" s="143"/>
      <c r="G7" s="143"/>
      <c r="H7" s="143"/>
      <c r="L7" s="20"/>
    </row>
    <row r="8" hidden="1" s="1" customFormat="1" ht="12" customHeight="1">
      <c r="B8" s="20"/>
      <c r="D8" s="143" t="s">
        <v>241</v>
      </c>
      <c r="L8" s="20"/>
    </row>
    <row r="9" hidden="1" s="2" customFormat="1" ht="16.5" customHeight="1">
      <c r="A9" s="38"/>
      <c r="B9" s="44"/>
      <c r="C9" s="38"/>
      <c r="D9" s="38"/>
      <c r="E9" s="144" t="s">
        <v>5806</v>
      </c>
      <c r="F9" s="38"/>
      <c r="G9" s="38"/>
      <c r="H9" s="38"/>
      <c r="I9" s="38"/>
      <c r="J9" s="38"/>
      <c r="K9" s="38"/>
      <c r="L9" s="145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hidden="1" s="2" customFormat="1" ht="12" customHeight="1">
      <c r="A10" s="38"/>
      <c r="B10" s="44"/>
      <c r="C10" s="38"/>
      <c r="D10" s="143" t="s">
        <v>243</v>
      </c>
      <c r="E10" s="38"/>
      <c r="F10" s="38"/>
      <c r="G10" s="38"/>
      <c r="H10" s="38"/>
      <c r="I10" s="38"/>
      <c r="J10" s="38"/>
      <c r="K10" s="38"/>
      <c r="L10" s="145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hidden="1" s="2" customFormat="1" ht="16.5" customHeight="1">
      <c r="A11" s="38"/>
      <c r="B11" s="44"/>
      <c r="C11" s="38"/>
      <c r="D11" s="38"/>
      <c r="E11" s="146" t="s">
        <v>5966</v>
      </c>
      <c r="F11" s="38"/>
      <c r="G11" s="38"/>
      <c r="H11" s="38"/>
      <c r="I11" s="38"/>
      <c r="J11" s="38"/>
      <c r="K11" s="38"/>
      <c r="L11" s="145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hidden="1" s="2" customFormat="1">
      <c r="A12" s="38"/>
      <c r="B12" s="44"/>
      <c r="C12" s="38"/>
      <c r="D12" s="38"/>
      <c r="E12" s="38"/>
      <c r="F12" s="38"/>
      <c r="G12" s="38"/>
      <c r="H12" s="38"/>
      <c r="I12" s="38"/>
      <c r="J12" s="38"/>
      <c r="K12" s="38"/>
      <c r="L12" s="145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hidden="1" s="2" customFormat="1" ht="12" customHeight="1">
      <c r="A13" s="38"/>
      <c r="B13" s="44"/>
      <c r="C13" s="38"/>
      <c r="D13" s="143" t="s">
        <v>18</v>
      </c>
      <c r="E13" s="38"/>
      <c r="F13" s="133" t="s">
        <v>19</v>
      </c>
      <c r="G13" s="38"/>
      <c r="H13" s="38"/>
      <c r="I13" s="143" t="s">
        <v>20</v>
      </c>
      <c r="J13" s="133" t="s">
        <v>19</v>
      </c>
      <c r="K13" s="38"/>
      <c r="L13" s="145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hidden="1" s="2" customFormat="1" ht="12" customHeight="1">
      <c r="A14" s="38"/>
      <c r="B14" s="44"/>
      <c r="C14" s="38"/>
      <c r="D14" s="143" t="s">
        <v>21</v>
      </c>
      <c r="E14" s="38"/>
      <c r="F14" s="133" t="s">
        <v>22</v>
      </c>
      <c r="G14" s="38"/>
      <c r="H14" s="38"/>
      <c r="I14" s="143" t="s">
        <v>23</v>
      </c>
      <c r="J14" s="147" t="str">
        <f>'Rekapitulace stavby'!AN8</f>
        <v>20. 12. 2021</v>
      </c>
      <c r="K14" s="38"/>
      <c r="L14" s="145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hidden="1" s="2" customFormat="1" ht="10.8" customHeight="1">
      <c r="A15" s="38"/>
      <c r="B15" s="44"/>
      <c r="C15" s="38"/>
      <c r="D15" s="38"/>
      <c r="E15" s="38"/>
      <c r="F15" s="38"/>
      <c r="G15" s="38"/>
      <c r="H15" s="38"/>
      <c r="I15" s="38"/>
      <c r="J15" s="38"/>
      <c r="K15" s="38"/>
      <c r="L15" s="145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hidden="1" s="2" customFormat="1" ht="12" customHeight="1">
      <c r="A16" s="38"/>
      <c r="B16" s="44"/>
      <c r="C16" s="38"/>
      <c r="D16" s="143" t="s">
        <v>25</v>
      </c>
      <c r="E16" s="38"/>
      <c r="F16" s="38"/>
      <c r="G16" s="38"/>
      <c r="H16" s="38"/>
      <c r="I16" s="143" t="s">
        <v>26</v>
      </c>
      <c r="J16" s="133" t="str">
        <f>IF('Rekapitulace stavby'!AN10="","",'Rekapitulace stavby'!AN10)</f>
        <v/>
      </c>
      <c r="K16" s="38"/>
      <c r="L16" s="145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hidden="1" s="2" customFormat="1" ht="18" customHeight="1">
      <c r="A17" s="38"/>
      <c r="B17" s="44"/>
      <c r="C17" s="38"/>
      <c r="D17" s="38"/>
      <c r="E17" s="133" t="str">
        <f>IF('Rekapitulace stavby'!E11="","",'Rekapitulace stavby'!E11)</f>
        <v xml:space="preserve"> </v>
      </c>
      <c r="F17" s="38"/>
      <c r="G17" s="38"/>
      <c r="H17" s="38"/>
      <c r="I17" s="143" t="s">
        <v>27</v>
      </c>
      <c r="J17" s="133" t="str">
        <f>IF('Rekapitulace stavby'!AN11="","",'Rekapitulace stavby'!AN11)</f>
        <v/>
      </c>
      <c r="K17" s="38"/>
      <c r="L17" s="145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hidden="1" s="2" customFormat="1" ht="6.96" customHeight="1">
      <c r="A18" s="38"/>
      <c r="B18" s="44"/>
      <c r="C18" s="38"/>
      <c r="D18" s="38"/>
      <c r="E18" s="38"/>
      <c r="F18" s="38"/>
      <c r="G18" s="38"/>
      <c r="H18" s="38"/>
      <c r="I18" s="38"/>
      <c r="J18" s="38"/>
      <c r="K18" s="38"/>
      <c r="L18" s="145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hidden="1" s="2" customFormat="1" ht="12" customHeight="1">
      <c r="A19" s="38"/>
      <c r="B19" s="44"/>
      <c r="C19" s="38"/>
      <c r="D19" s="143" t="s">
        <v>28</v>
      </c>
      <c r="E19" s="38"/>
      <c r="F19" s="38"/>
      <c r="G19" s="38"/>
      <c r="H19" s="38"/>
      <c r="I19" s="143" t="s">
        <v>26</v>
      </c>
      <c r="J19" s="33" t="str">
        <f>'Rekapitulace stavby'!AN13</f>
        <v>Vyplň údaj</v>
      </c>
      <c r="K19" s="38"/>
      <c r="L19" s="145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hidden="1" s="2" customFormat="1" ht="18" customHeight="1">
      <c r="A20" s="38"/>
      <c r="B20" s="44"/>
      <c r="C20" s="38"/>
      <c r="D20" s="38"/>
      <c r="E20" s="33" t="str">
        <f>'Rekapitulace stavby'!E14</f>
        <v>Vyplň údaj</v>
      </c>
      <c r="F20" s="133"/>
      <c r="G20" s="133"/>
      <c r="H20" s="133"/>
      <c r="I20" s="143" t="s">
        <v>27</v>
      </c>
      <c r="J20" s="33" t="str">
        <f>'Rekapitulace stavby'!AN14</f>
        <v>Vyplň údaj</v>
      </c>
      <c r="K20" s="38"/>
      <c r="L20" s="145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hidden="1" s="2" customFormat="1" ht="6.96" customHeight="1">
      <c r="A21" s="38"/>
      <c r="B21" s="44"/>
      <c r="C21" s="38"/>
      <c r="D21" s="38"/>
      <c r="E21" s="38"/>
      <c r="F21" s="38"/>
      <c r="G21" s="38"/>
      <c r="H21" s="38"/>
      <c r="I21" s="38"/>
      <c r="J21" s="38"/>
      <c r="K21" s="38"/>
      <c r="L21" s="145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hidden="1" s="2" customFormat="1" ht="12" customHeight="1">
      <c r="A22" s="38"/>
      <c r="B22" s="44"/>
      <c r="C22" s="38"/>
      <c r="D22" s="143" t="s">
        <v>30</v>
      </c>
      <c r="E22" s="38"/>
      <c r="F22" s="38"/>
      <c r="G22" s="38"/>
      <c r="H22" s="38"/>
      <c r="I22" s="143" t="s">
        <v>26</v>
      </c>
      <c r="J22" s="133" t="str">
        <f>IF('Rekapitulace stavby'!AN16="","",'Rekapitulace stavby'!AN16)</f>
        <v/>
      </c>
      <c r="K22" s="38"/>
      <c r="L22" s="145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hidden="1" s="2" customFormat="1" ht="18" customHeight="1">
      <c r="A23" s="38"/>
      <c r="B23" s="44"/>
      <c r="C23" s="38"/>
      <c r="D23" s="38"/>
      <c r="E23" s="133" t="str">
        <f>IF('Rekapitulace stavby'!E17="","",'Rekapitulace stavby'!E17)</f>
        <v xml:space="preserve"> </v>
      </c>
      <c r="F23" s="38"/>
      <c r="G23" s="38"/>
      <c r="H23" s="38"/>
      <c r="I23" s="143" t="s">
        <v>27</v>
      </c>
      <c r="J23" s="133" t="str">
        <f>IF('Rekapitulace stavby'!AN17="","",'Rekapitulace stavby'!AN17)</f>
        <v/>
      </c>
      <c r="K23" s="38"/>
      <c r="L23" s="145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hidden="1" s="2" customFormat="1" ht="6.96" customHeight="1">
      <c r="A24" s="38"/>
      <c r="B24" s="44"/>
      <c r="C24" s="38"/>
      <c r="D24" s="38"/>
      <c r="E24" s="38"/>
      <c r="F24" s="38"/>
      <c r="G24" s="38"/>
      <c r="H24" s="38"/>
      <c r="I24" s="38"/>
      <c r="J24" s="38"/>
      <c r="K24" s="38"/>
      <c r="L24" s="145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hidden="1" s="2" customFormat="1" ht="12" customHeight="1">
      <c r="A25" s="38"/>
      <c r="B25" s="44"/>
      <c r="C25" s="38"/>
      <c r="D25" s="143" t="s">
        <v>32</v>
      </c>
      <c r="E25" s="38"/>
      <c r="F25" s="38"/>
      <c r="G25" s="38"/>
      <c r="H25" s="38"/>
      <c r="I25" s="143" t="s">
        <v>26</v>
      </c>
      <c r="J25" s="133" t="str">
        <f>IF('Rekapitulace stavby'!AN19="","",'Rekapitulace stavby'!AN19)</f>
        <v/>
      </c>
      <c r="K25" s="38"/>
      <c r="L25" s="145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hidden="1" s="2" customFormat="1" ht="18" customHeight="1">
      <c r="A26" s="38"/>
      <c r="B26" s="44"/>
      <c r="C26" s="38"/>
      <c r="D26" s="38"/>
      <c r="E26" s="133" t="str">
        <f>IF('Rekapitulace stavby'!E20="","",'Rekapitulace stavby'!E20)</f>
        <v xml:space="preserve"> </v>
      </c>
      <c r="F26" s="38"/>
      <c r="G26" s="38"/>
      <c r="H26" s="38"/>
      <c r="I26" s="143" t="s">
        <v>27</v>
      </c>
      <c r="J26" s="133" t="str">
        <f>IF('Rekapitulace stavby'!AN20="","",'Rekapitulace stavby'!AN20)</f>
        <v/>
      </c>
      <c r="K26" s="38"/>
      <c r="L26" s="145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hidden="1" s="2" customFormat="1" ht="6.96" customHeight="1">
      <c r="A27" s="38"/>
      <c r="B27" s="44"/>
      <c r="C27" s="38"/>
      <c r="D27" s="38"/>
      <c r="E27" s="38"/>
      <c r="F27" s="38"/>
      <c r="G27" s="38"/>
      <c r="H27" s="38"/>
      <c r="I27" s="38"/>
      <c r="J27" s="38"/>
      <c r="K27" s="38"/>
      <c r="L27" s="145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hidden="1" s="2" customFormat="1" ht="12" customHeight="1">
      <c r="A28" s="38"/>
      <c r="B28" s="44"/>
      <c r="C28" s="38"/>
      <c r="D28" s="143" t="s">
        <v>33</v>
      </c>
      <c r="E28" s="38"/>
      <c r="F28" s="38"/>
      <c r="G28" s="38"/>
      <c r="H28" s="38"/>
      <c r="I28" s="38"/>
      <c r="J28" s="38"/>
      <c r="K28" s="38"/>
      <c r="L28" s="145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hidden="1" s="8" customFormat="1" ht="16.5" customHeight="1">
      <c r="A29" s="148"/>
      <c r="B29" s="149"/>
      <c r="C29" s="148"/>
      <c r="D29" s="148"/>
      <c r="E29" s="150" t="s">
        <v>19</v>
      </c>
      <c r="F29" s="150"/>
      <c r="G29" s="150"/>
      <c r="H29" s="150"/>
      <c r="I29" s="148"/>
      <c r="J29" s="148"/>
      <c r="K29" s="148"/>
      <c r="L29" s="151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</row>
    <row r="30" hidden="1" s="2" customFormat="1" ht="6.96" customHeight="1">
      <c r="A30" s="38"/>
      <c r="B30" s="44"/>
      <c r="C30" s="38"/>
      <c r="D30" s="38"/>
      <c r="E30" s="38"/>
      <c r="F30" s="38"/>
      <c r="G30" s="38"/>
      <c r="H30" s="38"/>
      <c r="I30" s="38"/>
      <c r="J30" s="38"/>
      <c r="K30" s="38"/>
      <c r="L30" s="145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hidden="1" s="2" customFormat="1" ht="6.96" customHeight="1">
      <c r="A31" s="38"/>
      <c r="B31" s="44"/>
      <c r="C31" s="38"/>
      <c r="D31" s="152"/>
      <c r="E31" s="152"/>
      <c r="F31" s="152"/>
      <c r="G31" s="152"/>
      <c r="H31" s="152"/>
      <c r="I31" s="152"/>
      <c r="J31" s="152"/>
      <c r="K31" s="152"/>
      <c r="L31" s="145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hidden="1" s="2" customFormat="1" ht="25.44" customHeight="1">
      <c r="A32" s="38"/>
      <c r="B32" s="44"/>
      <c r="C32" s="38"/>
      <c r="D32" s="153" t="s">
        <v>35</v>
      </c>
      <c r="E32" s="38"/>
      <c r="F32" s="38"/>
      <c r="G32" s="38"/>
      <c r="H32" s="38"/>
      <c r="I32" s="38"/>
      <c r="J32" s="154">
        <f>ROUND(J88, 2)</f>
        <v>0</v>
      </c>
      <c r="K32" s="38"/>
      <c r="L32" s="145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hidden="1" s="2" customFormat="1" ht="6.96" customHeight="1">
      <c r="A33" s="38"/>
      <c r="B33" s="44"/>
      <c r="C33" s="38"/>
      <c r="D33" s="152"/>
      <c r="E33" s="152"/>
      <c r="F33" s="152"/>
      <c r="G33" s="152"/>
      <c r="H33" s="152"/>
      <c r="I33" s="152"/>
      <c r="J33" s="152"/>
      <c r="K33" s="152"/>
      <c r="L33" s="145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hidden="1" s="2" customFormat="1" ht="14.4" customHeight="1">
      <c r="A34" s="38"/>
      <c r="B34" s="44"/>
      <c r="C34" s="38"/>
      <c r="D34" s="38"/>
      <c r="E34" s="38"/>
      <c r="F34" s="155" t="s">
        <v>37</v>
      </c>
      <c r="G34" s="38"/>
      <c r="H34" s="38"/>
      <c r="I34" s="155" t="s">
        <v>36</v>
      </c>
      <c r="J34" s="155" t="s">
        <v>38</v>
      </c>
      <c r="K34" s="38"/>
      <c r="L34" s="145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156" t="s">
        <v>39</v>
      </c>
      <c r="E35" s="143" t="s">
        <v>40</v>
      </c>
      <c r="F35" s="157">
        <f>ROUND((SUM(BE88:BE97)),  2)</f>
        <v>0</v>
      </c>
      <c r="G35" s="38"/>
      <c r="H35" s="38"/>
      <c r="I35" s="158">
        <v>0.20999999999999999</v>
      </c>
      <c r="J35" s="157">
        <f>ROUND(((SUM(BE88:BE97))*I35),  2)</f>
        <v>0</v>
      </c>
      <c r="K35" s="38"/>
      <c r="L35" s="145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3" t="s">
        <v>41</v>
      </c>
      <c r="F36" s="157">
        <f>ROUND((SUM(BF88:BF97)),  2)</f>
        <v>0</v>
      </c>
      <c r="G36" s="38"/>
      <c r="H36" s="38"/>
      <c r="I36" s="158">
        <v>0.14999999999999999</v>
      </c>
      <c r="J36" s="157">
        <f>ROUND(((SUM(BF88:BF97))*I36),  2)</f>
        <v>0</v>
      </c>
      <c r="K36" s="38"/>
      <c r="L36" s="145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3" t="s">
        <v>42</v>
      </c>
      <c r="F37" s="157">
        <f>ROUND((SUM(BG88:BG97)),  2)</f>
        <v>0</v>
      </c>
      <c r="G37" s="38"/>
      <c r="H37" s="38"/>
      <c r="I37" s="158">
        <v>0.20999999999999999</v>
      </c>
      <c r="J37" s="157">
        <f>0</f>
        <v>0</v>
      </c>
      <c r="K37" s="38"/>
      <c r="L37" s="145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44"/>
      <c r="C38" s="38"/>
      <c r="D38" s="38"/>
      <c r="E38" s="143" t="s">
        <v>43</v>
      </c>
      <c r="F38" s="157">
        <f>ROUND((SUM(BH88:BH97)),  2)</f>
        <v>0</v>
      </c>
      <c r="G38" s="38"/>
      <c r="H38" s="38"/>
      <c r="I38" s="158">
        <v>0.14999999999999999</v>
      </c>
      <c r="J38" s="157">
        <f>0</f>
        <v>0</v>
      </c>
      <c r="K38" s="38"/>
      <c r="L38" s="145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44"/>
      <c r="C39" s="38"/>
      <c r="D39" s="38"/>
      <c r="E39" s="143" t="s">
        <v>44</v>
      </c>
      <c r="F39" s="157">
        <f>ROUND((SUM(BI88:BI97)),  2)</f>
        <v>0</v>
      </c>
      <c r="G39" s="38"/>
      <c r="H39" s="38"/>
      <c r="I39" s="158">
        <v>0</v>
      </c>
      <c r="J39" s="157">
        <f>0</f>
        <v>0</v>
      </c>
      <c r="K39" s="38"/>
      <c r="L39" s="145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hidden="1" s="2" customFormat="1" ht="6.96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145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hidden="1" s="2" customFormat="1" ht="25.44" customHeight="1">
      <c r="A41" s="38"/>
      <c r="B41" s="44"/>
      <c r="C41" s="159"/>
      <c r="D41" s="160" t="s">
        <v>45</v>
      </c>
      <c r="E41" s="161"/>
      <c r="F41" s="161"/>
      <c r="G41" s="162" t="s">
        <v>46</v>
      </c>
      <c r="H41" s="163" t="s">
        <v>47</v>
      </c>
      <c r="I41" s="161"/>
      <c r="J41" s="164">
        <f>SUM(J32:J39)</f>
        <v>0</v>
      </c>
      <c r="K41" s="165"/>
      <c r="L41" s="145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hidden="1" s="2" customFormat="1" ht="14.4" customHeight="1">
      <c r="A42" s="38"/>
      <c r="B42" s="166"/>
      <c r="C42" s="167"/>
      <c r="D42" s="167"/>
      <c r="E42" s="167"/>
      <c r="F42" s="167"/>
      <c r="G42" s="167"/>
      <c r="H42" s="167"/>
      <c r="I42" s="167"/>
      <c r="J42" s="167"/>
      <c r="K42" s="167"/>
      <c r="L42" s="145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hidden="1"/>
    <row r="44" hidden="1"/>
    <row r="45" hidden="1"/>
    <row r="46" s="2" customFormat="1" ht="6.96" customHeight="1">
      <c r="A46" s="38"/>
      <c r="B46" s="168"/>
      <c r="C46" s="169"/>
      <c r="D46" s="169"/>
      <c r="E46" s="169"/>
      <c r="F46" s="169"/>
      <c r="G46" s="169"/>
      <c r="H46" s="169"/>
      <c r="I46" s="169"/>
      <c r="J46" s="169"/>
      <c r="K46" s="169"/>
      <c r="L46" s="145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s="2" customFormat="1" ht="24.96" customHeight="1">
      <c r="A47" s="38"/>
      <c r="B47" s="39"/>
      <c r="C47" s="23" t="s">
        <v>245</v>
      </c>
      <c r="D47" s="40"/>
      <c r="E47" s="40"/>
      <c r="F47" s="40"/>
      <c r="G47" s="40"/>
      <c r="H47" s="40"/>
      <c r="I47" s="40"/>
      <c r="J47" s="40"/>
      <c r="K47" s="40"/>
      <c r="L47" s="145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s="2" customFormat="1" ht="6.96" customHeight="1">
      <c r="A48" s="38"/>
      <c r="B48" s="39"/>
      <c r="C48" s="40"/>
      <c r="D48" s="40"/>
      <c r="E48" s="40"/>
      <c r="F48" s="40"/>
      <c r="G48" s="40"/>
      <c r="H48" s="40"/>
      <c r="I48" s="40"/>
      <c r="J48" s="40"/>
      <c r="K48" s="40"/>
      <c r="L48" s="145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s="2" customFormat="1" ht="12" customHeight="1">
      <c r="A49" s="38"/>
      <c r="B49" s="39"/>
      <c r="C49" s="32" t="s">
        <v>16</v>
      </c>
      <c r="D49" s="40"/>
      <c r="E49" s="40"/>
      <c r="F49" s="40"/>
      <c r="G49" s="40"/>
      <c r="H49" s="40"/>
      <c r="I49" s="40"/>
      <c r="J49" s="40"/>
      <c r="K49" s="40"/>
      <c r="L49" s="145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s="2" customFormat="1" ht="16.5" customHeight="1">
      <c r="A50" s="38"/>
      <c r="B50" s="39"/>
      <c r="C50" s="40"/>
      <c r="D50" s="40"/>
      <c r="E50" s="170" t="str">
        <f>E7</f>
        <v>3. STAVBA - FIALOVÁ - Vozovna Pisárky, etapa III. - vratná tramvajová smyčka</v>
      </c>
      <c r="F50" s="32"/>
      <c r="G50" s="32"/>
      <c r="H50" s="32"/>
      <c r="I50" s="40"/>
      <c r="J50" s="40"/>
      <c r="K50" s="40"/>
      <c r="L50" s="145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s="1" customFormat="1" ht="12" customHeight="1">
      <c r="B51" s="21"/>
      <c r="C51" s="32" t="s">
        <v>241</v>
      </c>
      <c r="D51" s="22"/>
      <c r="E51" s="22"/>
      <c r="F51" s="22"/>
      <c r="G51" s="22"/>
      <c r="H51" s="22"/>
      <c r="I51" s="22"/>
      <c r="J51" s="22"/>
      <c r="K51" s="22"/>
      <c r="L51" s="20"/>
    </row>
    <row r="52" s="2" customFormat="1" ht="16.5" customHeight="1">
      <c r="A52" s="38"/>
      <c r="B52" s="39"/>
      <c r="C52" s="40"/>
      <c r="D52" s="40"/>
      <c r="E52" s="170" t="s">
        <v>5806</v>
      </c>
      <c r="F52" s="40"/>
      <c r="G52" s="40"/>
      <c r="H52" s="40"/>
      <c r="I52" s="40"/>
      <c r="J52" s="40"/>
      <c r="K52" s="40"/>
      <c r="L52" s="145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s="2" customFormat="1" ht="12" customHeight="1">
      <c r="A53" s="38"/>
      <c r="B53" s="39"/>
      <c r="C53" s="32" t="s">
        <v>243</v>
      </c>
      <c r="D53" s="40"/>
      <c r="E53" s="40"/>
      <c r="F53" s="40"/>
      <c r="G53" s="40"/>
      <c r="H53" s="40"/>
      <c r="I53" s="40"/>
      <c r="J53" s="40"/>
      <c r="K53" s="40"/>
      <c r="L53" s="145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s="2" customFormat="1" ht="16.5" customHeight="1">
      <c r="A54" s="38"/>
      <c r="B54" s="39"/>
      <c r="C54" s="40"/>
      <c r="D54" s="40"/>
      <c r="E54" s="69" t="str">
        <f>E11</f>
        <v>SO 702.1 - Oplocení DPMB - prostor Lipová (MSKP 1. etapa - OD)</v>
      </c>
      <c r="F54" s="40"/>
      <c r="G54" s="40"/>
      <c r="H54" s="40"/>
      <c r="I54" s="40"/>
      <c r="J54" s="40"/>
      <c r="K54" s="40"/>
      <c r="L54" s="145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s="2" customFormat="1" ht="6.96" customHeight="1">
      <c r="A55" s="38"/>
      <c r="B55" s="39"/>
      <c r="C55" s="40"/>
      <c r="D55" s="40"/>
      <c r="E55" s="40"/>
      <c r="F55" s="40"/>
      <c r="G55" s="40"/>
      <c r="H55" s="40"/>
      <c r="I55" s="40"/>
      <c r="J55" s="40"/>
      <c r="K55" s="40"/>
      <c r="L55" s="145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s="2" customFormat="1" ht="12" customHeight="1">
      <c r="A56" s="38"/>
      <c r="B56" s="39"/>
      <c r="C56" s="32" t="s">
        <v>21</v>
      </c>
      <c r="D56" s="40"/>
      <c r="E56" s="40"/>
      <c r="F56" s="27" t="str">
        <f>F14</f>
        <v xml:space="preserve"> </v>
      </c>
      <c r="G56" s="40"/>
      <c r="H56" s="40"/>
      <c r="I56" s="32" t="s">
        <v>23</v>
      </c>
      <c r="J56" s="72" t="str">
        <f>IF(J14="","",J14)</f>
        <v>20. 12. 2021</v>
      </c>
      <c r="K56" s="40"/>
      <c r="L56" s="145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s="2" customFormat="1" ht="6.96" customHeight="1">
      <c r="A57" s="38"/>
      <c r="B57" s="39"/>
      <c r="C57" s="40"/>
      <c r="D57" s="40"/>
      <c r="E57" s="40"/>
      <c r="F57" s="40"/>
      <c r="G57" s="40"/>
      <c r="H57" s="40"/>
      <c r="I57" s="40"/>
      <c r="J57" s="40"/>
      <c r="K57" s="40"/>
      <c r="L57" s="145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s="2" customFormat="1" ht="15.15" customHeight="1">
      <c r="A58" s="38"/>
      <c r="B58" s="39"/>
      <c r="C58" s="32" t="s">
        <v>25</v>
      </c>
      <c r="D58" s="40"/>
      <c r="E58" s="40"/>
      <c r="F58" s="27" t="str">
        <f>E17</f>
        <v xml:space="preserve"> </v>
      </c>
      <c r="G58" s="40"/>
      <c r="H58" s="40"/>
      <c r="I58" s="32" t="s">
        <v>30</v>
      </c>
      <c r="J58" s="36" t="str">
        <f>E23</f>
        <v xml:space="preserve"> </v>
      </c>
      <c r="K58" s="40"/>
      <c r="L58" s="145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</row>
    <row r="59" s="2" customFormat="1" ht="15.15" customHeight="1">
      <c r="A59" s="38"/>
      <c r="B59" s="39"/>
      <c r="C59" s="32" t="s">
        <v>28</v>
      </c>
      <c r="D59" s="40"/>
      <c r="E59" s="40"/>
      <c r="F59" s="27" t="str">
        <f>IF(E20="","",E20)</f>
        <v>Vyplň údaj</v>
      </c>
      <c r="G59" s="40"/>
      <c r="H59" s="40"/>
      <c r="I59" s="32" t="s">
        <v>32</v>
      </c>
      <c r="J59" s="36" t="str">
        <f>E26</f>
        <v xml:space="preserve"> </v>
      </c>
      <c r="K59" s="40"/>
      <c r="L59" s="145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</row>
    <row r="60" s="2" customFormat="1" ht="10.32" customHeight="1">
      <c r="A60" s="38"/>
      <c r="B60" s="39"/>
      <c r="C60" s="40"/>
      <c r="D60" s="40"/>
      <c r="E60" s="40"/>
      <c r="F60" s="40"/>
      <c r="G60" s="40"/>
      <c r="H60" s="40"/>
      <c r="I60" s="40"/>
      <c r="J60" s="40"/>
      <c r="K60" s="40"/>
      <c r="L60" s="145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</row>
    <row r="61" s="2" customFormat="1" ht="29.28" customHeight="1">
      <c r="A61" s="38"/>
      <c r="B61" s="39"/>
      <c r="C61" s="171" t="s">
        <v>246</v>
      </c>
      <c r="D61" s="172"/>
      <c r="E61" s="172"/>
      <c r="F61" s="172"/>
      <c r="G61" s="172"/>
      <c r="H61" s="172"/>
      <c r="I61" s="172"/>
      <c r="J61" s="173" t="s">
        <v>247</v>
      </c>
      <c r="K61" s="172"/>
      <c r="L61" s="145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 s="2" customFormat="1" ht="10.32" customHeight="1">
      <c r="A62" s="38"/>
      <c r="B62" s="39"/>
      <c r="C62" s="40"/>
      <c r="D62" s="40"/>
      <c r="E62" s="40"/>
      <c r="F62" s="40"/>
      <c r="G62" s="40"/>
      <c r="H62" s="40"/>
      <c r="I62" s="40"/>
      <c r="J62" s="40"/>
      <c r="K62" s="40"/>
      <c r="L62" s="145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</row>
    <row r="63" s="2" customFormat="1" ht="22.8" customHeight="1">
      <c r="A63" s="38"/>
      <c r="B63" s="39"/>
      <c r="C63" s="174" t="s">
        <v>67</v>
      </c>
      <c r="D63" s="40"/>
      <c r="E63" s="40"/>
      <c r="F63" s="40"/>
      <c r="G63" s="40"/>
      <c r="H63" s="40"/>
      <c r="I63" s="40"/>
      <c r="J63" s="102">
        <f>J88</f>
        <v>0</v>
      </c>
      <c r="K63" s="40"/>
      <c r="L63" s="145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U63" s="17" t="s">
        <v>248</v>
      </c>
    </row>
    <row r="64" s="9" customFormat="1" ht="24.96" customHeight="1">
      <c r="A64" s="9"/>
      <c r="B64" s="175"/>
      <c r="C64" s="176"/>
      <c r="D64" s="177" t="s">
        <v>5967</v>
      </c>
      <c r="E64" s="178"/>
      <c r="F64" s="178"/>
      <c r="G64" s="178"/>
      <c r="H64" s="178"/>
      <c r="I64" s="178"/>
      <c r="J64" s="179">
        <f>J89</f>
        <v>0</v>
      </c>
      <c r="K64" s="176"/>
      <c r="L64" s="180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9" customFormat="1" ht="24.96" customHeight="1">
      <c r="A65" s="9"/>
      <c r="B65" s="175"/>
      <c r="C65" s="176"/>
      <c r="D65" s="177" t="s">
        <v>5968</v>
      </c>
      <c r="E65" s="178"/>
      <c r="F65" s="178"/>
      <c r="G65" s="178"/>
      <c r="H65" s="178"/>
      <c r="I65" s="178"/>
      <c r="J65" s="179">
        <f>J93</f>
        <v>0</v>
      </c>
      <c r="K65" s="176"/>
      <c r="L65" s="180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9" customFormat="1" ht="24.96" customHeight="1">
      <c r="A66" s="9"/>
      <c r="B66" s="175"/>
      <c r="C66" s="176"/>
      <c r="D66" s="177" t="s">
        <v>5969</v>
      </c>
      <c r="E66" s="178"/>
      <c r="F66" s="178"/>
      <c r="G66" s="178"/>
      <c r="H66" s="178"/>
      <c r="I66" s="178"/>
      <c r="J66" s="179">
        <f>J96</f>
        <v>0</v>
      </c>
      <c r="K66" s="176"/>
      <c r="L66" s="180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2" customFormat="1" ht="21.84" customHeight="1">
      <c r="A67" s="38"/>
      <c r="B67" s="39"/>
      <c r="C67" s="40"/>
      <c r="D67" s="40"/>
      <c r="E67" s="40"/>
      <c r="F67" s="40"/>
      <c r="G67" s="40"/>
      <c r="H67" s="40"/>
      <c r="I67" s="40"/>
      <c r="J67" s="40"/>
      <c r="K67" s="40"/>
      <c r="L67" s="145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</row>
    <row r="68" s="2" customFormat="1" ht="6.96" customHeight="1">
      <c r="A68" s="38"/>
      <c r="B68" s="59"/>
      <c r="C68" s="60"/>
      <c r="D68" s="60"/>
      <c r="E68" s="60"/>
      <c r="F68" s="60"/>
      <c r="G68" s="60"/>
      <c r="H68" s="60"/>
      <c r="I68" s="60"/>
      <c r="J68" s="60"/>
      <c r="K68" s="60"/>
      <c r="L68" s="145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</row>
    <row r="72" s="2" customFormat="1" ht="6.96" customHeight="1">
      <c r="A72" s="38"/>
      <c r="B72" s="61"/>
      <c r="C72" s="62"/>
      <c r="D72" s="62"/>
      <c r="E72" s="62"/>
      <c r="F72" s="62"/>
      <c r="G72" s="62"/>
      <c r="H72" s="62"/>
      <c r="I72" s="62"/>
      <c r="J72" s="62"/>
      <c r="K72" s="62"/>
      <c r="L72" s="145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</row>
    <row r="73" s="2" customFormat="1" ht="24.96" customHeight="1">
      <c r="A73" s="38"/>
      <c r="B73" s="39"/>
      <c r="C73" s="23" t="s">
        <v>250</v>
      </c>
      <c r="D73" s="40"/>
      <c r="E73" s="40"/>
      <c r="F73" s="40"/>
      <c r="G73" s="40"/>
      <c r="H73" s="40"/>
      <c r="I73" s="40"/>
      <c r="J73" s="40"/>
      <c r="K73" s="40"/>
      <c r="L73" s="145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</row>
    <row r="74" s="2" customFormat="1" ht="6.96" customHeight="1">
      <c r="A74" s="38"/>
      <c r="B74" s="39"/>
      <c r="C74" s="40"/>
      <c r="D74" s="40"/>
      <c r="E74" s="40"/>
      <c r="F74" s="40"/>
      <c r="G74" s="40"/>
      <c r="H74" s="40"/>
      <c r="I74" s="40"/>
      <c r="J74" s="40"/>
      <c r="K74" s="40"/>
      <c r="L74" s="145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</row>
    <row r="75" s="2" customFormat="1" ht="12" customHeight="1">
      <c r="A75" s="38"/>
      <c r="B75" s="39"/>
      <c r="C75" s="32" t="s">
        <v>16</v>
      </c>
      <c r="D75" s="40"/>
      <c r="E75" s="40"/>
      <c r="F75" s="40"/>
      <c r="G75" s="40"/>
      <c r="H75" s="40"/>
      <c r="I75" s="40"/>
      <c r="J75" s="40"/>
      <c r="K75" s="40"/>
      <c r="L75" s="145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6" s="2" customFormat="1" ht="16.5" customHeight="1">
      <c r="A76" s="38"/>
      <c r="B76" s="39"/>
      <c r="C76" s="40"/>
      <c r="D76" s="40"/>
      <c r="E76" s="170" t="str">
        <f>E7</f>
        <v>3. STAVBA - FIALOVÁ - Vozovna Pisárky, etapa III. - vratná tramvajová smyčka</v>
      </c>
      <c r="F76" s="32"/>
      <c r="G76" s="32"/>
      <c r="H76" s="32"/>
      <c r="I76" s="40"/>
      <c r="J76" s="40"/>
      <c r="K76" s="40"/>
      <c r="L76" s="145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1" customFormat="1" ht="12" customHeight="1">
      <c r="B77" s="21"/>
      <c r="C77" s="32" t="s">
        <v>241</v>
      </c>
      <c r="D77" s="22"/>
      <c r="E77" s="22"/>
      <c r="F77" s="22"/>
      <c r="G77" s="22"/>
      <c r="H77" s="22"/>
      <c r="I77" s="22"/>
      <c r="J77" s="22"/>
      <c r="K77" s="22"/>
      <c r="L77" s="20"/>
    </row>
    <row r="78" s="2" customFormat="1" ht="16.5" customHeight="1">
      <c r="A78" s="38"/>
      <c r="B78" s="39"/>
      <c r="C78" s="40"/>
      <c r="D78" s="40"/>
      <c r="E78" s="170" t="s">
        <v>5806</v>
      </c>
      <c r="F78" s="40"/>
      <c r="G78" s="40"/>
      <c r="H78" s="40"/>
      <c r="I78" s="40"/>
      <c r="J78" s="40"/>
      <c r="K78" s="40"/>
      <c r="L78" s="145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</row>
    <row r="79" s="2" customFormat="1" ht="12" customHeight="1">
      <c r="A79" s="38"/>
      <c r="B79" s="39"/>
      <c r="C79" s="32" t="s">
        <v>243</v>
      </c>
      <c r="D79" s="40"/>
      <c r="E79" s="40"/>
      <c r="F79" s="40"/>
      <c r="G79" s="40"/>
      <c r="H79" s="40"/>
      <c r="I79" s="40"/>
      <c r="J79" s="40"/>
      <c r="K79" s="40"/>
      <c r="L79" s="145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</row>
    <row r="80" s="2" customFormat="1" ht="16.5" customHeight="1">
      <c r="A80" s="38"/>
      <c r="B80" s="39"/>
      <c r="C80" s="40"/>
      <c r="D80" s="40"/>
      <c r="E80" s="69" t="str">
        <f>E11</f>
        <v>SO 702.1 - Oplocení DPMB - prostor Lipová (MSKP 1. etapa - OD)</v>
      </c>
      <c r="F80" s="40"/>
      <c r="G80" s="40"/>
      <c r="H80" s="40"/>
      <c r="I80" s="40"/>
      <c r="J80" s="40"/>
      <c r="K80" s="40"/>
      <c r="L80" s="145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6.96" customHeight="1">
      <c r="A81" s="38"/>
      <c r="B81" s="39"/>
      <c r="C81" s="40"/>
      <c r="D81" s="40"/>
      <c r="E81" s="40"/>
      <c r="F81" s="40"/>
      <c r="G81" s="40"/>
      <c r="H81" s="40"/>
      <c r="I81" s="40"/>
      <c r="J81" s="40"/>
      <c r="K81" s="40"/>
      <c r="L81" s="145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12" customHeight="1">
      <c r="A82" s="38"/>
      <c r="B82" s="39"/>
      <c r="C82" s="32" t="s">
        <v>21</v>
      </c>
      <c r="D82" s="40"/>
      <c r="E82" s="40"/>
      <c r="F82" s="27" t="str">
        <f>F14</f>
        <v xml:space="preserve"> </v>
      </c>
      <c r="G82" s="40"/>
      <c r="H82" s="40"/>
      <c r="I82" s="32" t="s">
        <v>23</v>
      </c>
      <c r="J82" s="72" t="str">
        <f>IF(J14="","",J14)</f>
        <v>20. 12. 2021</v>
      </c>
      <c r="K82" s="40"/>
      <c r="L82" s="145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145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5.15" customHeight="1">
      <c r="A84" s="38"/>
      <c r="B84" s="39"/>
      <c r="C84" s="32" t="s">
        <v>25</v>
      </c>
      <c r="D84" s="40"/>
      <c r="E84" s="40"/>
      <c r="F84" s="27" t="str">
        <f>E17</f>
        <v xml:space="preserve"> </v>
      </c>
      <c r="G84" s="40"/>
      <c r="H84" s="40"/>
      <c r="I84" s="32" t="s">
        <v>30</v>
      </c>
      <c r="J84" s="36" t="str">
        <f>E23</f>
        <v xml:space="preserve"> </v>
      </c>
      <c r="K84" s="40"/>
      <c r="L84" s="145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5.15" customHeight="1">
      <c r="A85" s="38"/>
      <c r="B85" s="39"/>
      <c r="C85" s="32" t="s">
        <v>28</v>
      </c>
      <c r="D85" s="40"/>
      <c r="E85" s="40"/>
      <c r="F85" s="27" t="str">
        <f>IF(E20="","",E20)</f>
        <v>Vyplň údaj</v>
      </c>
      <c r="G85" s="40"/>
      <c r="H85" s="40"/>
      <c r="I85" s="32" t="s">
        <v>32</v>
      </c>
      <c r="J85" s="36" t="str">
        <f>E26</f>
        <v xml:space="preserve"> </v>
      </c>
      <c r="K85" s="40"/>
      <c r="L85" s="145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0.32" customHeight="1">
      <c r="A86" s="38"/>
      <c r="B86" s="39"/>
      <c r="C86" s="40"/>
      <c r="D86" s="40"/>
      <c r="E86" s="40"/>
      <c r="F86" s="40"/>
      <c r="G86" s="40"/>
      <c r="H86" s="40"/>
      <c r="I86" s="40"/>
      <c r="J86" s="40"/>
      <c r="K86" s="40"/>
      <c r="L86" s="145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10" customFormat="1" ht="29.28" customHeight="1">
      <c r="A87" s="181"/>
      <c r="B87" s="182"/>
      <c r="C87" s="183" t="s">
        <v>251</v>
      </c>
      <c r="D87" s="184" t="s">
        <v>54</v>
      </c>
      <c r="E87" s="184" t="s">
        <v>50</v>
      </c>
      <c r="F87" s="184" t="s">
        <v>51</v>
      </c>
      <c r="G87" s="184" t="s">
        <v>252</v>
      </c>
      <c r="H87" s="184" t="s">
        <v>253</v>
      </c>
      <c r="I87" s="184" t="s">
        <v>254</v>
      </c>
      <c r="J87" s="184" t="s">
        <v>247</v>
      </c>
      <c r="K87" s="185" t="s">
        <v>255</v>
      </c>
      <c r="L87" s="186"/>
      <c r="M87" s="92" t="s">
        <v>19</v>
      </c>
      <c r="N87" s="93" t="s">
        <v>39</v>
      </c>
      <c r="O87" s="93" t="s">
        <v>256</v>
      </c>
      <c r="P87" s="93" t="s">
        <v>257</v>
      </c>
      <c r="Q87" s="93" t="s">
        <v>258</v>
      </c>
      <c r="R87" s="93" t="s">
        <v>259</v>
      </c>
      <c r="S87" s="93" t="s">
        <v>260</v>
      </c>
      <c r="T87" s="94" t="s">
        <v>261</v>
      </c>
      <c r="U87" s="181"/>
      <c r="V87" s="181"/>
      <c r="W87" s="181"/>
      <c r="X87" s="181"/>
      <c r="Y87" s="181"/>
      <c r="Z87" s="181"/>
      <c r="AA87" s="181"/>
      <c r="AB87" s="181"/>
      <c r="AC87" s="181"/>
      <c r="AD87" s="181"/>
      <c r="AE87" s="181"/>
    </row>
    <row r="88" s="2" customFormat="1" ht="22.8" customHeight="1">
      <c r="A88" s="38"/>
      <c r="B88" s="39"/>
      <c r="C88" s="99" t="s">
        <v>262</v>
      </c>
      <c r="D88" s="40"/>
      <c r="E88" s="40"/>
      <c r="F88" s="40"/>
      <c r="G88" s="40"/>
      <c r="H88" s="40"/>
      <c r="I88" s="40"/>
      <c r="J88" s="187">
        <f>BK88</f>
        <v>0</v>
      </c>
      <c r="K88" s="40"/>
      <c r="L88" s="44"/>
      <c r="M88" s="95"/>
      <c r="N88" s="188"/>
      <c r="O88" s="96"/>
      <c r="P88" s="189">
        <f>P89+P93+P96</f>
        <v>0</v>
      </c>
      <c r="Q88" s="96"/>
      <c r="R88" s="189">
        <f>R89+R93+R96</f>
        <v>0</v>
      </c>
      <c r="S88" s="96"/>
      <c r="T88" s="190">
        <f>T89+T93+T96</f>
        <v>0</v>
      </c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T88" s="17" t="s">
        <v>68</v>
      </c>
      <c r="AU88" s="17" t="s">
        <v>248</v>
      </c>
      <c r="BK88" s="191">
        <f>BK89+BK93+BK96</f>
        <v>0</v>
      </c>
    </row>
    <row r="89" s="11" customFormat="1" ht="25.92" customHeight="1">
      <c r="A89" s="11"/>
      <c r="B89" s="192"/>
      <c r="C89" s="193"/>
      <c r="D89" s="194" t="s">
        <v>68</v>
      </c>
      <c r="E89" s="195" t="s">
        <v>312</v>
      </c>
      <c r="F89" s="195" t="s">
        <v>5970</v>
      </c>
      <c r="G89" s="193"/>
      <c r="H89" s="193"/>
      <c r="I89" s="196"/>
      <c r="J89" s="197">
        <f>BK89</f>
        <v>0</v>
      </c>
      <c r="K89" s="193"/>
      <c r="L89" s="198"/>
      <c r="M89" s="199"/>
      <c r="N89" s="200"/>
      <c r="O89" s="200"/>
      <c r="P89" s="201">
        <f>SUM(P90:P92)</f>
        <v>0</v>
      </c>
      <c r="Q89" s="200"/>
      <c r="R89" s="201">
        <f>SUM(R90:R92)</f>
        <v>0</v>
      </c>
      <c r="S89" s="200"/>
      <c r="T89" s="202">
        <f>SUM(T90:T92)</f>
        <v>0</v>
      </c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R89" s="203" t="s">
        <v>265</v>
      </c>
      <c r="AT89" s="204" t="s">
        <v>68</v>
      </c>
      <c r="AU89" s="204" t="s">
        <v>69</v>
      </c>
      <c r="AY89" s="203" t="s">
        <v>266</v>
      </c>
      <c r="BK89" s="205">
        <f>SUM(BK90:BK92)</f>
        <v>0</v>
      </c>
    </row>
    <row r="90" s="2" customFormat="1" ht="16.5" customHeight="1">
      <c r="A90" s="38"/>
      <c r="B90" s="39"/>
      <c r="C90" s="206" t="s">
        <v>76</v>
      </c>
      <c r="D90" s="206" t="s">
        <v>267</v>
      </c>
      <c r="E90" s="207" t="s">
        <v>5971</v>
      </c>
      <c r="F90" s="208" t="s">
        <v>5972</v>
      </c>
      <c r="G90" s="209" t="s">
        <v>3484</v>
      </c>
      <c r="H90" s="210">
        <v>99</v>
      </c>
      <c r="I90" s="211"/>
      <c r="J90" s="212">
        <f>ROUND(I90*H90,2)</f>
        <v>0</v>
      </c>
      <c r="K90" s="208" t="s">
        <v>5973</v>
      </c>
      <c r="L90" s="44"/>
      <c r="M90" s="213" t="s">
        <v>19</v>
      </c>
      <c r="N90" s="214" t="s">
        <v>40</v>
      </c>
      <c r="O90" s="84"/>
      <c r="P90" s="215">
        <f>O90*H90</f>
        <v>0</v>
      </c>
      <c r="Q90" s="215">
        <v>0</v>
      </c>
      <c r="R90" s="215">
        <f>Q90*H90</f>
        <v>0</v>
      </c>
      <c r="S90" s="215">
        <v>0</v>
      </c>
      <c r="T90" s="216">
        <f>S90*H90</f>
        <v>0</v>
      </c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R90" s="217" t="s">
        <v>265</v>
      </c>
      <c r="AT90" s="217" t="s">
        <v>267</v>
      </c>
      <c r="AU90" s="217" t="s">
        <v>76</v>
      </c>
      <c r="AY90" s="17" t="s">
        <v>266</v>
      </c>
      <c r="BE90" s="218">
        <f>IF(N90="základní",J90,0)</f>
        <v>0</v>
      </c>
      <c r="BF90" s="218">
        <f>IF(N90="snížená",J90,0)</f>
        <v>0</v>
      </c>
      <c r="BG90" s="218">
        <f>IF(N90="zákl. přenesená",J90,0)</f>
        <v>0</v>
      </c>
      <c r="BH90" s="218">
        <f>IF(N90="sníž. přenesená",J90,0)</f>
        <v>0</v>
      </c>
      <c r="BI90" s="218">
        <f>IF(N90="nulová",J90,0)</f>
        <v>0</v>
      </c>
      <c r="BJ90" s="17" t="s">
        <v>76</v>
      </c>
      <c r="BK90" s="218">
        <f>ROUND(I90*H90,2)</f>
        <v>0</v>
      </c>
      <c r="BL90" s="17" t="s">
        <v>265</v>
      </c>
      <c r="BM90" s="217" t="s">
        <v>5974</v>
      </c>
    </row>
    <row r="91" s="12" customFormat="1">
      <c r="A91" s="12"/>
      <c r="B91" s="224"/>
      <c r="C91" s="225"/>
      <c r="D91" s="226" t="s">
        <v>275</v>
      </c>
      <c r="E91" s="227" t="s">
        <v>239</v>
      </c>
      <c r="F91" s="228" t="s">
        <v>5975</v>
      </c>
      <c r="G91" s="225"/>
      <c r="H91" s="229">
        <v>99</v>
      </c>
      <c r="I91" s="230"/>
      <c r="J91" s="225"/>
      <c r="K91" s="225"/>
      <c r="L91" s="231"/>
      <c r="M91" s="236"/>
      <c r="N91" s="237"/>
      <c r="O91" s="237"/>
      <c r="P91" s="237"/>
      <c r="Q91" s="237"/>
      <c r="R91" s="237"/>
      <c r="S91" s="237"/>
      <c r="T91" s="238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T91" s="235" t="s">
        <v>275</v>
      </c>
      <c r="AU91" s="235" t="s">
        <v>76</v>
      </c>
      <c r="AV91" s="12" t="s">
        <v>78</v>
      </c>
      <c r="AW91" s="12" t="s">
        <v>31</v>
      </c>
      <c r="AX91" s="12" t="s">
        <v>76</v>
      </c>
      <c r="AY91" s="235" t="s">
        <v>266</v>
      </c>
    </row>
    <row r="92" s="2" customFormat="1" ht="16.5" customHeight="1">
      <c r="A92" s="38"/>
      <c r="B92" s="39"/>
      <c r="C92" s="206" t="s">
        <v>78</v>
      </c>
      <c r="D92" s="206" t="s">
        <v>267</v>
      </c>
      <c r="E92" s="207" t="s">
        <v>5976</v>
      </c>
      <c r="F92" s="208" t="s">
        <v>5977</v>
      </c>
      <c r="G92" s="209" t="s">
        <v>3484</v>
      </c>
      <c r="H92" s="210">
        <v>66</v>
      </c>
      <c r="I92" s="211"/>
      <c r="J92" s="212">
        <f>ROUND(I92*H92,2)</f>
        <v>0</v>
      </c>
      <c r="K92" s="208" t="s">
        <v>5973</v>
      </c>
      <c r="L92" s="44"/>
      <c r="M92" s="213" t="s">
        <v>19</v>
      </c>
      <c r="N92" s="214" t="s">
        <v>40</v>
      </c>
      <c r="O92" s="84"/>
      <c r="P92" s="215">
        <f>O92*H92</f>
        <v>0</v>
      </c>
      <c r="Q92" s="215">
        <v>0</v>
      </c>
      <c r="R92" s="215">
        <f>Q92*H92</f>
        <v>0</v>
      </c>
      <c r="S92" s="215">
        <v>0</v>
      </c>
      <c r="T92" s="216">
        <f>S92*H92</f>
        <v>0</v>
      </c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R92" s="217" t="s">
        <v>265</v>
      </c>
      <c r="AT92" s="217" t="s">
        <v>267</v>
      </c>
      <c r="AU92" s="217" t="s">
        <v>76</v>
      </c>
      <c r="AY92" s="17" t="s">
        <v>266</v>
      </c>
      <c r="BE92" s="218">
        <f>IF(N92="základní",J92,0)</f>
        <v>0</v>
      </c>
      <c r="BF92" s="218">
        <f>IF(N92="snížená",J92,0)</f>
        <v>0</v>
      </c>
      <c r="BG92" s="218">
        <f>IF(N92="zákl. přenesená",J92,0)</f>
        <v>0</v>
      </c>
      <c r="BH92" s="218">
        <f>IF(N92="sníž. přenesená",J92,0)</f>
        <v>0</v>
      </c>
      <c r="BI92" s="218">
        <f>IF(N92="nulová",J92,0)</f>
        <v>0</v>
      </c>
      <c r="BJ92" s="17" t="s">
        <v>76</v>
      </c>
      <c r="BK92" s="218">
        <f>ROUND(I92*H92,2)</f>
        <v>0</v>
      </c>
      <c r="BL92" s="17" t="s">
        <v>265</v>
      </c>
      <c r="BM92" s="217" t="s">
        <v>5978</v>
      </c>
    </row>
    <row r="93" s="11" customFormat="1" ht="25.92" customHeight="1">
      <c r="A93" s="11"/>
      <c r="B93" s="192"/>
      <c r="C93" s="193"/>
      <c r="D93" s="194" t="s">
        <v>68</v>
      </c>
      <c r="E93" s="195" t="s">
        <v>345</v>
      </c>
      <c r="F93" s="195" t="s">
        <v>5979</v>
      </c>
      <c r="G93" s="193"/>
      <c r="H93" s="193"/>
      <c r="I93" s="196"/>
      <c r="J93" s="197">
        <f>BK93</f>
        <v>0</v>
      </c>
      <c r="K93" s="193"/>
      <c r="L93" s="198"/>
      <c r="M93" s="199"/>
      <c r="N93" s="200"/>
      <c r="O93" s="200"/>
      <c r="P93" s="201">
        <f>SUM(P94:P95)</f>
        <v>0</v>
      </c>
      <c r="Q93" s="200"/>
      <c r="R93" s="201">
        <f>SUM(R94:R95)</f>
        <v>0</v>
      </c>
      <c r="S93" s="200"/>
      <c r="T93" s="202">
        <f>SUM(T94:T95)</f>
        <v>0</v>
      </c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R93" s="203" t="s">
        <v>265</v>
      </c>
      <c r="AT93" s="204" t="s">
        <v>68</v>
      </c>
      <c r="AU93" s="204" t="s">
        <v>69</v>
      </c>
      <c r="AY93" s="203" t="s">
        <v>266</v>
      </c>
      <c r="BK93" s="205">
        <f>SUM(BK94:BK95)</f>
        <v>0</v>
      </c>
    </row>
    <row r="94" s="2" customFormat="1" ht="16.5" customHeight="1">
      <c r="A94" s="38"/>
      <c r="B94" s="39"/>
      <c r="C94" s="206" t="s">
        <v>312</v>
      </c>
      <c r="D94" s="206" t="s">
        <v>267</v>
      </c>
      <c r="E94" s="207" t="s">
        <v>5980</v>
      </c>
      <c r="F94" s="208" t="s">
        <v>5981</v>
      </c>
      <c r="G94" s="209" t="s">
        <v>391</v>
      </c>
      <c r="H94" s="210">
        <v>467.39999999999998</v>
      </c>
      <c r="I94" s="211"/>
      <c r="J94" s="212">
        <f>ROUND(I94*H94,2)</f>
        <v>0</v>
      </c>
      <c r="K94" s="208" t="s">
        <v>5973</v>
      </c>
      <c r="L94" s="44"/>
      <c r="M94" s="213" t="s">
        <v>19</v>
      </c>
      <c r="N94" s="214" t="s">
        <v>40</v>
      </c>
      <c r="O94" s="84"/>
      <c r="P94" s="215">
        <f>O94*H94</f>
        <v>0</v>
      </c>
      <c r="Q94" s="215">
        <v>0</v>
      </c>
      <c r="R94" s="215">
        <f>Q94*H94</f>
        <v>0</v>
      </c>
      <c r="S94" s="215">
        <v>0</v>
      </c>
      <c r="T94" s="216">
        <f>S94*H94</f>
        <v>0</v>
      </c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R94" s="217" t="s">
        <v>265</v>
      </c>
      <c r="AT94" s="217" t="s">
        <v>267</v>
      </c>
      <c r="AU94" s="217" t="s">
        <v>76</v>
      </c>
      <c r="AY94" s="17" t="s">
        <v>266</v>
      </c>
      <c r="BE94" s="218">
        <f>IF(N94="základní",J94,0)</f>
        <v>0</v>
      </c>
      <c r="BF94" s="218">
        <f>IF(N94="snížená",J94,0)</f>
        <v>0</v>
      </c>
      <c r="BG94" s="218">
        <f>IF(N94="zákl. přenesená",J94,0)</f>
        <v>0</v>
      </c>
      <c r="BH94" s="218">
        <f>IF(N94="sníž. přenesená",J94,0)</f>
        <v>0</v>
      </c>
      <c r="BI94" s="218">
        <f>IF(N94="nulová",J94,0)</f>
        <v>0</v>
      </c>
      <c r="BJ94" s="17" t="s">
        <v>76</v>
      </c>
      <c r="BK94" s="218">
        <f>ROUND(I94*H94,2)</f>
        <v>0</v>
      </c>
      <c r="BL94" s="17" t="s">
        <v>265</v>
      </c>
      <c r="BM94" s="217" t="s">
        <v>5982</v>
      </c>
    </row>
    <row r="95" s="12" customFormat="1">
      <c r="A95" s="12"/>
      <c r="B95" s="224"/>
      <c r="C95" s="225"/>
      <c r="D95" s="226" t="s">
        <v>275</v>
      </c>
      <c r="E95" s="227" t="s">
        <v>317</v>
      </c>
      <c r="F95" s="228" t="s">
        <v>5983</v>
      </c>
      <c r="G95" s="225"/>
      <c r="H95" s="229">
        <v>467.39999999999998</v>
      </c>
      <c r="I95" s="230"/>
      <c r="J95" s="225"/>
      <c r="K95" s="225"/>
      <c r="L95" s="231"/>
      <c r="M95" s="236"/>
      <c r="N95" s="237"/>
      <c r="O95" s="237"/>
      <c r="P95" s="237"/>
      <c r="Q95" s="237"/>
      <c r="R95" s="237"/>
      <c r="S95" s="237"/>
      <c r="T95" s="238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T95" s="235" t="s">
        <v>275</v>
      </c>
      <c r="AU95" s="235" t="s">
        <v>76</v>
      </c>
      <c r="AV95" s="12" t="s">
        <v>78</v>
      </c>
      <c r="AW95" s="12" t="s">
        <v>31</v>
      </c>
      <c r="AX95" s="12" t="s">
        <v>76</v>
      </c>
      <c r="AY95" s="235" t="s">
        <v>266</v>
      </c>
    </row>
    <row r="96" s="11" customFormat="1" ht="25.92" customHeight="1">
      <c r="A96" s="11"/>
      <c r="B96" s="192"/>
      <c r="C96" s="193"/>
      <c r="D96" s="194" t="s">
        <v>68</v>
      </c>
      <c r="E96" s="195" t="s">
        <v>310</v>
      </c>
      <c r="F96" s="195" t="s">
        <v>5984</v>
      </c>
      <c r="G96" s="193"/>
      <c r="H96" s="193"/>
      <c r="I96" s="196"/>
      <c r="J96" s="197">
        <f>BK96</f>
        <v>0</v>
      </c>
      <c r="K96" s="193"/>
      <c r="L96" s="198"/>
      <c r="M96" s="199"/>
      <c r="N96" s="200"/>
      <c r="O96" s="200"/>
      <c r="P96" s="201">
        <f>P97</f>
        <v>0</v>
      </c>
      <c r="Q96" s="200"/>
      <c r="R96" s="201">
        <f>R97</f>
        <v>0</v>
      </c>
      <c r="S96" s="200"/>
      <c r="T96" s="202">
        <f>T97</f>
        <v>0</v>
      </c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R96" s="203" t="s">
        <v>265</v>
      </c>
      <c r="AT96" s="204" t="s">
        <v>68</v>
      </c>
      <c r="AU96" s="204" t="s">
        <v>69</v>
      </c>
      <c r="AY96" s="203" t="s">
        <v>266</v>
      </c>
      <c r="BK96" s="205">
        <f>BK97</f>
        <v>0</v>
      </c>
    </row>
    <row r="97" s="2" customFormat="1" ht="16.5" customHeight="1">
      <c r="A97" s="38"/>
      <c r="B97" s="39"/>
      <c r="C97" s="206" t="s">
        <v>265</v>
      </c>
      <c r="D97" s="206" t="s">
        <v>267</v>
      </c>
      <c r="E97" s="207" t="s">
        <v>5985</v>
      </c>
      <c r="F97" s="208" t="s">
        <v>5986</v>
      </c>
      <c r="G97" s="209" t="s">
        <v>299</v>
      </c>
      <c r="H97" s="210">
        <v>206</v>
      </c>
      <c r="I97" s="211"/>
      <c r="J97" s="212">
        <f>ROUND(I97*H97,2)</f>
        <v>0</v>
      </c>
      <c r="K97" s="208" t="s">
        <v>5973</v>
      </c>
      <c r="L97" s="44"/>
      <c r="M97" s="270" t="s">
        <v>19</v>
      </c>
      <c r="N97" s="271" t="s">
        <v>40</v>
      </c>
      <c r="O97" s="263"/>
      <c r="P97" s="268">
        <f>O97*H97</f>
        <v>0</v>
      </c>
      <c r="Q97" s="268">
        <v>0</v>
      </c>
      <c r="R97" s="268">
        <f>Q97*H97</f>
        <v>0</v>
      </c>
      <c r="S97" s="268">
        <v>0</v>
      </c>
      <c r="T97" s="269">
        <f>S97*H97</f>
        <v>0</v>
      </c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R97" s="217" t="s">
        <v>265</v>
      </c>
      <c r="AT97" s="217" t="s">
        <v>267</v>
      </c>
      <c r="AU97" s="217" t="s">
        <v>76</v>
      </c>
      <c r="AY97" s="17" t="s">
        <v>266</v>
      </c>
      <c r="BE97" s="218">
        <f>IF(N97="základní",J97,0)</f>
        <v>0</v>
      </c>
      <c r="BF97" s="218">
        <f>IF(N97="snížená",J97,0)</f>
        <v>0</v>
      </c>
      <c r="BG97" s="218">
        <f>IF(N97="zákl. přenesená",J97,0)</f>
        <v>0</v>
      </c>
      <c r="BH97" s="218">
        <f>IF(N97="sníž. přenesená",J97,0)</f>
        <v>0</v>
      </c>
      <c r="BI97" s="218">
        <f>IF(N97="nulová",J97,0)</f>
        <v>0</v>
      </c>
      <c r="BJ97" s="17" t="s">
        <v>76</v>
      </c>
      <c r="BK97" s="218">
        <f>ROUND(I97*H97,2)</f>
        <v>0</v>
      </c>
      <c r="BL97" s="17" t="s">
        <v>265</v>
      </c>
      <c r="BM97" s="217" t="s">
        <v>5987</v>
      </c>
    </row>
    <row r="98" s="2" customFormat="1" ht="6.96" customHeight="1">
      <c r="A98" s="38"/>
      <c r="B98" s="59"/>
      <c r="C98" s="60"/>
      <c r="D98" s="60"/>
      <c r="E98" s="60"/>
      <c r="F98" s="60"/>
      <c r="G98" s="60"/>
      <c r="H98" s="60"/>
      <c r="I98" s="60"/>
      <c r="J98" s="60"/>
      <c r="K98" s="60"/>
      <c r="L98" s="44"/>
      <c r="M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</row>
  </sheetData>
  <sheetProtection sheet="1" autoFilter="0" formatColumns="0" formatRows="0" objects="1" scenarios="1" spinCount="100000" saltValue="7Q1lZXQx+miqMXDhLs8SApbXUeqQeY+QcC3dZ+eCdY3iB8FHWBK48aBqrbm29ArIWePyzpTO78/1Bv+hgbVz1g==" hashValue="PNl32zsXPnOrEOU19XLOrYRqSSiqLwzObt+lc7/YHBPhSqspidvzPNy5jioh32gyOpc1F0viXpurViYKT9yaYw==" algorithmName="SHA-512" password="CC35"/>
  <autoFilter ref="C87:K97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6:H76"/>
    <mergeCell ref="E78:H78"/>
    <mergeCell ref="E80:H80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3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208</v>
      </c>
    </row>
    <row r="3" hidden="1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20"/>
      <c r="AT3" s="17" t="s">
        <v>78</v>
      </c>
    </row>
    <row r="4" hidden="1" s="1" customFormat="1" ht="24.96" customHeight="1">
      <c r="B4" s="20"/>
      <c r="D4" s="141" t="s">
        <v>240</v>
      </c>
      <c r="L4" s="20"/>
      <c r="M4" s="142" t="s">
        <v>10</v>
      </c>
      <c r="AT4" s="17" t="s">
        <v>4</v>
      </c>
    </row>
    <row r="5" hidden="1" s="1" customFormat="1" ht="6.96" customHeight="1">
      <c r="B5" s="20"/>
      <c r="L5" s="20"/>
    </row>
    <row r="6" hidden="1" s="1" customFormat="1" ht="12" customHeight="1">
      <c r="B6" s="20"/>
      <c r="D6" s="143" t="s">
        <v>16</v>
      </c>
      <c r="L6" s="20"/>
    </row>
    <row r="7" hidden="1" s="1" customFormat="1" ht="16.5" customHeight="1">
      <c r="B7" s="20"/>
      <c r="E7" s="144" t="str">
        <f>'Rekapitulace stavby'!K6</f>
        <v>3. STAVBA - FIALOVÁ - Vozovna Pisárky, etapa III. - vratná tramvajová smyčka</v>
      </c>
      <c r="F7" s="143"/>
      <c r="G7" s="143"/>
      <c r="H7" s="143"/>
      <c r="L7" s="20"/>
    </row>
    <row r="8" hidden="1" s="1" customFormat="1" ht="12" customHeight="1">
      <c r="B8" s="20"/>
      <c r="D8" s="143" t="s">
        <v>241</v>
      </c>
      <c r="L8" s="20"/>
    </row>
    <row r="9" hidden="1" s="2" customFormat="1" ht="16.5" customHeight="1">
      <c r="A9" s="38"/>
      <c r="B9" s="44"/>
      <c r="C9" s="38"/>
      <c r="D9" s="38"/>
      <c r="E9" s="144" t="s">
        <v>5806</v>
      </c>
      <c r="F9" s="38"/>
      <c r="G9" s="38"/>
      <c r="H9" s="38"/>
      <c r="I9" s="38"/>
      <c r="J9" s="38"/>
      <c r="K9" s="38"/>
      <c r="L9" s="145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hidden="1" s="2" customFormat="1" ht="12" customHeight="1">
      <c r="A10" s="38"/>
      <c r="B10" s="44"/>
      <c r="C10" s="38"/>
      <c r="D10" s="143" t="s">
        <v>243</v>
      </c>
      <c r="E10" s="38"/>
      <c r="F10" s="38"/>
      <c r="G10" s="38"/>
      <c r="H10" s="38"/>
      <c r="I10" s="38"/>
      <c r="J10" s="38"/>
      <c r="K10" s="38"/>
      <c r="L10" s="145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hidden="1" s="2" customFormat="1" ht="16.5" customHeight="1">
      <c r="A11" s="38"/>
      <c r="B11" s="44"/>
      <c r="C11" s="38"/>
      <c r="D11" s="38"/>
      <c r="E11" s="146" t="s">
        <v>5988</v>
      </c>
      <c r="F11" s="38"/>
      <c r="G11" s="38"/>
      <c r="H11" s="38"/>
      <c r="I11" s="38"/>
      <c r="J11" s="38"/>
      <c r="K11" s="38"/>
      <c r="L11" s="145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hidden="1" s="2" customFormat="1">
      <c r="A12" s="38"/>
      <c r="B12" s="44"/>
      <c r="C12" s="38"/>
      <c r="D12" s="38"/>
      <c r="E12" s="38"/>
      <c r="F12" s="38"/>
      <c r="G12" s="38"/>
      <c r="H12" s="38"/>
      <c r="I12" s="38"/>
      <c r="J12" s="38"/>
      <c r="K12" s="38"/>
      <c r="L12" s="145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hidden="1" s="2" customFormat="1" ht="12" customHeight="1">
      <c r="A13" s="38"/>
      <c r="B13" s="44"/>
      <c r="C13" s="38"/>
      <c r="D13" s="143" t="s">
        <v>18</v>
      </c>
      <c r="E13" s="38"/>
      <c r="F13" s="133" t="s">
        <v>19</v>
      </c>
      <c r="G13" s="38"/>
      <c r="H13" s="38"/>
      <c r="I13" s="143" t="s">
        <v>20</v>
      </c>
      <c r="J13" s="133" t="s">
        <v>19</v>
      </c>
      <c r="K13" s="38"/>
      <c r="L13" s="145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hidden="1" s="2" customFormat="1" ht="12" customHeight="1">
      <c r="A14" s="38"/>
      <c r="B14" s="44"/>
      <c r="C14" s="38"/>
      <c r="D14" s="143" t="s">
        <v>21</v>
      </c>
      <c r="E14" s="38"/>
      <c r="F14" s="133" t="s">
        <v>22</v>
      </c>
      <c r="G14" s="38"/>
      <c r="H14" s="38"/>
      <c r="I14" s="143" t="s">
        <v>23</v>
      </c>
      <c r="J14" s="147" t="str">
        <f>'Rekapitulace stavby'!AN8</f>
        <v>20. 12. 2021</v>
      </c>
      <c r="K14" s="38"/>
      <c r="L14" s="145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hidden="1" s="2" customFormat="1" ht="10.8" customHeight="1">
      <c r="A15" s="38"/>
      <c r="B15" s="44"/>
      <c r="C15" s="38"/>
      <c r="D15" s="38"/>
      <c r="E15" s="38"/>
      <c r="F15" s="38"/>
      <c r="G15" s="38"/>
      <c r="H15" s="38"/>
      <c r="I15" s="38"/>
      <c r="J15" s="38"/>
      <c r="K15" s="38"/>
      <c r="L15" s="145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hidden="1" s="2" customFormat="1" ht="12" customHeight="1">
      <c r="A16" s="38"/>
      <c r="B16" s="44"/>
      <c r="C16" s="38"/>
      <c r="D16" s="143" t="s">
        <v>25</v>
      </c>
      <c r="E16" s="38"/>
      <c r="F16" s="38"/>
      <c r="G16" s="38"/>
      <c r="H16" s="38"/>
      <c r="I16" s="143" t="s">
        <v>26</v>
      </c>
      <c r="J16" s="133" t="str">
        <f>IF('Rekapitulace stavby'!AN10="","",'Rekapitulace stavby'!AN10)</f>
        <v/>
      </c>
      <c r="K16" s="38"/>
      <c r="L16" s="145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hidden="1" s="2" customFormat="1" ht="18" customHeight="1">
      <c r="A17" s="38"/>
      <c r="B17" s="44"/>
      <c r="C17" s="38"/>
      <c r="D17" s="38"/>
      <c r="E17" s="133" t="str">
        <f>IF('Rekapitulace stavby'!E11="","",'Rekapitulace stavby'!E11)</f>
        <v xml:space="preserve"> </v>
      </c>
      <c r="F17" s="38"/>
      <c r="G17" s="38"/>
      <c r="H17" s="38"/>
      <c r="I17" s="143" t="s">
        <v>27</v>
      </c>
      <c r="J17" s="133" t="str">
        <f>IF('Rekapitulace stavby'!AN11="","",'Rekapitulace stavby'!AN11)</f>
        <v/>
      </c>
      <c r="K17" s="38"/>
      <c r="L17" s="145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hidden="1" s="2" customFormat="1" ht="6.96" customHeight="1">
      <c r="A18" s="38"/>
      <c r="B18" s="44"/>
      <c r="C18" s="38"/>
      <c r="D18" s="38"/>
      <c r="E18" s="38"/>
      <c r="F18" s="38"/>
      <c r="G18" s="38"/>
      <c r="H18" s="38"/>
      <c r="I18" s="38"/>
      <c r="J18" s="38"/>
      <c r="K18" s="38"/>
      <c r="L18" s="145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hidden="1" s="2" customFormat="1" ht="12" customHeight="1">
      <c r="A19" s="38"/>
      <c r="B19" s="44"/>
      <c r="C19" s="38"/>
      <c r="D19" s="143" t="s">
        <v>28</v>
      </c>
      <c r="E19" s="38"/>
      <c r="F19" s="38"/>
      <c r="G19" s="38"/>
      <c r="H19" s="38"/>
      <c r="I19" s="143" t="s">
        <v>26</v>
      </c>
      <c r="J19" s="33" t="str">
        <f>'Rekapitulace stavby'!AN13</f>
        <v>Vyplň údaj</v>
      </c>
      <c r="K19" s="38"/>
      <c r="L19" s="145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hidden="1" s="2" customFormat="1" ht="18" customHeight="1">
      <c r="A20" s="38"/>
      <c r="B20" s="44"/>
      <c r="C20" s="38"/>
      <c r="D20" s="38"/>
      <c r="E20" s="33" t="str">
        <f>'Rekapitulace stavby'!E14</f>
        <v>Vyplň údaj</v>
      </c>
      <c r="F20" s="133"/>
      <c r="G20" s="133"/>
      <c r="H20" s="133"/>
      <c r="I20" s="143" t="s">
        <v>27</v>
      </c>
      <c r="J20" s="33" t="str">
        <f>'Rekapitulace stavby'!AN14</f>
        <v>Vyplň údaj</v>
      </c>
      <c r="K20" s="38"/>
      <c r="L20" s="145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hidden="1" s="2" customFormat="1" ht="6.96" customHeight="1">
      <c r="A21" s="38"/>
      <c r="B21" s="44"/>
      <c r="C21" s="38"/>
      <c r="D21" s="38"/>
      <c r="E21" s="38"/>
      <c r="F21" s="38"/>
      <c r="G21" s="38"/>
      <c r="H21" s="38"/>
      <c r="I21" s="38"/>
      <c r="J21" s="38"/>
      <c r="K21" s="38"/>
      <c r="L21" s="145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hidden="1" s="2" customFormat="1" ht="12" customHeight="1">
      <c r="A22" s="38"/>
      <c r="B22" s="44"/>
      <c r="C22" s="38"/>
      <c r="D22" s="143" t="s">
        <v>30</v>
      </c>
      <c r="E22" s="38"/>
      <c r="F22" s="38"/>
      <c r="G22" s="38"/>
      <c r="H22" s="38"/>
      <c r="I22" s="143" t="s">
        <v>26</v>
      </c>
      <c r="J22" s="133" t="str">
        <f>IF('Rekapitulace stavby'!AN16="","",'Rekapitulace stavby'!AN16)</f>
        <v/>
      </c>
      <c r="K22" s="38"/>
      <c r="L22" s="145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hidden="1" s="2" customFormat="1" ht="18" customHeight="1">
      <c r="A23" s="38"/>
      <c r="B23" s="44"/>
      <c r="C23" s="38"/>
      <c r="D23" s="38"/>
      <c r="E23" s="133" t="str">
        <f>IF('Rekapitulace stavby'!E17="","",'Rekapitulace stavby'!E17)</f>
        <v xml:space="preserve"> </v>
      </c>
      <c r="F23" s="38"/>
      <c r="G23" s="38"/>
      <c r="H23" s="38"/>
      <c r="I23" s="143" t="s">
        <v>27</v>
      </c>
      <c r="J23" s="133" t="str">
        <f>IF('Rekapitulace stavby'!AN17="","",'Rekapitulace stavby'!AN17)</f>
        <v/>
      </c>
      <c r="K23" s="38"/>
      <c r="L23" s="145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hidden="1" s="2" customFormat="1" ht="6.96" customHeight="1">
      <c r="A24" s="38"/>
      <c r="B24" s="44"/>
      <c r="C24" s="38"/>
      <c r="D24" s="38"/>
      <c r="E24" s="38"/>
      <c r="F24" s="38"/>
      <c r="G24" s="38"/>
      <c r="H24" s="38"/>
      <c r="I24" s="38"/>
      <c r="J24" s="38"/>
      <c r="K24" s="38"/>
      <c r="L24" s="145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hidden="1" s="2" customFormat="1" ht="12" customHeight="1">
      <c r="A25" s="38"/>
      <c r="B25" s="44"/>
      <c r="C25" s="38"/>
      <c r="D25" s="143" t="s">
        <v>32</v>
      </c>
      <c r="E25" s="38"/>
      <c r="F25" s="38"/>
      <c r="G25" s="38"/>
      <c r="H25" s="38"/>
      <c r="I25" s="143" t="s">
        <v>26</v>
      </c>
      <c r="J25" s="133" t="str">
        <f>IF('Rekapitulace stavby'!AN19="","",'Rekapitulace stavby'!AN19)</f>
        <v/>
      </c>
      <c r="K25" s="38"/>
      <c r="L25" s="145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hidden="1" s="2" customFormat="1" ht="18" customHeight="1">
      <c r="A26" s="38"/>
      <c r="B26" s="44"/>
      <c r="C26" s="38"/>
      <c r="D26" s="38"/>
      <c r="E26" s="133" t="str">
        <f>IF('Rekapitulace stavby'!E20="","",'Rekapitulace stavby'!E20)</f>
        <v xml:space="preserve"> </v>
      </c>
      <c r="F26" s="38"/>
      <c r="G26" s="38"/>
      <c r="H26" s="38"/>
      <c r="I26" s="143" t="s">
        <v>27</v>
      </c>
      <c r="J26" s="133" t="str">
        <f>IF('Rekapitulace stavby'!AN20="","",'Rekapitulace stavby'!AN20)</f>
        <v/>
      </c>
      <c r="K26" s="38"/>
      <c r="L26" s="145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hidden="1" s="2" customFormat="1" ht="6.96" customHeight="1">
      <c r="A27" s="38"/>
      <c r="B27" s="44"/>
      <c r="C27" s="38"/>
      <c r="D27" s="38"/>
      <c r="E27" s="38"/>
      <c r="F27" s="38"/>
      <c r="G27" s="38"/>
      <c r="H27" s="38"/>
      <c r="I27" s="38"/>
      <c r="J27" s="38"/>
      <c r="K27" s="38"/>
      <c r="L27" s="145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hidden="1" s="2" customFormat="1" ht="12" customHeight="1">
      <c r="A28" s="38"/>
      <c r="B28" s="44"/>
      <c r="C28" s="38"/>
      <c r="D28" s="143" t="s">
        <v>33</v>
      </c>
      <c r="E28" s="38"/>
      <c r="F28" s="38"/>
      <c r="G28" s="38"/>
      <c r="H28" s="38"/>
      <c r="I28" s="38"/>
      <c r="J28" s="38"/>
      <c r="K28" s="38"/>
      <c r="L28" s="145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hidden="1" s="8" customFormat="1" ht="16.5" customHeight="1">
      <c r="A29" s="148"/>
      <c r="B29" s="149"/>
      <c r="C29" s="148"/>
      <c r="D29" s="148"/>
      <c r="E29" s="150" t="s">
        <v>19</v>
      </c>
      <c r="F29" s="150"/>
      <c r="G29" s="150"/>
      <c r="H29" s="150"/>
      <c r="I29" s="148"/>
      <c r="J29" s="148"/>
      <c r="K29" s="148"/>
      <c r="L29" s="151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</row>
    <row r="30" hidden="1" s="2" customFormat="1" ht="6.96" customHeight="1">
      <c r="A30" s="38"/>
      <c r="B30" s="44"/>
      <c r="C30" s="38"/>
      <c r="D30" s="38"/>
      <c r="E30" s="38"/>
      <c r="F30" s="38"/>
      <c r="G30" s="38"/>
      <c r="H30" s="38"/>
      <c r="I30" s="38"/>
      <c r="J30" s="38"/>
      <c r="K30" s="38"/>
      <c r="L30" s="145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hidden="1" s="2" customFormat="1" ht="6.96" customHeight="1">
      <c r="A31" s="38"/>
      <c r="B31" s="44"/>
      <c r="C31" s="38"/>
      <c r="D31" s="152"/>
      <c r="E31" s="152"/>
      <c r="F31" s="152"/>
      <c r="G31" s="152"/>
      <c r="H31" s="152"/>
      <c r="I31" s="152"/>
      <c r="J31" s="152"/>
      <c r="K31" s="152"/>
      <c r="L31" s="145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hidden="1" s="2" customFormat="1" ht="25.44" customHeight="1">
      <c r="A32" s="38"/>
      <c r="B32" s="44"/>
      <c r="C32" s="38"/>
      <c r="D32" s="153" t="s">
        <v>35</v>
      </c>
      <c r="E32" s="38"/>
      <c r="F32" s="38"/>
      <c r="G32" s="38"/>
      <c r="H32" s="38"/>
      <c r="I32" s="38"/>
      <c r="J32" s="154">
        <f>ROUND(J88, 2)</f>
        <v>0</v>
      </c>
      <c r="K32" s="38"/>
      <c r="L32" s="145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hidden="1" s="2" customFormat="1" ht="6.96" customHeight="1">
      <c r="A33" s="38"/>
      <c r="B33" s="44"/>
      <c r="C33" s="38"/>
      <c r="D33" s="152"/>
      <c r="E33" s="152"/>
      <c r="F33" s="152"/>
      <c r="G33" s="152"/>
      <c r="H33" s="152"/>
      <c r="I33" s="152"/>
      <c r="J33" s="152"/>
      <c r="K33" s="152"/>
      <c r="L33" s="145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hidden="1" s="2" customFormat="1" ht="14.4" customHeight="1">
      <c r="A34" s="38"/>
      <c r="B34" s="44"/>
      <c r="C34" s="38"/>
      <c r="D34" s="38"/>
      <c r="E34" s="38"/>
      <c r="F34" s="155" t="s">
        <v>37</v>
      </c>
      <c r="G34" s="38"/>
      <c r="H34" s="38"/>
      <c r="I34" s="155" t="s">
        <v>36</v>
      </c>
      <c r="J34" s="155" t="s">
        <v>38</v>
      </c>
      <c r="K34" s="38"/>
      <c r="L34" s="145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156" t="s">
        <v>39</v>
      </c>
      <c r="E35" s="143" t="s">
        <v>40</v>
      </c>
      <c r="F35" s="157">
        <f>ROUND((SUM(BE88:BE95)),  2)</f>
        <v>0</v>
      </c>
      <c r="G35" s="38"/>
      <c r="H35" s="38"/>
      <c r="I35" s="158">
        <v>0.20999999999999999</v>
      </c>
      <c r="J35" s="157">
        <f>ROUND(((SUM(BE88:BE95))*I35),  2)</f>
        <v>0</v>
      </c>
      <c r="K35" s="38"/>
      <c r="L35" s="145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3" t="s">
        <v>41</v>
      </c>
      <c r="F36" s="157">
        <f>ROUND((SUM(BF88:BF95)),  2)</f>
        <v>0</v>
      </c>
      <c r="G36" s="38"/>
      <c r="H36" s="38"/>
      <c r="I36" s="158">
        <v>0.14999999999999999</v>
      </c>
      <c r="J36" s="157">
        <f>ROUND(((SUM(BF88:BF95))*I36),  2)</f>
        <v>0</v>
      </c>
      <c r="K36" s="38"/>
      <c r="L36" s="145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3" t="s">
        <v>42</v>
      </c>
      <c r="F37" s="157">
        <f>ROUND((SUM(BG88:BG95)),  2)</f>
        <v>0</v>
      </c>
      <c r="G37" s="38"/>
      <c r="H37" s="38"/>
      <c r="I37" s="158">
        <v>0.20999999999999999</v>
      </c>
      <c r="J37" s="157">
        <f>0</f>
        <v>0</v>
      </c>
      <c r="K37" s="38"/>
      <c r="L37" s="145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44"/>
      <c r="C38" s="38"/>
      <c r="D38" s="38"/>
      <c r="E38" s="143" t="s">
        <v>43</v>
      </c>
      <c r="F38" s="157">
        <f>ROUND((SUM(BH88:BH95)),  2)</f>
        <v>0</v>
      </c>
      <c r="G38" s="38"/>
      <c r="H38" s="38"/>
      <c r="I38" s="158">
        <v>0.14999999999999999</v>
      </c>
      <c r="J38" s="157">
        <f>0</f>
        <v>0</v>
      </c>
      <c r="K38" s="38"/>
      <c r="L38" s="145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44"/>
      <c r="C39" s="38"/>
      <c r="D39" s="38"/>
      <c r="E39" s="143" t="s">
        <v>44</v>
      </c>
      <c r="F39" s="157">
        <f>ROUND((SUM(BI88:BI95)),  2)</f>
        <v>0</v>
      </c>
      <c r="G39" s="38"/>
      <c r="H39" s="38"/>
      <c r="I39" s="158">
        <v>0</v>
      </c>
      <c r="J39" s="157">
        <f>0</f>
        <v>0</v>
      </c>
      <c r="K39" s="38"/>
      <c r="L39" s="145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hidden="1" s="2" customFormat="1" ht="6.96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145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hidden="1" s="2" customFormat="1" ht="25.44" customHeight="1">
      <c r="A41" s="38"/>
      <c r="B41" s="44"/>
      <c r="C41" s="159"/>
      <c r="D41" s="160" t="s">
        <v>45</v>
      </c>
      <c r="E41" s="161"/>
      <c r="F41" s="161"/>
      <c r="G41" s="162" t="s">
        <v>46</v>
      </c>
      <c r="H41" s="163" t="s">
        <v>47</v>
      </c>
      <c r="I41" s="161"/>
      <c r="J41" s="164">
        <f>SUM(J32:J39)</f>
        <v>0</v>
      </c>
      <c r="K41" s="165"/>
      <c r="L41" s="145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hidden="1" s="2" customFormat="1" ht="14.4" customHeight="1">
      <c r="A42" s="38"/>
      <c r="B42" s="166"/>
      <c r="C42" s="167"/>
      <c r="D42" s="167"/>
      <c r="E42" s="167"/>
      <c r="F42" s="167"/>
      <c r="G42" s="167"/>
      <c r="H42" s="167"/>
      <c r="I42" s="167"/>
      <c r="J42" s="167"/>
      <c r="K42" s="167"/>
      <c r="L42" s="145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hidden="1"/>
    <row r="44" hidden="1"/>
    <row r="45" hidden="1"/>
    <row r="46" s="2" customFormat="1" ht="6.96" customHeight="1">
      <c r="A46" s="38"/>
      <c r="B46" s="168"/>
      <c r="C46" s="169"/>
      <c r="D46" s="169"/>
      <c r="E46" s="169"/>
      <c r="F46" s="169"/>
      <c r="G46" s="169"/>
      <c r="H46" s="169"/>
      <c r="I46" s="169"/>
      <c r="J46" s="169"/>
      <c r="K46" s="169"/>
      <c r="L46" s="145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s="2" customFormat="1" ht="24.96" customHeight="1">
      <c r="A47" s="38"/>
      <c r="B47" s="39"/>
      <c r="C47" s="23" t="s">
        <v>245</v>
      </c>
      <c r="D47" s="40"/>
      <c r="E47" s="40"/>
      <c r="F47" s="40"/>
      <c r="G47" s="40"/>
      <c r="H47" s="40"/>
      <c r="I47" s="40"/>
      <c r="J47" s="40"/>
      <c r="K47" s="40"/>
      <c r="L47" s="145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s="2" customFormat="1" ht="6.96" customHeight="1">
      <c r="A48" s="38"/>
      <c r="B48" s="39"/>
      <c r="C48" s="40"/>
      <c r="D48" s="40"/>
      <c r="E48" s="40"/>
      <c r="F48" s="40"/>
      <c r="G48" s="40"/>
      <c r="H48" s="40"/>
      <c r="I48" s="40"/>
      <c r="J48" s="40"/>
      <c r="K48" s="40"/>
      <c r="L48" s="145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s="2" customFormat="1" ht="12" customHeight="1">
      <c r="A49" s="38"/>
      <c r="B49" s="39"/>
      <c r="C49" s="32" t="s">
        <v>16</v>
      </c>
      <c r="D49" s="40"/>
      <c r="E49" s="40"/>
      <c r="F49" s="40"/>
      <c r="G49" s="40"/>
      <c r="H49" s="40"/>
      <c r="I49" s="40"/>
      <c r="J49" s="40"/>
      <c r="K49" s="40"/>
      <c r="L49" s="145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s="2" customFormat="1" ht="16.5" customHeight="1">
      <c r="A50" s="38"/>
      <c r="B50" s="39"/>
      <c r="C50" s="40"/>
      <c r="D50" s="40"/>
      <c r="E50" s="170" t="str">
        <f>E7</f>
        <v>3. STAVBA - FIALOVÁ - Vozovna Pisárky, etapa III. - vratná tramvajová smyčka</v>
      </c>
      <c r="F50" s="32"/>
      <c r="G50" s="32"/>
      <c r="H50" s="32"/>
      <c r="I50" s="40"/>
      <c r="J50" s="40"/>
      <c r="K50" s="40"/>
      <c r="L50" s="145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s="1" customFormat="1" ht="12" customHeight="1">
      <c r="B51" s="21"/>
      <c r="C51" s="32" t="s">
        <v>241</v>
      </c>
      <c r="D51" s="22"/>
      <c r="E51" s="22"/>
      <c r="F51" s="22"/>
      <c r="G51" s="22"/>
      <c r="H51" s="22"/>
      <c r="I51" s="22"/>
      <c r="J51" s="22"/>
      <c r="K51" s="22"/>
      <c r="L51" s="20"/>
    </row>
    <row r="52" s="2" customFormat="1" ht="16.5" customHeight="1">
      <c r="A52" s="38"/>
      <c r="B52" s="39"/>
      <c r="C52" s="40"/>
      <c r="D52" s="40"/>
      <c r="E52" s="170" t="s">
        <v>5806</v>
      </c>
      <c r="F52" s="40"/>
      <c r="G52" s="40"/>
      <c r="H52" s="40"/>
      <c r="I52" s="40"/>
      <c r="J52" s="40"/>
      <c r="K52" s="40"/>
      <c r="L52" s="145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s="2" customFormat="1" ht="12" customHeight="1">
      <c r="A53" s="38"/>
      <c r="B53" s="39"/>
      <c r="C53" s="32" t="s">
        <v>243</v>
      </c>
      <c r="D53" s="40"/>
      <c r="E53" s="40"/>
      <c r="F53" s="40"/>
      <c r="G53" s="40"/>
      <c r="H53" s="40"/>
      <c r="I53" s="40"/>
      <c r="J53" s="40"/>
      <c r="K53" s="40"/>
      <c r="L53" s="145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s="2" customFormat="1" ht="16.5" customHeight="1">
      <c r="A54" s="38"/>
      <c r="B54" s="39"/>
      <c r="C54" s="40"/>
      <c r="D54" s="40"/>
      <c r="E54" s="69" t="str">
        <f>E11</f>
        <v>SO 702.2 - Oplocení DPMB - smyčka (smyčka DUSP)</v>
      </c>
      <c r="F54" s="40"/>
      <c r="G54" s="40"/>
      <c r="H54" s="40"/>
      <c r="I54" s="40"/>
      <c r="J54" s="40"/>
      <c r="K54" s="40"/>
      <c r="L54" s="145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s="2" customFormat="1" ht="6.96" customHeight="1">
      <c r="A55" s="38"/>
      <c r="B55" s="39"/>
      <c r="C55" s="40"/>
      <c r="D55" s="40"/>
      <c r="E55" s="40"/>
      <c r="F55" s="40"/>
      <c r="G55" s="40"/>
      <c r="H55" s="40"/>
      <c r="I55" s="40"/>
      <c r="J55" s="40"/>
      <c r="K55" s="40"/>
      <c r="L55" s="145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s="2" customFormat="1" ht="12" customHeight="1">
      <c r="A56" s="38"/>
      <c r="B56" s="39"/>
      <c r="C56" s="32" t="s">
        <v>21</v>
      </c>
      <c r="D56" s="40"/>
      <c r="E56" s="40"/>
      <c r="F56" s="27" t="str">
        <f>F14</f>
        <v xml:space="preserve"> </v>
      </c>
      <c r="G56" s="40"/>
      <c r="H56" s="40"/>
      <c r="I56" s="32" t="s">
        <v>23</v>
      </c>
      <c r="J56" s="72" t="str">
        <f>IF(J14="","",J14)</f>
        <v>20. 12. 2021</v>
      </c>
      <c r="K56" s="40"/>
      <c r="L56" s="145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s="2" customFormat="1" ht="6.96" customHeight="1">
      <c r="A57" s="38"/>
      <c r="B57" s="39"/>
      <c r="C57" s="40"/>
      <c r="D57" s="40"/>
      <c r="E57" s="40"/>
      <c r="F57" s="40"/>
      <c r="G57" s="40"/>
      <c r="H57" s="40"/>
      <c r="I57" s="40"/>
      <c r="J57" s="40"/>
      <c r="K57" s="40"/>
      <c r="L57" s="145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s="2" customFormat="1" ht="15.15" customHeight="1">
      <c r="A58" s="38"/>
      <c r="B58" s="39"/>
      <c r="C58" s="32" t="s">
        <v>25</v>
      </c>
      <c r="D58" s="40"/>
      <c r="E58" s="40"/>
      <c r="F58" s="27" t="str">
        <f>E17</f>
        <v xml:space="preserve"> </v>
      </c>
      <c r="G58" s="40"/>
      <c r="H58" s="40"/>
      <c r="I58" s="32" t="s">
        <v>30</v>
      </c>
      <c r="J58" s="36" t="str">
        <f>E23</f>
        <v xml:space="preserve"> </v>
      </c>
      <c r="K58" s="40"/>
      <c r="L58" s="145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</row>
    <row r="59" s="2" customFormat="1" ht="15.15" customHeight="1">
      <c r="A59" s="38"/>
      <c r="B59" s="39"/>
      <c r="C59" s="32" t="s">
        <v>28</v>
      </c>
      <c r="D59" s="40"/>
      <c r="E59" s="40"/>
      <c r="F59" s="27" t="str">
        <f>IF(E20="","",E20)</f>
        <v>Vyplň údaj</v>
      </c>
      <c r="G59" s="40"/>
      <c r="H59" s="40"/>
      <c r="I59" s="32" t="s">
        <v>32</v>
      </c>
      <c r="J59" s="36" t="str">
        <f>E26</f>
        <v xml:space="preserve"> </v>
      </c>
      <c r="K59" s="40"/>
      <c r="L59" s="145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</row>
    <row r="60" s="2" customFormat="1" ht="10.32" customHeight="1">
      <c r="A60" s="38"/>
      <c r="B60" s="39"/>
      <c r="C60" s="40"/>
      <c r="D60" s="40"/>
      <c r="E60" s="40"/>
      <c r="F60" s="40"/>
      <c r="G60" s="40"/>
      <c r="H60" s="40"/>
      <c r="I60" s="40"/>
      <c r="J60" s="40"/>
      <c r="K60" s="40"/>
      <c r="L60" s="145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</row>
    <row r="61" s="2" customFormat="1" ht="29.28" customHeight="1">
      <c r="A61" s="38"/>
      <c r="B61" s="39"/>
      <c r="C61" s="171" t="s">
        <v>246</v>
      </c>
      <c r="D61" s="172"/>
      <c r="E61" s="172"/>
      <c r="F61" s="172"/>
      <c r="G61" s="172"/>
      <c r="H61" s="172"/>
      <c r="I61" s="172"/>
      <c r="J61" s="173" t="s">
        <v>247</v>
      </c>
      <c r="K61" s="172"/>
      <c r="L61" s="145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 s="2" customFormat="1" ht="10.32" customHeight="1">
      <c r="A62" s="38"/>
      <c r="B62" s="39"/>
      <c r="C62" s="40"/>
      <c r="D62" s="40"/>
      <c r="E62" s="40"/>
      <c r="F62" s="40"/>
      <c r="G62" s="40"/>
      <c r="H62" s="40"/>
      <c r="I62" s="40"/>
      <c r="J62" s="40"/>
      <c r="K62" s="40"/>
      <c r="L62" s="145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</row>
    <row r="63" s="2" customFormat="1" ht="22.8" customHeight="1">
      <c r="A63" s="38"/>
      <c r="B63" s="39"/>
      <c r="C63" s="174" t="s">
        <v>67</v>
      </c>
      <c r="D63" s="40"/>
      <c r="E63" s="40"/>
      <c r="F63" s="40"/>
      <c r="G63" s="40"/>
      <c r="H63" s="40"/>
      <c r="I63" s="40"/>
      <c r="J63" s="102">
        <f>J88</f>
        <v>0</v>
      </c>
      <c r="K63" s="40"/>
      <c r="L63" s="145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U63" s="17" t="s">
        <v>248</v>
      </c>
    </row>
    <row r="64" s="9" customFormat="1" ht="24.96" customHeight="1">
      <c r="A64" s="9"/>
      <c r="B64" s="175"/>
      <c r="C64" s="176"/>
      <c r="D64" s="177" t="s">
        <v>5967</v>
      </c>
      <c r="E64" s="178"/>
      <c r="F64" s="178"/>
      <c r="G64" s="178"/>
      <c r="H64" s="178"/>
      <c r="I64" s="178"/>
      <c r="J64" s="179">
        <f>J89</f>
        <v>0</v>
      </c>
      <c r="K64" s="176"/>
      <c r="L64" s="180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9" customFormat="1" ht="24.96" customHeight="1">
      <c r="A65" s="9"/>
      <c r="B65" s="175"/>
      <c r="C65" s="176"/>
      <c r="D65" s="177" t="s">
        <v>5968</v>
      </c>
      <c r="E65" s="178"/>
      <c r="F65" s="178"/>
      <c r="G65" s="178"/>
      <c r="H65" s="178"/>
      <c r="I65" s="178"/>
      <c r="J65" s="179">
        <f>J91</f>
        <v>0</v>
      </c>
      <c r="K65" s="176"/>
      <c r="L65" s="180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9" customFormat="1" ht="24.96" customHeight="1">
      <c r="A66" s="9"/>
      <c r="B66" s="175"/>
      <c r="C66" s="176"/>
      <c r="D66" s="177" t="s">
        <v>5969</v>
      </c>
      <c r="E66" s="178"/>
      <c r="F66" s="178"/>
      <c r="G66" s="178"/>
      <c r="H66" s="178"/>
      <c r="I66" s="178"/>
      <c r="J66" s="179">
        <f>J94</f>
        <v>0</v>
      </c>
      <c r="K66" s="176"/>
      <c r="L66" s="180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2" customFormat="1" ht="21.84" customHeight="1">
      <c r="A67" s="38"/>
      <c r="B67" s="39"/>
      <c r="C67" s="40"/>
      <c r="D67" s="40"/>
      <c r="E67" s="40"/>
      <c r="F67" s="40"/>
      <c r="G67" s="40"/>
      <c r="H67" s="40"/>
      <c r="I67" s="40"/>
      <c r="J67" s="40"/>
      <c r="K67" s="40"/>
      <c r="L67" s="145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</row>
    <row r="68" s="2" customFormat="1" ht="6.96" customHeight="1">
      <c r="A68" s="38"/>
      <c r="B68" s="59"/>
      <c r="C68" s="60"/>
      <c r="D68" s="60"/>
      <c r="E68" s="60"/>
      <c r="F68" s="60"/>
      <c r="G68" s="60"/>
      <c r="H68" s="60"/>
      <c r="I68" s="60"/>
      <c r="J68" s="60"/>
      <c r="K68" s="60"/>
      <c r="L68" s="145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</row>
    <row r="72" s="2" customFormat="1" ht="6.96" customHeight="1">
      <c r="A72" s="38"/>
      <c r="B72" s="61"/>
      <c r="C72" s="62"/>
      <c r="D72" s="62"/>
      <c r="E72" s="62"/>
      <c r="F72" s="62"/>
      <c r="G72" s="62"/>
      <c r="H72" s="62"/>
      <c r="I72" s="62"/>
      <c r="J72" s="62"/>
      <c r="K72" s="62"/>
      <c r="L72" s="145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</row>
    <row r="73" s="2" customFormat="1" ht="24.96" customHeight="1">
      <c r="A73" s="38"/>
      <c r="B73" s="39"/>
      <c r="C73" s="23" t="s">
        <v>250</v>
      </c>
      <c r="D73" s="40"/>
      <c r="E73" s="40"/>
      <c r="F73" s="40"/>
      <c r="G73" s="40"/>
      <c r="H73" s="40"/>
      <c r="I73" s="40"/>
      <c r="J73" s="40"/>
      <c r="K73" s="40"/>
      <c r="L73" s="145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</row>
    <row r="74" s="2" customFormat="1" ht="6.96" customHeight="1">
      <c r="A74" s="38"/>
      <c r="B74" s="39"/>
      <c r="C74" s="40"/>
      <c r="D74" s="40"/>
      <c r="E74" s="40"/>
      <c r="F74" s="40"/>
      <c r="G74" s="40"/>
      <c r="H74" s="40"/>
      <c r="I74" s="40"/>
      <c r="J74" s="40"/>
      <c r="K74" s="40"/>
      <c r="L74" s="145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</row>
    <row r="75" s="2" customFormat="1" ht="12" customHeight="1">
      <c r="A75" s="38"/>
      <c r="B75" s="39"/>
      <c r="C75" s="32" t="s">
        <v>16</v>
      </c>
      <c r="D75" s="40"/>
      <c r="E75" s="40"/>
      <c r="F75" s="40"/>
      <c r="G75" s="40"/>
      <c r="H75" s="40"/>
      <c r="I75" s="40"/>
      <c r="J75" s="40"/>
      <c r="K75" s="40"/>
      <c r="L75" s="145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6" s="2" customFormat="1" ht="16.5" customHeight="1">
      <c r="A76" s="38"/>
      <c r="B76" s="39"/>
      <c r="C76" s="40"/>
      <c r="D76" s="40"/>
      <c r="E76" s="170" t="str">
        <f>E7</f>
        <v>3. STAVBA - FIALOVÁ - Vozovna Pisárky, etapa III. - vratná tramvajová smyčka</v>
      </c>
      <c r="F76" s="32"/>
      <c r="G76" s="32"/>
      <c r="H76" s="32"/>
      <c r="I76" s="40"/>
      <c r="J76" s="40"/>
      <c r="K76" s="40"/>
      <c r="L76" s="145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1" customFormat="1" ht="12" customHeight="1">
      <c r="B77" s="21"/>
      <c r="C77" s="32" t="s">
        <v>241</v>
      </c>
      <c r="D77" s="22"/>
      <c r="E77" s="22"/>
      <c r="F77" s="22"/>
      <c r="G77" s="22"/>
      <c r="H77" s="22"/>
      <c r="I77" s="22"/>
      <c r="J77" s="22"/>
      <c r="K77" s="22"/>
      <c r="L77" s="20"/>
    </row>
    <row r="78" s="2" customFormat="1" ht="16.5" customHeight="1">
      <c r="A78" s="38"/>
      <c r="B78" s="39"/>
      <c r="C78" s="40"/>
      <c r="D78" s="40"/>
      <c r="E78" s="170" t="s">
        <v>5806</v>
      </c>
      <c r="F78" s="40"/>
      <c r="G78" s="40"/>
      <c r="H78" s="40"/>
      <c r="I78" s="40"/>
      <c r="J78" s="40"/>
      <c r="K78" s="40"/>
      <c r="L78" s="145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</row>
    <row r="79" s="2" customFormat="1" ht="12" customHeight="1">
      <c r="A79" s="38"/>
      <c r="B79" s="39"/>
      <c r="C79" s="32" t="s">
        <v>243</v>
      </c>
      <c r="D79" s="40"/>
      <c r="E79" s="40"/>
      <c r="F79" s="40"/>
      <c r="G79" s="40"/>
      <c r="H79" s="40"/>
      <c r="I79" s="40"/>
      <c r="J79" s="40"/>
      <c r="K79" s="40"/>
      <c r="L79" s="145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</row>
    <row r="80" s="2" customFormat="1" ht="16.5" customHeight="1">
      <c r="A80" s="38"/>
      <c r="B80" s="39"/>
      <c r="C80" s="40"/>
      <c r="D80" s="40"/>
      <c r="E80" s="69" t="str">
        <f>E11</f>
        <v>SO 702.2 - Oplocení DPMB - smyčka (smyčka DUSP)</v>
      </c>
      <c r="F80" s="40"/>
      <c r="G80" s="40"/>
      <c r="H80" s="40"/>
      <c r="I80" s="40"/>
      <c r="J80" s="40"/>
      <c r="K80" s="40"/>
      <c r="L80" s="145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6.96" customHeight="1">
      <c r="A81" s="38"/>
      <c r="B81" s="39"/>
      <c r="C81" s="40"/>
      <c r="D81" s="40"/>
      <c r="E81" s="40"/>
      <c r="F81" s="40"/>
      <c r="G81" s="40"/>
      <c r="H81" s="40"/>
      <c r="I81" s="40"/>
      <c r="J81" s="40"/>
      <c r="K81" s="40"/>
      <c r="L81" s="145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12" customHeight="1">
      <c r="A82" s="38"/>
      <c r="B82" s="39"/>
      <c r="C82" s="32" t="s">
        <v>21</v>
      </c>
      <c r="D82" s="40"/>
      <c r="E82" s="40"/>
      <c r="F82" s="27" t="str">
        <f>F14</f>
        <v xml:space="preserve"> </v>
      </c>
      <c r="G82" s="40"/>
      <c r="H82" s="40"/>
      <c r="I82" s="32" t="s">
        <v>23</v>
      </c>
      <c r="J82" s="72" t="str">
        <f>IF(J14="","",J14)</f>
        <v>20. 12. 2021</v>
      </c>
      <c r="K82" s="40"/>
      <c r="L82" s="145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145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5.15" customHeight="1">
      <c r="A84" s="38"/>
      <c r="B84" s="39"/>
      <c r="C84" s="32" t="s">
        <v>25</v>
      </c>
      <c r="D84" s="40"/>
      <c r="E84" s="40"/>
      <c r="F84" s="27" t="str">
        <f>E17</f>
        <v xml:space="preserve"> </v>
      </c>
      <c r="G84" s="40"/>
      <c r="H84" s="40"/>
      <c r="I84" s="32" t="s">
        <v>30</v>
      </c>
      <c r="J84" s="36" t="str">
        <f>E23</f>
        <v xml:space="preserve"> </v>
      </c>
      <c r="K84" s="40"/>
      <c r="L84" s="145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5.15" customHeight="1">
      <c r="A85" s="38"/>
      <c r="B85" s="39"/>
      <c r="C85" s="32" t="s">
        <v>28</v>
      </c>
      <c r="D85" s="40"/>
      <c r="E85" s="40"/>
      <c r="F85" s="27" t="str">
        <f>IF(E20="","",E20)</f>
        <v>Vyplň údaj</v>
      </c>
      <c r="G85" s="40"/>
      <c r="H85" s="40"/>
      <c r="I85" s="32" t="s">
        <v>32</v>
      </c>
      <c r="J85" s="36" t="str">
        <f>E26</f>
        <v xml:space="preserve"> </v>
      </c>
      <c r="K85" s="40"/>
      <c r="L85" s="145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0.32" customHeight="1">
      <c r="A86" s="38"/>
      <c r="B86" s="39"/>
      <c r="C86" s="40"/>
      <c r="D86" s="40"/>
      <c r="E86" s="40"/>
      <c r="F86" s="40"/>
      <c r="G86" s="40"/>
      <c r="H86" s="40"/>
      <c r="I86" s="40"/>
      <c r="J86" s="40"/>
      <c r="K86" s="40"/>
      <c r="L86" s="145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10" customFormat="1" ht="29.28" customHeight="1">
      <c r="A87" s="181"/>
      <c r="B87" s="182"/>
      <c r="C87" s="183" t="s">
        <v>251</v>
      </c>
      <c r="D87" s="184" t="s">
        <v>54</v>
      </c>
      <c r="E87" s="184" t="s">
        <v>50</v>
      </c>
      <c r="F87" s="184" t="s">
        <v>51</v>
      </c>
      <c r="G87" s="184" t="s">
        <v>252</v>
      </c>
      <c r="H87" s="184" t="s">
        <v>253</v>
      </c>
      <c r="I87" s="184" t="s">
        <v>254</v>
      </c>
      <c r="J87" s="184" t="s">
        <v>247</v>
      </c>
      <c r="K87" s="185" t="s">
        <v>255</v>
      </c>
      <c r="L87" s="186"/>
      <c r="M87" s="92" t="s">
        <v>19</v>
      </c>
      <c r="N87" s="93" t="s">
        <v>39</v>
      </c>
      <c r="O87" s="93" t="s">
        <v>256</v>
      </c>
      <c r="P87" s="93" t="s">
        <v>257</v>
      </c>
      <c r="Q87" s="93" t="s">
        <v>258</v>
      </c>
      <c r="R87" s="93" t="s">
        <v>259</v>
      </c>
      <c r="S87" s="93" t="s">
        <v>260</v>
      </c>
      <c r="T87" s="94" t="s">
        <v>261</v>
      </c>
      <c r="U87" s="181"/>
      <c r="V87" s="181"/>
      <c r="W87" s="181"/>
      <c r="X87" s="181"/>
      <c r="Y87" s="181"/>
      <c r="Z87" s="181"/>
      <c r="AA87" s="181"/>
      <c r="AB87" s="181"/>
      <c r="AC87" s="181"/>
      <c r="AD87" s="181"/>
      <c r="AE87" s="181"/>
    </row>
    <row r="88" s="2" customFormat="1" ht="22.8" customHeight="1">
      <c r="A88" s="38"/>
      <c r="B88" s="39"/>
      <c r="C88" s="99" t="s">
        <v>262</v>
      </c>
      <c r="D88" s="40"/>
      <c r="E88" s="40"/>
      <c r="F88" s="40"/>
      <c r="G88" s="40"/>
      <c r="H88" s="40"/>
      <c r="I88" s="40"/>
      <c r="J88" s="187">
        <f>BK88</f>
        <v>0</v>
      </c>
      <c r="K88" s="40"/>
      <c r="L88" s="44"/>
      <c r="M88" s="95"/>
      <c r="N88" s="188"/>
      <c r="O88" s="96"/>
      <c r="P88" s="189">
        <f>P89+P91+P94</f>
        <v>0</v>
      </c>
      <c r="Q88" s="96"/>
      <c r="R88" s="189">
        <f>R89+R91+R94</f>
        <v>0</v>
      </c>
      <c r="S88" s="96"/>
      <c r="T88" s="190">
        <f>T89+T91+T94</f>
        <v>0</v>
      </c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T88" s="17" t="s">
        <v>68</v>
      </c>
      <c r="AU88" s="17" t="s">
        <v>248</v>
      </c>
      <c r="BK88" s="191">
        <f>BK89+BK91+BK94</f>
        <v>0</v>
      </c>
    </row>
    <row r="89" s="11" customFormat="1" ht="25.92" customHeight="1">
      <c r="A89" s="11"/>
      <c r="B89" s="192"/>
      <c r="C89" s="193"/>
      <c r="D89" s="194" t="s">
        <v>68</v>
      </c>
      <c r="E89" s="195" t="s">
        <v>312</v>
      </c>
      <c r="F89" s="195" t="s">
        <v>5970</v>
      </c>
      <c r="G89" s="193"/>
      <c r="H89" s="193"/>
      <c r="I89" s="196"/>
      <c r="J89" s="197">
        <f>BK89</f>
        <v>0</v>
      </c>
      <c r="K89" s="193"/>
      <c r="L89" s="198"/>
      <c r="M89" s="199"/>
      <c r="N89" s="200"/>
      <c r="O89" s="200"/>
      <c r="P89" s="201">
        <f>P90</f>
        <v>0</v>
      </c>
      <c r="Q89" s="200"/>
      <c r="R89" s="201">
        <f>R90</f>
        <v>0</v>
      </c>
      <c r="S89" s="200"/>
      <c r="T89" s="202">
        <f>T90</f>
        <v>0</v>
      </c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R89" s="203" t="s">
        <v>265</v>
      </c>
      <c r="AT89" s="204" t="s">
        <v>68</v>
      </c>
      <c r="AU89" s="204" t="s">
        <v>69</v>
      </c>
      <c r="AY89" s="203" t="s">
        <v>266</v>
      </c>
      <c r="BK89" s="205">
        <f>BK90</f>
        <v>0</v>
      </c>
    </row>
    <row r="90" s="2" customFormat="1" ht="16.5" customHeight="1">
      <c r="A90" s="38"/>
      <c r="B90" s="39"/>
      <c r="C90" s="206" t="s">
        <v>76</v>
      </c>
      <c r="D90" s="206" t="s">
        <v>267</v>
      </c>
      <c r="E90" s="207" t="s">
        <v>5971</v>
      </c>
      <c r="F90" s="208" t="s">
        <v>5989</v>
      </c>
      <c r="G90" s="209" t="s">
        <v>3484</v>
      </c>
      <c r="H90" s="210">
        <v>141</v>
      </c>
      <c r="I90" s="211"/>
      <c r="J90" s="212">
        <f>ROUND(I90*H90,2)</f>
        <v>0</v>
      </c>
      <c r="K90" s="208" t="s">
        <v>5973</v>
      </c>
      <c r="L90" s="44"/>
      <c r="M90" s="213" t="s">
        <v>19</v>
      </c>
      <c r="N90" s="214" t="s">
        <v>40</v>
      </c>
      <c r="O90" s="84"/>
      <c r="P90" s="215">
        <f>O90*H90</f>
        <v>0</v>
      </c>
      <c r="Q90" s="215">
        <v>0</v>
      </c>
      <c r="R90" s="215">
        <f>Q90*H90</f>
        <v>0</v>
      </c>
      <c r="S90" s="215">
        <v>0</v>
      </c>
      <c r="T90" s="216">
        <f>S90*H90</f>
        <v>0</v>
      </c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R90" s="217" t="s">
        <v>265</v>
      </c>
      <c r="AT90" s="217" t="s">
        <v>267</v>
      </c>
      <c r="AU90" s="217" t="s">
        <v>76</v>
      </c>
      <c r="AY90" s="17" t="s">
        <v>266</v>
      </c>
      <c r="BE90" s="218">
        <f>IF(N90="základní",J90,0)</f>
        <v>0</v>
      </c>
      <c r="BF90" s="218">
        <f>IF(N90="snížená",J90,0)</f>
        <v>0</v>
      </c>
      <c r="BG90" s="218">
        <f>IF(N90="zákl. přenesená",J90,0)</f>
        <v>0</v>
      </c>
      <c r="BH90" s="218">
        <f>IF(N90="sníž. přenesená",J90,0)</f>
        <v>0</v>
      </c>
      <c r="BI90" s="218">
        <f>IF(N90="nulová",J90,0)</f>
        <v>0</v>
      </c>
      <c r="BJ90" s="17" t="s">
        <v>76</v>
      </c>
      <c r="BK90" s="218">
        <f>ROUND(I90*H90,2)</f>
        <v>0</v>
      </c>
      <c r="BL90" s="17" t="s">
        <v>265</v>
      </c>
      <c r="BM90" s="217" t="s">
        <v>5990</v>
      </c>
    </row>
    <row r="91" s="11" customFormat="1" ht="25.92" customHeight="1">
      <c r="A91" s="11"/>
      <c r="B91" s="192"/>
      <c r="C91" s="193"/>
      <c r="D91" s="194" t="s">
        <v>68</v>
      </c>
      <c r="E91" s="195" t="s">
        <v>345</v>
      </c>
      <c r="F91" s="195" t="s">
        <v>5979</v>
      </c>
      <c r="G91" s="193"/>
      <c r="H91" s="193"/>
      <c r="I91" s="196"/>
      <c r="J91" s="197">
        <f>BK91</f>
        <v>0</v>
      </c>
      <c r="K91" s="193"/>
      <c r="L91" s="198"/>
      <c r="M91" s="199"/>
      <c r="N91" s="200"/>
      <c r="O91" s="200"/>
      <c r="P91" s="201">
        <f>SUM(P92:P93)</f>
        <v>0</v>
      </c>
      <c r="Q91" s="200"/>
      <c r="R91" s="201">
        <f>SUM(R92:R93)</f>
        <v>0</v>
      </c>
      <c r="S91" s="200"/>
      <c r="T91" s="202">
        <f>SUM(T92:T93)</f>
        <v>0</v>
      </c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R91" s="203" t="s">
        <v>265</v>
      </c>
      <c r="AT91" s="204" t="s">
        <v>68</v>
      </c>
      <c r="AU91" s="204" t="s">
        <v>69</v>
      </c>
      <c r="AY91" s="203" t="s">
        <v>266</v>
      </c>
      <c r="BK91" s="205">
        <f>SUM(BK92:BK93)</f>
        <v>0</v>
      </c>
    </row>
    <row r="92" s="2" customFormat="1" ht="16.5" customHeight="1">
      <c r="A92" s="38"/>
      <c r="B92" s="39"/>
      <c r="C92" s="206" t="s">
        <v>78</v>
      </c>
      <c r="D92" s="206" t="s">
        <v>267</v>
      </c>
      <c r="E92" s="207" t="s">
        <v>5991</v>
      </c>
      <c r="F92" s="208" t="s">
        <v>5992</v>
      </c>
      <c r="G92" s="209" t="s">
        <v>391</v>
      </c>
      <c r="H92" s="210">
        <v>840</v>
      </c>
      <c r="I92" s="211"/>
      <c r="J92" s="212">
        <f>ROUND(I92*H92,2)</f>
        <v>0</v>
      </c>
      <c r="K92" s="208" t="s">
        <v>5973</v>
      </c>
      <c r="L92" s="44"/>
      <c r="M92" s="213" t="s">
        <v>19</v>
      </c>
      <c r="N92" s="214" t="s">
        <v>40</v>
      </c>
      <c r="O92" s="84"/>
      <c r="P92" s="215">
        <f>O92*H92</f>
        <v>0</v>
      </c>
      <c r="Q92" s="215">
        <v>0</v>
      </c>
      <c r="R92" s="215">
        <f>Q92*H92</f>
        <v>0</v>
      </c>
      <c r="S92" s="215">
        <v>0</v>
      </c>
      <c r="T92" s="216">
        <f>S92*H92</f>
        <v>0</v>
      </c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R92" s="217" t="s">
        <v>265</v>
      </c>
      <c r="AT92" s="217" t="s">
        <v>267</v>
      </c>
      <c r="AU92" s="217" t="s">
        <v>76</v>
      </c>
      <c r="AY92" s="17" t="s">
        <v>266</v>
      </c>
      <c r="BE92" s="218">
        <f>IF(N92="základní",J92,0)</f>
        <v>0</v>
      </c>
      <c r="BF92" s="218">
        <f>IF(N92="snížená",J92,0)</f>
        <v>0</v>
      </c>
      <c r="BG92" s="218">
        <f>IF(N92="zákl. přenesená",J92,0)</f>
        <v>0</v>
      </c>
      <c r="BH92" s="218">
        <f>IF(N92="sníž. přenesená",J92,0)</f>
        <v>0</v>
      </c>
      <c r="BI92" s="218">
        <f>IF(N92="nulová",J92,0)</f>
        <v>0</v>
      </c>
      <c r="BJ92" s="17" t="s">
        <v>76</v>
      </c>
      <c r="BK92" s="218">
        <f>ROUND(I92*H92,2)</f>
        <v>0</v>
      </c>
      <c r="BL92" s="17" t="s">
        <v>265</v>
      </c>
      <c r="BM92" s="217" t="s">
        <v>5993</v>
      </c>
    </row>
    <row r="93" s="12" customFormat="1">
      <c r="A93" s="12"/>
      <c r="B93" s="224"/>
      <c r="C93" s="225"/>
      <c r="D93" s="226" t="s">
        <v>275</v>
      </c>
      <c r="E93" s="227" t="s">
        <v>306</v>
      </c>
      <c r="F93" s="228" t="s">
        <v>5994</v>
      </c>
      <c r="G93" s="225"/>
      <c r="H93" s="229">
        <v>840</v>
      </c>
      <c r="I93" s="230"/>
      <c r="J93" s="225"/>
      <c r="K93" s="225"/>
      <c r="L93" s="231"/>
      <c r="M93" s="236"/>
      <c r="N93" s="237"/>
      <c r="O93" s="237"/>
      <c r="P93" s="237"/>
      <c r="Q93" s="237"/>
      <c r="R93" s="237"/>
      <c r="S93" s="237"/>
      <c r="T93" s="238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T93" s="235" t="s">
        <v>275</v>
      </c>
      <c r="AU93" s="235" t="s">
        <v>76</v>
      </c>
      <c r="AV93" s="12" t="s">
        <v>78</v>
      </c>
      <c r="AW93" s="12" t="s">
        <v>31</v>
      </c>
      <c r="AX93" s="12" t="s">
        <v>76</v>
      </c>
      <c r="AY93" s="235" t="s">
        <v>266</v>
      </c>
    </row>
    <row r="94" s="11" customFormat="1" ht="25.92" customHeight="1">
      <c r="A94" s="11"/>
      <c r="B94" s="192"/>
      <c r="C94" s="193"/>
      <c r="D94" s="194" t="s">
        <v>68</v>
      </c>
      <c r="E94" s="195" t="s">
        <v>310</v>
      </c>
      <c r="F94" s="195" t="s">
        <v>5984</v>
      </c>
      <c r="G94" s="193"/>
      <c r="H94" s="193"/>
      <c r="I94" s="196"/>
      <c r="J94" s="197">
        <f>BK94</f>
        <v>0</v>
      </c>
      <c r="K94" s="193"/>
      <c r="L94" s="198"/>
      <c r="M94" s="199"/>
      <c r="N94" s="200"/>
      <c r="O94" s="200"/>
      <c r="P94" s="201">
        <f>P95</f>
        <v>0</v>
      </c>
      <c r="Q94" s="200"/>
      <c r="R94" s="201">
        <f>R95</f>
        <v>0</v>
      </c>
      <c r="S94" s="200"/>
      <c r="T94" s="202">
        <f>T95</f>
        <v>0</v>
      </c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R94" s="203" t="s">
        <v>265</v>
      </c>
      <c r="AT94" s="204" t="s">
        <v>68</v>
      </c>
      <c r="AU94" s="204" t="s">
        <v>69</v>
      </c>
      <c r="AY94" s="203" t="s">
        <v>266</v>
      </c>
      <c r="BK94" s="205">
        <f>BK95</f>
        <v>0</v>
      </c>
    </row>
    <row r="95" s="2" customFormat="1" ht="16.5" customHeight="1">
      <c r="A95" s="38"/>
      <c r="B95" s="39"/>
      <c r="C95" s="206" t="s">
        <v>312</v>
      </c>
      <c r="D95" s="206" t="s">
        <v>267</v>
      </c>
      <c r="E95" s="207" t="s">
        <v>5995</v>
      </c>
      <c r="F95" s="208" t="s">
        <v>5996</v>
      </c>
      <c r="G95" s="209" t="s">
        <v>299</v>
      </c>
      <c r="H95" s="210">
        <v>125</v>
      </c>
      <c r="I95" s="211"/>
      <c r="J95" s="212">
        <f>ROUND(I95*H95,2)</f>
        <v>0</v>
      </c>
      <c r="K95" s="208" t="s">
        <v>5973</v>
      </c>
      <c r="L95" s="44"/>
      <c r="M95" s="270" t="s">
        <v>19</v>
      </c>
      <c r="N95" s="271" t="s">
        <v>40</v>
      </c>
      <c r="O95" s="263"/>
      <c r="P95" s="268">
        <f>O95*H95</f>
        <v>0</v>
      </c>
      <c r="Q95" s="268">
        <v>0</v>
      </c>
      <c r="R95" s="268">
        <f>Q95*H95</f>
        <v>0</v>
      </c>
      <c r="S95" s="268">
        <v>0</v>
      </c>
      <c r="T95" s="269">
        <f>S95*H95</f>
        <v>0</v>
      </c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R95" s="217" t="s">
        <v>265</v>
      </c>
      <c r="AT95" s="217" t="s">
        <v>267</v>
      </c>
      <c r="AU95" s="217" t="s">
        <v>76</v>
      </c>
      <c r="AY95" s="17" t="s">
        <v>266</v>
      </c>
      <c r="BE95" s="218">
        <f>IF(N95="základní",J95,0)</f>
        <v>0</v>
      </c>
      <c r="BF95" s="218">
        <f>IF(N95="snížená",J95,0)</f>
        <v>0</v>
      </c>
      <c r="BG95" s="218">
        <f>IF(N95="zákl. přenesená",J95,0)</f>
        <v>0</v>
      </c>
      <c r="BH95" s="218">
        <f>IF(N95="sníž. přenesená",J95,0)</f>
        <v>0</v>
      </c>
      <c r="BI95" s="218">
        <f>IF(N95="nulová",J95,0)</f>
        <v>0</v>
      </c>
      <c r="BJ95" s="17" t="s">
        <v>76</v>
      </c>
      <c r="BK95" s="218">
        <f>ROUND(I95*H95,2)</f>
        <v>0</v>
      </c>
      <c r="BL95" s="17" t="s">
        <v>265</v>
      </c>
      <c r="BM95" s="217" t="s">
        <v>5997</v>
      </c>
    </row>
    <row r="96" s="2" customFormat="1" ht="6.96" customHeight="1">
      <c r="A96" s="38"/>
      <c r="B96" s="59"/>
      <c r="C96" s="60"/>
      <c r="D96" s="60"/>
      <c r="E96" s="60"/>
      <c r="F96" s="60"/>
      <c r="G96" s="60"/>
      <c r="H96" s="60"/>
      <c r="I96" s="60"/>
      <c r="J96" s="60"/>
      <c r="K96" s="60"/>
      <c r="L96" s="44"/>
      <c r="M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</row>
  </sheetData>
  <sheetProtection sheet="1" autoFilter="0" formatColumns="0" formatRows="0" objects="1" scenarios="1" spinCount="100000" saltValue="pQnY1pHvz/DiBUBfK1IqMEYMIsMzoyym16P4EtKv+v511/dV46tN87K2vR7Pt5Ugw0MCdYzPWCMI9A+hgXWreQ==" hashValue="a5CfJjIyzdWzS/18CLe7DA2WVq3iiBK/oZzMicGCUQUcjg6oY8tQtRKwKuzeHBUm37LrfBG9OajXub620KC8Hg==" algorithmName="SHA-512" password="CC35"/>
  <autoFilter ref="C87:K95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6:H76"/>
    <mergeCell ref="E78:H78"/>
    <mergeCell ref="E80:H80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3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211</v>
      </c>
      <c r="AZ2" s="138" t="s">
        <v>381</v>
      </c>
      <c r="BA2" s="138" t="s">
        <v>381</v>
      </c>
      <c r="BB2" s="138" t="s">
        <v>19</v>
      </c>
      <c r="BC2" s="138" t="s">
        <v>5998</v>
      </c>
      <c r="BD2" s="138" t="s">
        <v>78</v>
      </c>
    </row>
    <row r="3" hidden="1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20"/>
      <c r="AT3" s="17" t="s">
        <v>78</v>
      </c>
      <c r="AZ3" s="138" t="s">
        <v>1960</v>
      </c>
      <c r="BA3" s="138" t="s">
        <v>1960</v>
      </c>
      <c r="BB3" s="138" t="s">
        <v>19</v>
      </c>
      <c r="BC3" s="138" t="s">
        <v>5999</v>
      </c>
      <c r="BD3" s="138" t="s">
        <v>78</v>
      </c>
    </row>
    <row r="4" hidden="1" s="1" customFormat="1" ht="24.96" customHeight="1">
      <c r="B4" s="20"/>
      <c r="D4" s="141" t="s">
        <v>240</v>
      </c>
      <c r="L4" s="20"/>
      <c r="M4" s="142" t="s">
        <v>10</v>
      </c>
      <c r="AT4" s="17" t="s">
        <v>4</v>
      </c>
      <c r="AZ4" s="138" t="s">
        <v>2790</v>
      </c>
      <c r="BA4" s="138" t="s">
        <v>2790</v>
      </c>
      <c r="BB4" s="138" t="s">
        <v>19</v>
      </c>
      <c r="BC4" s="138" t="s">
        <v>6000</v>
      </c>
      <c r="BD4" s="138" t="s">
        <v>78</v>
      </c>
    </row>
    <row r="5" hidden="1" s="1" customFormat="1" ht="6.96" customHeight="1">
      <c r="B5" s="20"/>
      <c r="L5" s="20"/>
      <c r="AZ5" s="138" t="s">
        <v>6001</v>
      </c>
      <c r="BA5" s="138" t="s">
        <v>6001</v>
      </c>
      <c r="BB5" s="138" t="s">
        <v>19</v>
      </c>
      <c r="BC5" s="138" t="s">
        <v>6002</v>
      </c>
      <c r="BD5" s="138" t="s">
        <v>78</v>
      </c>
    </row>
    <row r="6" hidden="1" s="1" customFormat="1" ht="12" customHeight="1">
      <c r="B6" s="20"/>
      <c r="D6" s="143" t="s">
        <v>16</v>
      </c>
      <c r="L6" s="20"/>
      <c r="AZ6" s="138" t="s">
        <v>6003</v>
      </c>
      <c r="BA6" s="138" t="s">
        <v>6003</v>
      </c>
      <c r="BB6" s="138" t="s">
        <v>19</v>
      </c>
      <c r="BC6" s="138" t="s">
        <v>6004</v>
      </c>
      <c r="BD6" s="138" t="s">
        <v>78</v>
      </c>
    </row>
    <row r="7" hidden="1" s="1" customFormat="1" ht="16.5" customHeight="1">
      <c r="B7" s="20"/>
      <c r="E7" s="144" t="str">
        <f>'Rekapitulace stavby'!K6</f>
        <v>3. STAVBA - FIALOVÁ - Vozovna Pisárky, etapa III. - vratná tramvajová smyčka</v>
      </c>
      <c r="F7" s="143"/>
      <c r="G7" s="143"/>
      <c r="H7" s="143"/>
      <c r="L7" s="20"/>
      <c r="AZ7" s="138" t="s">
        <v>6005</v>
      </c>
      <c r="BA7" s="138" t="s">
        <v>6005</v>
      </c>
      <c r="BB7" s="138" t="s">
        <v>19</v>
      </c>
      <c r="BC7" s="138" t="s">
        <v>6006</v>
      </c>
      <c r="BD7" s="138" t="s">
        <v>78</v>
      </c>
    </row>
    <row r="8" hidden="1" s="1" customFormat="1" ht="12" customHeight="1">
      <c r="B8" s="20"/>
      <c r="D8" s="143" t="s">
        <v>241</v>
      </c>
      <c r="L8" s="20"/>
      <c r="AZ8" s="138" t="s">
        <v>6007</v>
      </c>
      <c r="BA8" s="138" t="s">
        <v>6007</v>
      </c>
      <c r="BB8" s="138" t="s">
        <v>19</v>
      </c>
      <c r="BC8" s="138" t="s">
        <v>6008</v>
      </c>
      <c r="BD8" s="138" t="s">
        <v>78</v>
      </c>
    </row>
    <row r="9" hidden="1" s="2" customFormat="1" ht="16.5" customHeight="1">
      <c r="A9" s="38"/>
      <c r="B9" s="44"/>
      <c r="C9" s="38"/>
      <c r="D9" s="38"/>
      <c r="E9" s="144" t="s">
        <v>5806</v>
      </c>
      <c r="F9" s="38"/>
      <c r="G9" s="38"/>
      <c r="H9" s="38"/>
      <c r="I9" s="38"/>
      <c r="J9" s="38"/>
      <c r="K9" s="38"/>
      <c r="L9" s="145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Z9" s="138" t="s">
        <v>6009</v>
      </c>
      <c r="BA9" s="138" t="s">
        <v>6009</v>
      </c>
      <c r="BB9" s="138" t="s">
        <v>19</v>
      </c>
      <c r="BC9" s="138" t="s">
        <v>6010</v>
      </c>
      <c r="BD9" s="138" t="s">
        <v>78</v>
      </c>
    </row>
    <row r="10" hidden="1" s="2" customFormat="1" ht="12" customHeight="1">
      <c r="A10" s="38"/>
      <c r="B10" s="44"/>
      <c r="C10" s="38"/>
      <c r="D10" s="143" t="s">
        <v>243</v>
      </c>
      <c r="E10" s="38"/>
      <c r="F10" s="38"/>
      <c r="G10" s="38"/>
      <c r="H10" s="38"/>
      <c r="I10" s="38"/>
      <c r="J10" s="38"/>
      <c r="K10" s="38"/>
      <c r="L10" s="145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Z10" s="138" t="s">
        <v>6011</v>
      </c>
      <c r="BA10" s="138" t="s">
        <v>6011</v>
      </c>
      <c r="BB10" s="138" t="s">
        <v>19</v>
      </c>
      <c r="BC10" s="138" t="s">
        <v>6012</v>
      </c>
      <c r="BD10" s="138" t="s">
        <v>78</v>
      </c>
    </row>
    <row r="11" hidden="1" s="2" customFormat="1" ht="16.5" customHeight="1">
      <c r="A11" s="38"/>
      <c r="B11" s="44"/>
      <c r="C11" s="38"/>
      <c r="D11" s="38"/>
      <c r="E11" s="146" t="s">
        <v>6013</v>
      </c>
      <c r="F11" s="38"/>
      <c r="G11" s="38"/>
      <c r="H11" s="38"/>
      <c r="I11" s="38"/>
      <c r="J11" s="38"/>
      <c r="K11" s="38"/>
      <c r="L11" s="145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Z11" s="138" t="s">
        <v>403</v>
      </c>
      <c r="BA11" s="138" t="s">
        <v>403</v>
      </c>
      <c r="BB11" s="138" t="s">
        <v>19</v>
      </c>
      <c r="BC11" s="138" t="s">
        <v>6014</v>
      </c>
      <c r="BD11" s="138" t="s">
        <v>78</v>
      </c>
    </row>
    <row r="12" hidden="1" s="2" customFormat="1">
      <c r="A12" s="38"/>
      <c r="B12" s="44"/>
      <c r="C12" s="38"/>
      <c r="D12" s="38"/>
      <c r="E12" s="38"/>
      <c r="F12" s="38"/>
      <c r="G12" s="38"/>
      <c r="H12" s="38"/>
      <c r="I12" s="38"/>
      <c r="J12" s="38"/>
      <c r="K12" s="38"/>
      <c r="L12" s="145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Z12" s="138" t="s">
        <v>623</v>
      </c>
      <c r="BA12" s="138" t="s">
        <v>623</v>
      </c>
      <c r="BB12" s="138" t="s">
        <v>19</v>
      </c>
      <c r="BC12" s="138" t="s">
        <v>6015</v>
      </c>
      <c r="BD12" s="138" t="s">
        <v>78</v>
      </c>
    </row>
    <row r="13" hidden="1" s="2" customFormat="1" ht="12" customHeight="1">
      <c r="A13" s="38"/>
      <c r="B13" s="44"/>
      <c r="C13" s="38"/>
      <c r="D13" s="143" t="s">
        <v>18</v>
      </c>
      <c r="E13" s="38"/>
      <c r="F13" s="133" t="s">
        <v>19</v>
      </c>
      <c r="G13" s="38"/>
      <c r="H13" s="38"/>
      <c r="I13" s="143" t="s">
        <v>20</v>
      </c>
      <c r="J13" s="133" t="s">
        <v>19</v>
      </c>
      <c r="K13" s="38"/>
      <c r="L13" s="145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Z13" s="138" t="s">
        <v>1977</v>
      </c>
      <c r="BA13" s="138" t="s">
        <v>1977</v>
      </c>
      <c r="BB13" s="138" t="s">
        <v>19</v>
      </c>
      <c r="BC13" s="138" t="s">
        <v>6016</v>
      </c>
      <c r="BD13" s="138" t="s">
        <v>78</v>
      </c>
    </row>
    <row r="14" hidden="1" s="2" customFormat="1" ht="12" customHeight="1">
      <c r="A14" s="38"/>
      <c r="B14" s="44"/>
      <c r="C14" s="38"/>
      <c r="D14" s="143" t="s">
        <v>21</v>
      </c>
      <c r="E14" s="38"/>
      <c r="F14" s="133" t="s">
        <v>22</v>
      </c>
      <c r="G14" s="38"/>
      <c r="H14" s="38"/>
      <c r="I14" s="143" t="s">
        <v>23</v>
      </c>
      <c r="J14" s="147" t="str">
        <f>'Rekapitulace stavby'!AN8</f>
        <v>20. 12. 2021</v>
      </c>
      <c r="K14" s="38"/>
      <c r="L14" s="145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Z14" s="138" t="s">
        <v>2542</v>
      </c>
      <c r="BA14" s="138" t="s">
        <v>2542</v>
      </c>
      <c r="BB14" s="138" t="s">
        <v>19</v>
      </c>
      <c r="BC14" s="138" t="s">
        <v>6017</v>
      </c>
      <c r="BD14" s="138" t="s">
        <v>78</v>
      </c>
    </row>
    <row r="15" hidden="1" s="2" customFormat="1" ht="10.8" customHeight="1">
      <c r="A15" s="38"/>
      <c r="B15" s="44"/>
      <c r="C15" s="38"/>
      <c r="D15" s="38"/>
      <c r="E15" s="38"/>
      <c r="F15" s="38"/>
      <c r="G15" s="38"/>
      <c r="H15" s="38"/>
      <c r="I15" s="38"/>
      <c r="J15" s="38"/>
      <c r="K15" s="38"/>
      <c r="L15" s="145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Z15" s="138" t="s">
        <v>2544</v>
      </c>
      <c r="BA15" s="138" t="s">
        <v>2544</v>
      </c>
      <c r="BB15" s="138" t="s">
        <v>19</v>
      </c>
      <c r="BC15" s="138" t="s">
        <v>6018</v>
      </c>
      <c r="BD15" s="138" t="s">
        <v>78</v>
      </c>
    </row>
    <row r="16" hidden="1" s="2" customFormat="1" ht="12" customHeight="1">
      <c r="A16" s="38"/>
      <c r="B16" s="44"/>
      <c r="C16" s="38"/>
      <c r="D16" s="143" t="s">
        <v>25</v>
      </c>
      <c r="E16" s="38"/>
      <c r="F16" s="38"/>
      <c r="G16" s="38"/>
      <c r="H16" s="38"/>
      <c r="I16" s="143" t="s">
        <v>26</v>
      </c>
      <c r="J16" s="133" t="str">
        <f>IF('Rekapitulace stavby'!AN10="","",'Rekapitulace stavby'!AN10)</f>
        <v/>
      </c>
      <c r="K16" s="38"/>
      <c r="L16" s="145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Z16" s="138" t="s">
        <v>2546</v>
      </c>
      <c r="BA16" s="138" t="s">
        <v>2546</v>
      </c>
      <c r="BB16" s="138" t="s">
        <v>19</v>
      </c>
      <c r="BC16" s="138" t="s">
        <v>6019</v>
      </c>
      <c r="BD16" s="138" t="s">
        <v>78</v>
      </c>
    </row>
    <row r="17" hidden="1" s="2" customFormat="1" ht="18" customHeight="1">
      <c r="A17" s="38"/>
      <c r="B17" s="44"/>
      <c r="C17" s="38"/>
      <c r="D17" s="38"/>
      <c r="E17" s="133" t="str">
        <f>IF('Rekapitulace stavby'!E11="","",'Rekapitulace stavby'!E11)</f>
        <v xml:space="preserve"> </v>
      </c>
      <c r="F17" s="38"/>
      <c r="G17" s="38"/>
      <c r="H17" s="38"/>
      <c r="I17" s="143" t="s">
        <v>27</v>
      </c>
      <c r="J17" s="133" t="str">
        <f>IF('Rekapitulace stavby'!AN11="","",'Rekapitulace stavby'!AN11)</f>
        <v/>
      </c>
      <c r="K17" s="38"/>
      <c r="L17" s="145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Z17" s="138" t="s">
        <v>308</v>
      </c>
      <c r="BA17" s="138" t="s">
        <v>308</v>
      </c>
      <c r="BB17" s="138" t="s">
        <v>19</v>
      </c>
      <c r="BC17" s="138" t="s">
        <v>6020</v>
      </c>
      <c r="BD17" s="138" t="s">
        <v>78</v>
      </c>
    </row>
    <row r="18" hidden="1" s="2" customFormat="1" ht="6.96" customHeight="1">
      <c r="A18" s="38"/>
      <c r="B18" s="44"/>
      <c r="C18" s="38"/>
      <c r="D18" s="38"/>
      <c r="E18" s="38"/>
      <c r="F18" s="38"/>
      <c r="G18" s="38"/>
      <c r="H18" s="38"/>
      <c r="I18" s="38"/>
      <c r="J18" s="38"/>
      <c r="K18" s="38"/>
      <c r="L18" s="145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Z18" s="138" t="s">
        <v>531</v>
      </c>
      <c r="BA18" s="138" t="s">
        <v>531</v>
      </c>
      <c r="BB18" s="138" t="s">
        <v>19</v>
      </c>
      <c r="BC18" s="138" t="s">
        <v>6021</v>
      </c>
      <c r="BD18" s="138" t="s">
        <v>78</v>
      </c>
    </row>
    <row r="19" hidden="1" s="2" customFormat="1" ht="12" customHeight="1">
      <c r="A19" s="38"/>
      <c r="B19" s="44"/>
      <c r="C19" s="38"/>
      <c r="D19" s="143" t="s">
        <v>28</v>
      </c>
      <c r="E19" s="38"/>
      <c r="F19" s="38"/>
      <c r="G19" s="38"/>
      <c r="H19" s="38"/>
      <c r="I19" s="143" t="s">
        <v>26</v>
      </c>
      <c r="J19" s="33" t="str">
        <f>'Rekapitulace stavby'!AN13</f>
        <v>Vyplň údaj</v>
      </c>
      <c r="K19" s="38"/>
      <c r="L19" s="145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Z19" s="138" t="s">
        <v>1898</v>
      </c>
      <c r="BA19" s="138" t="s">
        <v>1898</v>
      </c>
      <c r="BB19" s="138" t="s">
        <v>19</v>
      </c>
      <c r="BC19" s="138" t="s">
        <v>6022</v>
      </c>
      <c r="BD19" s="138" t="s">
        <v>78</v>
      </c>
    </row>
    <row r="20" hidden="1" s="2" customFormat="1" ht="18" customHeight="1">
      <c r="A20" s="38"/>
      <c r="B20" s="44"/>
      <c r="C20" s="38"/>
      <c r="D20" s="38"/>
      <c r="E20" s="33" t="str">
        <f>'Rekapitulace stavby'!E14</f>
        <v>Vyplň údaj</v>
      </c>
      <c r="F20" s="133"/>
      <c r="G20" s="133"/>
      <c r="H20" s="133"/>
      <c r="I20" s="143" t="s">
        <v>27</v>
      </c>
      <c r="J20" s="33" t="str">
        <f>'Rekapitulace stavby'!AN14</f>
        <v>Vyplň údaj</v>
      </c>
      <c r="K20" s="38"/>
      <c r="L20" s="145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Z20" s="138" t="s">
        <v>6023</v>
      </c>
      <c r="BA20" s="138" t="s">
        <v>6023</v>
      </c>
      <c r="BB20" s="138" t="s">
        <v>19</v>
      </c>
      <c r="BC20" s="138" t="s">
        <v>6024</v>
      </c>
      <c r="BD20" s="138" t="s">
        <v>78</v>
      </c>
    </row>
    <row r="21" hidden="1" s="2" customFormat="1" ht="6.96" customHeight="1">
      <c r="A21" s="38"/>
      <c r="B21" s="44"/>
      <c r="C21" s="38"/>
      <c r="D21" s="38"/>
      <c r="E21" s="38"/>
      <c r="F21" s="38"/>
      <c r="G21" s="38"/>
      <c r="H21" s="38"/>
      <c r="I21" s="38"/>
      <c r="J21" s="38"/>
      <c r="K21" s="38"/>
      <c r="L21" s="145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Z21" s="138" t="s">
        <v>6025</v>
      </c>
      <c r="BA21" s="138" t="s">
        <v>6025</v>
      </c>
      <c r="BB21" s="138" t="s">
        <v>19</v>
      </c>
      <c r="BC21" s="138" t="s">
        <v>6026</v>
      </c>
      <c r="BD21" s="138" t="s">
        <v>78</v>
      </c>
    </row>
    <row r="22" hidden="1" s="2" customFormat="1" ht="12" customHeight="1">
      <c r="A22" s="38"/>
      <c r="B22" s="44"/>
      <c r="C22" s="38"/>
      <c r="D22" s="143" t="s">
        <v>30</v>
      </c>
      <c r="E22" s="38"/>
      <c r="F22" s="38"/>
      <c r="G22" s="38"/>
      <c r="H22" s="38"/>
      <c r="I22" s="143" t="s">
        <v>26</v>
      </c>
      <c r="J22" s="133" t="str">
        <f>IF('Rekapitulace stavby'!AN16="","",'Rekapitulace stavby'!AN16)</f>
        <v/>
      </c>
      <c r="K22" s="38"/>
      <c r="L22" s="145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Z22" s="138" t="s">
        <v>6027</v>
      </c>
      <c r="BA22" s="138" t="s">
        <v>6027</v>
      </c>
      <c r="BB22" s="138" t="s">
        <v>19</v>
      </c>
      <c r="BC22" s="138" t="s">
        <v>6028</v>
      </c>
      <c r="BD22" s="138" t="s">
        <v>78</v>
      </c>
    </row>
    <row r="23" hidden="1" s="2" customFormat="1" ht="18" customHeight="1">
      <c r="A23" s="38"/>
      <c r="B23" s="44"/>
      <c r="C23" s="38"/>
      <c r="D23" s="38"/>
      <c r="E23" s="133" t="str">
        <f>IF('Rekapitulace stavby'!E17="","",'Rekapitulace stavby'!E17)</f>
        <v xml:space="preserve"> </v>
      </c>
      <c r="F23" s="38"/>
      <c r="G23" s="38"/>
      <c r="H23" s="38"/>
      <c r="I23" s="143" t="s">
        <v>27</v>
      </c>
      <c r="J23" s="133" t="str">
        <f>IF('Rekapitulace stavby'!AN17="","",'Rekapitulace stavby'!AN17)</f>
        <v/>
      </c>
      <c r="K23" s="38"/>
      <c r="L23" s="145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Z23" s="138" t="s">
        <v>6029</v>
      </c>
      <c r="BA23" s="138" t="s">
        <v>6029</v>
      </c>
      <c r="BB23" s="138" t="s">
        <v>19</v>
      </c>
      <c r="BC23" s="138" t="s">
        <v>6030</v>
      </c>
      <c r="BD23" s="138" t="s">
        <v>78</v>
      </c>
    </row>
    <row r="24" hidden="1" s="2" customFormat="1" ht="6.96" customHeight="1">
      <c r="A24" s="38"/>
      <c r="B24" s="44"/>
      <c r="C24" s="38"/>
      <c r="D24" s="38"/>
      <c r="E24" s="38"/>
      <c r="F24" s="38"/>
      <c r="G24" s="38"/>
      <c r="H24" s="38"/>
      <c r="I24" s="38"/>
      <c r="J24" s="38"/>
      <c r="K24" s="38"/>
      <c r="L24" s="145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Z24" s="138" t="s">
        <v>6031</v>
      </c>
      <c r="BA24" s="138" t="s">
        <v>6031</v>
      </c>
      <c r="BB24" s="138" t="s">
        <v>19</v>
      </c>
      <c r="BC24" s="138" t="s">
        <v>6032</v>
      </c>
      <c r="BD24" s="138" t="s">
        <v>78</v>
      </c>
    </row>
    <row r="25" hidden="1" s="2" customFormat="1" ht="12" customHeight="1">
      <c r="A25" s="38"/>
      <c r="B25" s="44"/>
      <c r="C25" s="38"/>
      <c r="D25" s="143" t="s">
        <v>32</v>
      </c>
      <c r="E25" s="38"/>
      <c r="F25" s="38"/>
      <c r="G25" s="38"/>
      <c r="H25" s="38"/>
      <c r="I25" s="143" t="s">
        <v>26</v>
      </c>
      <c r="J25" s="133" t="str">
        <f>IF('Rekapitulace stavby'!AN19="","",'Rekapitulace stavby'!AN19)</f>
        <v/>
      </c>
      <c r="K25" s="38"/>
      <c r="L25" s="145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hidden="1" s="2" customFormat="1" ht="18" customHeight="1">
      <c r="A26" s="38"/>
      <c r="B26" s="44"/>
      <c r="C26" s="38"/>
      <c r="D26" s="38"/>
      <c r="E26" s="133" t="str">
        <f>IF('Rekapitulace stavby'!E20="","",'Rekapitulace stavby'!E20)</f>
        <v xml:space="preserve"> </v>
      </c>
      <c r="F26" s="38"/>
      <c r="G26" s="38"/>
      <c r="H26" s="38"/>
      <c r="I26" s="143" t="s">
        <v>27</v>
      </c>
      <c r="J26" s="133" t="str">
        <f>IF('Rekapitulace stavby'!AN20="","",'Rekapitulace stavby'!AN20)</f>
        <v/>
      </c>
      <c r="K26" s="38"/>
      <c r="L26" s="145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hidden="1" s="2" customFormat="1" ht="6.96" customHeight="1">
      <c r="A27" s="38"/>
      <c r="B27" s="44"/>
      <c r="C27" s="38"/>
      <c r="D27" s="38"/>
      <c r="E27" s="38"/>
      <c r="F27" s="38"/>
      <c r="G27" s="38"/>
      <c r="H27" s="38"/>
      <c r="I27" s="38"/>
      <c r="J27" s="38"/>
      <c r="K27" s="38"/>
      <c r="L27" s="145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hidden="1" s="2" customFormat="1" ht="12" customHeight="1">
      <c r="A28" s="38"/>
      <c r="B28" s="44"/>
      <c r="C28" s="38"/>
      <c r="D28" s="143" t="s">
        <v>33</v>
      </c>
      <c r="E28" s="38"/>
      <c r="F28" s="38"/>
      <c r="G28" s="38"/>
      <c r="H28" s="38"/>
      <c r="I28" s="38"/>
      <c r="J28" s="38"/>
      <c r="K28" s="38"/>
      <c r="L28" s="145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hidden="1" s="8" customFormat="1" ht="16.5" customHeight="1">
      <c r="A29" s="148"/>
      <c r="B29" s="149"/>
      <c r="C29" s="148"/>
      <c r="D29" s="148"/>
      <c r="E29" s="150" t="s">
        <v>19</v>
      </c>
      <c r="F29" s="150"/>
      <c r="G29" s="150"/>
      <c r="H29" s="150"/>
      <c r="I29" s="148"/>
      <c r="J29" s="148"/>
      <c r="K29" s="148"/>
      <c r="L29" s="151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</row>
    <row r="30" hidden="1" s="2" customFormat="1" ht="6.96" customHeight="1">
      <c r="A30" s="38"/>
      <c r="B30" s="44"/>
      <c r="C30" s="38"/>
      <c r="D30" s="38"/>
      <c r="E30" s="38"/>
      <c r="F30" s="38"/>
      <c r="G30" s="38"/>
      <c r="H30" s="38"/>
      <c r="I30" s="38"/>
      <c r="J30" s="38"/>
      <c r="K30" s="38"/>
      <c r="L30" s="145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hidden="1" s="2" customFormat="1" ht="6.96" customHeight="1">
      <c r="A31" s="38"/>
      <c r="B31" s="44"/>
      <c r="C31" s="38"/>
      <c r="D31" s="152"/>
      <c r="E31" s="152"/>
      <c r="F31" s="152"/>
      <c r="G31" s="152"/>
      <c r="H31" s="152"/>
      <c r="I31" s="152"/>
      <c r="J31" s="152"/>
      <c r="K31" s="152"/>
      <c r="L31" s="145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hidden="1" s="2" customFormat="1" ht="25.44" customHeight="1">
      <c r="A32" s="38"/>
      <c r="B32" s="44"/>
      <c r="C32" s="38"/>
      <c r="D32" s="153" t="s">
        <v>35</v>
      </c>
      <c r="E32" s="38"/>
      <c r="F32" s="38"/>
      <c r="G32" s="38"/>
      <c r="H32" s="38"/>
      <c r="I32" s="38"/>
      <c r="J32" s="154">
        <f>ROUND(J89, 2)</f>
        <v>0</v>
      </c>
      <c r="K32" s="38"/>
      <c r="L32" s="145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hidden="1" s="2" customFormat="1" ht="6.96" customHeight="1">
      <c r="A33" s="38"/>
      <c r="B33" s="44"/>
      <c r="C33" s="38"/>
      <c r="D33" s="152"/>
      <c r="E33" s="152"/>
      <c r="F33" s="152"/>
      <c r="G33" s="152"/>
      <c r="H33" s="152"/>
      <c r="I33" s="152"/>
      <c r="J33" s="152"/>
      <c r="K33" s="152"/>
      <c r="L33" s="145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hidden="1" s="2" customFormat="1" ht="14.4" customHeight="1">
      <c r="A34" s="38"/>
      <c r="B34" s="44"/>
      <c r="C34" s="38"/>
      <c r="D34" s="38"/>
      <c r="E34" s="38"/>
      <c r="F34" s="155" t="s">
        <v>37</v>
      </c>
      <c r="G34" s="38"/>
      <c r="H34" s="38"/>
      <c r="I34" s="155" t="s">
        <v>36</v>
      </c>
      <c r="J34" s="155" t="s">
        <v>38</v>
      </c>
      <c r="K34" s="38"/>
      <c r="L34" s="145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156" t="s">
        <v>39</v>
      </c>
      <c r="E35" s="143" t="s">
        <v>40</v>
      </c>
      <c r="F35" s="157">
        <f>ROUND((SUM(BE89:BE264)),  2)</f>
        <v>0</v>
      </c>
      <c r="G35" s="38"/>
      <c r="H35" s="38"/>
      <c r="I35" s="158">
        <v>0.20999999999999999</v>
      </c>
      <c r="J35" s="157">
        <f>ROUND(((SUM(BE89:BE264))*I35),  2)</f>
        <v>0</v>
      </c>
      <c r="K35" s="38"/>
      <c r="L35" s="145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3" t="s">
        <v>41</v>
      </c>
      <c r="F36" s="157">
        <f>ROUND((SUM(BF89:BF264)),  2)</f>
        <v>0</v>
      </c>
      <c r="G36" s="38"/>
      <c r="H36" s="38"/>
      <c r="I36" s="158">
        <v>0.14999999999999999</v>
      </c>
      <c r="J36" s="157">
        <f>ROUND(((SUM(BF89:BF264))*I36),  2)</f>
        <v>0</v>
      </c>
      <c r="K36" s="38"/>
      <c r="L36" s="145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3" t="s">
        <v>42</v>
      </c>
      <c r="F37" s="157">
        <f>ROUND((SUM(BG89:BG264)),  2)</f>
        <v>0</v>
      </c>
      <c r="G37" s="38"/>
      <c r="H37" s="38"/>
      <c r="I37" s="158">
        <v>0.20999999999999999</v>
      </c>
      <c r="J37" s="157">
        <f>0</f>
        <v>0</v>
      </c>
      <c r="K37" s="38"/>
      <c r="L37" s="145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44"/>
      <c r="C38" s="38"/>
      <c r="D38" s="38"/>
      <c r="E38" s="143" t="s">
        <v>43</v>
      </c>
      <c r="F38" s="157">
        <f>ROUND((SUM(BH89:BH264)),  2)</f>
        <v>0</v>
      </c>
      <c r="G38" s="38"/>
      <c r="H38" s="38"/>
      <c r="I38" s="158">
        <v>0.14999999999999999</v>
      </c>
      <c r="J38" s="157">
        <f>0</f>
        <v>0</v>
      </c>
      <c r="K38" s="38"/>
      <c r="L38" s="145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44"/>
      <c r="C39" s="38"/>
      <c r="D39" s="38"/>
      <c r="E39" s="143" t="s">
        <v>44</v>
      </c>
      <c r="F39" s="157">
        <f>ROUND((SUM(BI89:BI264)),  2)</f>
        <v>0</v>
      </c>
      <c r="G39" s="38"/>
      <c r="H39" s="38"/>
      <c r="I39" s="158">
        <v>0</v>
      </c>
      <c r="J39" s="157">
        <f>0</f>
        <v>0</v>
      </c>
      <c r="K39" s="38"/>
      <c r="L39" s="145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hidden="1" s="2" customFormat="1" ht="6.96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145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hidden="1" s="2" customFormat="1" ht="25.44" customHeight="1">
      <c r="A41" s="38"/>
      <c r="B41" s="44"/>
      <c r="C41" s="159"/>
      <c r="D41" s="160" t="s">
        <v>45</v>
      </c>
      <c r="E41" s="161"/>
      <c r="F41" s="161"/>
      <c r="G41" s="162" t="s">
        <v>46</v>
      </c>
      <c r="H41" s="163" t="s">
        <v>47</v>
      </c>
      <c r="I41" s="161"/>
      <c r="J41" s="164">
        <f>SUM(J32:J39)</f>
        <v>0</v>
      </c>
      <c r="K41" s="165"/>
      <c r="L41" s="145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hidden="1" s="2" customFormat="1" ht="14.4" customHeight="1">
      <c r="A42" s="38"/>
      <c r="B42" s="166"/>
      <c r="C42" s="167"/>
      <c r="D42" s="167"/>
      <c r="E42" s="167"/>
      <c r="F42" s="167"/>
      <c r="G42" s="167"/>
      <c r="H42" s="167"/>
      <c r="I42" s="167"/>
      <c r="J42" s="167"/>
      <c r="K42" s="167"/>
      <c r="L42" s="145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hidden="1"/>
    <row r="44" hidden="1"/>
    <row r="45" hidden="1"/>
    <row r="46" s="2" customFormat="1" ht="6.96" customHeight="1">
      <c r="A46" s="38"/>
      <c r="B46" s="168"/>
      <c r="C46" s="169"/>
      <c r="D46" s="169"/>
      <c r="E46" s="169"/>
      <c r="F46" s="169"/>
      <c r="G46" s="169"/>
      <c r="H46" s="169"/>
      <c r="I46" s="169"/>
      <c r="J46" s="169"/>
      <c r="K46" s="169"/>
      <c r="L46" s="145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s="2" customFormat="1" ht="24.96" customHeight="1">
      <c r="A47" s="38"/>
      <c r="B47" s="39"/>
      <c r="C47" s="23" t="s">
        <v>245</v>
      </c>
      <c r="D47" s="40"/>
      <c r="E47" s="40"/>
      <c r="F47" s="40"/>
      <c r="G47" s="40"/>
      <c r="H47" s="40"/>
      <c r="I47" s="40"/>
      <c r="J47" s="40"/>
      <c r="K47" s="40"/>
      <c r="L47" s="145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s="2" customFormat="1" ht="6.96" customHeight="1">
      <c r="A48" s="38"/>
      <c r="B48" s="39"/>
      <c r="C48" s="40"/>
      <c r="D48" s="40"/>
      <c r="E48" s="40"/>
      <c r="F48" s="40"/>
      <c r="G48" s="40"/>
      <c r="H48" s="40"/>
      <c r="I48" s="40"/>
      <c r="J48" s="40"/>
      <c r="K48" s="40"/>
      <c r="L48" s="145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s="2" customFormat="1" ht="12" customHeight="1">
      <c r="A49" s="38"/>
      <c r="B49" s="39"/>
      <c r="C49" s="32" t="s">
        <v>16</v>
      </c>
      <c r="D49" s="40"/>
      <c r="E49" s="40"/>
      <c r="F49" s="40"/>
      <c r="G49" s="40"/>
      <c r="H49" s="40"/>
      <c r="I49" s="40"/>
      <c r="J49" s="40"/>
      <c r="K49" s="40"/>
      <c r="L49" s="145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s="2" customFormat="1" ht="16.5" customHeight="1">
      <c r="A50" s="38"/>
      <c r="B50" s="39"/>
      <c r="C50" s="40"/>
      <c r="D50" s="40"/>
      <c r="E50" s="170" t="str">
        <f>E7</f>
        <v>3. STAVBA - FIALOVÁ - Vozovna Pisárky, etapa III. - vratná tramvajová smyčka</v>
      </c>
      <c r="F50" s="32"/>
      <c r="G50" s="32"/>
      <c r="H50" s="32"/>
      <c r="I50" s="40"/>
      <c r="J50" s="40"/>
      <c r="K50" s="40"/>
      <c r="L50" s="145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s="1" customFormat="1" ht="12" customHeight="1">
      <c r="B51" s="21"/>
      <c r="C51" s="32" t="s">
        <v>241</v>
      </c>
      <c r="D51" s="22"/>
      <c r="E51" s="22"/>
      <c r="F51" s="22"/>
      <c r="G51" s="22"/>
      <c r="H51" s="22"/>
      <c r="I51" s="22"/>
      <c r="J51" s="22"/>
      <c r="K51" s="22"/>
      <c r="L51" s="20"/>
    </row>
    <row r="52" s="2" customFormat="1" ht="16.5" customHeight="1">
      <c r="A52" s="38"/>
      <c r="B52" s="39"/>
      <c r="C52" s="40"/>
      <c r="D52" s="40"/>
      <c r="E52" s="170" t="s">
        <v>5806</v>
      </c>
      <c r="F52" s="40"/>
      <c r="G52" s="40"/>
      <c r="H52" s="40"/>
      <c r="I52" s="40"/>
      <c r="J52" s="40"/>
      <c r="K52" s="40"/>
      <c r="L52" s="145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s="2" customFormat="1" ht="12" customHeight="1">
      <c r="A53" s="38"/>
      <c r="B53" s="39"/>
      <c r="C53" s="32" t="s">
        <v>243</v>
      </c>
      <c r="D53" s="40"/>
      <c r="E53" s="40"/>
      <c r="F53" s="40"/>
      <c r="G53" s="40"/>
      <c r="H53" s="40"/>
      <c r="I53" s="40"/>
      <c r="J53" s="40"/>
      <c r="K53" s="40"/>
      <c r="L53" s="145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s="2" customFormat="1" ht="16.5" customHeight="1">
      <c r="A54" s="38"/>
      <c r="B54" s="39"/>
      <c r="C54" s="40"/>
      <c r="D54" s="40"/>
      <c r="E54" s="69" t="str">
        <f>E11</f>
        <v>SO 703 - Kabelovod</v>
      </c>
      <c r="F54" s="40"/>
      <c r="G54" s="40"/>
      <c r="H54" s="40"/>
      <c r="I54" s="40"/>
      <c r="J54" s="40"/>
      <c r="K54" s="40"/>
      <c r="L54" s="145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s="2" customFormat="1" ht="6.96" customHeight="1">
      <c r="A55" s="38"/>
      <c r="B55" s="39"/>
      <c r="C55" s="40"/>
      <c r="D55" s="40"/>
      <c r="E55" s="40"/>
      <c r="F55" s="40"/>
      <c r="G55" s="40"/>
      <c r="H55" s="40"/>
      <c r="I55" s="40"/>
      <c r="J55" s="40"/>
      <c r="K55" s="40"/>
      <c r="L55" s="145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s="2" customFormat="1" ht="12" customHeight="1">
      <c r="A56" s="38"/>
      <c r="B56" s="39"/>
      <c r="C56" s="32" t="s">
        <v>21</v>
      </c>
      <c r="D56" s="40"/>
      <c r="E56" s="40"/>
      <c r="F56" s="27" t="str">
        <f>F14</f>
        <v xml:space="preserve"> </v>
      </c>
      <c r="G56" s="40"/>
      <c r="H56" s="40"/>
      <c r="I56" s="32" t="s">
        <v>23</v>
      </c>
      <c r="J56" s="72" t="str">
        <f>IF(J14="","",J14)</f>
        <v>20. 12. 2021</v>
      </c>
      <c r="K56" s="40"/>
      <c r="L56" s="145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s="2" customFormat="1" ht="6.96" customHeight="1">
      <c r="A57" s="38"/>
      <c r="B57" s="39"/>
      <c r="C57" s="40"/>
      <c r="D57" s="40"/>
      <c r="E57" s="40"/>
      <c r="F57" s="40"/>
      <c r="G57" s="40"/>
      <c r="H57" s="40"/>
      <c r="I57" s="40"/>
      <c r="J57" s="40"/>
      <c r="K57" s="40"/>
      <c r="L57" s="145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s="2" customFormat="1" ht="15.15" customHeight="1">
      <c r="A58" s="38"/>
      <c r="B58" s="39"/>
      <c r="C58" s="32" t="s">
        <v>25</v>
      </c>
      <c r="D58" s="40"/>
      <c r="E58" s="40"/>
      <c r="F58" s="27" t="str">
        <f>E17</f>
        <v xml:space="preserve"> </v>
      </c>
      <c r="G58" s="40"/>
      <c r="H58" s="40"/>
      <c r="I58" s="32" t="s">
        <v>30</v>
      </c>
      <c r="J58" s="36" t="str">
        <f>E23</f>
        <v xml:space="preserve"> </v>
      </c>
      <c r="K58" s="40"/>
      <c r="L58" s="145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</row>
    <row r="59" s="2" customFormat="1" ht="15.15" customHeight="1">
      <c r="A59" s="38"/>
      <c r="B59" s="39"/>
      <c r="C59" s="32" t="s">
        <v>28</v>
      </c>
      <c r="D59" s="40"/>
      <c r="E59" s="40"/>
      <c r="F59" s="27" t="str">
        <f>IF(E20="","",E20)</f>
        <v>Vyplň údaj</v>
      </c>
      <c r="G59" s="40"/>
      <c r="H59" s="40"/>
      <c r="I59" s="32" t="s">
        <v>32</v>
      </c>
      <c r="J59" s="36" t="str">
        <f>E26</f>
        <v xml:space="preserve"> </v>
      </c>
      <c r="K59" s="40"/>
      <c r="L59" s="145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</row>
    <row r="60" s="2" customFormat="1" ht="10.32" customHeight="1">
      <c r="A60" s="38"/>
      <c r="B60" s="39"/>
      <c r="C60" s="40"/>
      <c r="D60" s="40"/>
      <c r="E60" s="40"/>
      <c r="F60" s="40"/>
      <c r="G60" s="40"/>
      <c r="H60" s="40"/>
      <c r="I60" s="40"/>
      <c r="J60" s="40"/>
      <c r="K60" s="40"/>
      <c r="L60" s="145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</row>
    <row r="61" s="2" customFormat="1" ht="29.28" customHeight="1">
      <c r="A61" s="38"/>
      <c r="B61" s="39"/>
      <c r="C61" s="171" t="s">
        <v>246</v>
      </c>
      <c r="D61" s="172"/>
      <c r="E61" s="172"/>
      <c r="F61" s="172"/>
      <c r="G61" s="172"/>
      <c r="H61" s="172"/>
      <c r="I61" s="172"/>
      <c r="J61" s="173" t="s">
        <v>247</v>
      </c>
      <c r="K61" s="172"/>
      <c r="L61" s="145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 s="2" customFormat="1" ht="10.32" customHeight="1">
      <c r="A62" s="38"/>
      <c r="B62" s="39"/>
      <c r="C62" s="40"/>
      <c r="D62" s="40"/>
      <c r="E62" s="40"/>
      <c r="F62" s="40"/>
      <c r="G62" s="40"/>
      <c r="H62" s="40"/>
      <c r="I62" s="40"/>
      <c r="J62" s="40"/>
      <c r="K62" s="40"/>
      <c r="L62" s="145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</row>
    <row r="63" s="2" customFormat="1" ht="22.8" customHeight="1">
      <c r="A63" s="38"/>
      <c r="B63" s="39"/>
      <c r="C63" s="174" t="s">
        <v>67</v>
      </c>
      <c r="D63" s="40"/>
      <c r="E63" s="40"/>
      <c r="F63" s="40"/>
      <c r="G63" s="40"/>
      <c r="H63" s="40"/>
      <c r="I63" s="40"/>
      <c r="J63" s="102">
        <f>J89</f>
        <v>0</v>
      </c>
      <c r="K63" s="40"/>
      <c r="L63" s="145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U63" s="17" t="s">
        <v>248</v>
      </c>
    </row>
    <row r="64" s="9" customFormat="1" ht="24.96" customHeight="1">
      <c r="A64" s="9"/>
      <c r="B64" s="175"/>
      <c r="C64" s="176"/>
      <c r="D64" s="177" t="s">
        <v>287</v>
      </c>
      <c r="E64" s="178"/>
      <c r="F64" s="178"/>
      <c r="G64" s="178"/>
      <c r="H64" s="178"/>
      <c r="I64" s="178"/>
      <c r="J64" s="179">
        <f>J90</f>
        <v>0</v>
      </c>
      <c r="K64" s="176"/>
      <c r="L64" s="180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9" customFormat="1" ht="24.96" customHeight="1">
      <c r="A65" s="9"/>
      <c r="B65" s="175"/>
      <c r="C65" s="176"/>
      <c r="D65" s="177" t="s">
        <v>1664</v>
      </c>
      <c r="E65" s="178"/>
      <c r="F65" s="178"/>
      <c r="G65" s="178"/>
      <c r="H65" s="178"/>
      <c r="I65" s="178"/>
      <c r="J65" s="179">
        <f>J171</f>
        <v>0</v>
      </c>
      <c r="K65" s="176"/>
      <c r="L65" s="180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9" customFormat="1" ht="24.96" customHeight="1">
      <c r="A66" s="9"/>
      <c r="B66" s="175"/>
      <c r="C66" s="176"/>
      <c r="D66" s="177" t="s">
        <v>512</v>
      </c>
      <c r="E66" s="178"/>
      <c r="F66" s="178"/>
      <c r="G66" s="178"/>
      <c r="H66" s="178"/>
      <c r="I66" s="178"/>
      <c r="J66" s="179">
        <f>J213</f>
        <v>0</v>
      </c>
      <c r="K66" s="176"/>
      <c r="L66" s="180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9" customFormat="1" ht="24.96" customHeight="1">
      <c r="A67" s="9"/>
      <c r="B67" s="175"/>
      <c r="C67" s="176"/>
      <c r="D67" s="177" t="s">
        <v>515</v>
      </c>
      <c r="E67" s="178"/>
      <c r="F67" s="178"/>
      <c r="G67" s="178"/>
      <c r="H67" s="178"/>
      <c r="I67" s="178"/>
      <c r="J67" s="179">
        <f>J252</f>
        <v>0</v>
      </c>
      <c r="K67" s="176"/>
      <c r="L67" s="180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2" customFormat="1" ht="21.84" customHeight="1">
      <c r="A68" s="38"/>
      <c r="B68" s="39"/>
      <c r="C68" s="40"/>
      <c r="D68" s="40"/>
      <c r="E68" s="40"/>
      <c r="F68" s="40"/>
      <c r="G68" s="40"/>
      <c r="H68" s="40"/>
      <c r="I68" s="40"/>
      <c r="J68" s="40"/>
      <c r="K68" s="40"/>
      <c r="L68" s="145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</row>
    <row r="69" s="2" customFormat="1" ht="6.96" customHeight="1">
      <c r="A69" s="38"/>
      <c r="B69" s="59"/>
      <c r="C69" s="60"/>
      <c r="D69" s="60"/>
      <c r="E69" s="60"/>
      <c r="F69" s="60"/>
      <c r="G69" s="60"/>
      <c r="H69" s="60"/>
      <c r="I69" s="60"/>
      <c r="J69" s="60"/>
      <c r="K69" s="60"/>
      <c r="L69" s="145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</row>
    <row r="73" s="2" customFormat="1" ht="6.96" customHeight="1">
      <c r="A73" s="38"/>
      <c r="B73" s="61"/>
      <c r="C73" s="62"/>
      <c r="D73" s="62"/>
      <c r="E73" s="62"/>
      <c r="F73" s="62"/>
      <c r="G73" s="62"/>
      <c r="H73" s="62"/>
      <c r="I73" s="62"/>
      <c r="J73" s="62"/>
      <c r="K73" s="62"/>
      <c r="L73" s="145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</row>
    <row r="74" s="2" customFormat="1" ht="24.96" customHeight="1">
      <c r="A74" s="38"/>
      <c r="B74" s="39"/>
      <c r="C74" s="23" t="s">
        <v>250</v>
      </c>
      <c r="D74" s="40"/>
      <c r="E74" s="40"/>
      <c r="F74" s="40"/>
      <c r="G74" s="40"/>
      <c r="H74" s="40"/>
      <c r="I74" s="40"/>
      <c r="J74" s="40"/>
      <c r="K74" s="40"/>
      <c r="L74" s="145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</row>
    <row r="75" s="2" customFormat="1" ht="6.96" customHeight="1">
      <c r="A75" s="38"/>
      <c r="B75" s="39"/>
      <c r="C75" s="40"/>
      <c r="D75" s="40"/>
      <c r="E75" s="40"/>
      <c r="F75" s="40"/>
      <c r="G75" s="40"/>
      <c r="H75" s="40"/>
      <c r="I75" s="40"/>
      <c r="J75" s="40"/>
      <c r="K75" s="40"/>
      <c r="L75" s="145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6" s="2" customFormat="1" ht="12" customHeight="1">
      <c r="A76" s="38"/>
      <c r="B76" s="39"/>
      <c r="C76" s="32" t="s">
        <v>16</v>
      </c>
      <c r="D76" s="40"/>
      <c r="E76" s="40"/>
      <c r="F76" s="40"/>
      <c r="G76" s="40"/>
      <c r="H76" s="40"/>
      <c r="I76" s="40"/>
      <c r="J76" s="40"/>
      <c r="K76" s="40"/>
      <c r="L76" s="145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6.5" customHeight="1">
      <c r="A77" s="38"/>
      <c r="B77" s="39"/>
      <c r="C77" s="40"/>
      <c r="D77" s="40"/>
      <c r="E77" s="170" t="str">
        <f>E7</f>
        <v>3. STAVBA - FIALOVÁ - Vozovna Pisárky, etapa III. - vratná tramvajová smyčka</v>
      </c>
      <c r="F77" s="32"/>
      <c r="G77" s="32"/>
      <c r="H77" s="32"/>
      <c r="I77" s="40"/>
      <c r="J77" s="40"/>
      <c r="K77" s="40"/>
      <c r="L77" s="145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78" s="1" customFormat="1" ht="12" customHeight="1">
      <c r="B78" s="21"/>
      <c r="C78" s="32" t="s">
        <v>241</v>
      </c>
      <c r="D78" s="22"/>
      <c r="E78" s="22"/>
      <c r="F78" s="22"/>
      <c r="G78" s="22"/>
      <c r="H78" s="22"/>
      <c r="I78" s="22"/>
      <c r="J78" s="22"/>
      <c r="K78" s="22"/>
      <c r="L78" s="20"/>
    </row>
    <row r="79" s="2" customFormat="1" ht="16.5" customHeight="1">
      <c r="A79" s="38"/>
      <c r="B79" s="39"/>
      <c r="C79" s="40"/>
      <c r="D79" s="40"/>
      <c r="E79" s="170" t="s">
        <v>5806</v>
      </c>
      <c r="F79" s="40"/>
      <c r="G79" s="40"/>
      <c r="H79" s="40"/>
      <c r="I79" s="40"/>
      <c r="J79" s="40"/>
      <c r="K79" s="40"/>
      <c r="L79" s="145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</row>
    <row r="80" s="2" customFormat="1" ht="12" customHeight="1">
      <c r="A80" s="38"/>
      <c r="B80" s="39"/>
      <c r="C80" s="32" t="s">
        <v>243</v>
      </c>
      <c r="D80" s="40"/>
      <c r="E80" s="40"/>
      <c r="F80" s="40"/>
      <c r="G80" s="40"/>
      <c r="H80" s="40"/>
      <c r="I80" s="40"/>
      <c r="J80" s="40"/>
      <c r="K80" s="40"/>
      <c r="L80" s="145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16.5" customHeight="1">
      <c r="A81" s="38"/>
      <c r="B81" s="39"/>
      <c r="C81" s="40"/>
      <c r="D81" s="40"/>
      <c r="E81" s="69" t="str">
        <f>E11</f>
        <v>SO 703 - Kabelovod</v>
      </c>
      <c r="F81" s="40"/>
      <c r="G81" s="40"/>
      <c r="H81" s="40"/>
      <c r="I81" s="40"/>
      <c r="J81" s="40"/>
      <c r="K81" s="40"/>
      <c r="L81" s="145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6.96" customHeight="1">
      <c r="A82" s="38"/>
      <c r="B82" s="39"/>
      <c r="C82" s="40"/>
      <c r="D82" s="40"/>
      <c r="E82" s="40"/>
      <c r="F82" s="40"/>
      <c r="G82" s="40"/>
      <c r="H82" s="40"/>
      <c r="I82" s="40"/>
      <c r="J82" s="40"/>
      <c r="K82" s="40"/>
      <c r="L82" s="145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12" customHeight="1">
      <c r="A83" s="38"/>
      <c r="B83" s="39"/>
      <c r="C83" s="32" t="s">
        <v>21</v>
      </c>
      <c r="D83" s="40"/>
      <c r="E83" s="40"/>
      <c r="F83" s="27" t="str">
        <f>F14</f>
        <v xml:space="preserve"> </v>
      </c>
      <c r="G83" s="40"/>
      <c r="H83" s="40"/>
      <c r="I83" s="32" t="s">
        <v>23</v>
      </c>
      <c r="J83" s="72" t="str">
        <f>IF(J14="","",J14)</f>
        <v>20. 12. 2021</v>
      </c>
      <c r="K83" s="40"/>
      <c r="L83" s="145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6.96" customHeight="1">
      <c r="A84" s="38"/>
      <c r="B84" s="39"/>
      <c r="C84" s="40"/>
      <c r="D84" s="40"/>
      <c r="E84" s="40"/>
      <c r="F84" s="40"/>
      <c r="G84" s="40"/>
      <c r="H84" s="40"/>
      <c r="I84" s="40"/>
      <c r="J84" s="40"/>
      <c r="K84" s="40"/>
      <c r="L84" s="145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5.15" customHeight="1">
      <c r="A85" s="38"/>
      <c r="B85" s="39"/>
      <c r="C85" s="32" t="s">
        <v>25</v>
      </c>
      <c r="D85" s="40"/>
      <c r="E85" s="40"/>
      <c r="F85" s="27" t="str">
        <f>E17</f>
        <v xml:space="preserve"> </v>
      </c>
      <c r="G85" s="40"/>
      <c r="H85" s="40"/>
      <c r="I85" s="32" t="s">
        <v>30</v>
      </c>
      <c r="J85" s="36" t="str">
        <f>E23</f>
        <v xml:space="preserve"> </v>
      </c>
      <c r="K85" s="40"/>
      <c r="L85" s="145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5.15" customHeight="1">
      <c r="A86" s="38"/>
      <c r="B86" s="39"/>
      <c r="C86" s="32" t="s">
        <v>28</v>
      </c>
      <c r="D86" s="40"/>
      <c r="E86" s="40"/>
      <c r="F86" s="27" t="str">
        <f>IF(E20="","",E20)</f>
        <v>Vyplň údaj</v>
      </c>
      <c r="G86" s="40"/>
      <c r="H86" s="40"/>
      <c r="I86" s="32" t="s">
        <v>32</v>
      </c>
      <c r="J86" s="36" t="str">
        <f>E26</f>
        <v xml:space="preserve"> </v>
      </c>
      <c r="K86" s="40"/>
      <c r="L86" s="145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0.32" customHeight="1">
      <c r="A87" s="38"/>
      <c r="B87" s="39"/>
      <c r="C87" s="40"/>
      <c r="D87" s="40"/>
      <c r="E87" s="40"/>
      <c r="F87" s="40"/>
      <c r="G87" s="40"/>
      <c r="H87" s="40"/>
      <c r="I87" s="40"/>
      <c r="J87" s="40"/>
      <c r="K87" s="40"/>
      <c r="L87" s="145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10" customFormat="1" ht="29.28" customHeight="1">
      <c r="A88" s="181"/>
      <c r="B88" s="182"/>
      <c r="C88" s="183" t="s">
        <v>251</v>
      </c>
      <c r="D88" s="184" t="s">
        <v>54</v>
      </c>
      <c r="E88" s="184" t="s">
        <v>50</v>
      </c>
      <c r="F88" s="184" t="s">
        <v>51</v>
      </c>
      <c r="G88" s="184" t="s">
        <v>252</v>
      </c>
      <c r="H88" s="184" t="s">
        <v>253</v>
      </c>
      <c r="I88" s="184" t="s">
        <v>254</v>
      </c>
      <c r="J88" s="184" t="s">
        <v>247</v>
      </c>
      <c r="K88" s="185" t="s">
        <v>255</v>
      </c>
      <c r="L88" s="186"/>
      <c r="M88" s="92" t="s">
        <v>19</v>
      </c>
      <c r="N88" s="93" t="s">
        <v>39</v>
      </c>
      <c r="O88" s="93" t="s">
        <v>256</v>
      </c>
      <c r="P88" s="93" t="s">
        <v>257</v>
      </c>
      <c r="Q88" s="93" t="s">
        <v>258</v>
      </c>
      <c r="R88" s="93" t="s">
        <v>259</v>
      </c>
      <c r="S88" s="93" t="s">
        <v>260</v>
      </c>
      <c r="T88" s="94" t="s">
        <v>261</v>
      </c>
      <c r="U88" s="181"/>
      <c r="V88" s="181"/>
      <c r="W88" s="181"/>
      <c r="X88" s="181"/>
      <c r="Y88" s="181"/>
      <c r="Z88" s="181"/>
      <c r="AA88" s="181"/>
      <c r="AB88" s="181"/>
      <c r="AC88" s="181"/>
      <c r="AD88" s="181"/>
      <c r="AE88" s="181"/>
    </row>
    <row r="89" s="2" customFormat="1" ht="22.8" customHeight="1">
      <c r="A89" s="38"/>
      <c r="B89" s="39"/>
      <c r="C89" s="99" t="s">
        <v>262</v>
      </c>
      <c r="D89" s="40"/>
      <c r="E89" s="40"/>
      <c r="F89" s="40"/>
      <c r="G89" s="40"/>
      <c r="H89" s="40"/>
      <c r="I89" s="40"/>
      <c r="J89" s="187">
        <f>BK89</f>
        <v>0</v>
      </c>
      <c r="K89" s="40"/>
      <c r="L89" s="44"/>
      <c r="M89" s="95"/>
      <c r="N89" s="188"/>
      <c r="O89" s="96"/>
      <c r="P89" s="189">
        <f>P90+P171+P213+P252</f>
        <v>0</v>
      </c>
      <c r="Q89" s="96"/>
      <c r="R89" s="189">
        <f>R90+R171+R213+R252</f>
        <v>0</v>
      </c>
      <c r="S89" s="96"/>
      <c r="T89" s="190">
        <f>T90+T171+T213+T252</f>
        <v>0</v>
      </c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T89" s="17" t="s">
        <v>68</v>
      </c>
      <c r="AU89" s="17" t="s">
        <v>248</v>
      </c>
      <c r="BK89" s="191">
        <f>BK90+BK171+BK213+BK252</f>
        <v>0</v>
      </c>
    </row>
    <row r="90" s="11" customFormat="1" ht="25.92" customHeight="1">
      <c r="A90" s="11"/>
      <c r="B90" s="192"/>
      <c r="C90" s="193"/>
      <c r="D90" s="194" t="s">
        <v>68</v>
      </c>
      <c r="E90" s="195" t="s">
        <v>76</v>
      </c>
      <c r="F90" s="195" t="s">
        <v>290</v>
      </c>
      <c r="G90" s="193"/>
      <c r="H90" s="193"/>
      <c r="I90" s="196"/>
      <c r="J90" s="197">
        <f>BK90</f>
        <v>0</v>
      </c>
      <c r="K90" s="193"/>
      <c r="L90" s="198"/>
      <c r="M90" s="199"/>
      <c r="N90" s="200"/>
      <c r="O90" s="200"/>
      <c r="P90" s="201">
        <f>SUM(P91:P170)</f>
        <v>0</v>
      </c>
      <c r="Q90" s="200"/>
      <c r="R90" s="201">
        <f>SUM(R91:R170)</f>
        <v>0</v>
      </c>
      <c r="S90" s="200"/>
      <c r="T90" s="202">
        <f>SUM(T91:T170)</f>
        <v>0</v>
      </c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R90" s="203" t="s">
        <v>265</v>
      </c>
      <c r="AT90" s="204" t="s">
        <v>68</v>
      </c>
      <c r="AU90" s="204" t="s">
        <v>69</v>
      </c>
      <c r="AY90" s="203" t="s">
        <v>266</v>
      </c>
      <c r="BK90" s="205">
        <f>SUM(BK91:BK170)</f>
        <v>0</v>
      </c>
    </row>
    <row r="91" s="2" customFormat="1" ht="24.15" customHeight="1">
      <c r="A91" s="38"/>
      <c r="B91" s="39"/>
      <c r="C91" s="206" t="s">
        <v>76</v>
      </c>
      <c r="D91" s="206" t="s">
        <v>267</v>
      </c>
      <c r="E91" s="207" t="s">
        <v>6033</v>
      </c>
      <c r="F91" s="208" t="s">
        <v>6034</v>
      </c>
      <c r="G91" s="209" t="s">
        <v>293</v>
      </c>
      <c r="H91" s="210">
        <v>42.439</v>
      </c>
      <c r="I91" s="211"/>
      <c r="J91" s="212">
        <f>ROUND(I91*H91,2)</f>
        <v>0</v>
      </c>
      <c r="K91" s="208" t="s">
        <v>271</v>
      </c>
      <c r="L91" s="44"/>
      <c r="M91" s="213" t="s">
        <v>19</v>
      </c>
      <c r="N91" s="214" t="s">
        <v>40</v>
      </c>
      <c r="O91" s="84"/>
      <c r="P91" s="215">
        <f>O91*H91</f>
        <v>0</v>
      </c>
      <c r="Q91" s="215">
        <v>0</v>
      </c>
      <c r="R91" s="215">
        <f>Q91*H91</f>
        <v>0</v>
      </c>
      <c r="S91" s="215">
        <v>0</v>
      </c>
      <c r="T91" s="216">
        <f>S91*H91</f>
        <v>0</v>
      </c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R91" s="217" t="s">
        <v>265</v>
      </c>
      <c r="AT91" s="217" t="s">
        <v>267</v>
      </c>
      <c r="AU91" s="217" t="s">
        <v>76</v>
      </c>
      <c r="AY91" s="17" t="s">
        <v>266</v>
      </c>
      <c r="BE91" s="218">
        <f>IF(N91="základní",J91,0)</f>
        <v>0</v>
      </c>
      <c r="BF91" s="218">
        <f>IF(N91="snížená",J91,0)</f>
        <v>0</v>
      </c>
      <c r="BG91" s="218">
        <f>IF(N91="zákl. přenesená",J91,0)</f>
        <v>0</v>
      </c>
      <c r="BH91" s="218">
        <f>IF(N91="sníž. přenesená",J91,0)</f>
        <v>0</v>
      </c>
      <c r="BI91" s="218">
        <f>IF(N91="nulová",J91,0)</f>
        <v>0</v>
      </c>
      <c r="BJ91" s="17" t="s">
        <v>76</v>
      </c>
      <c r="BK91" s="218">
        <f>ROUND(I91*H91,2)</f>
        <v>0</v>
      </c>
      <c r="BL91" s="17" t="s">
        <v>265</v>
      </c>
      <c r="BM91" s="217" t="s">
        <v>6035</v>
      </c>
    </row>
    <row r="92" s="2" customFormat="1">
      <c r="A92" s="38"/>
      <c r="B92" s="39"/>
      <c r="C92" s="40"/>
      <c r="D92" s="219" t="s">
        <v>273</v>
      </c>
      <c r="E92" s="40"/>
      <c r="F92" s="220" t="s">
        <v>6036</v>
      </c>
      <c r="G92" s="40"/>
      <c r="H92" s="40"/>
      <c r="I92" s="221"/>
      <c r="J92" s="40"/>
      <c r="K92" s="40"/>
      <c r="L92" s="44"/>
      <c r="M92" s="222"/>
      <c r="N92" s="223"/>
      <c r="O92" s="84"/>
      <c r="P92" s="84"/>
      <c r="Q92" s="84"/>
      <c r="R92" s="84"/>
      <c r="S92" s="84"/>
      <c r="T92" s="85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T92" s="17" t="s">
        <v>273</v>
      </c>
      <c r="AU92" s="17" t="s">
        <v>76</v>
      </c>
    </row>
    <row r="93" s="12" customFormat="1">
      <c r="A93" s="12"/>
      <c r="B93" s="224"/>
      <c r="C93" s="225"/>
      <c r="D93" s="226" t="s">
        <v>275</v>
      </c>
      <c r="E93" s="227" t="s">
        <v>239</v>
      </c>
      <c r="F93" s="228" t="s">
        <v>6037</v>
      </c>
      <c r="G93" s="225"/>
      <c r="H93" s="229">
        <v>42.439</v>
      </c>
      <c r="I93" s="230"/>
      <c r="J93" s="225"/>
      <c r="K93" s="225"/>
      <c r="L93" s="231"/>
      <c r="M93" s="236"/>
      <c r="N93" s="237"/>
      <c r="O93" s="237"/>
      <c r="P93" s="237"/>
      <c r="Q93" s="237"/>
      <c r="R93" s="237"/>
      <c r="S93" s="237"/>
      <c r="T93" s="238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T93" s="235" t="s">
        <v>275</v>
      </c>
      <c r="AU93" s="235" t="s">
        <v>76</v>
      </c>
      <c r="AV93" s="12" t="s">
        <v>78</v>
      </c>
      <c r="AW93" s="12" t="s">
        <v>31</v>
      </c>
      <c r="AX93" s="12" t="s">
        <v>69</v>
      </c>
      <c r="AY93" s="235" t="s">
        <v>266</v>
      </c>
    </row>
    <row r="94" s="12" customFormat="1">
      <c r="A94" s="12"/>
      <c r="B94" s="224"/>
      <c r="C94" s="225"/>
      <c r="D94" s="226" t="s">
        <v>275</v>
      </c>
      <c r="E94" s="227" t="s">
        <v>297</v>
      </c>
      <c r="F94" s="228" t="s">
        <v>298</v>
      </c>
      <c r="G94" s="225"/>
      <c r="H94" s="229">
        <v>42.439</v>
      </c>
      <c r="I94" s="230"/>
      <c r="J94" s="225"/>
      <c r="K94" s="225"/>
      <c r="L94" s="231"/>
      <c r="M94" s="236"/>
      <c r="N94" s="237"/>
      <c r="O94" s="237"/>
      <c r="P94" s="237"/>
      <c r="Q94" s="237"/>
      <c r="R94" s="237"/>
      <c r="S94" s="237"/>
      <c r="T94" s="238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T94" s="235" t="s">
        <v>275</v>
      </c>
      <c r="AU94" s="235" t="s">
        <v>76</v>
      </c>
      <c r="AV94" s="12" t="s">
        <v>78</v>
      </c>
      <c r="AW94" s="12" t="s">
        <v>31</v>
      </c>
      <c r="AX94" s="12" t="s">
        <v>76</v>
      </c>
      <c r="AY94" s="235" t="s">
        <v>266</v>
      </c>
    </row>
    <row r="95" s="2" customFormat="1" ht="24.15" customHeight="1">
      <c r="A95" s="38"/>
      <c r="B95" s="39"/>
      <c r="C95" s="206" t="s">
        <v>78</v>
      </c>
      <c r="D95" s="206" t="s">
        <v>267</v>
      </c>
      <c r="E95" s="207" t="s">
        <v>2419</v>
      </c>
      <c r="F95" s="208" t="s">
        <v>2420</v>
      </c>
      <c r="G95" s="209" t="s">
        <v>293</v>
      </c>
      <c r="H95" s="210">
        <v>1555.028</v>
      </c>
      <c r="I95" s="211"/>
      <c r="J95" s="212">
        <f>ROUND(I95*H95,2)</f>
        <v>0</v>
      </c>
      <c r="K95" s="208" t="s">
        <v>271</v>
      </c>
      <c r="L95" s="44"/>
      <c r="M95" s="213" t="s">
        <v>19</v>
      </c>
      <c r="N95" s="214" t="s">
        <v>40</v>
      </c>
      <c r="O95" s="84"/>
      <c r="P95" s="215">
        <f>O95*H95</f>
        <v>0</v>
      </c>
      <c r="Q95" s="215">
        <v>0</v>
      </c>
      <c r="R95" s="215">
        <f>Q95*H95</f>
        <v>0</v>
      </c>
      <c r="S95" s="215">
        <v>0</v>
      </c>
      <c r="T95" s="216">
        <f>S95*H95</f>
        <v>0</v>
      </c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R95" s="217" t="s">
        <v>265</v>
      </c>
      <c r="AT95" s="217" t="s">
        <v>267</v>
      </c>
      <c r="AU95" s="217" t="s">
        <v>76</v>
      </c>
      <c r="AY95" s="17" t="s">
        <v>266</v>
      </c>
      <c r="BE95" s="218">
        <f>IF(N95="základní",J95,0)</f>
        <v>0</v>
      </c>
      <c r="BF95" s="218">
        <f>IF(N95="snížená",J95,0)</f>
        <v>0</v>
      </c>
      <c r="BG95" s="218">
        <f>IF(N95="zákl. přenesená",J95,0)</f>
        <v>0</v>
      </c>
      <c r="BH95" s="218">
        <f>IF(N95="sníž. přenesená",J95,0)</f>
        <v>0</v>
      </c>
      <c r="BI95" s="218">
        <f>IF(N95="nulová",J95,0)</f>
        <v>0</v>
      </c>
      <c r="BJ95" s="17" t="s">
        <v>76</v>
      </c>
      <c r="BK95" s="218">
        <f>ROUND(I95*H95,2)</f>
        <v>0</v>
      </c>
      <c r="BL95" s="17" t="s">
        <v>265</v>
      </c>
      <c r="BM95" s="217" t="s">
        <v>6038</v>
      </c>
    </row>
    <row r="96" s="2" customFormat="1">
      <c r="A96" s="38"/>
      <c r="B96" s="39"/>
      <c r="C96" s="40"/>
      <c r="D96" s="219" t="s">
        <v>273</v>
      </c>
      <c r="E96" s="40"/>
      <c r="F96" s="220" t="s">
        <v>2422</v>
      </c>
      <c r="G96" s="40"/>
      <c r="H96" s="40"/>
      <c r="I96" s="221"/>
      <c r="J96" s="40"/>
      <c r="K96" s="40"/>
      <c r="L96" s="44"/>
      <c r="M96" s="222"/>
      <c r="N96" s="223"/>
      <c r="O96" s="84"/>
      <c r="P96" s="84"/>
      <c r="Q96" s="84"/>
      <c r="R96" s="84"/>
      <c r="S96" s="84"/>
      <c r="T96" s="85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T96" s="17" t="s">
        <v>273</v>
      </c>
      <c r="AU96" s="17" t="s">
        <v>76</v>
      </c>
    </row>
    <row r="97" s="12" customFormat="1">
      <c r="A97" s="12"/>
      <c r="B97" s="224"/>
      <c r="C97" s="225"/>
      <c r="D97" s="226" t="s">
        <v>275</v>
      </c>
      <c r="E97" s="227" t="s">
        <v>306</v>
      </c>
      <c r="F97" s="228" t="s">
        <v>6039</v>
      </c>
      <c r="G97" s="225"/>
      <c r="H97" s="229">
        <v>1485.03</v>
      </c>
      <c r="I97" s="230"/>
      <c r="J97" s="225"/>
      <c r="K97" s="225"/>
      <c r="L97" s="231"/>
      <c r="M97" s="236"/>
      <c r="N97" s="237"/>
      <c r="O97" s="237"/>
      <c r="P97" s="237"/>
      <c r="Q97" s="237"/>
      <c r="R97" s="237"/>
      <c r="S97" s="237"/>
      <c r="T97" s="238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T97" s="235" t="s">
        <v>275</v>
      </c>
      <c r="AU97" s="235" t="s">
        <v>76</v>
      </c>
      <c r="AV97" s="12" t="s">
        <v>78</v>
      </c>
      <c r="AW97" s="12" t="s">
        <v>31</v>
      </c>
      <c r="AX97" s="12" t="s">
        <v>69</v>
      </c>
      <c r="AY97" s="235" t="s">
        <v>266</v>
      </c>
    </row>
    <row r="98" s="12" customFormat="1">
      <c r="A98" s="12"/>
      <c r="B98" s="224"/>
      <c r="C98" s="225"/>
      <c r="D98" s="226" t="s">
        <v>275</v>
      </c>
      <c r="E98" s="227" t="s">
        <v>308</v>
      </c>
      <c r="F98" s="228" t="s">
        <v>6040</v>
      </c>
      <c r="G98" s="225"/>
      <c r="H98" s="229">
        <v>6.0800000000000001</v>
      </c>
      <c r="I98" s="230"/>
      <c r="J98" s="225"/>
      <c r="K98" s="225"/>
      <c r="L98" s="231"/>
      <c r="M98" s="236"/>
      <c r="N98" s="237"/>
      <c r="O98" s="237"/>
      <c r="P98" s="237"/>
      <c r="Q98" s="237"/>
      <c r="R98" s="237"/>
      <c r="S98" s="237"/>
      <c r="T98" s="238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T98" s="235" t="s">
        <v>275</v>
      </c>
      <c r="AU98" s="235" t="s">
        <v>76</v>
      </c>
      <c r="AV98" s="12" t="s">
        <v>78</v>
      </c>
      <c r="AW98" s="12" t="s">
        <v>31</v>
      </c>
      <c r="AX98" s="12" t="s">
        <v>69</v>
      </c>
      <c r="AY98" s="235" t="s">
        <v>266</v>
      </c>
    </row>
    <row r="99" s="12" customFormat="1">
      <c r="A99" s="12"/>
      <c r="B99" s="224"/>
      <c r="C99" s="225"/>
      <c r="D99" s="226" t="s">
        <v>275</v>
      </c>
      <c r="E99" s="227" t="s">
        <v>531</v>
      </c>
      <c r="F99" s="228" t="s">
        <v>6041</v>
      </c>
      <c r="G99" s="225"/>
      <c r="H99" s="229">
        <v>28.879999999999999</v>
      </c>
      <c r="I99" s="230"/>
      <c r="J99" s="225"/>
      <c r="K99" s="225"/>
      <c r="L99" s="231"/>
      <c r="M99" s="236"/>
      <c r="N99" s="237"/>
      <c r="O99" s="237"/>
      <c r="P99" s="237"/>
      <c r="Q99" s="237"/>
      <c r="R99" s="237"/>
      <c r="S99" s="237"/>
      <c r="T99" s="238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T99" s="235" t="s">
        <v>275</v>
      </c>
      <c r="AU99" s="235" t="s">
        <v>76</v>
      </c>
      <c r="AV99" s="12" t="s">
        <v>78</v>
      </c>
      <c r="AW99" s="12" t="s">
        <v>31</v>
      </c>
      <c r="AX99" s="12" t="s">
        <v>69</v>
      </c>
      <c r="AY99" s="235" t="s">
        <v>266</v>
      </c>
    </row>
    <row r="100" s="12" customFormat="1">
      <c r="A100" s="12"/>
      <c r="B100" s="224"/>
      <c r="C100" s="225"/>
      <c r="D100" s="226" t="s">
        <v>275</v>
      </c>
      <c r="E100" s="227" t="s">
        <v>1898</v>
      </c>
      <c r="F100" s="228" t="s">
        <v>6042</v>
      </c>
      <c r="G100" s="225"/>
      <c r="H100" s="229">
        <v>9.7469999999999999</v>
      </c>
      <c r="I100" s="230"/>
      <c r="J100" s="225"/>
      <c r="K100" s="225"/>
      <c r="L100" s="231"/>
      <c r="M100" s="236"/>
      <c r="N100" s="237"/>
      <c r="O100" s="237"/>
      <c r="P100" s="237"/>
      <c r="Q100" s="237"/>
      <c r="R100" s="237"/>
      <c r="S100" s="237"/>
      <c r="T100" s="238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T100" s="235" t="s">
        <v>275</v>
      </c>
      <c r="AU100" s="235" t="s">
        <v>76</v>
      </c>
      <c r="AV100" s="12" t="s">
        <v>78</v>
      </c>
      <c r="AW100" s="12" t="s">
        <v>31</v>
      </c>
      <c r="AX100" s="12" t="s">
        <v>69</v>
      </c>
      <c r="AY100" s="235" t="s">
        <v>266</v>
      </c>
    </row>
    <row r="101" s="12" customFormat="1">
      <c r="A101" s="12"/>
      <c r="B101" s="224"/>
      <c r="C101" s="225"/>
      <c r="D101" s="226" t="s">
        <v>275</v>
      </c>
      <c r="E101" s="227" t="s">
        <v>6023</v>
      </c>
      <c r="F101" s="228" t="s">
        <v>6043</v>
      </c>
      <c r="G101" s="225"/>
      <c r="H101" s="229">
        <v>5.2919999999999998</v>
      </c>
      <c r="I101" s="230"/>
      <c r="J101" s="225"/>
      <c r="K101" s="225"/>
      <c r="L101" s="231"/>
      <c r="M101" s="236"/>
      <c r="N101" s="237"/>
      <c r="O101" s="237"/>
      <c r="P101" s="237"/>
      <c r="Q101" s="237"/>
      <c r="R101" s="237"/>
      <c r="S101" s="237"/>
      <c r="T101" s="238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T101" s="235" t="s">
        <v>275</v>
      </c>
      <c r="AU101" s="235" t="s">
        <v>76</v>
      </c>
      <c r="AV101" s="12" t="s">
        <v>78</v>
      </c>
      <c r="AW101" s="12" t="s">
        <v>31</v>
      </c>
      <c r="AX101" s="12" t="s">
        <v>69</v>
      </c>
      <c r="AY101" s="235" t="s">
        <v>266</v>
      </c>
    </row>
    <row r="102" s="12" customFormat="1">
      <c r="A102" s="12"/>
      <c r="B102" s="224"/>
      <c r="C102" s="225"/>
      <c r="D102" s="226" t="s">
        <v>275</v>
      </c>
      <c r="E102" s="227" t="s">
        <v>6025</v>
      </c>
      <c r="F102" s="228" t="s">
        <v>6044</v>
      </c>
      <c r="G102" s="225"/>
      <c r="H102" s="229">
        <v>4.7039999999999997</v>
      </c>
      <c r="I102" s="230"/>
      <c r="J102" s="225"/>
      <c r="K102" s="225"/>
      <c r="L102" s="231"/>
      <c r="M102" s="236"/>
      <c r="N102" s="237"/>
      <c r="O102" s="237"/>
      <c r="P102" s="237"/>
      <c r="Q102" s="237"/>
      <c r="R102" s="237"/>
      <c r="S102" s="237"/>
      <c r="T102" s="238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T102" s="235" t="s">
        <v>275</v>
      </c>
      <c r="AU102" s="235" t="s">
        <v>76</v>
      </c>
      <c r="AV102" s="12" t="s">
        <v>78</v>
      </c>
      <c r="AW102" s="12" t="s">
        <v>31</v>
      </c>
      <c r="AX102" s="12" t="s">
        <v>69</v>
      </c>
      <c r="AY102" s="235" t="s">
        <v>266</v>
      </c>
    </row>
    <row r="103" s="12" customFormat="1">
      <c r="A103" s="12"/>
      <c r="B103" s="224"/>
      <c r="C103" s="225"/>
      <c r="D103" s="226" t="s">
        <v>275</v>
      </c>
      <c r="E103" s="227" t="s">
        <v>6027</v>
      </c>
      <c r="F103" s="228" t="s">
        <v>6045</v>
      </c>
      <c r="G103" s="225"/>
      <c r="H103" s="229">
        <v>6.992</v>
      </c>
      <c r="I103" s="230"/>
      <c r="J103" s="225"/>
      <c r="K103" s="225"/>
      <c r="L103" s="231"/>
      <c r="M103" s="236"/>
      <c r="N103" s="237"/>
      <c r="O103" s="237"/>
      <c r="P103" s="237"/>
      <c r="Q103" s="237"/>
      <c r="R103" s="237"/>
      <c r="S103" s="237"/>
      <c r="T103" s="238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T103" s="235" t="s">
        <v>275</v>
      </c>
      <c r="AU103" s="235" t="s">
        <v>76</v>
      </c>
      <c r="AV103" s="12" t="s">
        <v>78</v>
      </c>
      <c r="AW103" s="12" t="s">
        <v>31</v>
      </c>
      <c r="AX103" s="12" t="s">
        <v>69</v>
      </c>
      <c r="AY103" s="235" t="s">
        <v>266</v>
      </c>
    </row>
    <row r="104" s="12" customFormat="1">
      <c r="A104" s="12"/>
      <c r="B104" s="224"/>
      <c r="C104" s="225"/>
      <c r="D104" s="226" t="s">
        <v>275</v>
      </c>
      <c r="E104" s="227" t="s">
        <v>6029</v>
      </c>
      <c r="F104" s="228" t="s">
        <v>6046</v>
      </c>
      <c r="G104" s="225"/>
      <c r="H104" s="229">
        <v>8.3030000000000008</v>
      </c>
      <c r="I104" s="230"/>
      <c r="J104" s="225"/>
      <c r="K104" s="225"/>
      <c r="L104" s="231"/>
      <c r="M104" s="236"/>
      <c r="N104" s="237"/>
      <c r="O104" s="237"/>
      <c r="P104" s="237"/>
      <c r="Q104" s="237"/>
      <c r="R104" s="237"/>
      <c r="S104" s="237"/>
      <c r="T104" s="238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T104" s="235" t="s">
        <v>275</v>
      </c>
      <c r="AU104" s="235" t="s">
        <v>76</v>
      </c>
      <c r="AV104" s="12" t="s">
        <v>78</v>
      </c>
      <c r="AW104" s="12" t="s">
        <v>31</v>
      </c>
      <c r="AX104" s="12" t="s">
        <v>69</v>
      </c>
      <c r="AY104" s="235" t="s">
        <v>266</v>
      </c>
    </row>
    <row r="105" s="12" customFormat="1">
      <c r="A105" s="12"/>
      <c r="B105" s="224"/>
      <c r="C105" s="225"/>
      <c r="D105" s="226" t="s">
        <v>275</v>
      </c>
      <c r="E105" s="227" t="s">
        <v>6047</v>
      </c>
      <c r="F105" s="228" t="s">
        <v>6048</v>
      </c>
      <c r="G105" s="225"/>
      <c r="H105" s="229">
        <v>1555.028</v>
      </c>
      <c r="I105" s="230"/>
      <c r="J105" s="225"/>
      <c r="K105" s="225"/>
      <c r="L105" s="231"/>
      <c r="M105" s="236"/>
      <c r="N105" s="237"/>
      <c r="O105" s="237"/>
      <c r="P105" s="237"/>
      <c r="Q105" s="237"/>
      <c r="R105" s="237"/>
      <c r="S105" s="237"/>
      <c r="T105" s="238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T105" s="235" t="s">
        <v>275</v>
      </c>
      <c r="AU105" s="235" t="s">
        <v>76</v>
      </c>
      <c r="AV105" s="12" t="s">
        <v>78</v>
      </c>
      <c r="AW105" s="12" t="s">
        <v>31</v>
      </c>
      <c r="AX105" s="12" t="s">
        <v>76</v>
      </c>
      <c r="AY105" s="235" t="s">
        <v>266</v>
      </c>
    </row>
    <row r="106" s="2" customFormat="1" ht="16.5" customHeight="1">
      <c r="A106" s="38"/>
      <c r="B106" s="39"/>
      <c r="C106" s="206" t="s">
        <v>312</v>
      </c>
      <c r="D106" s="206" t="s">
        <v>267</v>
      </c>
      <c r="E106" s="207" t="s">
        <v>1920</v>
      </c>
      <c r="F106" s="208" t="s">
        <v>1921</v>
      </c>
      <c r="G106" s="209" t="s">
        <v>391</v>
      </c>
      <c r="H106" s="210">
        <v>45.880000000000003</v>
      </c>
      <c r="I106" s="211"/>
      <c r="J106" s="212">
        <f>ROUND(I106*H106,2)</f>
        <v>0</v>
      </c>
      <c r="K106" s="208" t="s">
        <v>271</v>
      </c>
      <c r="L106" s="44"/>
      <c r="M106" s="213" t="s">
        <v>19</v>
      </c>
      <c r="N106" s="214" t="s">
        <v>40</v>
      </c>
      <c r="O106" s="84"/>
      <c r="P106" s="215">
        <f>O106*H106</f>
        <v>0</v>
      </c>
      <c r="Q106" s="215">
        <v>0</v>
      </c>
      <c r="R106" s="215">
        <f>Q106*H106</f>
        <v>0</v>
      </c>
      <c r="S106" s="215">
        <v>0</v>
      </c>
      <c r="T106" s="216">
        <f>S106*H106</f>
        <v>0</v>
      </c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R106" s="217" t="s">
        <v>265</v>
      </c>
      <c r="AT106" s="217" t="s">
        <v>267</v>
      </c>
      <c r="AU106" s="217" t="s">
        <v>76</v>
      </c>
      <c r="AY106" s="17" t="s">
        <v>266</v>
      </c>
      <c r="BE106" s="218">
        <f>IF(N106="základní",J106,0)</f>
        <v>0</v>
      </c>
      <c r="BF106" s="218">
        <f>IF(N106="snížená",J106,0)</f>
        <v>0</v>
      </c>
      <c r="BG106" s="218">
        <f>IF(N106="zákl. přenesená",J106,0)</f>
        <v>0</v>
      </c>
      <c r="BH106" s="218">
        <f>IF(N106="sníž. přenesená",J106,0)</f>
        <v>0</v>
      </c>
      <c r="BI106" s="218">
        <f>IF(N106="nulová",J106,0)</f>
        <v>0</v>
      </c>
      <c r="BJ106" s="17" t="s">
        <v>76</v>
      </c>
      <c r="BK106" s="218">
        <f>ROUND(I106*H106,2)</f>
        <v>0</v>
      </c>
      <c r="BL106" s="17" t="s">
        <v>265</v>
      </c>
      <c r="BM106" s="217" t="s">
        <v>6049</v>
      </c>
    </row>
    <row r="107" s="2" customFormat="1">
      <c r="A107" s="38"/>
      <c r="B107" s="39"/>
      <c r="C107" s="40"/>
      <c r="D107" s="219" t="s">
        <v>273</v>
      </c>
      <c r="E107" s="40"/>
      <c r="F107" s="220" t="s">
        <v>1923</v>
      </c>
      <c r="G107" s="40"/>
      <c r="H107" s="40"/>
      <c r="I107" s="221"/>
      <c r="J107" s="40"/>
      <c r="K107" s="40"/>
      <c r="L107" s="44"/>
      <c r="M107" s="222"/>
      <c r="N107" s="223"/>
      <c r="O107" s="84"/>
      <c r="P107" s="84"/>
      <c r="Q107" s="84"/>
      <c r="R107" s="84"/>
      <c r="S107" s="84"/>
      <c r="T107" s="85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T107" s="17" t="s">
        <v>273</v>
      </c>
      <c r="AU107" s="17" t="s">
        <v>76</v>
      </c>
    </row>
    <row r="108" s="13" customFormat="1">
      <c r="A108" s="13"/>
      <c r="B108" s="251"/>
      <c r="C108" s="252"/>
      <c r="D108" s="226" t="s">
        <v>275</v>
      </c>
      <c r="E108" s="253" t="s">
        <v>19</v>
      </c>
      <c r="F108" s="254" t="s">
        <v>6050</v>
      </c>
      <c r="G108" s="252"/>
      <c r="H108" s="253" t="s">
        <v>19</v>
      </c>
      <c r="I108" s="255"/>
      <c r="J108" s="252"/>
      <c r="K108" s="252"/>
      <c r="L108" s="256"/>
      <c r="M108" s="257"/>
      <c r="N108" s="258"/>
      <c r="O108" s="258"/>
      <c r="P108" s="258"/>
      <c r="Q108" s="258"/>
      <c r="R108" s="258"/>
      <c r="S108" s="258"/>
      <c r="T108" s="259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60" t="s">
        <v>275</v>
      </c>
      <c r="AU108" s="260" t="s">
        <v>76</v>
      </c>
      <c r="AV108" s="13" t="s">
        <v>76</v>
      </c>
      <c r="AW108" s="13" t="s">
        <v>31</v>
      </c>
      <c r="AX108" s="13" t="s">
        <v>69</v>
      </c>
      <c r="AY108" s="260" t="s">
        <v>266</v>
      </c>
    </row>
    <row r="109" s="12" customFormat="1">
      <c r="A109" s="12"/>
      <c r="B109" s="224"/>
      <c r="C109" s="225"/>
      <c r="D109" s="226" t="s">
        <v>275</v>
      </c>
      <c r="E109" s="227" t="s">
        <v>317</v>
      </c>
      <c r="F109" s="228" t="s">
        <v>6051</v>
      </c>
      <c r="G109" s="225"/>
      <c r="H109" s="229">
        <v>45.880000000000003</v>
      </c>
      <c r="I109" s="230"/>
      <c r="J109" s="225"/>
      <c r="K109" s="225"/>
      <c r="L109" s="231"/>
      <c r="M109" s="236"/>
      <c r="N109" s="237"/>
      <c r="O109" s="237"/>
      <c r="P109" s="237"/>
      <c r="Q109" s="237"/>
      <c r="R109" s="237"/>
      <c r="S109" s="237"/>
      <c r="T109" s="238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T109" s="235" t="s">
        <v>275</v>
      </c>
      <c r="AU109" s="235" t="s">
        <v>76</v>
      </c>
      <c r="AV109" s="12" t="s">
        <v>78</v>
      </c>
      <c r="AW109" s="12" t="s">
        <v>31</v>
      </c>
      <c r="AX109" s="12" t="s">
        <v>69</v>
      </c>
      <c r="AY109" s="235" t="s">
        <v>266</v>
      </c>
    </row>
    <row r="110" s="12" customFormat="1">
      <c r="A110" s="12"/>
      <c r="B110" s="224"/>
      <c r="C110" s="225"/>
      <c r="D110" s="226" t="s">
        <v>275</v>
      </c>
      <c r="E110" s="227" t="s">
        <v>319</v>
      </c>
      <c r="F110" s="228" t="s">
        <v>320</v>
      </c>
      <c r="G110" s="225"/>
      <c r="H110" s="229">
        <v>45.880000000000003</v>
      </c>
      <c r="I110" s="230"/>
      <c r="J110" s="225"/>
      <c r="K110" s="225"/>
      <c r="L110" s="231"/>
      <c r="M110" s="236"/>
      <c r="N110" s="237"/>
      <c r="O110" s="237"/>
      <c r="P110" s="237"/>
      <c r="Q110" s="237"/>
      <c r="R110" s="237"/>
      <c r="S110" s="237"/>
      <c r="T110" s="238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T110" s="235" t="s">
        <v>275</v>
      </c>
      <c r="AU110" s="235" t="s">
        <v>76</v>
      </c>
      <c r="AV110" s="12" t="s">
        <v>78</v>
      </c>
      <c r="AW110" s="12" t="s">
        <v>31</v>
      </c>
      <c r="AX110" s="12" t="s">
        <v>76</v>
      </c>
      <c r="AY110" s="235" t="s">
        <v>266</v>
      </c>
    </row>
    <row r="111" s="2" customFormat="1" ht="24.15" customHeight="1">
      <c r="A111" s="38"/>
      <c r="B111" s="39"/>
      <c r="C111" s="206" t="s">
        <v>265</v>
      </c>
      <c r="D111" s="206" t="s">
        <v>267</v>
      </c>
      <c r="E111" s="207" t="s">
        <v>1925</v>
      </c>
      <c r="F111" s="208" t="s">
        <v>1926</v>
      </c>
      <c r="G111" s="209" t="s">
        <v>391</v>
      </c>
      <c r="H111" s="210">
        <v>45.880000000000003</v>
      </c>
      <c r="I111" s="211"/>
      <c r="J111" s="212">
        <f>ROUND(I111*H111,2)</f>
        <v>0</v>
      </c>
      <c r="K111" s="208" t="s">
        <v>271</v>
      </c>
      <c r="L111" s="44"/>
      <c r="M111" s="213" t="s">
        <v>19</v>
      </c>
      <c r="N111" s="214" t="s">
        <v>40</v>
      </c>
      <c r="O111" s="84"/>
      <c r="P111" s="215">
        <f>O111*H111</f>
        <v>0</v>
      </c>
      <c r="Q111" s="215">
        <v>0</v>
      </c>
      <c r="R111" s="215">
        <f>Q111*H111</f>
        <v>0</v>
      </c>
      <c r="S111" s="215">
        <v>0</v>
      </c>
      <c r="T111" s="216">
        <f>S111*H111</f>
        <v>0</v>
      </c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R111" s="217" t="s">
        <v>265</v>
      </c>
      <c r="AT111" s="217" t="s">
        <v>267</v>
      </c>
      <c r="AU111" s="217" t="s">
        <v>76</v>
      </c>
      <c r="AY111" s="17" t="s">
        <v>266</v>
      </c>
      <c r="BE111" s="218">
        <f>IF(N111="základní",J111,0)</f>
        <v>0</v>
      </c>
      <c r="BF111" s="218">
        <f>IF(N111="snížená",J111,0)</f>
        <v>0</v>
      </c>
      <c r="BG111" s="218">
        <f>IF(N111="zákl. přenesená",J111,0)</f>
        <v>0</v>
      </c>
      <c r="BH111" s="218">
        <f>IF(N111="sníž. přenesená",J111,0)</f>
        <v>0</v>
      </c>
      <c r="BI111" s="218">
        <f>IF(N111="nulová",J111,0)</f>
        <v>0</v>
      </c>
      <c r="BJ111" s="17" t="s">
        <v>76</v>
      </c>
      <c r="BK111" s="218">
        <f>ROUND(I111*H111,2)</f>
        <v>0</v>
      </c>
      <c r="BL111" s="17" t="s">
        <v>265</v>
      </c>
      <c r="BM111" s="217" t="s">
        <v>6052</v>
      </c>
    </row>
    <row r="112" s="2" customFormat="1">
      <c r="A112" s="38"/>
      <c r="B112" s="39"/>
      <c r="C112" s="40"/>
      <c r="D112" s="219" t="s">
        <v>273</v>
      </c>
      <c r="E112" s="40"/>
      <c r="F112" s="220" t="s">
        <v>1928</v>
      </c>
      <c r="G112" s="40"/>
      <c r="H112" s="40"/>
      <c r="I112" s="221"/>
      <c r="J112" s="40"/>
      <c r="K112" s="40"/>
      <c r="L112" s="44"/>
      <c r="M112" s="222"/>
      <c r="N112" s="223"/>
      <c r="O112" s="84"/>
      <c r="P112" s="84"/>
      <c r="Q112" s="84"/>
      <c r="R112" s="84"/>
      <c r="S112" s="84"/>
      <c r="T112" s="85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T112" s="17" t="s">
        <v>273</v>
      </c>
      <c r="AU112" s="17" t="s">
        <v>76</v>
      </c>
    </row>
    <row r="113" s="2" customFormat="1" ht="21.75" customHeight="1">
      <c r="A113" s="38"/>
      <c r="B113" s="39"/>
      <c r="C113" s="206" t="s">
        <v>329</v>
      </c>
      <c r="D113" s="206" t="s">
        <v>267</v>
      </c>
      <c r="E113" s="207" t="s">
        <v>1929</v>
      </c>
      <c r="F113" s="208" t="s">
        <v>1930</v>
      </c>
      <c r="G113" s="209" t="s">
        <v>293</v>
      </c>
      <c r="H113" s="210">
        <v>42.439</v>
      </c>
      <c r="I113" s="211"/>
      <c r="J113" s="212">
        <f>ROUND(I113*H113,2)</f>
        <v>0</v>
      </c>
      <c r="K113" s="208" t="s">
        <v>271</v>
      </c>
      <c r="L113" s="44"/>
      <c r="M113" s="213" t="s">
        <v>19</v>
      </c>
      <c r="N113" s="214" t="s">
        <v>40</v>
      </c>
      <c r="O113" s="84"/>
      <c r="P113" s="215">
        <f>O113*H113</f>
        <v>0</v>
      </c>
      <c r="Q113" s="215">
        <v>0</v>
      </c>
      <c r="R113" s="215">
        <f>Q113*H113</f>
        <v>0</v>
      </c>
      <c r="S113" s="215">
        <v>0</v>
      </c>
      <c r="T113" s="216">
        <f>S113*H113</f>
        <v>0</v>
      </c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R113" s="217" t="s">
        <v>265</v>
      </c>
      <c r="AT113" s="217" t="s">
        <v>267</v>
      </c>
      <c r="AU113" s="217" t="s">
        <v>76</v>
      </c>
      <c r="AY113" s="17" t="s">
        <v>266</v>
      </c>
      <c r="BE113" s="218">
        <f>IF(N113="základní",J113,0)</f>
        <v>0</v>
      </c>
      <c r="BF113" s="218">
        <f>IF(N113="snížená",J113,0)</f>
        <v>0</v>
      </c>
      <c r="BG113" s="218">
        <f>IF(N113="zákl. přenesená",J113,0)</f>
        <v>0</v>
      </c>
      <c r="BH113" s="218">
        <f>IF(N113="sníž. přenesená",J113,0)</f>
        <v>0</v>
      </c>
      <c r="BI113" s="218">
        <f>IF(N113="nulová",J113,0)</f>
        <v>0</v>
      </c>
      <c r="BJ113" s="17" t="s">
        <v>76</v>
      </c>
      <c r="BK113" s="218">
        <f>ROUND(I113*H113,2)</f>
        <v>0</v>
      </c>
      <c r="BL113" s="17" t="s">
        <v>265</v>
      </c>
      <c r="BM113" s="217" t="s">
        <v>6053</v>
      </c>
    </row>
    <row r="114" s="2" customFormat="1">
      <c r="A114" s="38"/>
      <c r="B114" s="39"/>
      <c r="C114" s="40"/>
      <c r="D114" s="219" t="s">
        <v>273</v>
      </c>
      <c r="E114" s="40"/>
      <c r="F114" s="220" t="s">
        <v>1932</v>
      </c>
      <c r="G114" s="40"/>
      <c r="H114" s="40"/>
      <c r="I114" s="221"/>
      <c r="J114" s="40"/>
      <c r="K114" s="40"/>
      <c r="L114" s="44"/>
      <c r="M114" s="222"/>
      <c r="N114" s="223"/>
      <c r="O114" s="84"/>
      <c r="P114" s="84"/>
      <c r="Q114" s="84"/>
      <c r="R114" s="84"/>
      <c r="S114" s="84"/>
      <c r="T114" s="85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T114" s="17" t="s">
        <v>273</v>
      </c>
      <c r="AU114" s="17" t="s">
        <v>76</v>
      </c>
    </row>
    <row r="115" s="12" customFormat="1">
      <c r="A115" s="12"/>
      <c r="B115" s="224"/>
      <c r="C115" s="225"/>
      <c r="D115" s="226" t="s">
        <v>275</v>
      </c>
      <c r="E115" s="227" t="s">
        <v>334</v>
      </c>
      <c r="F115" s="228" t="s">
        <v>6054</v>
      </c>
      <c r="G115" s="225"/>
      <c r="H115" s="229">
        <v>42.439</v>
      </c>
      <c r="I115" s="230"/>
      <c r="J115" s="225"/>
      <c r="K115" s="225"/>
      <c r="L115" s="231"/>
      <c r="M115" s="236"/>
      <c r="N115" s="237"/>
      <c r="O115" s="237"/>
      <c r="P115" s="237"/>
      <c r="Q115" s="237"/>
      <c r="R115" s="237"/>
      <c r="S115" s="237"/>
      <c r="T115" s="238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T115" s="235" t="s">
        <v>275</v>
      </c>
      <c r="AU115" s="235" t="s">
        <v>76</v>
      </c>
      <c r="AV115" s="12" t="s">
        <v>78</v>
      </c>
      <c r="AW115" s="12" t="s">
        <v>31</v>
      </c>
      <c r="AX115" s="12" t="s">
        <v>69</v>
      </c>
      <c r="AY115" s="235" t="s">
        <v>266</v>
      </c>
    </row>
    <row r="116" s="12" customFormat="1">
      <c r="A116" s="12"/>
      <c r="B116" s="224"/>
      <c r="C116" s="225"/>
      <c r="D116" s="226" t="s">
        <v>275</v>
      </c>
      <c r="E116" s="227" t="s">
        <v>336</v>
      </c>
      <c r="F116" s="228" t="s">
        <v>337</v>
      </c>
      <c r="G116" s="225"/>
      <c r="H116" s="229">
        <v>42.439</v>
      </c>
      <c r="I116" s="230"/>
      <c r="J116" s="225"/>
      <c r="K116" s="225"/>
      <c r="L116" s="231"/>
      <c r="M116" s="236"/>
      <c r="N116" s="237"/>
      <c r="O116" s="237"/>
      <c r="P116" s="237"/>
      <c r="Q116" s="237"/>
      <c r="R116" s="237"/>
      <c r="S116" s="237"/>
      <c r="T116" s="238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T116" s="235" t="s">
        <v>275</v>
      </c>
      <c r="AU116" s="235" t="s">
        <v>76</v>
      </c>
      <c r="AV116" s="12" t="s">
        <v>78</v>
      </c>
      <c r="AW116" s="12" t="s">
        <v>31</v>
      </c>
      <c r="AX116" s="12" t="s">
        <v>76</v>
      </c>
      <c r="AY116" s="235" t="s">
        <v>266</v>
      </c>
    </row>
    <row r="117" s="2" customFormat="1" ht="24.15" customHeight="1">
      <c r="A117" s="38"/>
      <c r="B117" s="39"/>
      <c r="C117" s="206" t="s">
        <v>338</v>
      </c>
      <c r="D117" s="206" t="s">
        <v>267</v>
      </c>
      <c r="E117" s="207" t="s">
        <v>1934</v>
      </c>
      <c r="F117" s="208" t="s">
        <v>1935</v>
      </c>
      <c r="G117" s="209" t="s">
        <v>293</v>
      </c>
      <c r="H117" s="210">
        <v>42.439</v>
      </c>
      <c r="I117" s="211"/>
      <c r="J117" s="212">
        <f>ROUND(I117*H117,2)</f>
        <v>0</v>
      </c>
      <c r="K117" s="208" t="s">
        <v>271</v>
      </c>
      <c r="L117" s="44"/>
      <c r="M117" s="213" t="s">
        <v>19</v>
      </c>
      <c r="N117" s="214" t="s">
        <v>40</v>
      </c>
      <c r="O117" s="84"/>
      <c r="P117" s="215">
        <f>O117*H117</f>
        <v>0</v>
      </c>
      <c r="Q117" s="215">
        <v>0</v>
      </c>
      <c r="R117" s="215">
        <f>Q117*H117</f>
        <v>0</v>
      </c>
      <c r="S117" s="215">
        <v>0</v>
      </c>
      <c r="T117" s="216">
        <f>S117*H117</f>
        <v>0</v>
      </c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R117" s="217" t="s">
        <v>265</v>
      </c>
      <c r="AT117" s="217" t="s">
        <v>267</v>
      </c>
      <c r="AU117" s="217" t="s">
        <v>76</v>
      </c>
      <c r="AY117" s="17" t="s">
        <v>266</v>
      </c>
      <c r="BE117" s="218">
        <f>IF(N117="základní",J117,0)</f>
        <v>0</v>
      </c>
      <c r="BF117" s="218">
        <f>IF(N117="snížená",J117,0)</f>
        <v>0</v>
      </c>
      <c r="BG117" s="218">
        <f>IF(N117="zákl. přenesená",J117,0)</f>
        <v>0</v>
      </c>
      <c r="BH117" s="218">
        <f>IF(N117="sníž. přenesená",J117,0)</f>
        <v>0</v>
      </c>
      <c r="BI117" s="218">
        <f>IF(N117="nulová",J117,0)</f>
        <v>0</v>
      </c>
      <c r="BJ117" s="17" t="s">
        <v>76</v>
      </c>
      <c r="BK117" s="218">
        <f>ROUND(I117*H117,2)</f>
        <v>0</v>
      </c>
      <c r="BL117" s="17" t="s">
        <v>265</v>
      </c>
      <c r="BM117" s="217" t="s">
        <v>6055</v>
      </c>
    </row>
    <row r="118" s="2" customFormat="1">
      <c r="A118" s="38"/>
      <c r="B118" s="39"/>
      <c r="C118" s="40"/>
      <c r="D118" s="219" t="s">
        <v>273</v>
      </c>
      <c r="E118" s="40"/>
      <c r="F118" s="220" t="s">
        <v>1937</v>
      </c>
      <c r="G118" s="40"/>
      <c r="H118" s="40"/>
      <c r="I118" s="221"/>
      <c r="J118" s="40"/>
      <c r="K118" s="40"/>
      <c r="L118" s="44"/>
      <c r="M118" s="222"/>
      <c r="N118" s="223"/>
      <c r="O118" s="84"/>
      <c r="P118" s="84"/>
      <c r="Q118" s="84"/>
      <c r="R118" s="84"/>
      <c r="S118" s="84"/>
      <c r="T118" s="85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T118" s="17" t="s">
        <v>273</v>
      </c>
      <c r="AU118" s="17" t="s">
        <v>76</v>
      </c>
    </row>
    <row r="119" s="2" customFormat="1" ht="24.15" customHeight="1">
      <c r="A119" s="38"/>
      <c r="B119" s="39"/>
      <c r="C119" s="206" t="s">
        <v>345</v>
      </c>
      <c r="D119" s="206" t="s">
        <v>267</v>
      </c>
      <c r="E119" s="207" t="s">
        <v>2446</v>
      </c>
      <c r="F119" s="208" t="s">
        <v>2447</v>
      </c>
      <c r="G119" s="209" t="s">
        <v>391</v>
      </c>
      <c r="H119" s="210">
        <v>1678</v>
      </c>
      <c r="I119" s="211"/>
      <c r="J119" s="212">
        <f>ROUND(I119*H119,2)</f>
        <v>0</v>
      </c>
      <c r="K119" s="208" t="s">
        <v>271</v>
      </c>
      <c r="L119" s="44"/>
      <c r="M119" s="213" t="s">
        <v>19</v>
      </c>
      <c r="N119" s="214" t="s">
        <v>40</v>
      </c>
      <c r="O119" s="84"/>
      <c r="P119" s="215">
        <f>O119*H119</f>
        <v>0</v>
      </c>
      <c r="Q119" s="215">
        <v>0</v>
      </c>
      <c r="R119" s="215">
        <f>Q119*H119</f>
        <v>0</v>
      </c>
      <c r="S119" s="215">
        <v>0</v>
      </c>
      <c r="T119" s="216">
        <f>S119*H119</f>
        <v>0</v>
      </c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R119" s="217" t="s">
        <v>265</v>
      </c>
      <c r="AT119" s="217" t="s">
        <v>267</v>
      </c>
      <c r="AU119" s="217" t="s">
        <v>76</v>
      </c>
      <c r="AY119" s="17" t="s">
        <v>266</v>
      </c>
      <c r="BE119" s="218">
        <f>IF(N119="základní",J119,0)</f>
        <v>0</v>
      </c>
      <c r="BF119" s="218">
        <f>IF(N119="snížená",J119,0)</f>
        <v>0</v>
      </c>
      <c r="BG119" s="218">
        <f>IF(N119="zákl. přenesená",J119,0)</f>
        <v>0</v>
      </c>
      <c r="BH119" s="218">
        <f>IF(N119="sníž. přenesená",J119,0)</f>
        <v>0</v>
      </c>
      <c r="BI119" s="218">
        <f>IF(N119="nulová",J119,0)</f>
        <v>0</v>
      </c>
      <c r="BJ119" s="17" t="s">
        <v>76</v>
      </c>
      <c r="BK119" s="218">
        <f>ROUND(I119*H119,2)</f>
        <v>0</v>
      </c>
      <c r="BL119" s="17" t="s">
        <v>265</v>
      </c>
      <c r="BM119" s="217" t="s">
        <v>6056</v>
      </c>
    </row>
    <row r="120" s="2" customFormat="1">
      <c r="A120" s="38"/>
      <c r="B120" s="39"/>
      <c r="C120" s="40"/>
      <c r="D120" s="219" t="s">
        <v>273</v>
      </c>
      <c r="E120" s="40"/>
      <c r="F120" s="220" t="s">
        <v>2449</v>
      </c>
      <c r="G120" s="40"/>
      <c r="H120" s="40"/>
      <c r="I120" s="221"/>
      <c r="J120" s="40"/>
      <c r="K120" s="40"/>
      <c r="L120" s="44"/>
      <c r="M120" s="222"/>
      <c r="N120" s="223"/>
      <c r="O120" s="84"/>
      <c r="P120" s="84"/>
      <c r="Q120" s="84"/>
      <c r="R120" s="84"/>
      <c r="S120" s="84"/>
      <c r="T120" s="85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T120" s="17" t="s">
        <v>273</v>
      </c>
      <c r="AU120" s="17" t="s">
        <v>76</v>
      </c>
    </row>
    <row r="121" s="12" customFormat="1">
      <c r="A121" s="12"/>
      <c r="B121" s="224"/>
      <c r="C121" s="225"/>
      <c r="D121" s="226" t="s">
        <v>275</v>
      </c>
      <c r="E121" s="227" t="s">
        <v>550</v>
      </c>
      <c r="F121" s="228" t="s">
        <v>6057</v>
      </c>
      <c r="G121" s="225"/>
      <c r="H121" s="229">
        <v>1678</v>
      </c>
      <c r="I121" s="230"/>
      <c r="J121" s="225"/>
      <c r="K121" s="225"/>
      <c r="L121" s="231"/>
      <c r="M121" s="236"/>
      <c r="N121" s="237"/>
      <c r="O121" s="237"/>
      <c r="P121" s="237"/>
      <c r="Q121" s="237"/>
      <c r="R121" s="237"/>
      <c r="S121" s="237"/>
      <c r="T121" s="238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T121" s="235" t="s">
        <v>275</v>
      </c>
      <c r="AU121" s="235" t="s">
        <v>76</v>
      </c>
      <c r="AV121" s="12" t="s">
        <v>78</v>
      </c>
      <c r="AW121" s="12" t="s">
        <v>31</v>
      </c>
      <c r="AX121" s="12" t="s">
        <v>69</v>
      </c>
      <c r="AY121" s="235" t="s">
        <v>266</v>
      </c>
    </row>
    <row r="122" s="12" customFormat="1">
      <c r="A122" s="12"/>
      <c r="B122" s="224"/>
      <c r="C122" s="225"/>
      <c r="D122" s="226" t="s">
        <v>275</v>
      </c>
      <c r="E122" s="227" t="s">
        <v>395</v>
      </c>
      <c r="F122" s="228" t="s">
        <v>6058</v>
      </c>
      <c r="G122" s="225"/>
      <c r="H122" s="229">
        <v>1678</v>
      </c>
      <c r="I122" s="230"/>
      <c r="J122" s="225"/>
      <c r="K122" s="225"/>
      <c r="L122" s="231"/>
      <c r="M122" s="236"/>
      <c r="N122" s="237"/>
      <c r="O122" s="237"/>
      <c r="P122" s="237"/>
      <c r="Q122" s="237"/>
      <c r="R122" s="237"/>
      <c r="S122" s="237"/>
      <c r="T122" s="238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T122" s="235" t="s">
        <v>275</v>
      </c>
      <c r="AU122" s="235" t="s">
        <v>76</v>
      </c>
      <c r="AV122" s="12" t="s">
        <v>78</v>
      </c>
      <c r="AW122" s="12" t="s">
        <v>31</v>
      </c>
      <c r="AX122" s="12" t="s">
        <v>76</v>
      </c>
      <c r="AY122" s="235" t="s">
        <v>266</v>
      </c>
    </row>
    <row r="123" s="2" customFormat="1" ht="24.15" customHeight="1">
      <c r="A123" s="38"/>
      <c r="B123" s="39"/>
      <c r="C123" s="206" t="s">
        <v>303</v>
      </c>
      <c r="D123" s="206" t="s">
        <v>267</v>
      </c>
      <c r="E123" s="207" t="s">
        <v>2465</v>
      </c>
      <c r="F123" s="208" t="s">
        <v>2466</v>
      </c>
      <c r="G123" s="209" t="s">
        <v>391</v>
      </c>
      <c r="H123" s="210">
        <v>1678</v>
      </c>
      <c r="I123" s="211"/>
      <c r="J123" s="212">
        <f>ROUND(I123*H123,2)</f>
        <v>0</v>
      </c>
      <c r="K123" s="208" t="s">
        <v>271</v>
      </c>
      <c r="L123" s="44"/>
      <c r="M123" s="213" t="s">
        <v>19</v>
      </c>
      <c r="N123" s="214" t="s">
        <v>40</v>
      </c>
      <c r="O123" s="84"/>
      <c r="P123" s="215">
        <f>O123*H123</f>
        <v>0</v>
      </c>
      <c r="Q123" s="215">
        <v>0</v>
      </c>
      <c r="R123" s="215">
        <f>Q123*H123</f>
        <v>0</v>
      </c>
      <c r="S123" s="215">
        <v>0</v>
      </c>
      <c r="T123" s="216">
        <f>S123*H123</f>
        <v>0</v>
      </c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R123" s="217" t="s">
        <v>265</v>
      </c>
      <c r="AT123" s="217" t="s">
        <v>267</v>
      </c>
      <c r="AU123" s="217" t="s">
        <v>76</v>
      </c>
      <c r="AY123" s="17" t="s">
        <v>266</v>
      </c>
      <c r="BE123" s="218">
        <f>IF(N123="základní",J123,0)</f>
        <v>0</v>
      </c>
      <c r="BF123" s="218">
        <f>IF(N123="snížená",J123,0)</f>
        <v>0</v>
      </c>
      <c r="BG123" s="218">
        <f>IF(N123="zákl. přenesená",J123,0)</f>
        <v>0</v>
      </c>
      <c r="BH123" s="218">
        <f>IF(N123="sníž. přenesená",J123,0)</f>
        <v>0</v>
      </c>
      <c r="BI123" s="218">
        <f>IF(N123="nulová",J123,0)</f>
        <v>0</v>
      </c>
      <c r="BJ123" s="17" t="s">
        <v>76</v>
      </c>
      <c r="BK123" s="218">
        <f>ROUND(I123*H123,2)</f>
        <v>0</v>
      </c>
      <c r="BL123" s="17" t="s">
        <v>265</v>
      </c>
      <c r="BM123" s="217" t="s">
        <v>6059</v>
      </c>
    </row>
    <row r="124" s="2" customFormat="1">
      <c r="A124" s="38"/>
      <c r="B124" s="39"/>
      <c r="C124" s="40"/>
      <c r="D124" s="219" t="s">
        <v>273</v>
      </c>
      <c r="E124" s="40"/>
      <c r="F124" s="220" t="s">
        <v>2468</v>
      </c>
      <c r="G124" s="40"/>
      <c r="H124" s="40"/>
      <c r="I124" s="221"/>
      <c r="J124" s="40"/>
      <c r="K124" s="40"/>
      <c r="L124" s="44"/>
      <c r="M124" s="222"/>
      <c r="N124" s="223"/>
      <c r="O124" s="84"/>
      <c r="P124" s="84"/>
      <c r="Q124" s="84"/>
      <c r="R124" s="84"/>
      <c r="S124" s="84"/>
      <c r="T124" s="85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T124" s="17" t="s">
        <v>273</v>
      </c>
      <c r="AU124" s="17" t="s">
        <v>76</v>
      </c>
    </row>
    <row r="125" s="2" customFormat="1" ht="37.8" customHeight="1">
      <c r="A125" s="38"/>
      <c r="B125" s="39"/>
      <c r="C125" s="206" t="s">
        <v>310</v>
      </c>
      <c r="D125" s="206" t="s">
        <v>267</v>
      </c>
      <c r="E125" s="207" t="s">
        <v>517</v>
      </c>
      <c r="F125" s="208" t="s">
        <v>518</v>
      </c>
      <c r="G125" s="209" t="s">
        <v>293</v>
      </c>
      <c r="H125" s="210">
        <v>984.44200000000001</v>
      </c>
      <c r="I125" s="211"/>
      <c r="J125" s="212">
        <f>ROUND(I125*H125,2)</f>
        <v>0</v>
      </c>
      <c r="K125" s="208" t="s">
        <v>271</v>
      </c>
      <c r="L125" s="44"/>
      <c r="M125" s="213" t="s">
        <v>19</v>
      </c>
      <c r="N125" s="214" t="s">
        <v>40</v>
      </c>
      <c r="O125" s="84"/>
      <c r="P125" s="215">
        <f>O125*H125</f>
        <v>0</v>
      </c>
      <c r="Q125" s="215">
        <v>0</v>
      </c>
      <c r="R125" s="215">
        <f>Q125*H125</f>
        <v>0</v>
      </c>
      <c r="S125" s="215">
        <v>0</v>
      </c>
      <c r="T125" s="216">
        <f>S125*H125</f>
        <v>0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R125" s="217" t="s">
        <v>265</v>
      </c>
      <c r="AT125" s="217" t="s">
        <v>267</v>
      </c>
      <c r="AU125" s="217" t="s">
        <v>76</v>
      </c>
      <c r="AY125" s="17" t="s">
        <v>266</v>
      </c>
      <c r="BE125" s="218">
        <f>IF(N125="základní",J125,0)</f>
        <v>0</v>
      </c>
      <c r="BF125" s="218">
        <f>IF(N125="snížená",J125,0)</f>
        <v>0</v>
      </c>
      <c r="BG125" s="218">
        <f>IF(N125="zákl. přenesená",J125,0)</f>
        <v>0</v>
      </c>
      <c r="BH125" s="218">
        <f>IF(N125="sníž. přenesená",J125,0)</f>
        <v>0</v>
      </c>
      <c r="BI125" s="218">
        <f>IF(N125="nulová",J125,0)</f>
        <v>0</v>
      </c>
      <c r="BJ125" s="17" t="s">
        <v>76</v>
      </c>
      <c r="BK125" s="218">
        <f>ROUND(I125*H125,2)</f>
        <v>0</v>
      </c>
      <c r="BL125" s="17" t="s">
        <v>265</v>
      </c>
      <c r="BM125" s="217" t="s">
        <v>6060</v>
      </c>
    </row>
    <row r="126" s="2" customFormat="1">
      <c r="A126" s="38"/>
      <c r="B126" s="39"/>
      <c r="C126" s="40"/>
      <c r="D126" s="219" t="s">
        <v>273</v>
      </c>
      <c r="E126" s="40"/>
      <c r="F126" s="220" t="s">
        <v>520</v>
      </c>
      <c r="G126" s="40"/>
      <c r="H126" s="40"/>
      <c r="I126" s="221"/>
      <c r="J126" s="40"/>
      <c r="K126" s="40"/>
      <c r="L126" s="44"/>
      <c r="M126" s="222"/>
      <c r="N126" s="223"/>
      <c r="O126" s="84"/>
      <c r="P126" s="84"/>
      <c r="Q126" s="84"/>
      <c r="R126" s="84"/>
      <c r="S126" s="84"/>
      <c r="T126" s="85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T126" s="17" t="s">
        <v>273</v>
      </c>
      <c r="AU126" s="17" t="s">
        <v>76</v>
      </c>
    </row>
    <row r="127" s="12" customFormat="1">
      <c r="A127" s="12"/>
      <c r="B127" s="224"/>
      <c r="C127" s="225"/>
      <c r="D127" s="226" t="s">
        <v>275</v>
      </c>
      <c r="E127" s="227" t="s">
        <v>358</v>
      </c>
      <c r="F127" s="228" t="s">
        <v>6061</v>
      </c>
      <c r="G127" s="225"/>
      <c r="H127" s="229">
        <v>984.44200000000001</v>
      </c>
      <c r="I127" s="230"/>
      <c r="J127" s="225"/>
      <c r="K127" s="225"/>
      <c r="L127" s="231"/>
      <c r="M127" s="236"/>
      <c r="N127" s="237"/>
      <c r="O127" s="237"/>
      <c r="P127" s="237"/>
      <c r="Q127" s="237"/>
      <c r="R127" s="237"/>
      <c r="S127" s="237"/>
      <c r="T127" s="238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T127" s="235" t="s">
        <v>275</v>
      </c>
      <c r="AU127" s="235" t="s">
        <v>76</v>
      </c>
      <c r="AV127" s="12" t="s">
        <v>78</v>
      </c>
      <c r="AW127" s="12" t="s">
        <v>31</v>
      </c>
      <c r="AX127" s="12" t="s">
        <v>69</v>
      </c>
      <c r="AY127" s="235" t="s">
        <v>266</v>
      </c>
    </row>
    <row r="128" s="12" customFormat="1">
      <c r="A128" s="12"/>
      <c r="B128" s="224"/>
      <c r="C128" s="225"/>
      <c r="D128" s="226" t="s">
        <v>275</v>
      </c>
      <c r="E128" s="227" t="s">
        <v>360</v>
      </c>
      <c r="F128" s="228" t="s">
        <v>361</v>
      </c>
      <c r="G128" s="225"/>
      <c r="H128" s="229">
        <v>984.44200000000001</v>
      </c>
      <c r="I128" s="230"/>
      <c r="J128" s="225"/>
      <c r="K128" s="225"/>
      <c r="L128" s="231"/>
      <c r="M128" s="236"/>
      <c r="N128" s="237"/>
      <c r="O128" s="237"/>
      <c r="P128" s="237"/>
      <c r="Q128" s="237"/>
      <c r="R128" s="237"/>
      <c r="S128" s="237"/>
      <c r="T128" s="238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T128" s="235" t="s">
        <v>275</v>
      </c>
      <c r="AU128" s="235" t="s">
        <v>76</v>
      </c>
      <c r="AV128" s="12" t="s">
        <v>78</v>
      </c>
      <c r="AW128" s="12" t="s">
        <v>31</v>
      </c>
      <c r="AX128" s="12" t="s">
        <v>76</v>
      </c>
      <c r="AY128" s="235" t="s">
        <v>266</v>
      </c>
    </row>
    <row r="129" s="2" customFormat="1" ht="37.8" customHeight="1">
      <c r="A129" s="38"/>
      <c r="B129" s="39"/>
      <c r="C129" s="206" t="s">
        <v>362</v>
      </c>
      <c r="D129" s="206" t="s">
        <v>267</v>
      </c>
      <c r="E129" s="207" t="s">
        <v>4084</v>
      </c>
      <c r="F129" s="208" t="s">
        <v>5818</v>
      </c>
      <c r="G129" s="209" t="s">
        <v>293</v>
      </c>
      <c r="H129" s="210">
        <v>14766.629999999999</v>
      </c>
      <c r="I129" s="211"/>
      <c r="J129" s="212">
        <f>ROUND(I129*H129,2)</f>
        <v>0</v>
      </c>
      <c r="K129" s="208" t="s">
        <v>271</v>
      </c>
      <c r="L129" s="44"/>
      <c r="M129" s="213" t="s">
        <v>19</v>
      </c>
      <c r="N129" s="214" t="s">
        <v>40</v>
      </c>
      <c r="O129" s="84"/>
      <c r="P129" s="215">
        <f>O129*H129</f>
        <v>0</v>
      </c>
      <c r="Q129" s="215">
        <v>0</v>
      </c>
      <c r="R129" s="215">
        <f>Q129*H129</f>
        <v>0</v>
      </c>
      <c r="S129" s="215">
        <v>0</v>
      </c>
      <c r="T129" s="216">
        <f>S129*H129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217" t="s">
        <v>265</v>
      </c>
      <c r="AT129" s="217" t="s">
        <v>267</v>
      </c>
      <c r="AU129" s="217" t="s">
        <v>76</v>
      </c>
      <c r="AY129" s="17" t="s">
        <v>266</v>
      </c>
      <c r="BE129" s="218">
        <f>IF(N129="základní",J129,0)</f>
        <v>0</v>
      </c>
      <c r="BF129" s="218">
        <f>IF(N129="snížená",J129,0)</f>
        <v>0</v>
      </c>
      <c r="BG129" s="218">
        <f>IF(N129="zákl. přenesená",J129,0)</f>
        <v>0</v>
      </c>
      <c r="BH129" s="218">
        <f>IF(N129="sníž. přenesená",J129,0)</f>
        <v>0</v>
      </c>
      <c r="BI129" s="218">
        <f>IF(N129="nulová",J129,0)</f>
        <v>0</v>
      </c>
      <c r="BJ129" s="17" t="s">
        <v>76</v>
      </c>
      <c r="BK129" s="218">
        <f>ROUND(I129*H129,2)</f>
        <v>0</v>
      </c>
      <c r="BL129" s="17" t="s">
        <v>265</v>
      </c>
      <c r="BM129" s="217" t="s">
        <v>6062</v>
      </c>
    </row>
    <row r="130" s="2" customFormat="1">
      <c r="A130" s="38"/>
      <c r="B130" s="39"/>
      <c r="C130" s="40"/>
      <c r="D130" s="219" t="s">
        <v>273</v>
      </c>
      <c r="E130" s="40"/>
      <c r="F130" s="220" t="s">
        <v>4087</v>
      </c>
      <c r="G130" s="40"/>
      <c r="H130" s="40"/>
      <c r="I130" s="221"/>
      <c r="J130" s="40"/>
      <c r="K130" s="40"/>
      <c r="L130" s="44"/>
      <c r="M130" s="222"/>
      <c r="N130" s="223"/>
      <c r="O130" s="84"/>
      <c r="P130" s="84"/>
      <c r="Q130" s="84"/>
      <c r="R130" s="84"/>
      <c r="S130" s="84"/>
      <c r="T130" s="85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T130" s="17" t="s">
        <v>273</v>
      </c>
      <c r="AU130" s="17" t="s">
        <v>76</v>
      </c>
    </row>
    <row r="131" s="12" customFormat="1">
      <c r="A131" s="12"/>
      <c r="B131" s="224"/>
      <c r="C131" s="225"/>
      <c r="D131" s="226" t="s">
        <v>275</v>
      </c>
      <c r="E131" s="227" t="s">
        <v>1574</v>
      </c>
      <c r="F131" s="228" t="s">
        <v>6063</v>
      </c>
      <c r="G131" s="225"/>
      <c r="H131" s="229">
        <v>14766.629999999999</v>
      </c>
      <c r="I131" s="230"/>
      <c r="J131" s="225"/>
      <c r="K131" s="225"/>
      <c r="L131" s="231"/>
      <c r="M131" s="236"/>
      <c r="N131" s="237"/>
      <c r="O131" s="237"/>
      <c r="P131" s="237"/>
      <c r="Q131" s="237"/>
      <c r="R131" s="237"/>
      <c r="S131" s="237"/>
      <c r="T131" s="238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T131" s="235" t="s">
        <v>275</v>
      </c>
      <c r="AU131" s="235" t="s">
        <v>76</v>
      </c>
      <c r="AV131" s="12" t="s">
        <v>78</v>
      </c>
      <c r="AW131" s="12" t="s">
        <v>31</v>
      </c>
      <c r="AX131" s="12" t="s">
        <v>69</v>
      </c>
      <c r="AY131" s="235" t="s">
        <v>266</v>
      </c>
    </row>
    <row r="132" s="12" customFormat="1">
      <c r="A132" s="12"/>
      <c r="B132" s="224"/>
      <c r="C132" s="225"/>
      <c r="D132" s="226" t="s">
        <v>275</v>
      </c>
      <c r="E132" s="227" t="s">
        <v>1614</v>
      </c>
      <c r="F132" s="228" t="s">
        <v>4072</v>
      </c>
      <c r="G132" s="225"/>
      <c r="H132" s="229">
        <v>14766.629999999999</v>
      </c>
      <c r="I132" s="230"/>
      <c r="J132" s="225"/>
      <c r="K132" s="225"/>
      <c r="L132" s="231"/>
      <c r="M132" s="236"/>
      <c r="N132" s="237"/>
      <c r="O132" s="237"/>
      <c r="P132" s="237"/>
      <c r="Q132" s="237"/>
      <c r="R132" s="237"/>
      <c r="S132" s="237"/>
      <c r="T132" s="238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T132" s="235" t="s">
        <v>275</v>
      </c>
      <c r="AU132" s="235" t="s">
        <v>76</v>
      </c>
      <c r="AV132" s="12" t="s">
        <v>78</v>
      </c>
      <c r="AW132" s="12" t="s">
        <v>31</v>
      </c>
      <c r="AX132" s="12" t="s">
        <v>76</v>
      </c>
      <c r="AY132" s="235" t="s">
        <v>266</v>
      </c>
    </row>
    <row r="133" s="2" customFormat="1" ht="24.15" customHeight="1">
      <c r="A133" s="38"/>
      <c r="B133" s="39"/>
      <c r="C133" s="206" t="s">
        <v>367</v>
      </c>
      <c r="D133" s="206" t="s">
        <v>267</v>
      </c>
      <c r="E133" s="207" t="s">
        <v>1967</v>
      </c>
      <c r="F133" s="208" t="s">
        <v>1968</v>
      </c>
      <c r="G133" s="209" t="s">
        <v>302</v>
      </c>
      <c r="H133" s="210">
        <v>1771.9960000000001</v>
      </c>
      <c r="I133" s="211"/>
      <c r="J133" s="212">
        <f>ROUND(I133*H133,2)</f>
        <v>0</v>
      </c>
      <c r="K133" s="208" t="s">
        <v>271</v>
      </c>
      <c r="L133" s="44"/>
      <c r="M133" s="213" t="s">
        <v>19</v>
      </c>
      <c r="N133" s="214" t="s">
        <v>40</v>
      </c>
      <c r="O133" s="84"/>
      <c r="P133" s="215">
        <f>O133*H133</f>
        <v>0</v>
      </c>
      <c r="Q133" s="215">
        <v>0</v>
      </c>
      <c r="R133" s="215">
        <f>Q133*H133</f>
        <v>0</v>
      </c>
      <c r="S133" s="215">
        <v>0</v>
      </c>
      <c r="T133" s="216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217" t="s">
        <v>265</v>
      </c>
      <c r="AT133" s="217" t="s">
        <v>267</v>
      </c>
      <c r="AU133" s="217" t="s">
        <v>76</v>
      </c>
      <c r="AY133" s="17" t="s">
        <v>266</v>
      </c>
      <c r="BE133" s="218">
        <f>IF(N133="základní",J133,0)</f>
        <v>0</v>
      </c>
      <c r="BF133" s="218">
        <f>IF(N133="snížená",J133,0)</f>
        <v>0</v>
      </c>
      <c r="BG133" s="218">
        <f>IF(N133="zákl. přenesená",J133,0)</f>
        <v>0</v>
      </c>
      <c r="BH133" s="218">
        <f>IF(N133="sníž. přenesená",J133,0)</f>
        <v>0</v>
      </c>
      <c r="BI133" s="218">
        <f>IF(N133="nulová",J133,0)</f>
        <v>0</v>
      </c>
      <c r="BJ133" s="17" t="s">
        <v>76</v>
      </c>
      <c r="BK133" s="218">
        <f>ROUND(I133*H133,2)</f>
        <v>0</v>
      </c>
      <c r="BL133" s="17" t="s">
        <v>265</v>
      </c>
      <c r="BM133" s="217" t="s">
        <v>6064</v>
      </c>
    </row>
    <row r="134" s="2" customFormat="1">
      <c r="A134" s="38"/>
      <c r="B134" s="39"/>
      <c r="C134" s="40"/>
      <c r="D134" s="219" t="s">
        <v>273</v>
      </c>
      <c r="E134" s="40"/>
      <c r="F134" s="220" t="s">
        <v>5822</v>
      </c>
      <c r="G134" s="40"/>
      <c r="H134" s="40"/>
      <c r="I134" s="221"/>
      <c r="J134" s="40"/>
      <c r="K134" s="40"/>
      <c r="L134" s="44"/>
      <c r="M134" s="222"/>
      <c r="N134" s="223"/>
      <c r="O134" s="84"/>
      <c r="P134" s="84"/>
      <c r="Q134" s="84"/>
      <c r="R134" s="84"/>
      <c r="S134" s="84"/>
      <c r="T134" s="85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T134" s="17" t="s">
        <v>273</v>
      </c>
      <c r="AU134" s="17" t="s">
        <v>76</v>
      </c>
    </row>
    <row r="135" s="12" customFormat="1">
      <c r="A135" s="12"/>
      <c r="B135" s="224"/>
      <c r="C135" s="225"/>
      <c r="D135" s="226" t="s">
        <v>275</v>
      </c>
      <c r="E135" s="227" t="s">
        <v>372</v>
      </c>
      <c r="F135" s="228" t="s">
        <v>6065</v>
      </c>
      <c r="G135" s="225"/>
      <c r="H135" s="229">
        <v>1771.9960000000001</v>
      </c>
      <c r="I135" s="230"/>
      <c r="J135" s="225"/>
      <c r="K135" s="225"/>
      <c r="L135" s="231"/>
      <c r="M135" s="236"/>
      <c r="N135" s="237"/>
      <c r="O135" s="237"/>
      <c r="P135" s="237"/>
      <c r="Q135" s="237"/>
      <c r="R135" s="237"/>
      <c r="S135" s="237"/>
      <c r="T135" s="238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T135" s="235" t="s">
        <v>275</v>
      </c>
      <c r="AU135" s="235" t="s">
        <v>76</v>
      </c>
      <c r="AV135" s="12" t="s">
        <v>78</v>
      </c>
      <c r="AW135" s="12" t="s">
        <v>31</v>
      </c>
      <c r="AX135" s="12" t="s">
        <v>69</v>
      </c>
      <c r="AY135" s="235" t="s">
        <v>266</v>
      </c>
    </row>
    <row r="136" s="12" customFormat="1">
      <c r="A136" s="12"/>
      <c r="B136" s="224"/>
      <c r="C136" s="225"/>
      <c r="D136" s="226" t="s">
        <v>275</v>
      </c>
      <c r="E136" s="227" t="s">
        <v>374</v>
      </c>
      <c r="F136" s="228" t="s">
        <v>375</v>
      </c>
      <c r="G136" s="225"/>
      <c r="H136" s="229">
        <v>1771.9960000000001</v>
      </c>
      <c r="I136" s="230"/>
      <c r="J136" s="225"/>
      <c r="K136" s="225"/>
      <c r="L136" s="231"/>
      <c r="M136" s="236"/>
      <c r="N136" s="237"/>
      <c r="O136" s="237"/>
      <c r="P136" s="237"/>
      <c r="Q136" s="237"/>
      <c r="R136" s="237"/>
      <c r="S136" s="237"/>
      <c r="T136" s="238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T136" s="235" t="s">
        <v>275</v>
      </c>
      <c r="AU136" s="235" t="s">
        <v>76</v>
      </c>
      <c r="AV136" s="12" t="s">
        <v>78</v>
      </c>
      <c r="AW136" s="12" t="s">
        <v>31</v>
      </c>
      <c r="AX136" s="12" t="s">
        <v>76</v>
      </c>
      <c r="AY136" s="235" t="s">
        <v>266</v>
      </c>
    </row>
    <row r="137" s="2" customFormat="1" ht="37.8" customHeight="1">
      <c r="A137" s="38"/>
      <c r="B137" s="39"/>
      <c r="C137" s="206" t="s">
        <v>376</v>
      </c>
      <c r="D137" s="206" t="s">
        <v>267</v>
      </c>
      <c r="E137" s="207" t="s">
        <v>1953</v>
      </c>
      <c r="F137" s="208" t="s">
        <v>1954</v>
      </c>
      <c r="G137" s="209" t="s">
        <v>293</v>
      </c>
      <c r="H137" s="210">
        <v>1226.0509999999999</v>
      </c>
      <c r="I137" s="211"/>
      <c r="J137" s="212">
        <f>ROUND(I137*H137,2)</f>
        <v>0</v>
      </c>
      <c r="K137" s="208" t="s">
        <v>271</v>
      </c>
      <c r="L137" s="44"/>
      <c r="M137" s="213" t="s">
        <v>19</v>
      </c>
      <c r="N137" s="214" t="s">
        <v>40</v>
      </c>
      <c r="O137" s="84"/>
      <c r="P137" s="215">
        <f>O137*H137</f>
        <v>0</v>
      </c>
      <c r="Q137" s="215">
        <v>0</v>
      </c>
      <c r="R137" s="215">
        <f>Q137*H137</f>
        <v>0</v>
      </c>
      <c r="S137" s="215">
        <v>0</v>
      </c>
      <c r="T137" s="216">
        <f>S137*H137</f>
        <v>0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217" t="s">
        <v>265</v>
      </c>
      <c r="AT137" s="217" t="s">
        <v>267</v>
      </c>
      <c r="AU137" s="217" t="s">
        <v>76</v>
      </c>
      <c r="AY137" s="17" t="s">
        <v>266</v>
      </c>
      <c r="BE137" s="218">
        <f>IF(N137="základní",J137,0)</f>
        <v>0</v>
      </c>
      <c r="BF137" s="218">
        <f>IF(N137="snížená",J137,0)</f>
        <v>0</v>
      </c>
      <c r="BG137" s="218">
        <f>IF(N137="zákl. přenesená",J137,0)</f>
        <v>0</v>
      </c>
      <c r="BH137" s="218">
        <f>IF(N137="sníž. přenesená",J137,0)</f>
        <v>0</v>
      </c>
      <c r="BI137" s="218">
        <f>IF(N137="nulová",J137,0)</f>
        <v>0</v>
      </c>
      <c r="BJ137" s="17" t="s">
        <v>76</v>
      </c>
      <c r="BK137" s="218">
        <f>ROUND(I137*H137,2)</f>
        <v>0</v>
      </c>
      <c r="BL137" s="17" t="s">
        <v>265</v>
      </c>
      <c r="BM137" s="217" t="s">
        <v>6066</v>
      </c>
    </row>
    <row r="138" s="2" customFormat="1">
      <c r="A138" s="38"/>
      <c r="B138" s="39"/>
      <c r="C138" s="40"/>
      <c r="D138" s="219" t="s">
        <v>273</v>
      </c>
      <c r="E138" s="40"/>
      <c r="F138" s="220" t="s">
        <v>1956</v>
      </c>
      <c r="G138" s="40"/>
      <c r="H138" s="40"/>
      <c r="I138" s="221"/>
      <c r="J138" s="40"/>
      <c r="K138" s="40"/>
      <c r="L138" s="44"/>
      <c r="M138" s="222"/>
      <c r="N138" s="223"/>
      <c r="O138" s="84"/>
      <c r="P138" s="84"/>
      <c r="Q138" s="84"/>
      <c r="R138" s="84"/>
      <c r="S138" s="84"/>
      <c r="T138" s="85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T138" s="17" t="s">
        <v>273</v>
      </c>
      <c r="AU138" s="17" t="s">
        <v>76</v>
      </c>
    </row>
    <row r="139" s="12" customFormat="1">
      <c r="A139" s="12"/>
      <c r="B139" s="224"/>
      <c r="C139" s="225"/>
      <c r="D139" s="226" t="s">
        <v>275</v>
      </c>
      <c r="E139" s="227" t="s">
        <v>381</v>
      </c>
      <c r="F139" s="228" t="s">
        <v>6067</v>
      </c>
      <c r="G139" s="225"/>
      <c r="H139" s="229">
        <v>1226.0509999999999</v>
      </c>
      <c r="I139" s="230"/>
      <c r="J139" s="225"/>
      <c r="K139" s="225"/>
      <c r="L139" s="231"/>
      <c r="M139" s="236"/>
      <c r="N139" s="237"/>
      <c r="O139" s="237"/>
      <c r="P139" s="237"/>
      <c r="Q139" s="237"/>
      <c r="R139" s="237"/>
      <c r="S139" s="237"/>
      <c r="T139" s="238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T139" s="235" t="s">
        <v>275</v>
      </c>
      <c r="AU139" s="235" t="s">
        <v>76</v>
      </c>
      <c r="AV139" s="12" t="s">
        <v>78</v>
      </c>
      <c r="AW139" s="12" t="s">
        <v>31</v>
      </c>
      <c r="AX139" s="12" t="s">
        <v>69</v>
      </c>
      <c r="AY139" s="235" t="s">
        <v>266</v>
      </c>
    </row>
    <row r="140" s="12" customFormat="1">
      <c r="A140" s="12"/>
      <c r="B140" s="224"/>
      <c r="C140" s="225"/>
      <c r="D140" s="226" t="s">
        <v>275</v>
      </c>
      <c r="E140" s="227" t="s">
        <v>383</v>
      </c>
      <c r="F140" s="228" t="s">
        <v>384</v>
      </c>
      <c r="G140" s="225"/>
      <c r="H140" s="229">
        <v>1226.0509999999999</v>
      </c>
      <c r="I140" s="230"/>
      <c r="J140" s="225"/>
      <c r="K140" s="225"/>
      <c r="L140" s="231"/>
      <c r="M140" s="236"/>
      <c r="N140" s="237"/>
      <c r="O140" s="237"/>
      <c r="P140" s="237"/>
      <c r="Q140" s="237"/>
      <c r="R140" s="237"/>
      <c r="S140" s="237"/>
      <c r="T140" s="238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T140" s="235" t="s">
        <v>275</v>
      </c>
      <c r="AU140" s="235" t="s">
        <v>76</v>
      </c>
      <c r="AV140" s="12" t="s">
        <v>78</v>
      </c>
      <c r="AW140" s="12" t="s">
        <v>31</v>
      </c>
      <c r="AX140" s="12" t="s">
        <v>76</v>
      </c>
      <c r="AY140" s="235" t="s">
        <v>266</v>
      </c>
    </row>
    <row r="141" s="2" customFormat="1" ht="24.15" customHeight="1">
      <c r="A141" s="38"/>
      <c r="B141" s="39"/>
      <c r="C141" s="206" t="s">
        <v>573</v>
      </c>
      <c r="D141" s="206" t="s">
        <v>267</v>
      </c>
      <c r="E141" s="207" t="s">
        <v>538</v>
      </c>
      <c r="F141" s="208" t="s">
        <v>539</v>
      </c>
      <c r="G141" s="209" t="s">
        <v>293</v>
      </c>
      <c r="H141" s="210">
        <v>613.02599999999995</v>
      </c>
      <c r="I141" s="211"/>
      <c r="J141" s="212">
        <f>ROUND(I141*H141,2)</f>
        <v>0</v>
      </c>
      <c r="K141" s="208" t="s">
        <v>271</v>
      </c>
      <c r="L141" s="44"/>
      <c r="M141" s="213" t="s">
        <v>19</v>
      </c>
      <c r="N141" s="214" t="s">
        <v>40</v>
      </c>
      <c r="O141" s="84"/>
      <c r="P141" s="215">
        <f>O141*H141</f>
        <v>0</v>
      </c>
      <c r="Q141" s="215">
        <v>0</v>
      </c>
      <c r="R141" s="215">
        <f>Q141*H141</f>
        <v>0</v>
      </c>
      <c r="S141" s="215">
        <v>0</v>
      </c>
      <c r="T141" s="216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217" t="s">
        <v>265</v>
      </c>
      <c r="AT141" s="217" t="s">
        <v>267</v>
      </c>
      <c r="AU141" s="217" t="s">
        <v>76</v>
      </c>
      <c r="AY141" s="17" t="s">
        <v>266</v>
      </c>
      <c r="BE141" s="218">
        <f>IF(N141="základní",J141,0)</f>
        <v>0</v>
      </c>
      <c r="BF141" s="218">
        <f>IF(N141="snížená",J141,0)</f>
        <v>0</v>
      </c>
      <c r="BG141" s="218">
        <f>IF(N141="zákl. přenesená",J141,0)</f>
        <v>0</v>
      </c>
      <c r="BH141" s="218">
        <f>IF(N141="sníž. přenesená",J141,0)</f>
        <v>0</v>
      </c>
      <c r="BI141" s="218">
        <f>IF(N141="nulová",J141,0)</f>
        <v>0</v>
      </c>
      <c r="BJ141" s="17" t="s">
        <v>76</v>
      </c>
      <c r="BK141" s="218">
        <f>ROUND(I141*H141,2)</f>
        <v>0</v>
      </c>
      <c r="BL141" s="17" t="s">
        <v>265</v>
      </c>
      <c r="BM141" s="217" t="s">
        <v>6068</v>
      </c>
    </row>
    <row r="142" s="2" customFormat="1">
      <c r="A142" s="38"/>
      <c r="B142" s="39"/>
      <c r="C142" s="40"/>
      <c r="D142" s="219" t="s">
        <v>273</v>
      </c>
      <c r="E142" s="40"/>
      <c r="F142" s="220" t="s">
        <v>541</v>
      </c>
      <c r="G142" s="40"/>
      <c r="H142" s="40"/>
      <c r="I142" s="221"/>
      <c r="J142" s="40"/>
      <c r="K142" s="40"/>
      <c r="L142" s="44"/>
      <c r="M142" s="222"/>
      <c r="N142" s="223"/>
      <c r="O142" s="84"/>
      <c r="P142" s="84"/>
      <c r="Q142" s="84"/>
      <c r="R142" s="84"/>
      <c r="S142" s="84"/>
      <c r="T142" s="85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T142" s="17" t="s">
        <v>273</v>
      </c>
      <c r="AU142" s="17" t="s">
        <v>76</v>
      </c>
    </row>
    <row r="143" s="12" customFormat="1">
      <c r="A143" s="12"/>
      <c r="B143" s="224"/>
      <c r="C143" s="225"/>
      <c r="D143" s="226" t="s">
        <v>275</v>
      </c>
      <c r="E143" s="227" t="s">
        <v>397</v>
      </c>
      <c r="F143" s="228" t="s">
        <v>6069</v>
      </c>
      <c r="G143" s="225"/>
      <c r="H143" s="229">
        <v>613.02599999999995</v>
      </c>
      <c r="I143" s="230"/>
      <c r="J143" s="225"/>
      <c r="K143" s="225"/>
      <c r="L143" s="231"/>
      <c r="M143" s="236"/>
      <c r="N143" s="237"/>
      <c r="O143" s="237"/>
      <c r="P143" s="237"/>
      <c r="Q143" s="237"/>
      <c r="R143" s="237"/>
      <c r="S143" s="237"/>
      <c r="T143" s="238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T143" s="235" t="s">
        <v>275</v>
      </c>
      <c r="AU143" s="235" t="s">
        <v>76</v>
      </c>
      <c r="AV143" s="12" t="s">
        <v>78</v>
      </c>
      <c r="AW143" s="12" t="s">
        <v>31</v>
      </c>
      <c r="AX143" s="12" t="s">
        <v>69</v>
      </c>
      <c r="AY143" s="235" t="s">
        <v>266</v>
      </c>
    </row>
    <row r="144" s="12" customFormat="1">
      <c r="A144" s="12"/>
      <c r="B144" s="224"/>
      <c r="C144" s="225"/>
      <c r="D144" s="226" t="s">
        <v>275</v>
      </c>
      <c r="E144" s="227" t="s">
        <v>2980</v>
      </c>
      <c r="F144" s="228" t="s">
        <v>4807</v>
      </c>
      <c r="G144" s="225"/>
      <c r="H144" s="229">
        <v>613.02599999999995</v>
      </c>
      <c r="I144" s="230"/>
      <c r="J144" s="225"/>
      <c r="K144" s="225"/>
      <c r="L144" s="231"/>
      <c r="M144" s="236"/>
      <c r="N144" s="237"/>
      <c r="O144" s="237"/>
      <c r="P144" s="237"/>
      <c r="Q144" s="237"/>
      <c r="R144" s="237"/>
      <c r="S144" s="237"/>
      <c r="T144" s="238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T144" s="235" t="s">
        <v>275</v>
      </c>
      <c r="AU144" s="235" t="s">
        <v>76</v>
      </c>
      <c r="AV144" s="12" t="s">
        <v>78</v>
      </c>
      <c r="AW144" s="12" t="s">
        <v>31</v>
      </c>
      <c r="AX144" s="12" t="s">
        <v>76</v>
      </c>
      <c r="AY144" s="235" t="s">
        <v>266</v>
      </c>
    </row>
    <row r="145" s="2" customFormat="1" ht="24.15" customHeight="1">
      <c r="A145" s="38"/>
      <c r="B145" s="39"/>
      <c r="C145" s="206" t="s">
        <v>579</v>
      </c>
      <c r="D145" s="206" t="s">
        <v>267</v>
      </c>
      <c r="E145" s="207" t="s">
        <v>526</v>
      </c>
      <c r="F145" s="208" t="s">
        <v>527</v>
      </c>
      <c r="G145" s="209" t="s">
        <v>293</v>
      </c>
      <c r="H145" s="210">
        <v>613.02599999999995</v>
      </c>
      <c r="I145" s="211"/>
      <c r="J145" s="212">
        <f>ROUND(I145*H145,2)</f>
        <v>0</v>
      </c>
      <c r="K145" s="208" t="s">
        <v>271</v>
      </c>
      <c r="L145" s="44"/>
      <c r="M145" s="213" t="s">
        <v>19</v>
      </c>
      <c r="N145" s="214" t="s">
        <v>40</v>
      </c>
      <c r="O145" s="84"/>
      <c r="P145" s="215">
        <f>O145*H145</f>
        <v>0</v>
      </c>
      <c r="Q145" s="215">
        <v>0</v>
      </c>
      <c r="R145" s="215">
        <f>Q145*H145</f>
        <v>0</v>
      </c>
      <c r="S145" s="215">
        <v>0</v>
      </c>
      <c r="T145" s="216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217" t="s">
        <v>265</v>
      </c>
      <c r="AT145" s="217" t="s">
        <v>267</v>
      </c>
      <c r="AU145" s="217" t="s">
        <v>76</v>
      </c>
      <c r="AY145" s="17" t="s">
        <v>266</v>
      </c>
      <c r="BE145" s="218">
        <f>IF(N145="základní",J145,0)</f>
        <v>0</v>
      </c>
      <c r="BF145" s="218">
        <f>IF(N145="snížená",J145,0)</f>
        <v>0</v>
      </c>
      <c r="BG145" s="218">
        <f>IF(N145="zákl. přenesená",J145,0)</f>
        <v>0</v>
      </c>
      <c r="BH145" s="218">
        <f>IF(N145="sníž. přenesená",J145,0)</f>
        <v>0</v>
      </c>
      <c r="BI145" s="218">
        <f>IF(N145="nulová",J145,0)</f>
        <v>0</v>
      </c>
      <c r="BJ145" s="17" t="s">
        <v>76</v>
      </c>
      <c r="BK145" s="218">
        <f>ROUND(I145*H145,2)</f>
        <v>0</v>
      </c>
      <c r="BL145" s="17" t="s">
        <v>265</v>
      </c>
      <c r="BM145" s="217" t="s">
        <v>6070</v>
      </c>
    </row>
    <row r="146" s="2" customFormat="1">
      <c r="A146" s="38"/>
      <c r="B146" s="39"/>
      <c r="C146" s="40"/>
      <c r="D146" s="219" t="s">
        <v>273</v>
      </c>
      <c r="E146" s="40"/>
      <c r="F146" s="220" t="s">
        <v>529</v>
      </c>
      <c r="G146" s="40"/>
      <c r="H146" s="40"/>
      <c r="I146" s="221"/>
      <c r="J146" s="40"/>
      <c r="K146" s="40"/>
      <c r="L146" s="44"/>
      <c r="M146" s="222"/>
      <c r="N146" s="223"/>
      <c r="O146" s="84"/>
      <c r="P146" s="84"/>
      <c r="Q146" s="84"/>
      <c r="R146" s="84"/>
      <c r="S146" s="84"/>
      <c r="T146" s="85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T146" s="17" t="s">
        <v>273</v>
      </c>
      <c r="AU146" s="17" t="s">
        <v>76</v>
      </c>
    </row>
    <row r="147" s="12" customFormat="1">
      <c r="A147" s="12"/>
      <c r="B147" s="224"/>
      <c r="C147" s="225"/>
      <c r="D147" s="226" t="s">
        <v>275</v>
      </c>
      <c r="E147" s="227" t="s">
        <v>399</v>
      </c>
      <c r="F147" s="228" t="s">
        <v>6071</v>
      </c>
      <c r="G147" s="225"/>
      <c r="H147" s="229">
        <v>613.02599999999995</v>
      </c>
      <c r="I147" s="230"/>
      <c r="J147" s="225"/>
      <c r="K147" s="225"/>
      <c r="L147" s="231"/>
      <c r="M147" s="236"/>
      <c r="N147" s="237"/>
      <c r="O147" s="237"/>
      <c r="P147" s="237"/>
      <c r="Q147" s="237"/>
      <c r="R147" s="237"/>
      <c r="S147" s="237"/>
      <c r="T147" s="238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T147" s="235" t="s">
        <v>275</v>
      </c>
      <c r="AU147" s="235" t="s">
        <v>76</v>
      </c>
      <c r="AV147" s="12" t="s">
        <v>78</v>
      </c>
      <c r="AW147" s="12" t="s">
        <v>31</v>
      </c>
      <c r="AX147" s="12" t="s">
        <v>69</v>
      </c>
      <c r="AY147" s="235" t="s">
        <v>266</v>
      </c>
    </row>
    <row r="148" s="12" customFormat="1">
      <c r="A148" s="12"/>
      <c r="B148" s="224"/>
      <c r="C148" s="225"/>
      <c r="D148" s="226" t="s">
        <v>275</v>
      </c>
      <c r="E148" s="227" t="s">
        <v>2328</v>
      </c>
      <c r="F148" s="228" t="s">
        <v>6072</v>
      </c>
      <c r="G148" s="225"/>
      <c r="H148" s="229">
        <v>613.02599999999995</v>
      </c>
      <c r="I148" s="230"/>
      <c r="J148" s="225"/>
      <c r="K148" s="225"/>
      <c r="L148" s="231"/>
      <c r="M148" s="236"/>
      <c r="N148" s="237"/>
      <c r="O148" s="237"/>
      <c r="P148" s="237"/>
      <c r="Q148" s="237"/>
      <c r="R148" s="237"/>
      <c r="S148" s="237"/>
      <c r="T148" s="238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T148" s="235" t="s">
        <v>275</v>
      </c>
      <c r="AU148" s="235" t="s">
        <v>76</v>
      </c>
      <c r="AV148" s="12" t="s">
        <v>78</v>
      </c>
      <c r="AW148" s="12" t="s">
        <v>31</v>
      </c>
      <c r="AX148" s="12" t="s">
        <v>76</v>
      </c>
      <c r="AY148" s="235" t="s">
        <v>266</v>
      </c>
    </row>
    <row r="149" s="2" customFormat="1" ht="24.15" customHeight="1">
      <c r="A149" s="38"/>
      <c r="B149" s="39"/>
      <c r="C149" s="206" t="s">
        <v>8</v>
      </c>
      <c r="D149" s="206" t="s">
        <v>267</v>
      </c>
      <c r="E149" s="207" t="s">
        <v>291</v>
      </c>
      <c r="F149" s="208" t="s">
        <v>292</v>
      </c>
      <c r="G149" s="209" t="s">
        <v>293</v>
      </c>
      <c r="H149" s="210">
        <v>1226.0509999999999</v>
      </c>
      <c r="I149" s="211"/>
      <c r="J149" s="212">
        <f>ROUND(I149*H149,2)</f>
        <v>0</v>
      </c>
      <c r="K149" s="208" t="s">
        <v>271</v>
      </c>
      <c r="L149" s="44"/>
      <c r="M149" s="213" t="s">
        <v>19</v>
      </c>
      <c r="N149" s="214" t="s">
        <v>40</v>
      </c>
      <c r="O149" s="84"/>
      <c r="P149" s="215">
        <f>O149*H149</f>
        <v>0</v>
      </c>
      <c r="Q149" s="215">
        <v>0</v>
      </c>
      <c r="R149" s="215">
        <f>Q149*H149</f>
        <v>0</v>
      </c>
      <c r="S149" s="215">
        <v>0</v>
      </c>
      <c r="T149" s="216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217" t="s">
        <v>265</v>
      </c>
      <c r="AT149" s="217" t="s">
        <v>267</v>
      </c>
      <c r="AU149" s="217" t="s">
        <v>76</v>
      </c>
      <c r="AY149" s="17" t="s">
        <v>266</v>
      </c>
      <c r="BE149" s="218">
        <f>IF(N149="základní",J149,0)</f>
        <v>0</v>
      </c>
      <c r="BF149" s="218">
        <f>IF(N149="snížená",J149,0)</f>
        <v>0</v>
      </c>
      <c r="BG149" s="218">
        <f>IF(N149="zákl. přenesená",J149,0)</f>
        <v>0</v>
      </c>
      <c r="BH149" s="218">
        <f>IF(N149="sníž. přenesená",J149,0)</f>
        <v>0</v>
      </c>
      <c r="BI149" s="218">
        <f>IF(N149="nulová",J149,0)</f>
        <v>0</v>
      </c>
      <c r="BJ149" s="17" t="s">
        <v>76</v>
      </c>
      <c r="BK149" s="218">
        <f>ROUND(I149*H149,2)</f>
        <v>0</v>
      </c>
      <c r="BL149" s="17" t="s">
        <v>265</v>
      </c>
      <c r="BM149" s="217" t="s">
        <v>6073</v>
      </c>
    </row>
    <row r="150" s="2" customFormat="1">
      <c r="A150" s="38"/>
      <c r="B150" s="39"/>
      <c r="C150" s="40"/>
      <c r="D150" s="219" t="s">
        <v>273</v>
      </c>
      <c r="E150" s="40"/>
      <c r="F150" s="220" t="s">
        <v>295</v>
      </c>
      <c r="G150" s="40"/>
      <c r="H150" s="40"/>
      <c r="I150" s="221"/>
      <c r="J150" s="40"/>
      <c r="K150" s="40"/>
      <c r="L150" s="44"/>
      <c r="M150" s="222"/>
      <c r="N150" s="223"/>
      <c r="O150" s="84"/>
      <c r="P150" s="84"/>
      <c r="Q150" s="84"/>
      <c r="R150" s="84"/>
      <c r="S150" s="84"/>
      <c r="T150" s="85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T150" s="17" t="s">
        <v>273</v>
      </c>
      <c r="AU150" s="17" t="s">
        <v>76</v>
      </c>
    </row>
    <row r="151" s="12" customFormat="1">
      <c r="A151" s="12"/>
      <c r="B151" s="224"/>
      <c r="C151" s="225"/>
      <c r="D151" s="226" t="s">
        <v>275</v>
      </c>
      <c r="E151" s="227" t="s">
        <v>589</v>
      </c>
      <c r="F151" s="228" t="s">
        <v>6074</v>
      </c>
      <c r="G151" s="225"/>
      <c r="H151" s="229">
        <v>1194.317</v>
      </c>
      <c r="I151" s="230"/>
      <c r="J151" s="225"/>
      <c r="K151" s="225"/>
      <c r="L151" s="231"/>
      <c r="M151" s="236"/>
      <c r="N151" s="237"/>
      <c r="O151" s="237"/>
      <c r="P151" s="237"/>
      <c r="Q151" s="237"/>
      <c r="R151" s="237"/>
      <c r="S151" s="237"/>
      <c r="T151" s="238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T151" s="235" t="s">
        <v>275</v>
      </c>
      <c r="AU151" s="235" t="s">
        <v>76</v>
      </c>
      <c r="AV151" s="12" t="s">
        <v>78</v>
      </c>
      <c r="AW151" s="12" t="s">
        <v>31</v>
      </c>
      <c r="AX151" s="12" t="s">
        <v>69</v>
      </c>
      <c r="AY151" s="235" t="s">
        <v>266</v>
      </c>
    </row>
    <row r="152" s="12" customFormat="1">
      <c r="A152" s="12"/>
      <c r="B152" s="224"/>
      <c r="C152" s="225"/>
      <c r="D152" s="226" t="s">
        <v>275</v>
      </c>
      <c r="E152" s="227" t="s">
        <v>1960</v>
      </c>
      <c r="F152" s="228" t="s">
        <v>6075</v>
      </c>
      <c r="G152" s="225"/>
      <c r="H152" s="229">
        <v>0.85799999999999998</v>
      </c>
      <c r="I152" s="230"/>
      <c r="J152" s="225"/>
      <c r="K152" s="225"/>
      <c r="L152" s="231"/>
      <c r="M152" s="236"/>
      <c r="N152" s="237"/>
      <c r="O152" s="237"/>
      <c r="P152" s="237"/>
      <c r="Q152" s="237"/>
      <c r="R152" s="237"/>
      <c r="S152" s="237"/>
      <c r="T152" s="238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T152" s="235" t="s">
        <v>275</v>
      </c>
      <c r="AU152" s="235" t="s">
        <v>76</v>
      </c>
      <c r="AV152" s="12" t="s">
        <v>78</v>
      </c>
      <c r="AW152" s="12" t="s">
        <v>31</v>
      </c>
      <c r="AX152" s="12" t="s">
        <v>69</v>
      </c>
      <c r="AY152" s="235" t="s">
        <v>266</v>
      </c>
    </row>
    <row r="153" s="12" customFormat="1">
      <c r="A153" s="12"/>
      <c r="B153" s="224"/>
      <c r="C153" s="225"/>
      <c r="D153" s="226" t="s">
        <v>275</v>
      </c>
      <c r="E153" s="227" t="s">
        <v>2790</v>
      </c>
      <c r="F153" s="228" t="s">
        <v>6076</v>
      </c>
      <c r="G153" s="225"/>
      <c r="H153" s="229">
        <v>3.7440000000000002</v>
      </c>
      <c r="I153" s="230"/>
      <c r="J153" s="225"/>
      <c r="K153" s="225"/>
      <c r="L153" s="231"/>
      <c r="M153" s="236"/>
      <c r="N153" s="237"/>
      <c r="O153" s="237"/>
      <c r="P153" s="237"/>
      <c r="Q153" s="237"/>
      <c r="R153" s="237"/>
      <c r="S153" s="237"/>
      <c r="T153" s="238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T153" s="235" t="s">
        <v>275</v>
      </c>
      <c r="AU153" s="235" t="s">
        <v>76</v>
      </c>
      <c r="AV153" s="12" t="s">
        <v>78</v>
      </c>
      <c r="AW153" s="12" t="s">
        <v>31</v>
      </c>
      <c r="AX153" s="12" t="s">
        <v>69</v>
      </c>
      <c r="AY153" s="235" t="s">
        <v>266</v>
      </c>
    </row>
    <row r="154" s="12" customFormat="1">
      <c r="A154" s="12"/>
      <c r="B154" s="224"/>
      <c r="C154" s="225"/>
      <c r="D154" s="226" t="s">
        <v>275</v>
      </c>
      <c r="E154" s="227" t="s">
        <v>6001</v>
      </c>
      <c r="F154" s="228" t="s">
        <v>6077</v>
      </c>
      <c r="G154" s="225"/>
      <c r="H154" s="229">
        <v>1.224</v>
      </c>
      <c r="I154" s="230"/>
      <c r="J154" s="225"/>
      <c r="K154" s="225"/>
      <c r="L154" s="231"/>
      <c r="M154" s="236"/>
      <c r="N154" s="237"/>
      <c r="O154" s="237"/>
      <c r="P154" s="237"/>
      <c r="Q154" s="237"/>
      <c r="R154" s="237"/>
      <c r="S154" s="237"/>
      <c r="T154" s="238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T154" s="235" t="s">
        <v>275</v>
      </c>
      <c r="AU154" s="235" t="s">
        <v>76</v>
      </c>
      <c r="AV154" s="12" t="s">
        <v>78</v>
      </c>
      <c r="AW154" s="12" t="s">
        <v>31</v>
      </c>
      <c r="AX154" s="12" t="s">
        <v>69</v>
      </c>
      <c r="AY154" s="235" t="s">
        <v>266</v>
      </c>
    </row>
    <row r="155" s="12" customFormat="1">
      <c r="A155" s="12"/>
      <c r="B155" s="224"/>
      <c r="C155" s="225"/>
      <c r="D155" s="226" t="s">
        <v>275</v>
      </c>
      <c r="E155" s="227" t="s">
        <v>6003</v>
      </c>
      <c r="F155" s="228" t="s">
        <v>6078</v>
      </c>
      <c r="G155" s="225"/>
      <c r="H155" s="229">
        <v>1.125</v>
      </c>
      <c r="I155" s="230"/>
      <c r="J155" s="225"/>
      <c r="K155" s="225"/>
      <c r="L155" s="231"/>
      <c r="M155" s="236"/>
      <c r="N155" s="237"/>
      <c r="O155" s="237"/>
      <c r="P155" s="237"/>
      <c r="Q155" s="237"/>
      <c r="R155" s="237"/>
      <c r="S155" s="237"/>
      <c r="T155" s="238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T155" s="235" t="s">
        <v>275</v>
      </c>
      <c r="AU155" s="235" t="s">
        <v>76</v>
      </c>
      <c r="AV155" s="12" t="s">
        <v>78</v>
      </c>
      <c r="AW155" s="12" t="s">
        <v>31</v>
      </c>
      <c r="AX155" s="12" t="s">
        <v>69</v>
      </c>
      <c r="AY155" s="235" t="s">
        <v>266</v>
      </c>
    </row>
    <row r="156" s="12" customFormat="1">
      <c r="A156" s="12"/>
      <c r="B156" s="224"/>
      <c r="C156" s="225"/>
      <c r="D156" s="226" t="s">
        <v>275</v>
      </c>
      <c r="E156" s="227" t="s">
        <v>6005</v>
      </c>
      <c r="F156" s="228" t="s">
        <v>6079</v>
      </c>
      <c r="G156" s="225"/>
      <c r="H156" s="229">
        <v>1.2749999999999999</v>
      </c>
      <c r="I156" s="230"/>
      <c r="J156" s="225"/>
      <c r="K156" s="225"/>
      <c r="L156" s="231"/>
      <c r="M156" s="236"/>
      <c r="N156" s="237"/>
      <c r="O156" s="237"/>
      <c r="P156" s="237"/>
      <c r="Q156" s="237"/>
      <c r="R156" s="237"/>
      <c r="S156" s="237"/>
      <c r="T156" s="238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T156" s="235" t="s">
        <v>275</v>
      </c>
      <c r="AU156" s="235" t="s">
        <v>76</v>
      </c>
      <c r="AV156" s="12" t="s">
        <v>78</v>
      </c>
      <c r="AW156" s="12" t="s">
        <v>31</v>
      </c>
      <c r="AX156" s="12" t="s">
        <v>69</v>
      </c>
      <c r="AY156" s="235" t="s">
        <v>266</v>
      </c>
    </row>
    <row r="157" s="12" customFormat="1">
      <c r="A157" s="12"/>
      <c r="B157" s="224"/>
      <c r="C157" s="225"/>
      <c r="D157" s="226" t="s">
        <v>275</v>
      </c>
      <c r="E157" s="227" t="s">
        <v>6007</v>
      </c>
      <c r="F157" s="228" t="s">
        <v>6080</v>
      </c>
      <c r="G157" s="225"/>
      <c r="H157" s="229">
        <v>21.576000000000001</v>
      </c>
      <c r="I157" s="230"/>
      <c r="J157" s="225"/>
      <c r="K157" s="225"/>
      <c r="L157" s="231"/>
      <c r="M157" s="236"/>
      <c r="N157" s="237"/>
      <c r="O157" s="237"/>
      <c r="P157" s="237"/>
      <c r="Q157" s="237"/>
      <c r="R157" s="237"/>
      <c r="S157" s="237"/>
      <c r="T157" s="238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T157" s="235" t="s">
        <v>275</v>
      </c>
      <c r="AU157" s="235" t="s">
        <v>76</v>
      </c>
      <c r="AV157" s="12" t="s">
        <v>78</v>
      </c>
      <c r="AW157" s="12" t="s">
        <v>31</v>
      </c>
      <c r="AX157" s="12" t="s">
        <v>69</v>
      </c>
      <c r="AY157" s="235" t="s">
        <v>266</v>
      </c>
    </row>
    <row r="158" s="12" customFormat="1">
      <c r="A158" s="12"/>
      <c r="B158" s="224"/>
      <c r="C158" s="225"/>
      <c r="D158" s="226" t="s">
        <v>275</v>
      </c>
      <c r="E158" s="227" t="s">
        <v>6009</v>
      </c>
      <c r="F158" s="228" t="s">
        <v>6081</v>
      </c>
      <c r="G158" s="225"/>
      <c r="H158" s="229">
        <v>0.92400000000000004</v>
      </c>
      <c r="I158" s="230"/>
      <c r="J158" s="225"/>
      <c r="K158" s="225"/>
      <c r="L158" s="231"/>
      <c r="M158" s="236"/>
      <c r="N158" s="237"/>
      <c r="O158" s="237"/>
      <c r="P158" s="237"/>
      <c r="Q158" s="237"/>
      <c r="R158" s="237"/>
      <c r="S158" s="237"/>
      <c r="T158" s="238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T158" s="235" t="s">
        <v>275</v>
      </c>
      <c r="AU158" s="235" t="s">
        <v>76</v>
      </c>
      <c r="AV158" s="12" t="s">
        <v>78</v>
      </c>
      <c r="AW158" s="12" t="s">
        <v>31</v>
      </c>
      <c r="AX158" s="12" t="s">
        <v>69</v>
      </c>
      <c r="AY158" s="235" t="s">
        <v>266</v>
      </c>
    </row>
    <row r="159" s="12" customFormat="1">
      <c r="A159" s="12"/>
      <c r="B159" s="224"/>
      <c r="C159" s="225"/>
      <c r="D159" s="226" t="s">
        <v>275</v>
      </c>
      <c r="E159" s="227" t="s">
        <v>6011</v>
      </c>
      <c r="F159" s="228" t="s">
        <v>6082</v>
      </c>
      <c r="G159" s="225"/>
      <c r="H159" s="229">
        <v>1.008</v>
      </c>
      <c r="I159" s="230"/>
      <c r="J159" s="225"/>
      <c r="K159" s="225"/>
      <c r="L159" s="231"/>
      <c r="M159" s="236"/>
      <c r="N159" s="237"/>
      <c r="O159" s="237"/>
      <c r="P159" s="237"/>
      <c r="Q159" s="237"/>
      <c r="R159" s="237"/>
      <c r="S159" s="237"/>
      <c r="T159" s="238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T159" s="235" t="s">
        <v>275</v>
      </c>
      <c r="AU159" s="235" t="s">
        <v>76</v>
      </c>
      <c r="AV159" s="12" t="s">
        <v>78</v>
      </c>
      <c r="AW159" s="12" t="s">
        <v>31</v>
      </c>
      <c r="AX159" s="12" t="s">
        <v>69</v>
      </c>
      <c r="AY159" s="235" t="s">
        <v>266</v>
      </c>
    </row>
    <row r="160" s="12" customFormat="1">
      <c r="A160" s="12"/>
      <c r="B160" s="224"/>
      <c r="C160" s="225"/>
      <c r="D160" s="226" t="s">
        <v>275</v>
      </c>
      <c r="E160" s="227" t="s">
        <v>6083</v>
      </c>
      <c r="F160" s="228" t="s">
        <v>6084</v>
      </c>
      <c r="G160" s="225"/>
      <c r="H160" s="229">
        <v>1226.0509999999999</v>
      </c>
      <c r="I160" s="230"/>
      <c r="J160" s="225"/>
      <c r="K160" s="225"/>
      <c r="L160" s="231"/>
      <c r="M160" s="236"/>
      <c r="N160" s="237"/>
      <c r="O160" s="237"/>
      <c r="P160" s="237"/>
      <c r="Q160" s="237"/>
      <c r="R160" s="237"/>
      <c r="S160" s="237"/>
      <c r="T160" s="238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T160" s="235" t="s">
        <v>275</v>
      </c>
      <c r="AU160" s="235" t="s">
        <v>76</v>
      </c>
      <c r="AV160" s="12" t="s">
        <v>78</v>
      </c>
      <c r="AW160" s="12" t="s">
        <v>31</v>
      </c>
      <c r="AX160" s="12" t="s">
        <v>76</v>
      </c>
      <c r="AY160" s="235" t="s">
        <v>266</v>
      </c>
    </row>
    <row r="161" s="2" customFormat="1" ht="16.5" customHeight="1">
      <c r="A161" s="38"/>
      <c r="B161" s="39"/>
      <c r="C161" s="239" t="s">
        <v>591</v>
      </c>
      <c r="D161" s="239" t="s">
        <v>299</v>
      </c>
      <c r="E161" s="240" t="s">
        <v>300</v>
      </c>
      <c r="F161" s="241" t="s">
        <v>301</v>
      </c>
      <c r="G161" s="242" t="s">
        <v>302</v>
      </c>
      <c r="H161" s="243">
        <v>2206.8919999999998</v>
      </c>
      <c r="I161" s="244"/>
      <c r="J161" s="245">
        <f>ROUND(I161*H161,2)</f>
        <v>0</v>
      </c>
      <c r="K161" s="241" t="s">
        <v>271</v>
      </c>
      <c r="L161" s="246"/>
      <c r="M161" s="247" t="s">
        <v>19</v>
      </c>
      <c r="N161" s="248" t="s">
        <v>40</v>
      </c>
      <c r="O161" s="84"/>
      <c r="P161" s="215">
        <f>O161*H161</f>
        <v>0</v>
      </c>
      <c r="Q161" s="215">
        <v>0</v>
      </c>
      <c r="R161" s="215">
        <f>Q161*H161</f>
        <v>0</v>
      </c>
      <c r="S161" s="215">
        <v>0</v>
      </c>
      <c r="T161" s="216">
        <f>S161*H161</f>
        <v>0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217" t="s">
        <v>303</v>
      </c>
      <c r="AT161" s="217" t="s">
        <v>299</v>
      </c>
      <c r="AU161" s="217" t="s">
        <v>76</v>
      </c>
      <c r="AY161" s="17" t="s">
        <v>266</v>
      </c>
      <c r="BE161" s="218">
        <f>IF(N161="základní",J161,0)</f>
        <v>0</v>
      </c>
      <c r="BF161" s="218">
        <f>IF(N161="snížená",J161,0)</f>
        <v>0</v>
      </c>
      <c r="BG161" s="218">
        <f>IF(N161="zákl. přenesená",J161,0)</f>
        <v>0</v>
      </c>
      <c r="BH161" s="218">
        <f>IF(N161="sníž. přenesená",J161,0)</f>
        <v>0</v>
      </c>
      <c r="BI161" s="218">
        <f>IF(N161="nulová",J161,0)</f>
        <v>0</v>
      </c>
      <c r="BJ161" s="17" t="s">
        <v>76</v>
      </c>
      <c r="BK161" s="218">
        <f>ROUND(I161*H161,2)</f>
        <v>0</v>
      </c>
      <c r="BL161" s="17" t="s">
        <v>265</v>
      </c>
      <c r="BM161" s="217" t="s">
        <v>6085</v>
      </c>
    </row>
    <row r="162" s="2" customFormat="1">
      <c r="A162" s="38"/>
      <c r="B162" s="39"/>
      <c r="C162" s="40"/>
      <c r="D162" s="219" t="s">
        <v>273</v>
      </c>
      <c r="E162" s="40"/>
      <c r="F162" s="220" t="s">
        <v>305</v>
      </c>
      <c r="G162" s="40"/>
      <c r="H162" s="40"/>
      <c r="I162" s="221"/>
      <c r="J162" s="40"/>
      <c r="K162" s="40"/>
      <c r="L162" s="44"/>
      <c r="M162" s="222"/>
      <c r="N162" s="223"/>
      <c r="O162" s="84"/>
      <c r="P162" s="84"/>
      <c r="Q162" s="84"/>
      <c r="R162" s="84"/>
      <c r="S162" s="84"/>
      <c r="T162" s="85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T162" s="17" t="s">
        <v>273</v>
      </c>
      <c r="AU162" s="17" t="s">
        <v>76</v>
      </c>
    </row>
    <row r="163" s="2" customFormat="1" ht="37.8" customHeight="1">
      <c r="A163" s="38"/>
      <c r="B163" s="39"/>
      <c r="C163" s="206" t="s">
        <v>598</v>
      </c>
      <c r="D163" s="206" t="s">
        <v>267</v>
      </c>
      <c r="E163" s="207" t="s">
        <v>546</v>
      </c>
      <c r="F163" s="208" t="s">
        <v>547</v>
      </c>
      <c r="G163" s="209" t="s">
        <v>293</v>
      </c>
      <c r="H163" s="210">
        <v>91.072999999999993</v>
      </c>
      <c r="I163" s="211"/>
      <c r="J163" s="212">
        <f>ROUND(I163*H163,2)</f>
        <v>0</v>
      </c>
      <c r="K163" s="208" t="s">
        <v>271</v>
      </c>
      <c r="L163" s="44"/>
      <c r="M163" s="213" t="s">
        <v>19</v>
      </c>
      <c r="N163" s="214" t="s">
        <v>40</v>
      </c>
      <c r="O163" s="84"/>
      <c r="P163" s="215">
        <f>O163*H163</f>
        <v>0</v>
      </c>
      <c r="Q163" s="215">
        <v>0</v>
      </c>
      <c r="R163" s="215">
        <f>Q163*H163</f>
        <v>0</v>
      </c>
      <c r="S163" s="215">
        <v>0</v>
      </c>
      <c r="T163" s="216">
        <f>S163*H163</f>
        <v>0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217" t="s">
        <v>265</v>
      </c>
      <c r="AT163" s="217" t="s">
        <v>267</v>
      </c>
      <c r="AU163" s="217" t="s">
        <v>76</v>
      </c>
      <c r="AY163" s="17" t="s">
        <v>266</v>
      </c>
      <c r="BE163" s="218">
        <f>IF(N163="základní",J163,0)</f>
        <v>0</v>
      </c>
      <c r="BF163" s="218">
        <f>IF(N163="snížená",J163,0)</f>
        <v>0</v>
      </c>
      <c r="BG163" s="218">
        <f>IF(N163="zákl. přenesená",J163,0)</f>
        <v>0</v>
      </c>
      <c r="BH163" s="218">
        <f>IF(N163="sníž. přenesená",J163,0)</f>
        <v>0</v>
      </c>
      <c r="BI163" s="218">
        <f>IF(N163="nulová",J163,0)</f>
        <v>0</v>
      </c>
      <c r="BJ163" s="17" t="s">
        <v>76</v>
      </c>
      <c r="BK163" s="218">
        <f>ROUND(I163*H163,2)</f>
        <v>0</v>
      </c>
      <c r="BL163" s="17" t="s">
        <v>265</v>
      </c>
      <c r="BM163" s="217" t="s">
        <v>6086</v>
      </c>
    </row>
    <row r="164" s="2" customFormat="1">
      <c r="A164" s="38"/>
      <c r="B164" s="39"/>
      <c r="C164" s="40"/>
      <c r="D164" s="219" t="s">
        <v>273</v>
      </c>
      <c r="E164" s="40"/>
      <c r="F164" s="220" t="s">
        <v>549</v>
      </c>
      <c r="G164" s="40"/>
      <c r="H164" s="40"/>
      <c r="I164" s="221"/>
      <c r="J164" s="40"/>
      <c r="K164" s="40"/>
      <c r="L164" s="44"/>
      <c r="M164" s="222"/>
      <c r="N164" s="223"/>
      <c r="O164" s="84"/>
      <c r="P164" s="84"/>
      <c r="Q164" s="84"/>
      <c r="R164" s="84"/>
      <c r="S164" s="84"/>
      <c r="T164" s="85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T164" s="17" t="s">
        <v>273</v>
      </c>
      <c r="AU164" s="17" t="s">
        <v>76</v>
      </c>
    </row>
    <row r="165" s="12" customFormat="1">
      <c r="A165" s="12"/>
      <c r="B165" s="224"/>
      <c r="C165" s="225"/>
      <c r="D165" s="226" t="s">
        <v>275</v>
      </c>
      <c r="E165" s="227" t="s">
        <v>603</v>
      </c>
      <c r="F165" s="228" t="s">
        <v>6087</v>
      </c>
      <c r="G165" s="225"/>
      <c r="H165" s="229">
        <v>91.072999999999993</v>
      </c>
      <c r="I165" s="230"/>
      <c r="J165" s="225"/>
      <c r="K165" s="225"/>
      <c r="L165" s="231"/>
      <c r="M165" s="236"/>
      <c r="N165" s="237"/>
      <c r="O165" s="237"/>
      <c r="P165" s="237"/>
      <c r="Q165" s="237"/>
      <c r="R165" s="237"/>
      <c r="S165" s="237"/>
      <c r="T165" s="238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T165" s="235" t="s">
        <v>275</v>
      </c>
      <c r="AU165" s="235" t="s">
        <v>76</v>
      </c>
      <c r="AV165" s="12" t="s">
        <v>78</v>
      </c>
      <c r="AW165" s="12" t="s">
        <v>31</v>
      </c>
      <c r="AX165" s="12" t="s">
        <v>69</v>
      </c>
      <c r="AY165" s="235" t="s">
        <v>266</v>
      </c>
    </row>
    <row r="166" s="12" customFormat="1">
      <c r="A166" s="12"/>
      <c r="B166" s="224"/>
      <c r="C166" s="225"/>
      <c r="D166" s="226" t="s">
        <v>275</v>
      </c>
      <c r="E166" s="227" t="s">
        <v>2995</v>
      </c>
      <c r="F166" s="228" t="s">
        <v>6088</v>
      </c>
      <c r="G166" s="225"/>
      <c r="H166" s="229">
        <v>91.072999999999993</v>
      </c>
      <c r="I166" s="230"/>
      <c r="J166" s="225"/>
      <c r="K166" s="225"/>
      <c r="L166" s="231"/>
      <c r="M166" s="236"/>
      <c r="N166" s="237"/>
      <c r="O166" s="237"/>
      <c r="P166" s="237"/>
      <c r="Q166" s="237"/>
      <c r="R166" s="237"/>
      <c r="S166" s="237"/>
      <c r="T166" s="238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T166" s="235" t="s">
        <v>275</v>
      </c>
      <c r="AU166" s="235" t="s">
        <v>76</v>
      </c>
      <c r="AV166" s="12" t="s">
        <v>78</v>
      </c>
      <c r="AW166" s="12" t="s">
        <v>31</v>
      </c>
      <c r="AX166" s="12" t="s">
        <v>76</v>
      </c>
      <c r="AY166" s="235" t="s">
        <v>266</v>
      </c>
    </row>
    <row r="167" s="2" customFormat="1" ht="16.5" customHeight="1">
      <c r="A167" s="38"/>
      <c r="B167" s="39"/>
      <c r="C167" s="239" t="s">
        <v>605</v>
      </c>
      <c r="D167" s="239" t="s">
        <v>299</v>
      </c>
      <c r="E167" s="240" t="s">
        <v>2984</v>
      </c>
      <c r="F167" s="241" t="s">
        <v>2985</v>
      </c>
      <c r="G167" s="242" t="s">
        <v>302</v>
      </c>
      <c r="H167" s="243">
        <v>182.14599999999999</v>
      </c>
      <c r="I167" s="244"/>
      <c r="J167" s="245">
        <f>ROUND(I167*H167,2)</f>
        <v>0</v>
      </c>
      <c r="K167" s="241" t="s">
        <v>271</v>
      </c>
      <c r="L167" s="246"/>
      <c r="M167" s="247" t="s">
        <v>19</v>
      </c>
      <c r="N167" s="248" t="s">
        <v>40</v>
      </c>
      <c r="O167" s="84"/>
      <c r="P167" s="215">
        <f>O167*H167</f>
        <v>0</v>
      </c>
      <c r="Q167" s="215">
        <v>0</v>
      </c>
      <c r="R167" s="215">
        <f>Q167*H167</f>
        <v>0</v>
      </c>
      <c r="S167" s="215">
        <v>0</v>
      </c>
      <c r="T167" s="216">
        <f>S167*H167</f>
        <v>0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217" t="s">
        <v>303</v>
      </c>
      <c r="AT167" s="217" t="s">
        <v>299</v>
      </c>
      <c r="AU167" s="217" t="s">
        <v>76</v>
      </c>
      <c r="AY167" s="17" t="s">
        <v>266</v>
      </c>
      <c r="BE167" s="218">
        <f>IF(N167="základní",J167,0)</f>
        <v>0</v>
      </c>
      <c r="BF167" s="218">
        <f>IF(N167="snížená",J167,0)</f>
        <v>0</v>
      </c>
      <c r="BG167" s="218">
        <f>IF(N167="zákl. přenesená",J167,0)</f>
        <v>0</v>
      </c>
      <c r="BH167" s="218">
        <f>IF(N167="sníž. přenesená",J167,0)</f>
        <v>0</v>
      </c>
      <c r="BI167" s="218">
        <f>IF(N167="nulová",J167,0)</f>
        <v>0</v>
      </c>
      <c r="BJ167" s="17" t="s">
        <v>76</v>
      </c>
      <c r="BK167" s="218">
        <f>ROUND(I167*H167,2)</f>
        <v>0</v>
      </c>
      <c r="BL167" s="17" t="s">
        <v>265</v>
      </c>
      <c r="BM167" s="217" t="s">
        <v>6089</v>
      </c>
    </row>
    <row r="168" s="2" customFormat="1">
      <c r="A168" s="38"/>
      <c r="B168" s="39"/>
      <c r="C168" s="40"/>
      <c r="D168" s="219" t="s">
        <v>273</v>
      </c>
      <c r="E168" s="40"/>
      <c r="F168" s="220" t="s">
        <v>2987</v>
      </c>
      <c r="G168" s="40"/>
      <c r="H168" s="40"/>
      <c r="I168" s="221"/>
      <c r="J168" s="40"/>
      <c r="K168" s="40"/>
      <c r="L168" s="44"/>
      <c r="M168" s="222"/>
      <c r="N168" s="223"/>
      <c r="O168" s="84"/>
      <c r="P168" s="84"/>
      <c r="Q168" s="84"/>
      <c r="R168" s="84"/>
      <c r="S168" s="84"/>
      <c r="T168" s="85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T168" s="17" t="s">
        <v>273</v>
      </c>
      <c r="AU168" s="17" t="s">
        <v>76</v>
      </c>
    </row>
    <row r="169" s="12" customFormat="1">
      <c r="A169" s="12"/>
      <c r="B169" s="224"/>
      <c r="C169" s="225"/>
      <c r="D169" s="226" t="s">
        <v>275</v>
      </c>
      <c r="E169" s="227" t="s">
        <v>610</v>
      </c>
      <c r="F169" s="228" t="s">
        <v>6090</v>
      </c>
      <c r="G169" s="225"/>
      <c r="H169" s="229">
        <v>182.14599999999999</v>
      </c>
      <c r="I169" s="230"/>
      <c r="J169" s="225"/>
      <c r="K169" s="225"/>
      <c r="L169" s="231"/>
      <c r="M169" s="236"/>
      <c r="N169" s="237"/>
      <c r="O169" s="237"/>
      <c r="P169" s="237"/>
      <c r="Q169" s="237"/>
      <c r="R169" s="237"/>
      <c r="S169" s="237"/>
      <c r="T169" s="238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T169" s="235" t="s">
        <v>275</v>
      </c>
      <c r="AU169" s="235" t="s">
        <v>76</v>
      </c>
      <c r="AV169" s="12" t="s">
        <v>78</v>
      </c>
      <c r="AW169" s="12" t="s">
        <v>31</v>
      </c>
      <c r="AX169" s="12" t="s">
        <v>69</v>
      </c>
      <c r="AY169" s="235" t="s">
        <v>266</v>
      </c>
    </row>
    <row r="170" s="12" customFormat="1">
      <c r="A170" s="12"/>
      <c r="B170" s="224"/>
      <c r="C170" s="225"/>
      <c r="D170" s="226" t="s">
        <v>275</v>
      </c>
      <c r="E170" s="227" t="s">
        <v>401</v>
      </c>
      <c r="F170" s="228" t="s">
        <v>4643</v>
      </c>
      <c r="G170" s="225"/>
      <c r="H170" s="229">
        <v>182.14599999999999</v>
      </c>
      <c r="I170" s="230"/>
      <c r="J170" s="225"/>
      <c r="K170" s="225"/>
      <c r="L170" s="231"/>
      <c r="M170" s="236"/>
      <c r="N170" s="237"/>
      <c r="O170" s="237"/>
      <c r="P170" s="237"/>
      <c r="Q170" s="237"/>
      <c r="R170" s="237"/>
      <c r="S170" s="237"/>
      <c r="T170" s="238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T170" s="235" t="s">
        <v>275</v>
      </c>
      <c r="AU170" s="235" t="s">
        <v>76</v>
      </c>
      <c r="AV170" s="12" t="s">
        <v>78</v>
      </c>
      <c r="AW170" s="12" t="s">
        <v>31</v>
      </c>
      <c r="AX170" s="12" t="s">
        <v>76</v>
      </c>
      <c r="AY170" s="235" t="s">
        <v>266</v>
      </c>
    </row>
    <row r="171" s="11" customFormat="1" ht="25.92" customHeight="1">
      <c r="A171" s="11"/>
      <c r="B171" s="192"/>
      <c r="C171" s="193"/>
      <c r="D171" s="194" t="s">
        <v>68</v>
      </c>
      <c r="E171" s="195" t="s">
        <v>1791</v>
      </c>
      <c r="F171" s="195" t="s">
        <v>1792</v>
      </c>
      <c r="G171" s="193"/>
      <c r="H171" s="193"/>
      <c r="I171" s="196"/>
      <c r="J171" s="197">
        <f>BK171</f>
        <v>0</v>
      </c>
      <c r="K171" s="193"/>
      <c r="L171" s="198"/>
      <c r="M171" s="199"/>
      <c r="N171" s="200"/>
      <c r="O171" s="200"/>
      <c r="P171" s="201">
        <f>SUM(P172:P212)</f>
        <v>0</v>
      </c>
      <c r="Q171" s="200"/>
      <c r="R171" s="201">
        <f>SUM(R172:R212)</f>
        <v>0</v>
      </c>
      <c r="S171" s="200"/>
      <c r="T171" s="202">
        <f>SUM(T172:T212)</f>
        <v>0</v>
      </c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R171" s="203" t="s">
        <v>265</v>
      </c>
      <c r="AT171" s="204" t="s">
        <v>68</v>
      </c>
      <c r="AU171" s="204" t="s">
        <v>69</v>
      </c>
      <c r="AY171" s="203" t="s">
        <v>266</v>
      </c>
      <c r="BK171" s="205">
        <f>SUM(BK172:BK212)</f>
        <v>0</v>
      </c>
    </row>
    <row r="172" s="2" customFormat="1" ht="24.15" customHeight="1">
      <c r="A172" s="38"/>
      <c r="B172" s="39"/>
      <c r="C172" s="206" t="s">
        <v>697</v>
      </c>
      <c r="D172" s="206" t="s">
        <v>267</v>
      </c>
      <c r="E172" s="207" t="s">
        <v>6091</v>
      </c>
      <c r="F172" s="208" t="s">
        <v>6092</v>
      </c>
      <c r="G172" s="209" t="s">
        <v>299</v>
      </c>
      <c r="H172" s="210">
        <v>1598</v>
      </c>
      <c r="I172" s="211"/>
      <c r="J172" s="212">
        <f>ROUND(I172*H172,2)</f>
        <v>0</v>
      </c>
      <c r="K172" s="208" t="s">
        <v>271</v>
      </c>
      <c r="L172" s="44"/>
      <c r="M172" s="213" t="s">
        <v>19</v>
      </c>
      <c r="N172" s="214" t="s">
        <v>40</v>
      </c>
      <c r="O172" s="84"/>
      <c r="P172" s="215">
        <f>O172*H172</f>
        <v>0</v>
      </c>
      <c r="Q172" s="215">
        <v>0</v>
      </c>
      <c r="R172" s="215">
        <f>Q172*H172</f>
        <v>0</v>
      </c>
      <c r="S172" s="215">
        <v>0</v>
      </c>
      <c r="T172" s="216">
        <f>S172*H172</f>
        <v>0</v>
      </c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R172" s="217" t="s">
        <v>265</v>
      </c>
      <c r="AT172" s="217" t="s">
        <v>267</v>
      </c>
      <c r="AU172" s="217" t="s">
        <v>76</v>
      </c>
      <c r="AY172" s="17" t="s">
        <v>266</v>
      </c>
      <c r="BE172" s="218">
        <f>IF(N172="základní",J172,0)</f>
        <v>0</v>
      </c>
      <c r="BF172" s="218">
        <f>IF(N172="snížená",J172,0)</f>
        <v>0</v>
      </c>
      <c r="BG172" s="218">
        <f>IF(N172="zákl. přenesená",J172,0)</f>
        <v>0</v>
      </c>
      <c r="BH172" s="218">
        <f>IF(N172="sníž. přenesená",J172,0)</f>
        <v>0</v>
      </c>
      <c r="BI172" s="218">
        <f>IF(N172="nulová",J172,0)</f>
        <v>0</v>
      </c>
      <c r="BJ172" s="17" t="s">
        <v>76</v>
      </c>
      <c r="BK172" s="218">
        <f>ROUND(I172*H172,2)</f>
        <v>0</v>
      </c>
      <c r="BL172" s="17" t="s">
        <v>265</v>
      </c>
      <c r="BM172" s="217" t="s">
        <v>6093</v>
      </c>
    </row>
    <row r="173" s="2" customFormat="1">
      <c r="A173" s="38"/>
      <c r="B173" s="39"/>
      <c r="C173" s="40"/>
      <c r="D173" s="219" t="s">
        <v>273</v>
      </c>
      <c r="E173" s="40"/>
      <c r="F173" s="220" t="s">
        <v>6094</v>
      </c>
      <c r="G173" s="40"/>
      <c r="H173" s="40"/>
      <c r="I173" s="221"/>
      <c r="J173" s="40"/>
      <c r="K173" s="40"/>
      <c r="L173" s="44"/>
      <c r="M173" s="222"/>
      <c r="N173" s="223"/>
      <c r="O173" s="84"/>
      <c r="P173" s="84"/>
      <c r="Q173" s="84"/>
      <c r="R173" s="84"/>
      <c r="S173" s="84"/>
      <c r="T173" s="85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T173" s="17" t="s">
        <v>273</v>
      </c>
      <c r="AU173" s="17" t="s">
        <v>76</v>
      </c>
    </row>
    <row r="174" s="12" customFormat="1">
      <c r="A174" s="12"/>
      <c r="B174" s="224"/>
      <c r="C174" s="225"/>
      <c r="D174" s="226" t="s">
        <v>275</v>
      </c>
      <c r="E174" s="227" t="s">
        <v>702</v>
      </c>
      <c r="F174" s="228" t="s">
        <v>6095</v>
      </c>
      <c r="G174" s="225"/>
      <c r="H174" s="229">
        <v>1598</v>
      </c>
      <c r="I174" s="230"/>
      <c r="J174" s="225"/>
      <c r="K174" s="225"/>
      <c r="L174" s="231"/>
      <c r="M174" s="236"/>
      <c r="N174" s="237"/>
      <c r="O174" s="237"/>
      <c r="P174" s="237"/>
      <c r="Q174" s="237"/>
      <c r="R174" s="237"/>
      <c r="S174" s="237"/>
      <c r="T174" s="238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T174" s="235" t="s">
        <v>275</v>
      </c>
      <c r="AU174" s="235" t="s">
        <v>76</v>
      </c>
      <c r="AV174" s="12" t="s">
        <v>78</v>
      </c>
      <c r="AW174" s="12" t="s">
        <v>31</v>
      </c>
      <c r="AX174" s="12" t="s">
        <v>69</v>
      </c>
      <c r="AY174" s="235" t="s">
        <v>266</v>
      </c>
    </row>
    <row r="175" s="12" customFormat="1">
      <c r="A175" s="12"/>
      <c r="B175" s="224"/>
      <c r="C175" s="225"/>
      <c r="D175" s="226" t="s">
        <v>275</v>
      </c>
      <c r="E175" s="227" t="s">
        <v>3820</v>
      </c>
      <c r="F175" s="228" t="s">
        <v>6096</v>
      </c>
      <c r="G175" s="225"/>
      <c r="H175" s="229">
        <v>1598</v>
      </c>
      <c r="I175" s="230"/>
      <c r="J175" s="225"/>
      <c r="K175" s="225"/>
      <c r="L175" s="231"/>
      <c r="M175" s="236"/>
      <c r="N175" s="237"/>
      <c r="O175" s="237"/>
      <c r="P175" s="237"/>
      <c r="Q175" s="237"/>
      <c r="R175" s="237"/>
      <c r="S175" s="237"/>
      <c r="T175" s="238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T175" s="235" t="s">
        <v>275</v>
      </c>
      <c r="AU175" s="235" t="s">
        <v>76</v>
      </c>
      <c r="AV175" s="12" t="s">
        <v>78</v>
      </c>
      <c r="AW175" s="12" t="s">
        <v>31</v>
      </c>
      <c r="AX175" s="12" t="s">
        <v>76</v>
      </c>
      <c r="AY175" s="235" t="s">
        <v>266</v>
      </c>
    </row>
    <row r="176" s="2" customFormat="1" ht="16.5" customHeight="1">
      <c r="A176" s="38"/>
      <c r="B176" s="39"/>
      <c r="C176" s="206" t="s">
        <v>704</v>
      </c>
      <c r="D176" s="206" t="s">
        <v>267</v>
      </c>
      <c r="E176" s="207" t="s">
        <v>6097</v>
      </c>
      <c r="F176" s="208" t="s">
        <v>6098</v>
      </c>
      <c r="G176" s="209" t="s">
        <v>299</v>
      </c>
      <c r="H176" s="210">
        <v>1598</v>
      </c>
      <c r="I176" s="211"/>
      <c r="J176" s="212">
        <f>ROUND(I176*H176,2)</f>
        <v>0</v>
      </c>
      <c r="K176" s="208" t="s">
        <v>19</v>
      </c>
      <c r="L176" s="44"/>
      <c r="M176" s="213" t="s">
        <v>19</v>
      </c>
      <c r="N176" s="214" t="s">
        <v>40</v>
      </c>
      <c r="O176" s="84"/>
      <c r="P176" s="215">
        <f>O176*H176</f>
        <v>0</v>
      </c>
      <c r="Q176" s="215">
        <v>0</v>
      </c>
      <c r="R176" s="215">
        <f>Q176*H176</f>
        <v>0</v>
      </c>
      <c r="S176" s="215">
        <v>0</v>
      </c>
      <c r="T176" s="216">
        <f>S176*H176</f>
        <v>0</v>
      </c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R176" s="217" t="s">
        <v>265</v>
      </c>
      <c r="AT176" s="217" t="s">
        <v>267</v>
      </c>
      <c r="AU176" s="217" t="s">
        <v>76</v>
      </c>
      <c r="AY176" s="17" t="s">
        <v>266</v>
      </c>
      <c r="BE176" s="218">
        <f>IF(N176="základní",J176,0)</f>
        <v>0</v>
      </c>
      <c r="BF176" s="218">
        <f>IF(N176="snížená",J176,0)</f>
        <v>0</v>
      </c>
      <c r="BG176" s="218">
        <f>IF(N176="zákl. přenesená",J176,0)</f>
        <v>0</v>
      </c>
      <c r="BH176" s="218">
        <f>IF(N176="sníž. přenesená",J176,0)</f>
        <v>0</v>
      </c>
      <c r="BI176" s="218">
        <f>IF(N176="nulová",J176,0)</f>
        <v>0</v>
      </c>
      <c r="BJ176" s="17" t="s">
        <v>76</v>
      </c>
      <c r="BK176" s="218">
        <f>ROUND(I176*H176,2)</f>
        <v>0</v>
      </c>
      <c r="BL176" s="17" t="s">
        <v>265</v>
      </c>
      <c r="BM176" s="217" t="s">
        <v>6099</v>
      </c>
    </row>
    <row r="177" s="2" customFormat="1" ht="16.5" customHeight="1">
      <c r="A177" s="38"/>
      <c r="B177" s="39"/>
      <c r="C177" s="206" t="s">
        <v>711</v>
      </c>
      <c r="D177" s="206" t="s">
        <v>267</v>
      </c>
      <c r="E177" s="207" t="s">
        <v>6100</v>
      </c>
      <c r="F177" s="208" t="s">
        <v>6101</v>
      </c>
      <c r="G177" s="209" t="s">
        <v>299</v>
      </c>
      <c r="H177" s="210">
        <v>1598</v>
      </c>
      <c r="I177" s="211"/>
      <c r="J177" s="212">
        <f>ROUND(I177*H177,2)</f>
        <v>0</v>
      </c>
      <c r="K177" s="208" t="s">
        <v>271</v>
      </c>
      <c r="L177" s="44"/>
      <c r="M177" s="213" t="s">
        <v>19</v>
      </c>
      <c r="N177" s="214" t="s">
        <v>40</v>
      </c>
      <c r="O177" s="84"/>
      <c r="P177" s="215">
        <f>O177*H177</f>
        <v>0</v>
      </c>
      <c r="Q177" s="215">
        <v>0</v>
      </c>
      <c r="R177" s="215">
        <f>Q177*H177</f>
        <v>0</v>
      </c>
      <c r="S177" s="215">
        <v>0</v>
      </c>
      <c r="T177" s="216">
        <f>S177*H177</f>
        <v>0</v>
      </c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R177" s="217" t="s">
        <v>265</v>
      </c>
      <c r="AT177" s="217" t="s">
        <v>267</v>
      </c>
      <c r="AU177" s="217" t="s">
        <v>76</v>
      </c>
      <c r="AY177" s="17" t="s">
        <v>266</v>
      </c>
      <c r="BE177" s="218">
        <f>IF(N177="základní",J177,0)</f>
        <v>0</v>
      </c>
      <c r="BF177" s="218">
        <f>IF(N177="snížená",J177,0)</f>
        <v>0</v>
      </c>
      <c r="BG177" s="218">
        <f>IF(N177="zákl. přenesená",J177,0)</f>
        <v>0</v>
      </c>
      <c r="BH177" s="218">
        <f>IF(N177="sníž. přenesená",J177,0)</f>
        <v>0</v>
      </c>
      <c r="BI177" s="218">
        <f>IF(N177="nulová",J177,0)</f>
        <v>0</v>
      </c>
      <c r="BJ177" s="17" t="s">
        <v>76</v>
      </c>
      <c r="BK177" s="218">
        <f>ROUND(I177*H177,2)</f>
        <v>0</v>
      </c>
      <c r="BL177" s="17" t="s">
        <v>265</v>
      </c>
      <c r="BM177" s="217" t="s">
        <v>6102</v>
      </c>
    </row>
    <row r="178" s="2" customFormat="1">
      <c r="A178" s="38"/>
      <c r="B178" s="39"/>
      <c r="C178" s="40"/>
      <c r="D178" s="219" t="s">
        <v>273</v>
      </c>
      <c r="E178" s="40"/>
      <c r="F178" s="220" t="s">
        <v>6103</v>
      </c>
      <c r="G178" s="40"/>
      <c r="H178" s="40"/>
      <c r="I178" s="221"/>
      <c r="J178" s="40"/>
      <c r="K178" s="40"/>
      <c r="L178" s="44"/>
      <c r="M178" s="222"/>
      <c r="N178" s="223"/>
      <c r="O178" s="84"/>
      <c r="P178" s="84"/>
      <c r="Q178" s="84"/>
      <c r="R178" s="84"/>
      <c r="S178" s="84"/>
      <c r="T178" s="85"/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T178" s="17" t="s">
        <v>273</v>
      </c>
      <c r="AU178" s="17" t="s">
        <v>76</v>
      </c>
    </row>
    <row r="179" s="2" customFormat="1" ht="24.15" customHeight="1">
      <c r="A179" s="38"/>
      <c r="B179" s="39"/>
      <c r="C179" s="206" t="s">
        <v>718</v>
      </c>
      <c r="D179" s="206" t="s">
        <v>267</v>
      </c>
      <c r="E179" s="207" t="s">
        <v>6104</v>
      </c>
      <c r="F179" s="208" t="s">
        <v>6105</v>
      </c>
      <c r="G179" s="209" t="s">
        <v>341</v>
      </c>
      <c r="H179" s="210">
        <v>1</v>
      </c>
      <c r="I179" s="211"/>
      <c r="J179" s="212">
        <f>ROUND(I179*H179,2)</f>
        <v>0</v>
      </c>
      <c r="K179" s="208" t="s">
        <v>271</v>
      </c>
      <c r="L179" s="44"/>
      <c r="M179" s="213" t="s">
        <v>19</v>
      </c>
      <c r="N179" s="214" t="s">
        <v>40</v>
      </c>
      <c r="O179" s="84"/>
      <c r="P179" s="215">
        <f>O179*H179</f>
        <v>0</v>
      </c>
      <c r="Q179" s="215">
        <v>0</v>
      </c>
      <c r="R179" s="215">
        <f>Q179*H179</f>
        <v>0</v>
      </c>
      <c r="S179" s="215">
        <v>0</v>
      </c>
      <c r="T179" s="216">
        <f>S179*H179</f>
        <v>0</v>
      </c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R179" s="217" t="s">
        <v>265</v>
      </c>
      <c r="AT179" s="217" t="s">
        <v>267</v>
      </c>
      <c r="AU179" s="217" t="s">
        <v>76</v>
      </c>
      <c r="AY179" s="17" t="s">
        <v>266</v>
      </c>
      <c r="BE179" s="218">
        <f>IF(N179="základní",J179,0)</f>
        <v>0</v>
      </c>
      <c r="BF179" s="218">
        <f>IF(N179="snížená",J179,0)</f>
        <v>0</v>
      </c>
      <c r="BG179" s="218">
        <f>IF(N179="zákl. přenesená",J179,0)</f>
        <v>0</v>
      </c>
      <c r="BH179" s="218">
        <f>IF(N179="sníž. přenesená",J179,0)</f>
        <v>0</v>
      </c>
      <c r="BI179" s="218">
        <f>IF(N179="nulová",J179,0)</f>
        <v>0</v>
      </c>
      <c r="BJ179" s="17" t="s">
        <v>76</v>
      </c>
      <c r="BK179" s="218">
        <f>ROUND(I179*H179,2)</f>
        <v>0</v>
      </c>
      <c r="BL179" s="17" t="s">
        <v>265</v>
      </c>
      <c r="BM179" s="217" t="s">
        <v>6106</v>
      </c>
    </row>
    <row r="180" s="2" customFormat="1">
      <c r="A180" s="38"/>
      <c r="B180" s="39"/>
      <c r="C180" s="40"/>
      <c r="D180" s="219" t="s">
        <v>273</v>
      </c>
      <c r="E180" s="40"/>
      <c r="F180" s="220" t="s">
        <v>6107</v>
      </c>
      <c r="G180" s="40"/>
      <c r="H180" s="40"/>
      <c r="I180" s="221"/>
      <c r="J180" s="40"/>
      <c r="K180" s="40"/>
      <c r="L180" s="44"/>
      <c r="M180" s="222"/>
      <c r="N180" s="223"/>
      <c r="O180" s="84"/>
      <c r="P180" s="84"/>
      <c r="Q180" s="84"/>
      <c r="R180" s="84"/>
      <c r="S180" s="84"/>
      <c r="T180" s="85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T180" s="17" t="s">
        <v>273</v>
      </c>
      <c r="AU180" s="17" t="s">
        <v>76</v>
      </c>
    </row>
    <row r="181" s="12" customFormat="1">
      <c r="A181" s="12"/>
      <c r="B181" s="224"/>
      <c r="C181" s="225"/>
      <c r="D181" s="226" t="s">
        <v>275</v>
      </c>
      <c r="E181" s="227" t="s">
        <v>1644</v>
      </c>
      <c r="F181" s="228" t="s">
        <v>6108</v>
      </c>
      <c r="G181" s="225"/>
      <c r="H181" s="229">
        <v>1</v>
      </c>
      <c r="I181" s="230"/>
      <c r="J181" s="225"/>
      <c r="K181" s="225"/>
      <c r="L181" s="231"/>
      <c r="M181" s="236"/>
      <c r="N181" s="237"/>
      <c r="O181" s="237"/>
      <c r="P181" s="237"/>
      <c r="Q181" s="237"/>
      <c r="R181" s="237"/>
      <c r="S181" s="237"/>
      <c r="T181" s="238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T181" s="235" t="s">
        <v>275</v>
      </c>
      <c r="AU181" s="235" t="s">
        <v>76</v>
      </c>
      <c r="AV181" s="12" t="s">
        <v>78</v>
      </c>
      <c r="AW181" s="12" t="s">
        <v>31</v>
      </c>
      <c r="AX181" s="12" t="s">
        <v>69</v>
      </c>
      <c r="AY181" s="235" t="s">
        <v>266</v>
      </c>
    </row>
    <row r="182" s="12" customFormat="1">
      <c r="A182" s="12"/>
      <c r="B182" s="224"/>
      <c r="C182" s="225"/>
      <c r="D182" s="226" t="s">
        <v>275</v>
      </c>
      <c r="E182" s="227" t="s">
        <v>2846</v>
      </c>
      <c r="F182" s="228" t="s">
        <v>6109</v>
      </c>
      <c r="G182" s="225"/>
      <c r="H182" s="229">
        <v>1</v>
      </c>
      <c r="I182" s="230"/>
      <c r="J182" s="225"/>
      <c r="K182" s="225"/>
      <c r="L182" s="231"/>
      <c r="M182" s="236"/>
      <c r="N182" s="237"/>
      <c r="O182" s="237"/>
      <c r="P182" s="237"/>
      <c r="Q182" s="237"/>
      <c r="R182" s="237"/>
      <c r="S182" s="237"/>
      <c r="T182" s="238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T182" s="235" t="s">
        <v>275</v>
      </c>
      <c r="AU182" s="235" t="s">
        <v>76</v>
      </c>
      <c r="AV182" s="12" t="s">
        <v>78</v>
      </c>
      <c r="AW182" s="12" t="s">
        <v>31</v>
      </c>
      <c r="AX182" s="12" t="s">
        <v>76</v>
      </c>
      <c r="AY182" s="235" t="s">
        <v>266</v>
      </c>
    </row>
    <row r="183" s="2" customFormat="1" ht="24.15" customHeight="1">
      <c r="A183" s="38"/>
      <c r="B183" s="39"/>
      <c r="C183" s="206" t="s">
        <v>723</v>
      </c>
      <c r="D183" s="206" t="s">
        <v>267</v>
      </c>
      <c r="E183" s="207" t="s">
        <v>6110</v>
      </c>
      <c r="F183" s="208" t="s">
        <v>6111</v>
      </c>
      <c r="G183" s="209" t="s">
        <v>299</v>
      </c>
      <c r="H183" s="210">
        <v>0.40000000000000002</v>
      </c>
      <c r="I183" s="211"/>
      <c r="J183" s="212">
        <f>ROUND(I183*H183,2)</f>
        <v>0</v>
      </c>
      <c r="K183" s="208" t="s">
        <v>271</v>
      </c>
      <c r="L183" s="44"/>
      <c r="M183" s="213" t="s">
        <v>19</v>
      </c>
      <c r="N183" s="214" t="s">
        <v>40</v>
      </c>
      <c r="O183" s="84"/>
      <c r="P183" s="215">
        <f>O183*H183</f>
        <v>0</v>
      </c>
      <c r="Q183" s="215">
        <v>0</v>
      </c>
      <c r="R183" s="215">
        <f>Q183*H183</f>
        <v>0</v>
      </c>
      <c r="S183" s="215">
        <v>0</v>
      </c>
      <c r="T183" s="216">
        <f>S183*H183</f>
        <v>0</v>
      </c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R183" s="217" t="s">
        <v>265</v>
      </c>
      <c r="AT183" s="217" t="s">
        <v>267</v>
      </c>
      <c r="AU183" s="217" t="s">
        <v>76</v>
      </c>
      <c r="AY183" s="17" t="s">
        <v>266</v>
      </c>
      <c r="BE183" s="218">
        <f>IF(N183="základní",J183,0)</f>
        <v>0</v>
      </c>
      <c r="BF183" s="218">
        <f>IF(N183="snížená",J183,0)</f>
        <v>0</v>
      </c>
      <c r="BG183" s="218">
        <f>IF(N183="zákl. přenesená",J183,0)</f>
        <v>0</v>
      </c>
      <c r="BH183" s="218">
        <f>IF(N183="sníž. přenesená",J183,0)</f>
        <v>0</v>
      </c>
      <c r="BI183" s="218">
        <f>IF(N183="nulová",J183,0)</f>
        <v>0</v>
      </c>
      <c r="BJ183" s="17" t="s">
        <v>76</v>
      </c>
      <c r="BK183" s="218">
        <f>ROUND(I183*H183,2)</f>
        <v>0</v>
      </c>
      <c r="BL183" s="17" t="s">
        <v>265</v>
      </c>
      <c r="BM183" s="217" t="s">
        <v>6112</v>
      </c>
    </row>
    <row r="184" s="2" customFormat="1">
      <c r="A184" s="38"/>
      <c r="B184" s="39"/>
      <c r="C184" s="40"/>
      <c r="D184" s="219" t="s">
        <v>273</v>
      </c>
      <c r="E184" s="40"/>
      <c r="F184" s="220" t="s">
        <v>6113</v>
      </c>
      <c r="G184" s="40"/>
      <c r="H184" s="40"/>
      <c r="I184" s="221"/>
      <c r="J184" s="40"/>
      <c r="K184" s="40"/>
      <c r="L184" s="44"/>
      <c r="M184" s="222"/>
      <c r="N184" s="223"/>
      <c r="O184" s="84"/>
      <c r="P184" s="84"/>
      <c r="Q184" s="84"/>
      <c r="R184" s="84"/>
      <c r="S184" s="84"/>
      <c r="T184" s="85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T184" s="17" t="s">
        <v>273</v>
      </c>
      <c r="AU184" s="17" t="s">
        <v>76</v>
      </c>
    </row>
    <row r="185" s="12" customFormat="1">
      <c r="A185" s="12"/>
      <c r="B185" s="224"/>
      <c r="C185" s="225"/>
      <c r="D185" s="226" t="s">
        <v>275</v>
      </c>
      <c r="E185" s="227" t="s">
        <v>728</v>
      </c>
      <c r="F185" s="228" t="s">
        <v>6114</v>
      </c>
      <c r="G185" s="225"/>
      <c r="H185" s="229">
        <v>0.40000000000000002</v>
      </c>
      <c r="I185" s="230"/>
      <c r="J185" s="225"/>
      <c r="K185" s="225"/>
      <c r="L185" s="231"/>
      <c r="M185" s="236"/>
      <c r="N185" s="237"/>
      <c r="O185" s="237"/>
      <c r="P185" s="237"/>
      <c r="Q185" s="237"/>
      <c r="R185" s="237"/>
      <c r="S185" s="237"/>
      <c r="T185" s="238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T185" s="235" t="s">
        <v>275</v>
      </c>
      <c r="AU185" s="235" t="s">
        <v>76</v>
      </c>
      <c r="AV185" s="12" t="s">
        <v>78</v>
      </c>
      <c r="AW185" s="12" t="s">
        <v>31</v>
      </c>
      <c r="AX185" s="12" t="s">
        <v>69</v>
      </c>
      <c r="AY185" s="235" t="s">
        <v>266</v>
      </c>
    </row>
    <row r="186" s="12" customFormat="1">
      <c r="A186" s="12"/>
      <c r="B186" s="224"/>
      <c r="C186" s="225"/>
      <c r="D186" s="226" t="s">
        <v>275</v>
      </c>
      <c r="E186" s="227" t="s">
        <v>2642</v>
      </c>
      <c r="F186" s="228" t="s">
        <v>4847</v>
      </c>
      <c r="G186" s="225"/>
      <c r="H186" s="229">
        <v>0.40000000000000002</v>
      </c>
      <c r="I186" s="230"/>
      <c r="J186" s="225"/>
      <c r="K186" s="225"/>
      <c r="L186" s="231"/>
      <c r="M186" s="236"/>
      <c r="N186" s="237"/>
      <c r="O186" s="237"/>
      <c r="P186" s="237"/>
      <c r="Q186" s="237"/>
      <c r="R186" s="237"/>
      <c r="S186" s="237"/>
      <c r="T186" s="238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T186" s="235" t="s">
        <v>275</v>
      </c>
      <c r="AU186" s="235" t="s">
        <v>76</v>
      </c>
      <c r="AV186" s="12" t="s">
        <v>78</v>
      </c>
      <c r="AW186" s="12" t="s">
        <v>31</v>
      </c>
      <c r="AX186" s="12" t="s">
        <v>76</v>
      </c>
      <c r="AY186" s="235" t="s">
        <v>266</v>
      </c>
    </row>
    <row r="187" s="2" customFormat="1" ht="16.5" customHeight="1">
      <c r="A187" s="38"/>
      <c r="B187" s="39"/>
      <c r="C187" s="206" t="s">
        <v>736</v>
      </c>
      <c r="D187" s="206" t="s">
        <v>267</v>
      </c>
      <c r="E187" s="207" t="s">
        <v>6115</v>
      </c>
      <c r="F187" s="208" t="s">
        <v>6116</v>
      </c>
      <c r="G187" s="209" t="s">
        <v>341</v>
      </c>
      <c r="H187" s="210">
        <v>1</v>
      </c>
      <c r="I187" s="211"/>
      <c r="J187" s="212">
        <f>ROUND(I187*H187,2)</f>
        <v>0</v>
      </c>
      <c r="K187" s="208" t="s">
        <v>19</v>
      </c>
      <c r="L187" s="44"/>
      <c r="M187" s="213" t="s">
        <v>19</v>
      </c>
      <c r="N187" s="214" t="s">
        <v>40</v>
      </c>
      <c r="O187" s="84"/>
      <c r="P187" s="215">
        <f>O187*H187</f>
        <v>0</v>
      </c>
      <c r="Q187" s="215">
        <v>0</v>
      </c>
      <c r="R187" s="215">
        <f>Q187*H187</f>
        <v>0</v>
      </c>
      <c r="S187" s="215">
        <v>0</v>
      </c>
      <c r="T187" s="216">
        <f>S187*H187</f>
        <v>0</v>
      </c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R187" s="217" t="s">
        <v>265</v>
      </c>
      <c r="AT187" s="217" t="s">
        <v>267</v>
      </c>
      <c r="AU187" s="217" t="s">
        <v>76</v>
      </c>
      <c r="AY187" s="17" t="s">
        <v>266</v>
      </c>
      <c r="BE187" s="218">
        <f>IF(N187="základní",J187,0)</f>
        <v>0</v>
      </c>
      <c r="BF187" s="218">
        <f>IF(N187="snížená",J187,0)</f>
        <v>0</v>
      </c>
      <c r="BG187" s="218">
        <f>IF(N187="zákl. přenesená",J187,0)</f>
        <v>0</v>
      </c>
      <c r="BH187" s="218">
        <f>IF(N187="sníž. přenesená",J187,0)</f>
        <v>0</v>
      </c>
      <c r="BI187" s="218">
        <f>IF(N187="nulová",J187,0)</f>
        <v>0</v>
      </c>
      <c r="BJ187" s="17" t="s">
        <v>76</v>
      </c>
      <c r="BK187" s="218">
        <f>ROUND(I187*H187,2)</f>
        <v>0</v>
      </c>
      <c r="BL187" s="17" t="s">
        <v>265</v>
      </c>
      <c r="BM187" s="217" t="s">
        <v>6117</v>
      </c>
    </row>
    <row r="188" s="12" customFormat="1">
      <c r="A188" s="12"/>
      <c r="B188" s="224"/>
      <c r="C188" s="225"/>
      <c r="D188" s="226" t="s">
        <v>275</v>
      </c>
      <c r="E188" s="227" t="s">
        <v>1779</v>
      </c>
      <c r="F188" s="228" t="s">
        <v>6108</v>
      </c>
      <c r="G188" s="225"/>
      <c r="H188" s="229">
        <v>1</v>
      </c>
      <c r="I188" s="230"/>
      <c r="J188" s="225"/>
      <c r="K188" s="225"/>
      <c r="L188" s="231"/>
      <c r="M188" s="236"/>
      <c r="N188" s="237"/>
      <c r="O188" s="237"/>
      <c r="P188" s="237"/>
      <c r="Q188" s="237"/>
      <c r="R188" s="237"/>
      <c r="S188" s="237"/>
      <c r="T188" s="238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T188" s="235" t="s">
        <v>275</v>
      </c>
      <c r="AU188" s="235" t="s">
        <v>76</v>
      </c>
      <c r="AV188" s="12" t="s">
        <v>78</v>
      </c>
      <c r="AW188" s="12" t="s">
        <v>31</v>
      </c>
      <c r="AX188" s="12" t="s">
        <v>69</v>
      </c>
      <c r="AY188" s="235" t="s">
        <v>266</v>
      </c>
    </row>
    <row r="189" s="12" customFormat="1">
      <c r="A189" s="12"/>
      <c r="B189" s="224"/>
      <c r="C189" s="225"/>
      <c r="D189" s="226" t="s">
        <v>275</v>
      </c>
      <c r="E189" s="227" t="s">
        <v>2650</v>
      </c>
      <c r="F189" s="228" t="s">
        <v>6118</v>
      </c>
      <c r="G189" s="225"/>
      <c r="H189" s="229">
        <v>1</v>
      </c>
      <c r="I189" s="230"/>
      <c r="J189" s="225"/>
      <c r="K189" s="225"/>
      <c r="L189" s="231"/>
      <c r="M189" s="236"/>
      <c r="N189" s="237"/>
      <c r="O189" s="237"/>
      <c r="P189" s="237"/>
      <c r="Q189" s="237"/>
      <c r="R189" s="237"/>
      <c r="S189" s="237"/>
      <c r="T189" s="238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T189" s="235" t="s">
        <v>275</v>
      </c>
      <c r="AU189" s="235" t="s">
        <v>76</v>
      </c>
      <c r="AV189" s="12" t="s">
        <v>78</v>
      </c>
      <c r="AW189" s="12" t="s">
        <v>31</v>
      </c>
      <c r="AX189" s="12" t="s">
        <v>76</v>
      </c>
      <c r="AY189" s="235" t="s">
        <v>266</v>
      </c>
    </row>
    <row r="190" s="2" customFormat="1" ht="24.15" customHeight="1">
      <c r="A190" s="38"/>
      <c r="B190" s="39"/>
      <c r="C190" s="206" t="s">
        <v>741</v>
      </c>
      <c r="D190" s="206" t="s">
        <v>267</v>
      </c>
      <c r="E190" s="207" t="s">
        <v>6119</v>
      </c>
      <c r="F190" s="208" t="s">
        <v>6120</v>
      </c>
      <c r="G190" s="209" t="s">
        <v>341</v>
      </c>
      <c r="H190" s="210">
        <v>1</v>
      </c>
      <c r="I190" s="211"/>
      <c r="J190" s="212">
        <f>ROUND(I190*H190,2)</f>
        <v>0</v>
      </c>
      <c r="K190" s="208" t="s">
        <v>19</v>
      </c>
      <c r="L190" s="44"/>
      <c r="M190" s="213" t="s">
        <v>19</v>
      </c>
      <c r="N190" s="214" t="s">
        <v>40</v>
      </c>
      <c r="O190" s="84"/>
      <c r="P190" s="215">
        <f>O190*H190</f>
        <v>0</v>
      </c>
      <c r="Q190" s="215">
        <v>0</v>
      </c>
      <c r="R190" s="215">
        <f>Q190*H190</f>
        <v>0</v>
      </c>
      <c r="S190" s="215">
        <v>0</v>
      </c>
      <c r="T190" s="216">
        <f>S190*H190</f>
        <v>0</v>
      </c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R190" s="217" t="s">
        <v>265</v>
      </c>
      <c r="AT190" s="217" t="s">
        <v>267</v>
      </c>
      <c r="AU190" s="217" t="s">
        <v>76</v>
      </c>
      <c r="AY190" s="17" t="s">
        <v>266</v>
      </c>
      <c r="BE190" s="218">
        <f>IF(N190="základní",J190,0)</f>
        <v>0</v>
      </c>
      <c r="BF190" s="218">
        <f>IF(N190="snížená",J190,0)</f>
        <v>0</v>
      </c>
      <c r="BG190" s="218">
        <f>IF(N190="zákl. přenesená",J190,0)</f>
        <v>0</v>
      </c>
      <c r="BH190" s="218">
        <f>IF(N190="sníž. přenesená",J190,0)</f>
        <v>0</v>
      </c>
      <c r="BI190" s="218">
        <f>IF(N190="nulová",J190,0)</f>
        <v>0</v>
      </c>
      <c r="BJ190" s="17" t="s">
        <v>76</v>
      </c>
      <c r="BK190" s="218">
        <f>ROUND(I190*H190,2)</f>
        <v>0</v>
      </c>
      <c r="BL190" s="17" t="s">
        <v>265</v>
      </c>
      <c r="BM190" s="217" t="s">
        <v>6121</v>
      </c>
    </row>
    <row r="191" s="12" customFormat="1">
      <c r="A191" s="12"/>
      <c r="B191" s="224"/>
      <c r="C191" s="225"/>
      <c r="D191" s="226" t="s">
        <v>275</v>
      </c>
      <c r="E191" s="227" t="s">
        <v>1646</v>
      </c>
      <c r="F191" s="228" t="s">
        <v>6122</v>
      </c>
      <c r="G191" s="225"/>
      <c r="H191" s="229">
        <v>1</v>
      </c>
      <c r="I191" s="230"/>
      <c r="J191" s="225"/>
      <c r="K191" s="225"/>
      <c r="L191" s="231"/>
      <c r="M191" s="236"/>
      <c r="N191" s="237"/>
      <c r="O191" s="237"/>
      <c r="P191" s="237"/>
      <c r="Q191" s="237"/>
      <c r="R191" s="237"/>
      <c r="S191" s="237"/>
      <c r="T191" s="238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T191" s="235" t="s">
        <v>275</v>
      </c>
      <c r="AU191" s="235" t="s">
        <v>76</v>
      </c>
      <c r="AV191" s="12" t="s">
        <v>78</v>
      </c>
      <c r="AW191" s="12" t="s">
        <v>31</v>
      </c>
      <c r="AX191" s="12" t="s">
        <v>69</v>
      </c>
      <c r="AY191" s="235" t="s">
        <v>266</v>
      </c>
    </row>
    <row r="192" s="12" customFormat="1">
      <c r="A192" s="12"/>
      <c r="B192" s="224"/>
      <c r="C192" s="225"/>
      <c r="D192" s="226" t="s">
        <v>275</v>
      </c>
      <c r="E192" s="227" t="s">
        <v>2056</v>
      </c>
      <c r="F192" s="228" t="s">
        <v>6123</v>
      </c>
      <c r="G192" s="225"/>
      <c r="H192" s="229">
        <v>1</v>
      </c>
      <c r="I192" s="230"/>
      <c r="J192" s="225"/>
      <c r="K192" s="225"/>
      <c r="L192" s="231"/>
      <c r="M192" s="236"/>
      <c r="N192" s="237"/>
      <c r="O192" s="237"/>
      <c r="P192" s="237"/>
      <c r="Q192" s="237"/>
      <c r="R192" s="237"/>
      <c r="S192" s="237"/>
      <c r="T192" s="238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T192" s="235" t="s">
        <v>275</v>
      </c>
      <c r="AU192" s="235" t="s">
        <v>76</v>
      </c>
      <c r="AV192" s="12" t="s">
        <v>78</v>
      </c>
      <c r="AW192" s="12" t="s">
        <v>31</v>
      </c>
      <c r="AX192" s="12" t="s">
        <v>76</v>
      </c>
      <c r="AY192" s="235" t="s">
        <v>266</v>
      </c>
    </row>
    <row r="193" s="2" customFormat="1" ht="24.15" customHeight="1">
      <c r="A193" s="38"/>
      <c r="B193" s="39"/>
      <c r="C193" s="206" t="s">
        <v>746</v>
      </c>
      <c r="D193" s="206" t="s">
        <v>267</v>
      </c>
      <c r="E193" s="207" t="s">
        <v>6124</v>
      </c>
      <c r="F193" s="208" t="s">
        <v>6125</v>
      </c>
      <c r="G193" s="209" t="s">
        <v>341</v>
      </c>
      <c r="H193" s="210">
        <v>1</v>
      </c>
      <c r="I193" s="211"/>
      <c r="J193" s="212">
        <f>ROUND(I193*H193,2)</f>
        <v>0</v>
      </c>
      <c r="K193" s="208" t="s">
        <v>19</v>
      </c>
      <c r="L193" s="44"/>
      <c r="M193" s="213" t="s">
        <v>19</v>
      </c>
      <c r="N193" s="214" t="s">
        <v>40</v>
      </c>
      <c r="O193" s="84"/>
      <c r="P193" s="215">
        <f>O193*H193</f>
        <v>0</v>
      </c>
      <c r="Q193" s="215">
        <v>0</v>
      </c>
      <c r="R193" s="215">
        <f>Q193*H193</f>
        <v>0</v>
      </c>
      <c r="S193" s="215">
        <v>0</v>
      </c>
      <c r="T193" s="216">
        <f>S193*H193</f>
        <v>0</v>
      </c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R193" s="217" t="s">
        <v>265</v>
      </c>
      <c r="AT193" s="217" t="s">
        <v>267</v>
      </c>
      <c r="AU193" s="217" t="s">
        <v>76</v>
      </c>
      <c r="AY193" s="17" t="s">
        <v>266</v>
      </c>
      <c r="BE193" s="218">
        <f>IF(N193="základní",J193,0)</f>
        <v>0</v>
      </c>
      <c r="BF193" s="218">
        <f>IF(N193="snížená",J193,0)</f>
        <v>0</v>
      </c>
      <c r="BG193" s="218">
        <f>IF(N193="zákl. přenesená",J193,0)</f>
        <v>0</v>
      </c>
      <c r="BH193" s="218">
        <f>IF(N193="sníž. přenesená",J193,0)</f>
        <v>0</v>
      </c>
      <c r="BI193" s="218">
        <f>IF(N193="nulová",J193,0)</f>
        <v>0</v>
      </c>
      <c r="BJ193" s="17" t="s">
        <v>76</v>
      </c>
      <c r="BK193" s="218">
        <f>ROUND(I193*H193,2)</f>
        <v>0</v>
      </c>
      <c r="BL193" s="17" t="s">
        <v>265</v>
      </c>
      <c r="BM193" s="217" t="s">
        <v>6126</v>
      </c>
    </row>
    <row r="194" s="12" customFormat="1">
      <c r="A194" s="12"/>
      <c r="B194" s="224"/>
      <c r="C194" s="225"/>
      <c r="D194" s="226" t="s">
        <v>275</v>
      </c>
      <c r="E194" s="227" t="s">
        <v>751</v>
      </c>
      <c r="F194" s="228" t="s">
        <v>6127</v>
      </c>
      <c r="G194" s="225"/>
      <c r="H194" s="229">
        <v>1</v>
      </c>
      <c r="I194" s="230"/>
      <c r="J194" s="225"/>
      <c r="K194" s="225"/>
      <c r="L194" s="231"/>
      <c r="M194" s="236"/>
      <c r="N194" s="237"/>
      <c r="O194" s="237"/>
      <c r="P194" s="237"/>
      <c r="Q194" s="237"/>
      <c r="R194" s="237"/>
      <c r="S194" s="237"/>
      <c r="T194" s="238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T194" s="235" t="s">
        <v>275</v>
      </c>
      <c r="AU194" s="235" t="s">
        <v>76</v>
      </c>
      <c r="AV194" s="12" t="s">
        <v>78</v>
      </c>
      <c r="AW194" s="12" t="s">
        <v>31</v>
      </c>
      <c r="AX194" s="12" t="s">
        <v>69</v>
      </c>
      <c r="AY194" s="235" t="s">
        <v>266</v>
      </c>
    </row>
    <row r="195" s="12" customFormat="1">
      <c r="A195" s="12"/>
      <c r="B195" s="224"/>
      <c r="C195" s="225"/>
      <c r="D195" s="226" t="s">
        <v>275</v>
      </c>
      <c r="E195" s="227" t="s">
        <v>415</v>
      </c>
      <c r="F195" s="228" t="s">
        <v>6128</v>
      </c>
      <c r="G195" s="225"/>
      <c r="H195" s="229">
        <v>1</v>
      </c>
      <c r="I195" s="230"/>
      <c r="J195" s="225"/>
      <c r="K195" s="225"/>
      <c r="L195" s="231"/>
      <c r="M195" s="236"/>
      <c r="N195" s="237"/>
      <c r="O195" s="237"/>
      <c r="P195" s="237"/>
      <c r="Q195" s="237"/>
      <c r="R195" s="237"/>
      <c r="S195" s="237"/>
      <c r="T195" s="238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T195" s="235" t="s">
        <v>275</v>
      </c>
      <c r="AU195" s="235" t="s">
        <v>76</v>
      </c>
      <c r="AV195" s="12" t="s">
        <v>78</v>
      </c>
      <c r="AW195" s="12" t="s">
        <v>31</v>
      </c>
      <c r="AX195" s="12" t="s">
        <v>76</v>
      </c>
      <c r="AY195" s="235" t="s">
        <v>266</v>
      </c>
    </row>
    <row r="196" s="2" customFormat="1" ht="24.15" customHeight="1">
      <c r="A196" s="38"/>
      <c r="B196" s="39"/>
      <c r="C196" s="206" t="s">
        <v>756</v>
      </c>
      <c r="D196" s="206" t="s">
        <v>267</v>
      </c>
      <c r="E196" s="207" t="s">
        <v>6129</v>
      </c>
      <c r="F196" s="208" t="s">
        <v>6130</v>
      </c>
      <c r="G196" s="209" t="s">
        <v>341</v>
      </c>
      <c r="H196" s="210">
        <v>1</v>
      </c>
      <c r="I196" s="211"/>
      <c r="J196" s="212">
        <f>ROUND(I196*H196,2)</f>
        <v>0</v>
      </c>
      <c r="K196" s="208" t="s">
        <v>19</v>
      </c>
      <c r="L196" s="44"/>
      <c r="M196" s="213" t="s">
        <v>19</v>
      </c>
      <c r="N196" s="214" t="s">
        <v>40</v>
      </c>
      <c r="O196" s="84"/>
      <c r="P196" s="215">
        <f>O196*H196</f>
        <v>0</v>
      </c>
      <c r="Q196" s="215">
        <v>0</v>
      </c>
      <c r="R196" s="215">
        <f>Q196*H196</f>
        <v>0</v>
      </c>
      <c r="S196" s="215">
        <v>0</v>
      </c>
      <c r="T196" s="216">
        <f>S196*H196</f>
        <v>0</v>
      </c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R196" s="217" t="s">
        <v>265</v>
      </c>
      <c r="AT196" s="217" t="s">
        <v>267</v>
      </c>
      <c r="AU196" s="217" t="s">
        <v>76</v>
      </c>
      <c r="AY196" s="17" t="s">
        <v>266</v>
      </c>
      <c r="BE196" s="218">
        <f>IF(N196="základní",J196,0)</f>
        <v>0</v>
      </c>
      <c r="BF196" s="218">
        <f>IF(N196="snížená",J196,0)</f>
        <v>0</v>
      </c>
      <c r="BG196" s="218">
        <f>IF(N196="zákl. přenesená",J196,0)</f>
        <v>0</v>
      </c>
      <c r="BH196" s="218">
        <f>IF(N196="sníž. přenesená",J196,0)</f>
        <v>0</v>
      </c>
      <c r="BI196" s="218">
        <f>IF(N196="nulová",J196,0)</f>
        <v>0</v>
      </c>
      <c r="BJ196" s="17" t="s">
        <v>76</v>
      </c>
      <c r="BK196" s="218">
        <f>ROUND(I196*H196,2)</f>
        <v>0</v>
      </c>
      <c r="BL196" s="17" t="s">
        <v>265</v>
      </c>
      <c r="BM196" s="217" t="s">
        <v>6131</v>
      </c>
    </row>
    <row r="197" s="12" customFormat="1">
      <c r="A197" s="12"/>
      <c r="B197" s="224"/>
      <c r="C197" s="225"/>
      <c r="D197" s="226" t="s">
        <v>275</v>
      </c>
      <c r="E197" s="227" t="s">
        <v>761</v>
      </c>
      <c r="F197" s="228" t="s">
        <v>6132</v>
      </c>
      <c r="G197" s="225"/>
      <c r="H197" s="229">
        <v>1</v>
      </c>
      <c r="I197" s="230"/>
      <c r="J197" s="225"/>
      <c r="K197" s="225"/>
      <c r="L197" s="231"/>
      <c r="M197" s="236"/>
      <c r="N197" s="237"/>
      <c r="O197" s="237"/>
      <c r="P197" s="237"/>
      <c r="Q197" s="237"/>
      <c r="R197" s="237"/>
      <c r="S197" s="237"/>
      <c r="T197" s="238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T197" s="235" t="s">
        <v>275</v>
      </c>
      <c r="AU197" s="235" t="s">
        <v>76</v>
      </c>
      <c r="AV197" s="12" t="s">
        <v>78</v>
      </c>
      <c r="AW197" s="12" t="s">
        <v>31</v>
      </c>
      <c r="AX197" s="12" t="s">
        <v>69</v>
      </c>
      <c r="AY197" s="235" t="s">
        <v>266</v>
      </c>
    </row>
    <row r="198" s="12" customFormat="1">
      <c r="A198" s="12"/>
      <c r="B198" s="224"/>
      <c r="C198" s="225"/>
      <c r="D198" s="226" t="s">
        <v>275</v>
      </c>
      <c r="E198" s="227" t="s">
        <v>6133</v>
      </c>
      <c r="F198" s="228" t="s">
        <v>6134</v>
      </c>
      <c r="G198" s="225"/>
      <c r="H198" s="229">
        <v>1</v>
      </c>
      <c r="I198" s="230"/>
      <c r="J198" s="225"/>
      <c r="K198" s="225"/>
      <c r="L198" s="231"/>
      <c r="M198" s="236"/>
      <c r="N198" s="237"/>
      <c r="O198" s="237"/>
      <c r="P198" s="237"/>
      <c r="Q198" s="237"/>
      <c r="R198" s="237"/>
      <c r="S198" s="237"/>
      <c r="T198" s="238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T198" s="235" t="s">
        <v>275</v>
      </c>
      <c r="AU198" s="235" t="s">
        <v>76</v>
      </c>
      <c r="AV198" s="12" t="s">
        <v>78</v>
      </c>
      <c r="AW198" s="12" t="s">
        <v>31</v>
      </c>
      <c r="AX198" s="12" t="s">
        <v>76</v>
      </c>
      <c r="AY198" s="235" t="s">
        <v>266</v>
      </c>
    </row>
    <row r="199" s="2" customFormat="1" ht="24.15" customHeight="1">
      <c r="A199" s="38"/>
      <c r="B199" s="39"/>
      <c r="C199" s="206" t="s">
        <v>763</v>
      </c>
      <c r="D199" s="206" t="s">
        <v>267</v>
      </c>
      <c r="E199" s="207" t="s">
        <v>6135</v>
      </c>
      <c r="F199" s="208" t="s">
        <v>6136</v>
      </c>
      <c r="G199" s="209" t="s">
        <v>341</v>
      </c>
      <c r="H199" s="210">
        <v>1</v>
      </c>
      <c r="I199" s="211"/>
      <c r="J199" s="212">
        <f>ROUND(I199*H199,2)</f>
        <v>0</v>
      </c>
      <c r="K199" s="208" t="s">
        <v>19</v>
      </c>
      <c r="L199" s="44"/>
      <c r="M199" s="213" t="s">
        <v>19</v>
      </c>
      <c r="N199" s="214" t="s">
        <v>40</v>
      </c>
      <c r="O199" s="84"/>
      <c r="P199" s="215">
        <f>O199*H199</f>
        <v>0</v>
      </c>
      <c r="Q199" s="215">
        <v>0</v>
      </c>
      <c r="R199" s="215">
        <f>Q199*H199</f>
        <v>0</v>
      </c>
      <c r="S199" s="215">
        <v>0</v>
      </c>
      <c r="T199" s="216">
        <f>S199*H199</f>
        <v>0</v>
      </c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R199" s="217" t="s">
        <v>265</v>
      </c>
      <c r="AT199" s="217" t="s">
        <v>267</v>
      </c>
      <c r="AU199" s="217" t="s">
        <v>76</v>
      </c>
      <c r="AY199" s="17" t="s">
        <v>266</v>
      </c>
      <c r="BE199" s="218">
        <f>IF(N199="základní",J199,0)</f>
        <v>0</v>
      </c>
      <c r="BF199" s="218">
        <f>IF(N199="snížená",J199,0)</f>
        <v>0</v>
      </c>
      <c r="BG199" s="218">
        <f>IF(N199="zákl. přenesená",J199,0)</f>
        <v>0</v>
      </c>
      <c r="BH199" s="218">
        <f>IF(N199="sníž. přenesená",J199,0)</f>
        <v>0</v>
      </c>
      <c r="BI199" s="218">
        <f>IF(N199="nulová",J199,0)</f>
        <v>0</v>
      </c>
      <c r="BJ199" s="17" t="s">
        <v>76</v>
      </c>
      <c r="BK199" s="218">
        <f>ROUND(I199*H199,2)</f>
        <v>0</v>
      </c>
      <c r="BL199" s="17" t="s">
        <v>265</v>
      </c>
      <c r="BM199" s="217" t="s">
        <v>6137</v>
      </c>
    </row>
    <row r="200" s="12" customFormat="1">
      <c r="A200" s="12"/>
      <c r="B200" s="224"/>
      <c r="C200" s="225"/>
      <c r="D200" s="226" t="s">
        <v>275</v>
      </c>
      <c r="E200" s="227" t="s">
        <v>2071</v>
      </c>
      <c r="F200" s="228" t="s">
        <v>6138</v>
      </c>
      <c r="G200" s="225"/>
      <c r="H200" s="229">
        <v>1</v>
      </c>
      <c r="I200" s="230"/>
      <c r="J200" s="225"/>
      <c r="K200" s="225"/>
      <c r="L200" s="231"/>
      <c r="M200" s="236"/>
      <c r="N200" s="237"/>
      <c r="O200" s="237"/>
      <c r="P200" s="237"/>
      <c r="Q200" s="237"/>
      <c r="R200" s="237"/>
      <c r="S200" s="237"/>
      <c r="T200" s="238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T200" s="235" t="s">
        <v>275</v>
      </c>
      <c r="AU200" s="235" t="s">
        <v>76</v>
      </c>
      <c r="AV200" s="12" t="s">
        <v>78</v>
      </c>
      <c r="AW200" s="12" t="s">
        <v>31</v>
      </c>
      <c r="AX200" s="12" t="s">
        <v>69</v>
      </c>
      <c r="AY200" s="235" t="s">
        <v>266</v>
      </c>
    </row>
    <row r="201" s="12" customFormat="1">
      <c r="A201" s="12"/>
      <c r="B201" s="224"/>
      <c r="C201" s="225"/>
      <c r="D201" s="226" t="s">
        <v>275</v>
      </c>
      <c r="E201" s="227" t="s">
        <v>2677</v>
      </c>
      <c r="F201" s="228" t="s">
        <v>6139</v>
      </c>
      <c r="G201" s="225"/>
      <c r="H201" s="229">
        <v>1</v>
      </c>
      <c r="I201" s="230"/>
      <c r="J201" s="225"/>
      <c r="K201" s="225"/>
      <c r="L201" s="231"/>
      <c r="M201" s="236"/>
      <c r="N201" s="237"/>
      <c r="O201" s="237"/>
      <c r="P201" s="237"/>
      <c r="Q201" s="237"/>
      <c r="R201" s="237"/>
      <c r="S201" s="237"/>
      <c r="T201" s="238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T201" s="235" t="s">
        <v>275</v>
      </c>
      <c r="AU201" s="235" t="s">
        <v>76</v>
      </c>
      <c r="AV201" s="12" t="s">
        <v>78</v>
      </c>
      <c r="AW201" s="12" t="s">
        <v>31</v>
      </c>
      <c r="AX201" s="12" t="s">
        <v>76</v>
      </c>
      <c r="AY201" s="235" t="s">
        <v>266</v>
      </c>
    </row>
    <row r="202" s="2" customFormat="1" ht="24.15" customHeight="1">
      <c r="A202" s="38"/>
      <c r="B202" s="39"/>
      <c r="C202" s="206" t="s">
        <v>768</v>
      </c>
      <c r="D202" s="206" t="s">
        <v>267</v>
      </c>
      <c r="E202" s="207" t="s">
        <v>6140</v>
      </c>
      <c r="F202" s="208" t="s">
        <v>6141</v>
      </c>
      <c r="G202" s="209" t="s">
        <v>341</v>
      </c>
      <c r="H202" s="210">
        <v>4</v>
      </c>
      <c r="I202" s="211"/>
      <c r="J202" s="212">
        <f>ROUND(I202*H202,2)</f>
        <v>0</v>
      </c>
      <c r="K202" s="208" t="s">
        <v>19</v>
      </c>
      <c r="L202" s="44"/>
      <c r="M202" s="213" t="s">
        <v>19</v>
      </c>
      <c r="N202" s="214" t="s">
        <v>40</v>
      </c>
      <c r="O202" s="84"/>
      <c r="P202" s="215">
        <f>O202*H202</f>
        <v>0</v>
      </c>
      <c r="Q202" s="215">
        <v>0</v>
      </c>
      <c r="R202" s="215">
        <f>Q202*H202</f>
        <v>0</v>
      </c>
      <c r="S202" s="215">
        <v>0</v>
      </c>
      <c r="T202" s="216">
        <f>S202*H202</f>
        <v>0</v>
      </c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R202" s="217" t="s">
        <v>265</v>
      </c>
      <c r="AT202" s="217" t="s">
        <v>267</v>
      </c>
      <c r="AU202" s="217" t="s">
        <v>76</v>
      </c>
      <c r="AY202" s="17" t="s">
        <v>266</v>
      </c>
      <c r="BE202" s="218">
        <f>IF(N202="základní",J202,0)</f>
        <v>0</v>
      </c>
      <c r="BF202" s="218">
        <f>IF(N202="snížená",J202,0)</f>
        <v>0</v>
      </c>
      <c r="BG202" s="218">
        <f>IF(N202="zákl. přenesená",J202,0)</f>
        <v>0</v>
      </c>
      <c r="BH202" s="218">
        <f>IF(N202="sníž. přenesená",J202,0)</f>
        <v>0</v>
      </c>
      <c r="BI202" s="218">
        <f>IF(N202="nulová",J202,0)</f>
        <v>0</v>
      </c>
      <c r="BJ202" s="17" t="s">
        <v>76</v>
      </c>
      <c r="BK202" s="218">
        <f>ROUND(I202*H202,2)</f>
        <v>0</v>
      </c>
      <c r="BL202" s="17" t="s">
        <v>265</v>
      </c>
      <c r="BM202" s="217" t="s">
        <v>6142</v>
      </c>
    </row>
    <row r="203" s="12" customFormat="1">
      <c r="A203" s="12"/>
      <c r="B203" s="224"/>
      <c r="C203" s="225"/>
      <c r="D203" s="226" t="s">
        <v>275</v>
      </c>
      <c r="E203" s="227" t="s">
        <v>773</v>
      </c>
      <c r="F203" s="228" t="s">
        <v>6143</v>
      </c>
      <c r="G203" s="225"/>
      <c r="H203" s="229">
        <v>4</v>
      </c>
      <c r="I203" s="230"/>
      <c r="J203" s="225"/>
      <c r="K203" s="225"/>
      <c r="L203" s="231"/>
      <c r="M203" s="236"/>
      <c r="N203" s="237"/>
      <c r="O203" s="237"/>
      <c r="P203" s="237"/>
      <c r="Q203" s="237"/>
      <c r="R203" s="237"/>
      <c r="S203" s="237"/>
      <c r="T203" s="238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T203" s="235" t="s">
        <v>275</v>
      </c>
      <c r="AU203" s="235" t="s">
        <v>76</v>
      </c>
      <c r="AV203" s="12" t="s">
        <v>78</v>
      </c>
      <c r="AW203" s="12" t="s">
        <v>31</v>
      </c>
      <c r="AX203" s="12" t="s">
        <v>69</v>
      </c>
      <c r="AY203" s="235" t="s">
        <v>266</v>
      </c>
    </row>
    <row r="204" s="12" customFormat="1">
      <c r="A204" s="12"/>
      <c r="B204" s="224"/>
      <c r="C204" s="225"/>
      <c r="D204" s="226" t="s">
        <v>275</v>
      </c>
      <c r="E204" s="227" t="s">
        <v>2077</v>
      </c>
      <c r="F204" s="228" t="s">
        <v>6144</v>
      </c>
      <c r="G204" s="225"/>
      <c r="H204" s="229">
        <v>4</v>
      </c>
      <c r="I204" s="230"/>
      <c r="J204" s="225"/>
      <c r="K204" s="225"/>
      <c r="L204" s="231"/>
      <c r="M204" s="236"/>
      <c r="N204" s="237"/>
      <c r="O204" s="237"/>
      <c r="P204" s="237"/>
      <c r="Q204" s="237"/>
      <c r="R204" s="237"/>
      <c r="S204" s="237"/>
      <c r="T204" s="238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T204" s="235" t="s">
        <v>275</v>
      </c>
      <c r="AU204" s="235" t="s">
        <v>76</v>
      </c>
      <c r="AV204" s="12" t="s">
        <v>78</v>
      </c>
      <c r="AW204" s="12" t="s">
        <v>31</v>
      </c>
      <c r="AX204" s="12" t="s">
        <v>76</v>
      </c>
      <c r="AY204" s="235" t="s">
        <v>266</v>
      </c>
    </row>
    <row r="205" s="2" customFormat="1" ht="24.15" customHeight="1">
      <c r="A205" s="38"/>
      <c r="B205" s="39"/>
      <c r="C205" s="206" t="s">
        <v>775</v>
      </c>
      <c r="D205" s="206" t="s">
        <v>267</v>
      </c>
      <c r="E205" s="207" t="s">
        <v>6145</v>
      </c>
      <c r="F205" s="208" t="s">
        <v>6146</v>
      </c>
      <c r="G205" s="209" t="s">
        <v>341</v>
      </c>
      <c r="H205" s="210">
        <v>1</v>
      </c>
      <c r="I205" s="211"/>
      <c r="J205" s="212">
        <f>ROUND(I205*H205,2)</f>
        <v>0</v>
      </c>
      <c r="K205" s="208" t="s">
        <v>19</v>
      </c>
      <c r="L205" s="44"/>
      <c r="M205" s="213" t="s">
        <v>19</v>
      </c>
      <c r="N205" s="214" t="s">
        <v>40</v>
      </c>
      <c r="O205" s="84"/>
      <c r="P205" s="215">
        <f>O205*H205</f>
        <v>0</v>
      </c>
      <c r="Q205" s="215">
        <v>0</v>
      </c>
      <c r="R205" s="215">
        <f>Q205*H205</f>
        <v>0</v>
      </c>
      <c r="S205" s="215">
        <v>0</v>
      </c>
      <c r="T205" s="216">
        <f>S205*H205</f>
        <v>0</v>
      </c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R205" s="217" t="s">
        <v>265</v>
      </c>
      <c r="AT205" s="217" t="s">
        <v>267</v>
      </c>
      <c r="AU205" s="217" t="s">
        <v>76</v>
      </c>
      <c r="AY205" s="17" t="s">
        <v>266</v>
      </c>
      <c r="BE205" s="218">
        <f>IF(N205="základní",J205,0)</f>
        <v>0</v>
      </c>
      <c r="BF205" s="218">
        <f>IF(N205="snížená",J205,0)</f>
        <v>0</v>
      </c>
      <c r="BG205" s="218">
        <f>IF(N205="zákl. přenesená",J205,0)</f>
        <v>0</v>
      </c>
      <c r="BH205" s="218">
        <f>IF(N205="sníž. přenesená",J205,0)</f>
        <v>0</v>
      </c>
      <c r="BI205" s="218">
        <f>IF(N205="nulová",J205,0)</f>
        <v>0</v>
      </c>
      <c r="BJ205" s="17" t="s">
        <v>76</v>
      </c>
      <c r="BK205" s="218">
        <f>ROUND(I205*H205,2)</f>
        <v>0</v>
      </c>
      <c r="BL205" s="17" t="s">
        <v>265</v>
      </c>
      <c r="BM205" s="217" t="s">
        <v>6147</v>
      </c>
    </row>
    <row r="206" s="12" customFormat="1">
      <c r="A206" s="12"/>
      <c r="B206" s="224"/>
      <c r="C206" s="225"/>
      <c r="D206" s="226" t="s">
        <v>275</v>
      </c>
      <c r="E206" s="227" t="s">
        <v>780</v>
      </c>
      <c r="F206" s="228" t="s">
        <v>6148</v>
      </c>
      <c r="G206" s="225"/>
      <c r="H206" s="229">
        <v>1</v>
      </c>
      <c r="I206" s="230"/>
      <c r="J206" s="225"/>
      <c r="K206" s="225"/>
      <c r="L206" s="231"/>
      <c r="M206" s="236"/>
      <c r="N206" s="237"/>
      <c r="O206" s="237"/>
      <c r="P206" s="237"/>
      <c r="Q206" s="237"/>
      <c r="R206" s="237"/>
      <c r="S206" s="237"/>
      <c r="T206" s="238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T206" s="235" t="s">
        <v>275</v>
      </c>
      <c r="AU206" s="235" t="s">
        <v>76</v>
      </c>
      <c r="AV206" s="12" t="s">
        <v>78</v>
      </c>
      <c r="AW206" s="12" t="s">
        <v>31</v>
      </c>
      <c r="AX206" s="12" t="s">
        <v>69</v>
      </c>
      <c r="AY206" s="235" t="s">
        <v>266</v>
      </c>
    </row>
    <row r="207" s="12" customFormat="1">
      <c r="A207" s="12"/>
      <c r="B207" s="224"/>
      <c r="C207" s="225"/>
      <c r="D207" s="226" t="s">
        <v>275</v>
      </c>
      <c r="E207" s="227" t="s">
        <v>4599</v>
      </c>
      <c r="F207" s="228" t="s">
        <v>4874</v>
      </c>
      <c r="G207" s="225"/>
      <c r="H207" s="229">
        <v>1</v>
      </c>
      <c r="I207" s="230"/>
      <c r="J207" s="225"/>
      <c r="K207" s="225"/>
      <c r="L207" s="231"/>
      <c r="M207" s="236"/>
      <c r="N207" s="237"/>
      <c r="O207" s="237"/>
      <c r="P207" s="237"/>
      <c r="Q207" s="237"/>
      <c r="R207" s="237"/>
      <c r="S207" s="237"/>
      <c r="T207" s="238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T207" s="235" t="s">
        <v>275</v>
      </c>
      <c r="AU207" s="235" t="s">
        <v>76</v>
      </c>
      <c r="AV207" s="12" t="s">
        <v>78</v>
      </c>
      <c r="AW207" s="12" t="s">
        <v>31</v>
      </c>
      <c r="AX207" s="12" t="s">
        <v>76</v>
      </c>
      <c r="AY207" s="235" t="s">
        <v>266</v>
      </c>
    </row>
    <row r="208" s="2" customFormat="1" ht="24.15" customHeight="1">
      <c r="A208" s="38"/>
      <c r="B208" s="39"/>
      <c r="C208" s="206" t="s">
        <v>782</v>
      </c>
      <c r="D208" s="206" t="s">
        <v>267</v>
      </c>
      <c r="E208" s="207" t="s">
        <v>6149</v>
      </c>
      <c r="F208" s="208" t="s">
        <v>6150</v>
      </c>
      <c r="G208" s="209" t="s">
        <v>341</v>
      </c>
      <c r="H208" s="210">
        <v>1</v>
      </c>
      <c r="I208" s="211"/>
      <c r="J208" s="212">
        <f>ROUND(I208*H208,2)</f>
        <v>0</v>
      </c>
      <c r="K208" s="208" t="s">
        <v>19</v>
      </c>
      <c r="L208" s="44"/>
      <c r="M208" s="213" t="s">
        <v>19</v>
      </c>
      <c r="N208" s="214" t="s">
        <v>40</v>
      </c>
      <c r="O208" s="84"/>
      <c r="P208" s="215">
        <f>O208*H208</f>
        <v>0</v>
      </c>
      <c r="Q208" s="215">
        <v>0</v>
      </c>
      <c r="R208" s="215">
        <f>Q208*H208</f>
        <v>0</v>
      </c>
      <c r="S208" s="215">
        <v>0</v>
      </c>
      <c r="T208" s="216">
        <f>S208*H208</f>
        <v>0</v>
      </c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R208" s="217" t="s">
        <v>265</v>
      </c>
      <c r="AT208" s="217" t="s">
        <v>267</v>
      </c>
      <c r="AU208" s="217" t="s">
        <v>76</v>
      </c>
      <c r="AY208" s="17" t="s">
        <v>266</v>
      </c>
      <c r="BE208" s="218">
        <f>IF(N208="základní",J208,0)</f>
        <v>0</v>
      </c>
      <c r="BF208" s="218">
        <f>IF(N208="snížená",J208,0)</f>
        <v>0</v>
      </c>
      <c r="BG208" s="218">
        <f>IF(N208="zákl. přenesená",J208,0)</f>
        <v>0</v>
      </c>
      <c r="BH208" s="218">
        <f>IF(N208="sníž. přenesená",J208,0)</f>
        <v>0</v>
      </c>
      <c r="BI208" s="218">
        <f>IF(N208="nulová",J208,0)</f>
        <v>0</v>
      </c>
      <c r="BJ208" s="17" t="s">
        <v>76</v>
      </c>
      <c r="BK208" s="218">
        <f>ROUND(I208*H208,2)</f>
        <v>0</v>
      </c>
      <c r="BL208" s="17" t="s">
        <v>265</v>
      </c>
      <c r="BM208" s="217" t="s">
        <v>6151</v>
      </c>
    </row>
    <row r="209" s="12" customFormat="1">
      <c r="A209" s="12"/>
      <c r="B209" s="224"/>
      <c r="C209" s="225"/>
      <c r="D209" s="226" t="s">
        <v>275</v>
      </c>
      <c r="E209" s="227" t="s">
        <v>788</v>
      </c>
      <c r="F209" s="228" t="s">
        <v>6152</v>
      </c>
      <c r="G209" s="225"/>
      <c r="H209" s="229">
        <v>1</v>
      </c>
      <c r="I209" s="230"/>
      <c r="J209" s="225"/>
      <c r="K209" s="225"/>
      <c r="L209" s="231"/>
      <c r="M209" s="236"/>
      <c r="N209" s="237"/>
      <c r="O209" s="237"/>
      <c r="P209" s="237"/>
      <c r="Q209" s="237"/>
      <c r="R209" s="237"/>
      <c r="S209" s="237"/>
      <c r="T209" s="238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T209" s="235" t="s">
        <v>275</v>
      </c>
      <c r="AU209" s="235" t="s">
        <v>76</v>
      </c>
      <c r="AV209" s="12" t="s">
        <v>78</v>
      </c>
      <c r="AW209" s="12" t="s">
        <v>31</v>
      </c>
      <c r="AX209" s="12" t="s">
        <v>69</v>
      </c>
      <c r="AY209" s="235" t="s">
        <v>266</v>
      </c>
    </row>
    <row r="210" s="12" customFormat="1">
      <c r="A210" s="12"/>
      <c r="B210" s="224"/>
      <c r="C210" s="225"/>
      <c r="D210" s="226" t="s">
        <v>275</v>
      </c>
      <c r="E210" s="227" t="s">
        <v>417</v>
      </c>
      <c r="F210" s="228" t="s">
        <v>4701</v>
      </c>
      <c r="G210" s="225"/>
      <c r="H210" s="229">
        <v>1</v>
      </c>
      <c r="I210" s="230"/>
      <c r="J210" s="225"/>
      <c r="K210" s="225"/>
      <c r="L210" s="231"/>
      <c r="M210" s="236"/>
      <c r="N210" s="237"/>
      <c r="O210" s="237"/>
      <c r="P210" s="237"/>
      <c r="Q210" s="237"/>
      <c r="R210" s="237"/>
      <c r="S210" s="237"/>
      <c r="T210" s="238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T210" s="235" t="s">
        <v>275</v>
      </c>
      <c r="AU210" s="235" t="s">
        <v>76</v>
      </c>
      <c r="AV210" s="12" t="s">
        <v>78</v>
      </c>
      <c r="AW210" s="12" t="s">
        <v>31</v>
      </c>
      <c r="AX210" s="12" t="s">
        <v>76</v>
      </c>
      <c r="AY210" s="235" t="s">
        <v>266</v>
      </c>
    </row>
    <row r="211" s="2" customFormat="1" ht="16.5" customHeight="1">
      <c r="A211" s="38"/>
      <c r="B211" s="39"/>
      <c r="C211" s="206" t="s">
        <v>794</v>
      </c>
      <c r="D211" s="206" t="s">
        <v>267</v>
      </c>
      <c r="E211" s="207" t="s">
        <v>6153</v>
      </c>
      <c r="F211" s="208" t="s">
        <v>6154</v>
      </c>
      <c r="G211" s="209" t="s">
        <v>302</v>
      </c>
      <c r="H211" s="210">
        <v>615.57299999999998</v>
      </c>
      <c r="I211" s="211"/>
      <c r="J211" s="212">
        <f>ROUND(I211*H211,2)</f>
        <v>0</v>
      </c>
      <c r="K211" s="208" t="s">
        <v>271</v>
      </c>
      <c r="L211" s="44"/>
      <c r="M211" s="213" t="s">
        <v>19</v>
      </c>
      <c r="N211" s="214" t="s">
        <v>40</v>
      </c>
      <c r="O211" s="84"/>
      <c r="P211" s="215">
        <f>O211*H211</f>
        <v>0</v>
      </c>
      <c r="Q211" s="215">
        <v>0</v>
      </c>
      <c r="R211" s="215">
        <f>Q211*H211</f>
        <v>0</v>
      </c>
      <c r="S211" s="215">
        <v>0</v>
      </c>
      <c r="T211" s="216">
        <f>S211*H211</f>
        <v>0</v>
      </c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R211" s="217" t="s">
        <v>265</v>
      </c>
      <c r="AT211" s="217" t="s">
        <v>267</v>
      </c>
      <c r="AU211" s="217" t="s">
        <v>76</v>
      </c>
      <c r="AY211" s="17" t="s">
        <v>266</v>
      </c>
      <c r="BE211" s="218">
        <f>IF(N211="základní",J211,0)</f>
        <v>0</v>
      </c>
      <c r="BF211" s="218">
        <f>IF(N211="snížená",J211,0)</f>
        <v>0</v>
      </c>
      <c r="BG211" s="218">
        <f>IF(N211="zákl. přenesená",J211,0)</f>
        <v>0</v>
      </c>
      <c r="BH211" s="218">
        <f>IF(N211="sníž. přenesená",J211,0)</f>
        <v>0</v>
      </c>
      <c r="BI211" s="218">
        <f>IF(N211="nulová",J211,0)</f>
        <v>0</v>
      </c>
      <c r="BJ211" s="17" t="s">
        <v>76</v>
      </c>
      <c r="BK211" s="218">
        <f>ROUND(I211*H211,2)</f>
        <v>0</v>
      </c>
      <c r="BL211" s="17" t="s">
        <v>265</v>
      </c>
      <c r="BM211" s="217" t="s">
        <v>6155</v>
      </c>
    </row>
    <row r="212" s="2" customFormat="1">
      <c r="A212" s="38"/>
      <c r="B212" s="39"/>
      <c r="C212" s="40"/>
      <c r="D212" s="219" t="s">
        <v>273</v>
      </c>
      <c r="E212" s="40"/>
      <c r="F212" s="220" t="s">
        <v>6156</v>
      </c>
      <c r="G212" s="40"/>
      <c r="H212" s="40"/>
      <c r="I212" s="221"/>
      <c r="J212" s="40"/>
      <c r="K212" s="40"/>
      <c r="L212" s="44"/>
      <c r="M212" s="222"/>
      <c r="N212" s="223"/>
      <c r="O212" s="84"/>
      <c r="P212" s="84"/>
      <c r="Q212" s="84"/>
      <c r="R212" s="84"/>
      <c r="S212" s="84"/>
      <c r="T212" s="85"/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T212" s="17" t="s">
        <v>273</v>
      </c>
      <c r="AU212" s="17" t="s">
        <v>76</v>
      </c>
    </row>
    <row r="213" s="11" customFormat="1" ht="25.92" customHeight="1">
      <c r="A213" s="11"/>
      <c r="B213" s="192"/>
      <c r="C213" s="193"/>
      <c r="D213" s="194" t="s">
        <v>68</v>
      </c>
      <c r="E213" s="195" t="s">
        <v>1143</v>
      </c>
      <c r="F213" s="195" t="s">
        <v>1144</v>
      </c>
      <c r="G213" s="193"/>
      <c r="H213" s="193"/>
      <c r="I213" s="196"/>
      <c r="J213" s="197">
        <f>BK213</f>
        <v>0</v>
      </c>
      <c r="K213" s="193"/>
      <c r="L213" s="198"/>
      <c r="M213" s="199"/>
      <c r="N213" s="200"/>
      <c r="O213" s="200"/>
      <c r="P213" s="201">
        <f>SUM(P214:P251)</f>
        <v>0</v>
      </c>
      <c r="Q213" s="200"/>
      <c r="R213" s="201">
        <f>SUM(R214:R251)</f>
        <v>0</v>
      </c>
      <c r="S213" s="200"/>
      <c r="T213" s="202">
        <f>SUM(T214:T251)</f>
        <v>0</v>
      </c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R213" s="203" t="s">
        <v>265</v>
      </c>
      <c r="AT213" s="204" t="s">
        <v>68</v>
      </c>
      <c r="AU213" s="204" t="s">
        <v>69</v>
      </c>
      <c r="AY213" s="203" t="s">
        <v>266</v>
      </c>
      <c r="BK213" s="205">
        <f>SUM(BK214:BK251)</f>
        <v>0</v>
      </c>
    </row>
    <row r="214" s="2" customFormat="1" ht="21.75" customHeight="1">
      <c r="A214" s="38"/>
      <c r="B214" s="39"/>
      <c r="C214" s="206" t="s">
        <v>625</v>
      </c>
      <c r="D214" s="206" t="s">
        <v>267</v>
      </c>
      <c r="E214" s="207" t="s">
        <v>6157</v>
      </c>
      <c r="F214" s="208" t="s">
        <v>6158</v>
      </c>
      <c r="G214" s="209" t="s">
        <v>391</v>
      </c>
      <c r="H214" s="210">
        <v>4.4100000000000001</v>
      </c>
      <c r="I214" s="211"/>
      <c r="J214" s="212">
        <f>ROUND(I214*H214,2)</f>
        <v>0</v>
      </c>
      <c r="K214" s="208" t="s">
        <v>271</v>
      </c>
      <c r="L214" s="44"/>
      <c r="M214" s="213" t="s">
        <v>19</v>
      </c>
      <c r="N214" s="214" t="s">
        <v>40</v>
      </c>
      <c r="O214" s="84"/>
      <c r="P214" s="215">
        <f>O214*H214</f>
        <v>0</v>
      </c>
      <c r="Q214" s="215">
        <v>0</v>
      </c>
      <c r="R214" s="215">
        <f>Q214*H214</f>
        <v>0</v>
      </c>
      <c r="S214" s="215">
        <v>0</v>
      </c>
      <c r="T214" s="216">
        <f>S214*H214</f>
        <v>0</v>
      </c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R214" s="217" t="s">
        <v>265</v>
      </c>
      <c r="AT214" s="217" t="s">
        <v>267</v>
      </c>
      <c r="AU214" s="217" t="s">
        <v>76</v>
      </c>
      <c r="AY214" s="17" t="s">
        <v>266</v>
      </c>
      <c r="BE214" s="218">
        <f>IF(N214="základní",J214,0)</f>
        <v>0</v>
      </c>
      <c r="BF214" s="218">
        <f>IF(N214="snížená",J214,0)</f>
        <v>0</v>
      </c>
      <c r="BG214" s="218">
        <f>IF(N214="zákl. přenesená",J214,0)</f>
        <v>0</v>
      </c>
      <c r="BH214" s="218">
        <f>IF(N214="sníž. přenesená",J214,0)</f>
        <v>0</v>
      </c>
      <c r="BI214" s="218">
        <f>IF(N214="nulová",J214,0)</f>
        <v>0</v>
      </c>
      <c r="BJ214" s="17" t="s">
        <v>76</v>
      </c>
      <c r="BK214" s="218">
        <f>ROUND(I214*H214,2)</f>
        <v>0</v>
      </c>
      <c r="BL214" s="17" t="s">
        <v>265</v>
      </c>
      <c r="BM214" s="217" t="s">
        <v>6159</v>
      </c>
    </row>
    <row r="215" s="2" customFormat="1">
      <c r="A215" s="38"/>
      <c r="B215" s="39"/>
      <c r="C215" s="40"/>
      <c r="D215" s="219" t="s">
        <v>273</v>
      </c>
      <c r="E215" s="40"/>
      <c r="F215" s="220" t="s">
        <v>6160</v>
      </c>
      <c r="G215" s="40"/>
      <c r="H215" s="40"/>
      <c r="I215" s="221"/>
      <c r="J215" s="40"/>
      <c r="K215" s="40"/>
      <c r="L215" s="44"/>
      <c r="M215" s="222"/>
      <c r="N215" s="223"/>
      <c r="O215" s="84"/>
      <c r="P215" s="84"/>
      <c r="Q215" s="84"/>
      <c r="R215" s="84"/>
      <c r="S215" s="84"/>
      <c r="T215" s="85"/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T215" s="17" t="s">
        <v>273</v>
      </c>
      <c r="AU215" s="17" t="s">
        <v>76</v>
      </c>
    </row>
    <row r="216" s="12" customFormat="1">
      <c r="A216" s="12"/>
      <c r="B216" s="224"/>
      <c r="C216" s="225"/>
      <c r="D216" s="226" t="s">
        <v>275</v>
      </c>
      <c r="E216" s="227" t="s">
        <v>630</v>
      </c>
      <c r="F216" s="228" t="s">
        <v>6161</v>
      </c>
      <c r="G216" s="225"/>
      <c r="H216" s="229">
        <v>4.4100000000000001</v>
      </c>
      <c r="I216" s="230"/>
      <c r="J216" s="225"/>
      <c r="K216" s="225"/>
      <c r="L216" s="231"/>
      <c r="M216" s="236"/>
      <c r="N216" s="237"/>
      <c r="O216" s="237"/>
      <c r="P216" s="237"/>
      <c r="Q216" s="237"/>
      <c r="R216" s="237"/>
      <c r="S216" s="237"/>
      <c r="T216" s="238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T216" s="235" t="s">
        <v>275</v>
      </c>
      <c r="AU216" s="235" t="s">
        <v>76</v>
      </c>
      <c r="AV216" s="12" t="s">
        <v>78</v>
      </c>
      <c r="AW216" s="12" t="s">
        <v>31</v>
      </c>
      <c r="AX216" s="12" t="s">
        <v>69</v>
      </c>
      <c r="AY216" s="235" t="s">
        <v>266</v>
      </c>
    </row>
    <row r="217" s="12" customFormat="1">
      <c r="A217" s="12"/>
      <c r="B217" s="224"/>
      <c r="C217" s="225"/>
      <c r="D217" s="226" t="s">
        <v>275</v>
      </c>
      <c r="E217" s="227" t="s">
        <v>1724</v>
      </c>
      <c r="F217" s="228" t="s">
        <v>1725</v>
      </c>
      <c r="G217" s="225"/>
      <c r="H217" s="229">
        <v>4.4100000000000001</v>
      </c>
      <c r="I217" s="230"/>
      <c r="J217" s="225"/>
      <c r="K217" s="225"/>
      <c r="L217" s="231"/>
      <c r="M217" s="236"/>
      <c r="N217" s="237"/>
      <c r="O217" s="237"/>
      <c r="P217" s="237"/>
      <c r="Q217" s="237"/>
      <c r="R217" s="237"/>
      <c r="S217" s="237"/>
      <c r="T217" s="238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T217" s="235" t="s">
        <v>275</v>
      </c>
      <c r="AU217" s="235" t="s">
        <v>76</v>
      </c>
      <c r="AV217" s="12" t="s">
        <v>78</v>
      </c>
      <c r="AW217" s="12" t="s">
        <v>31</v>
      </c>
      <c r="AX217" s="12" t="s">
        <v>76</v>
      </c>
      <c r="AY217" s="235" t="s">
        <v>266</v>
      </c>
    </row>
    <row r="218" s="2" customFormat="1" ht="21.75" customHeight="1">
      <c r="A218" s="38"/>
      <c r="B218" s="39"/>
      <c r="C218" s="206" t="s">
        <v>7</v>
      </c>
      <c r="D218" s="206" t="s">
        <v>267</v>
      </c>
      <c r="E218" s="207" t="s">
        <v>6162</v>
      </c>
      <c r="F218" s="208" t="s">
        <v>6163</v>
      </c>
      <c r="G218" s="209" t="s">
        <v>391</v>
      </c>
      <c r="H218" s="210">
        <v>25.199999999999999</v>
      </c>
      <c r="I218" s="211"/>
      <c r="J218" s="212">
        <f>ROUND(I218*H218,2)</f>
        <v>0</v>
      </c>
      <c r="K218" s="208" t="s">
        <v>271</v>
      </c>
      <c r="L218" s="44"/>
      <c r="M218" s="213" t="s">
        <v>19</v>
      </c>
      <c r="N218" s="214" t="s">
        <v>40</v>
      </c>
      <c r="O218" s="84"/>
      <c r="P218" s="215">
        <f>O218*H218</f>
        <v>0</v>
      </c>
      <c r="Q218" s="215">
        <v>0</v>
      </c>
      <c r="R218" s="215">
        <f>Q218*H218</f>
        <v>0</v>
      </c>
      <c r="S218" s="215">
        <v>0</v>
      </c>
      <c r="T218" s="216">
        <f>S218*H218</f>
        <v>0</v>
      </c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R218" s="217" t="s">
        <v>265</v>
      </c>
      <c r="AT218" s="217" t="s">
        <v>267</v>
      </c>
      <c r="AU218" s="217" t="s">
        <v>76</v>
      </c>
      <c r="AY218" s="17" t="s">
        <v>266</v>
      </c>
      <c r="BE218" s="218">
        <f>IF(N218="základní",J218,0)</f>
        <v>0</v>
      </c>
      <c r="BF218" s="218">
        <f>IF(N218="snížená",J218,0)</f>
        <v>0</v>
      </c>
      <c r="BG218" s="218">
        <f>IF(N218="zákl. přenesená",J218,0)</f>
        <v>0</v>
      </c>
      <c r="BH218" s="218">
        <f>IF(N218="sníž. přenesená",J218,0)</f>
        <v>0</v>
      </c>
      <c r="BI218" s="218">
        <f>IF(N218="nulová",J218,0)</f>
        <v>0</v>
      </c>
      <c r="BJ218" s="17" t="s">
        <v>76</v>
      </c>
      <c r="BK218" s="218">
        <f>ROUND(I218*H218,2)</f>
        <v>0</v>
      </c>
      <c r="BL218" s="17" t="s">
        <v>265</v>
      </c>
      <c r="BM218" s="217" t="s">
        <v>6164</v>
      </c>
    </row>
    <row r="219" s="2" customFormat="1">
      <c r="A219" s="38"/>
      <c r="B219" s="39"/>
      <c r="C219" s="40"/>
      <c r="D219" s="219" t="s">
        <v>273</v>
      </c>
      <c r="E219" s="40"/>
      <c r="F219" s="220" t="s">
        <v>6165</v>
      </c>
      <c r="G219" s="40"/>
      <c r="H219" s="40"/>
      <c r="I219" s="221"/>
      <c r="J219" s="40"/>
      <c r="K219" s="40"/>
      <c r="L219" s="44"/>
      <c r="M219" s="222"/>
      <c r="N219" s="223"/>
      <c r="O219" s="84"/>
      <c r="P219" s="84"/>
      <c r="Q219" s="84"/>
      <c r="R219" s="84"/>
      <c r="S219" s="84"/>
      <c r="T219" s="85"/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T219" s="17" t="s">
        <v>273</v>
      </c>
      <c r="AU219" s="17" t="s">
        <v>76</v>
      </c>
    </row>
    <row r="220" s="12" customFormat="1">
      <c r="A220" s="12"/>
      <c r="B220" s="224"/>
      <c r="C220" s="225"/>
      <c r="D220" s="226" t="s">
        <v>275</v>
      </c>
      <c r="E220" s="227" t="s">
        <v>637</v>
      </c>
      <c r="F220" s="228" t="s">
        <v>6166</v>
      </c>
      <c r="G220" s="225"/>
      <c r="H220" s="229">
        <v>25.199999999999999</v>
      </c>
      <c r="I220" s="230"/>
      <c r="J220" s="225"/>
      <c r="K220" s="225"/>
      <c r="L220" s="231"/>
      <c r="M220" s="236"/>
      <c r="N220" s="237"/>
      <c r="O220" s="237"/>
      <c r="P220" s="237"/>
      <c r="Q220" s="237"/>
      <c r="R220" s="237"/>
      <c r="S220" s="237"/>
      <c r="T220" s="238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T220" s="235" t="s">
        <v>275</v>
      </c>
      <c r="AU220" s="235" t="s">
        <v>76</v>
      </c>
      <c r="AV220" s="12" t="s">
        <v>78</v>
      </c>
      <c r="AW220" s="12" t="s">
        <v>31</v>
      </c>
      <c r="AX220" s="12" t="s">
        <v>69</v>
      </c>
      <c r="AY220" s="235" t="s">
        <v>266</v>
      </c>
    </row>
    <row r="221" s="12" customFormat="1">
      <c r="A221" s="12"/>
      <c r="B221" s="224"/>
      <c r="C221" s="225"/>
      <c r="D221" s="226" t="s">
        <v>275</v>
      </c>
      <c r="E221" s="227" t="s">
        <v>406</v>
      </c>
      <c r="F221" s="228" t="s">
        <v>4652</v>
      </c>
      <c r="G221" s="225"/>
      <c r="H221" s="229">
        <v>25.199999999999999</v>
      </c>
      <c r="I221" s="230"/>
      <c r="J221" s="225"/>
      <c r="K221" s="225"/>
      <c r="L221" s="231"/>
      <c r="M221" s="236"/>
      <c r="N221" s="237"/>
      <c r="O221" s="237"/>
      <c r="P221" s="237"/>
      <c r="Q221" s="237"/>
      <c r="R221" s="237"/>
      <c r="S221" s="237"/>
      <c r="T221" s="238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T221" s="235" t="s">
        <v>275</v>
      </c>
      <c r="AU221" s="235" t="s">
        <v>76</v>
      </c>
      <c r="AV221" s="12" t="s">
        <v>78</v>
      </c>
      <c r="AW221" s="12" t="s">
        <v>31</v>
      </c>
      <c r="AX221" s="12" t="s">
        <v>76</v>
      </c>
      <c r="AY221" s="235" t="s">
        <v>266</v>
      </c>
    </row>
    <row r="222" s="2" customFormat="1" ht="16.5" customHeight="1">
      <c r="A222" s="38"/>
      <c r="B222" s="39"/>
      <c r="C222" s="239" t="s">
        <v>642</v>
      </c>
      <c r="D222" s="239" t="s">
        <v>299</v>
      </c>
      <c r="E222" s="240" t="s">
        <v>1152</v>
      </c>
      <c r="F222" s="241" t="s">
        <v>1153</v>
      </c>
      <c r="G222" s="242" t="s">
        <v>302</v>
      </c>
      <c r="H222" s="243">
        <v>0.01</v>
      </c>
      <c r="I222" s="244"/>
      <c r="J222" s="245">
        <f>ROUND(I222*H222,2)</f>
        <v>0</v>
      </c>
      <c r="K222" s="241" t="s">
        <v>271</v>
      </c>
      <c r="L222" s="246"/>
      <c r="M222" s="247" t="s">
        <v>19</v>
      </c>
      <c r="N222" s="248" t="s">
        <v>40</v>
      </c>
      <c r="O222" s="84"/>
      <c r="P222" s="215">
        <f>O222*H222</f>
        <v>0</v>
      </c>
      <c r="Q222" s="215">
        <v>0</v>
      </c>
      <c r="R222" s="215">
        <f>Q222*H222</f>
        <v>0</v>
      </c>
      <c r="S222" s="215">
        <v>0</v>
      </c>
      <c r="T222" s="216">
        <f>S222*H222</f>
        <v>0</v>
      </c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R222" s="217" t="s">
        <v>303</v>
      </c>
      <c r="AT222" s="217" t="s">
        <v>299</v>
      </c>
      <c r="AU222" s="217" t="s">
        <v>76</v>
      </c>
      <c r="AY222" s="17" t="s">
        <v>266</v>
      </c>
      <c r="BE222" s="218">
        <f>IF(N222="základní",J222,0)</f>
        <v>0</v>
      </c>
      <c r="BF222" s="218">
        <f>IF(N222="snížená",J222,0)</f>
        <v>0</v>
      </c>
      <c r="BG222" s="218">
        <f>IF(N222="zákl. přenesená",J222,0)</f>
        <v>0</v>
      </c>
      <c r="BH222" s="218">
        <f>IF(N222="sníž. přenesená",J222,0)</f>
        <v>0</v>
      </c>
      <c r="BI222" s="218">
        <f>IF(N222="nulová",J222,0)</f>
        <v>0</v>
      </c>
      <c r="BJ222" s="17" t="s">
        <v>76</v>
      </c>
      <c r="BK222" s="218">
        <f>ROUND(I222*H222,2)</f>
        <v>0</v>
      </c>
      <c r="BL222" s="17" t="s">
        <v>265</v>
      </c>
      <c r="BM222" s="217" t="s">
        <v>6167</v>
      </c>
    </row>
    <row r="223" s="2" customFormat="1">
      <c r="A223" s="38"/>
      <c r="B223" s="39"/>
      <c r="C223" s="40"/>
      <c r="D223" s="219" t="s">
        <v>273</v>
      </c>
      <c r="E223" s="40"/>
      <c r="F223" s="220" t="s">
        <v>1155</v>
      </c>
      <c r="G223" s="40"/>
      <c r="H223" s="40"/>
      <c r="I223" s="221"/>
      <c r="J223" s="40"/>
      <c r="K223" s="40"/>
      <c r="L223" s="44"/>
      <c r="M223" s="222"/>
      <c r="N223" s="223"/>
      <c r="O223" s="84"/>
      <c r="P223" s="84"/>
      <c r="Q223" s="84"/>
      <c r="R223" s="84"/>
      <c r="S223" s="84"/>
      <c r="T223" s="85"/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T223" s="17" t="s">
        <v>273</v>
      </c>
      <c r="AU223" s="17" t="s">
        <v>76</v>
      </c>
    </row>
    <row r="224" s="12" customFormat="1">
      <c r="A224" s="12"/>
      <c r="B224" s="224"/>
      <c r="C224" s="225"/>
      <c r="D224" s="226" t="s">
        <v>275</v>
      </c>
      <c r="E224" s="227" t="s">
        <v>648</v>
      </c>
      <c r="F224" s="228" t="s">
        <v>6168</v>
      </c>
      <c r="G224" s="225"/>
      <c r="H224" s="229">
        <v>0.01</v>
      </c>
      <c r="I224" s="230"/>
      <c r="J224" s="225"/>
      <c r="K224" s="225"/>
      <c r="L224" s="231"/>
      <c r="M224" s="236"/>
      <c r="N224" s="237"/>
      <c r="O224" s="237"/>
      <c r="P224" s="237"/>
      <c r="Q224" s="237"/>
      <c r="R224" s="237"/>
      <c r="S224" s="237"/>
      <c r="T224" s="238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T224" s="235" t="s">
        <v>275</v>
      </c>
      <c r="AU224" s="235" t="s">
        <v>76</v>
      </c>
      <c r="AV224" s="12" t="s">
        <v>78</v>
      </c>
      <c r="AW224" s="12" t="s">
        <v>31</v>
      </c>
      <c r="AX224" s="12" t="s">
        <v>69</v>
      </c>
      <c r="AY224" s="235" t="s">
        <v>266</v>
      </c>
    </row>
    <row r="225" s="12" customFormat="1">
      <c r="A225" s="12"/>
      <c r="B225" s="224"/>
      <c r="C225" s="225"/>
      <c r="D225" s="226" t="s">
        <v>275</v>
      </c>
      <c r="E225" s="227" t="s">
        <v>650</v>
      </c>
      <c r="F225" s="228" t="s">
        <v>651</v>
      </c>
      <c r="G225" s="225"/>
      <c r="H225" s="229">
        <v>0.01</v>
      </c>
      <c r="I225" s="230"/>
      <c r="J225" s="225"/>
      <c r="K225" s="225"/>
      <c r="L225" s="231"/>
      <c r="M225" s="236"/>
      <c r="N225" s="237"/>
      <c r="O225" s="237"/>
      <c r="P225" s="237"/>
      <c r="Q225" s="237"/>
      <c r="R225" s="237"/>
      <c r="S225" s="237"/>
      <c r="T225" s="238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T225" s="235" t="s">
        <v>275</v>
      </c>
      <c r="AU225" s="235" t="s">
        <v>76</v>
      </c>
      <c r="AV225" s="12" t="s">
        <v>78</v>
      </c>
      <c r="AW225" s="12" t="s">
        <v>31</v>
      </c>
      <c r="AX225" s="12" t="s">
        <v>76</v>
      </c>
      <c r="AY225" s="235" t="s">
        <v>266</v>
      </c>
    </row>
    <row r="226" s="2" customFormat="1" ht="24.15" customHeight="1">
      <c r="A226" s="38"/>
      <c r="B226" s="39"/>
      <c r="C226" s="206" t="s">
        <v>652</v>
      </c>
      <c r="D226" s="206" t="s">
        <v>267</v>
      </c>
      <c r="E226" s="207" t="s">
        <v>6169</v>
      </c>
      <c r="F226" s="208" t="s">
        <v>6170</v>
      </c>
      <c r="G226" s="209" t="s">
        <v>391</v>
      </c>
      <c r="H226" s="210">
        <v>8.8200000000000003</v>
      </c>
      <c r="I226" s="211"/>
      <c r="J226" s="212">
        <f>ROUND(I226*H226,2)</f>
        <v>0</v>
      </c>
      <c r="K226" s="208" t="s">
        <v>271</v>
      </c>
      <c r="L226" s="44"/>
      <c r="M226" s="213" t="s">
        <v>19</v>
      </c>
      <c r="N226" s="214" t="s">
        <v>40</v>
      </c>
      <c r="O226" s="84"/>
      <c r="P226" s="215">
        <f>O226*H226</f>
        <v>0</v>
      </c>
      <c r="Q226" s="215">
        <v>0</v>
      </c>
      <c r="R226" s="215">
        <f>Q226*H226</f>
        <v>0</v>
      </c>
      <c r="S226" s="215">
        <v>0</v>
      </c>
      <c r="T226" s="216">
        <f>S226*H226</f>
        <v>0</v>
      </c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R226" s="217" t="s">
        <v>265</v>
      </c>
      <c r="AT226" s="217" t="s">
        <v>267</v>
      </c>
      <c r="AU226" s="217" t="s">
        <v>76</v>
      </c>
      <c r="AY226" s="17" t="s">
        <v>266</v>
      </c>
      <c r="BE226" s="218">
        <f>IF(N226="základní",J226,0)</f>
        <v>0</v>
      </c>
      <c r="BF226" s="218">
        <f>IF(N226="snížená",J226,0)</f>
        <v>0</v>
      </c>
      <c r="BG226" s="218">
        <f>IF(N226="zákl. přenesená",J226,0)</f>
        <v>0</v>
      </c>
      <c r="BH226" s="218">
        <f>IF(N226="sníž. přenesená",J226,0)</f>
        <v>0</v>
      </c>
      <c r="BI226" s="218">
        <f>IF(N226="nulová",J226,0)</f>
        <v>0</v>
      </c>
      <c r="BJ226" s="17" t="s">
        <v>76</v>
      </c>
      <c r="BK226" s="218">
        <f>ROUND(I226*H226,2)</f>
        <v>0</v>
      </c>
      <c r="BL226" s="17" t="s">
        <v>265</v>
      </c>
      <c r="BM226" s="217" t="s">
        <v>6171</v>
      </c>
    </row>
    <row r="227" s="2" customFormat="1">
      <c r="A227" s="38"/>
      <c r="B227" s="39"/>
      <c r="C227" s="40"/>
      <c r="D227" s="219" t="s">
        <v>273</v>
      </c>
      <c r="E227" s="40"/>
      <c r="F227" s="220" t="s">
        <v>6172</v>
      </c>
      <c r="G227" s="40"/>
      <c r="H227" s="40"/>
      <c r="I227" s="221"/>
      <c r="J227" s="40"/>
      <c r="K227" s="40"/>
      <c r="L227" s="44"/>
      <c r="M227" s="222"/>
      <c r="N227" s="223"/>
      <c r="O227" s="84"/>
      <c r="P227" s="84"/>
      <c r="Q227" s="84"/>
      <c r="R227" s="84"/>
      <c r="S227" s="84"/>
      <c r="T227" s="85"/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T227" s="17" t="s">
        <v>273</v>
      </c>
      <c r="AU227" s="17" t="s">
        <v>76</v>
      </c>
    </row>
    <row r="228" s="12" customFormat="1">
      <c r="A228" s="12"/>
      <c r="B228" s="224"/>
      <c r="C228" s="225"/>
      <c r="D228" s="226" t="s">
        <v>275</v>
      </c>
      <c r="E228" s="227" t="s">
        <v>657</v>
      </c>
      <c r="F228" s="228" t="s">
        <v>6173</v>
      </c>
      <c r="G228" s="225"/>
      <c r="H228" s="229">
        <v>8.8200000000000003</v>
      </c>
      <c r="I228" s="230"/>
      <c r="J228" s="225"/>
      <c r="K228" s="225"/>
      <c r="L228" s="231"/>
      <c r="M228" s="236"/>
      <c r="N228" s="237"/>
      <c r="O228" s="237"/>
      <c r="P228" s="237"/>
      <c r="Q228" s="237"/>
      <c r="R228" s="237"/>
      <c r="S228" s="237"/>
      <c r="T228" s="238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T228" s="235" t="s">
        <v>275</v>
      </c>
      <c r="AU228" s="235" t="s">
        <v>76</v>
      </c>
      <c r="AV228" s="12" t="s">
        <v>78</v>
      </c>
      <c r="AW228" s="12" t="s">
        <v>31</v>
      </c>
      <c r="AX228" s="12" t="s">
        <v>69</v>
      </c>
      <c r="AY228" s="235" t="s">
        <v>266</v>
      </c>
    </row>
    <row r="229" s="12" customFormat="1">
      <c r="A229" s="12"/>
      <c r="B229" s="224"/>
      <c r="C229" s="225"/>
      <c r="D229" s="226" t="s">
        <v>275</v>
      </c>
      <c r="E229" s="227" t="s">
        <v>2577</v>
      </c>
      <c r="F229" s="228" t="s">
        <v>4659</v>
      </c>
      <c r="G229" s="225"/>
      <c r="H229" s="229">
        <v>8.8200000000000003</v>
      </c>
      <c r="I229" s="230"/>
      <c r="J229" s="225"/>
      <c r="K229" s="225"/>
      <c r="L229" s="231"/>
      <c r="M229" s="236"/>
      <c r="N229" s="237"/>
      <c r="O229" s="237"/>
      <c r="P229" s="237"/>
      <c r="Q229" s="237"/>
      <c r="R229" s="237"/>
      <c r="S229" s="237"/>
      <c r="T229" s="238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T229" s="235" t="s">
        <v>275</v>
      </c>
      <c r="AU229" s="235" t="s">
        <v>76</v>
      </c>
      <c r="AV229" s="12" t="s">
        <v>78</v>
      </c>
      <c r="AW229" s="12" t="s">
        <v>31</v>
      </c>
      <c r="AX229" s="12" t="s">
        <v>76</v>
      </c>
      <c r="AY229" s="235" t="s">
        <v>266</v>
      </c>
    </row>
    <row r="230" s="2" customFormat="1" ht="21.75" customHeight="1">
      <c r="A230" s="38"/>
      <c r="B230" s="39"/>
      <c r="C230" s="206" t="s">
        <v>407</v>
      </c>
      <c r="D230" s="206" t="s">
        <v>267</v>
      </c>
      <c r="E230" s="207" t="s">
        <v>6174</v>
      </c>
      <c r="F230" s="208" t="s">
        <v>6175</v>
      </c>
      <c r="G230" s="209" t="s">
        <v>391</v>
      </c>
      <c r="H230" s="210">
        <v>50.399999999999999</v>
      </c>
      <c r="I230" s="211"/>
      <c r="J230" s="212">
        <f>ROUND(I230*H230,2)</f>
        <v>0</v>
      </c>
      <c r="K230" s="208" t="s">
        <v>271</v>
      </c>
      <c r="L230" s="44"/>
      <c r="M230" s="213" t="s">
        <v>19</v>
      </c>
      <c r="N230" s="214" t="s">
        <v>40</v>
      </c>
      <c r="O230" s="84"/>
      <c r="P230" s="215">
        <f>O230*H230</f>
        <v>0</v>
      </c>
      <c r="Q230" s="215">
        <v>0</v>
      </c>
      <c r="R230" s="215">
        <f>Q230*H230</f>
        <v>0</v>
      </c>
      <c r="S230" s="215">
        <v>0</v>
      </c>
      <c r="T230" s="216">
        <f>S230*H230</f>
        <v>0</v>
      </c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R230" s="217" t="s">
        <v>265</v>
      </c>
      <c r="AT230" s="217" t="s">
        <v>267</v>
      </c>
      <c r="AU230" s="217" t="s">
        <v>76</v>
      </c>
      <c r="AY230" s="17" t="s">
        <v>266</v>
      </c>
      <c r="BE230" s="218">
        <f>IF(N230="základní",J230,0)</f>
        <v>0</v>
      </c>
      <c r="BF230" s="218">
        <f>IF(N230="snížená",J230,0)</f>
        <v>0</v>
      </c>
      <c r="BG230" s="218">
        <f>IF(N230="zákl. přenesená",J230,0)</f>
        <v>0</v>
      </c>
      <c r="BH230" s="218">
        <f>IF(N230="sníž. přenesená",J230,0)</f>
        <v>0</v>
      </c>
      <c r="BI230" s="218">
        <f>IF(N230="nulová",J230,0)</f>
        <v>0</v>
      </c>
      <c r="BJ230" s="17" t="s">
        <v>76</v>
      </c>
      <c r="BK230" s="218">
        <f>ROUND(I230*H230,2)</f>
        <v>0</v>
      </c>
      <c r="BL230" s="17" t="s">
        <v>265</v>
      </c>
      <c r="BM230" s="217" t="s">
        <v>6176</v>
      </c>
    </row>
    <row r="231" s="2" customFormat="1">
      <c r="A231" s="38"/>
      <c r="B231" s="39"/>
      <c r="C231" s="40"/>
      <c r="D231" s="219" t="s">
        <v>273</v>
      </c>
      <c r="E231" s="40"/>
      <c r="F231" s="220" t="s">
        <v>6177</v>
      </c>
      <c r="G231" s="40"/>
      <c r="H231" s="40"/>
      <c r="I231" s="221"/>
      <c r="J231" s="40"/>
      <c r="K231" s="40"/>
      <c r="L231" s="44"/>
      <c r="M231" s="222"/>
      <c r="N231" s="223"/>
      <c r="O231" s="84"/>
      <c r="P231" s="84"/>
      <c r="Q231" s="84"/>
      <c r="R231" s="84"/>
      <c r="S231" s="84"/>
      <c r="T231" s="85"/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T231" s="17" t="s">
        <v>273</v>
      </c>
      <c r="AU231" s="17" t="s">
        <v>76</v>
      </c>
    </row>
    <row r="232" s="12" customFormat="1">
      <c r="A232" s="12"/>
      <c r="B232" s="224"/>
      <c r="C232" s="225"/>
      <c r="D232" s="226" t="s">
        <v>275</v>
      </c>
      <c r="E232" s="227" t="s">
        <v>663</v>
      </c>
      <c r="F232" s="228" t="s">
        <v>6178</v>
      </c>
      <c r="G232" s="225"/>
      <c r="H232" s="229">
        <v>50.399999999999999</v>
      </c>
      <c r="I232" s="230"/>
      <c r="J232" s="225"/>
      <c r="K232" s="225"/>
      <c r="L232" s="231"/>
      <c r="M232" s="236"/>
      <c r="N232" s="237"/>
      <c r="O232" s="237"/>
      <c r="P232" s="237"/>
      <c r="Q232" s="237"/>
      <c r="R232" s="237"/>
      <c r="S232" s="237"/>
      <c r="T232" s="238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T232" s="235" t="s">
        <v>275</v>
      </c>
      <c r="AU232" s="235" t="s">
        <v>76</v>
      </c>
      <c r="AV232" s="12" t="s">
        <v>78</v>
      </c>
      <c r="AW232" s="12" t="s">
        <v>31</v>
      </c>
      <c r="AX232" s="12" t="s">
        <v>69</v>
      </c>
      <c r="AY232" s="235" t="s">
        <v>266</v>
      </c>
    </row>
    <row r="233" s="12" customFormat="1">
      <c r="A233" s="12"/>
      <c r="B233" s="224"/>
      <c r="C233" s="225"/>
      <c r="D233" s="226" t="s">
        <v>275</v>
      </c>
      <c r="E233" s="227" t="s">
        <v>1736</v>
      </c>
      <c r="F233" s="228" t="s">
        <v>1737</v>
      </c>
      <c r="G233" s="225"/>
      <c r="H233" s="229">
        <v>50.399999999999999</v>
      </c>
      <c r="I233" s="230"/>
      <c r="J233" s="225"/>
      <c r="K233" s="225"/>
      <c r="L233" s="231"/>
      <c r="M233" s="236"/>
      <c r="N233" s="237"/>
      <c r="O233" s="237"/>
      <c r="P233" s="237"/>
      <c r="Q233" s="237"/>
      <c r="R233" s="237"/>
      <c r="S233" s="237"/>
      <c r="T233" s="238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T233" s="235" t="s">
        <v>275</v>
      </c>
      <c r="AU233" s="235" t="s">
        <v>76</v>
      </c>
      <c r="AV233" s="12" t="s">
        <v>78</v>
      </c>
      <c r="AW233" s="12" t="s">
        <v>31</v>
      </c>
      <c r="AX233" s="12" t="s">
        <v>76</v>
      </c>
      <c r="AY233" s="235" t="s">
        <v>266</v>
      </c>
    </row>
    <row r="234" s="2" customFormat="1" ht="16.5" customHeight="1">
      <c r="A234" s="38"/>
      <c r="B234" s="39"/>
      <c r="C234" s="239" t="s">
        <v>665</v>
      </c>
      <c r="D234" s="239" t="s">
        <v>299</v>
      </c>
      <c r="E234" s="240" t="s">
        <v>1162</v>
      </c>
      <c r="F234" s="241" t="s">
        <v>1163</v>
      </c>
      <c r="G234" s="242" t="s">
        <v>302</v>
      </c>
      <c r="H234" s="243">
        <v>0.024</v>
      </c>
      <c r="I234" s="244"/>
      <c r="J234" s="245">
        <f>ROUND(I234*H234,2)</f>
        <v>0</v>
      </c>
      <c r="K234" s="241" t="s">
        <v>271</v>
      </c>
      <c r="L234" s="246"/>
      <c r="M234" s="247" t="s">
        <v>19</v>
      </c>
      <c r="N234" s="248" t="s">
        <v>40</v>
      </c>
      <c r="O234" s="84"/>
      <c r="P234" s="215">
        <f>O234*H234</f>
        <v>0</v>
      </c>
      <c r="Q234" s="215">
        <v>0</v>
      </c>
      <c r="R234" s="215">
        <f>Q234*H234</f>
        <v>0</v>
      </c>
      <c r="S234" s="215">
        <v>0</v>
      </c>
      <c r="T234" s="216">
        <f>S234*H234</f>
        <v>0</v>
      </c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R234" s="217" t="s">
        <v>303</v>
      </c>
      <c r="AT234" s="217" t="s">
        <v>299</v>
      </c>
      <c r="AU234" s="217" t="s">
        <v>76</v>
      </c>
      <c r="AY234" s="17" t="s">
        <v>266</v>
      </c>
      <c r="BE234" s="218">
        <f>IF(N234="základní",J234,0)</f>
        <v>0</v>
      </c>
      <c r="BF234" s="218">
        <f>IF(N234="snížená",J234,0)</f>
        <v>0</v>
      </c>
      <c r="BG234" s="218">
        <f>IF(N234="zákl. přenesená",J234,0)</f>
        <v>0</v>
      </c>
      <c r="BH234" s="218">
        <f>IF(N234="sníž. přenesená",J234,0)</f>
        <v>0</v>
      </c>
      <c r="BI234" s="218">
        <f>IF(N234="nulová",J234,0)</f>
        <v>0</v>
      </c>
      <c r="BJ234" s="17" t="s">
        <v>76</v>
      </c>
      <c r="BK234" s="218">
        <f>ROUND(I234*H234,2)</f>
        <v>0</v>
      </c>
      <c r="BL234" s="17" t="s">
        <v>265</v>
      </c>
      <c r="BM234" s="217" t="s">
        <v>6179</v>
      </c>
    </row>
    <row r="235" s="2" customFormat="1">
      <c r="A235" s="38"/>
      <c r="B235" s="39"/>
      <c r="C235" s="40"/>
      <c r="D235" s="219" t="s">
        <v>273</v>
      </c>
      <c r="E235" s="40"/>
      <c r="F235" s="220" t="s">
        <v>1165</v>
      </c>
      <c r="G235" s="40"/>
      <c r="H235" s="40"/>
      <c r="I235" s="221"/>
      <c r="J235" s="40"/>
      <c r="K235" s="40"/>
      <c r="L235" s="44"/>
      <c r="M235" s="222"/>
      <c r="N235" s="223"/>
      <c r="O235" s="84"/>
      <c r="P235" s="84"/>
      <c r="Q235" s="84"/>
      <c r="R235" s="84"/>
      <c r="S235" s="84"/>
      <c r="T235" s="85"/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T235" s="17" t="s">
        <v>273</v>
      </c>
      <c r="AU235" s="17" t="s">
        <v>76</v>
      </c>
    </row>
    <row r="236" s="12" customFormat="1">
      <c r="A236" s="12"/>
      <c r="B236" s="224"/>
      <c r="C236" s="225"/>
      <c r="D236" s="226" t="s">
        <v>275</v>
      </c>
      <c r="E236" s="227" t="s">
        <v>1641</v>
      </c>
      <c r="F236" s="228" t="s">
        <v>6180</v>
      </c>
      <c r="G236" s="225"/>
      <c r="H236" s="229">
        <v>0.024</v>
      </c>
      <c r="I236" s="230"/>
      <c r="J236" s="225"/>
      <c r="K236" s="225"/>
      <c r="L236" s="231"/>
      <c r="M236" s="236"/>
      <c r="N236" s="237"/>
      <c r="O236" s="237"/>
      <c r="P236" s="237"/>
      <c r="Q236" s="237"/>
      <c r="R236" s="237"/>
      <c r="S236" s="237"/>
      <c r="T236" s="238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T236" s="235" t="s">
        <v>275</v>
      </c>
      <c r="AU236" s="235" t="s">
        <v>76</v>
      </c>
      <c r="AV236" s="12" t="s">
        <v>78</v>
      </c>
      <c r="AW236" s="12" t="s">
        <v>31</v>
      </c>
      <c r="AX236" s="12" t="s">
        <v>69</v>
      </c>
      <c r="AY236" s="235" t="s">
        <v>266</v>
      </c>
    </row>
    <row r="237" s="12" customFormat="1">
      <c r="A237" s="12"/>
      <c r="B237" s="224"/>
      <c r="C237" s="225"/>
      <c r="D237" s="226" t="s">
        <v>275</v>
      </c>
      <c r="E237" s="227" t="s">
        <v>2592</v>
      </c>
      <c r="F237" s="228" t="s">
        <v>4112</v>
      </c>
      <c r="G237" s="225"/>
      <c r="H237" s="229">
        <v>0.024</v>
      </c>
      <c r="I237" s="230"/>
      <c r="J237" s="225"/>
      <c r="K237" s="225"/>
      <c r="L237" s="231"/>
      <c r="M237" s="236"/>
      <c r="N237" s="237"/>
      <c r="O237" s="237"/>
      <c r="P237" s="237"/>
      <c r="Q237" s="237"/>
      <c r="R237" s="237"/>
      <c r="S237" s="237"/>
      <c r="T237" s="238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T237" s="235" t="s">
        <v>275</v>
      </c>
      <c r="AU237" s="235" t="s">
        <v>76</v>
      </c>
      <c r="AV237" s="12" t="s">
        <v>78</v>
      </c>
      <c r="AW237" s="12" t="s">
        <v>31</v>
      </c>
      <c r="AX237" s="12" t="s">
        <v>76</v>
      </c>
      <c r="AY237" s="235" t="s">
        <v>266</v>
      </c>
    </row>
    <row r="238" s="2" customFormat="1" ht="16.5" customHeight="1">
      <c r="A238" s="38"/>
      <c r="B238" s="39"/>
      <c r="C238" s="206" t="s">
        <v>670</v>
      </c>
      <c r="D238" s="206" t="s">
        <v>267</v>
      </c>
      <c r="E238" s="207" t="s">
        <v>6181</v>
      </c>
      <c r="F238" s="208" t="s">
        <v>6182</v>
      </c>
      <c r="G238" s="209" t="s">
        <v>391</v>
      </c>
      <c r="H238" s="210">
        <v>4.4100000000000001</v>
      </c>
      <c r="I238" s="211"/>
      <c r="J238" s="212">
        <f>ROUND(I238*H238,2)</f>
        <v>0</v>
      </c>
      <c r="K238" s="208" t="s">
        <v>271</v>
      </c>
      <c r="L238" s="44"/>
      <c r="M238" s="213" t="s">
        <v>19</v>
      </c>
      <c r="N238" s="214" t="s">
        <v>40</v>
      </c>
      <c r="O238" s="84"/>
      <c r="P238" s="215">
        <f>O238*H238</f>
        <v>0</v>
      </c>
      <c r="Q238" s="215">
        <v>0</v>
      </c>
      <c r="R238" s="215">
        <f>Q238*H238</f>
        <v>0</v>
      </c>
      <c r="S238" s="215">
        <v>0</v>
      </c>
      <c r="T238" s="216">
        <f>S238*H238</f>
        <v>0</v>
      </c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R238" s="217" t="s">
        <v>265</v>
      </c>
      <c r="AT238" s="217" t="s">
        <v>267</v>
      </c>
      <c r="AU238" s="217" t="s">
        <v>76</v>
      </c>
      <c r="AY238" s="17" t="s">
        <v>266</v>
      </c>
      <c r="BE238" s="218">
        <f>IF(N238="základní",J238,0)</f>
        <v>0</v>
      </c>
      <c r="BF238" s="218">
        <f>IF(N238="snížená",J238,0)</f>
        <v>0</v>
      </c>
      <c r="BG238" s="218">
        <f>IF(N238="zákl. přenesená",J238,0)</f>
        <v>0</v>
      </c>
      <c r="BH238" s="218">
        <f>IF(N238="sníž. přenesená",J238,0)</f>
        <v>0</v>
      </c>
      <c r="BI238" s="218">
        <f>IF(N238="nulová",J238,0)</f>
        <v>0</v>
      </c>
      <c r="BJ238" s="17" t="s">
        <v>76</v>
      </c>
      <c r="BK238" s="218">
        <f>ROUND(I238*H238,2)</f>
        <v>0</v>
      </c>
      <c r="BL238" s="17" t="s">
        <v>265</v>
      </c>
      <c r="BM238" s="217" t="s">
        <v>6183</v>
      </c>
    </row>
    <row r="239" s="2" customFormat="1">
      <c r="A239" s="38"/>
      <c r="B239" s="39"/>
      <c r="C239" s="40"/>
      <c r="D239" s="219" t="s">
        <v>273</v>
      </c>
      <c r="E239" s="40"/>
      <c r="F239" s="220" t="s">
        <v>6184</v>
      </c>
      <c r="G239" s="40"/>
      <c r="H239" s="40"/>
      <c r="I239" s="221"/>
      <c r="J239" s="40"/>
      <c r="K239" s="40"/>
      <c r="L239" s="44"/>
      <c r="M239" s="222"/>
      <c r="N239" s="223"/>
      <c r="O239" s="84"/>
      <c r="P239" s="84"/>
      <c r="Q239" s="84"/>
      <c r="R239" s="84"/>
      <c r="S239" s="84"/>
      <c r="T239" s="85"/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T239" s="17" t="s">
        <v>273</v>
      </c>
      <c r="AU239" s="17" t="s">
        <v>76</v>
      </c>
    </row>
    <row r="240" s="12" customFormat="1">
      <c r="A240" s="12"/>
      <c r="B240" s="224"/>
      <c r="C240" s="225"/>
      <c r="D240" s="226" t="s">
        <v>275</v>
      </c>
      <c r="E240" s="227" t="s">
        <v>675</v>
      </c>
      <c r="F240" s="228" t="s">
        <v>6161</v>
      </c>
      <c r="G240" s="225"/>
      <c r="H240" s="229">
        <v>4.4100000000000001</v>
      </c>
      <c r="I240" s="230"/>
      <c r="J240" s="225"/>
      <c r="K240" s="225"/>
      <c r="L240" s="231"/>
      <c r="M240" s="236"/>
      <c r="N240" s="237"/>
      <c r="O240" s="237"/>
      <c r="P240" s="237"/>
      <c r="Q240" s="237"/>
      <c r="R240" s="237"/>
      <c r="S240" s="237"/>
      <c r="T240" s="238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T240" s="235" t="s">
        <v>275</v>
      </c>
      <c r="AU240" s="235" t="s">
        <v>76</v>
      </c>
      <c r="AV240" s="12" t="s">
        <v>78</v>
      </c>
      <c r="AW240" s="12" t="s">
        <v>31</v>
      </c>
      <c r="AX240" s="12" t="s">
        <v>69</v>
      </c>
      <c r="AY240" s="235" t="s">
        <v>266</v>
      </c>
    </row>
    <row r="241" s="12" customFormat="1">
      <c r="A241" s="12"/>
      <c r="B241" s="224"/>
      <c r="C241" s="225"/>
      <c r="D241" s="226" t="s">
        <v>275</v>
      </c>
      <c r="E241" s="227" t="s">
        <v>3035</v>
      </c>
      <c r="F241" s="228" t="s">
        <v>6185</v>
      </c>
      <c r="G241" s="225"/>
      <c r="H241" s="229">
        <v>4.4100000000000001</v>
      </c>
      <c r="I241" s="230"/>
      <c r="J241" s="225"/>
      <c r="K241" s="225"/>
      <c r="L241" s="231"/>
      <c r="M241" s="236"/>
      <c r="N241" s="237"/>
      <c r="O241" s="237"/>
      <c r="P241" s="237"/>
      <c r="Q241" s="237"/>
      <c r="R241" s="237"/>
      <c r="S241" s="237"/>
      <c r="T241" s="238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T241" s="235" t="s">
        <v>275</v>
      </c>
      <c r="AU241" s="235" t="s">
        <v>76</v>
      </c>
      <c r="AV241" s="12" t="s">
        <v>78</v>
      </c>
      <c r="AW241" s="12" t="s">
        <v>31</v>
      </c>
      <c r="AX241" s="12" t="s">
        <v>76</v>
      </c>
      <c r="AY241" s="235" t="s">
        <v>266</v>
      </c>
    </row>
    <row r="242" s="2" customFormat="1" ht="16.5" customHeight="1">
      <c r="A242" s="38"/>
      <c r="B242" s="39"/>
      <c r="C242" s="206" t="s">
        <v>677</v>
      </c>
      <c r="D242" s="206" t="s">
        <v>267</v>
      </c>
      <c r="E242" s="207" t="s">
        <v>1257</v>
      </c>
      <c r="F242" s="208" t="s">
        <v>1258</v>
      </c>
      <c r="G242" s="209" t="s">
        <v>391</v>
      </c>
      <c r="H242" s="210">
        <v>25.199999999999999</v>
      </c>
      <c r="I242" s="211"/>
      <c r="J242" s="212">
        <f>ROUND(I242*H242,2)</f>
        <v>0</v>
      </c>
      <c r="K242" s="208" t="s">
        <v>271</v>
      </c>
      <c r="L242" s="44"/>
      <c r="M242" s="213" t="s">
        <v>19</v>
      </c>
      <c r="N242" s="214" t="s">
        <v>40</v>
      </c>
      <c r="O242" s="84"/>
      <c r="P242" s="215">
        <f>O242*H242</f>
        <v>0</v>
      </c>
      <c r="Q242" s="215">
        <v>0</v>
      </c>
      <c r="R242" s="215">
        <f>Q242*H242</f>
        <v>0</v>
      </c>
      <c r="S242" s="215">
        <v>0</v>
      </c>
      <c r="T242" s="216">
        <f>S242*H242</f>
        <v>0</v>
      </c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R242" s="217" t="s">
        <v>265</v>
      </c>
      <c r="AT242" s="217" t="s">
        <v>267</v>
      </c>
      <c r="AU242" s="217" t="s">
        <v>76</v>
      </c>
      <c r="AY242" s="17" t="s">
        <v>266</v>
      </c>
      <c r="BE242" s="218">
        <f>IF(N242="základní",J242,0)</f>
        <v>0</v>
      </c>
      <c r="BF242" s="218">
        <f>IF(N242="snížená",J242,0)</f>
        <v>0</v>
      </c>
      <c r="BG242" s="218">
        <f>IF(N242="zákl. přenesená",J242,0)</f>
        <v>0</v>
      </c>
      <c r="BH242" s="218">
        <f>IF(N242="sníž. přenesená",J242,0)</f>
        <v>0</v>
      </c>
      <c r="BI242" s="218">
        <f>IF(N242="nulová",J242,0)</f>
        <v>0</v>
      </c>
      <c r="BJ242" s="17" t="s">
        <v>76</v>
      </c>
      <c r="BK242" s="218">
        <f>ROUND(I242*H242,2)</f>
        <v>0</v>
      </c>
      <c r="BL242" s="17" t="s">
        <v>265</v>
      </c>
      <c r="BM242" s="217" t="s">
        <v>6186</v>
      </c>
    </row>
    <row r="243" s="2" customFormat="1">
      <c r="A243" s="38"/>
      <c r="B243" s="39"/>
      <c r="C243" s="40"/>
      <c r="D243" s="219" t="s">
        <v>273</v>
      </c>
      <c r="E243" s="40"/>
      <c r="F243" s="220" t="s">
        <v>1260</v>
      </c>
      <c r="G243" s="40"/>
      <c r="H243" s="40"/>
      <c r="I243" s="221"/>
      <c r="J243" s="40"/>
      <c r="K243" s="40"/>
      <c r="L243" s="44"/>
      <c r="M243" s="222"/>
      <c r="N243" s="223"/>
      <c r="O243" s="84"/>
      <c r="P243" s="84"/>
      <c r="Q243" s="84"/>
      <c r="R243" s="84"/>
      <c r="S243" s="84"/>
      <c r="T243" s="85"/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T243" s="17" t="s">
        <v>273</v>
      </c>
      <c r="AU243" s="17" t="s">
        <v>76</v>
      </c>
    </row>
    <row r="244" s="12" customFormat="1">
      <c r="A244" s="12"/>
      <c r="B244" s="224"/>
      <c r="C244" s="225"/>
      <c r="D244" s="226" t="s">
        <v>275</v>
      </c>
      <c r="E244" s="227" t="s">
        <v>408</v>
      </c>
      <c r="F244" s="228" t="s">
        <v>6166</v>
      </c>
      <c r="G244" s="225"/>
      <c r="H244" s="229">
        <v>25.199999999999999</v>
      </c>
      <c r="I244" s="230"/>
      <c r="J244" s="225"/>
      <c r="K244" s="225"/>
      <c r="L244" s="231"/>
      <c r="M244" s="236"/>
      <c r="N244" s="237"/>
      <c r="O244" s="237"/>
      <c r="P244" s="237"/>
      <c r="Q244" s="237"/>
      <c r="R244" s="237"/>
      <c r="S244" s="237"/>
      <c r="T244" s="238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T244" s="235" t="s">
        <v>275</v>
      </c>
      <c r="AU244" s="235" t="s">
        <v>76</v>
      </c>
      <c r="AV244" s="12" t="s">
        <v>78</v>
      </c>
      <c r="AW244" s="12" t="s">
        <v>31</v>
      </c>
      <c r="AX244" s="12" t="s">
        <v>69</v>
      </c>
      <c r="AY244" s="235" t="s">
        <v>266</v>
      </c>
    </row>
    <row r="245" s="12" customFormat="1">
      <c r="A245" s="12"/>
      <c r="B245" s="224"/>
      <c r="C245" s="225"/>
      <c r="D245" s="226" t="s">
        <v>275</v>
      </c>
      <c r="E245" s="227" t="s">
        <v>2607</v>
      </c>
      <c r="F245" s="228" t="s">
        <v>4670</v>
      </c>
      <c r="G245" s="225"/>
      <c r="H245" s="229">
        <v>25.199999999999999</v>
      </c>
      <c r="I245" s="230"/>
      <c r="J245" s="225"/>
      <c r="K245" s="225"/>
      <c r="L245" s="231"/>
      <c r="M245" s="236"/>
      <c r="N245" s="237"/>
      <c r="O245" s="237"/>
      <c r="P245" s="237"/>
      <c r="Q245" s="237"/>
      <c r="R245" s="237"/>
      <c r="S245" s="237"/>
      <c r="T245" s="238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T245" s="235" t="s">
        <v>275</v>
      </c>
      <c r="AU245" s="235" t="s">
        <v>76</v>
      </c>
      <c r="AV245" s="12" t="s">
        <v>78</v>
      </c>
      <c r="AW245" s="12" t="s">
        <v>31</v>
      </c>
      <c r="AX245" s="12" t="s">
        <v>76</v>
      </c>
      <c r="AY245" s="235" t="s">
        <v>266</v>
      </c>
    </row>
    <row r="246" s="2" customFormat="1" ht="16.5" customHeight="1">
      <c r="A246" s="38"/>
      <c r="B246" s="39"/>
      <c r="C246" s="239" t="s">
        <v>683</v>
      </c>
      <c r="D246" s="239" t="s">
        <v>299</v>
      </c>
      <c r="E246" s="240" t="s">
        <v>6187</v>
      </c>
      <c r="F246" s="241" t="s">
        <v>6188</v>
      </c>
      <c r="G246" s="242" t="s">
        <v>391</v>
      </c>
      <c r="H246" s="243">
        <v>31.091000000000001</v>
      </c>
      <c r="I246" s="244"/>
      <c r="J246" s="245">
        <f>ROUND(I246*H246,2)</f>
        <v>0</v>
      </c>
      <c r="K246" s="241" t="s">
        <v>271</v>
      </c>
      <c r="L246" s="246"/>
      <c r="M246" s="247" t="s">
        <v>19</v>
      </c>
      <c r="N246" s="248" t="s">
        <v>40</v>
      </c>
      <c r="O246" s="84"/>
      <c r="P246" s="215">
        <f>O246*H246</f>
        <v>0</v>
      </c>
      <c r="Q246" s="215">
        <v>0</v>
      </c>
      <c r="R246" s="215">
        <f>Q246*H246</f>
        <v>0</v>
      </c>
      <c r="S246" s="215">
        <v>0</v>
      </c>
      <c r="T246" s="216">
        <f>S246*H246</f>
        <v>0</v>
      </c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R246" s="217" t="s">
        <v>303</v>
      </c>
      <c r="AT246" s="217" t="s">
        <v>299</v>
      </c>
      <c r="AU246" s="217" t="s">
        <v>76</v>
      </c>
      <c r="AY246" s="17" t="s">
        <v>266</v>
      </c>
      <c r="BE246" s="218">
        <f>IF(N246="základní",J246,0)</f>
        <v>0</v>
      </c>
      <c r="BF246" s="218">
        <f>IF(N246="snížená",J246,0)</f>
        <v>0</v>
      </c>
      <c r="BG246" s="218">
        <f>IF(N246="zákl. přenesená",J246,0)</f>
        <v>0</v>
      </c>
      <c r="BH246" s="218">
        <f>IF(N246="sníž. přenesená",J246,0)</f>
        <v>0</v>
      </c>
      <c r="BI246" s="218">
        <f>IF(N246="nulová",J246,0)</f>
        <v>0</v>
      </c>
      <c r="BJ246" s="17" t="s">
        <v>76</v>
      </c>
      <c r="BK246" s="218">
        <f>ROUND(I246*H246,2)</f>
        <v>0</v>
      </c>
      <c r="BL246" s="17" t="s">
        <v>265</v>
      </c>
      <c r="BM246" s="217" t="s">
        <v>6189</v>
      </c>
    </row>
    <row r="247" s="2" customFormat="1">
      <c r="A247" s="38"/>
      <c r="B247" s="39"/>
      <c r="C247" s="40"/>
      <c r="D247" s="219" t="s">
        <v>273</v>
      </c>
      <c r="E247" s="40"/>
      <c r="F247" s="220" t="s">
        <v>6190</v>
      </c>
      <c r="G247" s="40"/>
      <c r="H247" s="40"/>
      <c r="I247" s="221"/>
      <c r="J247" s="40"/>
      <c r="K247" s="40"/>
      <c r="L247" s="44"/>
      <c r="M247" s="222"/>
      <c r="N247" s="223"/>
      <c r="O247" s="84"/>
      <c r="P247" s="84"/>
      <c r="Q247" s="84"/>
      <c r="R247" s="84"/>
      <c r="S247" s="84"/>
      <c r="T247" s="85"/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T247" s="17" t="s">
        <v>273</v>
      </c>
      <c r="AU247" s="17" t="s">
        <v>76</v>
      </c>
    </row>
    <row r="248" s="12" customFormat="1">
      <c r="A248" s="12"/>
      <c r="B248" s="224"/>
      <c r="C248" s="225"/>
      <c r="D248" s="226" t="s">
        <v>275</v>
      </c>
      <c r="E248" s="227" t="s">
        <v>411</v>
      </c>
      <c r="F248" s="228" t="s">
        <v>6191</v>
      </c>
      <c r="G248" s="225"/>
      <c r="H248" s="229">
        <v>31.091000000000001</v>
      </c>
      <c r="I248" s="230"/>
      <c r="J248" s="225"/>
      <c r="K248" s="225"/>
      <c r="L248" s="231"/>
      <c r="M248" s="236"/>
      <c r="N248" s="237"/>
      <c r="O248" s="237"/>
      <c r="P248" s="237"/>
      <c r="Q248" s="237"/>
      <c r="R248" s="237"/>
      <c r="S248" s="237"/>
      <c r="T248" s="238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T248" s="235" t="s">
        <v>275</v>
      </c>
      <c r="AU248" s="235" t="s">
        <v>76</v>
      </c>
      <c r="AV248" s="12" t="s">
        <v>78</v>
      </c>
      <c r="AW248" s="12" t="s">
        <v>31</v>
      </c>
      <c r="AX248" s="12" t="s">
        <v>69</v>
      </c>
      <c r="AY248" s="235" t="s">
        <v>266</v>
      </c>
    </row>
    <row r="249" s="12" customFormat="1">
      <c r="A249" s="12"/>
      <c r="B249" s="224"/>
      <c r="C249" s="225"/>
      <c r="D249" s="226" t="s">
        <v>275</v>
      </c>
      <c r="E249" s="227" t="s">
        <v>413</v>
      </c>
      <c r="F249" s="228" t="s">
        <v>6192</v>
      </c>
      <c r="G249" s="225"/>
      <c r="H249" s="229">
        <v>31.091000000000001</v>
      </c>
      <c r="I249" s="230"/>
      <c r="J249" s="225"/>
      <c r="K249" s="225"/>
      <c r="L249" s="231"/>
      <c r="M249" s="236"/>
      <c r="N249" s="237"/>
      <c r="O249" s="237"/>
      <c r="P249" s="237"/>
      <c r="Q249" s="237"/>
      <c r="R249" s="237"/>
      <c r="S249" s="237"/>
      <c r="T249" s="238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T249" s="235" t="s">
        <v>275</v>
      </c>
      <c r="AU249" s="235" t="s">
        <v>76</v>
      </c>
      <c r="AV249" s="12" t="s">
        <v>78</v>
      </c>
      <c r="AW249" s="12" t="s">
        <v>31</v>
      </c>
      <c r="AX249" s="12" t="s">
        <v>76</v>
      </c>
      <c r="AY249" s="235" t="s">
        <v>266</v>
      </c>
    </row>
    <row r="250" s="2" customFormat="1" ht="24.15" customHeight="1">
      <c r="A250" s="38"/>
      <c r="B250" s="39"/>
      <c r="C250" s="206" t="s">
        <v>692</v>
      </c>
      <c r="D250" s="206" t="s">
        <v>267</v>
      </c>
      <c r="E250" s="207" t="s">
        <v>2043</v>
      </c>
      <c r="F250" s="208" t="s">
        <v>2044</v>
      </c>
      <c r="G250" s="209" t="s">
        <v>302</v>
      </c>
      <c r="H250" s="210">
        <v>0.036999999999999998</v>
      </c>
      <c r="I250" s="211"/>
      <c r="J250" s="212">
        <f>ROUND(I250*H250,2)</f>
        <v>0</v>
      </c>
      <c r="K250" s="208" t="s">
        <v>271</v>
      </c>
      <c r="L250" s="44"/>
      <c r="M250" s="213" t="s">
        <v>19</v>
      </c>
      <c r="N250" s="214" t="s">
        <v>40</v>
      </c>
      <c r="O250" s="84"/>
      <c r="P250" s="215">
        <f>O250*H250</f>
        <v>0</v>
      </c>
      <c r="Q250" s="215">
        <v>0</v>
      </c>
      <c r="R250" s="215">
        <f>Q250*H250</f>
        <v>0</v>
      </c>
      <c r="S250" s="215">
        <v>0</v>
      </c>
      <c r="T250" s="216">
        <f>S250*H250</f>
        <v>0</v>
      </c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R250" s="217" t="s">
        <v>265</v>
      </c>
      <c r="AT250" s="217" t="s">
        <v>267</v>
      </c>
      <c r="AU250" s="217" t="s">
        <v>76</v>
      </c>
      <c r="AY250" s="17" t="s">
        <v>266</v>
      </c>
      <c r="BE250" s="218">
        <f>IF(N250="základní",J250,0)</f>
        <v>0</v>
      </c>
      <c r="BF250" s="218">
        <f>IF(N250="snížená",J250,0)</f>
        <v>0</v>
      </c>
      <c r="BG250" s="218">
        <f>IF(N250="zákl. přenesená",J250,0)</f>
        <v>0</v>
      </c>
      <c r="BH250" s="218">
        <f>IF(N250="sníž. přenesená",J250,0)</f>
        <v>0</v>
      </c>
      <c r="BI250" s="218">
        <f>IF(N250="nulová",J250,0)</f>
        <v>0</v>
      </c>
      <c r="BJ250" s="17" t="s">
        <v>76</v>
      </c>
      <c r="BK250" s="218">
        <f>ROUND(I250*H250,2)</f>
        <v>0</v>
      </c>
      <c r="BL250" s="17" t="s">
        <v>265</v>
      </c>
      <c r="BM250" s="217" t="s">
        <v>6193</v>
      </c>
    </row>
    <row r="251" s="2" customFormat="1">
      <c r="A251" s="38"/>
      <c r="B251" s="39"/>
      <c r="C251" s="40"/>
      <c r="D251" s="219" t="s">
        <v>273</v>
      </c>
      <c r="E251" s="40"/>
      <c r="F251" s="220" t="s">
        <v>2046</v>
      </c>
      <c r="G251" s="40"/>
      <c r="H251" s="40"/>
      <c r="I251" s="221"/>
      <c r="J251" s="40"/>
      <c r="K251" s="40"/>
      <c r="L251" s="44"/>
      <c r="M251" s="222"/>
      <c r="N251" s="223"/>
      <c r="O251" s="84"/>
      <c r="P251" s="84"/>
      <c r="Q251" s="84"/>
      <c r="R251" s="84"/>
      <c r="S251" s="84"/>
      <c r="T251" s="85"/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T251" s="17" t="s">
        <v>273</v>
      </c>
      <c r="AU251" s="17" t="s">
        <v>76</v>
      </c>
    </row>
    <row r="252" s="11" customFormat="1" ht="25.92" customHeight="1">
      <c r="A252" s="11"/>
      <c r="B252" s="192"/>
      <c r="C252" s="193"/>
      <c r="D252" s="194" t="s">
        <v>68</v>
      </c>
      <c r="E252" s="195" t="s">
        <v>303</v>
      </c>
      <c r="F252" s="195" t="s">
        <v>1293</v>
      </c>
      <c r="G252" s="193"/>
      <c r="H252" s="193"/>
      <c r="I252" s="196"/>
      <c r="J252" s="197">
        <f>BK252</f>
        <v>0</v>
      </c>
      <c r="K252" s="193"/>
      <c r="L252" s="198"/>
      <c r="M252" s="199"/>
      <c r="N252" s="200"/>
      <c r="O252" s="200"/>
      <c r="P252" s="201">
        <f>SUM(P253:P264)</f>
        <v>0</v>
      </c>
      <c r="Q252" s="200"/>
      <c r="R252" s="201">
        <f>SUM(R253:R264)</f>
        <v>0</v>
      </c>
      <c r="S252" s="200"/>
      <c r="T252" s="202">
        <f>SUM(T253:T264)</f>
        <v>0</v>
      </c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R252" s="203" t="s">
        <v>265</v>
      </c>
      <c r="AT252" s="204" t="s">
        <v>68</v>
      </c>
      <c r="AU252" s="204" t="s">
        <v>69</v>
      </c>
      <c r="AY252" s="203" t="s">
        <v>266</v>
      </c>
      <c r="BK252" s="205">
        <f>SUM(BK253:BK264)</f>
        <v>0</v>
      </c>
    </row>
    <row r="253" s="2" customFormat="1" ht="21.75" customHeight="1">
      <c r="A253" s="38"/>
      <c r="B253" s="39"/>
      <c r="C253" s="206" t="s">
        <v>615</v>
      </c>
      <c r="D253" s="206" t="s">
        <v>267</v>
      </c>
      <c r="E253" s="207" t="s">
        <v>6194</v>
      </c>
      <c r="F253" s="208" t="s">
        <v>6195</v>
      </c>
      <c r="G253" s="209" t="s">
        <v>293</v>
      </c>
      <c r="H253" s="210">
        <v>14.507</v>
      </c>
      <c r="I253" s="211"/>
      <c r="J253" s="212">
        <f>ROUND(I253*H253,2)</f>
        <v>0</v>
      </c>
      <c r="K253" s="208" t="s">
        <v>271</v>
      </c>
      <c r="L253" s="44"/>
      <c r="M253" s="213" t="s">
        <v>19</v>
      </c>
      <c r="N253" s="214" t="s">
        <v>40</v>
      </c>
      <c r="O253" s="84"/>
      <c r="P253" s="215">
        <f>O253*H253</f>
        <v>0</v>
      </c>
      <c r="Q253" s="215">
        <v>0</v>
      </c>
      <c r="R253" s="215">
        <f>Q253*H253</f>
        <v>0</v>
      </c>
      <c r="S253" s="215">
        <v>0</v>
      </c>
      <c r="T253" s="216">
        <f>S253*H253</f>
        <v>0</v>
      </c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  <c r="AR253" s="217" t="s">
        <v>265</v>
      </c>
      <c r="AT253" s="217" t="s">
        <v>267</v>
      </c>
      <c r="AU253" s="217" t="s">
        <v>76</v>
      </c>
      <c r="AY253" s="17" t="s">
        <v>266</v>
      </c>
      <c r="BE253" s="218">
        <f>IF(N253="základní",J253,0)</f>
        <v>0</v>
      </c>
      <c r="BF253" s="218">
        <f>IF(N253="snížená",J253,0)</f>
        <v>0</v>
      </c>
      <c r="BG253" s="218">
        <f>IF(N253="zákl. přenesená",J253,0)</f>
        <v>0</v>
      </c>
      <c r="BH253" s="218">
        <f>IF(N253="sníž. přenesená",J253,0)</f>
        <v>0</v>
      </c>
      <c r="BI253" s="218">
        <f>IF(N253="nulová",J253,0)</f>
        <v>0</v>
      </c>
      <c r="BJ253" s="17" t="s">
        <v>76</v>
      </c>
      <c r="BK253" s="218">
        <f>ROUND(I253*H253,2)</f>
        <v>0</v>
      </c>
      <c r="BL253" s="17" t="s">
        <v>265</v>
      </c>
      <c r="BM253" s="217" t="s">
        <v>6196</v>
      </c>
    </row>
    <row r="254" s="2" customFormat="1">
      <c r="A254" s="38"/>
      <c r="B254" s="39"/>
      <c r="C254" s="40"/>
      <c r="D254" s="219" t="s">
        <v>273</v>
      </c>
      <c r="E254" s="40"/>
      <c r="F254" s="220" t="s">
        <v>6197</v>
      </c>
      <c r="G254" s="40"/>
      <c r="H254" s="40"/>
      <c r="I254" s="221"/>
      <c r="J254" s="40"/>
      <c r="K254" s="40"/>
      <c r="L254" s="44"/>
      <c r="M254" s="222"/>
      <c r="N254" s="223"/>
      <c r="O254" s="84"/>
      <c r="P254" s="84"/>
      <c r="Q254" s="84"/>
      <c r="R254" s="84"/>
      <c r="S254" s="84"/>
      <c r="T254" s="85"/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T254" s="17" t="s">
        <v>273</v>
      </c>
      <c r="AU254" s="17" t="s">
        <v>76</v>
      </c>
    </row>
    <row r="255" s="13" customFormat="1">
      <c r="A255" s="13"/>
      <c r="B255" s="251"/>
      <c r="C255" s="252"/>
      <c r="D255" s="226" t="s">
        <v>275</v>
      </c>
      <c r="E255" s="253" t="s">
        <v>19</v>
      </c>
      <c r="F255" s="254" t="s">
        <v>6198</v>
      </c>
      <c r="G255" s="252"/>
      <c r="H255" s="253" t="s">
        <v>19</v>
      </c>
      <c r="I255" s="255"/>
      <c r="J255" s="252"/>
      <c r="K255" s="252"/>
      <c r="L255" s="256"/>
      <c r="M255" s="257"/>
      <c r="N255" s="258"/>
      <c r="O255" s="258"/>
      <c r="P255" s="258"/>
      <c r="Q255" s="258"/>
      <c r="R255" s="258"/>
      <c r="S255" s="258"/>
      <c r="T255" s="259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60" t="s">
        <v>275</v>
      </c>
      <c r="AU255" s="260" t="s">
        <v>76</v>
      </c>
      <c r="AV255" s="13" t="s">
        <v>76</v>
      </c>
      <c r="AW255" s="13" t="s">
        <v>31</v>
      </c>
      <c r="AX255" s="13" t="s">
        <v>69</v>
      </c>
      <c r="AY255" s="260" t="s">
        <v>266</v>
      </c>
    </row>
    <row r="256" s="12" customFormat="1">
      <c r="A256" s="12"/>
      <c r="B256" s="224"/>
      <c r="C256" s="225"/>
      <c r="D256" s="226" t="s">
        <v>275</v>
      </c>
      <c r="E256" s="227" t="s">
        <v>620</v>
      </c>
      <c r="F256" s="228" t="s">
        <v>6199</v>
      </c>
      <c r="G256" s="225"/>
      <c r="H256" s="229">
        <v>0.73299999999999998</v>
      </c>
      <c r="I256" s="230"/>
      <c r="J256" s="225"/>
      <c r="K256" s="225"/>
      <c r="L256" s="231"/>
      <c r="M256" s="236"/>
      <c r="N256" s="237"/>
      <c r="O256" s="237"/>
      <c r="P256" s="237"/>
      <c r="Q256" s="237"/>
      <c r="R256" s="237"/>
      <c r="S256" s="237"/>
      <c r="T256" s="238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T256" s="235" t="s">
        <v>275</v>
      </c>
      <c r="AU256" s="235" t="s">
        <v>76</v>
      </c>
      <c r="AV256" s="12" t="s">
        <v>78</v>
      </c>
      <c r="AW256" s="12" t="s">
        <v>31</v>
      </c>
      <c r="AX256" s="12" t="s">
        <v>69</v>
      </c>
      <c r="AY256" s="235" t="s">
        <v>266</v>
      </c>
    </row>
    <row r="257" s="12" customFormat="1">
      <c r="A257" s="12"/>
      <c r="B257" s="224"/>
      <c r="C257" s="225"/>
      <c r="D257" s="226" t="s">
        <v>275</v>
      </c>
      <c r="E257" s="227" t="s">
        <v>403</v>
      </c>
      <c r="F257" s="228" t="s">
        <v>6200</v>
      </c>
      <c r="G257" s="225"/>
      <c r="H257" s="229">
        <v>8.952</v>
      </c>
      <c r="I257" s="230"/>
      <c r="J257" s="225"/>
      <c r="K257" s="225"/>
      <c r="L257" s="231"/>
      <c r="M257" s="236"/>
      <c r="N257" s="237"/>
      <c r="O257" s="237"/>
      <c r="P257" s="237"/>
      <c r="Q257" s="237"/>
      <c r="R257" s="237"/>
      <c r="S257" s="237"/>
      <c r="T257" s="238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T257" s="235" t="s">
        <v>275</v>
      </c>
      <c r="AU257" s="235" t="s">
        <v>76</v>
      </c>
      <c r="AV257" s="12" t="s">
        <v>78</v>
      </c>
      <c r="AW257" s="12" t="s">
        <v>31</v>
      </c>
      <c r="AX257" s="12" t="s">
        <v>69</v>
      </c>
      <c r="AY257" s="235" t="s">
        <v>266</v>
      </c>
    </row>
    <row r="258" s="12" customFormat="1">
      <c r="A258" s="12"/>
      <c r="B258" s="224"/>
      <c r="C258" s="225"/>
      <c r="D258" s="226" t="s">
        <v>275</v>
      </c>
      <c r="E258" s="227" t="s">
        <v>623</v>
      </c>
      <c r="F258" s="228" t="s">
        <v>6201</v>
      </c>
      <c r="G258" s="225"/>
      <c r="H258" s="229">
        <v>0.97299999999999998</v>
      </c>
      <c r="I258" s="230"/>
      <c r="J258" s="225"/>
      <c r="K258" s="225"/>
      <c r="L258" s="231"/>
      <c r="M258" s="236"/>
      <c r="N258" s="237"/>
      <c r="O258" s="237"/>
      <c r="P258" s="237"/>
      <c r="Q258" s="237"/>
      <c r="R258" s="237"/>
      <c r="S258" s="237"/>
      <c r="T258" s="238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T258" s="235" t="s">
        <v>275</v>
      </c>
      <c r="AU258" s="235" t="s">
        <v>76</v>
      </c>
      <c r="AV258" s="12" t="s">
        <v>78</v>
      </c>
      <c r="AW258" s="12" t="s">
        <v>31</v>
      </c>
      <c r="AX258" s="12" t="s">
        <v>69</v>
      </c>
      <c r="AY258" s="235" t="s">
        <v>266</v>
      </c>
    </row>
    <row r="259" s="12" customFormat="1">
      <c r="A259" s="12"/>
      <c r="B259" s="224"/>
      <c r="C259" s="225"/>
      <c r="D259" s="226" t="s">
        <v>275</v>
      </c>
      <c r="E259" s="227" t="s">
        <v>1977</v>
      </c>
      <c r="F259" s="228" t="s">
        <v>6202</v>
      </c>
      <c r="G259" s="225"/>
      <c r="H259" s="229">
        <v>0.75900000000000001</v>
      </c>
      <c r="I259" s="230"/>
      <c r="J259" s="225"/>
      <c r="K259" s="225"/>
      <c r="L259" s="231"/>
      <c r="M259" s="236"/>
      <c r="N259" s="237"/>
      <c r="O259" s="237"/>
      <c r="P259" s="237"/>
      <c r="Q259" s="237"/>
      <c r="R259" s="237"/>
      <c r="S259" s="237"/>
      <c r="T259" s="238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T259" s="235" t="s">
        <v>275</v>
      </c>
      <c r="AU259" s="235" t="s">
        <v>76</v>
      </c>
      <c r="AV259" s="12" t="s">
        <v>78</v>
      </c>
      <c r="AW259" s="12" t="s">
        <v>31</v>
      </c>
      <c r="AX259" s="12" t="s">
        <v>69</v>
      </c>
      <c r="AY259" s="235" t="s">
        <v>266</v>
      </c>
    </row>
    <row r="260" s="12" customFormat="1">
      <c r="A260" s="12"/>
      <c r="B260" s="224"/>
      <c r="C260" s="225"/>
      <c r="D260" s="226" t="s">
        <v>275</v>
      </c>
      <c r="E260" s="227" t="s">
        <v>2542</v>
      </c>
      <c r="F260" s="228" t="s">
        <v>6203</v>
      </c>
      <c r="G260" s="225"/>
      <c r="H260" s="229">
        <v>0.83399999999999996</v>
      </c>
      <c r="I260" s="230"/>
      <c r="J260" s="225"/>
      <c r="K260" s="225"/>
      <c r="L260" s="231"/>
      <c r="M260" s="236"/>
      <c r="N260" s="237"/>
      <c r="O260" s="237"/>
      <c r="P260" s="237"/>
      <c r="Q260" s="237"/>
      <c r="R260" s="237"/>
      <c r="S260" s="237"/>
      <c r="T260" s="238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T260" s="235" t="s">
        <v>275</v>
      </c>
      <c r="AU260" s="235" t="s">
        <v>76</v>
      </c>
      <c r="AV260" s="12" t="s">
        <v>78</v>
      </c>
      <c r="AW260" s="12" t="s">
        <v>31</v>
      </c>
      <c r="AX260" s="12" t="s">
        <v>69</v>
      </c>
      <c r="AY260" s="235" t="s">
        <v>266</v>
      </c>
    </row>
    <row r="261" s="12" customFormat="1">
      <c r="A261" s="12"/>
      <c r="B261" s="224"/>
      <c r="C261" s="225"/>
      <c r="D261" s="226" t="s">
        <v>275</v>
      </c>
      <c r="E261" s="227" t="s">
        <v>2544</v>
      </c>
      <c r="F261" s="228" t="s">
        <v>6204</v>
      </c>
      <c r="G261" s="225"/>
      <c r="H261" s="229">
        <v>0.625</v>
      </c>
      <c r="I261" s="230"/>
      <c r="J261" s="225"/>
      <c r="K261" s="225"/>
      <c r="L261" s="231"/>
      <c r="M261" s="236"/>
      <c r="N261" s="237"/>
      <c r="O261" s="237"/>
      <c r="P261" s="237"/>
      <c r="Q261" s="237"/>
      <c r="R261" s="237"/>
      <c r="S261" s="237"/>
      <c r="T261" s="238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T261" s="235" t="s">
        <v>275</v>
      </c>
      <c r="AU261" s="235" t="s">
        <v>76</v>
      </c>
      <c r="AV261" s="12" t="s">
        <v>78</v>
      </c>
      <c r="AW261" s="12" t="s">
        <v>31</v>
      </c>
      <c r="AX261" s="12" t="s">
        <v>69</v>
      </c>
      <c r="AY261" s="235" t="s">
        <v>266</v>
      </c>
    </row>
    <row r="262" s="12" customFormat="1">
      <c r="A262" s="12"/>
      <c r="B262" s="224"/>
      <c r="C262" s="225"/>
      <c r="D262" s="226" t="s">
        <v>275</v>
      </c>
      <c r="E262" s="227" t="s">
        <v>2546</v>
      </c>
      <c r="F262" s="228" t="s">
        <v>6205</v>
      </c>
      <c r="G262" s="225"/>
      <c r="H262" s="229">
        <v>0.76600000000000001</v>
      </c>
      <c r="I262" s="230"/>
      <c r="J262" s="225"/>
      <c r="K262" s="225"/>
      <c r="L262" s="231"/>
      <c r="M262" s="236"/>
      <c r="N262" s="237"/>
      <c r="O262" s="237"/>
      <c r="P262" s="237"/>
      <c r="Q262" s="237"/>
      <c r="R262" s="237"/>
      <c r="S262" s="237"/>
      <c r="T262" s="238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T262" s="235" t="s">
        <v>275</v>
      </c>
      <c r="AU262" s="235" t="s">
        <v>76</v>
      </c>
      <c r="AV262" s="12" t="s">
        <v>78</v>
      </c>
      <c r="AW262" s="12" t="s">
        <v>31</v>
      </c>
      <c r="AX262" s="12" t="s">
        <v>69</v>
      </c>
      <c r="AY262" s="235" t="s">
        <v>266</v>
      </c>
    </row>
    <row r="263" s="12" customFormat="1">
      <c r="A263" s="12"/>
      <c r="B263" s="224"/>
      <c r="C263" s="225"/>
      <c r="D263" s="226" t="s">
        <v>275</v>
      </c>
      <c r="E263" s="227" t="s">
        <v>6031</v>
      </c>
      <c r="F263" s="228" t="s">
        <v>6206</v>
      </c>
      <c r="G263" s="225"/>
      <c r="H263" s="229">
        <v>0.86499999999999999</v>
      </c>
      <c r="I263" s="230"/>
      <c r="J263" s="225"/>
      <c r="K263" s="225"/>
      <c r="L263" s="231"/>
      <c r="M263" s="236"/>
      <c r="N263" s="237"/>
      <c r="O263" s="237"/>
      <c r="P263" s="237"/>
      <c r="Q263" s="237"/>
      <c r="R263" s="237"/>
      <c r="S263" s="237"/>
      <c r="T263" s="238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T263" s="235" t="s">
        <v>275</v>
      </c>
      <c r="AU263" s="235" t="s">
        <v>76</v>
      </c>
      <c r="AV263" s="12" t="s">
        <v>78</v>
      </c>
      <c r="AW263" s="12" t="s">
        <v>31</v>
      </c>
      <c r="AX263" s="12" t="s">
        <v>69</v>
      </c>
      <c r="AY263" s="235" t="s">
        <v>266</v>
      </c>
    </row>
    <row r="264" s="12" customFormat="1">
      <c r="A264" s="12"/>
      <c r="B264" s="224"/>
      <c r="C264" s="225"/>
      <c r="D264" s="226" t="s">
        <v>275</v>
      </c>
      <c r="E264" s="227" t="s">
        <v>6207</v>
      </c>
      <c r="F264" s="228" t="s">
        <v>6208</v>
      </c>
      <c r="G264" s="225"/>
      <c r="H264" s="229">
        <v>14.507</v>
      </c>
      <c r="I264" s="230"/>
      <c r="J264" s="225"/>
      <c r="K264" s="225"/>
      <c r="L264" s="231"/>
      <c r="M264" s="232"/>
      <c r="N264" s="233"/>
      <c r="O264" s="233"/>
      <c r="P264" s="233"/>
      <c r="Q264" s="233"/>
      <c r="R264" s="233"/>
      <c r="S264" s="233"/>
      <c r="T264" s="234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T264" s="235" t="s">
        <v>275</v>
      </c>
      <c r="AU264" s="235" t="s">
        <v>76</v>
      </c>
      <c r="AV264" s="12" t="s">
        <v>78</v>
      </c>
      <c r="AW264" s="12" t="s">
        <v>31</v>
      </c>
      <c r="AX264" s="12" t="s">
        <v>76</v>
      </c>
      <c r="AY264" s="235" t="s">
        <v>266</v>
      </c>
    </row>
    <row r="265" s="2" customFormat="1" ht="6.96" customHeight="1">
      <c r="A265" s="38"/>
      <c r="B265" s="59"/>
      <c r="C265" s="60"/>
      <c r="D265" s="60"/>
      <c r="E265" s="60"/>
      <c r="F265" s="60"/>
      <c r="G265" s="60"/>
      <c r="H265" s="60"/>
      <c r="I265" s="60"/>
      <c r="J265" s="60"/>
      <c r="K265" s="60"/>
      <c r="L265" s="44"/>
      <c r="M265" s="38"/>
      <c r="O265" s="38"/>
      <c r="P265" s="38"/>
      <c r="Q265" s="38"/>
      <c r="R265" s="38"/>
      <c r="S265" s="38"/>
      <c r="T265" s="38"/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</row>
  </sheetData>
  <sheetProtection sheet="1" autoFilter="0" formatColumns="0" formatRows="0" objects="1" scenarios="1" spinCount="100000" saltValue="9ttVZhcPP5EUoaJqDHuXBn1duoXg8YAfbAGTnxv2EuFWP4pbjrTE+45eYfF1jnPXgECqypCslaFTB9bNLvFPJA==" hashValue="ENcPjAubwjZgfOa4Hp5Fy3DddfW8uoCXhsI5VRmH659PoPiqEqMDMgK1kRGmsBmTEcERVEs9f2WSXxdH/wIOsA==" algorithmName="SHA-512" password="CC35"/>
  <autoFilter ref="C88:K264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7:H77"/>
    <mergeCell ref="E79:H79"/>
    <mergeCell ref="E81:H81"/>
    <mergeCell ref="L2:V2"/>
  </mergeCells>
  <hyperlinks>
    <hyperlink ref="F92" r:id="rId1" display="https://podminky.urs.cz/item/CS_URS_2021_02/131251202"/>
    <hyperlink ref="F96" r:id="rId2" display="https://podminky.urs.cz/item/CS_URS_2021_02/132254206"/>
    <hyperlink ref="F107" r:id="rId3" display="https://podminky.urs.cz/item/CS_URS_2021_02/151101201"/>
    <hyperlink ref="F112" r:id="rId4" display="https://podminky.urs.cz/item/CS_URS_2021_02/151101211"/>
    <hyperlink ref="F114" r:id="rId5" display="https://podminky.urs.cz/item/CS_URS_2021_02/151101301"/>
    <hyperlink ref="F118" r:id="rId6" display="https://podminky.urs.cz/item/CS_URS_2021_02/151101311"/>
    <hyperlink ref="F120" r:id="rId7" display="https://podminky.urs.cz/item/CS_URS_2021_02/151811132"/>
    <hyperlink ref="F124" r:id="rId8" display="https://podminky.urs.cz/item/CS_URS_2021_02/151811232"/>
    <hyperlink ref="F126" r:id="rId9" display="https://podminky.urs.cz/item/CS_URS_2021_02/162751117"/>
    <hyperlink ref="F130" r:id="rId10" display="https://podminky.urs.cz/item/CS_URS_2021_02/162751119"/>
    <hyperlink ref="F134" r:id="rId11" display="https://podminky.urs.cz/item/CS_URS_2021_02/171201221"/>
    <hyperlink ref="F138" r:id="rId12" display="https://podminky.urs.cz/item/CS_URS_2021_02/162351103"/>
    <hyperlink ref="F142" r:id="rId13" display="https://podminky.urs.cz/item/CS_URS_2021_02/171251201"/>
    <hyperlink ref="F146" r:id="rId14" display="https://podminky.urs.cz/item/CS_URS_2021_02/167151111"/>
    <hyperlink ref="F150" r:id="rId15" display="https://podminky.urs.cz/item/CS_URS_2021_02/174151101"/>
    <hyperlink ref="F162" r:id="rId16" display="https://podminky.urs.cz/item/CS_URS_2021_02/58331200"/>
    <hyperlink ref="F164" r:id="rId17" display="https://podminky.urs.cz/item/CS_URS_2021_02/175151101"/>
    <hyperlink ref="F168" r:id="rId18" display="https://podminky.urs.cz/item/CS_URS_2021_02/58337303"/>
    <hyperlink ref="F173" r:id="rId19" display="https://podminky.urs.cz/item/CS_URS_2021_02/460771123"/>
    <hyperlink ref="F178" r:id="rId20" display="https://podminky.urs.cz/item/CS_URS_2021_02/460823111"/>
    <hyperlink ref="F180" r:id="rId21" display="https://podminky.urs.cz/item/CS_URS_2021_02/460832511"/>
    <hyperlink ref="F184" r:id="rId22" display="https://podminky.urs.cz/item/CS_URS_2021_02/460833141"/>
    <hyperlink ref="F212" r:id="rId23" display="https://podminky.urs.cz/item/CS_URS_2021_02/469981111"/>
    <hyperlink ref="F215" r:id="rId24" display="https://podminky.urs.cz/item/CS_URS_2021_02/711111001"/>
    <hyperlink ref="F219" r:id="rId25" display="https://podminky.urs.cz/item/CS_URS_2021_02/711112001"/>
    <hyperlink ref="F223" r:id="rId26" display="https://podminky.urs.cz/item/CS_URS_2021_02/11163150"/>
    <hyperlink ref="F227" r:id="rId27" display="https://podminky.urs.cz/item/CS_URS_2021_02/711111002"/>
    <hyperlink ref="F231" r:id="rId28" display="https://podminky.urs.cz/item/CS_URS_2021_02/711112002"/>
    <hyperlink ref="F235" r:id="rId29" display="https://podminky.urs.cz/item/CS_URS_2021_02/11163152"/>
    <hyperlink ref="F239" r:id="rId30" display="https://podminky.urs.cz/item/CS_URS_2021_02/711491172"/>
    <hyperlink ref="F243" r:id="rId31" display="https://podminky.urs.cz/item/CS_URS_2021_02/711491272"/>
    <hyperlink ref="F247" r:id="rId32" display="https://podminky.urs.cz/item/CS_URS_2021_02/69311006"/>
    <hyperlink ref="F251" r:id="rId33" display="https://podminky.urs.cz/item/CS_URS_2021_02/998711101"/>
    <hyperlink ref="F254" r:id="rId34" display="https://podminky.urs.cz/item/CS_URS_2021_02/89962012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35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89</v>
      </c>
    </row>
    <row r="3" hidden="1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20"/>
      <c r="AT3" s="17" t="s">
        <v>78</v>
      </c>
    </row>
    <row r="4" hidden="1" s="1" customFormat="1" ht="24.96" customHeight="1">
      <c r="B4" s="20"/>
      <c r="D4" s="141" t="s">
        <v>240</v>
      </c>
      <c r="L4" s="20"/>
      <c r="M4" s="142" t="s">
        <v>10</v>
      </c>
      <c r="AT4" s="17" t="s">
        <v>4</v>
      </c>
    </row>
    <row r="5" hidden="1" s="1" customFormat="1" ht="6.96" customHeight="1">
      <c r="B5" s="20"/>
      <c r="L5" s="20"/>
    </row>
    <row r="6" hidden="1" s="1" customFormat="1" ht="12" customHeight="1">
      <c r="B6" s="20"/>
      <c r="D6" s="143" t="s">
        <v>16</v>
      </c>
      <c r="L6" s="20"/>
    </row>
    <row r="7" hidden="1" s="1" customFormat="1" ht="16.5" customHeight="1">
      <c r="B7" s="20"/>
      <c r="E7" s="144" t="str">
        <f>'Rekapitulace stavby'!K6</f>
        <v>3. STAVBA - FIALOVÁ - Vozovna Pisárky, etapa III. - vratná tramvajová smyčka</v>
      </c>
      <c r="F7" s="143"/>
      <c r="G7" s="143"/>
      <c r="H7" s="143"/>
      <c r="L7" s="20"/>
    </row>
    <row r="8" hidden="1" s="1" customFormat="1" ht="12" customHeight="1">
      <c r="B8" s="20"/>
      <c r="D8" s="143" t="s">
        <v>241</v>
      </c>
      <c r="L8" s="20"/>
    </row>
    <row r="9" hidden="1" s="2" customFormat="1" ht="16.5" customHeight="1">
      <c r="A9" s="38"/>
      <c r="B9" s="44"/>
      <c r="C9" s="38"/>
      <c r="D9" s="38"/>
      <c r="E9" s="144" t="s">
        <v>242</v>
      </c>
      <c r="F9" s="38"/>
      <c r="G9" s="38"/>
      <c r="H9" s="38"/>
      <c r="I9" s="38"/>
      <c r="J9" s="38"/>
      <c r="K9" s="38"/>
      <c r="L9" s="145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hidden="1" s="2" customFormat="1" ht="12" customHeight="1">
      <c r="A10" s="38"/>
      <c r="B10" s="44"/>
      <c r="C10" s="38"/>
      <c r="D10" s="143" t="s">
        <v>243</v>
      </c>
      <c r="E10" s="38"/>
      <c r="F10" s="38"/>
      <c r="G10" s="38"/>
      <c r="H10" s="38"/>
      <c r="I10" s="38"/>
      <c r="J10" s="38"/>
      <c r="K10" s="38"/>
      <c r="L10" s="145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hidden="1" s="2" customFormat="1" ht="16.5" customHeight="1">
      <c r="A11" s="38"/>
      <c r="B11" s="44"/>
      <c r="C11" s="38"/>
      <c r="D11" s="38"/>
      <c r="E11" s="146" t="s">
        <v>286</v>
      </c>
      <c r="F11" s="38"/>
      <c r="G11" s="38"/>
      <c r="H11" s="38"/>
      <c r="I11" s="38"/>
      <c r="J11" s="38"/>
      <c r="K11" s="38"/>
      <c r="L11" s="145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hidden="1" s="2" customFormat="1">
      <c r="A12" s="38"/>
      <c r="B12" s="44"/>
      <c r="C12" s="38"/>
      <c r="D12" s="38"/>
      <c r="E12" s="38"/>
      <c r="F12" s="38"/>
      <c r="G12" s="38"/>
      <c r="H12" s="38"/>
      <c r="I12" s="38"/>
      <c r="J12" s="38"/>
      <c r="K12" s="38"/>
      <c r="L12" s="145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hidden="1" s="2" customFormat="1" ht="12" customHeight="1">
      <c r="A13" s="38"/>
      <c r="B13" s="44"/>
      <c r="C13" s="38"/>
      <c r="D13" s="143" t="s">
        <v>18</v>
      </c>
      <c r="E13" s="38"/>
      <c r="F13" s="133" t="s">
        <v>19</v>
      </c>
      <c r="G13" s="38"/>
      <c r="H13" s="38"/>
      <c r="I13" s="143" t="s">
        <v>20</v>
      </c>
      <c r="J13" s="133" t="s">
        <v>19</v>
      </c>
      <c r="K13" s="38"/>
      <c r="L13" s="145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hidden="1" s="2" customFormat="1" ht="12" customHeight="1">
      <c r="A14" s="38"/>
      <c r="B14" s="44"/>
      <c r="C14" s="38"/>
      <c r="D14" s="143" t="s">
        <v>21</v>
      </c>
      <c r="E14" s="38"/>
      <c r="F14" s="133" t="s">
        <v>22</v>
      </c>
      <c r="G14" s="38"/>
      <c r="H14" s="38"/>
      <c r="I14" s="143" t="s">
        <v>23</v>
      </c>
      <c r="J14" s="147" t="str">
        <f>'Rekapitulace stavby'!AN8</f>
        <v>20. 12. 2021</v>
      </c>
      <c r="K14" s="38"/>
      <c r="L14" s="145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hidden="1" s="2" customFormat="1" ht="10.8" customHeight="1">
      <c r="A15" s="38"/>
      <c r="B15" s="44"/>
      <c r="C15" s="38"/>
      <c r="D15" s="38"/>
      <c r="E15" s="38"/>
      <c r="F15" s="38"/>
      <c r="G15" s="38"/>
      <c r="H15" s="38"/>
      <c r="I15" s="38"/>
      <c r="J15" s="38"/>
      <c r="K15" s="38"/>
      <c r="L15" s="145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hidden="1" s="2" customFormat="1" ht="12" customHeight="1">
      <c r="A16" s="38"/>
      <c r="B16" s="44"/>
      <c r="C16" s="38"/>
      <c r="D16" s="143" t="s">
        <v>25</v>
      </c>
      <c r="E16" s="38"/>
      <c r="F16" s="38"/>
      <c r="G16" s="38"/>
      <c r="H16" s="38"/>
      <c r="I16" s="143" t="s">
        <v>26</v>
      </c>
      <c r="J16" s="133" t="str">
        <f>IF('Rekapitulace stavby'!AN10="","",'Rekapitulace stavby'!AN10)</f>
        <v/>
      </c>
      <c r="K16" s="38"/>
      <c r="L16" s="145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hidden="1" s="2" customFormat="1" ht="18" customHeight="1">
      <c r="A17" s="38"/>
      <c r="B17" s="44"/>
      <c r="C17" s="38"/>
      <c r="D17" s="38"/>
      <c r="E17" s="133" t="str">
        <f>IF('Rekapitulace stavby'!E11="","",'Rekapitulace stavby'!E11)</f>
        <v xml:space="preserve"> </v>
      </c>
      <c r="F17" s="38"/>
      <c r="G17" s="38"/>
      <c r="H17" s="38"/>
      <c r="I17" s="143" t="s">
        <v>27</v>
      </c>
      <c r="J17" s="133" t="str">
        <f>IF('Rekapitulace stavby'!AN11="","",'Rekapitulace stavby'!AN11)</f>
        <v/>
      </c>
      <c r="K17" s="38"/>
      <c r="L17" s="145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hidden="1" s="2" customFormat="1" ht="6.96" customHeight="1">
      <c r="A18" s="38"/>
      <c r="B18" s="44"/>
      <c r="C18" s="38"/>
      <c r="D18" s="38"/>
      <c r="E18" s="38"/>
      <c r="F18" s="38"/>
      <c r="G18" s="38"/>
      <c r="H18" s="38"/>
      <c r="I18" s="38"/>
      <c r="J18" s="38"/>
      <c r="K18" s="38"/>
      <c r="L18" s="145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hidden="1" s="2" customFormat="1" ht="12" customHeight="1">
      <c r="A19" s="38"/>
      <c r="B19" s="44"/>
      <c r="C19" s="38"/>
      <c r="D19" s="143" t="s">
        <v>28</v>
      </c>
      <c r="E19" s="38"/>
      <c r="F19" s="38"/>
      <c r="G19" s="38"/>
      <c r="H19" s="38"/>
      <c r="I19" s="143" t="s">
        <v>26</v>
      </c>
      <c r="J19" s="33" t="str">
        <f>'Rekapitulace stavby'!AN13</f>
        <v>Vyplň údaj</v>
      </c>
      <c r="K19" s="38"/>
      <c r="L19" s="145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hidden="1" s="2" customFormat="1" ht="18" customHeight="1">
      <c r="A20" s="38"/>
      <c r="B20" s="44"/>
      <c r="C20" s="38"/>
      <c r="D20" s="38"/>
      <c r="E20" s="33" t="str">
        <f>'Rekapitulace stavby'!E14</f>
        <v>Vyplň údaj</v>
      </c>
      <c r="F20" s="133"/>
      <c r="G20" s="133"/>
      <c r="H20" s="133"/>
      <c r="I20" s="143" t="s">
        <v>27</v>
      </c>
      <c r="J20" s="33" t="str">
        <f>'Rekapitulace stavby'!AN14</f>
        <v>Vyplň údaj</v>
      </c>
      <c r="K20" s="38"/>
      <c r="L20" s="145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hidden="1" s="2" customFormat="1" ht="6.96" customHeight="1">
      <c r="A21" s="38"/>
      <c r="B21" s="44"/>
      <c r="C21" s="38"/>
      <c r="D21" s="38"/>
      <c r="E21" s="38"/>
      <c r="F21" s="38"/>
      <c r="G21" s="38"/>
      <c r="H21" s="38"/>
      <c r="I21" s="38"/>
      <c r="J21" s="38"/>
      <c r="K21" s="38"/>
      <c r="L21" s="145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hidden="1" s="2" customFormat="1" ht="12" customHeight="1">
      <c r="A22" s="38"/>
      <c r="B22" s="44"/>
      <c r="C22" s="38"/>
      <c r="D22" s="143" t="s">
        <v>30</v>
      </c>
      <c r="E22" s="38"/>
      <c r="F22" s="38"/>
      <c r="G22" s="38"/>
      <c r="H22" s="38"/>
      <c r="I22" s="143" t="s">
        <v>26</v>
      </c>
      <c r="J22" s="133" t="str">
        <f>IF('Rekapitulace stavby'!AN16="","",'Rekapitulace stavby'!AN16)</f>
        <v/>
      </c>
      <c r="K22" s="38"/>
      <c r="L22" s="145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hidden="1" s="2" customFormat="1" ht="18" customHeight="1">
      <c r="A23" s="38"/>
      <c r="B23" s="44"/>
      <c r="C23" s="38"/>
      <c r="D23" s="38"/>
      <c r="E23" s="133" t="str">
        <f>IF('Rekapitulace stavby'!E17="","",'Rekapitulace stavby'!E17)</f>
        <v xml:space="preserve"> </v>
      </c>
      <c r="F23" s="38"/>
      <c r="G23" s="38"/>
      <c r="H23" s="38"/>
      <c r="I23" s="143" t="s">
        <v>27</v>
      </c>
      <c r="J23" s="133" t="str">
        <f>IF('Rekapitulace stavby'!AN17="","",'Rekapitulace stavby'!AN17)</f>
        <v/>
      </c>
      <c r="K23" s="38"/>
      <c r="L23" s="145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hidden="1" s="2" customFormat="1" ht="6.96" customHeight="1">
      <c r="A24" s="38"/>
      <c r="B24" s="44"/>
      <c r="C24" s="38"/>
      <c r="D24" s="38"/>
      <c r="E24" s="38"/>
      <c r="F24" s="38"/>
      <c r="G24" s="38"/>
      <c r="H24" s="38"/>
      <c r="I24" s="38"/>
      <c r="J24" s="38"/>
      <c r="K24" s="38"/>
      <c r="L24" s="145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hidden="1" s="2" customFormat="1" ht="12" customHeight="1">
      <c r="A25" s="38"/>
      <c r="B25" s="44"/>
      <c r="C25" s="38"/>
      <c r="D25" s="143" t="s">
        <v>32</v>
      </c>
      <c r="E25" s="38"/>
      <c r="F25" s="38"/>
      <c r="G25" s="38"/>
      <c r="H25" s="38"/>
      <c r="I25" s="143" t="s">
        <v>26</v>
      </c>
      <c r="J25" s="133" t="str">
        <f>IF('Rekapitulace stavby'!AN19="","",'Rekapitulace stavby'!AN19)</f>
        <v/>
      </c>
      <c r="K25" s="38"/>
      <c r="L25" s="145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hidden="1" s="2" customFormat="1" ht="18" customHeight="1">
      <c r="A26" s="38"/>
      <c r="B26" s="44"/>
      <c r="C26" s="38"/>
      <c r="D26" s="38"/>
      <c r="E26" s="133" t="str">
        <f>IF('Rekapitulace stavby'!E20="","",'Rekapitulace stavby'!E20)</f>
        <v xml:space="preserve"> </v>
      </c>
      <c r="F26" s="38"/>
      <c r="G26" s="38"/>
      <c r="H26" s="38"/>
      <c r="I26" s="143" t="s">
        <v>27</v>
      </c>
      <c r="J26" s="133" t="str">
        <f>IF('Rekapitulace stavby'!AN20="","",'Rekapitulace stavby'!AN20)</f>
        <v/>
      </c>
      <c r="K26" s="38"/>
      <c r="L26" s="145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hidden="1" s="2" customFormat="1" ht="6.96" customHeight="1">
      <c r="A27" s="38"/>
      <c r="B27" s="44"/>
      <c r="C27" s="38"/>
      <c r="D27" s="38"/>
      <c r="E27" s="38"/>
      <c r="F27" s="38"/>
      <c r="G27" s="38"/>
      <c r="H27" s="38"/>
      <c r="I27" s="38"/>
      <c r="J27" s="38"/>
      <c r="K27" s="38"/>
      <c r="L27" s="145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hidden="1" s="2" customFormat="1" ht="12" customHeight="1">
      <c r="A28" s="38"/>
      <c r="B28" s="44"/>
      <c r="C28" s="38"/>
      <c r="D28" s="143" t="s">
        <v>33</v>
      </c>
      <c r="E28" s="38"/>
      <c r="F28" s="38"/>
      <c r="G28" s="38"/>
      <c r="H28" s="38"/>
      <c r="I28" s="38"/>
      <c r="J28" s="38"/>
      <c r="K28" s="38"/>
      <c r="L28" s="145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hidden="1" s="8" customFormat="1" ht="16.5" customHeight="1">
      <c r="A29" s="148"/>
      <c r="B29" s="149"/>
      <c r="C29" s="148"/>
      <c r="D29" s="148"/>
      <c r="E29" s="150" t="s">
        <v>19</v>
      </c>
      <c r="F29" s="150"/>
      <c r="G29" s="150"/>
      <c r="H29" s="150"/>
      <c r="I29" s="148"/>
      <c r="J29" s="148"/>
      <c r="K29" s="148"/>
      <c r="L29" s="151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</row>
    <row r="30" hidden="1" s="2" customFormat="1" ht="6.96" customHeight="1">
      <c r="A30" s="38"/>
      <c r="B30" s="44"/>
      <c r="C30" s="38"/>
      <c r="D30" s="38"/>
      <c r="E30" s="38"/>
      <c r="F30" s="38"/>
      <c r="G30" s="38"/>
      <c r="H30" s="38"/>
      <c r="I30" s="38"/>
      <c r="J30" s="38"/>
      <c r="K30" s="38"/>
      <c r="L30" s="145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hidden="1" s="2" customFormat="1" ht="6.96" customHeight="1">
      <c r="A31" s="38"/>
      <c r="B31" s="44"/>
      <c r="C31" s="38"/>
      <c r="D31" s="152"/>
      <c r="E31" s="152"/>
      <c r="F31" s="152"/>
      <c r="G31" s="152"/>
      <c r="H31" s="152"/>
      <c r="I31" s="152"/>
      <c r="J31" s="152"/>
      <c r="K31" s="152"/>
      <c r="L31" s="145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hidden="1" s="2" customFormat="1" ht="25.44" customHeight="1">
      <c r="A32" s="38"/>
      <c r="B32" s="44"/>
      <c r="C32" s="38"/>
      <c r="D32" s="153" t="s">
        <v>35</v>
      </c>
      <c r="E32" s="38"/>
      <c r="F32" s="38"/>
      <c r="G32" s="38"/>
      <c r="H32" s="38"/>
      <c r="I32" s="38"/>
      <c r="J32" s="154">
        <f>ROUND(J88, 2)</f>
        <v>0</v>
      </c>
      <c r="K32" s="38"/>
      <c r="L32" s="145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hidden="1" s="2" customFormat="1" ht="6.96" customHeight="1">
      <c r="A33" s="38"/>
      <c r="B33" s="44"/>
      <c r="C33" s="38"/>
      <c r="D33" s="152"/>
      <c r="E33" s="152"/>
      <c r="F33" s="152"/>
      <c r="G33" s="152"/>
      <c r="H33" s="152"/>
      <c r="I33" s="152"/>
      <c r="J33" s="152"/>
      <c r="K33" s="152"/>
      <c r="L33" s="145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hidden="1" s="2" customFormat="1" ht="14.4" customHeight="1">
      <c r="A34" s="38"/>
      <c r="B34" s="44"/>
      <c r="C34" s="38"/>
      <c r="D34" s="38"/>
      <c r="E34" s="38"/>
      <c r="F34" s="155" t="s">
        <v>37</v>
      </c>
      <c r="G34" s="38"/>
      <c r="H34" s="38"/>
      <c r="I34" s="155" t="s">
        <v>36</v>
      </c>
      <c r="J34" s="155" t="s">
        <v>38</v>
      </c>
      <c r="K34" s="38"/>
      <c r="L34" s="145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156" t="s">
        <v>39</v>
      </c>
      <c r="E35" s="143" t="s">
        <v>40</v>
      </c>
      <c r="F35" s="157">
        <f>ROUND((SUM(BE88:BE130)),  2)</f>
        <v>0</v>
      </c>
      <c r="G35" s="38"/>
      <c r="H35" s="38"/>
      <c r="I35" s="158">
        <v>0.20999999999999999</v>
      </c>
      <c r="J35" s="157">
        <f>ROUND(((SUM(BE88:BE130))*I35),  2)</f>
        <v>0</v>
      </c>
      <c r="K35" s="38"/>
      <c r="L35" s="145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3" t="s">
        <v>41</v>
      </c>
      <c r="F36" s="157">
        <f>ROUND((SUM(BF88:BF130)),  2)</f>
        <v>0</v>
      </c>
      <c r="G36" s="38"/>
      <c r="H36" s="38"/>
      <c r="I36" s="158">
        <v>0.14999999999999999</v>
      </c>
      <c r="J36" s="157">
        <f>ROUND(((SUM(BF88:BF130))*I36),  2)</f>
        <v>0</v>
      </c>
      <c r="K36" s="38"/>
      <c r="L36" s="145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3" t="s">
        <v>42</v>
      </c>
      <c r="F37" s="157">
        <f>ROUND((SUM(BG88:BG130)),  2)</f>
        <v>0</v>
      </c>
      <c r="G37" s="38"/>
      <c r="H37" s="38"/>
      <c r="I37" s="158">
        <v>0.20999999999999999</v>
      </c>
      <c r="J37" s="157">
        <f>0</f>
        <v>0</v>
      </c>
      <c r="K37" s="38"/>
      <c r="L37" s="145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44"/>
      <c r="C38" s="38"/>
      <c r="D38" s="38"/>
      <c r="E38" s="143" t="s">
        <v>43</v>
      </c>
      <c r="F38" s="157">
        <f>ROUND((SUM(BH88:BH130)),  2)</f>
        <v>0</v>
      </c>
      <c r="G38" s="38"/>
      <c r="H38" s="38"/>
      <c r="I38" s="158">
        <v>0.14999999999999999</v>
      </c>
      <c r="J38" s="157">
        <f>0</f>
        <v>0</v>
      </c>
      <c r="K38" s="38"/>
      <c r="L38" s="145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44"/>
      <c r="C39" s="38"/>
      <c r="D39" s="38"/>
      <c r="E39" s="143" t="s">
        <v>44</v>
      </c>
      <c r="F39" s="157">
        <f>ROUND((SUM(BI88:BI130)),  2)</f>
        <v>0</v>
      </c>
      <c r="G39" s="38"/>
      <c r="H39" s="38"/>
      <c r="I39" s="158">
        <v>0</v>
      </c>
      <c r="J39" s="157">
        <f>0</f>
        <v>0</v>
      </c>
      <c r="K39" s="38"/>
      <c r="L39" s="145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hidden="1" s="2" customFormat="1" ht="6.96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145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hidden="1" s="2" customFormat="1" ht="25.44" customHeight="1">
      <c r="A41" s="38"/>
      <c r="B41" s="44"/>
      <c r="C41" s="159"/>
      <c r="D41" s="160" t="s">
        <v>45</v>
      </c>
      <c r="E41" s="161"/>
      <c r="F41" s="161"/>
      <c r="G41" s="162" t="s">
        <v>46</v>
      </c>
      <c r="H41" s="163" t="s">
        <v>47</v>
      </c>
      <c r="I41" s="161"/>
      <c r="J41" s="164">
        <f>SUM(J32:J39)</f>
        <v>0</v>
      </c>
      <c r="K41" s="165"/>
      <c r="L41" s="145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hidden="1" s="2" customFormat="1" ht="14.4" customHeight="1">
      <c r="A42" s="38"/>
      <c r="B42" s="166"/>
      <c r="C42" s="167"/>
      <c r="D42" s="167"/>
      <c r="E42" s="167"/>
      <c r="F42" s="167"/>
      <c r="G42" s="167"/>
      <c r="H42" s="167"/>
      <c r="I42" s="167"/>
      <c r="J42" s="167"/>
      <c r="K42" s="167"/>
      <c r="L42" s="145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hidden="1"/>
    <row r="44" hidden="1"/>
    <row r="45" hidden="1"/>
    <row r="46" s="2" customFormat="1" ht="6.96" customHeight="1">
      <c r="A46" s="38"/>
      <c r="B46" s="168"/>
      <c r="C46" s="169"/>
      <c r="D46" s="169"/>
      <c r="E46" s="169"/>
      <c r="F46" s="169"/>
      <c r="G46" s="169"/>
      <c r="H46" s="169"/>
      <c r="I46" s="169"/>
      <c r="J46" s="169"/>
      <c r="K46" s="169"/>
      <c r="L46" s="145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s="2" customFormat="1" ht="24.96" customHeight="1">
      <c r="A47" s="38"/>
      <c r="B47" s="39"/>
      <c r="C47" s="23" t="s">
        <v>245</v>
      </c>
      <c r="D47" s="40"/>
      <c r="E47" s="40"/>
      <c r="F47" s="40"/>
      <c r="G47" s="40"/>
      <c r="H47" s="40"/>
      <c r="I47" s="40"/>
      <c r="J47" s="40"/>
      <c r="K47" s="40"/>
      <c r="L47" s="145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s="2" customFormat="1" ht="6.96" customHeight="1">
      <c r="A48" s="38"/>
      <c r="B48" s="39"/>
      <c r="C48" s="40"/>
      <c r="D48" s="40"/>
      <c r="E48" s="40"/>
      <c r="F48" s="40"/>
      <c r="G48" s="40"/>
      <c r="H48" s="40"/>
      <c r="I48" s="40"/>
      <c r="J48" s="40"/>
      <c r="K48" s="40"/>
      <c r="L48" s="145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s="2" customFormat="1" ht="12" customHeight="1">
      <c r="A49" s="38"/>
      <c r="B49" s="39"/>
      <c r="C49" s="32" t="s">
        <v>16</v>
      </c>
      <c r="D49" s="40"/>
      <c r="E49" s="40"/>
      <c r="F49" s="40"/>
      <c r="G49" s="40"/>
      <c r="H49" s="40"/>
      <c r="I49" s="40"/>
      <c r="J49" s="40"/>
      <c r="K49" s="40"/>
      <c r="L49" s="145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s="2" customFormat="1" ht="16.5" customHeight="1">
      <c r="A50" s="38"/>
      <c r="B50" s="39"/>
      <c r="C50" s="40"/>
      <c r="D50" s="40"/>
      <c r="E50" s="170" t="str">
        <f>E7</f>
        <v>3. STAVBA - FIALOVÁ - Vozovna Pisárky, etapa III. - vratná tramvajová smyčka</v>
      </c>
      <c r="F50" s="32"/>
      <c r="G50" s="32"/>
      <c r="H50" s="32"/>
      <c r="I50" s="40"/>
      <c r="J50" s="40"/>
      <c r="K50" s="40"/>
      <c r="L50" s="145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s="1" customFormat="1" ht="12" customHeight="1">
      <c r="B51" s="21"/>
      <c r="C51" s="32" t="s">
        <v>241</v>
      </c>
      <c r="D51" s="22"/>
      <c r="E51" s="22"/>
      <c r="F51" s="22"/>
      <c r="G51" s="22"/>
      <c r="H51" s="22"/>
      <c r="I51" s="22"/>
      <c r="J51" s="22"/>
      <c r="K51" s="22"/>
      <c r="L51" s="20"/>
    </row>
    <row r="52" s="2" customFormat="1" ht="16.5" customHeight="1">
      <c r="A52" s="38"/>
      <c r="B52" s="39"/>
      <c r="C52" s="40"/>
      <c r="D52" s="40"/>
      <c r="E52" s="170" t="s">
        <v>242</v>
      </c>
      <c r="F52" s="40"/>
      <c r="G52" s="40"/>
      <c r="H52" s="40"/>
      <c r="I52" s="40"/>
      <c r="J52" s="40"/>
      <c r="K52" s="40"/>
      <c r="L52" s="145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s="2" customFormat="1" ht="12" customHeight="1">
      <c r="A53" s="38"/>
      <c r="B53" s="39"/>
      <c r="C53" s="32" t="s">
        <v>243</v>
      </c>
      <c r="D53" s="40"/>
      <c r="E53" s="40"/>
      <c r="F53" s="40"/>
      <c r="G53" s="40"/>
      <c r="H53" s="40"/>
      <c r="I53" s="40"/>
      <c r="J53" s="40"/>
      <c r="K53" s="40"/>
      <c r="L53" s="145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s="2" customFormat="1" ht="16.5" customHeight="1">
      <c r="A54" s="38"/>
      <c r="B54" s="39"/>
      <c r="C54" s="40"/>
      <c r="D54" s="40"/>
      <c r="E54" s="69" t="str">
        <f>E11</f>
        <v>SO 002 - Demolice staré vrátnice</v>
      </c>
      <c r="F54" s="40"/>
      <c r="G54" s="40"/>
      <c r="H54" s="40"/>
      <c r="I54" s="40"/>
      <c r="J54" s="40"/>
      <c r="K54" s="40"/>
      <c r="L54" s="145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s="2" customFormat="1" ht="6.96" customHeight="1">
      <c r="A55" s="38"/>
      <c r="B55" s="39"/>
      <c r="C55" s="40"/>
      <c r="D55" s="40"/>
      <c r="E55" s="40"/>
      <c r="F55" s="40"/>
      <c r="G55" s="40"/>
      <c r="H55" s="40"/>
      <c r="I55" s="40"/>
      <c r="J55" s="40"/>
      <c r="K55" s="40"/>
      <c r="L55" s="145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s="2" customFormat="1" ht="12" customHeight="1">
      <c r="A56" s="38"/>
      <c r="B56" s="39"/>
      <c r="C56" s="32" t="s">
        <v>21</v>
      </c>
      <c r="D56" s="40"/>
      <c r="E56" s="40"/>
      <c r="F56" s="27" t="str">
        <f>F14</f>
        <v xml:space="preserve"> </v>
      </c>
      <c r="G56" s="40"/>
      <c r="H56" s="40"/>
      <c r="I56" s="32" t="s">
        <v>23</v>
      </c>
      <c r="J56" s="72" t="str">
        <f>IF(J14="","",J14)</f>
        <v>20. 12. 2021</v>
      </c>
      <c r="K56" s="40"/>
      <c r="L56" s="145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s="2" customFormat="1" ht="6.96" customHeight="1">
      <c r="A57" s="38"/>
      <c r="B57" s="39"/>
      <c r="C57" s="40"/>
      <c r="D57" s="40"/>
      <c r="E57" s="40"/>
      <c r="F57" s="40"/>
      <c r="G57" s="40"/>
      <c r="H57" s="40"/>
      <c r="I57" s="40"/>
      <c r="J57" s="40"/>
      <c r="K57" s="40"/>
      <c r="L57" s="145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s="2" customFormat="1" ht="15.15" customHeight="1">
      <c r="A58" s="38"/>
      <c r="B58" s="39"/>
      <c r="C58" s="32" t="s">
        <v>25</v>
      </c>
      <c r="D58" s="40"/>
      <c r="E58" s="40"/>
      <c r="F58" s="27" t="str">
        <f>E17</f>
        <v xml:space="preserve"> </v>
      </c>
      <c r="G58" s="40"/>
      <c r="H58" s="40"/>
      <c r="I58" s="32" t="s">
        <v>30</v>
      </c>
      <c r="J58" s="36" t="str">
        <f>E23</f>
        <v xml:space="preserve"> </v>
      </c>
      <c r="K58" s="40"/>
      <c r="L58" s="145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</row>
    <row r="59" s="2" customFormat="1" ht="15.15" customHeight="1">
      <c r="A59" s="38"/>
      <c r="B59" s="39"/>
      <c r="C59" s="32" t="s">
        <v>28</v>
      </c>
      <c r="D59" s="40"/>
      <c r="E59" s="40"/>
      <c r="F59" s="27" t="str">
        <f>IF(E20="","",E20)</f>
        <v>Vyplň údaj</v>
      </c>
      <c r="G59" s="40"/>
      <c r="H59" s="40"/>
      <c r="I59" s="32" t="s">
        <v>32</v>
      </c>
      <c r="J59" s="36" t="str">
        <f>E26</f>
        <v xml:space="preserve"> </v>
      </c>
      <c r="K59" s="40"/>
      <c r="L59" s="145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</row>
    <row r="60" s="2" customFormat="1" ht="10.32" customHeight="1">
      <c r="A60" s="38"/>
      <c r="B60" s="39"/>
      <c r="C60" s="40"/>
      <c r="D60" s="40"/>
      <c r="E60" s="40"/>
      <c r="F60" s="40"/>
      <c r="G60" s="40"/>
      <c r="H60" s="40"/>
      <c r="I60" s="40"/>
      <c r="J60" s="40"/>
      <c r="K60" s="40"/>
      <c r="L60" s="145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</row>
    <row r="61" s="2" customFormat="1" ht="29.28" customHeight="1">
      <c r="A61" s="38"/>
      <c r="B61" s="39"/>
      <c r="C61" s="171" t="s">
        <v>246</v>
      </c>
      <c r="D61" s="172"/>
      <c r="E61" s="172"/>
      <c r="F61" s="172"/>
      <c r="G61" s="172"/>
      <c r="H61" s="172"/>
      <c r="I61" s="172"/>
      <c r="J61" s="173" t="s">
        <v>247</v>
      </c>
      <c r="K61" s="172"/>
      <c r="L61" s="145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 s="2" customFormat="1" ht="10.32" customHeight="1">
      <c r="A62" s="38"/>
      <c r="B62" s="39"/>
      <c r="C62" s="40"/>
      <c r="D62" s="40"/>
      <c r="E62" s="40"/>
      <c r="F62" s="40"/>
      <c r="G62" s="40"/>
      <c r="H62" s="40"/>
      <c r="I62" s="40"/>
      <c r="J62" s="40"/>
      <c r="K62" s="40"/>
      <c r="L62" s="145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</row>
    <row r="63" s="2" customFormat="1" ht="22.8" customHeight="1">
      <c r="A63" s="38"/>
      <c r="B63" s="39"/>
      <c r="C63" s="174" t="s">
        <v>67</v>
      </c>
      <c r="D63" s="40"/>
      <c r="E63" s="40"/>
      <c r="F63" s="40"/>
      <c r="G63" s="40"/>
      <c r="H63" s="40"/>
      <c r="I63" s="40"/>
      <c r="J63" s="102">
        <f>J88</f>
        <v>0</v>
      </c>
      <c r="K63" s="40"/>
      <c r="L63" s="145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U63" s="17" t="s">
        <v>248</v>
      </c>
    </row>
    <row r="64" s="9" customFormat="1" ht="24.96" customHeight="1">
      <c r="A64" s="9"/>
      <c r="B64" s="175"/>
      <c r="C64" s="176"/>
      <c r="D64" s="177" t="s">
        <v>287</v>
      </c>
      <c r="E64" s="178"/>
      <c r="F64" s="178"/>
      <c r="G64" s="178"/>
      <c r="H64" s="178"/>
      <c r="I64" s="178"/>
      <c r="J64" s="179">
        <f>J89</f>
        <v>0</v>
      </c>
      <c r="K64" s="176"/>
      <c r="L64" s="180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9" customFormat="1" ht="24.96" customHeight="1">
      <c r="A65" s="9"/>
      <c r="B65" s="175"/>
      <c r="C65" s="176"/>
      <c r="D65" s="177" t="s">
        <v>288</v>
      </c>
      <c r="E65" s="178"/>
      <c r="F65" s="178"/>
      <c r="G65" s="178"/>
      <c r="H65" s="178"/>
      <c r="I65" s="178"/>
      <c r="J65" s="179">
        <f>J98</f>
        <v>0</v>
      </c>
      <c r="K65" s="176"/>
      <c r="L65" s="180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9" customFormat="1" ht="24.96" customHeight="1">
      <c r="A66" s="9"/>
      <c r="B66" s="175"/>
      <c r="C66" s="176"/>
      <c r="D66" s="177" t="s">
        <v>289</v>
      </c>
      <c r="E66" s="178"/>
      <c r="F66" s="178"/>
      <c r="G66" s="178"/>
      <c r="H66" s="178"/>
      <c r="I66" s="178"/>
      <c r="J66" s="179">
        <f>J112</f>
        <v>0</v>
      </c>
      <c r="K66" s="176"/>
      <c r="L66" s="180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2" customFormat="1" ht="21.84" customHeight="1">
      <c r="A67" s="38"/>
      <c r="B67" s="39"/>
      <c r="C67" s="40"/>
      <c r="D67" s="40"/>
      <c r="E67" s="40"/>
      <c r="F67" s="40"/>
      <c r="G67" s="40"/>
      <c r="H67" s="40"/>
      <c r="I67" s="40"/>
      <c r="J67" s="40"/>
      <c r="K67" s="40"/>
      <c r="L67" s="145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</row>
    <row r="68" s="2" customFormat="1" ht="6.96" customHeight="1">
      <c r="A68" s="38"/>
      <c r="B68" s="59"/>
      <c r="C68" s="60"/>
      <c r="D68" s="60"/>
      <c r="E68" s="60"/>
      <c r="F68" s="60"/>
      <c r="G68" s="60"/>
      <c r="H68" s="60"/>
      <c r="I68" s="60"/>
      <c r="J68" s="60"/>
      <c r="K68" s="60"/>
      <c r="L68" s="145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</row>
    <row r="72" s="2" customFormat="1" ht="6.96" customHeight="1">
      <c r="A72" s="38"/>
      <c r="B72" s="61"/>
      <c r="C72" s="62"/>
      <c r="D72" s="62"/>
      <c r="E72" s="62"/>
      <c r="F72" s="62"/>
      <c r="G72" s="62"/>
      <c r="H72" s="62"/>
      <c r="I72" s="62"/>
      <c r="J72" s="62"/>
      <c r="K72" s="62"/>
      <c r="L72" s="145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</row>
    <row r="73" s="2" customFormat="1" ht="24.96" customHeight="1">
      <c r="A73" s="38"/>
      <c r="B73" s="39"/>
      <c r="C73" s="23" t="s">
        <v>250</v>
      </c>
      <c r="D73" s="40"/>
      <c r="E73" s="40"/>
      <c r="F73" s="40"/>
      <c r="G73" s="40"/>
      <c r="H73" s="40"/>
      <c r="I73" s="40"/>
      <c r="J73" s="40"/>
      <c r="K73" s="40"/>
      <c r="L73" s="145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</row>
    <row r="74" s="2" customFormat="1" ht="6.96" customHeight="1">
      <c r="A74" s="38"/>
      <c r="B74" s="39"/>
      <c r="C74" s="40"/>
      <c r="D74" s="40"/>
      <c r="E74" s="40"/>
      <c r="F74" s="40"/>
      <c r="G74" s="40"/>
      <c r="H74" s="40"/>
      <c r="I74" s="40"/>
      <c r="J74" s="40"/>
      <c r="K74" s="40"/>
      <c r="L74" s="145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</row>
    <row r="75" s="2" customFormat="1" ht="12" customHeight="1">
      <c r="A75" s="38"/>
      <c r="B75" s="39"/>
      <c r="C75" s="32" t="s">
        <v>16</v>
      </c>
      <c r="D75" s="40"/>
      <c r="E75" s="40"/>
      <c r="F75" s="40"/>
      <c r="G75" s="40"/>
      <c r="H75" s="40"/>
      <c r="I75" s="40"/>
      <c r="J75" s="40"/>
      <c r="K75" s="40"/>
      <c r="L75" s="145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6" s="2" customFormat="1" ht="16.5" customHeight="1">
      <c r="A76" s="38"/>
      <c r="B76" s="39"/>
      <c r="C76" s="40"/>
      <c r="D76" s="40"/>
      <c r="E76" s="170" t="str">
        <f>E7</f>
        <v>3. STAVBA - FIALOVÁ - Vozovna Pisárky, etapa III. - vratná tramvajová smyčka</v>
      </c>
      <c r="F76" s="32"/>
      <c r="G76" s="32"/>
      <c r="H76" s="32"/>
      <c r="I76" s="40"/>
      <c r="J76" s="40"/>
      <c r="K76" s="40"/>
      <c r="L76" s="145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1" customFormat="1" ht="12" customHeight="1">
      <c r="B77" s="21"/>
      <c r="C77" s="32" t="s">
        <v>241</v>
      </c>
      <c r="D77" s="22"/>
      <c r="E77" s="22"/>
      <c r="F77" s="22"/>
      <c r="G77" s="22"/>
      <c r="H77" s="22"/>
      <c r="I77" s="22"/>
      <c r="J77" s="22"/>
      <c r="K77" s="22"/>
      <c r="L77" s="20"/>
    </row>
    <row r="78" s="2" customFormat="1" ht="16.5" customHeight="1">
      <c r="A78" s="38"/>
      <c r="B78" s="39"/>
      <c r="C78" s="40"/>
      <c r="D78" s="40"/>
      <c r="E78" s="170" t="s">
        <v>242</v>
      </c>
      <c r="F78" s="40"/>
      <c r="G78" s="40"/>
      <c r="H78" s="40"/>
      <c r="I78" s="40"/>
      <c r="J78" s="40"/>
      <c r="K78" s="40"/>
      <c r="L78" s="145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</row>
    <row r="79" s="2" customFormat="1" ht="12" customHeight="1">
      <c r="A79" s="38"/>
      <c r="B79" s="39"/>
      <c r="C79" s="32" t="s">
        <v>243</v>
      </c>
      <c r="D79" s="40"/>
      <c r="E79" s="40"/>
      <c r="F79" s="40"/>
      <c r="G79" s="40"/>
      <c r="H79" s="40"/>
      <c r="I79" s="40"/>
      <c r="J79" s="40"/>
      <c r="K79" s="40"/>
      <c r="L79" s="145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</row>
    <row r="80" s="2" customFormat="1" ht="16.5" customHeight="1">
      <c r="A80" s="38"/>
      <c r="B80" s="39"/>
      <c r="C80" s="40"/>
      <c r="D80" s="40"/>
      <c r="E80" s="69" t="str">
        <f>E11</f>
        <v>SO 002 - Demolice staré vrátnice</v>
      </c>
      <c r="F80" s="40"/>
      <c r="G80" s="40"/>
      <c r="H80" s="40"/>
      <c r="I80" s="40"/>
      <c r="J80" s="40"/>
      <c r="K80" s="40"/>
      <c r="L80" s="145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6.96" customHeight="1">
      <c r="A81" s="38"/>
      <c r="B81" s="39"/>
      <c r="C81" s="40"/>
      <c r="D81" s="40"/>
      <c r="E81" s="40"/>
      <c r="F81" s="40"/>
      <c r="G81" s="40"/>
      <c r="H81" s="40"/>
      <c r="I81" s="40"/>
      <c r="J81" s="40"/>
      <c r="K81" s="40"/>
      <c r="L81" s="145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12" customHeight="1">
      <c r="A82" s="38"/>
      <c r="B82" s="39"/>
      <c r="C82" s="32" t="s">
        <v>21</v>
      </c>
      <c r="D82" s="40"/>
      <c r="E82" s="40"/>
      <c r="F82" s="27" t="str">
        <f>F14</f>
        <v xml:space="preserve"> </v>
      </c>
      <c r="G82" s="40"/>
      <c r="H82" s="40"/>
      <c r="I82" s="32" t="s">
        <v>23</v>
      </c>
      <c r="J82" s="72" t="str">
        <f>IF(J14="","",J14)</f>
        <v>20. 12. 2021</v>
      </c>
      <c r="K82" s="40"/>
      <c r="L82" s="145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145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5.15" customHeight="1">
      <c r="A84" s="38"/>
      <c r="B84" s="39"/>
      <c r="C84" s="32" t="s">
        <v>25</v>
      </c>
      <c r="D84" s="40"/>
      <c r="E84" s="40"/>
      <c r="F84" s="27" t="str">
        <f>E17</f>
        <v xml:space="preserve"> </v>
      </c>
      <c r="G84" s="40"/>
      <c r="H84" s="40"/>
      <c r="I84" s="32" t="s">
        <v>30</v>
      </c>
      <c r="J84" s="36" t="str">
        <f>E23</f>
        <v xml:space="preserve"> </v>
      </c>
      <c r="K84" s="40"/>
      <c r="L84" s="145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5.15" customHeight="1">
      <c r="A85" s="38"/>
      <c r="B85" s="39"/>
      <c r="C85" s="32" t="s">
        <v>28</v>
      </c>
      <c r="D85" s="40"/>
      <c r="E85" s="40"/>
      <c r="F85" s="27" t="str">
        <f>IF(E20="","",E20)</f>
        <v>Vyplň údaj</v>
      </c>
      <c r="G85" s="40"/>
      <c r="H85" s="40"/>
      <c r="I85" s="32" t="s">
        <v>32</v>
      </c>
      <c r="J85" s="36" t="str">
        <f>E26</f>
        <v xml:space="preserve"> </v>
      </c>
      <c r="K85" s="40"/>
      <c r="L85" s="145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0.32" customHeight="1">
      <c r="A86" s="38"/>
      <c r="B86" s="39"/>
      <c r="C86" s="40"/>
      <c r="D86" s="40"/>
      <c r="E86" s="40"/>
      <c r="F86" s="40"/>
      <c r="G86" s="40"/>
      <c r="H86" s="40"/>
      <c r="I86" s="40"/>
      <c r="J86" s="40"/>
      <c r="K86" s="40"/>
      <c r="L86" s="145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10" customFormat="1" ht="29.28" customHeight="1">
      <c r="A87" s="181"/>
      <c r="B87" s="182"/>
      <c r="C87" s="183" t="s">
        <v>251</v>
      </c>
      <c r="D87" s="184" t="s">
        <v>54</v>
      </c>
      <c r="E87" s="184" t="s">
        <v>50</v>
      </c>
      <c r="F87" s="184" t="s">
        <v>51</v>
      </c>
      <c r="G87" s="184" t="s">
        <v>252</v>
      </c>
      <c r="H87" s="184" t="s">
        <v>253</v>
      </c>
      <c r="I87" s="184" t="s">
        <v>254</v>
      </c>
      <c r="J87" s="184" t="s">
        <v>247</v>
      </c>
      <c r="K87" s="185" t="s">
        <v>255</v>
      </c>
      <c r="L87" s="186"/>
      <c r="M87" s="92" t="s">
        <v>19</v>
      </c>
      <c r="N87" s="93" t="s">
        <v>39</v>
      </c>
      <c r="O87" s="93" t="s">
        <v>256</v>
      </c>
      <c r="P87" s="93" t="s">
        <v>257</v>
      </c>
      <c r="Q87" s="93" t="s">
        <v>258</v>
      </c>
      <c r="R87" s="93" t="s">
        <v>259</v>
      </c>
      <c r="S87" s="93" t="s">
        <v>260</v>
      </c>
      <c r="T87" s="94" t="s">
        <v>261</v>
      </c>
      <c r="U87" s="181"/>
      <c r="V87" s="181"/>
      <c r="W87" s="181"/>
      <c r="X87" s="181"/>
      <c r="Y87" s="181"/>
      <c r="Z87" s="181"/>
      <c r="AA87" s="181"/>
      <c r="AB87" s="181"/>
      <c r="AC87" s="181"/>
      <c r="AD87" s="181"/>
      <c r="AE87" s="181"/>
    </row>
    <row r="88" s="2" customFormat="1" ht="22.8" customHeight="1">
      <c r="A88" s="38"/>
      <c r="B88" s="39"/>
      <c r="C88" s="99" t="s">
        <v>262</v>
      </c>
      <c r="D88" s="40"/>
      <c r="E88" s="40"/>
      <c r="F88" s="40"/>
      <c r="G88" s="40"/>
      <c r="H88" s="40"/>
      <c r="I88" s="40"/>
      <c r="J88" s="187">
        <f>BK88</f>
        <v>0</v>
      </c>
      <c r="K88" s="40"/>
      <c r="L88" s="44"/>
      <c r="M88" s="95"/>
      <c r="N88" s="188"/>
      <c r="O88" s="96"/>
      <c r="P88" s="189">
        <f>P89+P98+P112</f>
        <v>0</v>
      </c>
      <c r="Q88" s="96"/>
      <c r="R88" s="189">
        <f>R89+R98+R112</f>
        <v>0</v>
      </c>
      <c r="S88" s="96"/>
      <c r="T88" s="190">
        <f>T89+T98+T112</f>
        <v>0</v>
      </c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T88" s="17" t="s">
        <v>68</v>
      </c>
      <c r="AU88" s="17" t="s">
        <v>248</v>
      </c>
      <c r="BK88" s="191">
        <f>BK89+BK98+BK112</f>
        <v>0</v>
      </c>
    </row>
    <row r="89" s="11" customFormat="1" ht="25.92" customHeight="1">
      <c r="A89" s="11"/>
      <c r="B89" s="192"/>
      <c r="C89" s="193"/>
      <c r="D89" s="194" t="s">
        <v>68</v>
      </c>
      <c r="E89" s="195" t="s">
        <v>76</v>
      </c>
      <c r="F89" s="195" t="s">
        <v>290</v>
      </c>
      <c r="G89" s="193"/>
      <c r="H89" s="193"/>
      <c r="I89" s="196"/>
      <c r="J89" s="197">
        <f>BK89</f>
        <v>0</v>
      </c>
      <c r="K89" s="193"/>
      <c r="L89" s="198"/>
      <c r="M89" s="199"/>
      <c r="N89" s="200"/>
      <c r="O89" s="200"/>
      <c r="P89" s="201">
        <f>SUM(P90:P97)</f>
        <v>0</v>
      </c>
      <c r="Q89" s="200"/>
      <c r="R89" s="201">
        <f>SUM(R90:R97)</f>
        <v>0</v>
      </c>
      <c r="S89" s="200"/>
      <c r="T89" s="202">
        <f>SUM(T90:T97)</f>
        <v>0</v>
      </c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R89" s="203" t="s">
        <v>265</v>
      </c>
      <c r="AT89" s="204" t="s">
        <v>68</v>
      </c>
      <c r="AU89" s="204" t="s">
        <v>69</v>
      </c>
      <c r="AY89" s="203" t="s">
        <v>266</v>
      </c>
      <c r="BK89" s="205">
        <f>SUM(BK90:BK97)</f>
        <v>0</v>
      </c>
    </row>
    <row r="90" s="2" customFormat="1" ht="24.15" customHeight="1">
      <c r="A90" s="38"/>
      <c r="B90" s="39"/>
      <c r="C90" s="206" t="s">
        <v>76</v>
      </c>
      <c r="D90" s="206" t="s">
        <v>267</v>
      </c>
      <c r="E90" s="207" t="s">
        <v>291</v>
      </c>
      <c r="F90" s="208" t="s">
        <v>292</v>
      </c>
      <c r="G90" s="209" t="s">
        <v>293</v>
      </c>
      <c r="H90" s="210">
        <v>31.175000000000001</v>
      </c>
      <c r="I90" s="211"/>
      <c r="J90" s="212">
        <f>ROUND(I90*H90,2)</f>
        <v>0</v>
      </c>
      <c r="K90" s="208" t="s">
        <v>271</v>
      </c>
      <c r="L90" s="44"/>
      <c r="M90" s="213" t="s">
        <v>19</v>
      </c>
      <c r="N90" s="214" t="s">
        <v>40</v>
      </c>
      <c r="O90" s="84"/>
      <c r="P90" s="215">
        <f>O90*H90</f>
        <v>0</v>
      </c>
      <c r="Q90" s="215">
        <v>0</v>
      </c>
      <c r="R90" s="215">
        <f>Q90*H90</f>
        <v>0</v>
      </c>
      <c r="S90" s="215">
        <v>0</v>
      </c>
      <c r="T90" s="216">
        <f>S90*H90</f>
        <v>0</v>
      </c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R90" s="217" t="s">
        <v>265</v>
      </c>
      <c r="AT90" s="217" t="s">
        <v>267</v>
      </c>
      <c r="AU90" s="217" t="s">
        <v>76</v>
      </c>
      <c r="AY90" s="17" t="s">
        <v>266</v>
      </c>
      <c r="BE90" s="218">
        <f>IF(N90="základní",J90,0)</f>
        <v>0</v>
      </c>
      <c r="BF90" s="218">
        <f>IF(N90="snížená",J90,0)</f>
        <v>0</v>
      </c>
      <c r="BG90" s="218">
        <f>IF(N90="zákl. přenesená",J90,0)</f>
        <v>0</v>
      </c>
      <c r="BH90" s="218">
        <f>IF(N90="sníž. přenesená",J90,0)</f>
        <v>0</v>
      </c>
      <c r="BI90" s="218">
        <f>IF(N90="nulová",J90,0)</f>
        <v>0</v>
      </c>
      <c r="BJ90" s="17" t="s">
        <v>76</v>
      </c>
      <c r="BK90" s="218">
        <f>ROUND(I90*H90,2)</f>
        <v>0</v>
      </c>
      <c r="BL90" s="17" t="s">
        <v>265</v>
      </c>
      <c r="BM90" s="217" t="s">
        <v>294</v>
      </c>
    </row>
    <row r="91" s="2" customFormat="1">
      <c r="A91" s="38"/>
      <c r="B91" s="39"/>
      <c r="C91" s="40"/>
      <c r="D91" s="219" t="s">
        <v>273</v>
      </c>
      <c r="E91" s="40"/>
      <c r="F91" s="220" t="s">
        <v>295</v>
      </c>
      <c r="G91" s="40"/>
      <c r="H91" s="40"/>
      <c r="I91" s="221"/>
      <c r="J91" s="40"/>
      <c r="K91" s="40"/>
      <c r="L91" s="44"/>
      <c r="M91" s="222"/>
      <c r="N91" s="223"/>
      <c r="O91" s="84"/>
      <c r="P91" s="84"/>
      <c r="Q91" s="84"/>
      <c r="R91" s="84"/>
      <c r="S91" s="84"/>
      <c r="T91" s="85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T91" s="17" t="s">
        <v>273</v>
      </c>
      <c r="AU91" s="17" t="s">
        <v>76</v>
      </c>
    </row>
    <row r="92" s="12" customFormat="1">
      <c r="A92" s="12"/>
      <c r="B92" s="224"/>
      <c r="C92" s="225"/>
      <c r="D92" s="226" t="s">
        <v>275</v>
      </c>
      <c r="E92" s="227" t="s">
        <v>239</v>
      </c>
      <c r="F92" s="228" t="s">
        <v>296</v>
      </c>
      <c r="G92" s="225"/>
      <c r="H92" s="229">
        <v>31.175000000000001</v>
      </c>
      <c r="I92" s="230"/>
      <c r="J92" s="225"/>
      <c r="K92" s="225"/>
      <c r="L92" s="231"/>
      <c r="M92" s="236"/>
      <c r="N92" s="237"/>
      <c r="O92" s="237"/>
      <c r="P92" s="237"/>
      <c r="Q92" s="237"/>
      <c r="R92" s="237"/>
      <c r="S92" s="237"/>
      <c r="T92" s="238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T92" s="235" t="s">
        <v>275</v>
      </c>
      <c r="AU92" s="235" t="s">
        <v>76</v>
      </c>
      <c r="AV92" s="12" t="s">
        <v>78</v>
      </c>
      <c r="AW92" s="12" t="s">
        <v>31</v>
      </c>
      <c r="AX92" s="12" t="s">
        <v>69</v>
      </c>
      <c r="AY92" s="235" t="s">
        <v>266</v>
      </c>
    </row>
    <row r="93" s="12" customFormat="1">
      <c r="A93" s="12"/>
      <c r="B93" s="224"/>
      <c r="C93" s="225"/>
      <c r="D93" s="226" t="s">
        <v>275</v>
      </c>
      <c r="E93" s="227" t="s">
        <v>297</v>
      </c>
      <c r="F93" s="228" t="s">
        <v>298</v>
      </c>
      <c r="G93" s="225"/>
      <c r="H93" s="229">
        <v>31.175000000000001</v>
      </c>
      <c r="I93" s="230"/>
      <c r="J93" s="225"/>
      <c r="K93" s="225"/>
      <c r="L93" s="231"/>
      <c r="M93" s="236"/>
      <c r="N93" s="237"/>
      <c r="O93" s="237"/>
      <c r="P93" s="237"/>
      <c r="Q93" s="237"/>
      <c r="R93" s="237"/>
      <c r="S93" s="237"/>
      <c r="T93" s="238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T93" s="235" t="s">
        <v>275</v>
      </c>
      <c r="AU93" s="235" t="s">
        <v>76</v>
      </c>
      <c r="AV93" s="12" t="s">
        <v>78</v>
      </c>
      <c r="AW93" s="12" t="s">
        <v>31</v>
      </c>
      <c r="AX93" s="12" t="s">
        <v>76</v>
      </c>
      <c r="AY93" s="235" t="s">
        <v>266</v>
      </c>
    </row>
    <row r="94" s="2" customFormat="1" ht="16.5" customHeight="1">
      <c r="A94" s="38"/>
      <c r="B94" s="39"/>
      <c r="C94" s="239" t="s">
        <v>78</v>
      </c>
      <c r="D94" s="239" t="s">
        <v>299</v>
      </c>
      <c r="E94" s="240" t="s">
        <v>300</v>
      </c>
      <c r="F94" s="241" t="s">
        <v>301</v>
      </c>
      <c r="G94" s="242" t="s">
        <v>302</v>
      </c>
      <c r="H94" s="243">
        <v>56.115000000000002</v>
      </c>
      <c r="I94" s="244"/>
      <c r="J94" s="245">
        <f>ROUND(I94*H94,2)</f>
        <v>0</v>
      </c>
      <c r="K94" s="241" t="s">
        <v>271</v>
      </c>
      <c r="L94" s="246"/>
      <c r="M94" s="247" t="s">
        <v>19</v>
      </c>
      <c r="N94" s="248" t="s">
        <v>40</v>
      </c>
      <c r="O94" s="84"/>
      <c r="P94" s="215">
        <f>O94*H94</f>
        <v>0</v>
      </c>
      <c r="Q94" s="215">
        <v>0</v>
      </c>
      <c r="R94" s="215">
        <f>Q94*H94</f>
        <v>0</v>
      </c>
      <c r="S94" s="215">
        <v>0</v>
      </c>
      <c r="T94" s="216">
        <f>S94*H94</f>
        <v>0</v>
      </c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R94" s="217" t="s">
        <v>303</v>
      </c>
      <c r="AT94" s="217" t="s">
        <v>299</v>
      </c>
      <c r="AU94" s="217" t="s">
        <v>76</v>
      </c>
      <c r="AY94" s="17" t="s">
        <v>266</v>
      </c>
      <c r="BE94" s="218">
        <f>IF(N94="základní",J94,0)</f>
        <v>0</v>
      </c>
      <c r="BF94" s="218">
        <f>IF(N94="snížená",J94,0)</f>
        <v>0</v>
      </c>
      <c r="BG94" s="218">
        <f>IF(N94="zákl. přenesená",J94,0)</f>
        <v>0</v>
      </c>
      <c r="BH94" s="218">
        <f>IF(N94="sníž. přenesená",J94,0)</f>
        <v>0</v>
      </c>
      <c r="BI94" s="218">
        <f>IF(N94="nulová",J94,0)</f>
        <v>0</v>
      </c>
      <c r="BJ94" s="17" t="s">
        <v>76</v>
      </c>
      <c r="BK94" s="218">
        <f>ROUND(I94*H94,2)</f>
        <v>0</v>
      </c>
      <c r="BL94" s="17" t="s">
        <v>265</v>
      </c>
      <c r="BM94" s="217" t="s">
        <v>304</v>
      </c>
    </row>
    <row r="95" s="2" customFormat="1">
      <c r="A95" s="38"/>
      <c r="B95" s="39"/>
      <c r="C95" s="40"/>
      <c r="D95" s="219" t="s">
        <v>273</v>
      </c>
      <c r="E95" s="40"/>
      <c r="F95" s="220" t="s">
        <v>305</v>
      </c>
      <c r="G95" s="40"/>
      <c r="H95" s="40"/>
      <c r="I95" s="221"/>
      <c r="J95" s="40"/>
      <c r="K95" s="40"/>
      <c r="L95" s="44"/>
      <c r="M95" s="222"/>
      <c r="N95" s="223"/>
      <c r="O95" s="84"/>
      <c r="P95" s="84"/>
      <c r="Q95" s="84"/>
      <c r="R95" s="84"/>
      <c r="S95" s="84"/>
      <c r="T95" s="85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T95" s="17" t="s">
        <v>273</v>
      </c>
      <c r="AU95" s="17" t="s">
        <v>76</v>
      </c>
    </row>
    <row r="96" s="12" customFormat="1">
      <c r="A96" s="12"/>
      <c r="B96" s="224"/>
      <c r="C96" s="225"/>
      <c r="D96" s="226" t="s">
        <v>275</v>
      </c>
      <c r="E96" s="227" t="s">
        <v>306</v>
      </c>
      <c r="F96" s="228" t="s">
        <v>307</v>
      </c>
      <c r="G96" s="225"/>
      <c r="H96" s="229">
        <v>56.115000000000002</v>
      </c>
      <c r="I96" s="230"/>
      <c r="J96" s="225"/>
      <c r="K96" s="225"/>
      <c r="L96" s="231"/>
      <c r="M96" s="236"/>
      <c r="N96" s="237"/>
      <c r="O96" s="237"/>
      <c r="P96" s="237"/>
      <c r="Q96" s="237"/>
      <c r="R96" s="237"/>
      <c r="S96" s="237"/>
      <c r="T96" s="238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T96" s="235" t="s">
        <v>275</v>
      </c>
      <c r="AU96" s="235" t="s">
        <v>76</v>
      </c>
      <c r="AV96" s="12" t="s">
        <v>78</v>
      </c>
      <c r="AW96" s="12" t="s">
        <v>31</v>
      </c>
      <c r="AX96" s="12" t="s">
        <v>69</v>
      </c>
      <c r="AY96" s="235" t="s">
        <v>266</v>
      </c>
    </row>
    <row r="97" s="12" customFormat="1">
      <c r="A97" s="12"/>
      <c r="B97" s="224"/>
      <c r="C97" s="225"/>
      <c r="D97" s="226" t="s">
        <v>275</v>
      </c>
      <c r="E97" s="227" t="s">
        <v>308</v>
      </c>
      <c r="F97" s="228" t="s">
        <v>309</v>
      </c>
      <c r="G97" s="225"/>
      <c r="H97" s="229">
        <v>56.115000000000002</v>
      </c>
      <c r="I97" s="230"/>
      <c r="J97" s="225"/>
      <c r="K97" s="225"/>
      <c r="L97" s="231"/>
      <c r="M97" s="236"/>
      <c r="N97" s="237"/>
      <c r="O97" s="237"/>
      <c r="P97" s="237"/>
      <c r="Q97" s="237"/>
      <c r="R97" s="237"/>
      <c r="S97" s="237"/>
      <c r="T97" s="238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T97" s="235" t="s">
        <v>275</v>
      </c>
      <c r="AU97" s="235" t="s">
        <v>76</v>
      </c>
      <c r="AV97" s="12" t="s">
        <v>78</v>
      </c>
      <c r="AW97" s="12" t="s">
        <v>31</v>
      </c>
      <c r="AX97" s="12" t="s">
        <v>76</v>
      </c>
      <c r="AY97" s="235" t="s">
        <v>266</v>
      </c>
    </row>
    <row r="98" s="11" customFormat="1" ht="25.92" customHeight="1">
      <c r="A98" s="11"/>
      <c r="B98" s="192"/>
      <c r="C98" s="193"/>
      <c r="D98" s="194" t="s">
        <v>68</v>
      </c>
      <c r="E98" s="195" t="s">
        <v>310</v>
      </c>
      <c r="F98" s="195" t="s">
        <v>311</v>
      </c>
      <c r="G98" s="193"/>
      <c r="H98" s="193"/>
      <c r="I98" s="196"/>
      <c r="J98" s="197">
        <f>BK98</f>
        <v>0</v>
      </c>
      <c r="K98" s="193"/>
      <c r="L98" s="198"/>
      <c r="M98" s="199"/>
      <c r="N98" s="200"/>
      <c r="O98" s="200"/>
      <c r="P98" s="201">
        <f>SUM(P99:P111)</f>
        <v>0</v>
      </c>
      <c r="Q98" s="200"/>
      <c r="R98" s="201">
        <f>SUM(R99:R111)</f>
        <v>0</v>
      </c>
      <c r="S98" s="200"/>
      <c r="T98" s="202">
        <f>SUM(T99:T111)</f>
        <v>0</v>
      </c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R98" s="203" t="s">
        <v>265</v>
      </c>
      <c r="AT98" s="204" t="s">
        <v>68</v>
      </c>
      <c r="AU98" s="204" t="s">
        <v>69</v>
      </c>
      <c r="AY98" s="203" t="s">
        <v>266</v>
      </c>
      <c r="BK98" s="205">
        <f>SUM(BK99:BK111)</f>
        <v>0</v>
      </c>
    </row>
    <row r="99" s="2" customFormat="1" ht="16.5" customHeight="1">
      <c r="A99" s="38"/>
      <c r="B99" s="39"/>
      <c r="C99" s="206" t="s">
        <v>312</v>
      </c>
      <c r="D99" s="206" t="s">
        <v>267</v>
      </c>
      <c r="E99" s="207" t="s">
        <v>313</v>
      </c>
      <c r="F99" s="208" t="s">
        <v>314</v>
      </c>
      <c r="G99" s="209" t="s">
        <v>293</v>
      </c>
      <c r="H99" s="210">
        <v>10.944000000000001</v>
      </c>
      <c r="I99" s="211"/>
      <c r="J99" s="212">
        <f>ROUND(I99*H99,2)</f>
        <v>0</v>
      </c>
      <c r="K99" s="208" t="s">
        <v>271</v>
      </c>
      <c r="L99" s="44"/>
      <c r="M99" s="213" t="s">
        <v>19</v>
      </c>
      <c r="N99" s="214" t="s">
        <v>40</v>
      </c>
      <c r="O99" s="84"/>
      <c r="P99" s="215">
        <f>O99*H99</f>
        <v>0</v>
      </c>
      <c r="Q99" s="215">
        <v>0</v>
      </c>
      <c r="R99" s="215">
        <f>Q99*H99</f>
        <v>0</v>
      </c>
      <c r="S99" s="215">
        <v>0</v>
      </c>
      <c r="T99" s="216">
        <f>S99*H99</f>
        <v>0</v>
      </c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R99" s="217" t="s">
        <v>265</v>
      </c>
      <c r="AT99" s="217" t="s">
        <v>267</v>
      </c>
      <c r="AU99" s="217" t="s">
        <v>76</v>
      </c>
      <c r="AY99" s="17" t="s">
        <v>266</v>
      </c>
      <c r="BE99" s="218">
        <f>IF(N99="základní",J99,0)</f>
        <v>0</v>
      </c>
      <c r="BF99" s="218">
        <f>IF(N99="snížená",J99,0)</f>
        <v>0</v>
      </c>
      <c r="BG99" s="218">
        <f>IF(N99="zákl. přenesená",J99,0)</f>
        <v>0</v>
      </c>
      <c r="BH99" s="218">
        <f>IF(N99="sníž. přenesená",J99,0)</f>
        <v>0</v>
      </c>
      <c r="BI99" s="218">
        <f>IF(N99="nulová",J99,0)</f>
        <v>0</v>
      </c>
      <c r="BJ99" s="17" t="s">
        <v>76</v>
      </c>
      <c r="BK99" s="218">
        <f>ROUND(I99*H99,2)</f>
        <v>0</v>
      </c>
      <c r="BL99" s="17" t="s">
        <v>265</v>
      </c>
      <c r="BM99" s="217" t="s">
        <v>315</v>
      </c>
    </row>
    <row r="100" s="2" customFormat="1">
      <c r="A100" s="38"/>
      <c r="B100" s="39"/>
      <c r="C100" s="40"/>
      <c r="D100" s="219" t="s">
        <v>273</v>
      </c>
      <c r="E100" s="40"/>
      <c r="F100" s="220" t="s">
        <v>316</v>
      </c>
      <c r="G100" s="40"/>
      <c r="H100" s="40"/>
      <c r="I100" s="221"/>
      <c r="J100" s="40"/>
      <c r="K100" s="40"/>
      <c r="L100" s="44"/>
      <c r="M100" s="222"/>
      <c r="N100" s="223"/>
      <c r="O100" s="84"/>
      <c r="P100" s="84"/>
      <c r="Q100" s="84"/>
      <c r="R100" s="84"/>
      <c r="S100" s="84"/>
      <c r="T100" s="85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T100" s="17" t="s">
        <v>273</v>
      </c>
      <c r="AU100" s="17" t="s">
        <v>76</v>
      </c>
    </row>
    <row r="101" s="12" customFormat="1">
      <c r="A101" s="12"/>
      <c r="B101" s="224"/>
      <c r="C101" s="225"/>
      <c r="D101" s="226" t="s">
        <v>275</v>
      </c>
      <c r="E101" s="227" t="s">
        <v>317</v>
      </c>
      <c r="F101" s="228" t="s">
        <v>318</v>
      </c>
      <c r="G101" s="225"/>
      <c r="H101" s="229">
        <v>10.944000000000001</v>
      </c>
      <c r="I101" s="230"/>
      <c r="J101" s="225"/>
      <c r="K101" s="225"/>
      <c r="L101" s="231"/>
      <c r="M101" s="236"/>
      <c r="N101" s="237"/>
      <c r="O101" s="237"/>
      <c r="P101" s="237"/>
      <c r="Q101" s="237"/>
      <c r="R101" s="237"/>
      <c r="S101" s="237"/>
      <c r="T101" s="238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T101" s="235" t="s">
        <v>275</v>
      </c>
      <c r="AU101" s="235" t="s">
        <v>76</v>
      </c>
      <c r="AV101" s="12" t="s">
        <v>78</v>
      </c>
      <c r="AW101" s="12" t="s">
        <v>31</v>
      </c>
      <c r="AX101" s="12" t="s">
        <v>69</v>
      </c>
      <c r="AY101" s="235" t="s">
        <v>266</v>
      </c>
    </row>
    <row r="102" s="12" customFormat="1">
      <c r="A102" s="12"/>
      <c r="B102" s="224"/>
      <c r="C102" s="225"/>
      <c r="D102" s="226" t="s">
        <v>275</v>
      </c>
      <c r="E102" s="227" t="s">
        <v>319</v>
      </c>
      <c r="F102" s="228" t="s">
        <v>320</v>
      </c>
      <c r="G102" s="225"/>
      <c r="H102" s="229">
        <v>10.944000000000001</v>
      </c>
      <c r="I102" s="230"/>
      <c r="J102" s="225"/>
      <c r="K102" s="225"/>
      <c r="L102" s="231"/>
      <c r="M102" s="236"/>
      <c r="N102" s="237"/>
      <c r="O102" s="237"/>
      <c r="P102" s="237"/>
      <c r="Q102" s="237"/>
      <c r="R102" s="237"/>
      <c r="S102" s="237"/>
      <c r="T102" s="238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T102" s="235" t="s">
        <v>275</v>
      </c>
      <c r="AU102" s="235" t="s">
        <v>76</v>
      </c>
      <c r="AV102" s="12" t="s">
        <v>78</v>
      </c>
      <c r="AW102" s="12" t="s">
        <v>31</v>
      </c>
      <c r="AX102" s="12" t="s">
        <v>76</v>
      </c>
      <c r="AY102" s="235" t="s">
        <v>266</v>
      </c>
    </row>
    <row r="103" s="2" customFormat="1" ht="24.15" customHeight="1">
      <c r="A103" s="38"/>
      <c r="B103" s="39"/>
      <c r="C103" s="206" t="s">
        <v>265</v>
      </c>
      <c r="D103" s="206" t="s">
        <v>267</v>
      </c>
      <c r="E103" s="207" t="s">
        <v>321</v>
      </c>
      <c r="F103" s="208" t="s">
        <v>322</v>
      </c>
      <c r="G103" s="209" t="s">
        <v>293</v>
      </c>
      <c r="H103" s="210">
        <v>103.91800000000001</v>
      </c>
      <c r="I103" s="211"/>
      <c r="J103" s="212">
        <f>ROUND(I103*H103,2)</f>
        <v>0</v>
      </c>
      <c r="K103" s="208" t="s">
        <v>271</v>
      </c>
      <c r="L103" s="44"/>
      <c r="M103" s="213" t="s">
        <v>19</v>
      </c>
      <c r="N103" s="214" t="s">
        <v>40</v>
      </c>
      <c r="O103" s="84"/>
      <c r="P103" s="215">
        <f>O103*H103</f>
        <v>0</v>
      </c>
      <c r="Q103" s="215">
        <v>0</v>
      </c>
      <c r="R103" s="215">
        <f>Q103*H103</f>
        <v>0</v>
      </c>
      <c r="S103" s="215">
        <v>0</v>
      </c>
      <c r="T103" s="216">
        <f>S103*H103</f>
        <v>0</v>
      </c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R103" s="217" t="s">
        <v>265</v>
      </c>
      <c r="AT103" s="217" t="s">
        <v>267</v>
      </c>
      <c r="AU103" s="217" t="s">
        <v>76</v>
      </c>
      <c r="AY103" s="17" t="s">
        <v>266</v>
      </c>
      <c r="BE103" s="218">
        <f>IF(N103="základní",J103,0)</f>
        <v>0</v>
      </c>
      <c r="BF103" s="218">
        <f>IF(N103="snížená",J103,0)</f>
        <v>0</v>
      </c>
      <c r="BG103" s="218">
        <f>IF(N103="zákl. přenesená",J103,0)</f>
        <v>0</v>
      </c>
      <c r="BH103" s="218">
        <f>IF(N103="sníž. přenesená",J103,0)</f>
        <v>0</v>
      </c>
      <c r="BI103" s="218">
        <f>IF(N103="nulová",J103,0)</f>
        <v>0</v>
      </c>
      <c r="BJ103" s="17" t="s">
        <v>76</v>
      </c>
      <c r="BK103" s="218">
        <f>ROUND(I103*H103,2)</f>
        <v>0</v>
      </c>
      <c r="BL103" s="17" t="s">
        <v>265</v>
      </c>
      <c r="BM103" s="217" t="s">
        <v>323</v>
      </c>
    </row>
    <row r="104" s="2" customFormat="1">
      <c r="A104" s="38"/>
      <c r="B104" s="39"/>
      <c r="C104" s="40"/>
      <c r="D104" s="219" t="s">
        <v>273</v>
      </c>
      <c r="E104" s="40"/>
      <c r="F104" s="220" t="s">
        <v>324</v>
      </c>
      <c r="G104" s="40"/>
      <c r="H104" s="40"/>
      <c r="I104" s="221"/>
      <c r="J104" s="40"/>
      <c r="K104" s="40"/>
      <c r="L104" s="44"/>
      <c r="M104" s="222"/>
      <c r="N104" s="223"/>
      <c r="O104" s="84"/>
      <c r="P104" s="84"/>
      <c r="Q104" s="84"/>
      <c r="R104" s="84"/>
      <c r="S104" s="84"/>
      <c r="T104" s="85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T104" s="17" t="s">
        <v>273</v>
      </c>
      <c r="AU104" s="17" t="s">
        <v>76</v>
      </c>
    </row>
    <row r="105" s="12" customFormat="1">
      <c r="A105" s="12"/>
      <c r="B105" s="224"/>
      <c r="C105" s="225"/>
      <c r="D105" s="226" t="s">
        <v>275</v>
      </c>
      <c r="E105" s="227" t="s">
        <v>325</v>
      </c>
      <c r="F105" s="228" t="s">
        <v>326</v>
      </c>
      <c r="G105" s="225"/>
      <c r="H105" s="229">
        <v>103.91800000000001</v>
      </c>
      <c r="I105" s="230"/>
      <c r="J105" s="225"/>
      <c r="K105" s="225"/>
      <c r="L105" s="231"/>
      <c r="M105" s="236"/>
      <c r="N105" s="237"/>
      <c r="O105" s="237"/>
      <c r="P105" s="237"/>
      <c r="Q105" s="237"/>
      <c r="R105" s="237"/>
      <c r="S105" s="237"/>
      <c r="T105" s="238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T105" s="235" t="s">
        <v>275</v>
      </c>
      <c r="AU105" s="235" t="s">
        <v>76</v>
      </c>
      <c r="AV105" s="12" t="s">
        <v>78</v>
      </c>
      <c r="AW105" s="12" t="s">
        <v>31</v>
      </c>
      <c r="AX105" s="12" t="s">
        <v>69</v>
      </c>
      <c r="AY105" s="235" t="s">
        <v>266</v>
      </c>
    </row>
    <row r="106" s="12" customFormat="1">
      <c r="A106" s="12"/>
      <c r="B106" s="224"/>
      <c r="C106" s="225"/>
      <c r="D106" s="226" t="s">
        <v>275</v>
      </c>
      <c r="E106" s="227" t="s">
        <v>327</v>
      </c>
      <c r="F106" s="228" t="s">
        <v>328</v>
      </c>
      <c r="G106" s="225"/>
      <c r="H106" s="229">
        <v>103.91800000000001</v>
      </c>
      <c r="I106" s="230"/>
      <c r="J106" s="225"/>
      <c r="K106" s="225"/>
      <c r="L106" s="231"/>
      <c r="M106" s="236"/>
      <c r="N106" s="237"/>
      <c r="O106" s="237"/>
      <c r="P106" s="237"/>
      <c r="Q106" s="237"/>
      <c r="R106" s="237"/>
      <c r="S106" s="237"/>
      <c r="T106" s="238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T106" s="235" t="s">
        <v>275</v>
      </c>
      <c r="AU106" s="235" t="s">
        <v>76</v>
      </c>
      <c r="AV106" s="12" t="s">
        <v>78</v>
      </c>
      <c r="AW106" s="12" t="s">
        <v>31</v>
      </c>
      <c r="AX106" s="12" t="s">
        <v>76</v>
      </c>
      <c r="AY106" s="235" t="s">
        <v>266</v>
      </c>
    </row>
    <row r="107" s="2" customFormat="1" ht="16.5" customHeight="1">
      <c r="A107" s="38"/>
      <c r="B107" s="39"/>
      <c r="C107" s="206" t="s">
        <v>329</v>
      </c>
      <c r="D107" s="206" t="s">
        <v>267</v>
      </c>
      <c r="E107" s="207" t="s">
        <v>330</v>
      </c>
      <c r="F107" s="208" t="s">
        <v>331</v>
      </c>
      <c r="G107" s="209" t="s">
        <v>293</v>
      </c>
      <c r="H107" s="210">
        <v>2.6579999999999999</v>
      </c>
      <c r="I107" s="211"/>
      <c r="J107" s="212">
        <f>ROUND(I107*H107,2)</f>
        <v>0</v>
      </c>
      <c r="K107" s="208" t="s">
        <v>271</v>
      </c>
      <c r="L107" s="44"/>
      <c r="M107" s="213" t="s">
        <v>19</v>
      </c>
      <c r="N107" s="214" t="s">
        <v>40</v>
      </c>
      <c r="O107" s="84"/>
      <c r="P107" s="215">
        <f>O107*H107</f>
        <v>0</v>
      </c>
      <c r="Q107" s="215">
        <v>0</v>
      </c>
      <c r="R107" s="215">
        <f>Q107*H107</f>
        <v>0</v>
      </c>
      <c r="S107" s="215">
        <v>0</v>
      </c>
      <c r="T107" s="216">
        <f>S107*H107</f>
        <v>0</v>
      </c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R107" s="217" t="s">
        <v>265</v>
      </c>
      <c r="AT107" s="217" t="s">
        <v>267</v>
      </c>
      <c r="AU107" s="217" t="s">
        <v>76</v>
      </c>
      <c r="AY107" s="17" t="s">
        <v>266</v>
      </c>
      <c r="BE107" s="218">
        <f>IF(N107="základní",J107,0)</f>
        <v>0</v>
      </c>
      <c r="BF107" s="218">
        <f>IF(N107="snížená",J107,0)</f>
        <v>0</v>
      </c>
      <c r="BG107" s="218">
        <f>IF(N107="zákl. přenesená",J107,0)</f>
        <v>0</v>
      </c>
      <c r="BH107" s="218">
        <f>IF(N107="sníž. přenesená",J107,0)</f>
        <v>0</v>
      </c>
      <c r="BI107" s="218">
        <f>IF(N107="nulová",J107,0)</f>
        <v>0</v>
      </c>
      <c r="BJ107" s="17" t="s">
        <v>76</v>
      </c>
      <c r="BK107" s="218">
        <f>ROUND(I107*H107,2)</f>
        <v>0</v>
      </c>
      <c r="BL107" s="17" t="s">
        <v>265</v>
      </c>
      <c r="BM107" s="217" t="s">
        <v>332</v>
      </c>
    </row>
    <row r="108" s="2" customFormat="1">
      <c r="A108" s="38"/>
      <c r="B108" s="39"/>
      <c r="C108" s="40"/>
      <c r="D108" s="219" t="s">
        <v>273</v>
      </c>
      <c r="E108" s="40"/>
      <c r="F108" s="220" t="s">
        <v>333</v>
      </c>
      <c r="G108" s="40"/>
      <c r="H108" s="40"/>
      <c r="I108" s="221"/>
      <c r="J108" s="40"/>
      <c r="K108" s="40"/>
      <c r="L108" s="44"/>
      <c r="M108" s="222"/>
      <c r="N108" s="223"/>
      <c r="O108" s="84"/>
      <c r="P108" s="84"/>
      <c r="Q108" s="84"/>
      <c r="R108" s="84"/>
      <c r="S108" s="84"/>
      <c r="T108" s="85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T108" s="17" t="s">
        <v>273</v>
      </c>
      <c r="AU108" s="17" t="s">
        <v>76</v>
      </c>
    </row>
    <row r="109" s="12" customFormat="1">
      <c r="A109" s="12"/>
      <c r="B109" s="224"/>
      <c r="C109" s="225"/>
      <c r="D109" s="226" t="s">
        <v>275</v>
      </c>
      <c r="E109" s="227" t="s">
        <v>334</v>
      </c>
      <c r="F109" s="228" t="s">
        <v>335</v>
      </c>
      <c r="G109" s="225"/>
      <c r="H109" s="229">
        <v>2.6579999999999999</v>
      </c>
      <c r="I109" s="230"/>
      <c r="J109" s="225"/>
      <c r="K109" s="225"/>
      <c r="L109" s="231"/>
      <c r="M109" s="236"/>
      <c r="N109" s="237"/>
      <c r="O109" s="237"/>
      <c r="P109" s="237"/>
      <c r="Q109" s="237"/>
      <c r="R109" s="237"/>
      <c r="S109" s="237"/>
      <c r="T109" s="238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T109" s="235" t="s">
        <v>275</v>
      </c>
      <c r="AU109" s="235" t="s">
        <v>76</v>
      </c>
      <c r="AV109" s="12" t="s">
        <v>78</v>
      </c>
      <c r="AW109" s="12" t="s">
        <v>31</v>
      </c>
      <c r="AX109" s="12" t="s">
        <v>69</v>
      </c>
      <c r="AY109" s="235" t="s">
        <v>266</v>
      </c>
    </row>
    <row r="110" s="12" customFormat="1">
      <c r="A110" s="12"/>
      <c r="B110" s="224"/>
      <c r="C110" s="225"/>
      <c r="D110" s="226" t="s">
        <v>275</v>
      </c>
      <c r="E110" s="227" t="s">
        <v>336</v>
      </c>
      <c r="F110" s="228" t="s">
        <v>337</v>
      </c>
      <c r="G110" s="225"/>
      <c r="H110" s="229">
        <v>2.6579999999999999</v>
      </c>
      <c r="I110" s="230"/>
      <c r="J110" s="225"/>
      <c r="K110" s="225"/>
      <c r="L110" s="231"/>
      <c r="M110" s="236"/>
      <c r="N110" s="237"/>
      <c r="O110" s="237"/>
      <c r="P110" s="237"/>
      <c r="Q110" s="237"/>
      <c r="R110" s="237"/>
      <c r="S110" s="237"/>
      <c r="T110" s="238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T110" s="235" t="s">
        <v>275</v>
      </c>
      <c r="AU110" s="235" t="s">
        <v>76</v>
      </c>
      <c r="AV110" s="12" t="s">
        <v>78</v>
      </c>
      <c r="AW110" s="12" t="s">
        <v>31</v>
      </c>
      <c r="AX110" s="12" t="s">
        <v>76</v>
      </c>
      <c r="AY110" s="235" t="s">
        <v>266</v>
      </c>
    </row>
    <row r="111" s="2" customFormat="1" ht="16.5" customHeight="1">
      <c r="A111" s="38"/>
      <c r="B111" s="39"/>
      <c r="C111" s="206" t="s">
        <v>338</v>
      </c>
      <c r="D111" s="206" t="s">
        <v>267</v>
      </c>
      <c r="E111" s="207" t="s">
        <v>339</v>
      </c>
      <c r="F111" s="208" t="s">
        <v>340</v>
      </c>
      <c r="G111" s="209" t="s">
        <v>341</v>
      </c>
      <c r="H111" s="210">
        <v>3</v>
      </c>
      <c r="I111" s="211"/>
      <c r="J111" s="212">
        <f>ROUND(I111*H111,2)</f>
        <v>0</v>
      </c>
      <c r="K111" s="208" t="s">
        <v>19</v>
      </c>
      <c r="L111" s="44"/>
      <c r="M111" s="213" t="s">
        <v>19</v>
      </c>
      <c r="N111" s="214" t="s">
        <v>40</v>
      </c>
      <c r="O111" s="84"/>
      <c r="P111" s="215">
        <f>O111*H111</f>
        <v>0</v>
      </c>
      <c r="Q111" s="215">
        <v>0</v>
      </c>
      <c r="R111" s="215">
        <f>Q111*H111</f>
        <v>0</v>
      </c>
      <c r="S111" s="215">
        <v>0</v>
      </c>
      <c r="T111" s="216">
        <f>S111*H111</f>
        <v>0</v>
      </c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R111" s="217" t="s">
        <v>265</v>
      </c>
      <c r="AT111" s="217" t="s">
        <v>267</v>
      </c>
      <c r="AU111" s="217" t="s">
        <v>76</v>
      </c>
      <c r="AY111" s="17" t="s">
        <v>266</v>
      </c>
      <c r="BE111" s="218">
        <f>IF(N111="základní",J111,0)</f>
        <v>0</v>
      </c>
      <c r="BF111" s="218">
        <f>IF(N111="snížená",J111,0)</f>
        <v>0</v>
      </c>
      <c r="BG111" s="218">
        <f>IF(N111="zákl. přenesená",J111,0)</f>
        <v>0</v>
      </c>
      <c r="BH111" s="218">
        <f>IF(N111="sníž. přenesená",J111,0)</f>
        <v>0</v>
      </c>
      <c r="BI111" s="218">
        <f>IF(N111="nulová",J111,0)</f>
        <v>0</v>
      </c>
      <c r="BJ111" s="17" t="s">
        <v>76</v>
      </c>
      <c r="BK111" s="218">
        <f>ROUND(I111*H111,2)</f>
        <v>0</v>
      </c>
      <c r="BL111" s="17" t="s">
        <v>265</v>
      </c>
      <c r="BM111" s="217" t="s">
        <v>342</v>
      </c>
    </row>
    <row r="112" s="11" customFormat="1" ht="25.92" customHeight="1">
      <c r="A112" s="11"/>
      <c r="B112" s="192"/>
      <c r="C112" s="193"/>
      <c r="D112" s="194" t="s">
        <v>68</v>
      </c>
      <c r="E112" s="195" t="s">
        <v>343</v>
      </c>
      <c r="F112" s="195" t="s">
        <v>344</v>
      </c>
      <c r="G112" s="193"/>
      <c r="H112" s="193"/>
      <c r="I112" s="196"/>
      <c r="J112" s="197">
        <f>BK112</f>
        <v>0</v>
      </c>
      <c r="K112" s="193"/>
      <c r="L112" s="198"/>
      <c r="M112" s="199"/>
      <c r="N112" s="200"/>
      <c r="O112" s="200"/>
      <c r="P112" s="201">
        <f>SUM(P113:P130)</f>
        <v>0</v>
      </c>
      <c r="Q112" s="200"/>
      <c r="R112" s="201">
        <f>SUM(R113:R130)</f>
        <v>0</v>
      </c>
      <c r="S112" s="200"/>
      <c r="T112" s="202">
        <f>SUM(T113:T130)</f>
        <v>0</v>
      </c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R112" s="203" t="s">
        <v>265</v>
      </c>
      <c r="AT112" s="204" t="s">
        <v>68</v>
      </c>
      <c r="AU112" s="204" t="s">
        <v>69</v>
      </c>
      <c r="AY112" s="203" t="s">
        <v>266</v>
      </c>
      <c r="BK112" s="205">
        <f>SUM(BK113:BK130)</f>
        <v>0</v>
      </c>
    </row>
    <row r="113" s="2" customFormat="1" ht="16.5" customHeight="1">
      <c r="A113" s="38"/>
      <c r="B113" s="39"/>
      <c r="C113" s="206" t="s">
        <v>345</v>
      </c>
      <c r="D113" s="206" t="s">
        <v>267</v>
      </c>
      <c r="E113" s="207" t="s">
        <v>346</v>
      </c>
      <c r="F113" s="208" t="s">
        <v>347</v>
      </c>
      <c r="G113" s="209" t="s">
        <v>302</v>
      </c>
      <c r="H113" s="210">
        <v>70.137</v>
      </c>
      <c r="I113" s="211"/>
      <c r="J113" s="212">
        <f>ROUND(I113*H113,2)</f>
        <v>0</v>
      </c>
      <c r="K113" s="208" t="s">
        <v>271</v>
      </c>
      <c r="L113" s="44"/>
      <c r="M113" s="213" t="s">
        <v>19</v>
      </c>
      <c r="N113" s="214" t="s">
        <v>40</v>
      </c>
      <c r="O113" s="84"/>
      <c r="P113" s="215">
        <f>O113*H113</f>
        <v>0</v>
      </c>
      <c r="Q113" s="215">
        <v>0</v>
      </c>
      <c r="R113" s="215">
        <f>Q113*H113</f>
        <v>0</v>
      </c>
      <c r="S113" s="215">
        <v>0</v>
      </c>
      <c r="T113" s="216">
        <f>S113*H113</f>
        <v>0</v>
      </c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R113" s="217" t="s">
        <v>265</v>
      </c>
      <c r="AT113" s="217" t="s">
        <v>267</v>
      </c>
      <c r="AU113" s="217" t="s">
        <v>76</v>
      </c>
      <c r="AY113" s="17" t="s">
        <v>266</v>
      </c>
      <c r="BE113" s="218">
        <f>IF(N113="základní",J113,0)</f>
        <v>0</v>
      </c>
      <c r="BF113" s="218">
        <f>IF(N113="snížená",J113,0)</f>
        <v>0</v>
      </c>
      <c r="BG113" s="218">
        <f>IF(N113="zákl. přenesená",J113,0)</f>
        <v>0</v>
      </c>
      <c r="BH113" s="218">
        <f>IF(N113="sníž. přenesená",J113,0)</f>
        <v>0</v>
      </c>
      <c r="BI113" s="218">
        <f>IF(N113="nulová",J113,0)</f>
        <v>0</v>
      </c>
      <c r="BJ113" s="17" t="s">
        <v>76</v>
      </c>
      <c r="BK113" s="218">
        <f>ROUND(I113*H113,2)</f>
        <v>0</v>
      </c>
      <c r="BL113" s="17" t="s">
        <v>265</v>
      </c>
      <c r="BM113" s="217" t="s">
        <v>348</v>
      </c>
    </row>
    <row r="114" s="2" customFormat="1">
      <c r="A114" s="38"/>
      <c r="B114" s="39"/>
      <c r="C114" s="40"/>
      <c r="D114" s="219" t="s">
        <v>273</v>
      </c>
      <c r="E114" s="40"/>
      <c r="F114" s="220" t="s">
        <v>349</v>
      </c>
      <c r="G114" s="40"/>
      <c r="H114" s="40"/>
      <c r="I114" s="221"/>
      <c r="J114" s="40"/>
      <c r="K114" s="40"/>
      <c r="L114" s="44"/>
      <c r="M114" s="222"/>
      <c r="N114" s="223"/>
      <c r="O114" s="84"/>
      <c r="P114" s="84"/>
      <c r="Q114" s="84"/>
      <c r="R114" s="84"/>
      <c r="S114" s="84"/>
      <c r="T114" s="85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T114" s="17" t="s">
        <v>273</v>
      </c>
      <c r="AU114" s="17" t="s">
        <v>76</v>
      </c>
    </row>
    <row r="115" s="2" customFormat="1" ht="21.75" customHeight="1">
      <c r="A115" s="38"/>
      <c r="B115" s="39"/>
      <c r="C115" s="206" t="s">
        <v>303</v>
      </c>
      <c r="D115" s="206" t="s">
        <v>267</v>
      </c>
      <c r="E115" s="207" t="s">
        <v>350</v>
      </c>
      <c r="F115" s="208" t="s">
        <v>351</v>
      </c>
      <c r="G115" s="209" t="s">
        <v>302</v>
      </c>
      <c r="H115" s="210">
        <v>70.137</v>
      </c>
      <c r="I115" s="211"/>
      <c r="J115" s="212">
        <f>ROUND(I115*H115,2)</f>
        <v>0</v>
      </c>
      <c r="K115" s="208" t="s">
        <v>271</v>
      </c>
      <c r="L115" s="44"/>
      <c r="M115" s="213" t="s">
        <v>19</v>
      </c>
      <c r="N115" s="214" t="s">
        <v>40</v>
      </c>
      <c r="O115" s="84"/>
      <c r="P115" s="215">
        <f>O115*H115</f>
        <v>0</v>
      </c>
      <c r="Q115" s="215">
        <v>0</v>
      </c>
      <c r="R115" s="215">
        <f>Q115*H115</f>
        <v>0</v>
      </c>
      <c r="S115" s="215">
        <v>0</v>
      </c>
      <c r="T115" s="216">
        <f>S115*H115</f>
        <v>0</v>
      </c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R115" s="217" t="s">
        <v>265</v>
      </c>
      <c r="AT115" s="217" t="s">
        <v>267</v>
      </c>
      <c r="AU115" s="217" t="s">
        <v>76</v>
      </c>
      <c r="AY115" s="17" t="s">
        <v>266</v>
      </c>
      <c r="BE115" s="218">
        <f>IF(N115="základní",J115,0)</f>
        <v>0</v>
      </c>
      <c r="BF115" s="218">
        <f>IF(N115="snížená",J115,0)</f>
        <v>0</v>
      </c>
      <c r="BG115" s="218">
        <f>IF(N115="zákl. přenesená",J115,0)</f>
        <v>0</v>
      </c>
      <c r="BH115" s="218">
        <f>IF(N115="sníž. přenesená",J115,0)</f>
        <v>0</v>
      </c>
      <c r="BI115" s="218">
        <f>IF(N115="nulová",J115,0)</f>
        <v>0</v>
      </c>
      <c r="BJ115" s="17" t="s">
        <v>76</v>
      </c>
      <c r="BK115" s="218">
        <f>ROUND(I115*H115,2)</f>
        <v>0</v>
      </c>
      <c r="BL115" s="17" t="s">
        <v>265</v>
      </c>
      <c r="BM115" s="217" t="s">
        <v>352</v>
      </c>
    </row>
    <row r="116" s="2" customFormat="1">
      <c r="A116" s="38"/>
      <c r="B116" s="39"/>
      <c r="C116" s="40"/>
      <c r="D116" s="219" t="s">
        <v>273</v>
      </c>
      <c r="E116" s="40"/>
      <c r="F116" s="220" t="s">
        <v>353</v>
      </c>
      <c r="G116" s="40"/>
      <c r="H116" s="40"/>
      <c r="I116" s="221"/>
      <c r="J116" s="40"/>
      <c r="K116" s="40"/>
      <c r="L116" s="44"/>
      <c r="M116" s="222"/>
      <c r="N116" s="223"/>
      <c r="O116" s="84"/>
      <c r="P116" s="84"/>
      <c r="Q116" s="84"/>
      <c r="R116" s="84"/>
      <c r="S116" s="84"/>
      <c r="T116" s="85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T116" s="17" t="s">
        <v>273</v>
      </c>
      <c r="AU116" s="17" t="s">
        <v>76</v>
      </c>
    </row>
    <row r="117" s="2" customFormat="1" ht="24.15" customHeight="1">
      <c r="A117" s="38"/>
      <c r="B117" s="39"/>
      <c r="C117" s="206" t="s">
        <v>310</v>
      </c>
      <c r="D117" s="206" t="s">
        <v>267</v>
      </c>
      <c r="E117" s="207" t="s">
        <v>354</v>
      </c>
      <c r="F117" s="208" t="s">
        <v>355</v>
      </c>
      <c r="G117" s="209" t="s">
        <v>302</v>
      </c>
      <c r="H117" s="210">
        <v>1683.288</v>
      </c>
      <c r="I117" s="211"/>
      <c r="J117" s="212">
        <f>ROUND(I117*H117,2)</f>
        <v>0</v>
      </c>
      <c r="K117" s="208" t="s">
        <v>271</v>
      </c>
      <c r="L117" s="44"/>
      <c r="M117" s="213" t="s">
        <v>19</v>
      </c>
      <c r="N117" s="214" t="s">
        <v>40</v>
      </c>
      <c r="O117" s="84"/>
      <c r="P117" s="215">
        <f>O117*H117</f>
        <v>0</v>
      </c>
      <c r="Q117" s="215">
        <v>0</v>
      </c>
      <c r="R117" s="215">
        <f>Q117*H117</f>
        <v>0</v>
      </c>
      <c r="S117" s="215">
        <v>0</v>
      </c>
      <c r="T117" s="216">
        <f>S117*H117</f>
        <v>0</v>
      </c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R117" s="217" t="s">
        <v>265</v>
      </c>
      <c r="AT117" s="217" t="s">
        <v>267</v>
      </c>
      <c r="AU117" s="217" t="s">
        <v>76</v>
      </c>
      <c r="AY117" s="17" t="s">
        <v>266</v>
      </c>
      <c r="BE117" s="218">
        <f>IF(N117="základní",J117,0)</f>
        <v>0</v>
      </c>
      <c r="BF117" s="218">
        <f>IF(N117="snížená",J117,0)</f>
        <v>0</v>
      </c>
      <c r="BG117" s="218">
        <f>IF(N117="zákl. přenesená",J117,0)</f>
        <v>0</v>
      </c>
      <c r="BH117" s="218">
        <f>IF(N117="sníž. přenesená",J117,0)</f>
        <v>0</v>
      </c>
      <c r="BI117" s="218">
        <f>IF(N117="nulová",J117,0)</f>
        <v>0</v>
      </c>
      <c r="BJ117" s="17" t="s">
        <v>76</v>
      </c>
      <c r="BK117" s="218">
        <f>ROUND(I117*H117,2)</f>
        <v>0</v>
      </c>
      <c r="BL117" s="17" t="s">
        <v>265</v>
      </c>
      <c r="BM117" s="217" t="s">
        <v>356</v>
      </c>
    </row>
    <row r="118" s="2" customFormat="1">
      <c r="A118" s="38"/>
      <c r="B118" s="39"/>
      <c r="C118" s="40"/>
      <c r="D118" s="219" t="s">
        <v>273</v>
      </c>
      <c r="E118" s="40"/>
      <c r="F118" s="220" t="s">
        <v>357</v>
      </c>
      <c r="G118" s="40"/>
      <c r="H118" s="40"/>
      <c r="I118" s="221"/>
      <c r="J118" s="40"/>
      <c r="K118" s="40"/>
      <c r="L118" s="44"/>
      <c r="M118" s="222"/>
      <c r="N118" s="223"/>
      <c r="O118" s="84"/>
      <c r="P118" s="84"/>
      <c r="Q118" s="84"/>
      <c r="R118" s="84"/>
      <c r="S118" s="84"/>
      <c r="T118" s="85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T118" s="17" t="s">
        <v>273</v>
      </c>
      <c r="AU118" s="17" t="s">
        <v>76</v>
      </c>
    </row>
    <row r="119" s="12" customFormat="1">
      <c r="A119" s="12"/>
      <c r="B119" s="224"/>
      <c r="C119" s="225"/>
      <c r="D119" s="226" t="s">
        <v>275</v>
      </c>
      <c r="E119" s="227" t="s">
        <v>358</v>
      </c>
      <c r="F119" s="228" t="s">
        <v>359</v>
      </c>
      <c r="G119" s="225"/>
      <c r="H119" s="229">
        <v>1683.288</v>
      </c>
      <c r="I119" s="230"/>
      <c r="J119" s="225"/>
      <c r="K119" s="225"/>
      <c r="L119" s="231"/>
      <c r="M119" s="236"/>
      <c r="N119" s="237"/>
      <c r="O119" s="237"/>
      <c r="P119" s="237"/>
      <c r="Q119" s="237"/>
      <c r="R119" s="237"/>
      <c r="S119" s="237"/>
      <c r="T119" s="238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T119" s="235" t="s">
        <v>275</v>
      </c>
      <c r="AU119" s="235" t="s">
        <v>76</v>
      </c>
      <c r="AV119" s="12" t="s">
        <v>78</v>
      </c>
      <c r="AW119" s="12" t="s">
        <v>31</v>
      </c>
      <c r="AX119" s="12" t="s">
        <v>69</v>
      </c>
      <c r="AY119" s="235" t="s">
        <v>266</v>
      </c>
    </row>
    <row r="120" s="12" customFormat="1">
      <c r="A120" s="12"/>
      <c r="B120" s="224"/>
      <c r="C120" s="225"/>
      <c r="D120" s="226" t="s">
        <v>275</v>
      </c>
      <c r="E120" s="227" t="s">
        <v>360</v>
      </c>
      <c r="F120" s="228" t="s">
        <v>361</v>
      </c>
      <c r="G120" s="225"/>
      <c r="H120" s="229">
        <v>1683.288</v>
      </c>
      <c r="I120" s="230"/>
      <c r="J120" s="225"/>
      <c r="K120" s="225"/>
      <c r="L120" s="231"/>
      <c r="M120" s="236"/>
      <c r="N120" s="237"/>
      <c r="O120" s="237"/>
      <c r="P120" s="237"/>
      <c r="Q120" s="237"/>
      <c r="R120" s="237"/>
      <c r="S120" s="237"/>
      <c r="T120" s="238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T120" s="235" t="s">
        <v>275</v>
      </c>
      <c r="AU120" s="235" t="s">
        <v>76</v>
      </c>
      <c r="AV120" s="12" t="s">
        <v>78</v>
      </c>
      <c r="AW120" s="12" t="s">
        <v>31</v>
      </c>
      <c r="AX120" s="12" t="s">
        <v>76</v>
      </c>
      <c r="AY120" s="235" t="s">
        <v>266</v>
      </c>
    </row>
    <row r="121" s="2" customFormat="1" ht="24.15" customHeight="1">
      <c r="A121" s="38"/>
      <c r="B121" s="39"/>
      <c r="C121" s="206" t="s">
        <v>362</v>
      </c>
      <c r="D121" s="206" t="s">
        <v>267</v>
      </c>
      <c r="E121" s="207" t="s">
        <v>363</v>
      </c>
      <c r="F121" s="208" t="s">
        <v>364</v>
      </c>
      <c r="G121" s="209" t="s">
        <v>302</v>
      </c>
      <c r="H121" s="210">
        <v>70.137</v>
      </c>
      <c r="I121" s="211"/>
      <c r="J121" s="212">
        <f>ROUND(I121*H121,2)</f>
        <v>0</v>
      </c>
      <c r="K121" s="208" t="s">
        <v>271</v>
      </c>
      <c r="L121" s="44"/>
      <c r="M121" s="213" t="s">
        <v>19</v>
      </c>
      <c r="N121" s="214" t="s">
        <v>40</v>
      </c>
      <c r="O121" s="84"/>
      <c r="P121" s="215">
        <f>O121*H121</f>
        <v>0</v>
      </c>
      <c r="Q121" s="215">
        <v>0</v>
      </c>
      <c r="R121" s="215">
        <f>Q121*H121</f>
        <v>0</v>
      </c>
      <c r="S121" s="215">
        <v>0</v>
      </c>
      <c r="T121" s="216">
        <f>S121*H121</f>
        <v>0</v>
      </c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R121" s="217" t="s">
        <v>265</v>
      </c>
      <c r="AT121" s="217" t="s">
        <v>267</v>
      </c>
      <c r="AU121" s="217" t="s">
        <v>76</v>
      </c>
      <c r="AY121" s="17" t="s">
        <v>266</v>
      </c>
      <c r="BE121" s="218">
        <f>IF(N121="základní",J121,0)</f>
        <v>0</v>
      </c>
      <c r="BF121" s="218">
        <f>IF(N121="snížená",J121,0)</f>
        <v>0</v>
      </c>
      <c r="BG121" s="218">
        <f>IF(N121="zákl. přenesená",J121,0)</f>
        <v>0</v>
      </c>
      <c r="BH121" s="218">
        <f>IF(N121="sníž. přenesená",J121,0)</f>
        <v>0</v>
      </c>
      <c r="BI121" s="218">
        <f>IF(N121="nulová",J121,0)</f>
        <v>0</v>
      </c>
      <c r="BJ121" s="17" t="s">
        <v>76</v>
      </c>
      <c r="BK121" s="218">
        <f>ROUND(I121*H121,2)</f>
        <v>0</v>
      </c>
      <c r="BL121" s="17" t="s">
        <v>265</v>
      </c>
      <c r="BM121" s="217" t="s">
        <v>365</v>
      </c>
    </row>
    <row r="122" s="2" customFormat="1">
      <c r="A122" s="38"/>
      <c r="B122" s="39"/>
      <c r="C122" s="40"/>
      <c r="D122" s="219" t="s">
        <v>273</v>
      </c>
      <c r="E122" s="40"/>
      <c r="F122" s="220" t="s">
        <v>366</v>
      </c>
      <c r="G122" s="40"/>
      <c r="H122" s="40"/>
      <c r="I122" s="221"/>
      <c r="J122" s="40"/>
      <c r="K122" s="40"/>
      <c r="L122" s="44"/>
      <c r="M122" s="222"/>
      <c r="N122" s="223"/>
      <c r="O122" s="84"/>
      <c r="P122" s="84"/>
      <c r="Q122" s="84"/>
      <c r="R122" s="84"/>
      <c r="S122" s="84"/>
      <c r="T122" s="85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T122" s="17" t="s">
        <v>273</v>
      </c>
      <c r="AU122" s="17" t="s">
        <v>76</v>
      </c>
    </row>
    <row r="123" s="2" customFormat="1" ht="24.15" customHeight="1">
      <c r="A123" s="38"/>
      <c r="B123" s="39"/>
      <c r="C123" s="206" t="s">
        <v>367</v>
      </c>
      <c r="D123" s="206" t="s">
        <v>267</v>
      </c>
      <c r="E123" s="207" t="s">
        <v>368</v>
      </c>
      <c r="F123" s="208" t="s">
        <v>369</v>
      </c>
      <c r="G123" s="209" t="s">
        <v>302</v>
      </c>
      <c r="H123" s="210">
        <v>3</v>
      </c>
      <c r="I123" s="211"/>
      <c r="J123" s="212">
        <f>ROUND(I123*H123,2)</f>
        <v>0</v>
      </c>
      <c r="K123" s="208" t="s">
        <v>271</v>
      </c>
      <c r="L123" s="44"/>
      <c r="M123" s="213" t="s">
        <v>19</v>
      </c>
      <c r="N123" s="214" t="s">
        <v>40</v>
      </c>
      <c r="O123" s="84"/>
      <c r="P123" s="215">
        <f>O123*H123</f>
        <v>0</v>
      </c>
      <c r="Q123" s="215">
        <v>0</v>
      </c>
      <c r="R123" s="215">
        <f>Q123*H123</f>
        <v>0</v>
      </c>
      <c r="S123" s="215">
        <v>0</v>
      </c>
      <c r="T123" s="216">
        <f>S123*H123</f>
        <v>0</v>
      </c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R123" s="217" t="s">
        <v>265</v>
      </c>
      <c r="AT123" s="217" t="s">
        <v>267</v>
      </c>
      <c r="AU123" s="217" t="s">
        <v>76</v>
      </c>
      <c r="AY123" s="17" t="s">
        <v>266</v>
      </c>
      <c r="BE123" s="218">
        <f>IF(N123="základní",J123,0)</f>
        <v>0</v>
      </c>
      <c r="BF123" s="218">
        <f>IF(N123="snížená",J123,0)</f>
        <v>0</v>
      </c>
      <c r="BG123" s="218">
        <f>IF(N123="zákl. přenesená",J123,0)</f>
        <v>0</v>
      </c>
      <c r="BH123" s="218">
        <f>IF(N123="sníž. přenesená",J123,0)</f>
        <v>0</v>
      </c>
      <c r="BI123" s="218">
        <f>IF(N123="nulová",J123,0)</f>
        <v>0</v>
      </c>
      <c r="BJ123" s="17" t="s">
        <v>76</v>
      </c>
      <c r="BK123" s="218">
        <f>ROUND(I123*H123,2)</f>
        <v>0</v>
      </c>
      <c r="BL123" s="17" t="s">
        <v>265</v>
      </c>
      <c r="BM123" s="217" t="s">
        <v>370</v>
      </c>
    </row>
    <row r="124" s="2" customFormat="1">
      <c r="A124" s="38"/>
      <c r="B124" s="39"/>
      <c r="C124" s="40"/>
      <c r="D124" s="219" t="s">
        <v>273</v>
      </c>
      <c r="E124" s="40"/>
      <c r="F124" s="220" t="s">
        <v>371</v>
      </c>
      <c r="G124" s="40"/>
      <c r="H124" s="40"/>
      <c r="I124" s="221"/>
      <c r="J124" s="40"/>
      <c r="K124" s="40"/>
      <c r="L124" s="44"/>
      <c r="M124" s="222"/>
      <c r="N124" s="223"/>
      <c r="O124" s="84"/>
      <c r="P124" s="84"/>
      <c r="Q124" s="84"/>
      <c r="R124" s="84"/>
      <c r="S124" s="84"/>
      <c r="T124" s="85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T124" s="17" t="s">
        <v>273</v>
      </c>
      <c r="AU124" s="17" t="s">
        <v>76</v>
      </c>
    </row>
    <row r="125" s="12" customFormat="1">
      <c r="A125" s="12"/>
      <c r="B125" s="224"/>
      <c r="C125" s="225"/>
      <c r="D125" s="226" t="s">
        <v>275</v>
      </c>
      <c r="E125" s="227" t="s">
        <v>372</v>
      </c>
      <c r="F125" s="228" t="s">
        <v>373</v>
      </c>
      <c r="G125" s="225"/>
      <c r="H125" s="229">
        <v>3</v>
      </c>
      <c r="I125" s="230"/>
      <c r="J125" s="225"/>
      <c r="K125" s="225"/>
      <c r="L125" s="231"/>
      <c r="M125" s="236"/>
      <c r="N125" s="237"/>
      <c r="O125" s="237"/>
      <c r="P125" s="237"/>
      <c r="Q125" s="237"/>
      <c r="R125" s="237"/>
      <c r="S125" s="237"/>
      <c r="T125" s="238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T125" s="235" t="s">
        <v>275</v>
      </c>
      <c r="AU125" s="235" t="s">
        <v>76</v>
      </c>
      <c r="AV125" s="12" t="s">
        <v>78</v>
      </c>
      <c r="AW125" s="12" t="s">
        <v>31</v>
      </c>
      <c r="AX125" s="12" t="s">
        <v>69</v>
      </c>
      <c r="AY125" s="235" t="s">
        <v>266</v>
      </c>
    </row>
    <row r="126" s="12" customFormat="1">
      <c r="A126" s="12"/>
      <c r="B126" s="224"/>
      <c r="C126" s="225"/>
      <c r="D126" s="226" t="s">
        <v>275</v>
      </c>
      <c r="E126" s="227" t="s">
        <v>374</v>
      </c>
      <c r="F126" s="228" t="s">
        <v>375</v>
      </c>
      <c r="G126" s="225"/>
      <c r="H126" s="229">
        <v>3</v>
      </c>
      <c r="I126" s="230"/>
      <c r="J126" s="225"/>
      <c r="K126" s="225"/>
      <c r="L126" s="231"/>
      <c r="M126" s="236"/>
      <c r="N126" s="237"/>
      <c r="O126" s="237"/>
      <c r="P126" s="237"/>
      <c r="Q126" s="237"/>
      <c r="R126" s="237"/>
      <c r="S126" s="237"/>
      <c r="T126" s="238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T126" s="235" t="s">
        <v>275</v>
      </c>
      <c r="AU126" s="235" t="s">
        <v>76</v>
      </c>
      <c r="AV126" s="12" t="s">
        <v>78</v>
      </c>
      <c r="AW126" s="12" t="s">
        <v>31</v>
      </c>
      <c r="AX126" s="12" t="s">
        <v>76</v>
      </c>
      <c r="AY126" s="235" t="s">
        <v>266</v>
      </c>
    </row>
    <row r="127" s="2" customFormat="1" ht="24.15" customHeight="1">
      <c r="A127" s="38"/>
      <c r="B127" s="39"/>
      <c r="C127" s="206" t="s">
        <v>376</v>
      </c>
      <c r="D127" s="206" t="s">
        <v>267</v>
      </c>
      <c r="E127" s="207" t="s">
        <v>377</v>
      </c>
      <c r="F127" s="208" t="s">
        <v>378</v>
      </c>
      <c r="G127" s="209" t="s">
        <v>302</v>
      </c>
      <c r="H127" s="210">
        <v>1.2</v>
      </c>
      <c r="I127" s="211"/>
      <c r="J127" s="212">
        <f>ROUND(I127*H127,2)</f>
        <v>0</v>
      </c>
      <c r="K127" s="208" t="s">
        <v>271</v>
      </c>
      <c r="L127" s="44"/>
      <c r="M127" s="213" t="s">
        <v>19</v>
      </c>
      <c r="N127" s="214" t="s">
        <v>40</v>
      </c>
      <c r="O127" s="84"/>
      <c r="P127" s="215">
        <f>O127*H127</f>
        <v>0</v>
      </c>
      <c r="Q127" s="215">
        <v>0</v>
      </c>
      <c r="R127" s="215">
        <f>Q127*H127</f>
        <v>0</v>
      </c>
      <c r="S127" s="215">
        <v>0</v>
      </c>
      <c r="T127" s="216">
        <f>S127*H127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217" t="s">
        <v>265</v>
      </c>
      <c r="AT127" s="217" t="s">
        <v>267</v>
      </c>
      <c r="AU127" s="217" t="s">
        <v>76</v>
      </c>
      <c r="AY127" s="17" t="s">
        <v>266</v>
      </c>
      <c r="BE127" s="218">
        <f>IF(N127="základní",J127,0)</f>
        <v>0</v>
      </c>
      <c r="BF127" s="218">
        <f>IF(N127="snížená",J127,0)</f>
        <v>0</v>
      </c>
      <c r="BG127" s="218">
        <f>IF(N127="zákl. přenesená",J127,0)</f>
        <v>0</v>
      </c>
      <c r="BH127" s="218">
        <f>IF(N127="sníž. přenesená",J127,0)</f>
        <v>0</v>
      </c>
      <c r="BI127" s="218">
        <f>IF(N127="nulová",J127,0)</f>
        <v>0</v>
      </c>
      <c r="BJ127" s="17" t="s">
        <v>76</v>
      </c>
      <c r="BK127" s="218">
        <f>ROUND(I127*H127,2)</f>
        <v>0</v>
      </c>
      <c r="BL127" s="17" t="s">
        <v>265</v>
      </c>
      <c r="BM127" s="217" t="s">
        <v>379</v>
      </c>
    </row>
    <row r="128" s="2" customFormat="1">
      <c r="A128" s="38"/>
      <c r="B128" s="39"/>
      <c r="C128" s="40"/>
      <c r="D128" s="219" t="s">
        <v>273</v>
      </c>
      <c r="E128" s="40"/>
      <c r="F128" s="220" t="s">
        <v>380</v>
      </c>
      <c r="G128" s="40"/>
      <c r="H128" s="40"/>
      <c r="I128" s="221"/>
      <c r="J128" s="40"/>
      <c r="K128" s="40"/>
      <c r="L128" s="44"/>
      <c r="M128" s="222"/>
      <c r="N128" s="223"/>
      <c r="O128" s="84"/>
      <c r="P128" s="84"/>
      <c r="Q128" s="84"/>
      <c r="R128" s="84"/>
      <c r="S128" s="84"/>
      <c r="T128" s="85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T128" s="17" t="s">
        <v>273</v>
      </c>
      <c r="AU128" s="17" t="s">
        <v>76</v>
      </c>
    </row>
    <row r="129" s="12" customFormat="1">
      <c r="A129" s="12"/>
      <c r="B129" s="224"/>
      <c r="C129" s="225"/>
      <c r="D129" s="226" t="s">
        <v>275</v>
      </c>
      <c r="E129" s="227" t="s">
        <v>381</v>
      </c>
      <c r="F129" s="228" t="s">
        <v>382</v>
      </c>
      <c r="G129" s="225"/>
      <c r="H129" s="229">
        <v>1.2</v>
      </c>
      <c r="I129" s="230"/>
      <c r="J129" s="225"/>
      <c r="K129" s="225"/>
      <c r="L129" s="231"/>
      <c r="M129" s="236"/>
      <c r="N129" s="237"/>
      <c r="O129" s="237"/>
      <c r="P129" s="237"/>
      <c r="Q129" s="237"/>
      <c r="R129" s="237"/>
      <c r="S129" s="237"/>
      <c r="T129" s="238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T129" s="235" t="s">
        <v>275</v>
      </c>
      <c r="AU129" s="235" t="s">
        <v>76</v>
      </c>
      <c r="AV129" s="12" t="s">
        <v>78</v>
      </c>
      <c r="AW129" s="12" t="s">
        <v>31</v>
      </c>
      <c r="AX129" s="12" t="s">
        <v>69</v>
      </c>
      <c r="AY129" s="235" t="s">
        <v>266</v>
      </c>
    </row>
    <row r="130" s="12" customFormat="1">
      <c r="A130" s="12"/>
      <c r="B130" s="224"/>
      <c r="C130" s="225"/>
      <c r="D130" s="226" t="s">
        <v>275</v>
      </c>
      <c r="E130" s="227" t="s">
        <v>383</v>
      </c>
      <c r="F130" s="228" t="s">
        <v>384</v>
      </c>
      <c r="G130" s="225"/>
      <c r="H130" s="229">
        <v>1.2</v>
      </c>
      <c r="I130" s="230"/>
      <c r="J130" s="225"/>
      <c r="K130" s="225"/>
      <c r="L130" s="231"/>
      <c r="M130" s="232"/>
      <c r="N130" s="233"/>
      <c r="O130" s="233"/>
      <c r="P130" s="233"/>
      <c r="Q130" s="233"/>
      <c r="R130" s="233"/>
      <c r="S130" s="233"/>
      <c r="T130" s="234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T130" s="235" t="s">
        <v>275</v>
      </c>
      <c r="AU130" s="235" t="s">
        <v>76</v>
      </c>
      <c r="AV130" s="12" t="s">
        <v>78</v>
      </c>
      <c r="AW130" s="12" t="s">
        <v>31</v>
      </c>
      <c r="AX130" s="12" t="s">
        <v>76</v>
      </c>
      <c r="AY130" s="235" t="s">
        <v>266</v>
      </c>
    </row>
    <row r="131" s="2" customFormat="1" ht="6.96" customHeight="1">
      <c r="A131" s="38"/>
      <c r="B131" s="59"/>
      <c r="C131" s="60"/>
      <c r="D131" s="60"/>
      <c r="E131" s="60"/>
      <c r="F131" s="60"/>
      <c r="G131" s="60"/>
      <c r="H131" s="60"/>
      <c r="I131" s="60"/>
      <c r="J131" s="60"/>
      <c r="K131" s="60"/>
      <c r="L131" s="44"/>
      <c r="M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</row>
  </sheetData>
  <sheetProtection sheet="1" autoFilter="0" formatColumns="0" formatRows="0" objects="1" scenarios="1" spinCount="100000" saltValue="teZQCgh65uh2u0+hh5uV8SZRDsdYkhzQCN4nLzh3TmQ3DagIY9Rk7lDwut2RvxR9exda1PMikNlVdll0yUHuOw==" hashValue="20OhNedBxtdRU0i02JDtJRapV9vF+RxlXtlhO7rd2C6MCrMdXgo/HzY/HRXhaSIGhhxDPBoxyS/Ydz9NkmO83Q==" algorithmName="SHA-512" password="CC35"/>
  <autoFilter ref="C87:K130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6:H76"/>
    <mergeCell ref="E78:H78"/>
    <mergeCell ref="E80:H80"/>
    <mergeCell ref="L2:V2"/>
  </mergeCells>
  <hyperlinks>
    <hyperlink ref="F91" r:id="rId1" display="https://podminky.urs.cz/item/CS_URS_2021_02/174151101"/>
    <hyperlink ref="F95" r:id="rId2" display="https://podminky.urs.cz/item/CS_URS_2021_02/58331200"/>
    <hyperlink ref="F100" r:id="rId3" display="https://podminky.urs.cz/item/CS_URS_2021_02/961021311"/>
    <hyperlink ref="F104" r:id="rId4" display="https://podminky.urs.cz/item/CS_URS_2021_02/981011313"/>
    <hyperlink ref="F108" r:id="rId5" display="https://podminky.urs.cz/item/CS_URS_2021_02/981513114"/>
    <hyperlink ref="F114" r:id="rId6" display="https://podminky.urs.cz/item/CS_URS_2021_02/997006002"/>
    <hyperlink ref="F116" r:id="rId7" display="https://podminky.urs.cz/item/CS_URS_2021_02/997006512"/>
    <hyperlink ref="F118" r:id="rId8" display="https://podminky.urs.cz/item/CS_URS_2021_02/997006519"/>
    <hyperlink ref="F122" r:id="rId9" display="https://podminky.urs.cz/item/CS_URS_2021_02/997013631"/>
    <hyperlink ref="F124" r:id="rId10" display="https://podminky.urs.cz/item/CS_URS_2021_02/997013635"/>
    <hyperlink ref="F128" r:id="rId11" display="https://podminky.urs.cz/item/CS_URS_2021_02/997013847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2"/>
</worksheet>
</file>

<file path=xl/worksheets/sheet4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217</v>
      </c>
      <c r="AZ2" s="138" t="s">
        <v>306</v>
      </c>
      <c r="BA2" s="138" t="s">
        <v>306</v>
      </c>
      <c r="BB2" s="138" t="s">
        <v>19</v>
      </c>
      <c r="BC2" s="138" t="s">
        <v>6209</v>
      </c>
      <c r="BD2" s="138" t="s">
        <v>78</v>
      </c>
    </row>
    <row r="3" hidden="1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20"/>
      <c r="AT3" s="17" t="s">
        <v>78</v>
      </c>
      <c r="AZ3" s="138" t="s">
        <v>1637</v>
      </c>
      <c r="BA3" s="138" t="s">
        <v>1637</v>
      </c>
      <c r="BB3" s="138" t="s">
        <v>19</v>
      </c>
      <c r="BC3" s="138" t="s">
        <v>6210</v>
      </c>
      <c r="BD3" s="138" t="s">
        <v>78</v>
      </c>
    </row>
    <row r="4" hidden="1" s="1" customFormat="1" ht="24.96" customHeight="1">
      <c r="B4" s="20"/>
      <c r="D4" s="141" t="s">
        <v>240</v>
      </c>
      <c r="L4" s="20"/>
      <c r="M4" s="142" t="s">
        <v>10</v>
      </c>
      <c r="AT4" s="17" t="s">
        <v>4</v>
      </c>
    </row>
    <row r="5" hidden="1" s="1" customFormat="1" ht="6.96" customHeight="1">
      <c r="B5" s="20"/>
      <c r="L5" s="20"/>
    </row>
    <row r="6" hidden="1" s="1" customFormat="1" ht="12" customHeight="1">
      <c r="B6" s="20"/>
      <c r="D6" s="143" t="s">
        <v>16</v>
      </c>
      <c r="L6" s="20"/>
    </row>
    <row r="7" hidden="1" s="1" customFormat="1" ht="16.5" customHeight="1">
      <c r="B7" s="20"/>
      <c r="E7" s="144" t="str">
        <f>'Rekapitulace stavby'!K6</f>
        <v>3. STAVBA - FIALOVÁ - Vozovna Pisárky, etapa III. - vratná tramvajová smyčka</v>
      </c>
      <c r="F7" s="143"/>
      <c r="G7" s="143"/>
      <c r="H7" s="143"/>
      <c r="L7" s="20"/>
    </row>
    <row r="8" hidden="1" s="1" customFormat="1" ht="12" customHeight="1">
      <c r="B8" s="20"/>
      <c r="D8" s="143" t="s">
        <v>241</v>
      </c>
      <c r="L8" s="20"/>
    </row>
    <row r="9" hidden="1" s="2" customFormat="1" ht="16.5" customHeight="1">
      <c r="A9" s="38"/>
      <c r="B9" s="44"/>
      <c r="C9" s="38"/>
      <c r="D9" s="38"/>
      <c r="E9" s="144" t="s">
        <v>6211</v>
      </c>
      <c r="F9" s="38"/>
      <c r="G9" s="38"/>
      <c r="H9" s="38"/>
      <c r="I9" s="38"/>
      <c r="J9" s="38"/>
      <c r="K9" s="38"/>
      <c r="L9" s="145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hidden="1" s="2" customFormat="1" ht="12" customHeight="1">
      <c r="A10" s="38"/>
      <c r="B10" s="44"/>
      <c r="C10" s="38"/>
      <c r="D10" s="143" t="s">
        <v>243</v>
      </c>
      <c r="E10" s="38"/>
      <c r="F10" s="38"/>
      <c r="G10" s="38"/>
      <c r="H10" s="38"/>
      <c r="I10" s="38"/>
      <c r="J10" s="38"/>
      <c r="K10" s="38"/>
      <c r="L10" s="145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hidden="1" s="2" customFormat="1" ht="16.5" customHeight="1">
      <c r="A11" s="38"/>
      <c r="B11" s="44"/>
      <c r="C11" s="38"/>
      <c r="D11" s="38"/>
      <c r="E11" s="146" t="s">
        <v>6212</v>
      </c>
      <c r="F11" s="38"/>
      <c r="G11" s="38"/>
      <c r="H11" s="38"/>
      <c r="I11" s="38"/>
      <c r="J11" s="38"/>
      <c r="K11" s="38"/>
      <c r="L11" s="145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hidden="1" s="2" customFormat="1">
      <c r="A12" s="38"/>
      <c r="B12" s="44"/>
      <c r="C12" s="38"/>
      <c r="D12" s="38"/>
      <c r="E12" s="38"/>
      <c r="F12" s="38"/>
      <c r="G12" s="38"/>
      <c r="H12" s="38"/>
      <c r="I12" s="38"/>
      <c r="J12" s="38"/>
      <c r="K12" s="38"/>
      <c r="L12" s="145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hidden="1" s="2" customFormat="1" ht="12" customHeight="1">
      <c r="A13" s="38"/>
      <c r="B13" s="44"/>
      <c r="C13" s="38"/>
      <c r="D13" s="143" t="s">
        <v>18</v>
      </c>
      <c r="E13" s="38"/>
      <c r="F13" s="133" t="s">
        <v>19</v>
      </c>
      <c r="G13" s="38"/>
      <c r="H13" s="38"/>
      <c r="I13" s="143" t="s">
        <v>20</v>
      </c>
      <c r="J13" s="133" t="s">
        <v>19</v>
      </c>
      <c r="K13" s="38"/>
      <c r="L13" s="145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hidden="1" s="2" customFormat="1" ht="12" customHeight="1">
      <c r="A14" s="38"/>
      <c r="B14" s="44"/>
      <c r="C14" s="38"/>
      <c r="D14" s="143" t="s">
        <v>21</v>
      </c>
      <c r="E14" s="38"/>
      <c r="F14" s="133" t="s">
        <v>22</v>
      </c>
      <c r="G14" s="38"/>
      <c r="H14" s="38"/>
      <c r="I14" s="143" t="s">
        <v>23</v>
      </c>
      <c r="J14" s="147" t="str">
        <f>'Rekapitulace stavby'!AN8</f>
        <v>20. 12. 2021</v>
      </c>
      <c r="K14" s="38"/>
      <c r="L14" s="145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hidden="1" s="2" customFormat="1" ht="10.8" customHeight="1">
      <c r="A15" s="38"/>
      <c r="B15" s="44"/>
      <c r="C15" s="38"/>
      <c r="D15" s="38"/>
      <c r="E15" s="38"/>
      <c r="F15" s="38"/>
      <c r="G15" s="38"/>
      <c r="H15" s="38"/>
      <c r="I15" s="38"/>
      <c r="J15" s="38"/>
      <c r="K15" s="38"/>
      <c r="L15" s="145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hidden="1" s="2" customFormat="1" ht="12" customHeight="1">
      <c r="A16" s="38"/>
      <c r="B16" s="44"/>
      <c r="C16" s="38"/>
      <c r="D16" s="143" t="s">
        <v>25</v>
      </c>
      <c r="E16" s="38"/>
      <c r="F16" s="38"/>
      <c r="G16" s="38"/>
      <c r="H16" s="38"/>
      <c r="I16" s="143" t="s">
        <v>26</v>
      </c>
      <c r="J16" s="133" t="str">
        <f>IF('Rekapitulace stavby'!AN10="","",'Rekapitulace stavby'!AN10)</f>
        <v/>
      </c>
      <c r="K16" s="38"/>
      <c r="L16" s="145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hidden="1" s="2" customFormat="1" ht="18" customHeight="1">
      <c r="A17" s="38"/>
      <c r="B17" s="44"/>
      <c r="C17" s="38"/>
      <c r="D17" s="38"/>
      <c r="E17" s="133" t="str">
        <f>IF('Rekapitulace stavby'!E11="","",'Rekapitulace stavby'!E11)</f>
        <v xml:space="preserve"> </v>
      </c>
      <c r="F17" s="38"/>
      <c r="G17" s="38"/>
      <c r="H17" s="38"/>
      <c r="I17" s="143" t="s">
        <v>27</v>
      </c>
      <c r="J17" s="133" t="str">
        <f>IF('Rekapitulace stavby'!AN11="","",'Rekapitulace stavby'!AN11)</f>
        <v/>
      </c>
      <c r="K17" s="38"/>
      <c r="L17" s="145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hidden="1" s="2" customFormat="1" ht="6.96" customHeight="1">
      <c r="A18" s="38"/>
      <c r="B18" s="44"/>
      <c r="C18" s="38"/>
      <c r="D18" s="38"/>
      <c r="E18" s="38"/>
      <c r="F18" s="38"/>
      <c r="G18" s="38"/>
      <c r="H18" s="38"/>
      <c r="I18" s="38"/>
      <c r="J18" s="38"/>
      <c r="K18" s="38"/>
      <c r="L18" s="145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hidden="1" s="2" customFormat="1" ht="12" customHeight="1">
      <c r="A19" s="38"/>
      <c r="B19" s="44"/>
      <c r="C19" s="38"/>
      <c r="D19" s="143" t="s">
        <v>28</v>
      </c>
      <c r="E19" s="38"/>
      <c r="F19" s="38"/>
      <c r="G19" s="38"/>
      <c r="H19" s="38"/>
      <c r="I19" s="143" t="s">
        <v>26</v>
      </c>
      <c r="J19" s="33" t="str">
        <f>'Rekapitulace stavby'!AN13</f>
        <v>Vyplň údaj</v>
      </c>
      <c r="K19" s="38"/>
      <c r="L19" s="145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hidden="1" s="2" customFormat="1" ht="18" customHeight="1">
      <c r="A20" s="38"/>
      <c r="B20" s="44"/>
      <c r="C20" s="38"/>
      <c r="D20" s="38"/>
      <c r="E20" s="33" t="str">
        <f>'Rekapitulace stavby'!E14</f>
        <v>Vyplň údaj</v>
      </c>
      <c r="F20" s="133"/>
      <c r="G20" s="133"/>
      <c r="H20" s="133"/>
      <c r="I20" s="143" t="s">
        <v>27</v>
      </c>
      <c r="J20" s="33" t="str">
        <f>'Rekapitulace stavby'!AN14</f>
        <v>Vyplň údaj</v>
      </c>
      <c r="K20" s="38"/>
      <c r="L20" s="145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hidden="1" s="2" customFormat="1" ht="6.96" customHeight="1">
      <c r="A21" s="38"/>
      <c r="B21" s="44"/>
      <c r="C21" s="38"/>
      <c r="D21" s="38"/>
      <c r="E21" s="38"/>
      <c r="F21" s="38"/>
      <c r="G21" s="38"/>
      <c r="H21" s="38"/>
      <c r="I21" s="38"/>
      <c r="J21" s="38"/>
      <c r="K21" s="38"/>
      <c r="L21" s="145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hidden="1" s="2" customFormat="1" ht="12" customHeight="1">
      <c r="A22" s="38"/>
      <c r="B22" s="44"/>
      <c r="C22" s="38"/>
      <c r="D22" s="143" t="s">
        <v>30</v>
      </c>
      <c r="E22" s="38"/>
      <c r="F22" s="38"/>
      <c r="G22" s="38"/>
      <c r="H22" s="38"/>
      <c r="I22" s="143" t="s">
        <v>26</v>
      </c>
      <c r="J22" s="133" t="str">
        <f>IF('Rekapitulace stavby'!AN16="","",'Rekapitulace stavby'!AN16)</f>
        <v/>
      </c>
      <c r="K22" s="38"/>
      <c r="L22" s="145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hidden="1" s="2" customFormat="1" ht="18" customHeight="1">
      <c r="A23" s="38"/>
      <c r="B23" s="44"/>
      <c r="C23" s="38"/>
      <c r="D23" s="38"/>
      <c r="E23" s="133" t="str">
        <f>IF('Rekapitulace stavby'!E17="","",'Rekapitulace stavby'!E17)</f>
        <v xml:space="preserve"> </v>
      </c>
      <c r="F23" s="38"/>
      <c r="G23" s="38"/>
      <c r="H23" s="38"/>
      <c r="I23" s="143" t="s">
        <v>27</v>
      </c>
      <c r="J23" s="133" t="str">
        <f>IF('Rekapitulace stavby'!AN17="","",'Rekapitulace stavby'!AN17)</f>
        <v/>
      </c>
      <c r="K23" s="38"/>
      <c r="L23" s="145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hidden="1" s="2" customFormat="1" ht="6.96" customHeight="1">
      <c r="A24" s="38"/>
      <c r="B24" s="44"/>
      <c r="C24" s="38"/>
      <c r="D24" s="38"/>
      <c r="E24" s="38"/>
      <c r="F24" s="38"/>
      <c r="G24" s="38"/>
      <c r="H24" s="38"/>
      <c r="I24" s="38"/>
      <c r="J24" s="38"/>
      <c r="K24" s="38"/>
      <c r="L24" s="145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hidden="1" s="2" customFormat="1" ht="12" customHeight="1">
      <c r="A25" s="38"/>
      <c r="B25" s="44"/>
      <c r="C25" s="38"/>
      <c r="D25" s="143" t="s">
        <v>32</v>
      </c>
      <c r="E25" s="38"/>
      <c r="F25" s="38"/>
      <c r="G25" s="38"/>
      <c r="H25" s="38"/>
      <c r="I25" s="143" t="s">
        <v>26</v>
      </c>
      <c r="J25" s="133" t="str">
        <f>IF('Rekapitulace stavby'!AN19="","",'Rekapitulace stavby'!AN19)</f>
        <v/>
      </c>
      <c r="K25" s="38"/>
      <c r="L25" s="145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hidden="1" s="2" customFormat="1" ht="18" customHeight="1">
      <c r="A26" s="38"/>
      <c r="B26" s="44"/>
      <c r="C26" s="38"/>
      <c r="D26" s="38"/>
      <c r="E26" s="133" t="str">
        <f>IF('Rekapitulace stavby'!E20="","",'Rekapitulace stavby'!E20)</f>
        <v xml:space="preserve"> </v>
      </c>
      <c r="F26" s="38"/>
      <c r="G26" s="38"/>
      <c r="H26" s="38"/>
      <c r="I26" s="143" t="s">
        <v>27</v>
      </c>
      <c r="J26" s="133" t="str">
        <f>IF('Rekapitulace stavby'!AN20="","",'Rekapitulace stavby'!AN20)</f>
        <v/>
      </c>
      <c r="K26" s="38"/>
      <c r="L26" s="145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hidden="1" s="2" customFormat="1" ht="6.96" customHeight="1">
      <c r="A27" s="38"/>
      <c r="B27" s="44"/>
      <c r="C27" s="38"/>
      <c r="D27" s="38"/>
      <c r="E27" s="38"/>
      <c r="F27" s="38"/>
      <c r="G27" s="38"/>
      <c r="H27" s="38"/>
      <c r="I27" s="38"/>
      <c r="J27" s="38"/>
      <c r="K27" s="38"/>
      <c r="L27" s="145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hidden="1" s="2" customFormat="1" ht="12" customHeight="1">
      <c r="A28" s="38"/>
      <c r="B28" s="44"/>
      <c r="C28" s="38"/>
      <c r="D28" s="143" t="s">
        <v>33</v>
      </c>
      <c r="E28" s="38"/>
      <c r="F28" s="38"/>
      <c r="G28" s="38"/>
      <c r="H28" s="38"/>
      <c r="I28" s="38"/>
      <c r="J28" s="38"/>
      <c r="K28" s="38"/>
      <c r="L28" s="145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hidden="1" s="8" customFormat="1" ht="16.5" customHeight="1">
      <c r="A29" s="148"/>
      <c r="B29" s="149"/>
      <c r="C29" s="148"/>
      <c r="D29" s="148"/>
      <c r="E29" s="150" t="s">
        <v>19</v>
      </c>
      <c r="F29" s="150"/>
      <c r="G29" s="150"/>
      <c r="H29" s="150"/>
      <c r="I29" s="148"/>
      <c r="J29" s="148"/>
      <c r="K29" s="148"/>
      <c r="L29" s="151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</row>
    <row r="30" hidden="1" s="2" customFormat="1" ht="6.96" customHeight="1">
      <c r="A30" s="38"/>
      <c r="B30" s="44"/>
      <c r="C30" s="38"/>
      <c r="D30" s="38"/>
      <c r="E30" s="38"/>
      <c r="F30" s="38"/>
      <c r="G30" s="38"/>
      <c r="H30" s="38"/>
      <c r="I30" s="38"/>
      <c r="J30" s="38"/>
      <c r="K30" s="38"/>
      <c r="L30" s="145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hidden="1" s="2" customFormat="1" ht="6.96" customHeight="1">
      <c r="A31" s="38"/>
      <c r="B31" s="44"/>
      <c r="C31" s="38"/>
      <c r="D31" s="152"/>
      <c r="E31" s="152"/>
      <c r="F31" s="152"/>
      <c r="G31" s="152"/>
      <c r="H31" s="152"/>
      <c r="I31" s="152"/>
      <c r="J31" s="152"/>
      <c r="K31" s="152"/>
      <c r="L31" s="145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hidden="1" s="2" customFormat="1" ht="25.44" customHeight="1">
      <c r="A32" s="38"/>
      <c r="B32" s="44"/>
      <c r="C32" s="38"/>
      <c r="D32" s="153" t="s">
        <v>35</v>
      </c>
      <c r="E32" s="38"/>
      <c r="F32" s="38"/>
      <c r="G32" s="38"/>
      <c r="H32" s="38"/>
      <c r="I32" s="38"/>
      <c r="J32" s="154">
        <f>ROUND(J86, 2)</f>
        <v>0</v>
      </c>
      <c r="K32" s="38"/>
      <c r="L32" s="145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hidden="1" s="2" customFormat="1" ht="6.96" customHeight="1">
      <c r="A33" s="38"/>
      <c r="B33" s="44"/>
      <c r="C33" s="38"/>
      <c r="D33" s="152"/>
      <c r="E33" s="152"/>
      <c r="F33" s="152"/>
      <c r="G33" s="152"/>
      <c r="H33" s="152"/>
      <c r="I33" s="152"/>
      <c r="J33" s="152"/>
      <c r="K33" s="152"/>
      <c r="L33" s="145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hidden="1" s="2" customFormat="1" ht="14.4" customHeight="1">
      <c r="A34" s="38"/>
      <c r="B34" s="44"/>
      <c r="C34" s="38"/>
      <c r="D34" s="38"/>
      <c r="E34" s="38"/>
      <c r="F34" s="155" t="s">
        <v>37</v>
      </c>
      <c r="G34" s="38"/>
      <c r="H34" s="38"/>
      <c r="I34" s="155" t="s">
        <v>36</v>
      </c>
      <c r="J34" s="155" t="s">
        <v>38</v>
      </c>
      <c r="K34" s="38"/>
      <c r="L34" s="145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156" t="s">
        <v>39</v>
      </c>
      <c r="E35" s="143" t="s">
        <v>40</v>
      </c>
      <c r="F35" s="157">
        <f>ROUND((SUM(BE86:BE107)),  2)</f>
        <v>0</v>
      </c>
      <c r="G35" s="38"/>
      <c r="H35" s="38"/>
      <c r="I35" s="158">
        <v>0.20999999999999999</v>
      </c>
      <c r="J35" s="157">
        <f>ROUND(((SUM(BE86:BE107))*I35),  2)</f>
        <v>0</v>
      </c>
      <c r="K35" s="38"/>
      <c r="L35" s="145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3" t="s">
        <v>41</v>
      </c>
      <c r="F36" s="157">
        <f>ROUND((SUM(BF86:BF107)),  2)</f>
        <v>0</v>
      </c>
      <c r="G36" s="38"/>
      <c r="H36" s="38"/>
      <c r="I36" s="158">
        <v>0.14999999999999999</v>
      </c>
      <c r="J36" s="157">
        <f>ROUND(((SUM(BF86:BF107))*I36),  2)</f>
        <v>0</v>
      </c>
      <c r="K36" s="38"/>
      <c r="L36" s="145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3" t="s">
        <v>42</v>
      </c>
      <c r="F37" s="157">
        <f>ROUND((SUM(BG86:BG107)),  2)</f>
        <v>0</v>
      </c>
      <c r="G37" s="38"/>
      <c r="H37" s="38"/>
      <c r="I37" s="158">
        <v>0.20999999999999999</v>
      </c>
      <c r="J37" s="157">
        <f>0</f>
        <v>0</v>
      </c>
      <c r="K37" s="38"/>
      <c r="L37" s="145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44"/>
      <c r="C38" s="38"/>
      <c r="D38" s="38"/>
      <c r="E38" s="143" t="s">
        <v>43</v>
      </c>
      <c r="F38" s="157">
        <f>ROUND((SUM(BH86:BH107)),  2)</f>
        <v>0</v>
      </c>
      <c r="G38" s="38"/>
      <c r="H38" s="38"/>
      <c r="I38" s="158">
        <v>0.14999999999999999</v>
      </c>
      <c r="J38" s="157">
        <f>0</f>
        <v>0</v>
      </c>
      <c r="K38" s="38"/>
      <c r="L38" s="145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44"/>
      <c r="C39" s="38"/>
      <c r="D39" s="38"/>
      <c r="E39" s="143" t="s">
        <v>44</v>
      </c>
      <c r="F39" s="157">
        <f>ROUND((SUM(BI86:BI107)),  2)</f>
        <v>0</v>
      </c>
      <c r="G39" s="38"/>
      <c r="H39" s="38"/>
      <c r="I39" s="158">
        <v>0</v>
      </c>
      <c r="J39" s="157">
        <f>0</f>
        <v>0</v>
      </c>
      <c r="K39" s="38"/>
      <c r="L39" s="145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hidden="1" s="2" customFormat="1" ht="6.96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145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hidden="1" s="2" customFormat="1" ht="25.44" customHeight="1">
      <c r="A41" s="38"/>
      <c r="B41" s="44"/>
      <c r="C41" s="159"/>
      <c r="D41" s="160" t="s">
        <v>45</v>
      </c>
      <c r="E41" s="161"/>
      <c r="F41" s="161"/>
      <c r="G41" s="162" t="s">
        <v>46</v>
      </c>
      <c r="H41" s="163" t="s">
        <v>47</v>
      </c>
      <c r="I41" s="161"/>
      <c r="J41" s="164">
        <f>SUM(J32:J39)</f>
        <v>0</v>
      </c>
      <c r="K41" s="165"/>
      <c r="L41" s="145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hidden="1" s="2" customFormat="1" ht="14.4" customHeight="1">
      <c r="A42" s="38"/>
      <c r="B42" s="166"/>
      <c r="C42" s="167"/>
      <c r="D42" s="167"/>
      <c r="E42" s="167"/>
      <c r="F42" s="167"/>
      <c r="G42" s="167"/>
      <c r="H42" s="167"/>
      <c r="I42" s="167"/>
      <c r="J42" s="167"/>
      <c r="K42" s="167"/>
      <c r="L42" s="145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hidden="1"/>
    <row r="44" hidden="1"/>
    <row r="45" hidden="1"/>
    <row r="46" s="2" customFormat="1" ht="6.96" customHeight="1">
      <c r="A46" s="38"/>
      <c r="B46" s="168"/>
      <c r="C46" s="169"/>
      <c r="D46" s="169"/>
      <c r="E46" s="169"/>
      <c r="F46" s="169"/>
      <c r="G46" s="169"/>
      <c r="H46" s="169"/>
      <c r="I46" s="169"/>
      <c r="J46" s="169"/>
      <c r="K46" s="169"/>
      <c r="L46" s="145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s="2" customFormat="1" ht="24.96" customHeight="1">
      <c r="A47" s="38"/>
      <c r="B47" s="39"/>
      <c r="C47" s="23" t="s">
        <v>245</v>
      </c>
      <c r="D47" s="40"/>
      <c r="E47" s="40"/>
      <c r="F47" s="40"/>
      <c r="G47" s="40"/>
      <c r="H47" s="40"/>
      <c r="I47" s="40"/>
      <c r="J47" s="40"/>
      <c r="K47" s="40"/>
      <c r="L47" s="145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s="2" customFormat="1" ht="6.96" customHeight="1">
      <c r="A48" s="38"/>
      <c r="B48" s="39"/>
      <c r="C48" s="40"/>
      <c r="D48" s="40"/>
      <c r="E48" s="40"/>
      <c r="F48" s="40"/>
      <c r="G48" s="40"/>
      <c r="H48" s="40"/>
      <c r="I48" s="40"/>
      <c r="J48" s="40"/>
      <c r="K48" s="40"/>
      <c r="L48" s="145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s="2" customFormat="1" ht="12" customHeight="1">
      <c r="A49" s="38"/>
      <c r="B49" s="39"/>
      <c r="C49" s="32" t="s">
        <v>16</v>
      </c>
      <c r="D49" s="40"/>
      <c r="E49" s="40"/>
      <c r="F49" s="40"/>
      <c r="G49" s="40"/>
      <c r="H49" s="40"/>
      <c r="I49" s="40"/>
      <c r="J49" s="40"/>
      <c r="K49" s="40"/>
      <c r="L49" s="145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s="2" customFormat="1" ht="16.5" customHeight="1">
      <c r="A50" s="38"/>
      <c r="B50" s="39"/>
      <c r="C50" s="40"/>
      <c r="D50" s="40"/>
      <c r="E50" s="170" t="str">
        <f>E7</f>
        <v>3. STAVBA - FIALOVÁ - Vozovna Pisárky, etapa III. - vratná tramvajová smyčka</v>
      </c>
      <c r="F50" s="32"/>
      <c r="G50" s="32"/>
      <c r="H50" s="32"/>
      <c r="I50" s="40"/>
      <c r="J50" s="40"/>
      <c r="K50" s="40"/>
      <c r="L50" s="145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s="1" customFormat="1" ht="12" customHeight="1">
      <c r="B51" s="21"/>
      <c r="C51" s="32" t="s">
        <v>241</v>
      </c>
      <c r="D51" s="22"/>
      <c r="E51" s="22"/>
      <c r="F51" s="22"/>
      <c r="G51" s="22"/>
      <c r="H51" s="22"/>
      <c r="I51" s="22"/>
      <c r="J51" s="22"/>
      <c r="K51" s="22"/>
      <c r="L51" s="20"/>
    </row>
    <row r="52" s="2" customFormat="1" ht="16.5" customHeight="1">
      <c r="A52" s="38"/>
      <c r="B52" s="39"/>
      <c r="C52" s="40"/>
      <c r="D52" s="40"/>
      <c r="E52" s="170" t="s">
        <v>6211</v>
      </c>
      <c r="F52" s="40"/>
      <c r="G52" s="40"/>
      <c r="H52" s="40"/>
      <c r="I52" s="40"/>
      <c r="J52" s="40"/>
      <c r="K52" s="40"/>
      <c r="L52" s="145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s="2" customFormat="1" ht="12" customHeight="1">
      <c r="A53" s="38"/>
      <c r="B53" s="39"/>
      <c r="C53" s="32" t="s">
        <v>243</v>
      </c>
      <c r="D53" s="40"/>
      <c r="E53" s="40"/>
      <c r="F53" s="40"/>
      <c r="G53" s="40"/>
      <c r="H53" s="40"/>
      <c r="I53" s="40"/>
      <c r="J53" s="40"/>
      <c r="K53" s="40"/>
      <c r="L53" s="145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s="2" customFormat="1" ht="16.5" customHeight="1">
      <c r="A54" s="38"/>
      <c r="B54" s="39"/>
      <c r="C54" s="40"/>
      <c r="D54" s="40"/>
      <c r="E54" s="69" t="str">
        <f>E11</f>
        <v>SO 801.1 - Hrubé terénní úpravy (smyčka SP)</v>
      </c>
      <c r="F54" s="40"/>
      <c r="G54" s="40"/>
      <c r="H54" s="40"/>
      <c r="I54" s="40"/>
      <c r="J54" s="40"/>
      <c r="K54" s="40"/>
      <c r="L54" s="145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s="2" customFormat="1" ht="6.96" customHeight="1">
      <c r="A55" s="38"/>
      <c r="B55" s="39"/>
      <c r="C55" s="40"/>
      <c r="D55" s="40"/>
      <c r="E55" s="40"/>
      <c r="F55" s="40"/>
      <c r="G55" s="40"/>
      <c r="H55" s="40"/>
      <c r="I55" s="40"/>
      <c r="J55" s="40"/>
      <c r="K55" s="40"/>
      <c r="L55" s="145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s="2" customFormat="1" ht="12" customHeight="1">
      <c r="A56" s="38"/>
      <c r="B56" s="39"/>
      <c r="C56" s="32" t="s">
        <v>21</v>
      </c>
      <c r="D56" s="40"/>
      <c r="E56" s="40"/>
      <c r="F56" s="27" t="str">
        <f>F14</f>
        <v xml:space="preserve"> </v>
      </c>
      <c r="G56" s="40"/>
      <c r="H56" s="40"/>
      <c r="I56" s="32" t="s">
        <v>23</v>
      </c>
      <c r="J56" s="72" t="str">
        <f>IF(J14="","",J14)</f>
        <v>20. 12. 2021</v>
      </c>
      <c r="K56" s="40"/>
      <c r="L56" s="145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s="2" customFormat="1" ht="6.96" customHeight="1">
      <c r="A57" s="38"/>
      <c r="B57" s="39"/>
      <c r="C57" s="40"/>
      <c r="D57" s="40"/>
      <c r="E57" s="40"/>
      <c r="F57" s="40"/>
      <c r="G57" s="40"/>
      <c r="H57" s="40"/>
      <c r="I57" s="40"/>
      <c r="J57" s="40"/>
      <c r="K57" s="40"/>
      <c r="L57" s="145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s="2" customFormat="1" ht="15.15" customHeight="1">
      <c r="A58" s="38"/>
      <c r="B58" s="39"/>
      <c r="C58" s="32" t="s">
        <v>25</v>
      </c>
      <c r="D58" s="40"/>
      <c r="E58" s="40"/>
      <c r="F58" s="27" t="str">
        <f>E17</f>
        <v xml:space="preserve"> </v>
      </c>
      <c r="G58" s="40"/>
      <c r="H58" s="40"/>
      <c r="I58" s="32" t="s">
        <v>30</v>
      </c>
      <c r="J58" s="36" t="str">
        <f>E23</f>
        <v xml:space="preserve"> </v>
      </c>
      <c r="K58" s="40"/>
      <c r="L58" s="145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</row>
    <row r="59" s="2" customFormat="1" ht="15.15" customHeight="1">
      <c r="A59" s="38"/>
      <c r="B59" s="39"/>
      <c r="C59" s="32" t="s">
        <v>28</v>
      </c>
      <c r="D59" s="40"/>
      <c r="E59" s="40"/>
      <c r="F59" s="27" t="str">
        <f>IF(E20="","",E20)</f>
        <v>Vyplň údaj</v>
      </c>
      <c r="G59" s="40"/>
      <c r="H59" s="40"/>
      <c r="I59" s="32" t="s">
        <v>32</v>
      </c>
      <c r="J59" s="36" t="str">
        <f>E26</f>
        <v xml:space="preserve"> </v>
      </c>
      <c r="K59" s="40"/>
      <c r="L59" s="145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</row>
    <row r="60" s="2" customFormat="1" ht="10.32" customHeight="1">
      <c r="A60" s="38"/>
      <c r="B60" s="39"/>
      <c r="C60" s="40"/>
      <c r="D60" s="40"/>
      <c r="E60" s="40"/>
      <c r="F60" s="40"/>
      <c r="G60" s="40"/>
      <c r="H60" s="40"/>
      <c r="I60" s="40"/>
      <c r="J60" s="40"/>
      <c r="K60" s="40"/>
      <c r="L60" s="145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</row>
    <row r="61" s="2" customFormat="1" ht="29.28" customHeight="1">
      <c r="A61" s="38"/>
      <c r="B61" s="39"/>
      <c r="C61" s="171" t="s">
        <v>246</v>
      </c>
      <c r="D61" s="172"/>
      <c r="E61" s="172"/>
      <c r="F61" s="172"/>
      <c r="G61" s="172"/>
      <c r="H61" s="172"/>
      <c r="I61" s="172"/>
      <c r="J61" s="173" t="s">
        <v>247</v>
      </c>
      <c r="K61" s="172"/>
      <c r="L61" s="145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 s="2" customFormat="1" ht="10.32" customHeight="1">
      <c r="A62" s="38"/>
      <c r="B62" s="39"/>
      <c r="C62" s="40"/>
      <c r="D62" s="40"/>
      <c r="E62" s="40"/>
      <c r="F62" s="40"/>
      <c r="G62" s="40"/>
      <c r="H62" s="40"/>
      <c r="I62" s="40"/>
      <c r="J62" s="40"/>
      <c r="K62" s="40"/>
      <c r="L62" s="145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</row>
    <row r="63" s="2" customFormat="1" ht="22.8" customHeight="1">
      <c r="A63" s="38"/>
      <c r="B63" s="39"/>
      <c r="C63" s="174" t="s">
        <v>67</v>
      </c>
      <c r="D63" s="40"/>
      <c r="E63" s="40"/>
      <c r="F63" s="40"/>
      <c r="G63" s="40"/>
      <c r="H63" s="40"/>
      <c r="I63" s="40"/>
      <c r="J63" s="102">
        <f>J86</f>
        <v>0</v>
      </c>
      <c r="K63" s="40"/>
      <c r="L63" s="145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U63" s="17" t="s">
        <v>248</v>
      </c>
    </row>
    <row r="64" s="9" customFormat="1" ht="24.96" customHeight="1">
      <c r="A64" s="9"/>
      <c r="B64" s="175"/>
      <c r="C64" s="176"/>
      <c r="D64" s="177" t="s">
        <v>287</v>
      </c>
      <c r="E64" s="178"/>
      <c r="F64" s="178"/>
      <c r="G64" s="178"/>
      <c r="H64" s="178"/>
      <c r="I64" s="178"/>
      <c r="J64" s="179">
        <f>J87</f>
        <v>0</v>
      </c>
      <c r="K64" s="176"/>
      <c r="L64" s="180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2" customFormat="1" ht="21.84" customHeight="1">
      <c r="A65" s="38"/>
      <c r="B65" s="39"/>
      <c r="C65" s="40"/>
      <c r="D65" s="40"/>
      <c r="E65" s="40"/>
      <c r="F65" s="40"/>
      <c r="G65" s="40"/>
      <c r="H65" s="40"/>
      <c r="I65" s="40"/>
      <c r="J65" s="40"/>
      <c r="K65" s="40"/>
      <c r="L65" s="145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 s="2" customFormat="1" ht="6.96" customHeight="1">
      <c r="A66" s="38"/>
      <c r="B66" s="59"/>
      <c r="C66" s="60"/>
      <c r="D66" s="60"/>
      <c r="E66" s="60"/>
      <c r="F66" s="60"/>
      <c r="G66" s="60"/>
      <c r="H66" s="60"/>
      <c r="I66" s="60"/>
      <c r="J66" s="60"/>
      <c r="K66" s="60"/>
      <c r="L66" s="145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</row>
    <row r="70" s="2" customFormat="1" ht="6.96" customHeight="1">
      <c r="A70" s="38"/>
      <c r="B70" s="61"/>
      <c r="C70" s="62"/>
      <c r="D70" s="62"/>
      <c r="E70" s="62"/>
      <c r="F70" s="62"/>
      <c r="G70" s="62"/>
      <c r="H70" s="62"/>
      <c r="I70" s="62"/>
      <c r="J70" s="62"/>
      <c r="K70" s="62"/>
      <c r="L70" s="145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</row>
    <row r="71" s="2" customFormat="1" ht="24.96" customHeight="1">
      <c r="A71" s="38"/>
      <c r="B71" s="39"/>
      <c r="C71" s="23" t="s">
        <v>250</v>
      </c>
      <c r="D71" s="40"/>
      <c r="E71" s="40"/>
      <c r="F71" s="40"/>
      <c r="G71" s="40"/>
      <c r="H71" s="40"/>
      <c r="I71" s="40"/>
      <c r="J71" s="40"/>
      <c r="K71" s="40"/>
      <c r="L71" s="145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</row>
    <row r="72" s="2" customFormat="1" ht="6.96" customHeight="1">
      <c r="A72" s="38"/>
      <c r="B72" s="39"/>
      <c r="C72" s="40"/>
      <c r="D72" s="40"/>
      <c r="E72" s="40"/>
      <c r="F72" s="40"/>
      <c r="G72" s="40"/>
      <c r="H72" s="40"/>
      <c r="I72" s="40"/>
      <c r="J72" s="40"/>
      <c r="K72" s="40"/>
      <c r="L72" s="145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</row>
    <row r="73" s="2" customFormat="1" ht="12" customHeight="1">
      <c r="A73" s="38"/>
      <c r="B73" s="39"/>
      <c r="C73" s="32" t="s">
        <v>16</v>
      </c>
      <c r="D73" s="40"/>
      <c r="E73" s="40"/>
      <c r="F73" s="40"/>
      <c r="G73" s="40"/>
      <c r="H73" s="40"/>
      <c r="I73" s="40"/>
      <c r="J73" s="40"/>
      <c r="K73" s="40"/>
      <c r="L73" s="145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</row>
    <row r="74" s="2" customFormat="1" ht="16.5" customHeight="1">
      <c r="A74" s="38"/>
      <c r="B74" s="39"/>
      <c r="C74" s="40"/>
      <c r="D74" s="40"/>
      <c r="E74" s="170" t="str">
        <f>E7</f>
        <v>3. STAVBA - FIALOVÁ - Vozovna Pisárky, etapa III. - vratná tramvajová smyčka</v>
      </c>
      <c r="F74" s="32"/>
      <c r="G74" s="32"/>
      <c r="H74" s="32"/>
      <c r="I74" s="40"/>
      <c r="J74" s="40"/>
      <c r="K74" s="40"/>
      <c r="L74" s="145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</row>
    <row r="75" s="1" customFormat="1" ht="12" customHeight="1">
      <c r="B75" s="21"/>
      <c r="C75" s="32" t="s">
        <v>241</v>
      </c>
      <c r="D75" s="22"/>
      <c r="E75" s="22"/>
      <c r="F75" s="22"/>
      <c r="G75" s="22"/>
      <c r="H75" s="22"/>
      <c r="I75" s="22"/>
      <c r="J75" s="22"/>
      <c r="K75" s="22"/>
      <c r="L75" s="20"/>
    </row>
    <row r="76" s="2" customFormat="1" ht="16.5" customHeight="1">
      <c r="A76" s="38"/>
      <c r="B76" s="39"/>
      <c r="C76" s="40"/>
      <c r="D76" s="40"/>
      <c r="E76" s="170" t="s">
        <v>6211</v>
      </c>
      <c r="F76" s="40"/>
      <c r="G76" s="40"/>
      <c r="H76" s="40"/>
      <c r="I76" s="40"/>
      <c r="J76" s="40"/>
      <c r="K76" s="40"/>
      <c r="L76" s="145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2" customHeight="1">
      <c r="A77" s="38"/>
      <c r="B77" s="39"/>
      <c r="C77" s="32" t="s">
        <v>243</v>
      </c>
      <c r="D77" s="40"/>
      <c r="E77" s="40"/>
      <c r="F77" s="40"/>
      <c r="G77" s="40"/>
      <c r="H77" s="40"/>
      <c r="I77" s="40"/>
      <c r="J77" s="40"/>
      <c r="K77" s="40"/>
      <c r="L77" s="145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78" s="2" customFormat="1" ht="16.5" customHeight="1">
      <c r="A78" s="38"/>
      <c r="B78" s="39"/>
      <c r="C78" s="40"/>
      <c r="D78" s="40"/>
      <c r="E78" s="69" t="str">
        <f>E11</f>
        <v>SO 801.1 - Hrubé terénní úpravy (smyčka SP)</v>
      </c>
      <c r="F78" s="40"/>
      <c r="G78" s="40"/>
      <c r="H78" s="40"/>
      <c r="I78" s="40"/>
      <c r="J78" s="40"/>
      <c r="K78" s="40"/>
      <c r="L78" s="145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</row>
    <row r="79" s="2" customFormat="1" ht="6.96" customHeight="1">
      <c r="A79" s="38"/>
      <c r="B79" s="39"/>
      <c r="C79" s="40"/>
      <c r="D79" s="40"/>
      <c r="E79" s="40"/>
      <c r="F79" s="40"/>
      <c r="G79" s="40"/>
      <c r="H79" s="40"/>
      <c r="I79" s="40"/>
      <c r="J79" s="40"/>
      <c r="K79" s="40"/>
      <c r="L79" s="145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</row>
    <row r="80" s="2" customFormat="1" ht="12" customHeight="1">
      <c r="A80" s="38"/>
      <c r="B80" s="39"/>
      <c r="C80" s="32" t="s">
        <v>21</v>
      </c>
      <c r="D80" s="40"/>
      <c r="E80" s="40"/>
      <c r="F80" s="27" t="str">
        <f>F14</f>
        <v xml:space="preserve"> </v>
      </c>
      <c r="G80" s="40"/>
      <c r="H80" s="40"/>
      <c r="I80" s="32" t="s">
        <v>23</v>
      </c>
      <c r="J80" s="72" t="str">
        <f>IF(J14="","",J14)</f>
        <v>20. 12. 2021</v>
      </c>
      <c r="K80" s="40"/>
      <c r="L80" s="145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6.96" customHeight="1">
      <c r="A81" s="38"/>
      <c r="B81" s="39"/>
      <c r="C81" s="40"/>
      <c r="D81" s="40"/>
      <c r="E81" s="40"/>
      <c r="F81" s="40"/>
      <c r="G81" s="40"/>
      <c r="H81" s="40"/>
      <c r="I81" s="40"/>
      <c r="J81" s="40"/>
      <c r="K81" s="40"/>
      <c r="L81" s="145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15.15" customHeight="1">
      <c r="A82" s="38"/>
      <c r="B82" s="39"/>
      <c r="C82" s="32" t="s">
        <v>25</v>
      </c>
      <c r="D82" s="40"/>
      <c r="E82" s="40"/>
      <c r="F82" s="27" t="str">
        <f>E17</f>
        <v xml:space="preserve"> </v>
      </c>
      <c r="G82" s="40"/>
      <c r="H82" s="40"/>
      <c r="I82" s="32" t="s">
        <v>30</v>
      </c>
      <c r="J82" s="36" t="str">
        <f>E23</f>
        <v xml:space="preserve"> </v>
      </c>
      <c r="K82" s="40"/>
      <c r="L82" s="145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15.15" customHeight="1">
      <c r="A83" s="38"/>
      <c r="B83" s="39"/>
      <c r="C83" s="32" t="s">
        <v>28</v>
      </c>
      <c r="D83" s="40"/>
      <c r="E83" s="40"/>
      <c r="F83" s="27" t="str">
        <f>IF(E20="","",E20)</f>
        <v>Vyplň údaj</v>
      </c>
      <c r="G83" s="40"/>
      <c r="H83" s="40"/>
      <c r="I83" s="32" t="s">
        <v>32</v>
      </c>
      <c r="J83" s="36" t="str">
        <f>E26</f>
        <v xml:space="preserve"> </v>
      </c>
      <c r="K83" s="40"/>
      <c r="L83" s="145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0.32" customHeight="1">
      <c r="A84" s="38"/>
      <c r="B84" s="39"/>
      <c r="C84" s="40"/>
      <c r="D84" s="40"/>
      <c r="E84" s="40"/>
      <c r="F84" s="40"/>
      <c r="G84" s="40"/>
      <c r="H84" s="40"/>
      <c r="I84" s="40"/>
      <c r="J84" s="40"/>
      <c r="K84" s="40"/>
      <c r="L84" s="145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10" customFormat="1" ht="29.28" customHeight="1">
      <c r="A85" s="181"/>
      <c r="B85" s="182"/>
      <c r="C85" s="183" t="s">
        <v>251</v>
      </c>
      <c r="D85" s="184" t="s">
        <v>54</v>
      </c>
      <c r="E85" s="184" t="s">
        <v>50</v>
      </c>
      <c r="F85" s="184" t="s">
        <v>51</v>
      </c>
      <c r="G85" s="184" t="s">
        <v>252</v>
      </c>
      <c r="H85" s="184" t="s">
        <v>253</v>
      </c>
      <c r="I85" s="184" t="s">
        <v>254</v>
      </c>
      <c r="J85" s="184" t="s">
        <v>247</v>
      </c>
      <c r="K85" s="185" t="s">
        <v>255</v>
      </c>
      <c r="L85" s="186"/>
      <c r="M85" s="92" t="s">
        <v>19</v>
      </c>
      <c r="N85" s="93" t="s">
        <v>39</v>
      </c>
      <c r="O85" s="93" t="s">
        <v>256</v>
      </c>
      <c r="P85" s="93" t="s">
        <v>257</v>
      </c>
      <c r="Q85" s="93" t="s">
        <v>258</v>
      </c>
      <c r="R85" s="93" t="s">
        <v>259</v>
      </c>
      <c r="S85" s="93" t="s">
        <v>260</v>
      </c>
      <c r="T85" s="94" t="s">
        <v>261</v>
      </c>
      <c r="U85" s="181"/>
      <c r="V85" s="181"/>
      <c r="W85" s="181"/>
      <c r="X85" s="181"/>
      <c r="Y85" s="181"/>
      <c r="Z85" s="181"/>
      <c r="AA85" s="181"/>
      <c r="AB85" s="181"/>
      <c r="AC85" s="181"/>
      <c r="AD85" s="181"/>
      <c r="AE85" s="181"/>
    </row>
    <row r="86" s="2" customFormat="1" ht="22.8" customHeight="1">
      <c r="A86" s="38"/>
      <c r="B86" s="39"/>
      <c r="C86" s="99" t="s">
        <v>262</v>
      </c>
      <c r="D86" s="40"/>
      <c r="E86" s="40"/>
      <c r="F86" s="40"/>
      <c r="G86" s="40"/>
      <c r="H86" s="40"/>
      <c r="I86" s="40"/>
      <c r="J86" s="187">
        <f>BK86</f>
        <v>0</v>
      </c>
      <c r="K86" s="40"/>
      <c r="L86" s="44"/>
      <c r="M86" s="95"/>
      <c r="N86" s="188"/>
      <c r="O86" s="96"/>
      <c r="P86" s="189">
        <f>P87</f>
        <v>0</v>
      </c>
      <c r="Q86" s="96"/>
      <c r="R86" s="189">
        <f>R87</f>
        <v>0</v>
      </c>
      <c r="S86" s="96"/>
      <c r="T86" s="190">
        <f>T87</f>
        <v>0</v>
      </c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T86" s="17" t="s">
        <v>68</v>
      </c>
      <c r="AU86" s="17" t="s">
        <v>248</v>
      </c>
      <c r="BK86" s="191">
        <f>BK87</f>
        <v>0</v>
      </c>
    </row>
    <row r="87" s="11" customFormat="1" ht="25.92" customHeight="1">
      <c r="A87" s="11"/>
      <c r="B87" s="192"/>
      <c r="C87" s="193"/>
      <c r="D87" s="194" t="s">
        <v>68</v>
      </c>
      <c r="E87" s="195" t="s">
        <v>76</v>
      </c>
      <c r="F87" s="195" t="s">
        <v>290</v>
      </c>
      <c r="G87" s="193"/>
      <c r="H87" s="193"/>
      <c r="I87" s="196"/>
      <c r="J87" s="197">
        <f>BK87</f>
        <v>0</v>
      </c>
      <c r="K87" s="193"/>
      <c r="L87" s="198"/>
      <c r="M87" s="199"/>
      <c r="N87" s="200"/>
      <c r="O87" s="200"/>
      <c r="P87" s="201">
        <f>SUM(P88:P107)</f>
        <v>0</v>
      </c>
      <c r="Q87" s="200"/>
      <c r="R87" s="201">
        <f>SUM(R88:R107)</f>
        <v>0</v>
      </c>
      <c r="S87" s="200"/>
      <c r="T87" s="202">
        <f>SUM(T88:T107)</f>
        <v>0</v>
      </c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R87" s="203" t="s">
        <v>265</v>
      </c>
      <c r="AT87" s="204" t="s">
        <v>68</v>
      </c>
      <c r="AU87" s="204" t="s">
        <v>69</v>
      </c>
      <c r="AY87" s="203" t="s">
        <v>266</v>
      </c>
      <c r="BK87" s="205">
        <f>SUM(BK88:BK107)</f>
        <v>0</v>
      </c>
    </row>
    <row r="88" s="2" customFormat="1" ht="21.75" customHeight="1">
      <c r="A88" s="38"/>
      <c r="B88" s="39"/>
      <c r="C88" s="206" t="s">
        <v>76</v>
      </c>
      <c r="D88" s="206" t="s">
        <v>267</v>
      </c>
      <c r="E88" s="207" t="s">
        <v>6213</v>
      </c>
      <c r="F88" s="208" t="s">
        <v>6214</v>
      </c>
      <c r="G88" s="209" t="s">
        <v>293</v>
      </c>
      <c r="H88" s="210">
        <v>13585</v>
      </c>
      <c r="I88" s="211"/>
      <c r="J88" s="212">
        <f>ROUND(I88*H88,2)</f>
        <v>0</v>
      </c>
      <c r="K88" s="208" t="s">
        <v>271</v>
      </c>
      <c r="L88" s="44"/>
      <c r="M88" s="213" t="s">
        <v>19</v>
      </c>
      <c r="N88" s="214" t="s">
        <v>40</v>
      </c>
      <c r="O88" s="84"/>
      <c r="P88" s="215">
        <f>O88*H88</f>
        <v>0</v>
      </c>
      <c r="Q88" s="215">
        <v>0</v>
      </c>
      <c r="R88" s="215">
        <f>Q88*H88</f>
        <v>0</v>
      </c>
      <c r="S88" s="215">
        <v>0</v>
      </c>
      <c r="T88" s="216">
        <f>S88*H88</f>
        <v>0</v>
      </c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R88" s="217" t="s">
        <v>265</v>
      </c>
      <c r="AT88" s="217" t="s">
        <v>267</v>
      </c>
      <c r="AU88" s="217" t="s">
        <v>76</v>
      </c>
      <c r="AY88" s="17" t="s">
        <v>266</v>
      </c>
      <c r="BE88" s="218">
        <f>IF(N88="základní",J88,0)</f>
        <v>0</v>
      </c>
      <c r="BF88" s="218">
        <f>IF(N88="snížená",J88,0)</f>
        <v>0</v>
      </c>
      <c r="BG88" s="218">
        <f>IF(N88="zákl. přenesená",J88,0)</f>
        <v>0</v>
      </c>
      <c r="BH88" s="218">
        <f>IF(N88="sníž. přenesená",J88,0)</f>
        <v>0</v>
      </c>
      <c r="BI88" s="218">
        <f>IF(N88="nulová",J88,0)</f>
        <v>0</v>
      </c>
      <c r="BJ88" s="17" t="s">
        <v>76</v>
      </c>
      <c r="BK88" s="218">
        <f>ROUND(I88*H88,2)</f>
        <v>0</v>
      </c>
      <c r="BL88" s="17" t="s">
        <v>265</v>
      </c>
      <c r="BM88" s="217" t="s">
        <v>6215</v>
      </c>
    </row>
    <row r="89" s="2" customFormat="1">
      <c r="A89" s="38"/>
      <c r="B89" s="39"/>
      <c r="C89" s="40"/>
      <c r="D89" s="219" t="s">
        <v>273</v>
      </c>
      <c r="E89" s="40"/>
      <c r="F89" s="220" t="s">
        <v>6216</v>
      </c>
      <c r="G89" s="40"/>
      <c r="H89" s="40"/>
      <c r="I89" s="221"/>
      <c r="J89" s="40"/>
      <c r="K89" s="40"/>
      <c r="L89" s="44"/>
      <c r="M89" s="222"/>
      <c r="N89" s="223"/>
      <c r="O89" s="84"/>
      <c r="P89" s="84"/>
      <c r="Q89" s="84"/>
      <c r="R89" s="84"/>
      <c r="S89" s="84"/>
      <c r="T89" s="85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T89" s="17" t="s">
        <v>273</v>
      </c>
      <c r="AU89" s="17" t="s">
        <v>76</v>
      </c>
    </row>
    <row r="90" s="12" customFormat="1">
      <c r="A90" s="12"/>
      <c r="B90" s="224"/>
      <c r="C90" s="225"/>
      <c r="D90" s="226" t="s">
        <v>275</v>
      </c>
      <c r="E90" s="227" t="s">
        <v>239</v>
      </c>
      <c r="F90" s="228" t="s">
        <v>6217</v>
      </c>
      <c r="G90" s="225"/>
      <c r="H90" s="229">
        <v>13585</v>
      </c>
      <c r="I90" s="230"/>
      <c r="J90" s="225"/>
      <c r="K90" s="225"/>
      <c r="L90" s="231"/>
      <c r="M90" s="236"/>
      <c r="N90" s="237"/>
      <c r="O90" s="237"/>
      <c r="P90" s="237"/>
      <c r="Q90" s="237"/>
      <c r="R90" s="237"/>
      <c r="S90" s="237"/>
      <c r="T90" s="238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T90" s="235" t="s">
        <v>275</v>
      </c>
      <c r="AU90" s="235" t="s">
        <v>76</v>
      </c>
      <c r="AV90" s="12" t="s">
        <v>78</v>
      </c>
      <c r="AW90" s="12" t="s">
        <v>31</v>
      </c>
      <c r="AX90" s="12" t="s">
        <v>76</v>
      </c>
      <c r="AY90" s="235" t="s">
        <v>266</v>
      </c>
    </row>
    <row r="91" s="2" customFormat="1" ht="37.8" customHeight="1">
      <c r="A91" s="38"/>
      <c r="B91" s="39"/>
      <c r="C91" s="206" t="s">
        <v>78</v>
      </c>
      <c r="D91" s="206" t="s">
        <v>267</v>
      </c>
      <c r="E91" s="207" t="s">
        <v>6218</v>
      </c>
      <c r="F91" s="208" t="s">
        <v>6219</v>
      </c>
      <c r="G91" s="209" t="s">
        <v>293</v>
      </c>
      <c r="H91" s="210">
        <v>9056.6669999999995</v>
      </c>
      <c r="I91" s="211"/>
      <c r="J91" s="212">
        <f>ROUND(I91*H91,2)</f>
        <v>0</v>
      </c>
      <c r="K91" s="208" t="s">
        <v>271</v>
      </c>
      <c r="L91" s="44"/>
      <c r="M91" s="213" t="s">
        <v>19</v>
      </c>
      <c r="N91" s="214" t="s">
        <v>40</v>
      </c>
      <c r="O91" s="84"/>
      <c r="P91" s="215">
        <f>O91*H91</f>
        <v>0</v>
      </c>
      <c r="Q91" s="215">
        <v>0</v>
      </c>
      <c r="R91" s="215">
        <f>Q91*H91</f>
        <v>0</v>
      </c>
      <c r="S91" s="215">
        <v>0</v>
      </c>
      <c r="T91" s="216">
        <f>S91*H91</f>
        <v>0</v>
      </c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R91" s="217" t="s">
        <v>265</v>
      </c>
      <c r="AT91" s="217" t="s">
        <v>267</v>
      </c>
      <c r="AU91" s="217" t="s">
        <v>76</v>
      </c>
      <c r="AY91" s="17" t="s">
        <v>266</v>
      </c>
      <c r="BE91" s="218">
        <f>IF(N91="základní",J91,0)</f>
        <v>0</v>
      </c>
      <c r="BF91" s="218">
        <f>IF(N91="snížená",J91,0)</f>
        <v>0</v>
      </c>
      <c r="BG91" s="218">
        <f>IF(N91="zákl. přenesená",J91,0)</f>
        <v>0</v>
      </c>
      <c r="BH91" s="218">
        <f>IF(N91="sníž. přenesená",J91,0)</f>
        <v>0</v>
      </c>
      <c r="BI91" s="218">
        <f>IF(N91="nulová",J91,0)</f>
        <v>0</v>
      </c>
      <c r="BJ91" s="17" t="s">
        <v>76</v>
      </c>
      <c r="BK91" s="218">
        <f>ROUND(I91*H91,2)</f>
        <v>0</v>
      </c>
      <c r="BL91" s="17" t="s">
        <v>265</v>
      </c>
      <c r="BM91" s="217" t="s">
        <v>6220</v>
      </c>
    </row>
    <row r="92" s="2" customFormat="1">
      <c r="A92" s="38"/>
      <c r="B92" s="39"/>
      <c r="C92" s="40"/>
      <c r="D92" s="219" t="s">
        <v>273</v>
      </c>
      <c r="E92" s="40"/>
      <c r="F92" s="220" t="s">
        <v>6221</v>
      </c>
      <c r="G92" s="40"/>
      <c r="H92" s="40"/>
      <c r="I92" s="221"/>
      <c r="J92" s="40"/>
      <c r="K92" s="40"/>
      <c r="L92" s="44"/>
      <c r="M92" s="222"/>
      <c r="N92" s="223"/>
      <c r="O92" s="84"/>
      <c r="P92" s="84"/>
      <c r="Q92" s="84"/>
      <c r="R92" s="84"/>
      <c r="S92" s="84"/>
      <c r="T92" s="85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T92" s="17" t="s">
        <v>273</v>
      </c>
      <c r="AU92" s="17" t="s">
        <v>76</v>
      </c>
    </row>
    <row r="93" s="12" customFormat="1">
      <c r="A93" s="12"/>
      <c r="B93" s="224"/>
      <c r="C93" s="225"/>
      <c r="D93" s="226" t="s">
        <v>275</v>
      </c>
      <c r="E93" s="227" t="s">
        <v>306</v>
      </c>
      <c r="F93" s="228" t="s">
        <v>6222</v>
      </c>
      <c r="G93" s="225"/>
      <c r="H93" s="229">
        <v>9056.6669999999995</v>
      </c>
      <c r="I93" s="230"/>
      <c r="J93" s="225"/>
      <c r="K93" s="225"/>
      <c r="L93" s="231"/>
      <c r="M93" s="236"/>
      <c r="N93" s="237"/>
      <c r="O93" s="237"/>
      <c r="P93" s="237"/>
      <c r="Q93" s="237"/>
      <c r="R93" s="237"/>
      <c r="S93" s="237"/>
      <c r="T93" s="238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T93" s="235" t="s">
        <v>275</v>
      </c>
      <c r="AU93" s="235" t="s">
        <v>76</v>
      </c>
      <c r="AV93" s="12" t="s">
        <v>78</v>
      </c>
      <c r="AW93" s="12" t="s">
        <v>31</v>
      </c>
      <c r="AX93" s="12" t="s">
        <v>76</v>
      </c>
      <c r="AY93" s="235" t="s">
        <v>266</v>
      </c>
    </row>
    <row r="94" s="2" customFormat="1" ht="37.8" customHeight="1">
      <c r="A94" s="38"/>
      <c r="B94" s="39"/>
      <c r="C94" s="206" t="s">
        <v>312</v>
      </c>
      <c r="D94" s="206" t="s">
        <v>267</v>
      </c>
      <c r="E94" s="207" t="s">
        <v>517</v>
      </c>
      <c r="F94" s="208" t="s">
        <v>518</v>
      </c>
      <c r="G94" s="209" t="s">
        <v>293</v>
      </c>
      <c r="H94" s="210">
        <v>4528.3329999999996</v>
      </c>
      <c r="I94" s="211"/>
      <c r="J94" s="212">
        <f>ROUND(I94*H94,2)</f>
        <v>0</v>
      </c>
      <c r="K94" s="208" t="s">
        <v>271</v>
      </c>
      <c r="L94" s="44"/>
      <c r="M94" s="213" t="s">
        <v>19</v>
      </c>
      <c r="N94" s="214" t="s">
        <v>40</v>
      </c>
      <c r="O94" s="84"/>
      <c r="P94" s="215">
        <f>O94*H94</f>
        <v>0</v>
      </c>
      <c r="Q94" s="215">
        <v>0</v>
      </c>
      <c r="R94" s="215">
        <f>Q94*H94</f>
        <v>0</v>
      </c>
      <c r="S94" s="215">
        <v>0</v>
      </c>
      <c r="T94" s="216">
        <f>S94*H94</f>
        <v>0</v>
      </c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R94" s="217" t="s">
        <v>265</v>
      </c>
      <c r="AT94" s="217" t="s">
        <v>267</v>
      </c>
      <c r="AU94" s="217" t="s">
        <v>76</v>
      </c>
      <c r="AY94" s="17" t="s">
        <v>266</v>
      </c>
      <c r="BE94" s="218">
        <f>IF(N94="základní",J94,0)</f>
        <v>0</v>
      </c>
      <c r="BF94" s="218">
        <f>IF(N94="snížená",J94,0)</f>
        <v>0</v>
      </c>
      <c r="BG94" s="218">
        <f>IF(N94="zákl. přenesená",J94,0)</f>
        <v>0</v>
      </c>
      <c r="BH94" s="218">
        <f>IF(N94="sníž. přenesená",J94,0)</f>
        <v>0</v>
      </c>
      <c r="BI94" s="218">
        <f>IF(N94="nulová",J94,0)</f>
        <v>0</v>
      </c>
      <c r="BJ94" s="17" t="s">
        <v>76</v>
      </c>
      <c r="BK94" s="218">
        <f>ROUND(I94*H94,2)</f>
        <v>0</v>
      </c>
      <c r="BL94" s="17" t="s">
        <v>265</v>
      </c>
      <c r="BM94" s="217" t="s">
        <v>6223</v>
      </c>
    </row>
    <row r="95" s="2" customFormat="1">
      <c r="A95" s="38"/>
      <c r="B95" s="39"/>
      <c r="C95" s="40"/>
      <c r="D95" s="219" t="s">
        <v>273</v>
      </c>
      <c r="E95" s="40"/>
      <c r="F95" s="220" t="s">
        <v>520</v>
      </c>
      <c r="G95" s="40"/>
      <c r="H95" s="40"/>
      <c r="I95" s="221"/>
      <c r="J95" s="40"/>
      <c r="K95" s="40"/>
      <c r="L95" s="44"/>
      <c r="M95" s="222"/>
      <c r="N95" s="223"/>
      <c r="O95" s="84"/>
      <c r="P95" s="84"/>
      <c r="Q95" s="84"/>
      <c r="R95" s="84"/>
      <c r="S95" s="84"/>
      <c r="T95" s="85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T95" s="17" t="s">
        <v>273</v>
      </c>
      <c r="AU95" s="17" t="s">
        <v>76</v>
      </c>
    </row>
    <row r="96" s="12" customFormat="1">
      <c r="A96" s="12"/>
      <c r="B96" s="224"/>
      <c r="C96" s="225"/>
      <c r="D96" s="226" t="s">
        <v>275</v>
      </c>
      <c r="E96" s="227" t="s">
        <v>317</v>
      </c>
      <c r="F96" s="228" t="s">
        <v>6224</v>
      </c>
      <c r="G96" s="225"/>
      <c r="H96" s="229">
        <v>4528.3329999999996</v>
      </c>
      <c r="I96" s="230"/>
      <c r="J96" s="225"/>
      <c r="K96" s="225"/>
      <c r="L96" s="231"/>
      <c r="M96" s="236"/>
      <c r="N96" s="237"/>
      <c r="O96" s="237"/>
      <c r="P96" s="237"/>
      <c r="Q96" s="237"/>
      <c r="R96" s="237"/>
      <c r="S96" s="237"/>
      <c r="T96" s="238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T96" s="235" t="s">
        <v>275</v>
      </c>
      <c r="AU96" s="235" t="s">
        <v>76</v>
      </c>
      <c r="AV96" s="12" t="s">
        <v>78</v>
      </c>
      <c r="AW96" s="12" t="s">
        <v>31</v>
      </c>
      <c r="AX96" s="12" t="s">
        <v>76</v>
      </c>
      <c r="AY96" s="235" t="s">
        <v>266</v>
      </c>
    </row>
    <row r="97" s="2" customFormat="1" ht="24.15" customHeight="1">
      <c r="A97" s="38"/>
      <c r="B97" s="39"/>
      <c r="C97" s="206" t="s">
        <v>265</v>
      </c>
      <c r="D97" s="206" t="s">
        <v>267</v>
      </c>
      <c r="E97" s="207" t="s">
        <v>526</v>
      </c>
      <c r="F97" s="208" t="s">
        <v>527</v>
      </c>
      <c r="G97" s="209" t="s">
        <v>293</v>
      </c>
      <c r="H97" s="210">
        <v>9056.6669999999995</v>
      </c>
      <c r="I97" s="211"/>
      <c r="J97" s="212">
        <f>ROUND(I97*H97,2)</f>
        <v>0</v>
      </c>
      <c r="K97" s="208" t="s">
        <v>271</v>
      </c>
      <c r="L97" s="44"/>
      <c r="M97" s="213" t="s">
        <v>19</v>
      </c>
      <c r="N97" s="214" t="s">
        <v>40</v>
      </c>
      <c r="O97" s="84"/>
      <c r="P97" s="215">
        <f>O97*H97</f>
        <v>0</v>
      </c>
      <c r="Q97" s="215">
        <v>0</v>
      </c>
      <c r="R97" s="215">
        <f>Q97*H97</f>
        <v>0</v>
      </c>
      <c r="S97" s="215">
        <v>0</v>
      </c>
      <c r="T97" s="216">
        <f>S97*H97</f>
        <v>0</v>
      </c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R97" s="217" t="s">
        <v>265</v>
      </c>
      <c r="AT97" s="217" t="s">
        <v>267</v>
      </c>
      <c r="AU97" s="217" t="s">
        <v>76</v>
      </c>
      <c r="AY97" s="17" t="s">
        <v>266</v>
      </c>
      <c r="BE97" s="218">
        <f>IF(N97="základní",J97,0)</f>
        <v>0</v>
      </c>
      <c r="BF97" s="218">
        <f>IF(N97="snížená",J97,0)</f>
        <v>0</v>
      </c>
      <c r="BG97" s="218">
        <f>IF(N97="zákl. přenesená",J97,0)</f>
        <v>0</v>
      </c>
      <c r="BH97" s="218">
        <f>IF(N97="sníž. přenesená",J97,0)</f>
        <v>0</v>
      </c>
      <c r="BI97" s="218">
        <f>IF(N97="nulová",J97,0)</f>
        <v>0</v>
      </c>
      <c r="BJ97" s="17" t="s">
        <v>76</v>
      </c>
      <c r="BK97" s="218">
        <f>ROUND(I97*H97,2)</f>
        <v>0</v>
      </c>
      <c r="BL97" s="17" t="s">
        <v>265</v>
      </c>
      <c r="BM97" s="217" t="s">
        <v>6225</v>
      </c>
    </row>
    <row r="98" s="2" customFormat="1">
      <c r="A98" s="38"/>
      <c r="B98" s="39"/>
      <c r="C98" s="40"/>
      <c r="D98" s="219" t="s">
        <v>273</v>
      </c>
      <c r="E98" s="40"/>
      <c r="F98" s="220" t="s">
        <v>529</v>
      </c>
      <c r="G98" s="40"/>
      <c r="H98" s="40"/>
      <c r="I98" s="221"/>
      <c r="J98" s="40"/>
      <c r="K98" s="40"/>
      <c r="L98" s="44"/>
      <c r="M98" s="222"/>
      <c r="N98" s="223"/>
      <c r="O98" s="84"/>
      <c r="P98" s="84"/>
      <c r="Q98" s="84"/>
      <c r="R98" s="84"/>
      <c r="S98" s="84"/>
      <c r="T98" s="85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T98" s="17" t="s">
        <v>273</v>
      </c>
      <c r="AU98" s="17" t="s">
        <v>76</v>
      </c>
    </row>
    <row r="99" s="12" customFormat="1">
      <c r="A99" s="12"/>
      <c r="B99" s="224"/>
      <c r="C99" s="225"/>
      <c r="D99" s="226" t="s">
        <v>275</v>
      </c>
      <c r="E99" s="227" t="s">
        <v>325</v>
      </c>
      <c r="F99" s="228" t="s">
        <v>6226</v>
      </c>
      <c r="G99" s="225"/>
      <c r="H99" s="229">
        <v>9056.6669999999995</v>
      </c>
      <c r="I99" s="230"/>
      <c r="J99" s="225"/>
      <c r="K99" s="225"/>
      <c r="L99" s="231"/>
      <c r="M99" s="236"/>
      <c r="N99" s="237"/>
      <c r="O99" s="237"/>
      <c r="P99" s="237"/>
      <c r="Q99" s="237"/>
      <c r="R99" s="237"/>
      <c r="S99" s="237"/>
      <c r="T99" s="238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T99" s="235" t="s">
        <v>275</v>
      </c>
      <c r="AU99" s="235" t="s">
        <v>76</v>
      </c>
      <c r="AV99" s="12" t="s">
        <v>78</v>
      </c>
      <c r="AW99" s="12" t="s">
        <v>31</v>
      </c>
      <c r="AX99" s="12" t="s">
        <v>76</v>
      </c>
      <c r="AY99" s="235" t="s">
        <v>266</v>
      </c>
    </row>
    <row r="100" s="2" customFormat="1" ht="24.15" customHeight="1">
      <c r="A100" s="38"/>
      <c r="B100" s="39"/>
      <c r="C100" s="206" t="s">
        <v>329</v>
      </c>
      <c r="D100" s="206" t="s">
        <v>267</v>
      </c>
      <c r="E100" s="207" t="s">
        <v>533</v>
      </c>
      <c r="F100" s="208" t="s">
        <v>534</v>
      </c>
      <c r="G100" s="209" t="s">
        <v>302</v>
      </c>
      <c r="H100" s="210">
        <v>4528.3329999999996</v>
      </c>
      <c r="I100" s="211"/>
      <c r="J100" s="212">
        <f>ROUND(I100*H100,2)</f>
        <v>0</v>
      </c>
      <c r="K100" s="208" t="s">
        <v>271</v>
      </c>
      <c r="L100" s="44"/>
      <c r="M100" s="213" t="s">
        <v>19</v>
      </c>
      <c r="N100" s="214" t="s">
        <v>40</v>
      </c>
      <c r="O100" s="84"/>
      <c r="P100" s="215">
        <f>O100*H100</f>
        <v>0</v>
      </c>
      <c r="Q100" s="215">
        <v>0</v>
      </c>
      <c r="R100" s="215">
        <f>Q100*H100</f>
        <v>0</v>
      </c>
      <c r="S100" s="215">
        <v>0</v>
      </c>
      <c r="T100" s="216">
        <f>S100*H100</f>
        <v>0</v>
      </c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R100" s="217" t="s">
        <v>265</v>
      </c>
      <c r="AT100" s="217" t="s">
        <v>267</v>
      </c>
      <c r="AU100" s="217" t="s">
        <v>76</v>
      </c>
      <c r="AY100" s="17" t="s">
        <v>266</v>
      </c>
      <c r="BE100" s="218">
        <f>IF(N100="základní",J100,0)</f>
        <v>0</v>
      </c>
      <c r="BF100" s="218">
        <f>IF(N100="snížená",J100,0)</f>
        <v>0</v>
      </c>
      <c r="BG100" s="218">
        <f>IF(N100="zákl. přenesená",J100,0)</f>
        <v>0</v>
      </c>
      <c r="BH100" s="218">
        <f>IF(N100="sníž. přenesená",J100,0)</f>
        <v>0</v>
      </c>
      <c r="BI100" s="218">
        <f>IF(N100="nulová",J100,0)</f>
        <v>0</v>
      </c>
      <c r="BJ100" s="17" t="s">
        <v>76</v>
      </c>
      <c r="BK100" s="218">
        <f>ROUND(I100*H100,2)</f>
        <v>0</v>
      </c>
      <c r="BL100" s="17" t="s">
        <v>265</v>
      </c>
      <c r="BM100" s="217" t="s">
        <v>6227</v>
      </c>
    </row>
    <row r="101" s="2" customFormat="1">
      <c r="A101" s="38"/>
      <c r="B101" s="39"/>
      <c r="C101" s="40"/>
      <c r="D101" s="219" t="s">
        <v>273</v>
      </c>
      <c r="E101" s="40"/>
      <c r="F101" s="220" t="s">
        <v>536</v>
      </c>
      <c r="G101" s="40"/>
      <c r="H101" s="40"/>
      <c r="I101" s="221"/>
      <c r="J101" s="40"/>
      <c r="K101" s="40"/>
      <c r="L101" s="44"/>
      <c r="M101" s="222"/>
      <c r="N101" s="223"/>
      <c r="O101" s="84"/>
      <c r="P101" s="84"/>
      <c r="Q101" s="84"/>
      <c r="R101" s="84"/>
      <c r="S101" s="84"/>
      <c r="T101" s="85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T101" s="17" t="s">
        <v>273</v>
      </c>
      <c r="AU101" s="17" t="s">
        <v>76</v>
      </c>
    </row>
    <row r="102" s="12" customFormat="1">
      <c r="A102" s="12"/>
      <c r="B102" s="224"/>
      <c r="C102" s="225"/>
      <c r="D102" s="226" t="s">
        <v>275</v>
      </c>
      <c r="E102" s="227" t="s">
        <v>334</v>
      </c>
      <c r="F102" s="228" t="s">
        <v>6228</v>
      </c>
      <c r="G102" s="225"/>
      <c r="H102" s="229">
        <v>4528.3329999999996</v>
      </c>
      <c r="I102" s="230"/>
      <c r="J102" s="225"/>
      <c r="K102" s="225"/>
      <c r="L102" s="231"/>
      <c r="M102" s="236"/>
      <c r="N102" s="237"/>
      <c r="O102" s="237"/>
      <c r="P102" s="237"/>
      <c r="Q102" s="237"/>
      <c r="R102" s="237"/>
      <c r="S102" s="237"/>
      <c r="T102" s="238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T102" s="235" t="s">
        <v>275</v>
      </c>
      <c r="AU102" s="235" t="s">
        <v>76</v>
      </c>
      <c r="AV102" s="12" t="s">
        <v>78</v>
      </c>
      <c r="AW102" s="12" t="s">
        <v>31</v>
      </c>
      <c r="AX102" s="12" t="s">
        <v>76</v>
      </c>
      <c r="AY102" s="235" t="s">
        <v>266</v>
      </c>
    </row>
    <row r="103" s="2" customFormat="1" ht="24.15" customHeight="1">
      <c r="A103" s="38"/>
      <c r="B103" s="39"/>
      <c r="C103" s="206" t="s">
        <v>338</v>
      </c>
      <c r="D103" s="206" t="s">
        <v>267</v>
      </c>
      <c r="E103" s="207" t="s">
        <v>538</v>
      </c>
      <c r="F103" s="208" t="s">
        <v>539</v>
      </c>
      <c r="G103" s="209" t="s">
        <v>293</v>
      </c>
      <c r="H103" s="210">
        <v>13585</v>
      </c>
      <c r="I103" s="211"/>
      <c r="J103" s="212">
        <f>ROUND(I103*H103,2)</f>
        <v>0</v>
      </c>
      <c r="K103" s="208" t="s">
        <v>271</v>
      </c>
      <c r="L103" s="44"/>
      <c r="M103" s="213" t="s">
        <v>19</v>
      </c>
      <c r="N103" s="214" t="s">
        <v>40</v>
      </c>
      <c r="O103" s="84"/>
      <c r="P103" s="215">
        <f>O103*H103</f>
        <v>0</v>
      </c>
      <c r="Q103" s="215">
        <v>0</v>
      </c>
      <c r="R103" s="215">
        <f>Q103*H103</f>
        <v>0</v>
      </c>
      <c r="S103" s="215">
        <v>0</v>
      </c>
      <c r="T103" s="216">
        <f>S103*H103</f>
        <v>0</v>
      </c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R103" s="217" t="s">
        <v>265</v>
      </c>
      <c r="AT103" s="217" t="s">
        <v>267</v>
      </c>
      <c r="AU103" s="217" t="s">
        <v>76</v>
      </c>
      <c r="AY103" s="17" t="s">
        <v>266</v>
      </c>
      <c r="BE103" s="218">
        <f>IF(N103="základní",J103,0)</f>
        <v>0</v>
      </c>
      <c r="BF103" s="218">
        <f>IF(N103="snížená",J103,0)</f>
        <v>0</v>
      </c>
      <c r="BG103" s="218">
        <f>IF(N103="zákl. přenesená",J103,0)</f>
        <v>0</v>
      </c>
      <c r="BH103" s="218">
        <f>IF(N103="sníž. přenesená",J103,0)</f>
        <v>0</v>
      </c>
      <c r="BI103" s="218">
        <f>IF(N103="nulová",J103,0)</f>
        <v>0</v>
      </c>
      <c r="BJ103" s="17" t="s">
        <v>76</v>
      </c>
      <c r="BK103" s="218">
        <f>ROUND(I103*H103,2)</f>
        <v>0</v>
      </c>
      <c r="BL103" s="17" t="s">
        <v>265</v>
      </c>
      <c r="BM103" s="217" t="s">
        <v>6229</v>
      </c>
    </row>
    <row r="104" s="2" customFormat="1">
      <c r="A104" s="38"/>
      <c r="B104" s="39"/>
      <c r="C104" s="40"/>
      <c r="D104" s="219" t="s">
        <v>273</v>
      </c>
      <c r="E104" s="40"/>
      <c r="F104" s="220" t="s">
        <v>541</v>
      </c>
      <c r="G104" s="40"/>
      <c r="H104" s="40"/>
      <c r="I104" s="221"/>
      <c r="J104" s="40"/>
      <c r="K104" s="40"/>
      <c r="L104" s="44"/>
      <c r="M104" s="222"/>
      <c r="N104" s="223"/>
      <c r="O104" s="84"/>
      <c r="P104" s="84"/>
      <c r="Q104" s="84"/>
      <c r="R104" s="84"/>
      <c r="S104" s="84"/>
      <c r="T104" s="85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T104" s="17" t="s">
        <v>273</v>
      </c>
      <c r="AU104" s="17" t="s">
        <v>76</v>
      </c>
    </row>
    <row r="105" s="12" customFormat="1">
      <c r="A105" s="12"/>
      <c r="B105" s="224"/>
      <c r="C105" s="225"/>
      <c r="D105" s="226" t="s">
        <v>275</v>
      </c>
      <c r="E105" s="227" t="s">
        <v>1689</v>
      </c>
      <c r="F105" s="228" t="s">
        <v>6230</v>
      </c>
      <c r="G105" s="225"/>
      <c r="H105" s="229">
        <v>9056.6669999999995</v>
      </c>
      <c r="I105" s="230"/>
      <c r="J105" s="225"/>
      <c r="K105" s="225"/>
      <c r="L105" s="231"/>
      <c r="M105" s="236"/>
      <c r="N105" s="237"/>
      <c r="O105" s="237"/>
      <c r="P105" s="237"/>
      <c r="Q105" s="237"/>
      <c r="R105" s="237"/>
      <c r="S105" s="237"/>
      <c r="T105" s="238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T105" s="235" t="s">
        <v>275</v>
      </c>
      <c r="AU105" s="235" t="s">
        <v>76</v>
      </c>
      <c r="AV105" s="12" t="s">
        <v>78</v>
      </c>
      <c r="AW105" s="12" t="s">
        <v>31</v>
      </c>
      <c r="AX105" s="12" t="s">
        <v>69</v>
      </c>
      <c r="AY105" s="235" t="s">
        <v>266</v>
      </c>
    </row>
    <row r="106" s="12" customFormat="1">
      <c r="A106" s="12"/>
      <c r="B106" s="224"/>
      <c r="C106" s="225"/>
      <c r="D106" s="226" t="s">
        <v>275</v>
      </c>
      <c r="E106" s="227" t="s">
        <v>1637</v>
      </c>
      <c r="F106" s="228" t="s">
        <v>6231</v>
      </c>
      <c r="G106" s="225"/>
      <c r="H106" s="229">
        <v>4528.3329999999996</v>
      </c>
      <c r="I106" s="230"/>
      <c r="J106" s="225"/>
      <c r="K106" s="225"/>
      <c r="L106" s="231"/>
      <c r="M106" s="236"/>
      <c r="N106" s="237"/>
      <c r="O106" s="237"/>
      <c r="P106" s="237"/>
      <c r="Q106" s="237"/>
      <c r="R106" s="237"/>
      <c r="S106" s="237"/>
      <c r="T106" s="238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T106" s="235" t="s">
        <v>275</v>
      </c>
      <c r="AU106" s="235" t="s">
        <v>76</v>
      </c>
      <c r="AV106" s="12" t="s">
        <v>78</v>
      </c>
      <c r="AW106" s="12" t="s">
        <v>31</v>
      </c>
      <c r="AX106" s="12" t="s">
        <v>69</v>
      </c>
      <c r="AY106" s="235" t="s">
        <v>266</v>
      </c>
    </row>
    <row r="107" s="12" customFormat="1">
      <c r="A107" s="12"/>
      <c r="B107" s="224"/>
      <c r="C107" s="225"/>
      <c r="D107" s="226" t="s">
        <v>275</v>
      </c>
      <c r="E107" s="227" t="s">
        <v>1692</v>
      </c>
      <c r="F107" s="228" t="s">
        <v>1693</v>
      </c>
      <c r="G107" s="225"/>
      <c r="H107" s="229">
        <v>13585</v>
      </c>
      <c r="I107" s="230"/>
      <c r="J107" s="225"/>
      <c r="K107" s="225"/>
      <c r="L107" s="231"/>
      <c r="M107" s="232"/>
      <c r="N107" s="233"/>
      <c r="O107" s="233"/>
      <c r="P107" s="233"/>
      <c r="Q107" s="233"/>
      <c r="R107" s="233"/>
      <c r="S107" s="233"/>
      <c r="T107" s="234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T107" s="235" t="s">
        <v>275</v>
      </c>
      <c r="AU107" s="235" t="s">
        <v>76</v>
      </c>
      <c r="AV107" s="12" t="s">
        <v>78</v>
      </c>
      <c r="AW107" s="12" t="s">
        <v>31</v>
      </c>
      <c r="AX107" s="12" t="s">
        <v>76</v>
      </c>
      <c r="AY107" s="235" t="s">
        <v>266</v>
      </c>
    </row>
    <row r="108" s="2" customFormat="1" ht="6.96" customHeight="1">
      <c r="A108" s="38"/>
      <c r="B108" s="59"/>
      <c r="C108" s="60"/>
      <c r="D108" s="60"/>
      <c r="E108" s="60"/>
      <c r="F108" s="60"/>
      <c r="G108" s="60"/>
      <c r="H108" s="60"/>
      <c r="I108" s="60"/>
      <c r="J108" s="60"/>
      <c r="K108" s="60"/>
      <c r="L108" s="44"/>
      <c r="M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</sheetData>
  <sheetProtection sheet="1" autoFilter="0" formatColumns="0" formatRows="0" objects="1" scenarios="1" spinCount="100000" saltValue="JBAGiBI+J+FHGy932dLP1NqL2pAz3d8n1qAl65RrgoB861/jvD+hRjUrhrGz/GNI1tnAyp0UUZWpDepk4ulMtg==" hashValue="eaFV6scM1XeYI+dlRuLqDAk17npZyVRwxF/0yZdC5iwe6/Doi3Bm40sNFphFGl+ZYupBtmtnX9BNExQQ1FjOaA==" algorithmName="SHA-512" password="CC35"/>
  <autoFilter ref="C85:K107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4:H74"/>
    <mergeCell ref="E76:H76"/>
    <mergeCell ref="E78:H78"/>
    <mergeCell ref="L2:V2"/>
  </mergeCells>
  <hyperlinks>
    <hyperlink ref="F89" r:id="rId1" display="https://podminky.urs.cz/item/CS_URS_2021_02/122251107"/>
    <hyperlink ref="F92" r:id="rId2" display="https://podminky.urs.cz/item/CS_URS_2021_02/162351104"/>
    <hyperlink ref="F95" r:id="rId3" display="https://podminky.urs.cz/item/CS_URS_2021_02/162751117"/>
    <hyperlink ref="F98" r:id="rId4" display="https://podminky.urs.cz/item/CS_URS_2021_02/167151111"/>
    <hyperlink ref="F101" r:id="rId5" display="https://podminky.urs.cz/item/CS_URS_2021_02/171201231"/>
    <hyperlink ref="F104" r:id="rId6" display="https://podminky.urs.cz/item/CS_URS_2021_02/1712512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7"/>
</worksheet>
</file>

<file path=xl/worksheets/sheet4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220</v>
      </c>
      <c r="AZ2" s="138" t="s">
        <v>306</v>
      </c>
      <c r="BA2" s="138" t="s">
        <v>306</v>
      </c>
      <c r="BB2" s="138" t="s">
        <v>19</v>
      </c>
      <c r="BC2" s="138" t="s">
        <v>6232</v>
      </c>
      <c r="BD2" s="138" t="s">
        <v>78</v>
      </c>
    </row>
    <row r="3" hidden="1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20"/>
      <c r="AT3" s="17" t="s">
        <v>78</v>
      </c>
      <c r="AZ3" s="138" t="s">
        <v>1637</v>
      </c>
      <c r="BA3" s="138" t="s">
        <v>1637</v>
      </c>
      <c r="BB3" s="138" t="s">
        <v>19</v>
      </c>
      <c r="BC3" s="138" t="s">
        <v>6233</v>
      </c>
      <c r="BD3" s="138" t="s">
        <v>78</v>
      </c>
    </row>
    <row r="4" hidden="1" s="1" customFormat="1" ht="24.96" customHeight="1">
      <c r="B4" s="20"/>
      <c r="D4" s="141" t="s">
        <v>240</v>
      </c>
      <c r="L4" s="20"/>
      <c r="M4" s="142" t="s">
        <v>10</v>
      </c>
      <c r="AT4" s="17" t="s">
        <v>4</v>
      </c>
    </row>
    <row r="5" hidden="1" s="1" customFormat="1" ht="6.96" customHeight="1">
      <c r="B5" s="20"/>
      <c r="L5" s="20"/>
    </row>
    <row r="6" hidden="1" s="1" customFormat="1" ht="12" customHeight="1">
      <c r="B6" s="20"/>
      <c r="D6" s="143" t="s">
        <v>16</v>
      </c>
      <c r="L6" s="20"/>
    </row>
    <row r="7" hidden="1" s="1" customFormat="1" ht="16.5" customHeight="1">
      <c r="B7" s="20"/>
      <c r="E7" s="144" t="str">
        <f>'Rekapitulace stavby'!K6</f>
        <v>3. STAVBA - FIALOVÁ - Vozovna Pisárky, etapa III. - vratná tramvajová smyčka</v>
      </c>
      <c r="F7" s="143"/>
      <c r="G7" s="143"/>
      <c r="H7" s="143"/>
      <c r="L7" s="20"/>
    </row>
    <row r="8" hidden="1" s="1" customFormat="1" ht="12" customHeight="1">
      <c r="B8" s="20"/>
      <c r="D8" s="143" t="s">
        <v>241</v>
      </c>
      <c r="L8" s="20"/>
    </row>
    <row r="9" hidden="1" s="2" customFormat="1" ht="16.5" customHeight="1">
      <c r="A9" s="38"/>
      <c r="B9" s="44"/>
      <c r="C9" s="38"/>
      <c r="D9" s="38"/>
      <c r="E9" s="144" t="s">
        <v>6211</v>
      </c>
      <c r="F9" s="38"/>
      <c r="G9" s="38"/>
      <c r="H9" s="38"/>
      <c r="I9" s="38"/>
      <c r="J9" s="38"/>
      <c r="K9" s="38"/>
      <c r="L9" s="145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hidden="1" s="2" customFormat="1" ht="12" customHeight="1">
      <c r="A10" s="38"/>
      <c r="B10" s="44"/>
      <c r="C10" s="38"/>
      <c r="D10" s="143" t="s">
        <v>243</v>
      </c>
      <c r="E10" s="38"/>
      <c r="F10" s="38"/>
      <c r="G10" s="38"/>
      <c r="H10" s="38"/>
      <c r="I10" s="38"/>
      <c r="J10" s="38"/>
      <c r="K10" s="38"/>
      <c r="L10" s="145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hidden="1" s="2" customFormat="1" ht="16.5" customHeight="1">
      <c r="A11" s="38"/>
      <c r="B11" s="44"/>
      <c r="C11" s="38"/>
      <c r="D11" s="38"/>
      <c r="E11" s="146" t="s">
        <v>6234</v>
      </c>
      <c r="F11" s="38"/>
      <c r="G11" s="38"/>
      <c r="H11" s="38"/>
      <c r="I11" s="38"/>
      <c r="J11" s="38"/>
      <c r="K11" s="38"/>
      <c r="L11" s="145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hidden="1" s="2" customFormat="1">
      <c r="A12" s="38"/>
      <c r="B12" s="44"/>
      <c r="C12" s="38"/>
      <c r="D12" s="38"/>
      <c r="E12" s="38"/>
      <c r="F12" s="38"/>
      <c r="G12" s="38"/>
      <c r="H12" s="38"/>
      <c r="I12" s="38"/>
      <c r="J12" s="38"/>
      <c r="K12" s="38"/>
      <c r="L12" s="145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hidden="1" s="2" customFormat="1" ht="12" customHeight="1">
      <c r="A13" s="38"/>
      <c r="B13" s="44"/>
      <c r="C13" s="38"/>
      <c r="D13" s="143" t="s">
        <v>18</v>
      </c>
      <c r="E13" s="38"/>
      <c r="F13" s="133" t="s">
        <v>19</v>
      </c>
      <c r="G13" s="38"/>
      <c r="H13" s="38"/>
      <c r="I13" s="143" t="s">
        <v>20</v>
      </c>
      <c r="J13" s="133" t="s">
        <v>19</v>
      </c>
      <c r="K13" s="38"/>
      <c r="L13" s="145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hidden="1" s="2" customFormat="1" ht="12" customHeight="1">
      <c r="A14" s="38"/>
      <c r="B14" s="44"/>
      <c r="C14" s="38"/>
      <c r="D14" s="143" t="s">
        <v>21</v>
      </c>
      <c r="E14" s="38"/>
      <c r="F14" s="133" t="s">
        <v>22</v>
      </c>
      <c r="G14" s="38"/>
      <c r="H14" s="38"/>
      <c r="I14" s="143" t="s">
        <v>23</v>
      </c>
      <c r="J14" s="147" t="str">
        <f>'Rekapitulace stavby'!AN8</f>
        <v>20. 12. 2021</v>
      </c>
      <c r="K14" s="38"/>
      <c r="L14" s="145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hidden="1" s="2" customFormat="1" ht="10.8" customHeight="1">
      <c r="A15" s="38"/>
      <c r="B15" s="44"/>
      <c r="C15" s="38"/>
      <c r="D15" s="38"/>
      <c r="E15" s="38"/>
      <c r="F15" s="38"/>
      <c r="G15" s="38"/>
      <c r="H15" s="38"/>
      <c r="I15" s="38"/>
      <c r="J15" s="38"/>
      <c r="K15" s="38"/>
      <c r="L15" s="145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hidden="1" s="2" customFormat="1" ht="12" customHeight="1">
      <c r="A16" s="38"/>
      <c r="B16" s="44"/>
      <c r="C16" s="38"/>
      <c r="D16" s="143" t="s">
        <v>25</v>
      </c>
      <c r="E16" s="38"/>
      <c r="F16" s="38"/>
      <c r="G16" s="38"/>
      <c r="H16" s="38"/>
      <c r="I16" s="143" t="s">
        <v>26</v>
      </c>
      <c r="J16" s="133" t="str">
        <f>IF('Rekapitulace stavby'!AN10="","",'Rekapitulace stavby'!AN10)</f>
        <v/>
      </c>
      <c r="K16" s="38"/>
      <c r="L16" s="145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hidden="1" s="2" customFormat="1" ht="18" customHeight="1">
      <c r="A17" s="38"/>
      <c r="B17" s="44"/>
      <c r="C17" s="38"/>
      <c r="D17" s="38"/>
      <c r="E17" s="133" t="str">
        <f>IF('Rekapitulace stavby'!E11="","",'Rekapitulace stavby'!E11)</f>
        <v xml:space="preserve"> </v>
      </c>
      <c r="F17" s="38"/>
      <c r="G17" s="38"/>
      <c r="H17" s="38"/>
      <c r="I17" s="143" t="s">
        <v>27</v>
      </c>
      <c r="J17" s="133" t="str">
        <f>IF('Rekapitulace stavby'!AN11="","",'Rekapitulace stavby'!AN11)</f>
        <v/>
      </c>
      <c r="K17" s="38"/>
      <c r="L17" s="145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hidden="1" s="2" customFormat="1" ht="6.96" customHeight="1">
      <c r="A18" s="38"/>
      <c r="B18" s="44"/>
      <c r="C18" s="38"/>
      <c r="D18" s="38"/>
      <c r="E18" s="38"/>
      <c r="F18" s="38"/>
      <c r="G18" s="38"/>
      <c r="H18" s="38"/>
      <c r="I18" s="38"/>
      <c r="J18" s="38"/>
      <c r="K18" s="38"/>
      <c r="L18" s="145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hidden="1" s="2" customFormat="1" ht="12" customHeight="1">
      <c r="A19" s="38"/>
      <c r="B19" s="44"/>
      <c r="C19" s="38"/>
      <c r="D19" s="143" t="s">
        <v>28</v>
      </c>
      <c r="E19" s="38"/>
      <c r="F19" s="38"/>
      <c r="G19" s="38"/>
      <c r="H19" s="38"/>
      <c r="I19" s="143" t="s">
        <v>26</v>
      </c>
      <c r="J19" s="33" t="str">
        <f>'Rekapitulace stavby'!AN13</f>
        <v>Vyplň údaj</v>
      </c>
      <c r="K19" s="38"/>
      <c r="L19" s="145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hidden="1" s="2" customFormat="1" ht="18" customHeight="1">
      <c r="A20" s="38"/>
      <c r="B20" s="44"/>
      <c r="C20" s="38"/>
      <c r="D20" s="38"/>
      <c r="E20" s="33" t="str">
        <f>'Rekapitulace stavby'!E14</f>
        <v>Vyplň údaj</v>
      </c>
      <c r="F20" s="133"/>
      <c r="G20" s="133"/>
      <c r="H20" s="133"/>
      <c r="I20" s="143" t="s">
        <v>27</v>
      </c>
      <c r="J20" s="33" t="str">
        <f>'Rekapitulace stavby'!AN14</f>
        <v>Vyplň údaj</v>
      </c>
      <c r="K20" s="38"/>
      <c r="L20" s="145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hidden="1" s="2" customFormat="1" ht="6.96" customHeight="1">
      <c r="A21" s="38"/>
      <c r="B21" s="44"/>
      <c r="C21" s="38"/>
      <c r="D21" s="38"/>
      <c r="E21" s="38"/>
      <c r="F21" s="38"/>
      <c r="G21" s="38"/>
      <c r="H21" s="38"/>
      <c r="I21" s="38"/>
      <c r="J21" s="38"/>
      <c r="K21" s="38"/>
      <c r="L21" s="145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hidden="1" s="2" customFormat="1" ht="12" customHeight="1">
      <c r="A22" s="38"/>
      <c r="B22" s="44"/>
      <c r="C22" s="38"/>
      <c r="D22" s="143" t="s">
        <v>30</v>
      </c>
      <c r="E22" s="38"/>
      <c r="F22" s="38"/>
      <c r="G22" s="38"/>
      <c r="H22" s="38"/>
      <c r="I22" s="143" t="s">
        <v>26</v>
      </c>
      <c r="J22" s="133" t="str">
        <f>IF('Rekapitulace stavby'!AN16="","",'Rekapitulace stavby'!AN16)</f>
        <v/>
      </c>
      <c r="K22" s="38"/>
      <c r="L22" s="145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hidden="1" s="2" customFormat="1" ht="18" customHeight="1">
      <c r="A23" s="38"/>
      <c r="B23" s="44"/>
      <c r="C23" s="38"/>
      <c r="D23" s="38"/>
      <c r="E23" s="133" t="str">
        <f>IF('Rekapitulace stavby'!E17="","",'Rekapitulace stavby'!E17)</f>
        <v xml:space="preserve"> </v>
      </c>
      <c r="F23" s="38"/>
      <c r="G23" s="38"/>
      <c r="H23" s="38"/>
      <c r="I23" s="143" t="s">
        <v>27</v>
      </c>
      <c r="J23" s="133" t="str">
        <f>IF('Rekapitulace stavby'!AN17="","",'Rekapitulace stavby'!AN17)</f>
        <v/>
      </c>
      <c r="K23" s="38"/>
      <c r="L23" s="145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hidden="1" s="2" customFormat="1" ht="6.96" customHeight="1">
      <c r="A24" s="38"/>
      <c r="B24" s="44"/>
      <c r="C24" s="38"/>
      <c r="D24" s="38"/>
      <c r="E24" s="38"/>
      <c r="F24" s="38"/>
      <c r="G24" s="38"/>
      <c r="H24" s="38"/>
      <c r="I24" s="38"/>
      <c r="J24" s="38"/>
      <c r="K24" s="38"/>
      <c r="L24" s="145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hidden="1" s="2" customFormat="1" ht="12" customHeight="1">
      <c r="A25" s="38"/>
      <c r="B25" s="44"/>
      <c r="C25" s="38"/>
      <c r="D25" s="143" t="s">
        <v>32</v>
      </c>
      <c r="E25" s="38"/>
      <c r="F25" s="38"/>
      <c r="G25" s="38"/>
      <c r="H25" s="38"/>
      <c r="I25" s="143" t="s">
        <v>26</v>
      </c>
      <c r="J25" s="133" t="str">
        <f>IF('Rekapitulace stavby'!AN19="","",'Rekapitulace stavby'!AN19)</f>
        <v/>
      </c>
      <c r="K25" s="38"/>
      <c r="L25" s="145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hidden="1" s="2" customFormat="1" ht="18" customHeight="1">
      <c r="A26" s="38"/>
      <c r="B26" s="44"/>
      <c r="C26" s="38"/>
      <c r="D26" s="38"/>
      <c r="E26" s="133" t="str">
        <f>IF('Rekapitulace stavby'!E20="","",'Rekapitulace stavby'!E20)</f>
        <v xml:space="preserve"> </v>
      </c>
      <c r="F26" s="38"/>
      <c r="G26" s="38"/>
      <c r="H26" s="38"/>
      <c r="I26" s="143" t="s">
        <v>27</v>
      </c>
      <c r="J26" s="133" t="str">
        <f>IF('Rekapitulace stavby'!AN20="","",'Rekapitulace stavby'!AN20)</f>
        <v/>
      </c>
      <c r="K26" s="38"/>
      <c r="L26" s="145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hidden="1" s="2" customFormat="1" ht="6.96" customHeight="1">
      <c r="A27" s="38"/>
      <c r="B27" s="44"/>
      <c r="C27" s="38"/>
      <c r="D27" s="38"/>
      <c r="E27" s="38"/>
      <c r="F27" s="38"/>
      <c r="G27" s="38"/>
      <c r="H27" s="38"/>
      <c r="I27" s="38"/>
      <c r="J27" s="38"/>
      <c r="K27" s="38"/>
      <c r="L27" s="145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hidden="1" s="2" customFormat="1" ht="12" customHeight="1">
      <c r="A28" s="38"/>
      <c r="B28" s="44"/>
      <c r="C28" s="38"/>
      <c r="D28" s="143" t="s">
        <v>33</v>
      </c>
      <c r="E28" s="38"/>
      <c r="F28" s="38"/>
      <c r="G28" s="38"/>
      <c r="H28" s="38"/>
      <c r="I28" s="38"/>
      <c r="J28" s="38"/>
      <c r="K28" s="38"/>
      <c r="L28" s="145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hidden="1" s="8" customFormat="1" ht="16.5" customHeight="1">
      <c r="A29" s="148"/>
      <c r="B29" s="149"/>
      <c r="C29" s="148"/>
      <c r="D29" s="148"/>
      <c r="E29" s="150" t="s">
        <v>19</v>
      </c>
      <c r="F29" s="150"/>
      <c r="G29" s="150"/>
      <c r="H29" s="150"/>
      <c r="I29" s="148"/>
      <c r="J29" s="148"/>
      <c r="K29" s="148"/>
      <c r="L29" s="151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</row>
    <row r="30" hidden="1" s="2" customFormat="1" ht="6.96" customHeight="1">
      <c r="A30" s="38"/>
      <c r="B30" s="44"/>
      <c r="C30" s="38"/>
      <c r="D30" s="38"/>
      <c r="E30" s="38"/>
      <c r="F30" s="38"/>
      <c r="G30" s="38"/>
      <c r="H30" s="38"/>
      <c r="I30" s="38"/>
      <c r="J30" s="38"/>
      <c r="K30" s="38"/>
      <c r="L30" s="145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hidden="1" s="2" customFormat="1" ht="6.96" customHeight="1">
      <c r="A31" s="38"/>
      <c r="B31" s="44"/>
      <c r="C31" s="38"/>
      <c r="D31" s="152"/>
      <c r="E31" s="152"/>
      <c r="F31" s="152"/>
      <c r="G31" s="152"/>
      <c r="H31" s="152"/>
      <c r="I31" s="152"/>
      <c r="J31" s="152"/>
      <c r="K31" s="152"/>
      <c r="L31" s="145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hidden="1" s="2" customFormat="1" ht="25.44" customHeight="1">
      <c r="A32" s="38"/>
      <c r="B32" s="44"/>
      <c r="C32" s="38"/>
      <c r="D32" s="153" t="s">
        <v>35</v>
      </c>
      <c r="E32" s="38"/>
      <c r="F32" s="38"/>
      <c r="G32" s="38"/>
      <c r="H32" s="38"/>
      <c r="I32" s="38"/>
      <c r="J32" s="154">
        <f>ROUND(J86, 2)</f>
        <v>0</v>
      </c>
      <c r="K32" s="38"/>
      <c r="L32" s="145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hidden="1" s="2" customFormat="1" ht="6.96" customHeight="1">
      <c r="A33" s="38"/>
      <c r="B33" s="44"/>
      <c r="C33" s="38"/>
      <c r="D33" s="152"/>
      <c r="E33" s="152"/>
      <c r="F33" s="152"/>
      <c r="G33" s="152"/>
      <c r="H33" s="152"/>
      <c r="I33" s="152"/>
      <c r="J33" s="152"/>
      <c r="K33" s="152"/>
      <c r="L33" s="145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hidden="1" s="2" customFormat="1" ht="14.4" customHeight="1">
      <c r="A34" s="38"/>
      <c r="B34" s="44"/>
      <c r="C34" s="38"/>
      <c r="D34" s="38"/>
      <c r="E34" s="38"/>
      <c r="F34" s="155" t="s">
        <v>37</v>
      </c>
      <c r="G34" s="38"/>
      <c r="H34" s="38"/>
      <c r="I34" s="155" t="s">
        <v>36</v>
      </c>
      <c r="J34" s="155" t="s">
        <v>38</v>
      </c>
      <c r="K34" s="38"/>
      <c r="L34" s="145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156" t="s">
        <v>39</v>
      </c>
      <c r="E35" s="143" t="s">
        <v>40</v>
      </c>
      <c r="F35" s="157">
        <f>ROUND((SUM(BE86:BE107)),  2)</f>
        <v>0</v>
      </c>
      <c r="G35" s="38"/>
      <c r="H35" s="38"/>
      <c r="I35" s="158">
        <v>0.20999999999999999</v>
      </c>
      <c r="J35" s="157">
        <f>ROUND(((SUM(BE86:BE107))*I35),  2)</f>
        <v>0</v>
      </c>
      <c r="K35" s="38"/>
      <c r="L35" s="145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3" t="s">
        <v>41</v>
      </c>
      <c r="F36" s="157">
        <f>ROUND((SUM(BF86:BF107)),  2)</f>
        <v>0</v>
      </c>
      <c r="G36" s="38"/>
      <c r="H36" s="38"/>
      <c r="I36" s="158">
        <v>0.14999999999999999</v>
      </c>
      <c r="J36" s="157">
        <f>ROUND(((SUM(BF86:BF107))*I36),  2)</f>
        <v>0</v>
      </c>
      <c r="K36" s="38"/>
      <c r="L36" s="145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3" t="s">
        <v>42</v>
      </c>
      <c r="F37" s="157">
        <f>ROUND((SUM(BG86:BG107)),  2)</f>
        <v>0</v>
      </c>
      <c r="G37" s="38"/>
      <c r="H37" s="38"/>
      <c r="I37" s="158">
        <v>0.20999999999999999</v>
      </c>
      <c r="J37" s="157">
        <f>0</f>
        <v>0</v>
      </c>
      <c r="K37" s="38"/>
      <c r="L37" s="145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44"/>
      <c r="C38" s="38"/>
      <c r="D38" s="38"/>
      <c r="E38" s="143" t="s">
        <v>43</v>
      </c>
      <c r="F38" s="157">
        <f>ROUND((SUM(BH86:BH107)),  2)</f>
        <v>0</v>
      </c>
      <c r="G38" s="38"/>
      <c r="H38" s="38"/>
      <c r="I38" s="158">
        <v>0.14999999999999999</v>
      </c>
      <c r="J38" s="157">
        <f>0</f>
        <v>0</v>
      </c>
      <c r="K38" s="38"/>
      <c r="L38" s="145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44"/>
      <c r="C39" s="38"/>
      <c r="D39" s="38"/>
      <c r="E39" s="143" t="s">
        <v>44</v>
      </c>
      <c r="F39" s="157">
        <f>ROUND((SUM(BI86:BI107)),  2)</f>
        <v>0</v>
      </c>
      <c r="G39" s="38"/>
      <c r="H39" s="38"/>
      <c r="I39" s="158">
        <v>0</v>
      </c>
      <c r="J39" s="157">
        <f>0</f>
        <v>0</v>
      </c>
      <c r="K39" s="38"/>
      <c r="L39" s="145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hidden="1" s="2" customFormat="1" ht="6.96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145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hidden="1" s="2" customFormat="1" ht="25.44" customHeight="1">
      <c r="A41" s="38"/>
      <c r="B41" s="44"/>
      <c r="C41" s="159"/>
      <c r="D41" s="160" t="s">
        <v>45</v>
      </c>
      <c r="E41" s="161"/>
      <c r="F41" s="161"/>
      <c r="G41" s="162" t="s">
        <v>46</v>
      </c>
      <c r="H41" s="163" t="s">
        <v>47</v>
      </c>
      <c r="I41" s="161"/>
      <c r="J41" s="164">
        <f>SUM(J32:J39)</f>
        <v>0</v>
      </c>
      <c r="K41" s="165"/>
      <c r="L41" s="145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hidden="1" s="2" customFormat="1" ht="14.4" customHeight="1">
      <c r="A42" s="38"/>
      <c r="B42" s="166"/>
      <c r="C42" s="167"/>
      <c r="D42" s="167"/>
      <c r="E42" s="167"/>
      <c r="F42" s="167"/>
      <c r="G42" s="167"/>
      <c r="H42" s="167"/>
      <c r="I42" s="167"/>
      <c r="J42" s="167"/>
      <c r="K42" s="167"/>
      <c r="L42" s="145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hidden="1"/>
    <row r="44" hidden="1"/>
    <row r="45" hidden="1"/>
    <row r="46" s="2" customFormat="1" ht="6.96" customHeight="1">
      <c r="A46" s="38"/>
      <c r="B46" s="168"/>
      <c r="C46" s="169"/>
      <c r="D46" s="169"/>
      <c r="E46" s="169"/>
      <c r="F46" s="169"/>
      <c r="G46" s="169"/>
      <c r="H46" s="169"/>
      <c r="I46" s="169"/>
      <c r="J46" s="169"/>
      <c r="K46" s="169"/>
      <c r="L46" s="145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s="2" customFormat="1" ht="24.96" customHeight="1">
      <c r="A47" s="38"/>
      <c r="B47" s="39"/>
      <c r="C47" s="23" t="s">
        <v>245</v>
      </c>
      <c r="D47" s="40"/>
      <c r="E47" s="40"/>
      <c r="F47" s="40"/>
      <c r="G47" s="40"/>
      <c r="H47" s="40"/>
      <c r="I47" s="40"/>
      <c r="J47" s="40"/>
      <c r="K47" s="40"/>
      <c r="L47" s="145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s="2" customFormat="1" ht="6.96" customHeight="1">
      <c r="A48" s="38"/>
      <c r="B48" s="39"/>
      <c r="C48" s="40"/>
      <c r="D48" s="40"/>
      <c r="E48" s="40"/>
      <c r="F48" s="40"/>
      <c r="G48" s="40"/>
      <c r="H48" s="40"/>
      <c r="I48" s="40"/>
      <c r="J48" s="40"/>
      <c r="K48" s="40"/>
      <c r="L48" s="145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s="2" customFormat="1" ht="12" customHeight="1">
      <c r="A49" s="38"/>
      <c r="B49" s="39"/>
      <c r="C49" s="32" t="s">
        <v>16</v>
      </c>
      <c r="D49" s="40"/>
      <c r="E49" s="40"/>
      <c r="F49" s="40"/>
      <c r="G49" s="40"/>
      <c r="H49" s="40"/>
      <c r="I49" s="40"/>
      <c r="J49" s="40"/>
      <c r="K49" s="40"/>
      <c r="L49" s="145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s="2" customFormat="1" ht="16.5" customHeight="1">
      <c r="A50" s="38"/>
      <c r="B50" s="39"/>
      <c r="C50" s="40"/>
      <c r="D50" s="40"/>
      <c r="E50" s="170" t="str">
        <f>E7</f>
        <v>3. STAVBA - FIALOVÁ - Vozovna Pisárky, etapa III. - vratná tramvajová smyčka</v>
      </c>
      <c r="F50" s="32"/>
      <c r="G50" s="32"/>
      <c r="H50" s="32"/>
      <c r="I50" s="40"/>
      <c r="J50" s="40"/>
      <c r="K50" s="40"/>
      <c r="L50" s="145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s="1" customFormat="1" ht="12" customHeight="1">
      <c r="B51" s="21"/>
      <c r="C51" s="32" t="s">
        <v>241</v>
      </c>
      <c r="D51" s="22"/>
      <c r="E51" s="22"/>
      <c r="F51" s="22"/>
      <c r="G51" s="22"/>
      <c r="H51" s="22"/>
      <c r="I51" s="22"/>
      <c r="J51" s="22"/>
      <c r="K51" s="22"/>
      <c r="L51" s="20"/>
    </row>
    <row r="52" s="2" customFormat="1" ht="16.5" customHeight="1">
      <c r="A52" s="38"/>
      <c r="B52" s="39"/>
      <c r="C52" s="40"/>
      <c r="D52" s="40"/>
      <c r="E52" s="170" t="s">
        <v>6211</v>
      </c>
      <c r="F52" s="40"/>
      <c r="G52" s="40"/>
      <c r="H52" s="40"/>
      <c r="I52" s="40"/>
      <c r="J52" s="40"/>
      <c r="K52" s="40"/>
      <c r="L52" s="145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s="2" customFormat="1" ht="12" customHeight="1">
      <c r="A53" s="38"/>
      <c r="B53" s="39"/>
      <c r="C53" s="32" t="s">
        <v>243</v>
      </c>
      <c r="D53" s="40"/>
      <c r="E53" s="40"/>
      <c r="F53" s="40"/>
      <c r="G53" s="40"/>
      <c r="H53" s="40"/>
      <c r="I53" s="40"/>
      <c r="J53" s="40"/>
      <c r="K53" s="40"/>
      <c r="L53" s="145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s="2" customFormat="1" ht="16.5" customHeight="1">
      <c r="A54" s="38"/>
      <c r="B54" s="39"/>
      <c r="C54" s="40"/>
      <c r="D54" s="40"/>
      <c r="E54" s="69" t="str">
        <f>E11</f>
        <v>SO 801.2 - Hrubé terénní úpravy smyčka (smyčka DUSP)</v>
      </c>
      <c r="F54" s="40"/>
      <c r="G54" s="40"/>
      <c r="H54" s="40"/>
      <c r="I54" s="40"/>
      <c r="J54" s="40"/>
      <c r="K54" s="40"/>
      <c r="L54" s="145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s="2" customFormat="1" ht="6.96" customHeight="1">
      <c r="A55" s="38"/>
      <c r="B55" s="39"/>
      <c r="C55" s="40"/>
      <c r="D55" s="40"/>
      <c r="E55" s="40"/>
      <c r="F55" s="40"/>
      <c r="G55" s="40"/>
      <c r="H55" s="40"/>
      <c r="I55" s="40"/>
      <c r="J55" s="40"/>
      <c r="K55" s="40"/>
      <c r="L55" s="145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s="2" customFormat="1" ht="12" customHeight="1">
      <c r="A56" s="38"/>
      <c r="B56" s="39"/>
      <c r="C56" s="32" t="s">
        <v>21</v>
      </c>
      <c r="D56" s="40"/>
      <c r="E56" s="40"/>
      <c r="F56" s="27" t="str">
        <f>F14</f>
        <v xml:space="preserve"> </v>
      </c>
      <c r="G56" s="40"/>
      <c r="H56" s="40"/>
      <c r="I56" s="32" t="s">
        <v>23</v>
      </c>
      <c r="J56" s="72" t="str">
        <f>IF(J14="","",J14)</f>
        <v>20. 12. 2021</v>
      </c>
      <c r="K56" s="40"/>
      <c r="L56" s="145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s="2" customFormat="1" ht="6.96" customHeight="1">
      <c r="A57" s="38"/>
      <c r="B57" s="39"/>
      <c r="C57" s="40"/>
      <c r="D57" s="40"/>
      <c r="E57" s="40"/>
      <c r="F57" s="40"/>
      <c r="G57" s="40"/>
      <c r="H57" s="40"/>
      <c r="I57" s="40"/>
      <c r="J57" s="40"/>
      <c r="K57" s="40"/>
      <c r="L57" s="145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s="2" customFormat="1" ht="15.15" customHeight="1">
      <c r="A58" s="38"/>
      <c r="B58" s="39"/>
      <c r="C58" s="32" t="s">
        <v>25</v>
      </c>
      <c r="D58" s="40"/>
      <c r="E58" s="40"/>
      <c r="F58" s="27" t="str">
        <f>E17</f>
        <v xml:space="preserve"> </v>
      </c>
      <c r="G58" s="40"/>
      <c r="H58" s="40"/>
      <c r="I58" s="32" t="s">
        <v>30</v>
      </c>
      <c r="J58" s="36" t="str">
        <f>E23</f>
        <v xml:space="preserve"> </v>
      </c>
      <c r="K58" s="40"/>
      <c r="L58" s="145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</row>
    <row r="59" s="2" customFormat="1" ht="15.15" customHeight="1">
      <c r="A59" s="38"/>
      <c r="B59" s="39"/>
      <c r="C59" s="32" t="s">
        <v>28</v>
      </c>
      <c r="D59" s="40"/>
      <c r="E59" s="40"/>
      <c r="F59" s="27" t="str">
        <f>IF(E20="","",E20)</f>
        <v>Vyplň údaj</v>
      </c>
      <c r="G59" s="40"/>
      <c r="H59" s="40"/>
      <c r="I59" s="32" t="s">
        <v>32</v>
      </c>
      <c r="J59" s="36" t="str">
        <f>E26</f>
        <v xml:space="preserve"> </v>
      </c>
      <c r="K59" s="40"/>
      <c r="L59" s="145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</row>
    <row r="60" s="2" customFormat="1" ht="10.32" customHeight="1">
      <c r="A60" s="38"/>
      <c r="B60" s="39"/>
      <c r="C60" s="40"/>
      <c r="D60" s="40"/>
      <c r="E60" s="40"/>
      <c r="F60" s="40"/>
      <c r="G60" s="40"/>
      <c r="H60" s="40"/>
      <c r="I60" s="40"/>
      <c r="J60" s="40"/>
      <c r="K60" s="40"/>
      <c r="L60" s="145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</row>
    <row r="61" s="2" customFormat="1" ht="29.28" customHeight="1">
      <c r="A61" s="38"/>
      <c r="B61" s="39"/>
      <c r="C61" s="171" t="s">
        <v>246</v>
      </c>
      <c r="D61" s="172"/>
      <c r="E61" s="172"/>
      <c r="F61" s="172"/>
      <c r="G61" s="172"/>
      <c r="H61" s="172"/>
      <c r="I61" s="172"/>
      <c r="J61" s="173" t="s">
        <v>247</v>
      </c>
      <c r="K61" s="172"/>
      <c r="L61" s="145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 s="2" customFormat="1" ht="10.32" customHeight="1">
      <c r="A62" s="38"/>
      <c r="B62" s="39"/>
      <c r="C62" s="40"/>
      <c r="D62" s="40"/>
      <c r="E62" s="40"/>
      <c r="F62" s="40"/>
      <c r="G62" s="40"/>
      <c r="H62" s="40"/>
      <c r="I62" s="40"/>
      <c r="J62" s="40"/>
      <c r="K62" s="40"/>
      <c r="L62" s="145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</row>
    <row r="63" s="2" customFormat="1" ht="22.8" customHeight="1">
      <c r="A63" s="38"/>
      <c r="B63" s="39"/>
      <c r="C63" s="174" t="s">
        <v>67</v>
      </c>
      <c r="D63" s="40"/>
      <c r="E63" s="40"/>
      <c r="F63" s="40"/>
      <c r="G63" s="40"/>
      <c r="H63" s="40"/>
      <c r="I63" s="40"/>
      <c r="J63" s="102">
        <f>J86</f>
        <v>0</v>
      </c>
      <c r="K63" s="40"/>
      <c r="L63" s="145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U63" s="17" t="s">
        <v>248</v>
      </c>
    </row>
    <row r="64" s="9" customFormat="1" ht="24.96" customHeight="1">
      <c r="A64" s="9"/>
      <c r="B64" s="175"/>
      <c r="C64" s="176"/>
      <c r="D64" s="177" t="s">
        <v>287</v>
      </c>
      <c r="E64" s="178"/>
      <c r="F64" s="178"/>
      <c r="G64" s="178"/>
      <c r="H64" s="178"/>
      <c r="I64" s="178"/>
      <c r="J64" s="179">
        <f>J87</f>
        <v>0</v>
      </c>
      <c r="K64" s="176"/>
      <c r="L64" s="180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2" customFormat="1" ht="21.84" customHeight="1">
      <c r="A65" s="38"/>
      <c r="B65" s="39"/>
      <c r="C65" s="40"/>
      <c r="D65" s="40"/>
      <c r="E65" s="40"/>
      <c r="F65" s="40"/>
      <c r="G65" s="40"/>
      <c r="H65" s="40"/>
      <c r="I65" s="40"/>
      <c r="J65" s="40"/>
      <c r="K65" s="40"/>
      <c r="L65" s="145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 s="2" customFormat="1" ht="6.96" customHeight="1">
      <c r="A66" s="38"/>
      <c r="B66" s="59"/>
      <c r="C66" s="60"/>
      <c r="D66" s="60"/>
      <c r="E66" s="60"/>
      <c r="F66" s="60"/>
      <c r="G66" s="60"/>
      <c r="H66" s="60"/>
      <c r="I66" s="60"/>
      <c r="J66" s="60"/>
      <c r="K66" s="60"/>
      <c r="L66" s="145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</row>
    <row r="70" s="2" customFormat="1" ht="6.96" customHeight="1">
      <c r="A70" s="38"/>
      <c r="B70" s="61"/>
      <c r="C70" s="62"/>
      <c r="D70" s="62"/>
      <c r="E70" s="62"/>
      <c r="F70" s="62"/>
      <c r="G70" s="62"/>
      <c r="H70" s="62"/>
      <c r="I70" s="62"/>
      <c r="J70" s="62"/>
      <c r="K70" s="62"/>
      <c r="L70" s="145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</row>
    <row r="71" s="2" customFormat="1" ht="24.96" customHeight="1">
      <c r="A71" s="38"/>
      <c r="B71" s="39"/>
      <c r="C71" s="23" t="s">
        <v>250</v>
      </c>
      <c r="D71" s="40"/>
      <c r="E71" s="40"/>
      <c r="F71" s="40"/>
      <c r="G71" s="40"/>
      <c r="H71" s="40"/>
      <c r="I71" s="40"/>
      <c r="J71" s="40"/>
      <c r="K71" s="40"/>
      <c r="L71" s="145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</row>
    <row r="72" s="2" customFormat="1" ht="6.96" customHeight="1">
      <c r="A72" s="38"/>
      <c r="B72" s="39"/>
      <c r="C72" s="40"/>
      <c r="D72" s="40"/>
      <c r="E72" s="40"/>
      <c r="F72" s="40"/>
      <c r="G72" s="40"/>
      <c r="H72" s="40"/>
      <c r="I72" s="40"/>
      <c r="J72" s="40"/>
      <c r="K72" s="40"/>
      <c r="L72" s="145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</row>
    <row r="73" s="2" customFormat="1" ht="12" customHeight="1">
      <c r="A73" s="38"/>
      <c r="B73" s="39"/>
      <c r="C73" s="32" t="s">
        <v>16</v>
      </c>
      <c r="D73" s="40"/>
      <c r="E73" s="40"/>
      <c r="F73" s="40"/>
      <c r="G73" s="40"/>
      <c r="H73" s="40"/>
      <c r="I73" s="40"/>
      <c r="J73" s="40"/>
      <c r="K73" s="40"/>
      <c r="L73" s="145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</row>
    <row r="74" s="2" customFormat="1" ht="16.5" customHeight="1">
      <c r="A74" s="38"/>
      <c r="B74" s="39"/>
      <c r="C74" s="40"/>
      <c r="D74" s="40"/>
      <c r="E74" s="170" t="str">
        <f>E7</f>
        <v>3. STAVBA - FIALOVÁ - Vozovna Pisárky, etapa III. - vratná tramvajová smyčka</v>
      </c>
      <c r="F74" s="32"/>
      <c r="G74" s="32"/>
      <c r="H74" s="32"/>
      <c r="I74" s="40"/>
      <c r="J74" s="40"/>
      <c r="K74" s="40"/>
      <c r="L74" s="145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</row>
    <row r="75" s="1" customFormat="1" ht="12" customHeight="1">
      <c r="B75" s="21"/>
      <c r="C75" s="32" t="s">
        <v>241</v>
      </c>
      <c r="D75" s="22"/>
      <c r="E75" s="22"/>
      <c r="F75" s="22"/>
      <c r="G75" s="22"/>
      <c r="H75" s="22"/>
      <c r="I75" s="22"/>
      <c r="J75" s="22"/>
      <c r="K75" s="22"/>
      <c r="L75" s="20"/>
    </row>
    <row r="76" s="2" customFormat="1" ht="16.5" customHeight="1">
      <c r="A76" s="38"/>
      <c r="B76" s="39"/>
      <c r="C76" s="40"/>
      <c r="D76" s="40"/>
      <c r="E76" s="170" t="s">
        <v>6211</v>
      </c>
      <c r="F76" s="40"/>
      <c r="G76" s="40"/>
      <c r="H76" s="40"/>
      <c r="I76" s="40"/>
      <c r="J76" s="40"/>
      <c r="K76" s="40"/>
      <c r="L76" s="145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2" customHeight="1">
      <c r="A77" s="38"/>
      <c r="B77" s="39"/>
      <c r="C77" s="32" t="s">
        <v>243</v>
      </c>
      <c r="D77" s="40"/>
      <c r="E77" s="40"/>
      <c r="F77" s="40"/>
      <c r="G77" s="40"/>
      <c r="H77" s="40"/>
      <c r="I77" s="40"/>
      <c r="J77" s="40"/>
      <c r="K77" s="40"/>
      <c r="L77" s="145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78" s="2" customFormat="1" ht="16.5" customHeight="1">
      <c r="A78" s="38"/>
      <c r="B78" s="39"/>
      <c r="C78" s="40"/>
      <c r="D78" s="40"/>
      <c r="E78" s="69" t="str">
        <f>E11</f>
        <v>SO 801.2 - Hrubé terénní úpravy smyčka (smyčka DUSP)</v>
      </c>
      <c r="F78" s="40"/>
      <c r="G78" s="40"/>
      <c r="H78" s="40"/>
      <c r="I78" s="40"/>
      <c r="J78" s="40"/>
      <c r="K78" s="40"/>
      <c r="L78" s="145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</row>
    <row r="79" s="2" customFormat="1" ht="6.96" customHeight="1">
      <c r="A79" s="38"/>
      <c r="B79" s="39"/>
      <c r="C79" s="40"/>
      <c r="D79" s="40"/>
      <c r="E79" s="40"/>
      <c r="F79" s="40"/>
      <c r="G79" s="40"/>
      <c r="H79" s="40"/>
      <c r="I79" s="40"/>
      <c r="J79" s="40"/>
      <c r="K79" s="40"/>
      <c r="L79" s="145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</row>
    <row r="80" s="2" customFormat="1" ht="12" customHeight="1">
      <c r="A80" s="38"/>
      <c r="B80" s="39"/>
      <c r="C80" s="32" t="s">
        <v>21</v>
      </c>
      <c r="D80" s="40"/>
      <c r="E80" s="40"/>
      <c r="F80" s="27" t="str">
        <f>F14</f>
        <v xml:space="preserve"> </v>
      </c>
      <c r="G80" s="40"/>
      <c r="H80" s="40"/>
      <c r="I80" s="32" t="s">
        <v>23</v>
      </c>
      <c r="J80" s="72" t="str">
        <f>IF(J14="","",J14)</f>
        <v>20. 12. 2021</v>
      </c>
      <c r="K80" s="40"/>
      <c r="L80" s="145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6.96" customHeight="1">
      <c r="A81" s="38"/>
      <c r="B81" s="39"/>
      <c r="C81" s="40"/>
      <c r="D81" s="40"/>
      <c r="E81" s="40"/>
      <c r="F81" s="40"/>
      <c r="G81" s="40"/>
      <c r="H81" s="40"/>
      <c r="I81" s="40"/>
      <c r="J81" s="40"/>
      <c r="K81" s="40"/>
      <c r="L81" s="145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15.15" customHeight="1">
      <c r="A82" s="38"/>
      <c r="B82" s="39"/>
      <c r="C82" s="32" t="s">
        <v>25</v>
      </c>
      <c r="D82" s="40"/>
      <c r="E82" s="40"/>
      <c r="F82" s="27" t="str">
        <f>E17</f>
        <v xml:space="preserve"> </v>
      </c>
      <c r="G82" s="40"/>
      <c r="H82" s="40"/>
      <c r="I82" s="32" t="s">
        <v>30</v>
      </c>
      <c r="J82" s="36" t="str">
        <f>E23</f>
        <v xml:space="preserve"> </v>
      </c>
      <c r="K82" s="40"/>
      <c r="L82" s="145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15.15" customHeight="1">
      <c r="A83" s="38"/>
      <c r="B83" s="39"/>
      <c r="C83" s="32" t="s">
        <v>28</v>
      </c>
      <c r="D83" s="40"/>
      <c r="E83" s="40"/>
      <c r="F83" s="27" t="str">
        <f>IF(E20="","",E20)</f>
        <v>Vyplň údaj</v>
      </c>
      <c r="G83" s="40"/>
      <c r="H83" s="40"/>
      <c r="I83" s="32" t="s">
        <v>32</v>
      </c>
      <c r="J83" s="36" t="str">
        <f>E26</f>
        <v xml:space="preserve"> </v>
      </c>
      <c r="K83" s="40"/>
      <c r="L83" s="145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0.32" customHeight="1">
      <c r="A84" s="38"/>
      <c r="B84" s="39"/>
      <c r="C84" s="40"/>
      <c r="D84" s="40"/>
      <c r="E84" s="40"/>
      <c r="F84" s="40"/>
      <c r="G84" s="40"/>
      <c r="H84" s="40"/>
      <c r="I84" s="40"/>
      <c r="J84" s="40"/>
      <c r="K84" s="40"/>
      <c r="L84" s="145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10" customFormat="1" ht="29.28" customHeight="1">
      <c r="A85" s="181"/>
      <c r="B85" s="182"/>
      <c r="C85" s="183" t="s">
        <v>251</v>
      </c>
      <c r="D85" s="184" t="s">
        <v>54</v>
      </c>
      <c r="E85" s="184" t="s">
        <v>50</v>
      </c>
      <c r="F85" s="184" t="s">
        <v>51</v>
      </c>
      <c r="G85" s="184" t="s">
        <v>252</v>
      </c>
      <c r="H85" s="184" t="s">
        <v>253</v>
      </c>
      <c r="I85" s="184" t="s">
        <v>254</v>
      </c>
      <c r="J85" s="184" t="s">
        <v>247</v>
      </c>
      <c r="K85" s="185" t="s">
        <v>255</v>
      </c>
      <c r="L85" s="186"/>
      <c r="M85" s="92" t="s">
        <v>19</v>
      </c>
      <c r="N85" s="93" t="s">
        <v>39</v>
      </c>
      <c r="O85" s="93" t="s">
        <v>256</v>
      </c>
      <c r="P85" s="93" t="s">
        <v>257</v>
      </c>
      <c r="Q85" s="93" t="s">
        <v>258</v>
      </c>
      <c r="R85" s="93" t="s">
        <v>259</v>
      </c>
      <c r="S85" s="93" t="s">
        <v>260</v>
      </c>
      <c r="T85" s="94" t="s">
        <v>261</v>
      </c>
      <c r="U85" s="181"/>
      <c r="V85" s="181"/>
      <c r="W85" s="181"/>
      <c r="X85" s="181"/>
      <c r="Y85" s="181"/>
      <c r="Z85" s="181"/>
      <c r="AA85" s="181"/>
      <c r="AB85" s="181"/>
      <c r="AC85" s="181"/>
      <c r="AD85" s="181"/>
      <c r="AE85" s="181"/>
    </row>
    <row r="86" s="2" customFormat="1" ht="22.8" customHeight="1">
      <c r="A86" s="38"/>
      <c r="B86" s="39"/>
      <c r="C86" s="99" t="s">
        <v>262</v>
      </c>
      <c r="D86" s="40"/>
      <c r="E86" s="40"/>
      <c r="F86" s="40"/>
      <c r="G86" s="40"/>
      <c r="H86" s="40"/>
      <c r="I86" s="40"/>
      <c r="J86" s="187">
        <f>BK86</f>
        <v>0</v>
      </c>
      <c r="K86" s="40"/>
      <c r="L86" s="44"/>
      <c r="M86" s="95"/>
      <c r="N86" s="188"/>
      <c r="O86" s="96"/>
      <c r="P86" s="189">
        <f>P87</f>
        <v>0</v>
      </c>
      <c r="Q86" s="96"/>
      <c r="R86" s="189">
        <f>R87</f>
        <v>0</v>
      </c>
      <c r="S86" s="96"/>
      <c r="T86" s="190">
        <f>T87</f>
        <v>0</v>
      </c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T86" s="17" t="s">
        <v>68</v>
      </c>
      <c r="AU86" s="17" t="s">
        <v>248</v>
      </c>
      <c r="BK86" s="191">
        <f>BK87</f>
        <v>0</v>
      </c>
    </row>
    <row r="87" s="11" customFormat="1" ht="25.92" customHeight="1">
      <c r="A87" s="11"/>
      <c r="B87" s="192"/>
      <c r="C87" s="193"/>
      <c r="D87" s="194" t="s">
        <v>68</v>
      </c>
      <c r="E87" s="195" t="s">
        <v>76</v>
      </c>
      <c r="F87" s="195" t="s">
        <v>290</v>
      </c>
      <c r="G87" s="193"/>
      <c r="H87" s="193"/>
      <c r="I87" s="196"/>
      <c r="J87" s="197">
        <f>BK87</f>
        <v>0</v>
      </c>
      <c r="K87" s="193"/>
      <c r="L87" s="198"/>
      <c r="M87" s="199"/>
      <c r="N87" s="200"/>
      <c r="O87" s="200"/>
      <c r="P87" s="201">
        <f>SUM(P88:P107)</f>
        <v>0</v>
      </c>
      <c r="Q87" s="200"/>
      <c r="R87" s="201">
        <f>SUM(R88:R107)</f>
        <v>0</v>
      </c>
      <c r="S87" s="200"/>
      <c r="T87" s="202">
        <f>SUM(T88:T107)</f>
        <v>0</v>
      </c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R87" s="203" t="s">
        <v>265</v>
      </c>
      <c r="AT87" s="204" t="s">
        <v>68</v>
      </c>
      <c r="AU87" s="204" t="s">
        <v>69</v>
      </c>
      <c r="AY87" s="203" t="s">
        <v>266</v>
      </c>
      <c r="BK87" s="205">
        <f>SUM(BK88:BK107)</f>
        <v>0</v>
      </c>
    </row>
    <row r="88" s="2" customFormat="1" ht="21.75" customHeight="1">
      <c r="A88" s="38"/>
      <c r="B88" s="39"/>
      <c r="C88" s="206" t="s">
        <v>76</v>
      </c>
      <c r="D88" s="206" t="s">
        <v>267</v>
      </c>
      <c r="E88" s="207" t="s">
        <v>6213</v>
      </c>
      <c r="F88" s="208" t="s">
        <v>6214</v>
      </c>
      <c r="G88" s="209" t="s">
        <v>293</v>
      </c>
      <c r="H88" s="210">
        <v>28172</v>
      </c>
      <c r="I88" s="211"/>
      <c r="J88" s="212">
        <f>ROUND(I88*H88,2)</f>
        <v>0</v>
      </c>
      <c r="K88" s="208" t="s">
        <v>271</v>
      </c>
      <c r="L88" s="44"/>
      <c r="M88" s="213" t="s">
        <v>19</v>
      </c>
      <c r="N88" s="214" t="s">
        <v>40</v>
      </c>
      <c r="O88" s="84"/>
      <c r="P88" s="215">
        <f>O88*H88</f>
        <v>0</v>
      </c>
      <c r="Q88" s="215">
        <v>0</v>
      </c>
      <c r="R88" s="215">
        <f>Q88*H88</f>
        <v>0</v>
      </c>
      <c r="S88" s="215">
        <v>0</v>
      </c>
      <c r="T88" s="216">
        <f>S88*H88</f>
        <v>0</v>
      </c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R88" s="217" t="s">
        <v>265</v>
      </c>
      <c r="AT88" s="217" t="s">
        <v>267</v>
      </c>
      <c r="AU88" s="217" t="s">
        <v>76</v>
      </c>
      <c r="AY88" s="17" t="s">
        <v>266</v>
      </c>
      <c r="BE88" s="218">
        <f>IF(N88="základní",J88,0)</f>
        <v>0</v>
      </c>
      <c r="BF88" s="218">
        <f>IF(N88="snížená",J88,0)</f>
        <v>0</v>
      </c>
      <c r="BG88" s="218">
        <f>IF(N88="zákl. přenesená",J88,0)</f>
        <v>0</v>
      </c>
      <c r="BH88" s="218">
        <f>IF(N88="sníž. přenesená",J88,0)</f>
        <v>0</v>
      </c>
      <c r="BI88" s="218">
        <f>IF(N88="nulová",J88,0)</f>
        <v>0</v>
      </c>
      <c r="BJ88" s="17" t="s">
        <v>76</v>
      </c>
      <c r="BK88" s="218">
        <f>ROUND(I88*H88,2)</f>
        <v>0</v>
      </c>
      <c r="BL88" s="17" t="s">
        <v>265</v>
      </c>
      <c r="BM88" s="217" t="s">
        <v>6235</v>
      </c>
    </row>
    <row r="89" s="2" customFormat="1">
      <c r="A89" s="38"/>
      <c r="B89" s="39"/>
      <c r="C89" s="40"/>
      <c r="D89" s="219" t="s">
        <v>273</v>
      </c>
      <c r="E89" s="40"/>
      <c r="F89" s="220" t="s">
        <v>6216</v>
      </c>
      <c r="G89" s="40"/>
      <c r="H89" s="40"/>
      <c r="I89" s="221"/>
      <c r="J89" s="40"/>
      <c r="K89" s="40"/>
      <c r="L89" s="44"/>
      <c r="M89" s="222"/>
      <c r="N89" s="223"/>
      <c r="O89" s="84"/>
      <c r="P89" s="84"/>
      <c r="Q89" s="84"/>
      <c r="R89" s="84"/>
      <c r="S89" s="84"/>
      <c r="T89" s="85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T89" s="17" t="s">
        <v>273</v>
      </c>
      <c r="AU89" s="17" t="s">
        <v>76</v>
      </c>
    </row>
    <row r="90" s="12" customFormat="1">
      <c r="A90" s="12"/>
      <c r="B90" s="224"/>
      <c r="C90" s="225"/>
      <c r="D90" s="226" t="s">
        <v>275</v>
      </c>
      <c r="E90" s="227" t="s">
        <v>239</v>
      </c>
      <c r="F90" s="228" t="s">
        <v>6236</v>
      </c>
      <c r="G90" s="225"/>
      <c r="H90" s="229">
        <v>28172</v>
      </c>
      <c r="I90" s="230"/>
      <c r="J90" s="225"/>
      <c r="K90" s="225"/>
      <c r="L90" s="231"/>
      <c r="M90" s="236"/>
      <c r="N90" s="237"/>
      <c r="O90" s="237"/>
      <c r="P90" s="237"/>
      <c r="Q90" s="237"/>
      <c r="R90" s="237"/>
      <c r="S90" s="237"/>
      <c r="T90" s="238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T90" s="235" t="s">
        <v>275</v>
      </c>
      <c r="AU90" s="235" t="s">
        <v>76</v>
      </c>
      <c r="AV90" s="12" t="s">
        <v>78</v>
      </c>
      <c r="AW90" s="12" t="s">
        <v>31</v>
      </c>
      <c r="AX90" s="12" t="s">
        <v>76</v>
      </c>
      <c r="AY90" s="235" t="s">
        <v>266</v>
      </c>
    </row>
    <row r="91" s="2" customFormat="1" ht="37.8" customHeight="1">
      <c r="A91" s="38"/>
      <c r="B91" s="39"/>
      <c r="C91" s="206" t="s">
        <v>78</v>
      </c>
      <c r="D91" s="206" t="s">
        <v>267</v>
      </c>
      <c r="E91" s="207" t="s">
        <v>6218</v>
      </c>
      <c r="F91" s="208" t="s">
        <v>6219</v>
      </c>
      <c r="G91" s="209" t="s">
        <v>293</v>
      </c>
      <c r="H91" s="210">
        <v>18781.332999999999</v>
      </c>
      <c r="I91" s="211"/>
      <c r="J91" s="212">
        <f>ROUND(I91*H91,2)</f>
        <v>0</v>
      </c>
      <c r="K91" s="208" t="s">
        <v>271</v>
      </c>
      <c r="L91" s="44"/>
      <c r="M91" s="213" t="s">
        <v>19</v>
      </c>
      <c r="N91" s="214" t="s">
        <v>40</v>
      </c>
      <c r="O91" s="84"/>
      <c r="P91" s="215">
        <f>O91*H91</f>
        <v>0</v>
      </c>
      <c r="Q91" s="215">
        <v>0</v>
      </c>
      <c r="R91" s="215">
        <f>Q91*H91</f>
        <v>0</v>
      </c>
      <c r="S91" s="215">
        <v>0</v>
      </c>
      <c r="T91" s="216">
        <f>S91*H91</f>
        <v>0</v>
      </c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R91" s="217" t="s">
        <v>265</v>
      </c>
      <c r="AT91" s="217" t="s">
        <v>267</v>
      </c>
      <c r="AU91" s="217" t="s">
        <v>76</v>
      </c>
      <c r="AY91" s="17" t="s">
        <v>266</v>
      </c>
      <c r="BE91" s="218">
        <f>IF(N91="základní",J91,0)</f>
        <v>0</v>
      </c>
      <c r="BF91" s="218">
        <f>IF(N91="snížená",J91,0)</f>
        <v>0</v>
      </c>
      <c r="BG91" s="218">
        <f>IF(N91="zákl. přenesená",J91,0)</f>
        <v>0</v>
      </c>
      <c r="BH91" s="218">
        <f>IF(N91="sníž. přenesená",J91,0)</f>
        <v>0</v>
      </c>
      <c r="BI91" s="218">
        <f>IF(N91="nulová",J91,0)</f>
        <v>0</v>
      </c>
      <c r="BJ91" s="17" t="s">
        <v>76</v>
      </c>
      <c r="BK91" s="218">
        <f>ROUND(I91*H91,2)</f>
        <v>0</v>
      </c>
      <c r="BL91" s="17" t="s">
        <v>265</v>
      </c>
      <c r="BM91" s="217" t="s">
        <v>6237</v>
      </c>
    </row>
    <row r="92" s="2" customFormat="1">
      <c r="A92" s="38"/>
      <c r="B92" s="39"/>
      <c r="C92" s="40"/>
      <c r="D92" s="219" t="s">
        <v>273</v>
      </c>
      <c r="E92" s="40"/>
      <c r="F92" s="220" t="s">
        <v>6221</v>
      </c>
      <c r="G92" s="40"/>
      <c r="H92" s="40"/>
      <c r="I92" s="221"/>
      <c r="J92" s="40"/>
      <c r="K92" s="40"/>
      <c r="L92" s="44"/>
      <c r="M92" s="222"/>
      <c r="N92" s="223"/>
      <c r="O92" s="84"/>
      <c r="P92" s="84"/>
      <c r="Q92" s="84"/>
      <c r="R92" s="84"/>
      <c r="S92" s="84"/>
      <c r="T92" s="85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T92" s="17" t="s">
        <v>273</v>
      </c>
      <c r="AU92" s="17" t="s">
        <v>76</v>
      </c>
    </row>
    <row r="93" s="12" customFormat="1">
      <c r="A93" s="12"/>
      <c r="B93" s="224"/>
      <c r="C93" s="225"/>
      <c r="D93" s="226" t="s">
        <v>275</v>
      </c>
      <c r="E93" s="227" t="s">
        <v>306</v>
      </c>
      <c r="F93" s="228" t="s">
        <v>6238</v>
      </c>
      <c r="G93" s="225"/>
      <c r="H93" s="229">
        <v>18781.332999999999</v>
      </c>
      <c r="I93" s="230"/>
      <c r="J93" s="225"/>
      <c r="K93" s="225"/>
      <c r="L93" s="231"/>
      <c r="M93" s="236"/>
      <c r="N93" s="237"/>
      <c r="O93" s="237"/>
      <c r="P93" s="237"/>
      <c r="Q93" s="237"/>
      <c r="R93" s="237"/>
      <c r="S93" s="237"/>
      <c r="T93" s="238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T93" s="235" t="s">
        <v>275</v>
      </c>
      <c r="AU93" s="235" t="s">
        <v>76</v>
      </c>
      <c r="AV93" s="12" t="s">
        <v>78</v>
      </c>
      <c r="AW93" s="12" t="s">
        <v>31</v>
      </c>
      <c r="AX93" s="12" t="s">
        <v>76</v>
      </c>
      <c r="AY93" s="235" t="s">
        <v>266</v>
      </c>
    </row>
    <row r="94" s="2" customFormat="1" ht="37.8" customHeight="1">
      <c r="A94" s="38"/>
      <c r="B94" s="39"/>
      <c r="C94" s="206" t="s">
        <v>312</v>
      </c>
      <c r="D94" s="206" t="s">
        <v>267</v>
      </c>
      <c r="E94" s="207" t="s">
        <v>517</v>
      </c>
      <c r="F94" s="208" t="s">
        <v>518</v>
      </c>
      <c r="G94" s="209" t="s">
        <v>293</v>
      </c>
      <c r="H94" s="210">
        <v>9390.6669999999995</v>
      </c>
      <c r="I94" s="211"/>
      <c r="J94" s="212">
        <f>ROUND(I94*H94,2)</f>
        <v>0</v>
      </c>
      <c r="K94" s="208" t="s">
        <v>271</v>
      </c>
      <c r="L94" s="44"/>
      <c r="M94" s="213" t="s">
        <v>19</v>
      </c>
      <c r="N94" s="214" t="s">
        <v>40</v>
      </c>
      <c r="O94" s="84"/>
      <c r="P94" s="215">
        <f>O94*H94</f>
        <v>0</v>
      </c>
      <c r="Q94" s="215">
        <v>0</v>
      </c>
      <c r="R94" s="215">
        <f>Q94*H94</f>
        <v>0</v>
      </c>
      <c r="S94" s="215">
        <v>0</v>
      </c>
      <c r="T94" s="216">
        <f>S94*H94</f>
        <v>0</v>
      </c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R94" s="217" t="s">
        <v>265</v>
      </c>
      <c r="AT94" s="217" t="s">
        <v>267</v>
      </c>
      <c r="AU94" s="217" t="s">
        <v>76</v>
      </c>
      <c r="AY94" s="17" t="s">
        <v>266</v>
      </c>
      <c r="BE94" s="218">
        <f>IF(N94="základní",J94,0)</f>
        <v>0</v>
      </c>
      <c r="BF94" s="218">
        <f>IF(N94="snížená",J94,0)</f>
        <v>0</v>
      </c>
      <c r="BG94" s="218">
        <f>IF(N94="zákl. přenesená",J94,0)</f>
        <v>0</v>
      </c>
      <c r="BH94" s="218">
        <f>IF(N94="sníž. přenesená",J94,0)</f>
        <v>0</v>
      </c>
      <c r="BI94" s="218">
        <f>IF(N94="nulová",J94,0)</f>
        <v>0</v>
      </c>
      <c r="BJ94" s="17" t="s">
        <v>76</v>
      </c>
      <c r="BK94" s="218">
        <f>ROUND(I94*H94,2)</f>
        <v>0</v>
      </c>
      <c r="BL94" s="17" t="s">
        <v>265</v>
      </c>
      <c r="BM94" s="217" t="s">
        <v>6239</v>
      </c>
    </row>
    <row r="95" s="2" customFormat="1">
      <c r="A95" s="38"/>
      <c r="B95" s="39"/>
      <c r="C95" s="40"/>
      <c r="D95" s="219" t="s">
        <v>273</v>
      </c>
      <c r="E95" s="40"/>
      <c r="F95" s="220" t="s">
        <v>520</v>
      </c>
      <c r="G95" s="40"/>
      <c r="H95" s="40"/>
      <c r="I95" s="221"/>
      <c r="J95" s="40"/>
      <c r="K95" s="40"/>
      <c r="L95" s="44"/>
      <c r="M95" s="222"/>
      <c r="N95" s="223"/>
      <c r="O95" s="84"/>
      <c r="P95" s="84"/>
      <c r="Q95" s="84"/>
      <c r="R95" s="84"/>
      <c r="S95" s="84"/>
      <c r="T95" s="85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T95" s="17" t="s">
        <v>273</v>
      </c>
      <c r="AU95" s="17" t="s">
        <v>76</v>
      </c>
    </row>
    <row r="96" s="12" customFormat="1">
      <c r="A96" s="12"/>
      <c r="B96" s="224"/>
      <c r="C96" s="225"/>
      <c r="D96" s="226" t="s">
        <v>275</v>
      </c>
      <c r="E96" s="227" t="s">
        <v>317</v>
      </c>
      <c r="F96" s="228" t="s">
        <v>6240</v>
      </c>
      <c r="G96" s="225"/>
      <c r="H96" s="229">
        <v>9390.6669999999995</v>
      </c>
      <c r="I96" s="230"/>
      <c r="J96" s="225"/>
      <c r="K96" s="225"/>
      <c r="L96" s="231"/>
      <c r="M96" s="236"/>
      <c r="N96" s="237"/>
      <c r="O96" s="237"/>
      <c r="P96" s="237"/>
      <c r="Q96" s="237"/>
      <c r="R96" s="237"/>
      <c r="S96" s="237"/>
      <c r="T96" s="238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T96" s="235" t="s">
        <v>275</v>
      </c>
      <c r="AU96" s="235" t="s">
        <v>76</v>
      </c>
      <c r="AV96" s="12" t="s">
        <v>78</v>
      </c>
      <c r="AW96" s="12" t="s">
        <v>31</v>
      </c>
      <c r="AX96" s="12" t="s">
        <v>76</v>
      </c>
      <c r="AY96" s="235" t="s">
        <v>266</v>
      </c>
    </row>
    <row r="97" s="2" customFormat="1" ht="24.15" customHeight="1">
      <c r="A97" s="38"/>
      <c r="B97" s="39"/>
      <c r="C97" s="206" t="s">
        <v>265</v>
      </c>
      <c r="D97" s="206" t="s">
        <v>267</v>
      </c>
      <c r="E97" s="207" t="s">
        <v>526</v>
      </c>
      <c r="F97" s="208" t="s">
        <v>527</v>
      </c>
      <c r="G97" s="209" t="s">
        <v>293</v>
      </c>
      <c r="H97" s="210">
        <v>18781.332999999999</v>
      </c>
      <c r="I97" s="211"/>
      <c r="J97" s="212">
        <f>ROUND(I97*H97,2)</f>
        <v>0</v>
      </c>
      <c r="K97" s="208" t="s">
        <v>271</v>
      </c>
      <c r="L97" s="44"/>
      <c r="M97" s="213" t="s">
        <v>19</v>
      </c>
      <c r="N97" s="214" t="s">
        <v>40</v>
      </c>
      <c r="O97" s="84"/>
      <c r="P97" s="215">
        <f>O97*H97</f>
        <v>0</v>
      </c>
      <c r="Q97" s="215">
        <v>0</v>
      </c>
      <c r="R97" s="215">
        <f>Q97*H97</f>
        <v>0</v>
      </c>
      <c r="S97" s="215">
        <v>0</v>
      </c>
      <c r="T97" s="216">
        <f>S97*H97</f>
        <v>0</v>
      </c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R97" s="217" t="s">
        <v>265</v>
      </c>
      <c r="AT97" s="217" t="s">
        <v>267</v>
      </c>
      <c r="AU97" s="217" t="s">
        <v>76</v>
      </c>
      <c r="AY97" s="17" t="s">
        <v>266</v>
      </c>
      <c r="BE97" s="218">
        <f>IF(N97="základní",J97,0)</f>
        <v>0</v>
      </c>
      <c r="BF97" s="218">
        <f>IF(N97="snížená",J97,0)</f>
        <v>0</v>
      </c>
      <c r="BG97" s="218">
        <f>IF(N97="zákl. přenesená",J97,0)</f>
        <v>0</v>
      </c>
      <c r="BH97" s="218">
        <f>IF(N97="sníž. přenesená",J97,0)</f>
        <v>0</v>
      </c>
      <c r="BI97" s="218">
        <f>IF(N97="nulová",J97,0)</f>
        <v>0</v>
      </c>
      <c r="BJ97" s="17" t="s">
        <v>76</v>
      </c>
      <c r="BK97" s="218">
        <f>ROUND(I97*H97,2)</f>
        <v>0</v>
      </c>
      <c r="BL97" s="17" t="s">
        <v>265</v>
      </c>
      <c r="BM97" s="217" t="s">
        <v>6241</v>
      </c>
    </row>
    <row r="98" s="2" customFormat="1">
      <c r="A98" s="38"/>
      <c r="B98" s="39"/>
      <c r="C98" s="40"/>
      <c r="D98" s="219" t="s">
        <v>273</v>
      </c>
      <c r="E98" s="40"/>
      <c r="F98" s="220" t="s">
        <v>529</v>
      </c>
      <c r="G98" s="40"/>
      <c r="H98" s="40"/>
      <c r="I98" s="221"/>
      <c r="J98" s="40"/>
      <c r="K98" s="40"/>
      <c r="L98" s="44"/>
      <c r="M98" s="222"/>
      <c r="N98" s="223"/>
      <c r="O98" s="84"/>
      <c r="P98" s="84"/>
      <c r="Q98" s="84"/>
      <c r="R98" s="84"/>
      <c r="S98" s="84"/>
      <c r="T98" s="85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T98" s="17" t="s">
        <v>273</v>
      </c>
      <c r="AU98" s="17" t="s">
        <v>76</v>
      </c>
    </row>
    <row r="99" s="12" customFormat="1">
      <c r="A99" s="12"/>
      <c r="B99" s="224"/>
      <c r="C99" s="225"/>
      <c r="D99" s="226" t="s">
        <v>275</v>
      </c>
      <c r="E99" s="227" t="s">
        <v>325</v>
      </c>
      <c r="F99" s="228" t="s">
        <v>6242</v>
      </c>
      <c r="G99" s="225"/>
      <c r="H99" s="229">
        <v>18781.332999999999</v>
      </c>
      <c r="I99" s="230"/>
      <c r="J99" s="225"/>
      <c r="K99" s="225"/>
      <c r="L99" s="231"/>
      <c r="M99" s="236"/>
      <c r="N99" s="237"/>
      <c r="O99" s="237"/>
      <c r="P99" s="237"/>
      <c r="Q99" s="237"/>
      <c r="R99" s="237"/>
      <c r="S99" s="237"/>
      <c r="T99" s="238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T99" s="235" t="s">
        <v>275</v>
      </c>
      <c r="AU99" s="235" t="s">
        <v>76</v>
      </c>
      <c r="AV99" s="12" t="s">
        <v>78</v>
      </c>
      <c r="AW99" s="12" t="s">
        <v>31</v>
      </c>
      <c r="AX99" s="12" t="s">
        <v>76</v>
      </c>
      <c r="AY99" s="235" t="s">
        <v>266</v>
      </c>
    </row>
    <row r="100" s="2" customFormat="1" ht="24.15" customHeight="1">
      <c r="A100" s="38"/>
      <c r="B100" s="39"/>
      <c r="C100" s="206" t="s">
        <v>329</v>
      </c>
      <c r="D100" s="206" t="s">
        <v>267</v>
      </c>
      <c r="E100" s="207" t="s">
        <v>533</v>
      </c>
      <c r="F100" s="208" t="s">
        <v>534</v>
      </c>
      <c r="G100" s="209" t="s">
        <v>302</v>
      </c>
      <c r="H100" s="210">
        <v>9390.6669999999995</v>
      </c>
      <c r="I100" s="211"/>
      <c r="J100" s="212">
        <f>ROUND(I100*H100,2)</f>
        <v>0</v>
      </c>
      <c r="K100" s="208" t="s">
        <v>271</v>
      </c>
      <c r="L100" s="44"/>
      <c r="M100" s="213" t="s">
        <v>19</v>
      </c>
      <c r="N100" s="214" t="s">
        <v>40</v>
      </c>
      <c r="O100" s="84"/>
      <c r="P100" s="215">
        <f>O100*H100</f>
        <v>0</v>
      </c>
      <c r="Q100" s="215">
        <v>0</v>
      </c>
      <c r="R100" s="215">
        <f>Q100*H100</f>
        <v>0</v>
      </c>
      <c r="S100" s="215">
        <v>0</v>
      </c>
      <c r="T100" s="216">
        <f>S100*H100</f>
        <v>0</v>
      </c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R100" s="217" t="s">
        <v>265</v>
      </c>
      <c r="AT100" s="217" t="s">
        <v>267</v>
      </c>
      <c r="AU100" s="217" t="s">
        <v>76</v>
      </c>
      <c r="AY100" s="17" t="s">
        <v>266</v>
      </c>
      <c r="BE100" s="218">
        <f>IF(N100="základní",J100,0)</f>
        <v>0</v>
      </c>
      <c r="BF100" s="218">
        <f>IF(N100="snížená",J100,0)</f>
        <v>0</v>
      </c>
      <c r="BG100" s="218">
        <f>IF(N100="zákl. přenesená",J100,0)</f>
        <v>0</v>
      </c>
      <c r="BH100" s="218">
        <f>IF(N100="sníž. přenesená",J100,0)</f>
        <v>0</v>
      </c>
      <c r="BI100" s="218">
        <f>IF(N100="nulová",J100,0)</f>
        <v>0</v>
      </c>
      <c r="BJ100" s="17" t="s">
        <v>76</v>
      </c>
      <c r="BK100" s="218">
        <f>ROUND(I100*H100,2)</f>
        <v>0</v>
      </c>
      <c r="BL100" s="17" t="s">
        <v>265</v>
      </c>
      <c r="BM100" s="217" t="s">
        <v>6243</v>
      </c>
    </row>
    <row r="101" s="2" customFormat="1">
      <c r="A101" s="38"/>
      <c r="B101" s="39"/>
      <c r="C101" s="40"/>
      <c r="D101" s="219" t="s">
        <v>273</v>
      </c>
      <c r="E101" s="40"/>
      <c r="F101" s="220" t="s">
        <v>536</v>
      </c>
      <c r="G101" s="40"/>
      <c r="H101" s="40"/>
      <c r="I101" s="221"/>
      <c r="J101" s="40"/>
      <c r="K101" s="40"/>
      <c r="L101" s="44"/>
      <c r="M101" s="222"/>
      <c r="N101" s="223"/>
      <c r="O101" s="84"/>
      <c r="P101" s="84"/>
      <c r="Q101" s="84"/>
      <c r="R101" s="84"/>
      <c r="S101" s="84"/>
      <c r="T101" s="85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T101" s="17" t="s">
        <v>273</v>
      </c>
      <c r="AU101" s="17" t="s">
        <v>76</v>
      </c>
    </row>
    <row r="102" s="12" customFormat="1">
      <c r="A102" s="12"/>
      <c r="B102" s="224"/>
      <c r="C102" s="225"/>
      <c r="D102" s="226" t="s">
        <v>275</v>
      </c>
      <c r="E102" s="227" t="s">
        <v>334</v>
      </c>
      <c r="F102" s="228" t="s">
        <v>6244</v>
      </c>
      <c r="G102" s="225"/>
      <c r="H102" s="229">
        <v>9390.6669999999995</v>
      </c>
      <c r="I102" s="230"/>
      <c r="J102" s="225"/>
      <c r="K102" s="225"/>
      <c r="L102" s="231"/>
      <c r="M102" s="236"/>
      <c r="N102" s="237"/>
      <c r="O102" s="237"/>
      <c r="P102" s="237"/>
      <c r="Q102" s="237"/>
      <c r="R102" s="237"/>
      <c r="S102" s="237"/>
      <c r="T102" s="238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T102" s="235" t="s">
        <v>275</v>
      </c>
      <c r="AU102" s="235" t="s">
        <v>76</v>
      </c>
      <c r="AV102" s="12" t="s">
        <v>78</v>
      </c>
      <c r="AW102" s="12" t="s">
        <v>31</v>
      </c>
      <c r="AX102" s="12" t="s">
        <v>76</v>
      </c>
      <c r="AY102" s="235" t="s">
        <v>266</v>
      </c>
    </row>
    <row r="103" s="2" customFormat="1" ht="24.15" customHeight="1">
      <c r="A103" s="38"/>
      <c r="B103" s="39"/>
      <c r="C103" s="206" t="s">
        <v>338</v>
      </c>
      <c r="D103" s="206" t="s">
        <v>267</v>
      </c>
      <c r="E103" s="207" t="s">
        <v>538</v>
      </c>
      <c r="F103" s="208" t="s">
        <v>539</v>
      </c>
      <c r="G103" s="209" t="s">
        <v>293</v>
      </c>
      <c r="H103" s="210">
        <v>28172</v>
      </c>
      <c r="I103" s="211"/>
      <c r="J103" s="212">
        <f>ROUND(I103*H103,2)</f>
        <v>0</v>
      </c>
      <c r="K103" s="208" t="s">
        <v>271</v>
      </c>
      <c r="L103" s="44"/>
      <c r="M103" s="213" t="s">
        <v>19</v>
      </c>
      <c r="N103" s="214" t="s">
        <v>40</v>
      </c>
      <c r="O103" s="84"/>
      <c r="P103" s="215">
        <f>O103*H103</f>
        <v>0</v>
      </c>
      <c r="Q103" s="215">
        <v>0</v>
      </c>
      <c r="R103" s="215">
        <f>Q103*H103</f>
        <v>0</v>
      </c>
      <c r="S103" s="215">
        <v>0</v>
      </c>
      <c r="T103" s="216">
        <f>S103*H103</f>
        <v>0</v>
      </c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R103" s="217" t="s">
        <v>265</v>
      </c>
      <c r="AT103" s="217" t="s">
        <v>267</v>
      </c>
      <c r="AU103" s="217" t="s">
        <v>76</v>
      </c>
      <c r="AY103" s="17" t="s">
        <v>266</v>
      </c>
      <c r="BE103" s="218">
        <f>IF(N103="základní",J103,0)</f>
        <v>0</v>
      </c>
      <c r="BF103" s="218">
        <f>IF(N103="snížená",J103,0)</f>
        <v>0</v>
      </c>
      <c r="BG103" s="218">
        <f>IF(N103="zákl. přenesená",J103,0)</f>
        <v>0</v>
      </c>
      <c r="BH103" s="218">
        <f>IF(N103="sníž. přenesená",J103,0)</f>
        <v>0</v>
      </c>
      <c r="BI103" s="218">
        <f>IF(N103="nulová",J103,0)</f>
        <v>0</v>
      </c>
      <c r="BJ103" s="17" t="s">
        <v>76</v>
      </c>
      <c r="BK103" s="218">
        <f>ROUND(I103*H103,2)</f>
        <v>0</v>
      </c>
      <c r="BL103" s="17" t="s">
        <v>265</v>
      </c>
      <c r="BM103" s="217" t="s">
        <v>6245</v>
      </c>
    </row>
    <row r="104" s="2" customFormat="1">
      <c r="A104" s="38"/>
      <c r="B104" s="39"/>
      <c r="C104" s="40"/>
      <c r="D104" s="219" t="s">
        <v>273</v>
      </c>
      <c r="E104" s="40"/>
      <c r="F104" s="220" t="s">
        <v>541</v>
      </c>
      <c r="G104" s="40"/>
      <c r="H104" s="40"/>
      <c r="I104" s="221"/>
      <c r="J104" s="40"/>
      <c r="K104" s="40"/>
      <c r="L104" s="44"/>
      <c r="M104" s="222"/>
      <c r="N104" s="223"/>
      <c r="O104" s="84"/>
      <c r="P104" s="84"/>
      <c r="Q104" s="84"/>
      <c r="R104" s="84"/>
      <c r="S104" s="84"/>
      <c r="T104" s="85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T104" s="17" t="s">
        <v>273</v>
      </c>
      <c r="AU104" s="17" t="s">
        <v>76</v>
      </c>
    </row>
    <row r="105" s="12" customFormat="1">
      <c r="A105" s="12"/>
      <c r="B105" s="224"/>
      <c r="C105" s="225"/>
      <c r="D105" s="226" t="s">
        <v>275</v>
      </c>
      <c r="E105" s="227" t="s">
        <v>1689</v>
      </c>
      <c r="F105" s="228" t="s">
        <v>6246</v>
      </c>
      <c r="G105" s="225"/>
      <c r="H105" s="229">
        <v>18781.332999999999</v>
      </c>
      <c r="I105" s="230"/>
      <c r="J105" s="225"/>
      <c r="K105" s="225"/>
      <c r="L105" s="231"/>
      <c r="M105" s="236"/>
      <c r="N105" s="237"/>
      <c r="O105" s="237"/>
      <c r="P105" s="237"/>
      <c r="Q105" s="237"/>
      <c r="R105" s="237"/>
      <c r="S105" s="237"/>
      <c r="T105" s="238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T105" s="235" t="s">
        <v>275</v>
      </c>
      <c r="AU105" s="235" t="s">
        <v>76</v>
      </c>
      <c r="AV105" s="12" t="s">
        <v>78</v>
      </c>
      <c r="AW105" s="12" t="s">
        <v>31</v>
      </c>
      <c r="AX105" s="12" t="s">
        <v>69</v>
      </c>
      <c r="AY105" s="235" t="s">
        <v>266</v>
      </c>
    </row>
    <row r="106" s="12" customFormat="1">
      <c r="A106" s="12"/>
      <c r="B106" s="224"/>
      <c r="C106" s="225"/>
      <c r="D106" s="226" t="s">
        <v>275</v>
      </c>
      <c r="E106" s="227" t="s">
        <v>1637</v>
      </c>
      <c r="F106" s="228" t="s">
        <v>6247</v>
      </c>
      <c r="G106" s="225"/>
      <c r="H106" s="229">
        <v>9390.6669999999995</v>
      </c>
      <c r="I106" s="230"/>
      <c r="J106" s="225"/>
      <c r="K106" s="225"/>
      <c r="L106" s="231"/>
      <c r="M106" s="236"/>
      <c r="N106" s="237"/>
      <c r="O106" s="237"/>
      <c r="P106" s="237"/>
      <c r="Q106" s="237"/>
      <c r="R106" s="237"/>
      <c r="S106" s="237"/>
      <c r="T106" s="238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T106" s="235" t="s">
        <v>275</v>
      </c>
      <c r="AU106" s="235" t="s">
        <v>76</v>
      </c>
      <c r="AV106" s="12" t="s">
        <v>78</v>
      </c>
      <c r="AW106" s="12" t="s">
        <v>31</v>
      </c>
      <c r="AX106" s="12" t="s">
        <v>69</v>
      </c>
      <c r="AY106" s="235" t="s">
        <v>266</v>
      </c>
    </row>
    <row r="107" s="12" customFormat="1">
      <c r="A107" s="12"/>
      <c r="B107" s="224"/>
      <c r="C107" s="225"/>
      <c r="D107" s="226" t="s">
        <v>275</v>
      </c>
      <c r="E107" s="227" t="s">
        <v>1692</v>
      </c>
      <c r="F107" s="228" t="s">
        <v>1693</v>
      </c>
      <c r="G107" s="225"/>
      <c r="H107" s="229">
        <v>28172</v>
      </c>
      <c r="I107" s="230"/>
      <c r="J107" s="225"/>
      <c r="K107" s="225"/>
      <c r="L107" s="231"/>
      <c r="M107" s="232"/>
      <c r="N107" s="233"/>
      <c r="O107" s="233"/>
      <c r="P107" s="233"/>
      <c r="Q107" s="233"/>
      <c r="R107" s="233"/>
      <c r="S107" s="233"/>
      <c r="T107" s="234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T107" s="235" t="s">
        <v>275</v>
      </c>
      <c r="AU107" s="235" t="s">
        <v>76</v>
      </c>
      <c r="AV107" s="12" t="s">
        <v>78</v>
      </c>
      <c r="AW107" s="12" t="s">
        <v>31</v>
      </c>
      <c r="AX107" s="12" t="s">
        <v>76</v>
      </c>
      <c r="AY107" s="235" t="s">
        <v>266</v>
      </c>
    </row>
    <row r="108" s="2" customFormat="1" ht="6.96" customHeight="1">
      <c r="A108" s="38"/>
      <c r="B108" s="59"/>
      <c r="C108" s="60"/>
      <c r="D108" s="60"/>
      <c r="E108" s="60"/>
      <c r="F108" s="60"/>
      <c r="G108" s="60"/>
      <c r="H108" s="60"/>
      <c r="I108" s="60"/>
      <c r="J108" s="60"/>
      <c r="K108" s="60"/>
      <c r="L108" s="44"/>
      <c r="M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</sheetData>
  <sheetProtection sheet="1" autoFilter="0" formatColumns="0" formatRows="0" objects="1" scenarios="1" spinCount="100000" saltValue="F033gN9FoltDc9ng+cu29Rxnkemdk7FX0ryM8ZiK4VHxxDaIcbKypdTpdx7yWWlO3wbWRpRwc3f2HmAr2Codbw==" hashValue="xnKEw7D0Xr25mXrSyvnW2wfnzes3egfXQTc+gLovWRnGcrr9dorte/YbrWVblnj9Fczy+N5Hq5f3V5rHfGvzrw==" algorithmName="SHA-512" password="CC35"/>
  <autoFilter ref="C85:K107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4:H74"/>
    <mergeCell ref="E76:H76"/>
    <mergeCell ref="E78:H78"/>
    <mergeCell ref="L2:V2"/>
  </mergeCells>
  <hyperlinks>
    <hyperlink ref="F89" r:id="rId1" display="https://podminky.urs.cz/item/CS_URS_2021_02/122251107"/>
    <hyperlink ref="F92" r:id="rId2" display="https://podminky.urs.cz/item/CS_URS_2021_02/162351104"/>
    <hyperlink ref="F95" r:id="rId3" display="https://podminky.urs.cz/item/CS_URS_2021_02/162751117"/>
    <hyperlink ref="F98" r:id="rId4" display="https://podminky.urs.cz/item/CS_URS_2021_02/167151111"/>
    <hyperlink ref="F101" r:id="rId5" display="https://podminky.urs.cz/item/CS_URS_2021_02/171201231"/>
    <hyperlink ref="F104" r:id="rId6" display="https://podminky.urs.cz/item/CS_URS_2021_02/1712512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7"/>
</worksheet>
</file>

<file path=xl/worksheets/sheet4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223</v>
      </c>
      <c r="AZ2" s="138" t="s">
        <v>306</v>
      </c>
      <c r="BA2" s="138" t="s">
        <v>306</v>
      </c>
      <c r="BB2" s="138" t="s">
        <v>19</v>
      </c>
      <c r="BC2" s="138" t="s">
        <v>6248</v>
      </c>
      <c r="BD2" s="138" t="s">
        <v>78</v>
      </c>
    </row>
    <row r="3" hidden="1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20"/>
      <c r="AT3" s="17" t="s">
        <v>78</v>
      </c>
      <c r="AZ3" s="138" t="s">
        <v>1637</v>
      </c>
      <c r="BA3" s="138" t="s">
        <v>1637</v>
      </c>
      <c r="BB3" s="138" t="s">
        <v>19</v>
      </c>
      <c r="BC3" s="138" t="s">
        <v>6249</v>
      </c>
      <c r="BD3" s="138" t="s">
        <v>78</v>
      </c>
    </row>
    <row r="4" hidden="1" s="1" customFormat="1" ht="24.96" customHeight="1">
      <c r="B4" s="20"/>
      <c r="D4" s="141" t="s">
        <v>240</v>
      </c>
      <c r="L4" s="20"/>
      <c r="M4" s="142" t="s">
        <v>10</v>
      </c>
      <c r="AT4" s="17" t="s">
        <v>4</v>
      </c>
    </row>
    <row r="5" hidden="1" s="1" customFormat="1" ht="6.96" customHeight="1">
      <c r="B5" s="20"/>
      <c r="L5" s="20"/>
    </row>
    <row r="6" hidden="1" s="1" customFormat="1" ht="12" customHeight="1">
      <c r="B6" s="20"/>
      <c r="D6" s="143" t="s">
        <v>16</v>
      </c>
      <c r="L6" s="20"/>
    </row>
    <row r="7" hidden="1" s="1" customFormat="1" ht="16.5" customHeight="1">
      <c r="B7" s="20"/>
      <c r="E7" s="144" t="str">
        <f>'Rekapitulace stavby'!K6</f>
        <v>3. STAVBA - FIALOVÁ - Vozovna Pisárky, etapa III. - vratná tramvajová smyčka</v>
      </c>
      <c r="F7" s="143"/>
      <c r="G7" s="143"/>
      <c r="H7" s="143"/>
      <c r="L7" s="20"/>
    </row>
    <row r="8" hidden="1" s="1" customFormat="1" ht="12" customHeight="1">
      <c r="B8" s="20"/>
      <c r="D8" s="143" t="s">
        <v>241</v>
      </c>
      <c r="L8" s="20"/>
    </row>
    <row r="9" hidden="1" s="2" customFormat="1" ht="16.5" customHeight="1">
      <c r="A9" s="38"/>
      <c r="B9" s="44"/>
      <c r="C9" s="38"/>
      <c r="D9" s="38"/>
      <c r="E9" s="144" t="s">
        <v>6211</v>
      </c>
      <c r="F9" s="38"/>
      <c r="G9" s="38"/>
      <c r="H9" s="38"/>
      <c r="I9" s="38"/>
      <c r="J9" s="38"/>
      <c r="K9" s="38"/>
      <c r="L9" s="145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hidden="1" s="2" customFormat="1" ht="12" customHeight="1">
      <c r="A10" s="38"/>
      <c r="B10" s="44"/>
      <c r="C10" s="38"/>
      <c r="D10" s="143" t="s">
        <v>243</v>
      </c>
      <c r="E10" s="38"/>
      <c r="F10" s="38"/>
      <c r="G10" s="38"/>
      <c r="H10" s="38"/>
      <c r="I10" s="38"/>
      <c r="J10" s="38"/>
      <c r="K10" s="38"/>
      <c r="L10" s="145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hidden="1" s="2" customFormat="1" ht="16.5" customHeight="1">
      <c r="A11" s="38"/>
      <c r="B11" s="44"/>
      <c r="C11" s="38"/>
      <c r="D11" s="38"/>
      <c r="E11" s="146" t="s">
        <v>6250</v>
      </c>
      <c r="F11" s="38"/>
      <c r="G11" s="38"/>
      <c r="H11" s="38"/>
      <c r="I11" s="38"/>
      <c r="J11" s="38"/>
      <c r="K11" s="38"/>
      <c r="L11" s="145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hidden="1" s="2" customFormat="1">
      <c r="A12" s="38"/>
      <c r="B12" s="44"/>
      <c r="C12" s="38"/>
      <c r="D12" s="38"/>
      <c r="E12" s="38"/>
      <c r="F12" s="38"/>
      <c r="G12" s="38"/>
      <c r="H12" s="38"/>
      <c r="I12" s="38"/>
      <c r="J12" s="38"/>
      <c r="K12" s="38"/>
      <c r="L12" s="145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hidden="1" s="2" customFormat="1" ht="12" customHeight="1">
      <c r="A13" s="38"/>
      <c r="B13" s="44"/>
      <c r="C13" s="38"/>
      <c r="D13" s="143" t="s">
        <v>18</v>
      </c>
      <c r="E13" s="38"/>
      <c r="F13" s="133" t="s">
        <v>19</v>
      </c>
      <c r="G13" s="38"/>
      <c r="H13" s="38"/>
      <c r="I13" s="143" t="s">
        <v>20</v>
      </c>
      <c r="J13" s="133" t="s">
        <v>19</v>
      </c>
      <c r="K13" s="38"/>
      <c r="L13" s="145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hidden="1" s="2" customFormat="1" ht="12" customHeight="1">
      <c r="A14" s="38"/>
      <c r="B14" s="44"/>
      <c r="C14" s="38"/>
      <c r="D14" s="143" t="s">
        <v>21</v>
      </c>
      <c r="E14" s="38"/>
      <c r="F14" s="133" t="s">
        <v>22</v>
      </c>
      <c r="G14" s="38"/>
      <c r="H14" s="38"/>
      <c r="I14" s="143" t="s">
        <v>23</v>
      </c>
      <c r="J14" s="147" t="str">
        <f>'Rekapitulace stavby'!AN8</f>
        <v>20. 12. 2021</v>
      </c>
      <c r="K14" s="38"/>
      <c r="L14" s="145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hidden="1" s="2" customFormat="1" ht="10.8" customHeight="1">
      <c r="A15" s="38"/>
      <c r="B15" s="44"/>
      <c r="C15" s="38"/>
      <c r="D15" s="38"/>
      <c r="E15" s="38"/>
      <c r="F15" s="38"/>
      <c r="G15" s="38"/>
      <c r="H15" s="38"/>
      <c r="I15" s="38"/>
      <c r="J15" s="38"/>
      <c r="K15" s="38"/>
      <c r="L15" s="145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hidden="1" s="2" customFormat="1" ht="12" customHeight="1">
      <c r="A16" s="38"/>
      <c r="B16" s="44"/>
      <c r="C16" s="38"/>
      <c r="D16" s="143" t="s">
        <v>25</v>
      </c>
      <c r="E16" s="38"/>
      <c r="F16" s="38"/>
      <c r="G16" s="38"/>
      <c r="H16" s="38"/>
      <c r="I16" s="143" t="s">
        <v>26</v>
      </c>
      <c r="J16" s="133" t="str">
        <f>IF('Rekapitulace stavby'!AN10="","",'Rekapitulace stavby'!AN10)</f>
        <v/>
      </c>
      <c r="K16" s="38"/>
      <c r="L16" s="145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hidden="1" s="2" customFormat="1" ht="18" customHeight="1">
      <c r="A17" s="38"/>
      <c r="B17" s="44"/>
      <c r="C17" s="38"/>
      <c r="D17" s="38"/>
      <c r="E17" s="133" t="str">
        <f>IF('Rekapitulace stavby'!E11="","",'Rekapitulace stavby'!E11)</f>
        <v xml:space="preserve"> </v>
      </c>
      <c r="F17" s="38"/>
      <c r="G17" s="38"/>
      <c r="H17" s="38"/>
      <c r="I17" s="143" t="s">
        <v>27</v>
      </c>
      <c r="J17" s="133" t="str">
        <f>IF('Rekapitulace stavby'!AN11="","",'Rekapitulace stavby'!AN11)</f>
        <v/>
      </c>
      <c r="K17" s="38"/>
      <c r="L17" s="145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hidden="1" s="2" customFormat="1" ht="6.96" customHeight="1">
      <c r="A18" s="38"/>
      <c r="B18" s="44"/>
      <c r="C18" s="38"/>
      <c r="D18" s="38"/>
      <c r="E18" s="38"/>
      <c r="F18" s="38"/>
      <c r="G18" s="38"/>
      <c r="H18" s="38"/>
      <c r="I18" s="38"/>
      <c r="J18" s="38"/>
      <c r="K18" s="38"/>
      <c r="L18" s="145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hidden="1" s="2" customFormat="1" ht="12" customHeight="1">
      <c r="A19" s="38"/>
      <c r="B19" s="44"/>
      <c r="C19" s="38"/>
      <c r="D19" s="143" t="s">
        <v>28</v>
      </c>
      <c r="E19" s="38"/>
      <c r="F19" s="38"/>
      <c r="G19" s="38"/>
      <c r="H19" s="38"/>
      <c r="I19" s="143" t="s">
        <v>26</v>
      </c>
      <c r="J19" s="33" t="str">
        <f>'Rekapitulace stavby'!AN13</f>
        <v>Vyplň údaj</v>
      </c>
      <c r="K19" s="38"/>
      <c r="L19" s="145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hidden="1" s="2" customFormat="1" ht="18" customHeight="1">
      <c r="A20" s="38"/>
      <c r="B20" s="44"/>
      <c r="C20" s="38"/>
      <c r="D20" s="38"/>
      <c r="E20" s="33" t="str">
        <f>'Rekapitulace stavby'!E14</f>
        <v>Vyplň údaj</v>
      </c>
      <c r="F20" s="133"/>
      <c r="G20" s="133"/>
      <c r="H20" s="133"/>
      <c r="I20" s="143" t="s">
        <v>27</v>
      </c>
      <c r="J20" s="33" t="str">
        <f>'Rekapitulace stavby'!AN14</f>
        <v>Vyplň údaj</v>
      </c>
      <c r="K20" s="38"/>
      <c r="L20" s="145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hidden="1" s="2" customFormat="1" ht="6.96" customHeight="1">
      <c r="A21" s="38"/>
      <c r="B21" s="44"/>
      <c r="C21" s="38"/>
      <c r="D21" s="38"/>
      <c r="E21" s="38"/>
      <c r="F21" s="38"/>
      <c r="G21" s="38"/>
      <c r="H21" s="38"/>
      <c r="I21" s="38"/>
      <c r="J21" s="38"/>
      <c r="K21" s="38"/>
      <c r="L21" s="145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hidden="1" s="2" customFormat="1" ht="12" customHeight="1">
      <c r="A22" s="38"/>
      <c r="B22" s="44"/>
      <c r="C22" s="38"/>
      <c r="D22" s="143" t="s">
        <v>30</v>
      </c>
      <c r="E22" s="38"/>
      <c r="F22" s="38"/>
      <c r="G22" s="38"/>
      <c r="H22" s="38"/>
      <c r="I22" s="143" t="s">
        <v>26</v>
      </c>
      <c r="J22" s="133" t="str">
        <f>IF('Rekapitulace stavby'!AN16="","",'Rekapitulace stavby'!AN16)</f>
        <v/>
      </c>
      <c r="K22" s="38"/>
      <c r="L22" s="145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hidden="1" s="2" customFormat="1" ht="18" customHeight="1">
      <c r="A23" s="38"/>
      <c r="B23" s="44"/>
      <c r="C23" s="38"/>
      <c r="D23" s="38"/>
      <c r="E23" s="133" t="str">
        <f>IF('Rekapitulace stavby'!E17="","",'Rekapitulace stavby'!E17)</f>
        <v xml:space="preserve"> </v>
      </c>
      <c r="F23" s="38"/>
      <c r="G23" s="38"/>
      <c r="H23" s="38"/>
      <c r="I23" s="143" t="s">
        <v>27</v>
      </c>
      <c r="J23" s="133" t="str">
        <f>IF('Rekapitulace stavby'!AN17="","",'Rekapitulace stavby'!AN17)</f>
        <v/>
      </c>
      <c r="K23" s="38"/>
      <c r="L23" s="145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hidden="1" s="2" customFormat="1" ht="6.96" customHeight="1">
      <c r="A24" s="38"/>
      <c r="B24" s="44"/>
      <c r="C24" s="38"/>
      <c r="D24" s="38"/>
      <c r="E24" s="38"/>
      <c r="F24" s="38"/>
      <c r="G24" s="38"/>
      <c r="H24" s="38"/>
      <c r="I24" s="38"/>
      <c r="J24" s="38"/>
      <c r="K24" s="38"/>
      <c r="L24" s="145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hidden="1" s="2" customFormat="1" ht="12" customHeight="1">
      <c r="A25" s="38"/>
      <c r="B25" s="44"/>
      <c r="C25" s="38"/>
      <c r="D25" s="143" t="s">
        <v>32</v>
      </c>
      <c r="E25" s="38"/>
      <c r="F25" s="38"/>
      <c r="G25" s="38"/>
      <c r="H25" s="38"/>
      <c r="I25" s="143" t="s">
        <v>26</v>
      </c>
      <c r="J25" s="133" t="str">
        <f>IF('Rekapitulace stavby'!AN19="","",'Rekapitulace stavby'!AN19)</f>
        <v/>
      </c>
      <c r="K25" s="38"/>
      <c r="L25" s="145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hidden="1" s="2" customFormat="1" ht="18" customHeight="1">
      <c r="A26" s="38"/>
      <c r="B26" s="44"/>
      <c r="C26" s="38"/>
      <c r="D26" s="38"/>
      <c r="E26" s="133" t="str">
        <f>IF('Rekapitulace stavby'!E20="","",'Rekapitulace stavby'!E20)</f>
        <v xml:space="preserve"> </v>
      </c>
      <c r="F26" s="38"/>
      <c r="G26" s="38"/>
      <c r="H26" s="38"/>
      <c r="I26" s="143" t="s">
        <v>27</v>
      </c>
      <c r="J26" s="133" t="str">
        <f>IF('Rekapitulace stavby'!AN20="","",'Rekapitulace stavby'!AN20)</f>
        <v/>
      </c>
      <c r="K26" s="38"/>
      <c r="L26" s="145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hidden="1" s="2" customFormat="1" ht="6.96" customHeight="1">
      <c r="A27" s="38"/>
      <c r="B27" s="44"/>
      <c r="C27" s="38"/>
      <c r="D27" s="38"/>
      <c r="E27" s="38"/>
      <c r="F27" s="38"/>
      <c r="G27" s="38"/>
      <c r="H27" s="38"/>
      <c r="I27" s="38"/>
      <c r="J27" s="38"/>
      <c r="K27" s="38"/>
      <c r="L27" s="145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hidden="1" s="2" customFormat="1" ht="12" customHeight="1">
      <c r="A28" s="38"/>
      <c r="B28" s="44"/>
      <c r="C28" s="38"/>
      <c r="D28" s="143" t="s">
        <v>33</v>
      </c>
      <c r="E28" s="38"/>
      <c r="F28" s="38"/>
      <c r="G28" s="38"/>
      <c r="H28" s="38"/>
      <c r="I28" s="38"/>
      <c r="J28" s="38"/>
      <c r="K28" s="38"/>
      <c r="L28" s="145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hidden="1" s="8" customFormat="1" ht="16.5" customHeight="1">
      <c r="A29" s="148"/>
      <c r="B29" s="149"/>
      <c r="C29" s="148"/>
      <c r="D29" s="148"/>
      <c r="E29" s="150" t="s">
        <v>19</v>
      </c>
      <c r="F29" s="150"/>
      <c r="G29" s="150"/>
      <c r="H29" s="150"/>
      <c r="I29" s="148"/>
      <c r="J29" s="148"/>
      <c r="K29" s="148"/>
      <c r="L29" s="151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</row>
    <row r="30" hidden="1" s="2" customFormat="1" ht="6.96" customHeight="1">
      <c r="A30" s="38"/>
      <c r="B30" s="44"/>
      <c r="C30" s="38"/>
      <c r="D30" s="38"/>
      <c r="E30" s="38"/>
      <c r="F30" s="38"/>
      <c r="G30" s="38"/>
      <c r="H30" s="38"/>
      <c r="I30" s="38"/>
      <c r="J30" s="38"/>
      <c r="K30" s="38"/>
      <c r="L30" s="145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hidden="1" s="2" customFormat="1" ht="6.96" customHeight="1">
      <c r="A31" s="38"/>
      <c r="B31" s="44"/>
      <c r="C31" s="38"/>
      <c r="D31" s="152"/>
      <c r="E31" s="152"/>
      <c r="F31" s="152"/>
      <c r="G31" s="152"/>
      <c r="H31" s="152"/>
      <c r="I31" s="152"/>
      <c r="J31" s="152"/>
      <c r="K31" s="152"/>
      <c r="L31" s="145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hidden="1" s="2" customFormat="1" ht="25.44" customHeight="1">
      <c r="A32" s="38"/>
      <c r="B32" s="44"/>
      <c r="C32" s="38"/>
      <c r="D32" s="153" t="s">
        <v>35</v>
      </c>
      <c r="E32" s="38"/>
      <c r="F32" s="38"/>
      <c r="G32" s="38"/>
      <c r="H32" s="38"/>
      <c r="I32" s="38"/>
      <c r="J32" s="154">
        <f>ROUND(J86, 2)</f>
        <v>0</v>
      </c>
      <c r="K32" s="38"/>
      <c r="L32" s="145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hidden="1" s="2" customFormat="1" ht="6.96" customHeight="1">
      <c r="A33" s="38"/>
      <c r="B33" s="44"/>
      <c r="C33" s="38"/>
      <c r="D33" s="152"/>
      <c r="E33" s="152"/>
      <c r="F33" s="152"/>
      <c r="G33" s="152"/>
      <c r="H33" s="152"/>
      <c r="I33" s="152"/>
      <c r="J33" s="152"/>
      <c r="K33" s="152"/>
      <c r="L33" s="145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hidden="1" s="2" customFormat="1" ht="14.4" customHeight="1">
      <c r="A34" s="38"/>
      <c r="B34" s="44"/>
      <c r="C34" s="38"/>
      <c r="D34" s="38"/>
      <c r="E34" s="38"/>
      <c r="F34" s="155" t="s">
        <v>37</v>
      </c>
      <c r="G34" s="38"/>
      <c r="H34" s="38"/>
      <c r="I34" s="155" t="s">
        <v>36</v>
      </c>
      <c r="J34" s="155" t="s">
        <v>38</v>
      </c>
      <c r="K34" s="38"/>
      <c r="L34" s="145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156" t="s">
        <v>39</v>
      </c>
      <c r="E35" s="143" t="s">
        <v>40</v>
      </c>
      <c r="F35" s="157">
        <f>ROUND((SUM(BE86:BE107)),  2)</f>
        <v>0</v>
      </c>
      <c r="G35" s="38"/>
      <c r="H35" s="38"/>
      <c r="I35" s="158">
        <v>0.20999999999999999</v>
      </c>
      <c r="J35" s="157">
        <f>ROUND(((SUM(BE86:BE107))*I35),  2)</f>
        <v>0</v>
      </c>
      <c r="K35" s="38"/>
      <c r="L35" s="145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3" t="s">
        <v>41</v>
      </c>
      <c r="F36" s="157">
        <f>ROUND((SUM(BF86:BF107)),  2)</f>
        <v>0</v>
      </c>
      <c r="G36" s="38"/>
      <c r="H36" s="38"/>
      <c r="I36" s="158">
        <v>0.14999999999999999</v>
      </c>
      <c r="J36" s="157">
        <f>ROUND(((SUM(BF86:BF107))*I36),  2)</f>
        <v>0</v>
      </c>
      <c r="K36" s="38"/>
      <c r="L36" s="145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3" t="s">
        <v>42</v>
      </c>
      <c r="F37" s="157">
        <f>ROUND((SUM(BG86:BG107)),  2)</f>
        <v>0</v>
      </c>
      <c r="G37" s="38"/>
      <c r="H37" s="38"/>
      <c r="I37" s="158">
        <v>0.20999999999999999</v>
      </c>
      <c r="J37" s="157">
        <f>0</f>
        <v>0</v>
      </c>
      <c r="K37" s="38"/>
      <c r="L37" s="145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44"/>
      <c r="C38" s="38"/>
      <c r="D38" s="38"/>
      <c r="E38" s="143" t="s">
        <v>43</v>
      </c>
      <c r="F38" s="157">
        <f>ROUND((SUM(BH86:BH107)),  2)</f>
        <v>0</v>
      </c>
      <c r="G38" s="38"/>
      <c r="H38" s="38"/>
      <c r="I38" s="158">
        <v>0.14999999999999999</v>
      </c>
      <c r="J38" s="157">
        <f>0</f>
        <v>0</v>
      </c>
      <c r="K38" s="38"/>
      <c r="L38" s="145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44"/>
      <c r="C39" s="38"/>
      <c r="D39" s="38"/>
      <c r="E39" s="143" t="s">
        <v>44</v>
      </c>
      <c r="F39" s="157">
        <f>ROUND((SUM(BI86:BI107)),  2)</f>
        <v>0</v>
      </c>
      <c r="G39" s="38"/>
      <c r="H39" s="38"/>
      <c r="I39" s="158">
        <v>0</v>
      </c>
      <c r="J39" s="157">
        <f>0</f>
        <v>0</v>
      </c>
      <c r="K39" s="38"/>
      <c r="L39" s="145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hidden="1" s="2" customFormat="1" ht="6.96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145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hidden="1" s="2" customFormat="1" ht="25.44" customHeight="1">
      <c r="A41" s="38"/>
      <c r="B41" s="44"/>
      <c r="C41" s="159"/>
      <c r="D41" s="160" t="s">
        <v>45</v>
      </c>
      <c r="E41" s="161"/>
      <c r="F41" s="161"/>
      <c r="G41" s="162" t="s">
        <v>46</v>
      </c>
      <c r="H41" s="163" t="s">
        <v>47</v>
      </c>
      <c r="I41" s="161"/>
      <c r="J41" s="164">
        <f>SUM(J32:J39)</f>
        <v>0</v>
      </c>
      <c r="K41" s="165"/>
      <c r="L41" s="145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hidden="1" s="2" customFormat="1" ht="14.4" customHeight="1">
      <c r="A42" s="38"/>
      <c r="B42" s="166"/>
      <c r="C42" s="167"/>
      <c r="D42" s="167"/>
      <c r="E42" s="167"/>
      <c r="F42" s="167"/>
      <c r="G42" s="167"/>
      <c r="H42" s="167"/>
      <c r="I42" s="167"/>
      <c r="J42" s="167"/>
      <c r="K42" s="167"/>
      <c r="L42" s="145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hidden="1"/>
    <row r="44" hidden="1"/>
    <row r="45" hidden="1"/>
    <row r="46" s="2" customFormat="1" ht="6.96" customHeight="1">
      <c r="A46" s="38"/>
      <c r="B46" s="168"/>
      <c r="C46" s="169"/>
      <c r="D46" s="169"/>
      <c r="E46" s="169"/>
      <c r="F46" s="169"/>
      <c r="G46" s="169"/>
      <c r="H46" s="169"/>
      <c r="I46" s="169"/>
      <c r="J46" s="169"/>
      <c r="K46" s="169"/>
      <c r="L46" s="145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s="2" customFormat="1" ht="24.96" customHeight="1">
      <c r="A47" s="38"/>
      <c r="B47" s="39"/>
      <c r="C47" s="23" t="s">
        <v>245</v>
      </c>
      <c r="D47" s="40"/>
      <c r="E47" s="40"/>
      <c r="F47" s="40"/>
      <c r="G47" s="40"/>
      <c r="H47" s="40"/>
      <c r="I47" s="40"/>
      <c r="J47" s="40"/>
      <c r="K47" s="40"/>
      <c r="L47" s="145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s="2" customFormat="1" ht="6.96" customHeight="1">
      <c r="A48" s="38"/>
      <c r="B48" s="39"/>
      <c r="C48" s="40"/>
      <c r="D48" s="40"/>
      <c r="E48" s="40"/>
      <c r="F48" s="40"/>
      <c r="G48" s="40"/>
      <c r="H48" s="40"/>
      <c r="I48" s="40"/>
      <c r="J48" s="40"/>
      <c r="K48" s="40"/>
      <c r="L48" s="145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s="2" customFormat="1" ht="12" customHeight="1">
      <c r="A49" s="38"/>
      <c r="B49" s="39"/>
      <c r="C49" s="32" t="s">
        <v>16</v>
      </c>
      <c r="D49" s="40"/>
      <c r="E49" s="40"/>
      <c r="F49" s="40"/>
      <c r="G49" s="40"/>
      <c r="H49" s="40"/>
      <c r="I49" s="40"/>
      <c r="J49" s="40"/>
      <c r="K49" s="40"/>
      <c r="L49" s="145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s="2" customFormat="1" ht="16.5" customHeight="1">
      <c r="A50" s="38"/>
      <c r="B50" s="39"/>
      <c r="C50" s="40"/>
      <c r="D50" s="40"/>
      <c r="E50" s="170" t="str">
        <f>E7</f>
        <v>3. STAVBA - FIALOVÁ - Vozovna Pisárky, etapa III. - vratná tramvajová smyčka</v>
      </c>
      <c r="F50" s="32"/>
      <c r="G50" s="32"/>
      <c r="H50" s="32"/>
      <c r="I50" s="40"/>
      <c r="J50" s="40"/>
      <c r="K50" s="40"/>
      <c r="L50" s="145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s="1" customFormat="1" ht="12" customHeight="1">
      <c r="B51" s="21"/>
      <c r="C51" s="32" t="s">
        <v>241</v>
      </c>
      <c r="D51" s="22"/>
      <c r="E51" s="22"/>
      <c r="F51" s="22"/>
      <c r="G51" s="22"/>
      <c r="H51" s="22"/>
      <c r="I51" s="22"/>
      <c r="J51" s="22"/>
      <c r="K51" s="22"/>
      <c r="L51" s="20"/>
    </row>
    <row r="52" s="2" customFormat="1" ht="16.5" customHeight="1">
      <c r="A52" s="38"/>
      <c r="B52" s="39"/>
      <c r="C52" s="40"/>
      <c r="D52" s="40"/>
      <c r="E52" s="170" t="s">
        <v>6211</v>
      </c>
      <c r="F52" s="40"/>
      <c r="G52" s="40"/>
      <c r="H52" s="40"/>
      <c r="I52" s="40"/>
      <c r="J52" s="40"/>
      <c r="K52" s="40"/>
      <c r="L52" s="145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s="2" customFormat="1" ht="12" customHeight="1">
      <c r="A53" s="38"/>
      <c r="B53" s="39"/>
      <c r="C53" s="32" t="s">
        <v>243</v>
      </c>
      <c r="D53" s="40"/>
      <c r="E53" s="40"/>
      <c r="F53" s="40"/>
      <c r="G53" s="40"/>
      <c r="H53" s="40"/>
      <c r="I53" s="40"/>
      <c r="J53" s="40"/>
      <c r="K53" s="40"/>
      <c r="L53" s="145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s="2" customFormat="1" ht="16.5" customHeight="1">
      <c r="A54" s="38"/>
      <c r="B54" s="39"/>
      <c r="C54" s="40"/>
      <c r="D54" s="40"/>
      <c r="E54" s="69" t="str">
        <f>E11</f>
        <v>SO 801.3 - Hrubé terénní úpravy - OS Smyčka (MSKP 1. etapa - OD)</v>
      </c>
      <c r="F54" s="40"/>
      <c r="G54" s="40"/>
      <c r="H54" s="40"/>
      <c r="I54" s="40"/>
      <c r="J54" s="40"/>
      <c r="K54" s="40"/>
      <c r="L54" s="145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s="2" customFormat="1" ht="6.96" customHeight="1">
      <c r="A55" s="38"/>
      <c r="B55" s="39"/>
      <c r="C55" s="40"/>
      <c r="D55" s="40"/>
      <c r="E55" s="40"/>
      <c r="F55" s="40"/>
      <c r="G55" s="40"/>
      <c r="H55" s="40"/>
      <c r="I55" s="40"/>
      <c r="J55" s="40"/>
      <c r="K55" s="40"/>
      <c r="L55" s="145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s="2" customFormat="1" ht="12" customHeight="1">
      <c r="A56" s="38"/>
      <c r="B56" s="39"/>
      <c r="C56" s="32" t="s">
        <v>21</v>
      </c>
      <c r="D56" s="40"/>
      <c r="E56" s="40"/>
      <c r="F56" s="27" t="str">
        <f>F14</f>
        <v xml:space="preserve"> </v>
      </c>
      <c r="G56" s="40"/>
      <c r="H56" s="40"/>
      <c r="I56" s="32" t="s">
        <v>23</v>
      </c>
      <c r="J56" s="72" t="str">
        <f>IF(J14="","",J14)</f>
        <v>20. 12. 2021</v>
      </c>
      <c r="K56" s="40"/>
      <c r="L56" s="145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s="2" customFormat="1" ht="6.96" customHeight="1">
      <c r="A57" s="38"/>
      <c r="B57" s="39"/>
      <c r="C57" s="40"/>
      <c r="D57" s="40"/>
      <c r="E57" s="40"/>
      <c r="F57" s="40"/>
      <c r="G57" s="40"/>
      <c r="H57" s="40"/>
      <c r="I57" s="40"/>
      <c r="J57" s="40"/>
      <c r="K57" s="40"/>
      <c r="L57" s="145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s="2" customFormat="1" ht="15.15" customHeight="1">
      <c r="A58" s="38"/>
      <c r="B58" s="39"/>
      <c r="C58" s="32" t="s">
        <v>25</v>
      </c>
      <c r="D58" s="40"/>
      <c r="E58" s="40"/>
      <c r="F58" s="27" t="str">
        <f>E17</f>
        <v xml:space="preserve"> </v>
      </c>
      <c r="G58" s="40"/>
      <c r="H58" s="40"/>
      <c r="I58" s="32" t="s">
        <v>30</v>
      </c>
      <c r="J58" s="36" t="str">
        <f>E23</f>
        <v xml:space="preserve"> </v>
      </c>
      <c r="K58" s="40"/>
      <c r="L58" s="145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</row>
    <row r="59" s="2" customFormat="1" ht="15.15" customHeight="1">
      <c r="A59" s="38"/>
      <c r="B59" s="39"/>
      <c r="C59" s="32" t="s">
        <v>28</v>
      </c>
      <c r="D59" s="40"/>
      <c r="E59" s="40"/>
      <c r="F59" s="27" t="str">
        <f>IF(E20="","",E20)</f>
        <v>Vyplň údaj</v>
      </c>
      <c r="G59" s="40"/>
      <c r="H59" s="40"/>
      <c r="I59" s="32" t="s">
        <v>32</v>
      </c>
      <c r="J59" s="36" t="str">
        <f>E26</f>
        <v xml:space="preserve"> </v>
      </c>
      <c r="K59" s="40"/>
      <c r="L59" s="145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</row>
    <row r="60" s="2" customFormat="1" ht="10.32" customHeight="1">
      <c r="A60" s="38"/>
      <c r="B60" s="39"/>
      <c r="C60" s="40"/>
      <c r="D60" s="40"/>
      <c r="E60" s="40"/>
      <c r="F60" s="40"/>
      <c r="G60" s="40"/>
      <c r="H60" s="40"/>
      <c r="I60" s="40"/>
      <c r="J60" s="40"/>
      <c r="K60" s="40"/>
      <c r="L60" s="145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</row>
    <row r="61" s="2" customFormat="1" ht="29.28" customHeight="1">
      <c r="A61" s="38"/>
      <c r="B61" s="39"/>
      <c r="C61" s="171" t="s">
        <v>246</v>
      </c>
      <c r="D61" s="172"/>
      <c r="E61" s="172"/>
      <c r="F61" s="172"/>
      <c r="G61" s="172"/>
      <c r="H61" s="172"/>
      <c r="I61" s="172"/>
      <c r="J61" s="173" t="s">
        <v>247</v>
      </c>
      <c r="K61" s="172"/>
      <c r="L61" s="145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 s="2" customFormat="1" ht="10.32" customHeight="1">
      <c r="A62" s="38"/>
      <c r="B62" s="39"/>
      <c r="C62" s="40"/>
      <c r="D62" s="40"/>
      <c r="E62" s="40"/>
      <c r="F62" s="40"/>
      <c r="G62" s="40"/>
      <c r="H62" s="40"/>
      <c r="I62" s="40"/>
      <c r="J62" s="40"/>
      <c r="K62" s="40"/>
      <c r="L62" s="145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</row>
    <row r="63" s="2" customFormat="1" ht="22.8" customHeight="1">
      <c r="A63" s="38"/>
      <c r="B63" s="39"/>
      <c r="C63" s="174" t="s">
        <v>67</v>
      </c>
      <c r="D63" s="40"/>
      <c r="E63" s="40"/>
      <c r="F63" s="40"/>
      <c r="G63" s="40"/>
      <c r="H63" s="40"/>
      <c r="I63" s="40"/>
      <c r="J63" s="102">
        <f>J86</f>
        <v>0</v>
      </c>
      <c r="K63" s="40"/>
      <c r="L63" s="145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U63" s="17" t="s">
        <v>248</v>
      </c>
    </row>
    <row r="64" s="9" customFormat="1" ht="24.96" customHeight="1">
      <c r="A64" s="9"/>
      <c r="B64" s="175"/>
      <c r="C64" s="176"/>
      <c r="D64" s="177" t="s">
        <v>287</v>
      </c>
      <c r="E64" s="178"/>
      <c r="F64" s="178"/>
      <c r="G64" s="178"/>
      <c r="H64" s="178"/>
      <c r="I64" s="178"/>
      <c r="J64" s="179">
        <f>J87</f>
        <v>0</v>
      </c>
      <c r="K64" s="176"/>
      <c r="L64" s="180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2" customFormat="1" ht="21.84" customHeight="1">
      <c r="A65" s="38"/>
      <c r="B65" s="39"/>
      <c r="C65" s="40"/>
      <c r="D65" s="40"/>
      <c r="E65" s="40"/>
      <c r="F65" s="40"/>
      <c r="G65" s="40"/>
      <c r="H65" s="40"/>
      <c r="I65" s="40"/>
      <c r="J65" s="40"/>
      <c r="K65" s="40"/>
      <c r="L65" s="145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 s="2" customFormat="1" ht="6.96" customHeight="1">
      <c r="A66" s="38"/>
      <c r="B66" s="59"/>
      <c r="C66" s="60"/>
      <c r="D66" s="60"/>
      <c r="E66" s="60"/>
      <c r="F66" s="60"/>
      <c r="G66" s="60"/>
      <c r="H66" s="60"/>
      <c r="I66" s="60"/>
      <c r="J66" s="60"/>
      <c r="K66" s="60"/>
      <c r="L66" s="145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</row>
    <row r="70" s="2" customFormat="1" ht="6.96" customHeight="1">
      <c r="A70" s="38"/>
      <c r="B70" s="61"/>
      <c r="C70" s="62"/>
      <c r="D70" s="62"/>
      <c r="E70" s="62"/>
      <c r="F70" s="62"/>
      <c r="G70" s="62"/>
      <c r="H70" s="62"/>
      <c r="I70" s="62"/>
      <c r="J70" s="62"/>
      <c r="K70" s="62"/>
      <c r="L70" s="145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</row>
    <row r="71" s="2" customFormat="1" ht="24.96" customHeight="1">
      <c r="A71" s="38"/>
      <c r="B71" s="39"/>
      <c r="C71" s="23" t="s">
        <v>250</v>
      </c>
      <c r="D71" s="40"/>
      <c r="E71" s="40"/>
      <c r="F71" s="40"/>
      <c r="G71" s="40"/>
      <c r="H71" s="40"/>
      <c r="I71" s="40"/>
      <c r="J71" s="40"/>
      <c r="K71" s="40"/>
      <c r="L71" s="145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</row>
    <row r="72" s="2" customFormat="1" ht="6.96" customHeight="1">
      <c r="A72" s="38"/>
      <c r="B72" s="39"/>
      <c r="C72" s="40"/>
      <c r="D72" s="40"/>
      <c r="E72" s="40"/>
      <c r="F72" s="40"/>
      <c r="G72" s="40"/>
      <c r="H72" s="40"/>
      <c r="I72" s="40"/>
      <c r="J72" s="40"/>
      <c r="K72" s="40"/>
      <c r="L72" s="145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</row>
    <row r="73" s="2" customFormat="1" ht="12" customHeight="1">
      <c r="A73" s="38"/>
      <c r="B73" s="39"/>
      <c r="C73" s="32" t="s">
        <v>16</v>
      </c>
      <c r="D73" s="40"/>
      <c r="E73" s="40"/>
      <c r="F73" s="40"/>
      <c r="G73" s="40"/>
      <c r="H73" s="40"/>
      <c r="I73" s="40"/>
      <c r="J73" s="40"/>
      <c r="K73" s="40"/>
      <c r="L73" s="145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</row>
    <row r="74" s="2" customFormat="1" ht="16.5" customHeight="1">
      <c r="A74" s="38"/>
      <c r="B74" s="39"/>
      <c r="C74" s="40"/>
      <c r="D74" s="40"/>
      <c r="E74" s="170" t="str">
        <f>E7</f>
        <v>3. STAVBA - FIALOVÁ - Vozovna Pisárky, etapa III. - vratná tramvajová smyčka</v>
      </c>
      <c r="F74" s="32"/>
      <c r="G74" s="32"/>
      <c r="H74" s="32"/>
      <c r="I74" s="40"/>
      <c r="J74" s="40"/>
      <c r="K74" s="40"/>
      <c r="L74" s="145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</row>
    <row r="75" s="1" customFormat="1" ht="12" customHeight="1">
      <c r="B75" s="21"/>
      <c r="C75" s="32" t="s">
        <v>241</v>
      </c>
      <c r="D75" s="22"/>
      <c r="E75" s="22"/>
      <c r="F75" s="22"/>
      <c r="G75" s="22"/>
      <c r="H75" s="22"/>
      <c r="I75" s="22"/>
      <c r="J75" s="22"/>
      <c r="K75" s="22"/>
      <c r="L75" s="20"/>
    </row>
    <row r="76" s="2" customFormat="1" ht="16.5" customHeight="1">
      <c r="A76" s="38"/>
      <c r="B76" s="39"/>
      <c r="C76" s="40"/>
      <c r="D76" s="40"/>
      <c r="E76" s="170" t="s">
        <v>6211</v>
      </c>
      <c r="F76" s="40"/>
      <c r="G76" s="40"/>
      <c r="H76" s="40"/>
      <c r="I76" s="40"/>
      <c r="J76" s="40"/>
      <c r="K76" s="40"/>
      <c r="L76" s="145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2" customHeight="1">
      <c r="A77" s="38"/>
      <c r="B77" s="39"/>
      <c r="C77" s="32" t="s">
        <v>243</v>
      </c>
      <c r="D77" s="40"/>
      <c r="E77" s="40"/>
      <c r="F77" s="40"/>
      <c r="G77" s="40"/>
      <c r="H77" s="40"/>
      <c r="I77" s="40"/>
      <c r="J77" s="40"/>
      <c r="K77" s="40"/>
      <c r="L77" s="145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78" s="2" customFormat="1" ht="16.5" customHeight="1">
      <c r="A78" s="38"/>
      <c r="B78" s="39"/>
      <c r="C78" s="40"/>
      <c r="D78" s="40"/>
      <c r="E78" s="69" t="str">
        <f>E11</f>
        <v>SO 801.3 - Hrubé terénní úpravy - OS Smyčka (MSKP 1. etapa - OD)</v>
      </c>
      <c r="F78" s="40"/>
      <c r="G78" s="40"/>
      <c r="H78" s="40"/>
      <c r="I78" s="40"/>
      <c r="J78" s="40"/>
      <c r="K78" s="40"/>
      <c r="L78" s="145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</row>
    <row r="79" s="2" customFormat="1" ht="6.96" customHeight="1">
      <c r="A79" s="38"/>
      <c r="B79" s="39"/>
      <c r="C79" s="40"/>
      <c r="D79" s="40"/>
      <c r="E79" s="40"/>
      <c r="F79" s="40"/>
      <c r="G79" s="40"/>
      <c r="H79" s="40"/>
      <c r="I79" s="40"/>
      <c r="J79" s="40"/>
      <c r="K79" s="40"/>
      <c r="L79" s="145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</row>
    <row r="80" s="2" customFormat="1" ht="12" customHeight="1">
      <c r="A80" s="38"/>
      <c r="B80" s="39"/>
      <c r="C80" s="32" t="s">
        <v>21</v>
      </c>
      <c r="D80" s="40"/>
      <c r="E80" s="40"/>
      <c r="F80" s="27" t="str">
        <f>F14</f>
        <v xml:space="preserve"> </v>
      </c>
      <c r="G80" s="40"/>
      <c r="H80" s="40"/>
      <c r="I80" s="32" t="s">
        <v>23</v>
      </c>
      <c r="J80" s="72" t="str">
        <f>IF(J14="","",J14)</f>
        <v>20. 12. 2021</v>
      </c>
      <c r="K80" s="40"/>
      <c r="L80" s="145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6.96" customHeight="1">
      <c r="A81" s="38"/>
      <c r="B81" s="39"/>
      <c r="C81" s="40"/>
      <c r="D81" s="40"/>
      <c r="E81" s="40"/>
      <c r="F81" s="40"/>
      <c r="G81" s="40"/>
      <c r="H81" s="40"/>
      <c r="I81" s="40"/>
      <c r="J81" s="40"/>
      <c r="K81" s="40"/>
      <c r="L81" s="145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15.15" customHeight="1">
      <c r="A82" s="38"/>
      <c r="B82" s="39"/>
      <c r="C82" s="32" t="s">
        <v>25</v>
      </c>
      <c r="D82" s="40"/>
      <c r="E82" s="40"/>
      <c r="F82" s="27" t="str">
        <f>E17</f>
        <v xml:space="preserve"> </v>
      </c>
      <c r="G82" s="40"/>
      <c r="H82" s="40"/>
      <c r="I82" s="32" t="s">
        <v>30</v>
      </c>
      <c r="J82" s="36" t="str">
        <f>E23</f>
        <v xml:space="preserve"> </v>
      </c>
      <c r="K82" s="40"/>
      <c r="L82" s="145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15.15" customHeight="1">
      <c r="A83" s="38"/>
      <c r="B83" s="39"/>
      <c r="C83" s="32" t="s">
        <v>28</v>
      </c>
      <c r="D83" s="40"/>
      <c r="E83" s="40"/>
      <c r="F83" s="27" t="str">
        <f>IF(E20="","",E20)</f>
        <v>Vyplň údaj</v>
      </c>
      <c r="G83" s="40"/>
      <c r="H83" s="40"/>
      <c r="I83" s="32" t="s">
        <v>32</v>
      </c>
      <c r="J83" s="36" t="str">
        <f>E26</f>
        <v xml:space="preserve"> </v>
      </c>
      <c r="K83" s="40"/>
      <c r="L83" s="145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0.32" customHeight="1">
      <c r="A84" s="38"/>
      <c r="B84" s="39"/>
      <c r="C84" s="40"/>
      <c r="D84" s="40"/>
      <c r="E84" s="40"/>
      <c r="F84" s="40"/>
      <c r="G84" s="40"/>
      <c r="H84" s="40"/>
      <c r="I84" s="40"/>
      <c r="J84" s="40"/>
      <c r="K84" s="40"/>
      <c r="L84" s="145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10" customFormat="1" ht="29.28" customHeight="1">
      <c r="A85" s="181"/>
      <c r="B85" s="182"/>
      <c r="C85" s="183" t="s">
        <v>251</v>
      </c>
      <c r="D85" s="184" t="s">
        <v>54</v>
      </c>
      <c r="E85" s="184" t="s">
        <v>50</v>
      </c>
      <c r="F85" s="184" t="s">
        <v>51</v>
      </c>
      <c r="G85" s="184" t="s">
        <v>252</v>
      </c>
      <c r="H85" s="184" t="s">
        <v>253</v>
      </c>
      <c r="I85" s="184" t="s">
        <v>254</v>
      </c>
      <c r="J85" s="184" t="s">
        <v>247</v>
      </c>
      <c r="K85" s="185" t="s">
        <v>255</v>
      </c>
      <c r="L85" s="186"/>
      <c r="M85" s="92" t="s">
        <v>19</v>
      </c>
      <c r="N85" s="93" t="s">
        <v>39</v>
      </c>
      <c r="O85" s="93" t="s">
        <v>256</v>
      </c>
      <c r="P85" s="93" t="s">
        <v>257</v>
      </c>
      <c r="Q85" s="93" t="s">
        <v>258</v>
      </c>
      <c r="R85" s="93" t="s">
        <v>259</v>
      </c>
      <c r="S85" s="93" t="s">
        <v>260</v>
      </c>
      <c r="T85" s="94" t="s">
        <v>261</v>
      </c>
      <c r="U85" s="181"/>
      <c r="V85" s="181"/>
      <c r="W85" s="181"/>
      <c r="X85" s="181"/>
      <c r="Y85" s="181"/>
      <c r="Z85" s="181"/>
      <c r="AA85" s="181"/>
      <c r="AB85" s="181"/>
      <c r="AC85" s="181"/>
      <c r="AD85" s="181"/>
      <c r="AE85" s="181"/>
    </row>
    <row r="86" s="2" customFormat="1" ht="22.8" customHeight="1">
      <c r="A86" s="38"/>
      <c r="B86" s="39"/>
      <c r="C86" s="99" t="s">
        <v>262</v>
      </c>
      <c r="D86" s="40"/>
      <c r="E86" s="40"/>
      <c r="F86" s="40"/>
      <c r="G86" s="40"/>
      <c r="H86" s="40"/>
      <c r="I86" s="40"/>
      <c r="J86" s="187">
        <f>BK86</f>
        <v>0</v>
      </c>
      <c r="K86" s="40"/>
      <c r="L86" s="44"/>
      <c r="M86" s="95"/>
      <c r="N86" s="188"/>
      <c r="O86" s="96"/>
      <c r="P86" s="189">
        <f>P87</f>
        <v>0</v>
      </c>
      <c r="Q86" s="96"/>
      <c r="R86" s="189">
        <f>R87</f>
        <v>0</v>
      </c>
      <c r="S86" s="96"/>
      <c r="T86" s="190">
        <f>T87</f>
        <v>0</v>
      </c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T86" s="17" t="s">
        <v>68</v>
      </c>
      <c r="AU86" s="17" t="s">
        <v>248</v>
      </c>
      <c r="BK86" s="191">
        <f>BK87</f>
        <v>0</v>
      </c>
    </row>
    <row r="87" s="11" customFormat="1" ht="25.92" customHeight="1">
      <c r="A87" s="11"/>
      <c r="B87" s="192"/>
      <c r="C87" s="193"/>
      <c r="D87" s="194" t="s">
        <v>68</v>
      </c>
      <c r="E87" s="195" t="s">
        <v>76</v>
      </c>
      <c r="F87" s="195" t="s">
        <v>290</v>
      </c>
      <c r="G87" s="193"/>
      <c r="H87" s="193"/>
      <c r="I87" s="196"/>
      <c r="J87" s="197">
        <f>BK87</f>
        <v>0</v>
      </c>
      <c r="K87" s="193"/>
      <c r="L87" s="198"/>
      <c r="M87" s="199"/>
      <c r="N87" s="200"/>
      <c r="O87" s="200"/>
      <c r="P87" s="201">
        <f>SUM(P88:P107)</f>
        <v>0</v>
      </c>
      <c r="Q87" s="200"/>
      <c r="R87" s="201">
        <f>SUM(R88:R107)</f>
        <v>0</v>
      </c>
      <c r="S87" s="200"/>
      <c r="T87" s="202">
        <f>SUM(T88:T107)</f>
        <v>0</v>
      </c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R87" s="203" t="s">
        <v>265</v>
      </c>
      <c r="AT87" s="204" t="s">
        <v>68</v>
      </c>
      <c r="AU87" s="204" t="s">
        <v>69</v>
      </c>
      <c r="AY87" s="203" t="s">
        <v>266</v>
      </c>
      <c r="BK87" s="205">
        <f>SUM(BK88:BK107)</f>
        <v>0</v>
      </c>
    </row>
    <row r="88" s="2" customFormat="1" ht="21.75" customHeight="1">
      <c r="A88" s="38"/>
      <c r="B88" s="39"/>
      <c r="C88" s="206" t="s">
        <v>76</v>
      </c>
      <c r="D88" s="206" t="s">
        <v>267</v>
      </c>
      <c r="E88" s="207" t="s">
        <v>6213</v>
      </c>
      <c r="F88" s="208" t="s">
        <v>6214</v>
      </c>
      <c r="G88" s="209" t="s">
        <v>293</v>
      </c>
      <c r="H88" s="210">
        <v>2010</v>
      </c>
      <c r="I88" s="211"/>
      <c r="J88" s="212">
        <f>ROUND(I88*H88,2)</f>
        <v>0</v>
      </c>
      <c r="K88" s="208" t="s">
        <v>271</v>
      </c>
      <c r="L88" s="44"/>
      <c r="M88" s="213" t="s">
        <v>19</v>
      </c>
      <c r="N88" s="214" t="s">
        <v>40</v>
      </c>
      <c r="O88" s="84"/>
      <c r="P88" s="215">
        <f>O88*H88</f>
        <v>0</v>
      </c>
      <c r="Q88" s="215">
        <v>0</v>
      </c>
      <c r="R88" s="215">
        <f>Q88*H88</f>
        <v>0</v>
      </c>
      <c r="S88" s="215">
        <v>0</v>
      </c>
      <c r="T88" s="216">
        <f>S88*H88</f>
        <v>0</v>
      </c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R88" s="217" t="s">
        <v>265</v>
      </c>
      <c r="AT88" s="217" t="s">
        <v>267</v>
      </c>
      <c r="AU88" s="217" t="s">
        <v>76</v>
      </c>
      <c r="AY88" s="17" t="s">
        <v>266</v>
      </c>
      <c r="BE88" s="218">
        <f>IF(N88="základní",J88,0)</f>
        <v>0</v>
      </c>
      <c r="BF88" s="218">
        <f>IF(N88="snížená",J88,0)</f>
        <v>0</v>
      </c>
      <c r="BG88" s="218">
        <f>IF(N88="zákl. přenesená",J88,0)</f>
        <v>0</v>
      </c>
      <c r="BH88" s="218">
        <f>IF(N88="sníž. přenesená",J88,0)</f>
        <v>0</v>
      </c>
      <c r="BI88" s="218">
        <f>IF(N88="nulová",J88,0)</f>
        <v>0</v>
      </c>
      <c r="BJ88" s="17" t="s">
        <v>76</v>
      </c>
      <c r="BK88" s="218">
        <f>ROUND(I88*H88,2)</f>
        <v>0</v>
      </c>
      <c r="BL88" s="17" t="s">
        <v>265</v>
      </c>
      <c r="BM88" s="217" t="s">
        <v>6251</v>
      </c>
    </row>
    <row r="89" s="2" customFormat="1">
      <c r="A89" s="38"/>
      <c r="B89" s="39"/>
      <c r="C89" s="40"/>
      <c r="D89" s="219" t="s">
        <v>273</v>
      </c>
      <c r="E89" s="40"/>
      <c r="F89" s="220" t="s">
        <v>6216</v>
      </c>
      <c r="G89" s="40"/>
      <c r="H89" s="40"/>
      <c r="I89" s="221"/>
      <c r="J89" s="40"/>
      <c r="K89" s="40"/>
      <c r="L89" s="44"/>
      <c r="M89" s="222"/>
      <c r="N89" s="223"/>
      <c r="O89" s="84"/>
      <c r="P89" s="84"/>
      <c r="Q89" s="84"/>
      <c r="R89" s="84"/>
      <c r="S89" s="84"/>
      <c r="T89" s="85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T89" s="17" t="s">
        <v>273</v>
      </c>
      <c r="AU89" s="17" t="s">
        <v>76</v>
      </c>
    </row>
    <row r="90" s="12" customFormat="1">
      <c r="A90" s="12"/>
      <c r="B90" s="224"/>
      <c r="C90" s="225"/>
      <c r="D90" s="226" t="s">
        <v>275</v>
      </c>
      <c r="E90" s="227" t="s">
        <v>239</v>
      </c>
      <c r="F90" s="228" t="s">
        <v>6252</v>
      </c>
      <c r="G90" s="225"/>
      <c r="H90" s="229">
        <v>2010</v>
      </c>
      <c r="I90" s="230"/>
      <c r="J90" s="225"/>
      <c r="K90" s="225"/>
      <c r="L90" s="231"/>
      <c r="M90" s="236"/>
      <c r="N90" s="237"/>
      <c r="O90" s="237"/>
      <c r="P90" s="237"/>
      <c r="Q90" s="237"/>
      <c r="R90" s="237"/>
      <c r="S90" s="237"/>
      <c r="T90" s="238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T90" s="235" t="s">
        <v>275</v>
      </c>
      <c r="AU90" s="235" t="s">
        <v>76</v>
      </c>
      <c r="AV90" s="12" t="s">
        <v>78</v>
      </c>
      <c r="AW90" s="12" t="s">
        <v>31</v>
      </c>
      <c r="AX90" s="12" t="s">
        <v>76</v>
      </c>
      <c r="AY90" s="235" t="s">
        <v>266</v>
      </c>
    </row>
    <row r="91" s="2" customFormat="1" ht="37.8" customHeight="1">
      <c r="A91" s="38"/>
      <c r="B91" s="39"/>
      <c r="C91" s="206" t="s">
        <v>78</v>
      </c>
      <c r="D91" s="206" t="s">
        <v>267</v>
      </c>
      <c r="E91" s="207" t="s">
        <v>6218</v>
      </c>
      <c r="F91" s="208" t="s">
        <v>6219</v>
      </c>
      <c r="G91" s="209" t="s">
        <v>293</v>
      </c>
      <c r="H91" s="210">
        <v>1340</v>
      </c>
      <c r="I91" s="211"/>
      <c r="J91" s="212">
        <f>ROUND(I91*H91,2)</f>
        <v>0</v>
      </c>
      <c r="K91" s="208" t="s">
        <v>271</v>
      </c>
      <c r="L91" s="44"/>
      <c r="M91" s="213" t="s">
        <v>19</v>
      </c>
      <c r="N91" s="214" t="s">
        <v>40</v>
      </c>
      <c r="O91" s="84"/>
      <c r="P91" s="215">
        <f>O91*H91</f>
        <v>0</v>
      </c>
      <c r="Q91" s="215">
        <v>0</v>
      </c>
      <c r="R91" s="215">
        <f>Q91*H91</f>
        <v>0</v>
      </c>
      <c r="S91" s="215">
        <v>0</v>
      </c>
      <c r="T91" s="216">
        <f>S91*H91</f>
        <v>0</v>
      </c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R91" s="217" t="s">
        <v>265</v>
      </c>
      <c r="AT91" s="217" t="s">
        <v>267</v>
      </c>
      <c r="AU91" s="217" t="s">
        <v>76</v>
      </c>
      <c r="AY91" s="17" t="s">
        <v>266</v>
      </c>
      <c r="BE91" s="218">
        <f>IF(N91="základní",J91,0)</f>
        <v>0</v>
      </c>
      <c r="BF91" s="218">
        <f>IF(N91="snížená",J91,0)</f>
        <v>0</v>
      </c>
      <c r="BG91" s="218">
        <f>IF(N91="zákl. přenesená",J91,0)</f>
        <v>0</v>
      </c>
      <c r="BH91" s="218">
        <f>IF(N91="sníž. přenesená",J91,0)</f>
        <v>0</v>
      </c>
      <c r="BI91" s="218">
        <f>IF(N91="nulová",J91,0)</f>
        <v>0</v>
      </c>
      <c r="BJ91" s="17" t="s">
        <v>76</v>
      </c>
      <c r="BK91" s="218">
        <f>ROUND(I91*H91,2)</f>
        <v>0</v>
      </c>
      <c r="BL91" s="17" t="s">
        <v>265</v>
      </c>
      <c r="BM91" s="217" t="s">
        <v>6253</v>
      </c>
    </row>
    <row r="92" s="2" customFormat="1">
      <c r="A92" s="38"/>
      <c r="B92" s="39"/>
      <c r="C92" s="40"/>
      <c r="D92" s="219" t="s">
        <v>273</v>
      </c>
      <c r="E92" s="40"/>
      <c r="F92" s="220" t="s">
        <v>6221</v>
      </c>
      <c r="G92" s="40"/>
      <c r="H92" s="40"/>
      <c r="I92" s="221"/>
      <c r="J92" s="40"/>
      <c r="K92" s="40"/>
      <c r="L92" s="44"/>
      <c r="M92" s="222"/>
      <c r="N92" s="223"/>
      <c r="O92" s="84"/>
      <c r="P92" s="84"/>
      <c r="Q92" s="84"/>
      <c r="R92" s="84"/>
      <c r="S92" s="84"/>
      <c r="T92" s="85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T92" s="17" t="s">
        <v>273</v>
      </c>
      <c r="AU92" s="17" t="s">
        <v>76</v>
      </c>
    </row>
    <row r="93" s="12" customFormat="1">
      <c r="A93" s="12"/>
      <c r="B93" s="224"/>
      <c r="C93" s="225"/>
      <c r="D93" s="226" t="s">
        <v>275</v>
      </c>
      <c r="E93" s="227" t="s">
        <v>306</v>
      </c>
      <c r="F93" s="228" t="s">
        <v>6254</v>
      </c>
      <c r="G93" s="225"/>
      <c r="H93" s="229">
        <v>1340</v>
      </c>
      <c r="I93" s="230"/>
      <c r="J93" s="225"/>
      <c r="K93" s="225"/>
      <c r="L93" s="231"/>
      <c r="M93" s="236"/>
      <c r="N93" s="237"/>
      <c r="O93" s="237"/>
      <c r="P93" s="237"/>
      <c r="Q93" s="237"/>
      <c r="R93" s="237"/>
      <c r="S93" s="237"/>
      <c r="T93" s="238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T93" s="235" t="s">
        <v>275</v>
      </c>
      <c r="AU93" s="235" t="s">
        <v>76</v>
      </c>
      <c r="AV93" s="12" t="s">
        <v>78</v>
      </c>
      <c r="AW93" s="12" t="s">
        <v>31</v>
      </c>
      <c r="AX93" s="12" t="s">
        <v>76</v>
      </c>
      <c r="AY93" s="235" t="s">
        <v>266</v>
      </c>
    </row>
    <row r="94" s="2" customFormat="1" ht="37.8" customHeight="1">
      <c r="A94" s="38"/>
      <c r="B94" s="39"/>
      <c r="C94" s="206" t="s">
        <v>312</v>
      </c>
      <c r="D94" s="206" t="s">
        <v>267</v>
      </c>
      <c r="E94" s="207" t="s">
        <v>517</v>
      </c>
      <c r="F94" s="208" t="s">
        <v>518</v>
      </c>
      <c r="G94" s="209" t="s">
        <v>293</v>
      </c>
      <c r="H94" s="210">
        <v>670</v>
      </c>
      <c r="I94" s="211"/>
      <c r="J94" s="212">
        <f>ROUND(I94*H94,2)</f>
        <v>0</v>
      </c>
      <c r="K94" s="208" t="s">
        <v>271</v>
      </c>
      <c r="L94" s="44"/>
      <c r="M94" s="213" t="s">
        <v>19</v>
      </c>
      <c r="N94" s="214" t="s">
        <v>40</v>
      </c>
      <c r="O94" s="84"/>
      <c r="P94" s="215">
        <f>O94*H94</f>
        <v>0</v>
      </c>
      <c r="Q94" s="215">
        <v>0</v>
      </c>
      <c r="R94" s="215">
        <f>Q94*H94</f>
        <v>0</v>
      </c>
      <c r="S94" s="215">
        <v>0</v>
      </c>
      <c r="T94" s="216">
        <f>S94*H94</f>
        <v>0</v>
      </c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R94" s="217" t="s">
        <v>265</v>
      </c>
      <c r="AT94" s="217" t="s">
        <v>267</v>
      </c>
      <c r="AU94" s="217" t="s">
        <v>76</v>
      </c>
      <c r="AY94" s="17" t="s">
        <v>266</v>
      </c>
      <c r="BE94" s="218">
        <f>IF(N94="základní",J94,0)</f>
        <v>0</v>
      </c>
      <c r="BF94" s="218">
        <f>IF(N94="snížená",J94,0)</f>
        <v>0</v>
      </c>
      <c r="BG94" s="218">
        <f>IF(N94="zákl. přenesená",J94,0)</f>
        <v>0</v>
      </c>
      <c r="BH94" s="218">
        <f>IF(N94="sníž. přenesená",J94,0)</f>
        <v>0</v>
      </c>
      <c r="BI94" s="218">
        <f>IF(N94="nulová",J94,0)</f>
        <v>0</v>
      </c>
      <c r="BJ94" s="17" t="s">
        <v>76</v>
      </c>
      <c r="BK94" s="218">
        <f>ROUND(I94*H94,2)</f>
        <v>0</v>
      </c>
      <c r="BL94" s="17" t="s">
        <v>265</v>
      </c>
      <c r="BM94" s="217" t="s">
        <v>6255</v>
      </c>
    </row>
    <row r="95" s="2" customFormat="1">
      <c r="A95" s="38"/>
      <c r="B95" s="39"/>
      <c r="C95" s="40"/>
      <c r="D95" s="219" t="s">
        <v>273</v>
      </c>
      <c r="E95" s="40"/>
      <c r="F95" s="220" t="s">
        <v>520</v>
      </c>
      <c r="G95" s="40"/>
      <c r="H95" s="40"/>
      <c r="I95" s="221"/>
      <c r="J95" s="40"/>
      <c r="K95" s="40"/>
      <c r="L95" s="44"/>
      <c r="M95" s="222"/>
      <c r="N95" s="223"/>
      <c r="O95" s="84"/>
      <c r="P95" s="84"/>
      <c r="Q95" s="84"/>
      <c r="R95" s="84"/>
      <c r="S95" s="84"/>
      <c r="T95" s="85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T95" s="17" t="s">
        <v>273</v>
      </c>
      <c r="AU95" s="17" t="s">
        <v>76</v>
      </c>
    </row>
    <row r="96" s="12" customFormat="1">
      <c r="A96" s="12"/>
      <c r="B96" s="224"/>
      <c r="C96" s="225"/>
      <c r="D96" s="226" t="s">
        <v>275</v>
      </c>
      <c r="E96" s="227" t="s">
        <v>317</v>
      </c>
      <c r="F96" s="228" t="s">
        <v>6256</v>
      </c>
      <c r="G96" s="225"/>
      <c r="H96" s="229">
        <v>670</v>
      </c>
      <c r="I96" s="230"/>
      <c r="J96" s="225"/>
      <c r="K96" s="225"/>
      <c r="L96" s="231"/>
      <c r="M96" s="236"/>
      <c r="N96" s="237"/>
      <c r="O96" s="237"/>
      <c r="P96" s="237"/>
      <c r="Q96" s="237"/>
      <c r="R96" s="237"/>
      <c r="S96" s="237"/>
      <c r="T96" s="238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T96" s="235" t="s">
        <v>275</v>
      </c>
      <c r="AU96" s="235" t="s">
        <v>76</v>
      </c>
      <c r="AV96" s="12" t="s">
        <v>78</v>
      </c>
      <c r="AW96" s="12" t="s">
        <v>31</v>
      </c>
      <c r="AX96" s="12" t="s">
        <v>76</v>
      </c>
      <c r="AY96" s="235" t="s">
        <v>266</v>
      </c>
    </row>
    <row r="97" s="2" customFormat="1" ht="24.15" customHeight="1">
      <c r="A97" s="38"/>
      <c r="B97" s="39"/>
      <c r="C97" s="206" t="s">
        <v>265</v>
      </c>
      <c r="D97" s="206" t="s">
        <v>267</v>
      </c>
      <c r="E97" s="207" t="s">
        <v>526</v>
      </c>
      <c r="F97" s="208" t="s">
        <v>527</v>
      </c>
      <c r="G97" s="209" t="s">
        <v>293</v>
      </c>
      <c r="H97" s="210">
        <v>1340</v>
      </c>
      <c r="I97" s="211"/>
      <c r="J97" s="212">
        <f>ROUND(I97*H97,2)</f>
        <v>0</v>
      </c>
      <c r="K97" s="208" t="s">
        <v>271</v>
      </c>
      <c r="L97" s="44"/>
      <c r="M97" s="213" t="s">
        <v>19</v>
      </c>
      <c r="N97" s="214" t="s">
        <v>40</v>
      </c>
      <c r="O97" s="84"/>
      <c r="P97" s="215">
        <f>O97*H97</f>
        <v>0</v>
      </c>
      <c r="Q97" s="215">
        <v>0</v>
      </c>
      <c r="R97" s="215">
        <f>Q97*H97</f>
        <v>0</v>
      </c>
      <c r="S97" s="215">
        <v>0</v>
      </c>
      <c r="T97" s="216">
        <f>S97*H97</f>
        <v>0</v>
      </c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R97" s="217" t="s">
        <v>265</v>
      </c>
      <c r="AT97" s="217" t="s">
        <v>267</v>
      </c>
      <c r="AU97" s="217" t="s">
        <v>76</v>
      </c>
      <c r="AY97" s="17" t="s">
        <v>266</v>
      </c>
      <c r="BE97" s="218">
        <f>IF(N97="základní",J97,0)</f>
        <v>0</v>
      </c>
      <c r="BF97" s="218">
        <f>IF(N97="snížená",J97,0)</f>
        <v>0</v>
      </c>
      <c r="BG97" s="218">
        <f>IF(N97="zákl. přenesená",J97,0)</f>
        <v>0</v>
      </c>
      <c r="BH97" s="218">
        <f>IF(N97="sníž. přenesená",J97,0)</f>
        <v>0</v>
      </c>
      <c r="BI97" s="218">
        <f>IF(N97="nulová",J97,0)</f>
        <v>0</v>
      </c>
      <c r="BJ97" s="17" t="s">
        <v>76</v>
      </c>
      <c r="BK97" s="218">
        <f>ROUND(I97*H97,2)</f>
        <v>0</v>
      </c>
      <c r="BL97" s="17" t="s">
        <v>265</v>
      </c>
      <c r="BM97" s="217" t="s">
        <v>6257</v>
      </c>
    </row>
    <row r="98" s="2" customFormat="1">
      <c r="A98" s="38"/>
      <c r="B98" s="39"/>
      <c r="C98" s="40"/>
      <c r="D98" s="219" t="s">
        <v>273</v>
      </c>
      <c r="E98" s="40"/>
      <c r="F98" s="220" t="s">
        <v>529</v>
      </c>
      <c r="G98" s="40"/>
      <c r="H98" s="40"/>
      <c r="I98" s="221"/>
      <c r="J98" s="40"/>
      <c r="K98" s="40"/>
      <c r="L98" s="44"/>
      <c r="M98" s="222"/>
      <c r="N98" s="223"/>
      <c r="O98" s="84"/>
      <c r="P98" s="84"/>
      <c r="Q98" s="84"/>
      <c r="R98" s="84"/>
      <c r="S98" s="84"/>
      <c r="T98" s="85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T98" s="17" t="s">
        <v>273</v>
      </c>
      <c r="AU98" s="17" t="s">
        <v>76</v>
      </c>
    </row>
    <row r="99" s="12" customFormat="1">
      <c r="A99" s="12"/>
      <c r="B99" s="224"/>
      <c r="C99" s="225"/>
      <c r="D99" s="226" t="s">
        <v>275</v>
      </c>
      <c r="E99" s="227" t="s">
        <v>325</v>
      </c>
      <c r="F99" s="228" t="s">
        <v>6258</v>
      </c>
      <c r="G99" s="225"/>
      <c r="H99" s="229">
        <v>1340</v>
      </c>
      <c r="I99" s="230"/>
      <c r="J99" s="225"/>
      <c r="K99" s="225"/>
      <c r="L99" s="231"/>
      <c r="M99" s="236"/>
      <c r="N99" s="237"/>
      <c r="O99" s="237"/>
      <c r="P99" s="237"/>
      <c r="Q99" s="237"/>
      <c r="R99" s="237"/>
      <c r="S99" s="237"/>
      <c r="T99" s="238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T99" s="235" t="s">
        <v>275</v>
      </c>
      <c r="AU99" s="235" t="s">
        <v>76</v>
      </c>
      <c r="AV99" s="12" t="s">
        <v>78</v>
      </c>
      <c r="AW99" s="12" t="s">
        <v>31</v>
      </c>
      <c r="AX99" s="12" t="s">
        <v>76</v>
      </c>
      <c r="AY99" s="235" t="s">
        <v>266</v>
      </c>
    </row>
    <row r="100" s="2" customFormat="1" ht="24.15" customHeight="1">
      <c r="A100" s="38"/>
      <c r="B100" s="39"/>
      <c r="C100" s="206" t="s">
        <v>329</v>
      </c>
      <c r="D100" s="206" t="s">
        <v>267</v>
      </c>
      <c r="E100" s="207" t="s">
        <v>533</v>
      </c>
      <c r="F100" s="208" t="s">
        <v>534</v>
      </c>
      <c r="G100" s="209" t="s">
        <v>302</v>
      </c>
      <c r="H100" s="210">
        <v>670</v>
      </c>
      <c r="I100" s="211"/>
      <c r="J100" s="212">
        <f>ROUND(I100*H100,2)</f>
        <v>0</v>
      </c>
      <c r="K100" s="208" t="s">
        <v>271</v>
      </c>
      <c r="L100" s="44"/>
      <c r="M100" s="213" t="s">
        <v>19</v>
      </c>
      <c r="N100" s="214" t="s">
        <v>40</v>
      </c>
      <c r="O100" s="84"/>
      <c r="P100" s="215">
        <f>O100*H100</f>
        <v>0</v>
      </c>
      <c r="Q100" s="215">
        <v>0</v>
      </c>
      <c r="R100" s="215">
        <f>Q100*H100</f>
        <v>0</v>
      </c>
      <c r="S100" s="215">
        <v>0</v>
      </c>
      <c r="T100" s="216">
        <f>S100*H100</f>
        <v>0</v>
      </c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R100" s="217" t="s">
        <v>265</v>
      </c>
      <c r="AT100" s="217" t="s">
        <v>267</v>
      </c>
      <c r="AU100" s="217" t="s">
        <v>76</v>
      </c>
      <c r="AY100" s="17" t="s">
        <v>266</v>
      </c>
      <c r="BE100" s="218">
        <f>IF(N100="základní",J100,0)</f>
        <v>0</v>
      </c>
      <c r="BF100" s="218">
        <f>IF(N100="snížená",J100,0)</f>
        <v>0</v>
      </c>
      <c r="BG100" s="218">
        <f>IF(N100="zákl. přenesená",J100,0)</f>
        <v>0</v>
      </c>
      <c r="BH100" s="218">
        <f>IF(N100="sníž. přenesená",J100,0)</f>
        <v>0</v>
      </c>
      <c r="BI100" s="218">
        <f>IF(N100="nulová",J100,0)</f>
        <v>0</v>
      </c>
      <c r="BJ100" s="17" t="s">
        <v>76</v>
      </c>
      <c r="BK100" s="218">
        <f>ROUND(I100*H100,2)</f>
        <v>0</v>
      </c>
      <c r="BL100" s="17" t="s">
        <v>265</v>
      </c>
      <c r="BM100" s="217" t="s">
        <v>6259</v>
      </c>
    </row>
    <row r="101" s="2" customFormat="1">
      <c r="A101" s="38"/>
      <c r="B101" s="39"/>
      <c r="C101" s="40"/>
      <c r="D101" s="219" t="s">
        <v>273</v>
      </c>
      <c r="E101" s="40"/>
      <c r="F101" s="220" t="s">
        <v>536</v>
      </c>
      <c r="G101" s="40"/>
      <c r="H101" s="40"/>
      <c r="I101" s="221"/>
      <c r="J101" s="40"/>
      <c r="K101" s="40"/>
      <c r="L101" s="44"/>
      <c r="M101" s="222"/>
      <c r="N101" s="223"/>
      <c r="O101" s="84"/>
      <c r="P101" s="84"/>
      <c r="Q101" s="84"/>
      <c r="R101" s="84"/>
      <c r="S101" s="84"/>
      <c r="T101" s="85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T101" s="17" t="s">
        <v>273</v>
      </c>
      <c r="AU101" s="17" t="s">
        <v>76</v>
      </c>
    </row>
    <row r="102" s="12" customFormat="1">
      <c r="A102" s="12"/>
      <c r="B102" s="224"/>
      <c r="C102" s="225"/>
      <c r="D102" s="226" t="s">
        <v>275</v>
      </c>
      <c r="E102" s="227" t="s">
        <v>334</v>
      </c>
      <c r="F102" s="228" t="s">
        <v>6260</v>
      </c>
      <c r="G102" s="225"/>
      <c r="H102" s="229">
        <v>670</v>
      </c>
      <c r="I102" s="230"/>
      <c r="J102" s="225"/>
      <c r="K102" s="225"/>
      <c r="L102" s="231"/>
      <c r="M102" s="236"/>
      <c r="N102" s="237"/>
      <c r="O102" s="237"/>
      <c r="P102" s="237"/>
      <c r="Q102" s="237"/>
      <c r="R102" s="237"/>
      <c r="S102" s="237"/>
      <c r="T102" s="238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T102" s="235" t="s">
        <v>275</v>
      </c>
      <c r="AU102" s="235" t="s">
        <v>76</v>
      </c>
      <c r="AV102" s="12" t="s">
        <v>78</v>
      </c>
      <c r="AW102" s="12" t="s">
        <v>31</v>
      </c>
      <c r="AX102" s="12" t="s">
        <v>76</v>
      </c>
      <c r="AY102" s="235" t="s">
        <v>266</v>
      </c>
    </row>
    <row r="103" s="2" customFormat="1" ht="24.15" customHeight="1">
      <c r="A103" s="38"/>
      <c r="B103" s="39"/>
      <c r="C103" s="206" t="s">
        <v>338</v>
      </c>
      <c r="D103" s="206" t="s">
        <v>267</v>
      </c>
      <c r="E103" s="207" t="s">
        <v>538</v>
      </c>
      <c r="F103" s="208" t="s">
        <v>539</v>
      </c>
      <c r="G103" s="209" t="s">
        <v>293</v>
      </c>
      <c r="H103" s="210">
        <v>2010</v>
      </c>
      <c r="I103" s="211"/>
      <c r="J103" s="212">
        <f>ROUND(I103*H103,2)</f>
        <v>0</v>
      </c>
      <c r="K103" s="208" t="s">
        <v>271</v>
      </c>
      <c r="L103" s="44"/>
      <c r="M103" s="213" t="s">
        <v>19</v>
      </c>
      <c r="N103" s="214" t="s">
        <v>40</v>
      </c>
      <c r="O103" s="84"/>
      <c r="P103" s="215">
        <f>O103*H103</f>
        <v>0</v>
      </c>
      <c r="Q103" s="215">
        <v>0</v>
      </c>
      <c r="R103" s="215">
        <f>Q103*H103</f>
        <v>0</v>
      </c>
      <c r="S103" s="215">
        <v>0</v>
      </c>
      <c r="T103" s="216">
        <f>S103*H103</f>
        <v>0</v>
      </c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R103" s="217" t="s">
        <v>265</v>
      </c>
      <c r="AT103" s="217" t="s">
        <v>267</v>
      </c>
      <c r="AU103" s="217" t="s">
        <v>76</v>
      </c>
      <c r="AY103" s="17" t="s">
        <v>266</v>
      </c>
      <c r="BE103" s="218">
        <f>IF(N103="základní",J103,0)</f>
        <v>0</v>
      </c>
      <c r="BF103" s="218">
        <f>IF(N103="snížená",J103,0)</f>
        <v>0</v>
      </c>
      <c r="BG103" s="218">
        <f>IF(N103="zákl. přenesená",J103,0)</f>
        <v>0</v>
      </c>
      <c r="BH103" s="218">
        <f>IF(N103="sníž. přenesená",J103,0)</f>
        <v>0</v>
      </c>
      <c r="BI103" s="218">
        <f>IF(N103="nulová",J103,0)</f>
        <v>0</v>
      </c>
      <c r="BJ103" s="17" t="s">
        <v>76</v>
      </c>
      <c r="BK103" s="218">
        <f>ROUND(I103*H103,2)</f>
        <v>0</v>
      </c>
      <c r="BL103" s="17" t="s">
        <v>265</v>
      </c>
      <c r="BM103" s="217" t="s">
        <v>6261</v>
      </c>
    </row>
    <row r="104" s="2" customFormat="1">
      <c r="A104" s="38"/>
      <c r="B104" s="39"/>
      <c r="C104" s="40"/>
      <c r="D104" s="219" t="s">
        <v>273</v>
      </c>
      <c r="E104" s="40"/>
      <c r="F104" s="220" t="s">
        <v>541</v>
      </c>
      <c r="G104" s="40"/>
      <c r="H104" s="40"/>
      <c r="I104" s="221"/>
      <c r="J104" s="40"/>
      <c r="K104" s="40"/>
      <c r="L104" s="44"/>
      <c r="M104" s="222"/>
      <c r="N104" s="223"/>
      <c r="O104" s="84"/>
      <c r="P104" s="84"/>
      <c r="Q104" s="84"/>
      <c r="R104" s="84"/>
      <c r="S104" s="84"/>
      <c r="T104" s="85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T104" s="17" t="s">
        <v>273</v>
      </c>
      <c r="AU104" s="17" t="s">
        <v>76</v>
      </c>
    </row>
    <row r="105" s="12" customFormat="1">
      <c r="A105" s="12"/>
      <c r="B105" s="224"/>
      <c r="C105" s="225"/>
      <c r="D105" s="226" t="s">
        <v>275</v>
      </c>
      <c r="E105" s="227" t="s">
        <v>1689</v>
      </c>
      <c r="F105" s="228" t="s">
        <v>6262</v>
      </c>
      <c r="G105" s="225"/>
      <c r="H105" s="229">
        <v>1340</v>
      </c>
      <c r="I105" s="230"/>
      <c r="J105" s="225"/>
      <c r="K105" s="225"/>
      <c r="L105" s="231"/>
      <c r="M105" s="236"/>
      <c r="N105" s="237"/>
      <c r="O105" s="237"/>
      <c r="P105" s="237"/>
      <c r="Q105" s="237"/>
      <c r="R105" s="237"/>
      <c r="S105" s="237"/>
      <c r="T105" s="238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T105" s="235" t="s">
        <v>275</v>
      </c>
      <c r="AU105" s="235" t="s">
        <v>76</v>
      </c>
      <c r="AV105" s="12" t="s">
        <v>78</v>
      </c>
      <c r="AW105" s="12" t="s">
        <v>31</v>
      </c>
      <c r="AX105" s="12" t="s">
        <v>69</v>
      </c>
      <c r="AY105" s="235" t="s">
        <v>266</v>
      </c>
    </row>
    <row r="106" s="12" customFormat="1">
      <c r="A106" s="12"/>
      <c r="B106" s="224"/>
      <c r="C106" s="225"/>
      <c r="D106" s="226" t="s">
        <v>275</v>
      </c>
      <c r="E106" s="227" t="s">
        <v>1637</v>
      </c>
      <c r="F106" s="228" t="s">
        <v>6263</v>
      </c>
      <c r="G106" s="225"/>
      <c r="H106" s="229">
        <v>670</v>
      </c>
      <c r="I106" s="230"/>
      <c r="J106" s="225"/>
      <c r="K106" s="225"/>
      <c r="L106" s="231"/>
      <c r="M106" s="236"/>
      <c r="N106" s="237"/>
      <c r="O106" s="237"/>
      <c r="P106" s="237"/>
      <c r="Q106" s="237"/>
      <c r="R106" s="237"/>
      <c r="S106" s="237"/>
      <c r="T106" s="238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T106" s="235" t="s">
        <v>275</v>
      </c>
      <c r="AU106" s="235" t="s">
        <v>76</v>
      </c>
      <c r="AV106" s="12" t="s">
        <v>78</v>
      </c>
      <c r="AW106" s="12" t="s">
        <v>31</v>
      </c>
      <c r="AX106" s="12" t="s">
        <v>69</v>
      </c>
      <c r="AY106" s="235" t="s">
        <v>266</v>
      </c>
    </row>
    <row r="107" s="12" customFormat="1">
      <c r="A107" s="12"/>
      <c r="B107" s="224"/>
      <c r="C107" s="225"/>
      <c r="D107" s="226" t="s">
        <v>275</v>
      </c>
      <c r="E107" s="227" t="s">
        <v>1692</v>
      </c>
      <c r="F107" s="228" t="s">
        <v>1693</v>
      </c>
      <c r="G107" s="225"/>
      <c r="H107" s="229">
        <v>2010</v>
      </c>
      <c r="I107" s="230"/>
      <c r="J107" s="225"/>
      <c r="K107" s="225"/>
      <c r="L107" s="231"/>
      <c r="M107" s="232"/>
      <c r="N107" s="233"/>
      <c r="O107" s="233"/>
      <c r="P107" s="233"/>
      <c r="Q107" s="233"/>
      <c r="R107" s="233"/>
      <c r="S107" s="233"/>
      <c r="T107" s="234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T107" s="235" t="s">
        <v>275</v>
      </c>
      <c r="AU107" s="235" t="s">
        <v>76</v>
      </c>
      <c r="AV107" s="12" t="s">
        <v>78</v>
      </c>
      <c r="AW107" s="12" t="s">
        <v>31</v>
      </c>
      <c r="AX107" s="12" t="s">
        <v>76</v>
      </c>
      <c r="AY107" s="235" t="s">
        <v>266</v>
      </c>
    </row>
    <row r="108" s="2" customFormat="1" ht="6.96" customHeight="1">
      <c r="A108" s="38"/>
      <c r="B108" s="59"/>
      <c r="C108" s="60"/>
      <c r="D108" s="60"/>
      <c r="E108" s="60"/>
      <c r="F108" s="60"/>
      <c r="G108" s="60"/>
      <c r="H108" s="60"/>
      <c r="I108" s="60"/>
      <c r="J108" s="60"/>
      <c r="K108" s="60"/>
      <c r="L108" s="44"/>
      <c r="M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</sheetData>
  <sheetProtection sheet="1" autoFilter="0" formatColumns="0" formatRows="0" objects="1" scenarios="1" spinCount="100000" saltValue="GFSYzGQc7s1dR0LH+qH/3U3RZ1Lh3+7hGRREc4RrHNaUxCAeM0XKXRN+SrVFfibGv24D7plUoPbxh3k4WzohCg==" hashValue="SB8BVoMs5Z0Y3Wx1KNT3C1tOn3RiErbjXkQVhxepQ3mcVmRlRm3BSazQaSnu7x6i7dEOxEvl1DpTA5T/f4ng8w==" algorithmName="SHA-512" password="CC35"/>
  <autoFilter ref="C85:K107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4:H74"/>
    <mergeCell ref="E76:H76"/>
    <mergeCell ref="E78:H78"/>
    <mergeCell ref="L2:V2"/>
  </mergeCells>
  <hyperlinks>
    <hyperlink ref="F89" r:id="rId1" display="https://podminky.urs.cz/item/CS_URS_2021_02/122251107"/>
    <hyperlink ref="F92" r:id="rId2" display="https://podminky.urs.cz/item/CS_URS_2021_02/162351104"/>
    <hyperlink ref="F95" r:id="rId3" display="https://podminky.urs.cz/item/CS_URS_2021_02/162751117"/>
    <hyperlink ref="F98" r:id="rId4" display="https://podminky.urs.cz/item/CS_URS_2021_02/167151111"/>
    <hyperlink ref="F101" r:id="rId5" display="https://podminky.urs.cz/item/CS_URS_2021_02/171201231"/>
    <hyperlink ref="F104" r:id="rId6" display="https://podminky.urs.cz/item/CS_URS_2021_02/1712512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7"/>
</worksheet>
</file>

<file path=xl/worksheets/sheet4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226</v>
      </c>
      <c r="AZ2" s="138" t="s">
        <v>825</v>
      </c>
      <c r="BA2" s="138" t="s">
        <v>825</v>
      </c>
      <c r="BB2" s="138" t="s">
        <v>19</v>
      </c>
      <c r="BC2" s="138" t="s">
        <v>6264</v>
      </c>
      <c r="BD2" s="138" t="s">
        <v>78</v>
      </c>
    </row>
    <row r="3" hidden="1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20"/>
      <c r="AT3" s="17" t="s">
        <v>78</v>
      </c>
    </row>
    <row r="4" hidden="1" s="1" customFormat="1" ht="24.96" customHeight="1">
      <c r="B4" s="20"/>
      <c r="D4" s="141" t="s">
        <v>240</v>
      </c>
      <c r="L4" s="20"/>
      <c r="M4" s="142" t="s">
        <v>10</v>
      </c>
      <c r="AT4" s="17" t="s">
        <v>4</v>
      </c>
    </row>
    <row r="5" hidden="1" s="1" customFormat="1" ht="6.96" customHeight="1">
      <c r="B5" s="20"/>
      <c r="L5" s="20"/>
    </row>
    <row r="6" hidden="1" s="1" customFormat="1" ht="12" customHeight="1">
      <c r="B6" s="20"/>
      <c r="D6" s="143" t="s">
        <v>16</v>
      </c>
      <c r="L6" s="20"/>
    </row>
    <row r="7" hidden="1" s="1" customFormat="1" ht="16.5" customHeight="1">
      <c r="B7" s="20"/>
      <c r="E7" s="144" t="str">
        <f>'Rekapitulace stavby'!K6</f>
        <v>3. STAVBA - FIALOVÁ - Vozovna Pisárky, etapa III. - vratná tramvajová smyčka</v>
      </c>
      <c r="F7" s="143"/>
      <c r="G7" s="143"/>
      <c r="H7" s="143"/>
      <c r="L7" s="20"/>
    </row>
    <row r="8" hidden="1" s="1" customFormat="1" ht="12" customHeight="1">
      <c r="B8" s="20"/>
      <c r="D8" s="143" t="s">
        <v>241</v>
      </c>
      <c r="L8" s="20"/>
    </row>
    <row r="9" hidden="1" s="2" customFormat="1" ht="16.5" customHeight="1">
      <c r="A9" s="38"/>
      <c r="B9" s="44"/>
      <c r="C9" s="38"/>
      <c r="D9" s="38"/>
      <c r="E9" s="144" t="s">
        <v>6211</v>
      </c>
      <c r="F9" s="38"/>
      <c r="G9" s="38"/>
      <c r="H9" s="38"/>
      <c r="I9" s="38"/>
      <c r="J9" s="38"/>
      <c r="K9" s="38"/>
      <c r="L9" s="145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hidden="1" s="2" customFormat="1" ht="12" customHeight="1">
      <c r="A10" s="38"/>
      <c r="B10" s="44"/>
      <c r="C10" s="38"/>
      <c r="D10" s="143" t="s">
        <v>243</v>
      </c>
      <c r="E10" s="38"/>
      <c r="F10" s="38"/>
      <c r="G10" s="38"/>
      <c r="H10" s="38"/>
      <c r="I10" s="38"/>
      <c r="J10" s="38"/>
      <c r="K10" s="38"/>
      <c r="L10" s="145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hidden="1" s="2" customFormat="1" ht="16.5" customHeight="1">
      <c r="A11" s="38"/>
      <c r="B11" s="44"/>
      <c r="C11" s="38"/>
      <c r="D11" s="38"/>
      <c r="E11" s="146" t="s">
        <v>6265</v>
      </c>
      <c r="F11" s="38"/>
      <c r="G11" s="38"/>
      <c r="H11" s="38"/>
      <c r="I11" s="38"/>
      <c r="J11" s="38"/>
      <c r="K11" s="38"/>
      <c r="L11" s="145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hidden="1" s="2" customFormat="1">
      <c r="A12" s="38"/>
      <c r="B12" s="44"/>
      <c r="C12" s="38"/>
      <c r="D12" s="38"/>
      <c r="E12" s="38"/>
      <c r="F12" s="38"/>
      <c r="G12" s="38"/>
      <c r="H12" s="38"/>
      <c r="I12" s="38"/>
      <c r="J12" s="38"/>
      <c r="K12" s="38"/>
      <c r="L12" s="145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hidden="1" s="2" customFormat="1" ht="12" customHeight="1">
      <c r="A13" s="38"/>
      <c r="B13" s="44"/>
      <c r="C13" s="38"/>
      <c r="D13" s="143" t="s">
        <v>18</v>
      </c>
      <c r="E13" s="38"/>
      <c r="F13" s="133" t="s">
        <v>19</v>
      </c>
      <c r="G13" s="38"/>
      <c r="H13" s="38"/>
      <c r="I13" s="143" t="s">
        <v>20</v>
      </c>
      <c r="J13" s="133" t="s">
        <v>19</v>
      </c>
      <c r="K13" s="38"/>
      <c r="L13" s="145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hidden="1" s="2" customFormat="1" ht="12" customHeight="1">
      <c r="A14" s="38"/>
      <c r="B14" s="44"/>
      <c r="C14" s="38"/>
      <c r="D14" s="143" t="s">
        <v>21</v>
      </c>
      <c r="E14" s="38"/>
      <c r="F14" s="133" t="s">
        <v>22</v>
      </c>
      <c r="G14" s="38"/>
      <c r="H14" s="38"/>
      <c r="I14" s="143" t="s">
        <v>23</v>
      </c>
      <c r="J14" s="147" t="str">
        <f>'Rekapitulace stavby'!AN8</f>
        <v>20. 12. 2021</v>
      </c>
      <c r="K14" s="38"/>
      <c r="L14" s="145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hidden="1" s="2" customFormat="1" ht="10.8" customHeight="1">
      <c r="A15" s="38"/>
      <c r="B15" s="44"/>
      <c r="C15" s="38"/>
      <c r="D15" s="38"/>
      <c r="E15" s="38"/>
      <c r="F15" s="38"/>
      <c r="G15" s="38"/>
      <c r="H15" s="38"/>
      <c r="I15" s="38"/>
      <c r="J15" s="38"/>
      <c r="K15" s="38"/>
      <c r="L15" s="145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hidden="1" s="2" customFormat="1" ht="12" customHeight="1">
      <c r="A16" s="38"/>
      <c r="B16" s="44"/>
      <c r="C16" s="38"/>
      <c r="D16" s="143" t="s">
        <v>25</v>
      </c>
      <c r="E16" s="38"/>
      <c r="F16" s="38"/>
      <c r="G16" s="38"/>
      <c r="H16" s="38"/>
      <c r="I16" s="143" t="s">
        <v>26</v>
      </c>
      <c r="J16" s="133" t="str">
        <f>IF('Rekapitulace stavby'!AN10="","",'Rekapitulace stavby'!AN10)</f>
        <v/>
      </c>
      <c r="K16" s="38"/>
      <c r="L16" s="145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hidden="1" s="2" customFormat="1" ht="18" customHeight="1">
      <c r="A17" s="38"/>
      <c r="B17" s="44"/>
      <c r="C17" s="38"/>
      <c r="D17" s="38"/>
      <c r="E17" s="133" t="str">
        <f>IF('Rekapitulace stavby'!E11="","",'Rekapitulace stavby'!E11)</f>
        <v xml:space="preserve"> </v>
      </c>
      <c r="F17" s="38"/>
      <c r="G17" s="38"/>
      <c r="H17" s="38"/>
      <c r="I17" s="143" t="s">
        <v>27</v>
      </c>
      <c r="J17" s="133" t="str">
        <f>IF('Rekapitulace stavby'!AN11="","",'Rekapitulace stavby'!AN11)</f>
        <v/>
      </c>
      <c r="K17" s="38"/>
      <c r="L17" s="145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hidden="1" s="2" customFormat="1" ht="6.96" customHeight="1">
      <c r="A18" s="38"/>
      <c r="B18" s="44"/>
      <c r="C18" s="38"/>
      <c r="D18" s="38"/>
      <c r="E18" s="38"/>
      <c r="F18" s="38"/>
      <c r="G18" s="38"/>
      <c r="H18" s="38"/>
      <c r="I18" s="38"/>
      <c r="J18" s="38"/>
      <c r="K18" s="38"/>
      <c r="L18" s="145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hidden="1" s="2" customFormat="1" ht="12" customHeight="1">
      <c r="A19" s="38"/>
      <c r="B19" s="44"/>
      <c r="C19" s="38"/>
      <c r="D19" s="143" t="s">
        <v>28</v>
      </c>
      <c r="E19" s="38"/>
      <c r="F19" s="38"/>
      <c r="G19" s="38"/>
      <c r="H19" s="38"/>
      <c r="I19" s="143" t="s">
        <v>26</v>
      </c>
      <c r="J19" s="33" t="str">
        <f>'Rekapitulace stavby'!AN13</f>
        <v>Vyplň údaj</v>
      </c>
      <c r="K19" s="38"/>
      <c r="L19" s="145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hidden="1" s="2" customFormat="1" ht="18" customHeight="1">
      <c r="A20" s="38"/>
      <c r="B20" s="44"/>
      <c r="C20" s="38"/>
      <c r="D20" s="38"/>
      <c r="E20" s="33" t="str">
        <f>'Rekapitulace stavby'!E14</f>
        <v>Vyplň údaj</v>
      </c>
      <c r="F20" s="133"/>
      <c r="G20" s="133"/>
      <c r="H20" s="133"/>
      <c r="I20" s="143" t="s">
        <v>27</v>
      </c>
      <c r="J20" s="33" t="str">
        <f>'Rekapitulace stavby'!AN14</f>
        <v>Vyplň údaj</v>
      </c>
      <c r="K20" s="38"/>
      <c r="L20" s="145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hidden="1" s="2" customFormat="1" ht="6.96" customHeight="1">
      <c r="A21" s="38"/>
      <c r="B21" s="44"/>
      <c r="C21" s="38"/>
      <c r="D21" s="38"/>
      <c r="E21" s="38"/>
      <c r="F21" s="38"/>
      <c r="G21" s="38"/>
      <c r="H21" s="38"/>
      <c r="I21" s="38"/>
      <c r="J21" s="38"/>
      <c r="K21" s="38"/>
      <c r="L21" s="145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hidden="1" s="2" customFormat="1" ht="12" customHeight="1">
      <c r="A22" s="38"/>
      <c r="B22" s="44"/>
      <c r="C22" s="38"/>
      <c r="D22" s="143" t="s">
        <v>30</v>
      </c>
      <c r="E22" s="38"/>
      <c r="F22" s="38"/>
      <c r="G22" s="38"/>
      <c r="H22" s="38"/>
      <c r="I22" s="143" t="s">
        <v>26</v>
      </c>
      <c r="J22" s="133" t="str">
        <f>IF('Rekapitulace stavby'!AN16="","",'Rekapitulace stavby'!AN16)</f>
        <v/>
      </c>
      <c r="K22" s="38"/>
      <c r="L22" s="145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hidden="1" s="2" customFormat="1" ht="18" customHeight="1">
      <c r="A23" s="38"/>
      <c r="B23" s="44"/>
      <c r="C23" s="38"/>
      <c r="D23" s="38"/>
      <c r="E23" s="133" t="str">
        <f>IF('Rekapitulace stavby'!E17="","",'Rekapitulace stavby'!E17)</f>
        <v xml:space="preserve"> </v>
      </c>
      <c r="F23" s="38"/>
      <c r="G23" s="38"/>
      <c r="H23" s="38"/>
      <c r="I23" s="143" t="s">
        <v>27</v>
      </c>
      <c r="J23" s="133" t="str">
        <f>IF('Rekapitulace stavby'!AN17="","",'Rekapitulace stavby'!AN17)</f>
        <v/>
      </c>
      <c r="K23" s="38"/>
      <c r="L23" s="145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hidden="1" s="2" customFormat="1" ht="6.96" customHeight="1">
      <c r="A24" s="38"/>
      <c r="B24" s="44"/>
      <c r="C24" s="38"/>
      <c r="D24" s="38"/>
      <c r="E24" s="38"/>
      <c r="F24" s="38"/>
      <c r="G24" s="38"/>
      <c r="H24" s="38"/>
      <c r="I24" s="38"/>
      <c r="J24" s="38"/>
      <c r="K24" s="38"/>
      <c r="L24" s="145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hidden="1" s="2" customFormat="1" ht="12" customHeight="1">
      <c r="A25" s="38"/>
      <c r="B25" s="44"/>
      <c r="C25" s="38"/>
      <c r="D25" s="143" t="s">
        <v>32</v>
      </c>
      <c r="E25" s="38"/>
      <c r="F25" s="38"/>
      <c r="G25" s="38"/>
      <c r="H25" s="38"/>
      <c r="I25" s="143" t="s">
        <v>26</v>
      </c>
      <c r="J25" s="133" t="str">
        <f>IF('Rekapitulace stavby'!AN19="","",'Rekapitulace stavby'!AN19)</f>
        <v/>
      </c>
      <c r="K25" s="38"/>
      <c r="L25" s="145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hidden="1" s="2" customFormat="1" ht="18" customHeight="1">
      <c r="A26" s="38"/>
      <c r="B26" s="44"/>
      <c r="C26" s="38"/>
      <c r="D26" s="38"/>
      <c r="E26" s="133" t="str">
        <f>IF('Rekapitulace stavby'!E20="","",'Rekapitulace stavby'!E20)</f>
        <v xml:space="preserve"> </v>
      </c>
      <c r="F26" s="38"/>
      <c r="G26" s="38"/>
      <c r="H26" s="38"/>
      <c r="I26" s="143" t="s">
        <v>27</v>
      </c>
      <c r="J26" s="133" t="str">
        <f>IF('Rekapitulace stavby'!AN20="","",'Rekapitulace stavby'!AN20)</f>
        <v/>
      </c>
      <c r="K26" s="38"/>
      <c r="L26" s="145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hidden="1" s="2" customFormat="1" ht="6.96" customHeight="1">
      <c r="A27" s="38"/>
      <c r="B27" s="44"/>
      <c r="C27" s="38"/>
      <c r="D27" s="38"/>
      <c r="E27" s="38"/>
      <c r="F27" s="38"/>
      <c r="G27" s="38"/>
      <c r="H27" s="38"/>
      <c r="I27" s="38"/>
      <c r="J27" s="38"/>
      <c r="K27" s="38"/>
      <c r="L27" s="145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hidden="1" s="2" customFormat="1" ht="12" customHeight="1">
      <c r="A28" s="38"/>
      <c r="B28" s="44"/>
      <c r="C28" s="38"/>
      <c r="D28" s="143" t="s">
        <v>33</v>
      </c>
      <c r="E28" s="38"/>
      <c r="F28" s="38"/>
      <c r="G28" s="38"/>
      <c r="H28" s="38"/>
      <c r="I28" s="38"/>
      <c r="J28" s="38"/>
      <c r="K28" s="38"/>
      <c r="L28" s="145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hidden="1" s="8" customFormat="1" ht="16.5" customHeight="1">
      <c r="A29" s="148"/>
      <c r="B29" s="149"/>
      <c r="C29" s="148"/>
      <c r="D29" s="148"/>
      <c r="E29" s="150" t="s">
        <v>19</v>
      </c>
      <c r="F29" s="150"/>
      <c r="G29" s="150"/>
      <c r="H29" s="150"/>
      <c r="I29" s="148"/>
      <c r="J29" s="148"/>
      <c r="K29" s="148"/>
      <c r="L29" s="151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</row>
    <row r="30" hidden="1" s="2" customFormat="1" ht="6.96" customHeight="1">
      <c r="A30" s="38"/>
      <c r="B30" s="44"/>
      <c r="C30" s="38"/>
      <c r="D30" s="38"/>
      <c r="E30" s="38"/>
      <c r="F30" s="38"/>
      <c r="G30" s="38"/>
      <c r="H30" s="38"/>
      <c r="I30" s="38"/>
      <c r="J30" s="38"/>
      <c r="K30" s="38"/>
      <c r="L30" s="145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hidden="1" s="2" customFormat="1" ht="6.96" customHeight="1">
      <c r="A31" s="38"/>
      <c r="B31" s="44"/>
      <c r="C31" s="38"/>
      <c r="D31" s="152"/>
      <c r="E31" s="152"/>
      <c r="F31" s="152"/>
      <c r="G31" s="152"/>
      <c r="H31" s="152"/>
      <c r="I31" s="152"/>
      <c r="J31" s="152"/>
      <c r="K31" s="152"/>
      <c r="L31" s="145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hidden="1" s="2" customFormat="1" ht="25.44" customHeight="1">
      <c r="A32" s="38"/>
      <c r="B32" s="44"/>
      <c r="C32" s="38"/>
      <c r="D32" s="153" t="s">
        <v>35</v>
      </c>
      <c r="E32" s="38"/>
      <c r="F32" s="38"/>
      <c r="G32" s="38"/>
      <c r="H32" s="38"/>
      <c r="I32" s="38"/>
      <c r="J32" s="154">
        <f>ROUND(J87, 2)</f>
        <v>0</v>
      </c>
      <c r="K32" s="38"/>
      <c r="L32" s="145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hidden="1" s="2" customFormat="1" ht="6.96" customHeight="1">
      <c r="A33" s="38"/>
      <c r="B33" s="44"/>
      <c r="C33" s="38"/>
      <c r="D33" s="152"/>
      <c r="E33" s="152"/>
      <c r="F33" s="152"/>
      <c r="G33" s="152"/>
      <c r="H33" s="152"/>
      <c r="I33" s="152"/>
      <c r="J33" s="152"/>
      <c r="K33" s="152"/>
      <c r="L33" s="145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hidden="1" s="2" customFormat="1" ht="14.4" customHeight="1">
      <c r="A34" s="38"/>
      <c r="B34" s="44"/>
      <c r="C34" s="38"/>
      <c r="D34" s="38"/>
      <c r="E34" s="38"/>
      <c r="F34" s="155" t="s">
        <v>37</v>
      </c>
      <c r="G34" s="38"/>
      <c r="H34" s="38"/>
      <c r="I34" s="155" t="s">
        <v>36</v>
      </c>
      <c r="J34" s="155" t="s">
        <v>38</v>
      </c>
      <c r="K34" s="38"/>
      <c r="L34" s="145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156" t="s">
        <v>39</v>
      </c>
      <c r="E35" s="143" t="s">
        <v>40</v>
      </c>
      <c r="F35" s="157">
        <f>ROUND((SUM(BE87:BE208)),  2)</f>
        <v>0</v>
      </c>
      <c r="G35" s="38"/>
      <c r="H35" s="38"/>
      <c r="I35" s="158">
        <v>0.20999999999999999</v>
      </c>
      <c r="J35" s="157">
        <f>ROUND(((SUM(BE87:BE208))*I35),  2)</f>
        <v>0</v>
      </c>
      <c r="K35" s="38"/>
      <c r="L35" s="145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3" t="s">
        <v>41</v>
      </c>
      <c r="F36" s="157">
        <f>ROUND((SUM(BF87:BF208)),  2)</f>
        <v>0</v>
      </c>
      <c r="G36" s="38"/>
      <c r="H36" s="38"/>
      <c r="I36" s="158">
        <v>0.14999999999999999</v>
      </c>
      <c r="J36" s="157">
        <f>ROUND(((SUM(BF87:BF208))*I36),  2)</f>
        <v>0</v>
      </c>
      <c r="K36" s="38"/>
      <c r="L36" s="145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3" t="s">
        <v>42</v>
      </c>
      <c r="F37" s="157">
        <f>ROUND((SUM(BG87:BG208)),  2)</f>
        <v>0</v>
      </c>
      <c r="G37" s="38"/>
      <c r="H37" s="38"/>
      <c r="I37" s="158">
        <v>0.20999999999999999</v>
      </c>
      <c r="J37" s="157">
        <f>0</f>
        <v>0</v>
      </c>
      <c r="K37" s="38"/>
      <c r="L37" s="145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44"/>
      <c r="C38" s="38"/>
      <c r="D38" s="38"/>
      <c r="E38" s="143" t="s">
        <v>43</v>
      </c>
      <c r="F38" s="157">
        <f>ROUND((SUM(BH87:BH208)),  2)</f>
        <v>0</v>
      </c>
      <c r="G38" s="38"/>
      <c r="H38" s="38"/>
      <c r="I38" s="158">
        <v>0.14999999999999999</v>
      </c>
      <c r="J38" s="157">
        <f>0</f>
        <v>0</v>
      </c>
      <c r="K38" s="38"/>
      <c r="L38" s="145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44"/>
      <c r="C39" s="38"/>
      <c r="D39" s="38"/>
      <c r="E39" s="143" t="s">
        <v>44</v>
      </c>
      <c r="F39" s="157">
        <f>ROUND((SUM(BI87:BI208)),  2)</f>
        <v>0</v>
      </c>
      <c r="G39" s="38"/>
      <c r="H39" s="38"/>
      <c r="I39" s="158">
        <v>0</v>
      </c>
      <c r="J39" s="157">
        <f>0</f>
        <v>0</v>
      </c>
      <c r="K39" s="38"/>
      <c r="L39" s="145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hidden="1" s="2" customFormat="1" ht="6.96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145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hidden="1" s="2" customFormat="1" ht="25.44" customHeight="1">
      <c r="A41" s="38"/>
      <c r="B41" s="44"/>
      <c r="C41" s="159"/>
      <c r="D41" s="160" t="s">
        <v>45</v>
      </c>
      <c r="E41" s="161"/>
      <c r="F41" s="161"/>
      <c r="G41" s="162" t="s">
        <v>46</v>
      </c>
      <c r="H41" s="163" t="s">
        <v>47</v>
      </c>
      <c r="I41" s="161"/>
      <c r="J41" s="164">
        <f>SUM(J32:J39)</f>
        <v>0</v>
      </c>
      <c r="K41" s="165"/>
      <c r="L41" s="145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hidden="1" s="2" customFormat="1" ht="14.4" customHeight="1">
      <c r="A42" s="38"/>
      <c r="B42" s="166"/>
      <c r="C42" s="167"/>
      <c r="D42" s="167"/>
      <c r="E42" s="167"/>
      <c r="F42" s="167"/>
      <c r="G42" s="167"/>
      <c r="H42" s="167"/>
      <c r="I42" s="167"/>
      <c r="J42" s="167"/>
      <c r="K42" s="167"/>
      <c r="L42" s="145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hidden="1"/>
    <row r="44" hidden="1"/>
    <row r="45" hidden="1"/>
    <row r="46" s="2" customFormat="1" ht="6.96" customHeight="1">
      <c r="A46" s="38"/>
      <c r="B46" s="168"/>
      <c r="C46" s="169"/>
      <c r="D46" s="169"/>
      <c r="E46" s="169"/>
      <c r="F46" s="169"/>
      <c r="G46" s="169"/>
      <c r="H46" s="169"/>
      <c r="I46" s="169"/>
      <c r="J46" s="169"/>
      <c r="K46" s="169"/>
      <c r="L46" s="145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s="2" customFormat="1" ht="24.96" customHeight="1">
      <c r="A47" s="38"/>
      <c r="B47" s="39"/>
      <c r="C47" s="23" t="s">
        <v>245</v>
      </c>
      <c r="D47" s="40"/>
      <c r="E47" s="40"/>
      <c r="F47" s="40"/>
      <c r="G47" s="40"/>
      <c r="H47" s="40"/>
      <c r="I47" s="40"/>
      <c r="J47" s="40"/>
      <c r="K47" s="40"/>
      <c r="L47" s="145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s="2" customFormat="1" ht="6.96" customHeight="1">
      <c r="A48" s="38"/>
      <c r="B48" s="39"/>
      <c r="C48" s="40"/>
      <c r="D48" s="40"/>
      <c r="E48" s="40"/>
      <c r="F48" s="40"/>
      <c r="G48" s="40"/>
      <c r="H48" s="40"/>
      <c r="I48" s="40"/>
      <c r="J48" s="40"/>
      <c r="K48" s="40"/>
      <c r="L48" s="145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s="2" customFormat="1" ht="12" customHeight="1">
      <c r="A49" s="38"/>
      <c r="B49" s="39"/>
      <c r="C49" s="32" t="s">
        <v>16</v>
      </c>
      <c r="D49" s="40"/>
      <c r="E49" s="40"/>
      <c r="F49" s="40"/>
      <c r="G49" s="40"/>
      <c r="H49" s="40"/>
      <c r="I49" s="40"/>
      <c r="J49" s="40"/>
      <c r="K49" s="40"/>
      <c r="L49" s="145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s="2" customFormat="1" ht="16.5" customHeight="1">
      <c r="A50" s="38"/>
      <c r="B50" s="39"/>
      <c r="C50" s="40"/>
      <c r="D50" s="40"/>
      <c r="E50" s="170" t="str">
        <f>E7</f>
        <v>3. STAVBA - FIALOVÁ - Vozovna Pisárky, etapa III. - vratná tramvajová smyčka</v>
      </c>
      <c r="F50" s="32"/>
      <c r="G50" s="32"/>
      <c r="H50" s="32"/>
      <c r="I50" s="40"/>
      <c r="J50" s="40"/>
      <c r="K50" s="40"/>
      <c r="L50" s="145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s="1" customFormat="1" ht="12" customHeight="1">
      <c r="B51" s="21"/>
      <c r="C51" s="32" t="s">
        <v>241</v>
      </c>
      <c r="D51" s="22"/>
      <c r="E51" s="22"/>
      <c r="F51" s="22"/>
      <c r="G51" s="22"/>
      <c r="H51" s="22"/>
      <c r="I51" s="22"/>
      <c r="J51" s="22"/>
      <c r="K51" s="22"/>
      <c r="L51" s="20"/>
    </row>
    <row r="52" s="2" customFormat="1" ht="16.5" customHeight="1">
      <c r="A52" s="38"/>
      <c r="B52" s="39"/>
      <c r="C52" s="40"/>
      <c r="D52" s="40"/>
      <c r="E52" s="170" t="s">
        <v>6211</v>
      </c>
      <c r="F52" s="40"/>
      <c r="G52" s="40"/>
      <c r="H52" s="40"/>
      <c r="I52" s="40"/>
      <c r="J52" s="40"/>
      <c r="K52" s="40"/>
      <c r="L52" s="145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s="2" customFormat="1" ht="12" customHeight="1">
      <c r="A53" s="38"/>
      <c r="B53" s="39"/>
      <c r="C53" s="32" t="s">
        <v>243</v>
      </c>
      <c r="D53" s="40"/>
      <c r="E53" s="40"/>
      <c r="F53" s="40"/>
      <c r="G53" s="40"/>
      <c r="H53" s="40"/>
      <c r="I53" s="40"/>
      <c r="J53" s="40"/>
      <c r="K53" s="40"/>
      <c r="L53" s="145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s="2" customFormat="1" ht="16.5" customHeight="1">
      <c r="A54" s="38"/>
      <c r="B54" s="39"/>
      <c r="C54" s="40"/>
      <c r="D54" s="40"/>
      <c r="E54" s="69" t="str">
        <f>E11</f>
        <v>SO 811 - Kácení mimolesní zeleně</v>
      </c>
      <c r="F54" s="40"/>
      <c r="G54" s="40"/>
      <c r="H54" s="40"/>
      <c r="I54" s="40"/>
      <c r="J54" s="40"/>
      <c r="K54" s="40"/>
      <c r="L54" s="145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s="2" customFormat="1" ht="6.96" customHeight="1">
      <c r="A55" s="38"/>
      <c r="B55" s="39"/>
      <c r="C55" s="40"/>
      <c r="D55" s="40"/>
      <c r="E55" s="40"/>
      <c r="F55" s="40"/>
      <c r="G55" s="40"/>
      <c r="H55" s="40"/>
      <c r="I55" s="40"/>
      <c r="J55" s="40"/>
      <c r="K55" s="40"/>
      <c r="L55" s="145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s="2" customFormat="1" ht="12" customHeight="1">
      <c r="A56" s="38"/>
      <c r="B56" s="39"/>
      <c r="C56" s="32" t="s">
        <v>21</v>
      </c>
      <c r="D56" s="40"/>
      <c r="E56" s="40"/>
      <c r="F56" s="27" t="str">
        <f>F14</f>
        <v xml:space="preserve"> </v>
      </c>
      <c r="G56" s="40"/>
      <c r="H56" s="40"/>
      <c r="I56" s="32" t="s">
        <v>23</v>
      </c>
      <c r="J56" s="72" t="str">
        <f>IF(J14="","",J14)</f>
        <v>20. 12. 2021</v>
      </c>
      <c r="K56" s="40"/>
      <c r="L56" s="145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s="2" customFormat="1" ht="6.96" customHeight="1">
      <c r="A57" s="38"/>
      <c r="B57" s="39"/>
      <c r="C57" s="40"/>
      <c r="D57" s="40"/>
      <c r="E57" s="40"/>
      <c r="F57" s="40"/>
      <c r="G57" s="40"/>
      <c r="H57" s="40"/>
      <c r="I57" s="40"/>
      <c r="J57" s="40"/>
      <c r="K57" s="40"/>
      <c r="L57" s="145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s="2" customFormat="1" ht="15.15" customHeight="1">
      <c r="A58" s="38"/>
      <c r="B58" s="39"/>
      <c r="C58" s="32" t="s">
        <v>25</v>
      </c>
      <c r="D58" s="40"/>
      <c r="E58" s="40"/>
      <c r="F58" s="27" t="str">
        <f>E17</f>
        <v xml:space="preserve"> </v>
      </c>
      <c r="G58" s="40"/>
      <c r="H58" s="40"/>
      <c r="I58" s="32" t="s">
        <v>30</v>
      </c>
      <c r="J58" s="36" t="str">
        <f>E23</f>
        <v xml:space="preserve"> </v>
      </c>
      <c r="K58" s="40"/>
      <c r="L58" s="145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</row>
    <row r="59" s="2" customFormat="1" ht="15.15" customHeight="1">
      <c r="A59" s="38"/>
      <c r="B59" s="39"/>
      <c r="C59" s="32" t="s">
        <v>28</v>
      </c>
      <c r="D59" s="40"/>
      <c r="E59" s="40"/>
      <c r="F59" s="27" t="str">
        <f>IF(E20="","",E20)</f>
        <v>Vyplň údaj</v>
      </c>
      <c r="G59" s="40"/>
      <c r="H59" s="40"/>
      <c r="I59" s="32" t="s">
        <v>32</v>
      </c>
      <c r="J59" s="36" t="str">
        <f>E26</f>
        <v xml:space="preserve"> </v>
      </c>
      <c r="K59" s="40"/>
      <c r="L59" s="145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</row>
    <row r="60" s="2" customFormat="1" ht="10.32" customHeight="1">
      <c r="A60" s="38"/>
      <c r="B60" s="39"/>
      <c r="C60" s="40"/>
      <c r="D60" s="40"/>
      <c r="E60" s="40"/>
      <c r="F60" s="40"/>
      <c r="G60" s="40"/>
      <c r="H60" s="40"/>
      <c r="I60" s="40"/>
      <c r="J60" s="40"/>
      <c r="K60" s="40"/>
      <c r="L60" s="145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</row>
    <row r="61" s="2" customFormat="1" ht="29.28" customHeight="1">
      <c r="A61" s="38"/>
      <c r="B61" s="39"/>
      <c r="C61" s="171" t="s">
        <v>246</v>
      </c>
      <c r="D61" s="172"/>
      <c r="E61" s="172"/>
      <c r="F61" s="172"/>
      <c r="G61" s="172"/>
      <c r="H61" s="172"/>
      <c r="I61" s="172"/>
      <c r="J61" s="173" t="s">
        <v>247</v>
      </c>
      <c r="K61" s="172"/>
      <c r="L61" s="145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 s="2" customFormat="1" ht="10.32" customHeight="1">
      <c r="A62" s="38"/>
      <c r="B62" s="39"/>
      <c r="C62" s="40"/>
      <c r="D62" s="40"/>
      <c r="E62" s="40"/>
      <c r="F62" s="40"/>
      <c r="G62" s="40"/>
      <c r="H62" s="40"/>
      <c r="I62" s="40"/>
      <c r="J62" s="40"/>
      <c r="K62" s="40"/>
      <c r="L62" s="145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</row>
    <row r="63" s="2" customFormat="1" ht="22.8" customHeight="1">
      <c r="A63" s="38"/>
      <c r="B63" s="39"/>
      <c r="C63" s="174" t="s">
        <v>67</v>
      </c>
      <c r="D63" s="40"/>
      <c r="E63" s="40"/>
      <c r="F63" s="40"/>
      <c r="G63" s="40"/>
      <c r="H63" s="40"/>
      <c r="I63" s="40"/>
      <c r="J63" s="102">
        <f>J87</f>
        <v>0</v>
      </c>
      <c r="K63" s="40"/>
      <c r="L63" s="145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U63" s="17" t="s">
        <v>248</v>
      </c>
    </row>
    <row r="64" s="9" customFormat="1" ht="24.96" customHeight="1">
      <c r="A64" s="9"/>
      <c r="B64" s="175"/>
      <c r="C64" s="176"/>
      <c r="D64" s="177" t="s">
        <v>287</v>
      </c>
      <c r="E64" s="178"/>
      <c r="F64" s="178"/>
      <c r="G64" s="178"/>
      <c r="H64" s="178"/>
      <c r="I64" s="178"/>
      <c r="J64" s="179">
        <f>J88</f>
        <v>0</v>
      </c>
      <c r="K64" s="176"/>
      <c r="L64" s="180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9" customFormat="1" ht="24.96" customHeight="1">
      <c r="A65" s="9"/>
      <c r="B65" s="175"/>
      <c r="C65" s="176"/>
      <c r="D65" s="177" t="s">
        <v>289</v>
      </c>
      <c r="E65" s="178"/>
      <c r="F65" s="178"/>
      <c r="G65" s="178"/>
      <c r="H65" s="178"/>
      <c r="I65" s="178"/>
      <c r="J65" s="179">
        <f>J205</f>
        <v>0</v>
      </c>
      <c r="K65" s="176"/>
      <c r="L65" s="180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2" customFormat="1" ht="21.84" customHeight="1">
      <c r="A66" s="38"/>
      <c r="B66" s="39"/>
      <c r="C66" s="40"/>
      <c r="D66" s="40"/>
      <c r="E66" s="40"/>
      <c r="F66" s="40"/>
      <c r="G66" s="40"/>
      <c r="H66" s="40"/>
      <c r="I66" s="40"/>
      <c r="J66" s="40"/>
      <c r="K66" s="40"/>
      <c r="L66" s="145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</row>
    <row r="67" s="2" customFormat="1" ht="6.96" customHeight="1">
      <c r="A67" s="38"/>
      <c r="B67" s="59"/>
      <c r="C67" s="60"/>
      <c r="D67" s="60"/>
      <c r="E67" s="60"/>
      <c r="F67" s="60"/>
      <c r="G67" s="60"/>
      <c r="H67" s="60"/>
      <c r="I67" s="60"/>
      <c r="J67" s="60"/>
      <c r="K67" s="60"/>
      <c r="L67" s="145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</row>
    <row r="71" s="2" customFormat="1" ht="6.96" customHeight="1">
      <c r="A71" s="38"/>
      <c r="B71" s="61"/>
      <c r="C71" s="62"/>
      <c r="D71" s="62"/>
      <c r="E71" s="62"/>
      <c r="F71" s="62"/>
      <c r="G71" s="62"/>
      <c r="H71" s="62"/>
      <c r="I71" s="62"/>
      <c r="J71" s="62"/>
      <c r="K71" s="62"/>
      <c r="L71" s="145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</row>
    <row r="72" s="2" customFormat="1" ht="24.96" customHeight="1">
      <c r="A72" s="38"/>
      <c r="B72" s="39"/>
      <c r="C72" s="23" t="s">
        <v>250</v>
      </c>
      <c r="D72" s="40"/>
      <c r="E72" s="40"/>
      <c r="F72" s="40"/>
      <c r="G72" s="40"/>
      <c r="H72" s="40"/>
      <c r="I72" s="40"/>
      <c r="J72" s="40"/>
      <c r="K72" s="40"/>
      <c r="L72" s="145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</row>
    <row r="73" s="2" customFormat="1" ht="6.96" customHeight="1">
      <c r="A73" s="38"/>
      <c r="B73" s="39"/>
      <c r="C73" s="40"/>
      <c r="D73" s="40"/>
      <c r="E73" s="40"/>
      <c r="F73" s="40"/>
      <c r="G73" s="40"/>
      <c r="H73" s="40"/>
      <c r="I73" s="40"/>
      <c r="J73" s="40"/>
      <c r="K73" s="40"/>
      <c r="L73" s="145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</row>
    <row r="74" s="2" customFormat="1" ht="12" customHeight="1">
      <c r="A74" s="38"/>
      <c r="B74" s="39"/>
      <c r="C74" s="32" t="s">
        <v>16</v>
      </c>
      <c r="D74" s="40"/>
      <c r="E74" s="40"/>
      <c r="F74" s="40"/>
      <c r="G74" s="40"/>
      <c r="H74" s="40"/>
      <c r="I74" s="40"/>
      <c r="J74" s="40"/>
      <c r="K74" s="40"/>
      <c r="L74" s="145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</row>
    <row r="75" s="2" customFormat="1" ht="16.5" customHeight="1">
      <c r="A75" s="38"/>
      <c r="B75" s="39"/>
      <c r="C75" s="40"/>
      <c r="D75" s="40"/>
      <c r="E75" s="170" t="str">
        <f>E7</f>
        <v>3. STAVBA - FIALOVÁ - Vozovna Pisárky, etapa III. - vratná tramvajová smyčka</v>
      </c>
      <c r="F75" s="32"/>
      <c r="G75" s="32"/>
      <c r="H75" s="32"/>
      <c r="I75" s="40"/>
      <c r="J75" s="40"/>
      <c r="K75" s="40"/>
      <c r="L75" s="145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6" s="1" customFormat="1" ht="12" customHeight="1">
      <c r="B76" s="21"/>
      <c r="C76" s="32" t="s">
        <v>241</v>
      </c>
      <c r="D76" s="22"/>
      <c r="E76" s="22"/>
      <c r="F76" s="22"/>
      <c r="G76" s="22"/>
      <c r="H76" s="22"/>
      <c r="I76" s="22"/>
      <c r="J76" s="22"/>
      <c r="K76" s="22"/>
      <c r="L76" s="20"/>
    </row>
    <row r="77" s="2" customFormat="1" ht="16.5" customHeight="1">
      <c r="A77" s="38"/>
      <c r="B77" s="39"/>
      <c r="C77" s="40"/>
      <c r="D77" s="40"/>
      <c r="E77" s="170" t="s">
        <v>6211</v>
      </c>
      <c r="F77" s="40"/>
      <c r="G77" s="40"/>
      <c r="H77" s="40"/>
      <c r="I77" s="40"/>
      <c r="J77" s="40"/>
      <c r="K77" s="40"/>
      <c r="L77" s="145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78" s="2" customFormat="1" ht="12" customHeight="1">
      <c r="A78" s="38"/>
      <c r="B78" s="39"/>
      <c r="C78" s="32" t="s">
        <v>243</v>
      </c>
      <c r="D78" s="40"/>
      <c r="E78" s="40"/>
      <c r="F78" s="40"/>
      <c r="G78" s="40"/>
      <c r="H78" s="40"/>
      <c r="I78" s="40"/>
      <c r="J78" s="40"/>
      <c r="K78" s="40"/>
      <c r="L78" s="145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</row>
    <row r="79" s="2" customFormat="1" ht="16.5" customHeight="1">
      <c r="A79" s="38"/>
      <c r="B79" s="39"/>
      <c r="C79" s="40"/>
      <c r="D79" s="40"/>
      <c r="E79" s="69" t="str">
        <f>E11</f>
        <v>SO 811 - Kácení mimolesní zeleně</v>
      </c>
      <c r="F79" s="40"/>
      <c r="G79" s="40"/>
      <c r="H79" s="40"/>
      <c r="I79" s="40"/>
      <c r="J79" s="40"/>
      <c r="K79" s="40"/>
      <c r="L79" s="145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</row>
    <row r="80" s="2" customFormat="1" ht="6.96" customHeight="1">
      <c r="A80" s="38"/>
      <c r="B80" s="39"/>
      <c r="C80" s="40"/>
      <c r="D80" s="40"/>
      <c r="E80" s="40"/>
      <c r="F80" s="40"/>
      <c r="G80" s="40"/>
      <c r="H80" s="40"/>
      <c r="I80" s="40"/>
      <c r="J80" s="40"/>
      <c r="K80" s="40"/>
      <c r="L80" s="145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12" customHeight="1">
      <c r="A81" s="38"/>
      <c r="B81" s="39"/>
      <c r="C81" s="32" t="s">
        <v>21</v>
      </c>
      <c r="D81" s="40"/>
      <c r="E81" s="40"/>
      <c r="F81" s="27" t="str">
        <f>F14</f>
        <v xml:space="preserve"> </v>
      </c>
      <c r="G81" s="40"/>
      <c r="H81" s="40"/>
      <c r="I81" s="32" t="s">
        <v>23</v>
      </c>
      <c r="J81" s="72" t="str">
        <f>IF(J14="","",J14)</f>
        <v>20. 12. 2021</v>
      </c>
      <c r="K81" s="40"/>
      <c r="L81" s="145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6.96" customHeight="1">
      <c r="A82" s="38"/>
      <c r="B82" s="39"/>
      <c r="C82" s="40"/>
      <c r="D82" s="40"/>
      <c r="E82" s="40"/>
      <c r="F82" s="40"/>
      <c r="G82" s="40"/>
      <c r="H82" s="40"/>
      <c r="I82" s="40"/>
      <c r="J82" s="40"/>
      <c r="K82" s="40"/>
      <c r="L82" s="145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15.15" customHeight="1">
      <c r="A83" s="38"/>
      <c r="B83" s="39"/>
      <c r="C83" s="32" t="s">
        <v>25</v>
      </c>
      <c r="D83" s="40"/>
      <c r="E83" s="40"/>
      <c r="F83" s="27" t="str">
        <f>E17</f>
        <v xml:space="preserve"> </v>
      </c>
      <c r="G83" s="40"/>
      <c r="H83" s="40"/>
      <c r="I83" s="32" t="s">
        <v>30</v>
      </c>
      <c r="J83" s="36" t="str">
        <f>E23</f>
        <v xml:space="preserve"> </v>
      </c>
      <c r="K83" s="40"/>
      <c r="L83" s="145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5.15" customHeight="1">
      <c r="A84" s="38"/>
      <c r="B84" s="39"/>
      <c r="C84" s="32" t="s">
        <v>28</v>
      </c>
      <c r="D84" s="40"/>
      <c r="E84" s="40"/>
      <c r="F84" s="27" t="str">
        <f>IF(E20="","",E20)</f>
        <v>Vyplň údaj</v>
      </c>
      <c r="G84" s="40"/>
      <c r="H84" s="40"/>
      <c r="I84" s="32" t="s">
        <v>32</v>
      </c>
      <c r="J84" s="36" t="str">
        <f>E26</f>
        <v xml:space="preserve"> </v>
      </c>
      <c r="K84" s="40"/>
      <c r="L84" s="145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0.32" customHeight="1">
      <c r="A85" s="38"/>
      <c r="B85" s="39"/>
      <c r="C85" s="40"/>
      <c r="D85" s="40"/>
      <c r="E85" s="40"/>
      <c r="F85" s="40"/>
      <c r="G85" s="40"/>
      <c r="H85" s="40"/>
      <c r="I85" s="40"/>
      <c r="J85" s="40"/>
      <c r="K85" s="40"/>
      <c r="L85" s="145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10" customFormat="1" ht="29.28" customHeight="1">
      <c r="A86" s="181"/>
      <c r="B86" s="182"/>
      <c r="C86" s="183" t="s">
        <v>251</v>
      </c>
      <c r="D86" s="184" t="s">
        <v>54</v>
      </c>
      <c r="E86" s="184" t="s">
        <v>50</v>
      </c>
      <c r="F86" s="184" t="s">
        <v>51</v>
      </c>
      <c r="G86" s="184" t="s">
        <v>252</v>
      </c>
      <c r="H86" s="184" t="s">
        <v>253</v>
      </c>
      <c r="I86" s="184" t="s">
        <v>254</v>
      </c>
      <c r="J86" s="184" t="s">
        <v>247</v>
      </c>
      <c r="K86" s="185" t="s">
        <v>255</v>
      </c>
      <c r="L86" s="186"/>
      <c r="M86" s="92" t="s">
        <v>19</v>
      </c>
      <c r="N86" s="93" t="s">
        <v>39</v>
      </c>
      <c r="O86" s="93" t="s">
        <v>256</v>
      </c>
      <c r="P86" s="93" t="s">
        <v>257</v>
      </c>
      <c r="Q86" s="93" t="s">
        <v>258</v>
      </c>
      <c r="R86" s="93" t="s">
        <v>259</v>
      </c>
      <c r="S86" s="93" t="s">
        <v>260</v>
      </c>
      <c r="T86" s="94" t="s">
        <v>261</v>
      </c>
      <c r="U86" s="181"/>
      <c r="V86" s="181"/>
      <c r="W86" s="181"/>
      <c r="X86" s="181"/>
      <c r="Y86" s="181"/>
      <c r="Z86" s="181"/>
      <c r="AA86" s="181"/>
      <c r="AB86" s="181"/>
      <c r="AC86" s="181"/>
      <c r="AD86" s="181"/>
      <c r="AE86" s="181"/>
    </row>
    <row r="87" s="2" customFormat="1" ht="22.8" customHeight="1">
      <c r="A87" s="38"/>
      <c r="B87" s="39"/>
      <c r="C87" s="99" t="s">
        <v>262</v>
      </c>
      <c r="D87" s="40"/>
      <c r="E87" s="40"/>
      <c r="F87" s="40"/>
      <c r="G87" s="40"/>
      <c r="H87" s="40"/>
      <c r="I87" s="40"/>
      <c r="J87" s="187">
        <f>BK87</f>
        <v>0</v>
      </c>
      <c r="K87" s="40"/>
      <c r="L87" s="44"/>
      <c r="M87" s="95"/>
      <c r="N87" s="188"/>
      <c r="O87" s="96"/>
      <c r="P87" s="189">
        <f>P88+P205</f>
        <v>0</v>
      </c>
      <c r="Q87" s="96"/>
      <c r="R87" s="189">
        <f>R88+R205</f>
        <v>0</v>
      </c>
      <c r="S87" s="96"/>
      <c r="T87" s="190">
        <f>T88+T205</f>
        <v>0</v>
      </c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T87" s="17" t="s">
        <v>68</v>
      </c>
      <c r="AU87" s="17" t="s">
        <v>248</v>
      </c>
      <c r="BK87" s="191">
        <f>BK88+BK205</f>
        <v>0</v>
      </c>
    </row>
    <row r="88" s="11" customFormat="1" ht="25.92" customHeight="1">
      <c r="A88" s="11"/>
      <c r="B88" s="192"/>
      <c r="C88" s="193"/>
      <c r="D88" s="194" t="s">
        <v>68</v>
      </c>
      <c r="E88" s="195" t="s">
        <v>76</v>
      </c>
      <c r="F88" s="195" t="s">
        <v>290</v>
      </c>
      <c r="G88" s="193"/>
      <c r="H88" s="193"/>
      <c r="I88" s="196"/>
      <c r="J88" s="197">
        <f>BK88</f>
        <v>0</v>
      </c>
      <c r="K88" s="193"/>
      <c r="L88" s="198"/>
      <c r="M88" s="199"/>
      <c r="N88" s="200"/>
      <c r="O88" s="200"/>
      <c r="P88" s="201">
        <f>SUM(P89:P204)</f>
        <v>0</v>
      </c>
      <c r="Q88" s="200"/>
      <c r="R88" s="201">
        <f>SUM(R89:R204)</f>
        <v>0</v>
      </c>
      <c r="S88" s="200"/>
      <c r="T88" s="202">
        <f>SUM(T89:T204)</f>
        <v>0</v>
      </c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R88" s="203" t="s">
        <v>265</v>
      </c>
      <c r="AT88" s="204" t="s">
        <v>68</v>
      </c>
      <c r="AU88" s="204" t="s">
        <v>69</v>
      </c>
      <c r="AY88" s="203" t="s">
        <v>266</v>
      </c>
      <c r="BK88" s="205">
        <f>SUM(BK89:BK204)</f>
        <v>0</v>
      </c>
    </row>
    <row r="89" s="2" customFormat="1" ht="24.15" customHeight="1">
      <c r="A89" s="38"/>
      <c r="B89" s="39"/>
      <c r="C89" s="206" t="s">
        <v>76</v>
      </c>
      <c r="D89" s="206" t="s">
        <v>267</v>
      </c>
      <c r="E89" s="207" t="s">
        <v>6266</v>
      </c>
      <c r="F89" s="208" t="s">
        <v>6267</v>
      </c>
      <c r="G89" s="209" t="s">
        <v>391</v>
      </c>
      <c r="H89" s="210">
        <v>433.85000000000002</v>
      </c>
      <c r="I89" s="211"/>
      <c r="J89" s="212">
        <f>ROUND(I89*H89,2)</f>
        <v>0</v>
      </c>
      <c r="K89" s="208" t="s">
        <v>6268</v>
      </c>
      <c r="L89" s="44"/>
      <c r="M89" s="213" t="s">
        <v>19</v>
      </c>
      <c r="N89" s="214" t="s">
        <v>40</v>
      </c>
      <c r="O89" s="84"/>
      <c r="P89" s="215">
        <f>O89*H89</f>
        <v>0</v>
      </c>
      <c r="Q89" s="215">
        <v>0</v>
      </c>
      <c r="R89" s="215">
        <f>Q89*H89</f>
        <v>0</v>
      </c>
      <c r="S89" s="215">
        <v>0</v>
      </c>
      <c r="T89" s="216">
        <f>S89*H89</f>
        <v>0</v>
      </c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R89" s="217" t="s">
        <v>265</v>
      </c>
      <c r="AT89" s="217" t="s">
        <v>267</v>
      </c>
      <c r="AU89" s="217" t="s">
        <v>76</v>
      </c>
      <c r="AY89" s="17" t="s">
        <v>266</v>
      </c>
      <c r="BE89" s="218">
        <f>IF(N89="základní",J89,0)</f>
        <v>0</v>
      </c>
      <c r="BF89" s="218">
        <f>IF(N89="snížená",J89,0)</f>
        <v>0</v>
      </c>
      <c r="BG89" s="218">
        <f>IF(N89="zákl. přenesená",J89,0)</f>
        <v>0</v>
      </c>
      <c r="BH89" s="218">
        <f>IF(N89="sníž. přenesená",J89,0)</f>
        <v>0</v>
      </c>
      <c r="BI89" s="218">
        <f>IF(N89="nulová",J89,0)</f>
        <v>0</v>
      </c>
      <c r="BJ89" s="17" t="s">
        <v>76</v>
      </c>
      <c r="BK89" s="218">
        <f>ROUND(I89*H89,2)</f>
        <v>0</v>
      </c>
      <c r="BL89" s="17" t="s">
        <v>265</v>
      </c>
      <c r="BM89" s="217" t="s">
        <v>6269</v>
      </c>
    </row>
    <row r="90" s="2" customFormat="1">
      <c r="A90" s="38"/>
      <c r="B90" s="39"/>
      <c r="C90" s="40"/>
      <c r="D90" s="219" t="s">
        <v>273</v>
      </c>
      <c r="E90" s="40"/>
      <c r="F90" s="220" t="s">
        <v>6270</v>
      </c>
      <c r="G90" s="40"/>
      <c r="H90" s="40"/>
      <c r="I90" s="221"/>
      <c r="J90" s="40"/>
      <c r="K90" s="40"/>
      <c r="L90" s="44"/>
      <c r="M90" s="222"/>
      <c r="N90" s="223"/>
      <c r="O90" s="84"/>
      <c r="P90" s="84"/>
      <c r="Q90" s="84"/>
      <c r="R90" s="84"/>
      <c r="S90" s="84"/>
      <c r="T90" s="85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T90" s="17" t="s">
        <v>273</v>
      </c>
      <c r="AU90" s="17" t="s">
        <v>76</v>
      </c>
    </row>
    <row r="91" s="12" customFormat="1">
      <c r="A91" s="12"/>
      <c r="B91" s="224"/>
      <c r="C91" s="225"/>
      <c r="D91" s="226" t="s">
        <v>275</v>
      </c>
      <c r="E91" s="227" t="s">
        <v>239</v>
      </c>
      <c r="F91" s="228" t="s">
        <v>6271</v>
      </c>
      <c r="G91" s="225"/>
      <c r="H91" s="229">
        <v>433.85000000000002</v>
      </c>
      <c r="I91" s="230"/>
      <c r="J91" s="225"/>
      <c r="K91" s="225"/>
      <c r="L91" s="231"/>
      <c r="M91" s="236"/>
      <c r="N91" s="237"/>
      <c r="O91" s="237"/>
      <c r="P91" s="237"/>
      <c r="Q91" s="237"/>
      <c r="R91" s="237"/>
      <c r="S91" s="237"/>
      <c r="T91" s="238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T91" s="235" t="s">
        <v>275</v>
      </c>
      <c r="AU91" s="235" t="s">
        <v>76</v>
      </c>
      <c r="AV91" s="12" t="s">
        <v>78</v>
      </c>
      <c r="AW91" s="12" t="s">
        <v>31</v>
      </c>
      <c r="AX91" s="12" t="s">
        <v>76</v>
      </c>
      <c r="AY91" s="235" t="s">
        <v>266</v>
      </c>
    </row>
    <row r="92" s="2" customFormat="1" ht="21.75" customHeight="1">
      <c r="A92" s="38"/>
      <c r="B92" s="39"/>
      <c r="C92" s="206" t="s">
        <v>78</v>
      </c>
      <c r="D92" s="206" t="s">
        <v>267</v>
      </c>
      <c r="E92" s="207" t="s">
        <v>6272</v>
      </c>
      <c r="F92" s="208" t="s">
        <v>6273</v>
      </c>
      <c r="G92" s="209" t="s">
        <v>341</v>
      </c>
      <c r="H92" s="210">
        <v>58</v>
      </c>
      <c r="I92" s="211"/>
      <c r="J92" s="212">
        <f>ROUND(I92*H92,2)</f>
        <v>0</v>
      </c>
      <c r="K92" s="208" t="s">
        <v>6268</v>
      </c>
      <c r="L92" s="44"/>
      <c r="M92" s="213" t="s">
        <v>19</v>
      </c>
      <c r="N92" s="214" t="s">
        <v>40</v>
      </c>
      <c r="O92" s="84"/>
      <c r="P92" s="215">
        <f>O92*H92</f>
        <v>0</v>
      </c>
      <c r="Q92" s="215">
        <v>0</v>
      </c>
      <c r="R92" s="215">
        <f>Q92*H92</f>
        <v>0</v>
      </c>
      <c r="S92" s="215">
        <v>0</v>
      </c>
      <c r="T92" s="216">
        <f>S92*H92</f>
        <v>0</v>
      </c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R92" s="217" t="s">
        <v>265</v>
      </c>
      <c r="AT92" s="217" t="s">
        <v>267</v>
      </c>
      <c r="AU92" s="217" t="s">
        <v>76</v>
      </c>
      <c r="AY92" s="17" t="s">
        <v>266</v>
      </c>
      <c r="BE92" s="218">
        <f>IF(N92="základní",J92,0)</f>
        <v>0</v>
      </c>
      <c r="BF92" s="218">
        <f>IF(N92="snížená",J92,0)</f>
        <v>0</v>
      </c>
      <c r="BG92" s="218">
        <f>IF(N92="zákl. přenesená",J92,0)</f>
        <v>0</v>
      </c>
      <c r="BH92" s="218">
        <f>IF(N92="sníž. přenesená",J92,0)</f>
        <v>0</v>
      </c>
      <c r="BI92" s="218">
        <f>IF(N92="nulová",J92,0)</f>
        <v>0</v>
      </c>
      <c r="BJ92" s="17" t="s">
        <v>76</v>
      </c>
      <c r="BK92" s="218">
        <f>ROUND(I92*H92,2)</f>
        <v>0</v>
      </c>
      <c r="BL92" s="17" t="s">
        <v>265</v>
      </c>
      <c r="BM92" s="217" t="s">
        <v>6274</v>
      </c>
    </row>
    <row r="93" s="2" customFormat="1">
      <c r="A93" s="38"/>
      <c r="B93" s="39"/>
      <c r="C93" s="40"/>
      <c r="D93" s="219" t="s">
        <v>273</v>
      </c>
      <c r="E93" s="40"/>
      <c r="F93" s="220" t="s">
        <v>6275</v>
      </c>
      <c r="G93" s="40"/>
      <c r="H93" s="40"/>
      <c r="I93" s="221"/>
      <c r="J93" s="40"/>
      <c r="K93" s="40"/>
      <c r="L93" s="44"/>
      <c r="M93" s="222"/>
      <c r="N93" s="223"/>
      <c r="O93" s="84"/>
      <c r="P93" s="84"/>
      <c r="Q93" s="84"/>
      <c r="R93" s="84"/>
      <c r="S93" s="84"/>
      <c r="T93" s="85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T93" s="17" t="s">
        <v>273</v>
      </c>
      <c r="AU93" s="17" t="s">
        <v>76</v>
      </c>
    </row>
    <row r="94" s="12" customFormat="1">
      <c r="A94" s="12"/>
      <c r="B94" s="224"/>
      <c r="C94" s="225"/>
      <c r="D94" s="226" t="s">
        <v>275</v>
      </c>
      <c r="E94" s="227" t="s">
        <v>306</v>
      </c>
      <c r="F94" s="228" t="s">
        <v>6276</v>
      </c>
      <c r="G94" s="225"/>
      <c r="H94" s="229">
        <v>58</v>
      </c>
      <c r="I94" s="230"/>
      <c r="J94" s="225"/>
      <c r="K94" s="225"/>
      <c r="L94" s="231"/>
      <c r="M94" s="236"/>
      <c r="N94" s="237"/>
      <c r="O94" s="237"/>
      <c r="P94" s="237"/>
      <c r="Q94" s="237"/>
      <c r="R94" s="237"/>
      <c r="S94" s="237"/>
      <c r="T94" s="238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T94" s="235" t="s">
        <v>275</v>
      </c>
      <c r="AU94" s="235" t="s">
        <v>76</v>
      </c>
      <c r="AV94" s="12" t="s">
        <v>78</v>
      </c>
      <c r="AW94" s="12" t="s">
        <v>31</v>
      </c>
      <c r="AX94" s="12" t="s">
        <v>76</v>
      </c>
      <c r="AY94" s="235" t="s">
        <v>266</v>
      </c>
    </row>
    <row r="95" s="2" customFormat="1" ht="21.75" customHeight="1">
      <c r="A95" s="38"/>
      <c r="B95" s="39"/>
      <c r="C95" s="206" t="s">
        <v>312</v>
      </c>
      <c r="D95" s="206" t="s">
        <v>267</v>
      </c>
      <c r="E95" s="207" t="s">
        <v>6277</v>
      </c>
      <c r="F95" s="208" t="s">
        <v>6278</v>
      </c>
      <c r="G95" s="209" t="s">
        <v>341</v>
      </c>
      <c r="H95" s="210">
        <v>30</v>
      </c>
      <c r="I95" s="211"/>
      <c r="J95" s="212">
        <f>ROUND(I95*H95,2)</f>
        <v>0</v>
      </c>
      <c r="K95" s="208" t="s">
        <v>6268</v>
      </c>
      <c r="L95" s="44"/>
      <c r="M95" s="213" t="s">
        <v>19</v>
      </c>
      <c r="N95" s="214" t="s">
        <v>40</v>
      </c>
      <c r="O95" s="84"/>
      <c r="P95" s="215">
        <f>O95*H95</f>
        <v>0</v>
      </c>
      <c r="Q95" s="215">
        <v>0</v>
      </c>
      <c r="R95" s="215">
        <f>Q95*H95</f>
        <v>0</v>
      </c>
      <c r="S95" s="215">
        <v>0</v>
      </c>
      <c r="T95" s="216">
        <f>S95*H95</f>
        <v>0</v>
      </c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R95" s="217" t="s">
        <v>265</v>
      </c>
      <c r="AT95" s="217" t="s">
        <v>267</v>
      </c>
      <c r="AU95" s="217" t="s">
        <v>76</v>
      </c>
      <c r="AY95" s="17" t="s">
        <v>266</v>
      </c>
      <c r="BE95" s="218">
        <f>IF(N95="základní",J95,0)</f>
        <v>0</v>
      </c>
      <c r="BF95" s="218">
        <f>IF(N95="snížená",J95,0)</f>
        <v>0</v>
      </c>
      <c r="BG95" s="218">
        <f>IF(N95="zákl. přenesená",J95,0)</f>
        <v>0</v>
      </c>
      <c r="BH95" s="218">
        <f>IF(N95="sníž. přenesená",J95,0)</f>
        <v>0</v>
      </c>
      <c r="BI95" s="218">
        <f>IF(N95="nulová",J95,0)</f>
        <v>0</v>
      </c>
      <c r="BJ95" s="17" t="s">
        <v>76</v>
      </c>
      <c r="BK95" s="218">
        <f>ROUND(I95*H95,2)</f>
        <v>0</v>
      </c>
      <c r="BL95" s="17" t="s">
        <v>265</v>
      </c>
      <c r="BM95" s="217" t="s">
        <v>6279</v>
      </c>
    </row>
    <row r="96" s="2" customFormat="1">
      <c r="A96" s="38"/>
      <c r="B96" s="39"/>
      <c r="C96" s="40"/>
      <c r="D96" s="219" t="s">
        <v>273</v>
      </c>
      <c r="E96" s="40"/>
      <c r="F96" s="220" t="s">
        <v>6280</v>
      </c>
      <c r="G96" s="40"/>
      <c r="H96" s="40"/>
      <c r="I96" s="221"/>
      <c r="J96" s="40"/>
      <c r="K96" s="40"/>
      <c r="L96" s="44"/>
      <c r="M96" s="222"/>
      <c r="N96" s="223"/>
      <c r="O96" s="84"/>
      <c r="P96" s="84"/>
      <c r="Q96" s="84"/>
      <c r="R96" s="84"/>
      <c r="S96" s="84"/>
      <c r="T96" s="85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T96" s="17" t="s">
        <v>273</v>
      </c>
      <c r="AU96" s="17" t="s">
        <v>76</v>
      </c>
    </row>
    <row r="97" s="12" customFormat="1">
      <c r="A97" s="12"/>
      <c r="B97" s="224"/>
      <c r="C97" s="225"/>
      <c r="D97" s="226" t="s">
        <v>275</v>
      </c>
      <c r="E97" s="227" t="s">
        <v>317</v>
      </c>
      <c r="F97" s="228" t="s">
        <v>6281</v>
      </c>
      <c r="G97" s="225"/>
      <c r="H97" s="229">
        <v>30</v>
      </c>
      <c r="I97" s="230"/>
      <c r="J97" s="225"/>
      <c r="K97" s="225"/>
      <c r="L97" s="231"/>
      <c r="M97" s="236"/>
      <c r="N97" s="237"/>
      <c r="O97" s="237"/>
      <c r="P97" s="237"/>
      <c r="Q97" s="237"/>
      <c r="R97" s="237"/>
      <c r="S97" s="237"/>
      <c r="T97" s="238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T97" s="235" t="s">
        <v>275</v>
      </c>
      <c r="AU97" s="235" t="s">
        <v>76</v>
      </c>
      <c r="AV97" s="12" t="s">
        <v>78</v>
      </c>
      <c r="AW97" s="12" t="s">
        <v>31</v>
      </c>
      <c r="AX97" s="12" t="s">
        <v>76</v>
      </c>
      <c r="AY97" s="235" t="s">
        <v>266</v>
      </c>
    </row>
    <row r="98" s="2" customFormat="1" ht="21.75" customHeight="1">
      <c r="A98" s="38"/>
      <c r="B98" s="39"/>
      <c r="C98" s="206" t="s">
        <v>265</v>
      </c>
      <c r="D98" s="206" t="s">
        <v>267</v>
      </c>
      <c r="E98" s="207" t="s">
        <v>6282</v>
      </c>
      <c r="F98" s="208" t="s">
        <v>6283</v>
      </c>
      <c r="G98" s="209" t="s">
        <v>341</v>
      </c>
      <c r="H98" s="210">
        <v>4</v>
      </c>
      <c r="I98" s="211"/>
      <c r="J98" s="212">
        <f>ROUND(I98*H98,2)</f>
        <v>0</v>
      </c>
      <c r="K98" s="208" t="s">
        <v>6268</v>
      </c>
      <c r="L98" s="44"/>
      <c r="M98" s="213" t="s">
        <v>19</v>
      </c>
      <c r="N98" s="214" t="s">
        <v>40</v>
      </c>
      <c r="O98" s="84"/>
      <c r="P98" s="215">
        <f>O98*H98</f>
        <v>0</v>
      </c>
      <c r="Q98" s="215">
        <v>0</v>
      </c>
      <c r="R98" s="215">
        <f>Q98*H98</f>
        <v>0</v>
      </c>
      <c r="S98" s="215">
        <v>0</v>
      </c>
      <c r="T98" s="216">
        <f>S98*H98</f>
        <v>0</v>
      </c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R98" s="217" t="s">
        <v>265</v>
      </c>
      <c r="AT98" s="217" t="s">
        <v>267</v>
      </c>
      <c r="AU98" s="217" t="s">
        <v>76</v>
      </c>
      <c r="AY98" s="17" t="s">
        <v>266</v>
      </c>
      <c r="BE98" s="218">
        <f>IF(N98="základní",J98,0)</f>
        <v>0</v>
      </c>
      <c r="BF98" s="218">
        <f>IF(N98="snížená",J98,0)</f>
        <v>0</v>
      </c>
      <c r="BG98" s="218">
        <f>IF(N98="zákl. přenesená",J98,0)</f>
        <v>0</v>
      </c>
      <c r="BH98" s="218">
        <f>IF(N98="sníž. přenesená",J98,0)</f>
        <v>0</v>
      </c>
      <c r="BI98" s="218">
        <f>IF(N98="nulová",J98,0)</f>
        <v>0</v>
      </c>
      <c r="BJ98" s="17" t="s">
        <v>76</v>
      </c>
      <c r="BK98" s="218">
        <f>ROUND(I98*H98,2)</f>
        <v>0</v>
      </c>
      <c r="BL98" s="17" t="s">
        <v>265</v>
      </c>
      <c r="BM98" s="217" t="s">
        <v>6284</v>
      </c>
    </row>
    <row r="99" s="2" customFormat="1">
      <c r="A99" s="38"/>
      <c r="B99" s="39"/>
      <c r="C99" s="40"/>
      <c r="D99" s="219" t="s">
        <v>273</v>
      </c>
      <c r="E99" s="40"/>
      <c r="F99" s="220" t="s">
        <v>6285</v>
      </c>
      <c r="G99" s="40"/>
      <c r="H99" s="40"/>
      <c r="I99" s="221"/>
      <c r="J99" s="40"/>
      <c r="K99" s="40"/>
      <c r="L99" s="44"/>
      <c r="M99" s="222"/>
      <c r="N99" s="223"/>
      <c r="O99" s="84"/>
      <c r="P99" s="84"/>
      <c r="Q99" s="84"/>
      <c r="R99" s="84"/>
      <c r="S99" s="84"/>
      <c r="T99" s="85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T99" s="17" t="s">
        <v>273</v>
      </c>
      <c r="AU99" s="17" t="s">
        <v>76</v>
      </c>
    </row>
    <row r="100" s="12" customFormat="1">
      <c r="A100" s="12"/>
      <c r="B100" s="224"/>
      <c r="C100" s="225"/>
      <c r="D100" s="226" t="s">
        <v>275</v>
      </c>
      <c r="E100" s="227" t="s">
        <v>325</v>
      </c>
      <c r="F100" s="228" t="s">
        <v>6286</v>
      </c>
      <c r="G100" s="225"/>
      <c r="H100" s="229">
        <v>4</v>
      </c>
      <c r="I100" s="230"/>
      <c r="J100" s="225"/>
      <c r="K100" s="225"/>
      <c r="L100" s="231"/>
      <c r="M100" s="236"/>
      <c r="N100" s="237"/>
      <c r="O100" s="237"/>
      <c r="P100" s="237"/>
      <c r="Q100" s="237"/>
      <c r="R100" s="237"/>
      <c r="S100" s="237"/>
      <c r="T100" s="238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T100" s="235" t="s">
        <v>275</v>
      </c>
      <c r="AU100" s="235" t="s">
        <v>76</v>
      </c>
      <c r="AV100" s="12" t="s">
        <v>78</v>
      </c>
      <c r="AW100" s="12" t="s">
        <v>31</v>
      </c>
      <c r="AX100" s="12" t="s">
        <v>76</v>
      </c>
      <c r="AY100" s="235" t="s">
        <v>266</v>
      </c>
    </row>
    <row r="101" s="2" customFormat="1" ht="21.75" customHeight="1">
      <c r="A101" s="38"/>
      <c r="B101" s="39"/>
      <c r="C101" s="206" t="s">
        <v>329</v>
      </c>
      <c r="D101" s="206" t="s">
        <v>267</v>
      </c>
      <c r="E101" s="207" t="s">
        <v>6287</v>
      </c>
      <c r="F101" s="208" t="s">
        <v>6288</v>
      </c>
      <c r="G101" s="209" t="s">
        <v>341</v>
      </c>
      <c r="H101" s="210">
        <v>1</v>
      </c>
      <c r="I101" s="211"/>
      <c r="J101" s="212">
        <f>ROUND(I101*H101,2)</f>
        <v>0</v>
      </c>
      <c r="K101" s="208" t="s">
        <v>6268</v>
      </c>
      <c r="L101" s="44"/>
      <c r="M101" s="213" t="s">
        <v>19</v>
      </c>
      <c r="N101" s="214" t="s">
        <v>40</v>
      </c>
      <c r="O101" s="84"/>
      <c r="P101" s="215">
        <f>O101*H101</f>
        <v>0</v>
      </c>
      <c r="Q101" s="215">
        <v>0</v>
      </c>
      <c r="R101" s="215">
        <f>Q101*H101</f>
        <v>0</v>
      </c>
      <c r="S101" s="215">
        <v>0</v>
      </c>
      <c r="T101" s="216">
        <f>S101*H101</f>
        <v>0</v>
      </c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R101" s="217" t="s">
        <v>265</v>
      </c>
      <c r="AT101" s="217" t="s">
        <v>267</v>
      </c>
      <c r="AU101" s="217" t="s">
        <v>76</v>
      </c>
      <c r="AY101" s="17" t="s">
        <v>266</v>
      </c>
      <c r="BE101" s="218">
        <f>IF(N101="základní",J101,0)</f>
        <v>0</v>
      </c>
      <c r="BF101" s="218">
        <f>IF(N101="snížená",J101,0)</f>
        <v>0</v>
      </c>
      <c r="BG101" s="218">
        <f>IF(N101="zákl. přenesená",J101,0)</f>
        <v>0</v>
      </c>
      <c r="BH101" s="218">
        <f>IF(N101="sníž. přenesená",J101,0)</f>
        <v>0</v>
      </c>
      <c r="BI101" s="218">
        <f>IF(N101="nulová",J101,0)</f>
        <v>0</v>
      </c>
      <c r="BJ101" s="17" t="s">
        <v>76</v>
      </c>
      <c r="BK101" s="218">
        <f>ROUND(I101*H101,2)</f>
        <v>0</v>
      </c>
      <c r="BL101" s="17" t="s">
        <v>265</v>
      </c>
      <c r="BM101" s="217" t="s">
        <v>6289</v>
      </c>
    </row>
    <row r="102" s="2" customFormat="1">
      <c r="A102" s="38"/>
      <c r="B102" s="39"/>
      <c r="C102" s="40"/>
      <c r="D102" s="219" t="s">
        <v>273</v>
      </c>
      <c r="E102" s="40"/>
      <c r="F102" s="220" t="s">
        <v>6290</v>
      </c>
      <c r="G102" s="40"/>
      <c r="H102" s="40"/>
      <c r="I102" s="221"/>
      <c r="J102" s="40"/>
      <c r="K102" s="40"/>
      <c r="L102" s="44"/>
      <c r="M102" s="222"/>
      <c r="N102" s="223"/>
      <c r="O102" s="84"/>
      <c r="P102" s="84"/>
      <c r="Q102" s="84"/>
      <c r="R102" s="84"/>
      <c r="S102" s="84"/>
      <c r="T102" s="85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T102" s="17" t="s">
        <v>273</v>
      </c>
      <c r="AU102" s="17" t="s">
        <v>76</v>
      </c>
    </row>
    <row r="103" s="12" customFormat="1">
      <c r="A103" s="12"/>
      <c r="B103" s="224"/>
      <c r="C103" s="225"/>
      <c r="D103" s="226" t="s">
        <v>275</v>
      </c>
      <c r="E103" s="227" t="s">
        <v>334</v>
      </c>
      <c r="F103" s="228" t="s">
        <v>6291</v>
      </c>
      <c r="G103" s="225"/>
      <c r="H103" s="229">
        <v>1</v>
      </c>
      <c r="I103" s="230"/>
      <c r="J103" s="225"/>
      <c r="K103" s="225"/>
      <c r="L103" s="231"/>
      <c r="M103" s="236"/>
      <c r="N103" s="237"/>
      <c r="O103" s="237"/>
      <c r="P103" s="237"/>
      <c r="Q103" s="237"/>
      <c r="R103" s="237"/>
      <c r="S103" s="237"/>
      <c r="T103" s="238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T103" s="235" t="s">
        <v>275</v>
      </c>
      <c r="AU103" s="235" t="s">
        <v>76</v>
      </c>
      <c r="AV103" s="12" t="s">
        <v>78</v>
      </c>
      <c r="AW103" s="12" t="s">
        <v>31</v>
      </c>
      <c r="AX103" s="12" t="s">
        <v>76</v>
      </c>
      <c r="AY103" s="235" t="s">
        <v>266</v>
      </c>
    </row>
    <row r="104" s="2" customFormat="1" ht="24.15" customHeight="1">
      <c r="A104" s="38"/>
      <c r="B104" s="39"/>
      <c r="C104" s="206" t="s">
        <v>338</v>
      </c>
      <c r="D104" s="206" t="s">
        <v>267</v>
      </c>
      <c r="E104" s="207" t="s">
        <v>6292</v>
      </c>
      <c r="F104" s="208" t="s">
        <v>6293</v>
      </c>
      <c r="G104" s="209" t="s">
        <v>341</v>
      </c>
      <c r="H104" s="210">
        <v>27</v>
      </c>
      <c r="I104" s="211"/>
      <c r="J104" s="212">
        <f>ROUND(I104*H104,2)</f>
        <v>0</v>
      </c>
      <c r="K104" s="208" t="s">
        <v>6268</v>
      </c>
      <c r="L104" s="44"/>
      <c r="M104" s="213" t="s">
        <v>19</v>
      </c>
      <c r="N104" s="214" t="s">
        <v>40</v>
      </c>
      <c r="O104" s="84"/>
      <c r="P104" s="215">
        <f>O104*H104</f>
        <v>0</v>
      </c>
      <c r="Q104" s="215">
        <v>0</v>
      </c>
      <c r="R104" s="215">
        <f>Q104*H104</f>
        <v>0</v>
      </c>
      <c r="S104" s="215">
        <v>0</v>
      </c>
      <c r="T104" s="216">
        <f>S104*H104</f>
        <v>0</v>
      </c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R104" s="217" t="s">
        <v>265</v>
      </c>
      <c r="AT104" s="217" t="s">
        <v>267</v>
      </c>
      <c r="AU104" s="217" t="s">
        <v>76</v>
      </c>
      <c r="AY104" s="17" t="s">
        <v>266</v>
      </c>
      <c r="BE104" s="218">
        <f>IF(N104="základní",J104,0)</f>
        <v>0</v>
      </c>
      <c r="BF104" s="218">
        <f>IF(N104="snížená",J104,0)</f>
        <v>0</v>
      </c>
      <c r="BG104" s="218">
        <f>IF(N104="zákl. přenesená",J104,0)</f>
        <v>0</v>
      </c>
      <c r="BH104" s="218">
        <f>IF(N104="sníž. přenesená",J104,0)</f>
        <v>0</v>
      </c>
      <c r="BI104" s="218">
        <f>IF(N104="nulová",J104,0)</f>
        <v>0</v>
      </c>
      <c r="BJ104" s="17" t="s">
        <v>76</v>
      </c>
      <c r="BK104" s="218">
        <f>ROUND(I104*H104,2)</f>
        <v>0</v>
      </c>
      <c r="BL104" s="17" t="s">
        <v>265</v>
      </c>
      <c r="BM104" s="217" t="s">
        <v>6294</v>
      </c>
    </row>
    <row r="105" s="2" customFormat="1">
      <c r="A105" s="38"/>
      <c r="B105" s="39"/>
      <c r="C105" s="40"/>
      <c r="D105" s="219" t="s">
        <v>273</v>
      </c>
      <c r="E105" s="40"/>
      <c r="F105" s="220" t="s">
        <v>6295</v>
      </c>
      <c r="G105" s="40"/>
      <c r="H105" s="40"/>
      <c r="I105" s="221"/>
      <c r="J105" s="40"/>
      <c r="K105" s="40"/>
      <c r="L105" s="44"/>
      <c r="M105" s="222"/>
      <c r="N105" s="223"/>
      <c r="O105" s="84"/>
      <c r="P105" s="84"/>
      <c r="Q105" s="84"/>
      <c r="R105" s="84"/>
      <c r="S105" s="84"/>
      <c r="T105" s="85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T105" s="17" t="s">
        <v>273</v>
      </c>
      <c r="AU105" s="17" t="s">
        <v>76</v>
      </c>
    </row>
    <row r="106" s="12" customFormat="1">
      <c r="A106" s="12"/>
      <c r="B106" s="224"/>
      <c r="C106" s="225"/>
      <c r="D106" s="226" t="s">
        <v>275</v>
      </c>
      <c r="E106" s="227" t="s">
        <v>1689</v>
      </c>
      <c r="F106" s="228" t="s">
        <v>6296</v>
      </c>
      <c r="G106" s="225"/>
      <c r="H106" s="229">
        <v>27</v>
      </c>
      <c r="I106" s="230"/>
      <c r="J106" s="225"/>
      <c r="K106" s="225"/>
      <c r="L106" s="231"/>
      <c r="M106" s="236"/>
      <c r="N106" s="237"/>
      <c r="O106" s="237"/>
      <c r="P106" s="237"/>
      <c r="Q106" s="237"/>
      <c r="R106" s="237"/>
      <c r="S106" s="237"/>
      <c r="T106" s="238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T106" s="235" t="s">
        <v>275</v>
      </c>
      <c r="AU106" s="235" t="s">
        <v>76</v>
      </c>
      <c r="AV106" s="12" t="s">
        <v>78</v>
      </c>
      <c r="AW106" s="12" t="s">
        <v>31</v>
      </c>
      <c r="AX106" s="12" t="s">
        <v>76</v>
      </c>
      <c r="AY106" s="235" t="s">
        <v>266</v>
      </c>
    </row>
    <row r="107" s="2" customFormat="1" ht="24.15" customHeight="1">
      <c r="A107" s="38"/>
      <c r="B107" s="39"/>
      <c r="C107" s="206" t="s">
        <v>345</v>
      </c>
      <c r="D107" s="206" t="s">
        <v>267</v>
      </c>
      <c r="E107" s="207" t="s">
        <v>6297</v>
      </c>
      <c r="F107" s="208" t="s">
        <v>6298</v>
      </c>
      <c r="G107" s="209" t="s">
        <v>341</v>
      </c>
      <c r="H107" s="210">
        <v>6</v>
      </c>
      <c r="I107" s="211"/>
      <c r="J107" s="212">
        <f>ROUND(I107*H107,2)</f>
        <v>0</v>
      </c>
      <c r="K107" s="208" t="s">
        <v>6268</v>
      </c>
      <c r="L107" s="44"/>
      <c r="M107" s="213" t="s">
        <v>19</v>
      </c>
      <c r="N107" s="214" t="s">
        <v>40</v>
      </c>
      <c r="O107" s="84"/>
      <c r="P107" s="215">
        <f>O107*H107</f>
        <v>0</v>
      </c>
      <c r="Q107" s="215">
        <v>0</v>
      </c>
      <c r="R107" s="215">
        <f>Q107*H107</f>
        <v>0</v>
      </c>
      <c r="S107" s="215">
        <v>0</v>
      </c>
      <c r="T107" s="216">
        <f>S107*H107</f>
        <v>0</v>
      </c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R107" s="217" t="s">
        <v>265</v>
      </c>
      <c r="AT107" s="217" t="s">
        <v>267</v>
      </c>
      <c r="AU107" s="217" t="s">
        <v>76</v>
      </c>
      <c r="AY107" s="17" t="s">
        <v>266</v>
      </c>
      <c r="BE107" s="218">
        <f>IF(N107="základní",J107,0)</f>
        <v>0</v>
      </c>
      <c r="BF107" s="218">
        <f>IF(N107="snížená",J107,0)</f>
        <v>0</v>
      </c>
      <c r="BG107" s="218">
        <f>IF(N107="zákl. přenesená",J107,0)</f>
        <v>0</v>
      </c>
      <c r="BH107" s="218">
        <f>IF(N107="sníž. přenesená",J107,0)</f>
        <v>0</v>
      </c>
      <c r="BI107" s="218">
        <f>IF(N107="nulová",J107,0)</f>
        <v>0</v>
      </c>
      <c r="BJ107" s="17" t="s">
        <v>76</v>
      </c>
      <c r="BK107" s="218">
        <f>ROUND(I107*H107,2)</f>
        <v>0</v>
      </c>
      <c r="BL107" s="17" t="s">
        <v>265</v>
      </c>
      <c r="BM107" s="217" t="s">
        <v>6299</v>
      </c>
    </row>
    <row r="108" s="2" customFormat="1">
      <c r="A108" s="38"/>
      <c r="B108" s="39"/>
      <c r="C108" s="40"/>
      <c r="D108" s="219" t="s">
        <v>273</v>
      </c>
      <c r="E108" s="40"/>
      <c r="F108" s="220" t="s">
        <v>6300</v>
      </c>
      <c r="G108" s="40"/>
      <c r="H108" s="40"/>
      <c r="I108" s="221"/>
      <c r="J108" s="40"/>
      <c r="K108" s="40"/>
      <c r="L108" s="44"/>
      <c r="M108" s="222"/>
      <c r="N108" s="223"/>
      <c r="O108" s="84"/>
      <c r="P108" s="84"/>
      <c r="Q108" s="84"/>
      <c r="R108" s="84"/>
      <c r="S108" s="84"/>
      <c r="T108" s="85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T108" s="17" t="s">
        <v>273</v>
      </c>
      <c r="AU108" s="17" t="s">
        <v>76</v>
      </c>
    </row>
    <row r="109" s="12" customFormat="1">
      <c r="A109" s="12"/>
      <c r="B109" s="224"/>
      <c r="C109" s="225"/>
      <c r="D109" s="226" t="s">
        <v>275</v>
      </c>
      <c r="E109" s="227" t="s">
        <v>550</v>
      </c>
      <c r="F109" s="228" t="s">
        <v>6301</v>
      </c>
      <c r="G109" s="225"/>
      <c r="H109" s="229">
        <v>6</v>
      </c>
      <c r="I109" s="230"/>
      <c r="J109" s="225"/>
      <c r="K109" s="225"/>
      <c r="L109" s="231"/>
      <c r="M109" s="236"/>
      <c r="N109" s="237"/>
      <c r="O109" s="237"/>
      <c r="P109" s="237"/>
      <c r="Q109" s="237"/>
      <c r="R109" s="237"/>
      <c r="S109" s="237"/>
      <c r="T109" s="238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T109" s="235" t="s">
        <v>275</v>
      </c>
      <c r="AU109" s="235" t="s">
        <v>76</v>
      </c>
      <c r="AV109" s="12" t="s">
        <v>78</v>
      </c>
      <c r="AW109" s="12" t="s">
        <v>31</v>
      </c>
      <c r="AX109" s="12" t="s">
        <v>76</v>
      </c>
      <c r="AY109" s="235" t="s">
        <v>266</v>
      </c>
    </row>
    <row r="110" s="2" customFormat="1" ht="21.75" customHeight="1">
      <c r="A110" s="38"/>
      <c r="B110" s="39"/>
      <c r="C110" s="206" t="s">
        <v>303</v>
      </c>
      <c r="D110" s="206" t="s">
        <v>267</v>
      </c>
      <c r="E110" s="207" t="s">
        <v>6302</v>
      </c>
      <c r="F110" s="208" t="s">
        <v>6303</v>
      </c>
      <c r="G110" s="209" t="s">
        <v>341</v>
      </c>
      <c r="H110" s="210">
        <v>85</v>
      </c>
      <c r="I110" s="211"/>
      <c r="J110" s="212">
        <f>ROUND(I110*H110,2)</f>
        <v>0</v>
      </c>
      <c r="K110" s="208" t="s">
        <v>6268</v>
      </c>
      <c r="L110" s="44"/>
      <c r="M110" s="213" t="s">
        <v>19</v>
      </c>
      <c r="N110" s="214" t="s">
        <v>40</v>
      </c>
      <c r="O110" s="84"/>
      <c r="P110" s="215">
        <f>O110*H110</f>
        <v>0</v>
      </c>
      <c r="Q110" s="215">
        <v>0</v>
      </c>
      <c r="R110" s="215">
        <f>Q110*H110</f>
        <v>0</v>
      </c>
      <c r="S110" s="215">
        <v>0</v>
      </c>
      <c r="T110" s="216">
        <f>S110*H110</f>
        <v>0</v>
      </c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R110" s="217" t="s">
        <v>265</v>
      </c>
      <c r="AT110" s="217" t="s">
        <v>267</v>
      </c>
      <c r="AU110" s="217" t="s">
        <v>76</v>
      </c>
      <c r="AY110" s="17" t="s">
        <v>266</v>
      </c>
      <c r="BE110" s="218">
        <f>IF(N110="základní",J110,0)</f>
        <v>0</v>
      </c>
      <c r="BF110" s="218">
        <f>IF(N110="snížená",J110,0)</f>
        <v>0</v>
      </c>
      <c r="BG110" s="218">
        <f>IF(N110="zákl. přenesená",J110,0)</f>
        <v>0</v>
      </c>
      <c r="BH110" s="218">
        <f>IF(N110="sníž. přenesená",J110,0)</f>
        <v>0</v>
      </c>
      <c r="BI110" s="218">
        <f>IF(N110="nulová",J110,0)</f>
        <v>0</v>
      </c>
      <c r="BJ110" s="17" t="s">
        <v>76</v>
      </c>
      <c r="BK110" s="218">
        <f>ROUND(I110*H110,2)</f>
        <v>0</v>
      </c>
      <c r="BL110" s="17" t="s">
        <v>265</v>
      </c>
      <c r="BM110" s="217" t="s">
        <v>6304</v>
      </c>
    </row>
    <row r="111" s="2" customFormat="1">
      <c r="A111" s="38"/>
      <c r="B111" s="39"/>
      <c r="C111" s="40"/>
      <c r="D111" s="219" t="s">
        <v>273</v>
      </c>
      <c r="E111" s="40"/>
      <c r="F111" s="220" t="s">
        <v>6305</v>
      </c>
      <c r="G111" s="40"/>
      <c r="H111" s="40"/>
      <c r="I111" s="221"/>
      <c r="J111" s="40"/>
      <c r="K111" s="40"/>
      <c r="L111" s="44"/>
      <c r="M111" s="222"/>
      <c r="N111" s="223"/>
      <c r="O111" s="84"/>
      <c r="P111" s="84"/>
      <c r="Q111" s="84"/>
      <c r="R111" s="84"/>
      <c r="S111" s="84"/>
      <c r="T111" s="85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T111" s="17" t="s">
        <v>273</v>
      </c>
      <c r="AU111" s="17" t="s">
        <v>76</v>
      </c>
    </row>
    <row r="112" s="12" customFormat="1">
      <c r="A112" s="12"/>
      <c r="B112" s="224"/>
      <c r="C112" s="225"/>
      <c r="D112" s="226" t="s">
        <v>275</v>
      </c>
      <c r="E112" s="227" t="s">
        <v>1933</v>
      </c>
      <c r="F112" s="228" t="s">
        <v>6306</v>
      </c>
      <c r="G112" s="225"/>
      <c r="H112" s="229">
        <v>85</v>
      </c>
      <c r="I112" s="230"/>
      <c r="J112" s="225"/>
      <c r="K112" s="225"/>
      <c r="L112" s="231"/>
      <c r="M112" s="236"/>
      <c r="N112" s="237"/>
      <c r="O112" s="237"/>
      <c r="P112" s="237"/>
      <c r="Q112" s="237"/>
      <c r="R112" s="237"/>
      <c r="S112" s="237"/>
      <c r="T112" s="238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T112" s="235" t="s">
        <v>275</v>
      </c>
      <c r="AU112" s="235" t="s">
        <v>76</v>
      </c>
      <c r="AV112" s="12" t="s">
        <v>78</v>
      </c>
      <c r="AW112" s="12" t="s">
        <v>31</v>
      </c>
      <c r="AX112" s="12" t="s">
        <v>76</v>
      </c>
      <c r="AY112" s="235" t="s">
        <v>266</v>
      </c>
    </row>
    <row r="113" s="2" customFormat="1" ht="21.75" customHeight="1">
      <c r="A113" s="38"/>
      <c r="B113" s="39"/>
      <c r="C113" s="206" t="s">
        <v>310</v>
      </c>
      <c r="D113" s="206" t="s">
        <v>267</v>
      </c>
      <c r="E113" s="207" t="s">
        <v>6307</v>
      </c>
      <c r="F113" s="208" t="s">
        <v>6308</v>
      </c>
      <c r="G113" s="209" t="s">
        <v>341</v>
      </c>
      <c r="H113" s="210">
        <v>36</v>
      </c>
      <c r="I113" s="211"/>
      <c r="J113" s="212">
        <f>ROUND(I113*H113,2)</f>
        <v>0</v>
      </c>
      <c r="K113" s="208" t="s">
        <v>6268</v>
      </c>
      <c r="L113" s="44"/>
      <c r="M113" s="213" t="s">
        <v>19</v>
      </c>
      <c r="N113" s="214" t="s">
        <v>40</v>
      </c>
      <c r="O113" s="84"/>
      <c r="P113" s="215">
        <f>O113*H113</f>
        <v>0</v>
      </c>
      <c r="Q113" s="215">
        <v>0</v>
      </c>
      <c r="R113" s="215">
        <f>Q113*H113</f>
        <v>0</v>
      </c>
      <c r="S113" s="215">
        <v>0</v>
      </c>
      <c r="T113" s="216">
        <f>S113*H113</f>
        <v>0</v>
      </c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R113" s="217" t="s">
        <v>265</v>
      </c>
      <c r="AT113" s="217" t="s">
        <v>267</v>
      </c>
      <c r="AU113" s="217" t="s">
        <v>76</v>
      </c>
      <c r="AY113" s="17" t="s">
        <v>266</v>
      </c>
      <c r="BE113" s="218">
        <f>IF(N113="základní",J113,0)</f>
        <v>0</v>
      </c>
      <c r="BF113" s="218">
        <f>IF(N113="snížená",J113,0)</f>
        <v>0</v>
      </c>
      <c r="BG113" s="218">
        <f>IF(N113="zákl. přenesená",J113,0)</f>
        <v>0</v>
      </c>
      <c r="BH113" s="218">
        <f>IF(N113="sníž. přenesená",J113,0)</f>
        <v>0</v>
      </c>
      <c r="BI113" s="218">
        <f>IF(N113="nulová",J113,0)</f>
        <v>0</v>
      </c>
      <c r="BJ113" s="17" t="s">
        <v>76</v>
      </c>
      <c r="BK113" s="218">
        <f>ROUND(I113*H113,2)</f>
        <v>0</v>
      </c>
      <c r="BL113" s="17" t="s">
        <v>265</v>
      </c>
      <c r="BM113" s="217" t="s">
        <v>6309</v>
      </c>
    </row>
    <row r="114" s="2" customFormat="1">
      <c r="A114" s="38"/>
      <c r="B114" s="39"/>
      <c r="C114" s="40"/>
      <c r="D114" s="219" t="s">
        <v>273</v>
      </c>
      <c r="E114" s="40"/>
      <c r="F114" s="220" t="s">
        <v>6310</v>
      </c>
      <c r="G114" s="40"/>
      <c r="H114" s="40"/>
      <c r="I114" s="221"/>
      <c r="J114" s="40"/>
      <c r="K114" s="40"/>
      <c r="L114" s="44"/>
      <c r="M114" s="222"/>
      <c r="N114" s="223"/>
      <c r="O114" s="84"/>
      <c r="P114" s="84"/>
      <c r="Q114" s="84"/>
      <c r="R114" s="84"/>
      <c r="S114" s="84"/>
      <c r="T114" s="85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T114" s="17" t="s">
        <v>273</v>
      </c>
      <c r="AU114" s="17" t="s">
        <v>76</v>
      </c>
    </row>
    <row r="115" s="12" customFormat="1">
      <c r="A115" s="12"/>
      <c r="B115" s="224"/>
      <c r="C115" s="225"/>
      <c r="D115" s="226" t="s">
        <v>275</v>
      </c>
      <c r="E115" s="227" t="s">
        <v>358</v>
      </c>
      <c r="F115" s="228" t="s">
        <v>6311</v>
      </c>
      <c r="G115" s="225"/>
      <c r="H115" s="229">
        <v>36</v>
      </c>
      <c r="I115" s="230"/>
      <c r="J115" s="225"/>
      <c r="K115" s="225"/>
      <c r="L115" s="231"/>
      <c r="M115" s="236"/>
      <c r="N115" s="237"/>
      <c r="O115" s="237"/>
      <c r="P115" s="237"/>
      <c r="Q115" s="237"/>
      <c r="R115" s="237"/>
      <c r="S115" s="237"/>
      <c r="T115" s="238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T115" s="235" t="s">
        <v>275</v>
      </c>
      <c r="AU115" s="235" t="s">
        <v>76</v>
      </c>
      <c r="AV115" s="12" t="s">
        <v>78</v>
      </c>
      <c r="AW115" s="12" t="s">
        <v>31</v>
      </c>
      <c r="AX115" s="12" t="s">
        <v>76</v>
      </c>
      <c r="AY115" s="235" t="s">
        <v>266</v>
      </c>
    </row>
    <row r="116" s="2" customFormat="1" ht="21.75" customHeight="1">
      <c r="A116" s="38"/>
      <c r="B116" s="39"/>
      <c r="C116" s="206" t="s">
        <v>362</v>
      </c>
      <c r="D116" s="206" t="s">
        <v>267</v>
      </c>
      <c r="E116" s="207" t="s">
        <v>6312</v>
      </c>
      <c r="F116" s="208" t="s">
        <v>6313</v>
      </c>
      <c r="G116" s="209" t="s">
        <v>341</v>
      </c>
      <c r="H116" s="210">
        <v>4</v>
      </c>
      <c r="I116" s="211"/>
      <c r="J116" s="212">
        <f>ROUND(I116*H116,2)</f>
        <v>0</v>
      </c>
      <c r="K116" s="208" t="s">
        <v>6268</v>
      </c>
      <c r="L116" s="44"/>
      <c r="M116" s="213" t="s">
        <v>19</v>
      </c>
      <c r="N116" s="214" t="s">
        <v>40</v>
      </c>
      <c r="O116" s="84"/>
      <c r="P116" s="215">
        <f>O116*H116</f>
        <v>0</v>
      </c>
      <c r="Q116" s="215">
        <v>0</v>
      </c>
      <c r="R116" s="215">
        <f>Q116*H116</f>
        <v>0</v>
      </c>
      <c r="S116" s="215">
        <v>0</v>
      </c>
      <c r="T116" s="216">
        <f>S116*H116</f>
        <v>0</v>
      </c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R116" s="217" t="s">
        <v>265</v>
      </c>
      <c r="AT116" s="217" t="s">
        <v>267</v>
      </c>
      <c r="AU116" s="217" t="s">
        <v>76</v>
      </c>
      <c r="AY116" s="17" t="s">
        <v>266</v>
      </c>
      <c r="BE116" s="218">
        <f>IF(N116="základní",J116,0)</f>
        <v>0</v>
      </c>
      <c r="BF116" s="218">
        <f>IF(N116="snížená",J116,0)</f>
        <v>0</v>
      </c>
      <c r="BG116" s="218">
        <f>IF(N116="zákl. přenesená",J116,0)</f>
        <v>0</v>
      </c>
      <c r="BH116" s="218">
        <f>IF(N116="sníž. přenesená",J116,0)</f>
        <v>0</v>
      </c>
      <c r="BI116" s="218">
        <f>IF(N116="nulová",J116,0)</f>
        <v>0</v>
      </c>
      <c r="BJ116" s="17" t="s">
        <v>76</v>
      </c>
      <c r="BK116" s="218">
        <f>ROUND(I116*H116,2)</f>
        <v>0</v>
      </c>
      <c r="BL116" s="17" t="s">
        <v>265</v>
      </c>
      <c r="BM116" s="217" t="s">
        <v>6314</v>
      </c>
    </row>
    <row r="117" s="2" customFormat="1">
      <c r="A117" s="38"/>
      <c r="B117" s="39"/>
      <c r="C117" s="40"/>
      <c r="D117" s="219" t="s">
        <v>273</v>
      </c>
      <c r="E117" s="40"/>
      <c r="F117" s="220" t="s">
        <v>6315</v>
      </c>
      <c r="G117" s="40"/>
      <c r="H117" s="40"/>
      <c r="I117" s="221"/>
      <c r="J117" s="40"/>
      <c r="K117" s="40"/>
      <c r="L117" s="44"/>
      <c r="M117" s="222"/>
      <c r="N117" s="223"/>
      <c r="O117" s="84"/>
      <c r="P117" s="84"/>
      <c r="Q117" s="84"/>
      <c r="R117" s="84"/>
      <c r="S117" s="84"/>
      <c r="T117" s="85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T117" s="17" t="s">
        <v>273</v>
      </c>
      <c r="AU117" s="17" t="s">
        <v>76</v>
      </c>
    </row>
    <row r="118" s="2" customFormat="1" ht="21.75" customHeight="1">
      <c r="A118" s="38"/>
      <c r="B118" s="39"/>
      <c r="C118" s="206" t="s">
        <v>367</v>
      </c>
      <c r="D118" s="206" t="s">
        <v>267</v>
      </c>
      <c r="E118" s="207" t="s">
        <v>6316</v>
      </c>
      <c r="F118" s="208" t="s">
        <v>6317</v>
      </c>
      <c r="G118" s="209" t="s">
        <v>341</v>
      </c>
      <c r="H118" s="210">
        <v>1</v>
      </c>
      <c r="I118" s="211"/>
      <c r="J118" s="212">
        <f>ROUND(I118*H118,2)</f>
        <v>0</v>
      </c>
      <c r="K118" s="208" t="s">
        <v>6268</v>
      </c>
      <c r="L118" s="44"/>
      <c r="M118" s="213" t="s">
        <v>19</v>
      </c>
      <c r="N118" s="214" t="s">
        <v>40</v>
      </c>
      <c r="O118" s="84"/>
      <c r="P118" s="215">
        <f>O118*H118</f>
        <v>0</v>
      </c>
      <c r="Q118" s="215">
        <v>0</v>
      </c>
      <c r="R118" s="215">
        <f>Q118*H118</f>
        <v>0</v>
      </c>
      <c r="S118" s="215">
        <v>0</v>
      </c>
      <c r="T118" s="216">
        <f>S118*H118</f>
        <v>0</v>
      </c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R118" s="217" t="s">
        <v>265</v>
      </c>
      <c r="AT118" s="217" t="s">
        <v>267</v>
      </c>
      <c r="AU118" s="217" t="s">
        <v>76</v>
      </c>
      <c r="AY118" s="17" t="s">
        <v>266</v>
      </c>
      <c r="BE118" s="218">
        <f>IF(N118="základní",J118,0)</f>
        <v>0</v>
      </c>
      <c r="BF118" s="218">
        <f>IF(N118="snížená",J118,0)</f>
        <v>0</v>
      </c>
      <c r="BG118" s="218">
        <f>IF(N118="zákl. přenesená",J118,0)</f>
        <v>0</v>
      </c>
      <c r="BH118" s="218">
        <f>IF(N118="sníž. přenesená",J118,0)</f>
        <v>0</v>
      </c>
      <c r="BI118" s="218">
        <f>IF(N118="nulová",J118,0)</f>
        <v>0</v>
      </c>
      <c r="BJ118" s="17" t="s">
        <v>76</v>
      </c>
      <c r="BK118" s="218">
        <f>ROUND(I118*H118,2)</f>
        <v>0</v>
      </c>
      <c r="BL118" s="17" t="s">
        <v>265</v>
      </c>
      <c r="BM118" s="217" t="s">
        <v>6318</v>
      </c>
    </row>
    <row r="119" s="2" customFormat="1">
      <c r="A119" s="38"/>
      <c r="B119" s="39"/>
      <c r="C119" s="40"/>
      <c r="D119" s="219" t="s">
        <v>273</v>
      </c>
      <c r="E119" s="40"/>
      <c r="F119" s="220" t="s">
        <v>6319</v>
      </c>
      <c r="G119" s="40"/>
      <c r="H119" s="40"/>
      <c r="I119" s="221"/>
      <c r="J119" s="40"/>
      <c r="K119" s="40"/>
      <c r="L119" s="44"/>
      <c r="M119" s="222"/>
      <c r="N119" s="223"/>
      <c r="O119" s="84"/>
      <c r="P119" s="84"/>
      <c r="Q119" s="84"/>
      <c r="R119" s="84"/>
      <c r="S119" s="84"/>
      <c r="T119" s="85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T119" s="17" t="s">
        <v>273</v>
      </c>
      <c r="AU119" s="17" t="s">
        <v>76</v>
      </c>
    </row>
    <row r="120" s="2" customFormat="1" ht="24.15" customHeight="1">
      <c r="A120" s="38"/>
      <c r="B120" s="39"/>
      <c r="C120" s="206" t="s">
        <v>376</v>
      </c>
      <c r="D120" s="206" t="s">
        <v>267</v>
      </c>
      <c r="E120" s="207" t="s">
        <v>6320</v>
      </c>
      <c r="F120" s="208" t="s">
        <v>6321</v>
      </c>
      <c r="G120" s="209" t="s">
        <v>341</v>
      </c>
      <c r="H120" s="210">
        <v>58</v>
      </c>
      <c r="I120" s="211"/>
      <c r="J120" s="212">
        <f>ROUND(I120*H120,2)</f>
        <v>0</v>
      </c>
      <c r="K120" s="208" t="s">
        <v>6268</v>
      </c>
      <c r="L120" s="44"/>
      <c r="M120" s="213" t="s">
        <v>19</v>
      </c>
      <c r="N120" s="214" t="s">
        <v>40</v>
      </c>
      <c r="O120" s="84"/>
      <c r="P120" s="215">
        <f>O120*H120</f>
        <v>0</v>
      </c>
      <c r="Q120" s="215">
        <v>0</v>
      </c>
      <c r="R120" s="215">
        <f>Q120*H120</f>
        <v>0</v>
      </c>
      <c r="S120" s="215">
        <v>0</v>
      </c>
      <c r="T120" s="216">
        <f>S120*H120</f>
        <v>0</v>
      </c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R120" s="217" t="s">
        <v>265</v>
      </c>
      <c r="AT120" s="217" t="s">
        <v>267</v>
      </c>
      <c r="AU120" s="217" t="s">
        <v>76</v>
      </c>
      <c r="AY120" s="17" t="s">
        <v>266</v>
      </c>
      <c r="BE120" s="218">
        <f>IF(N120="základní",J120,0)</f>
        <v>0</v>
      </c>
      <c r="BF120" s="218">
        <f>IF(N120="snížená",J120,0)</f>
        <v>0</v>
      </c>
      <c r="BG120" s="218">
        <f>IF(N120="zákl. přenesená",J120,0)</f>
        <v>0</v>
      </c>
      <c r="BH120" s="218">
        <f>IF(N120="sníž. přenesená",J120,0)</f>
        <v>0</v>
      </c>
      <c r="BI120" s="218">
        <f>IF(N120="nulová",J120,0)</f>
        <v>0</v>
      </c>
      <c r="BJ120" s="17" t="s">
        <v>76</v>
      </c>
      <c r="BK120" s="218">
        <f>ROUND(I120*H120,2)</f>
        <v>0</v>
      </c>
      <c r="BL120" s="17" t="s">
        <v>265</v>
      </c>
      <c r="BM120" s="217" t="s">
        <v>6322</v>
      </c>
    </row>
    <row r="121" s="2" customFormat="1">
      <c r="A121" s="38"/>
      <c r="B121" s="39"/>
      <c r="C121" s="40"/>
      <c r="D121" s="219" t="s">
        <v>273</v>
      </c>
      <c r="E121" s="40"/>
      <c r="F121" s="220" t="s">
        <v>6323</v>
      </c>
      <c r="G121" s="40"/>
      <c r="H121" s="40"/>
      <c r="I121" s="221"/>
      <c r="J121" s="40"/>
      <c r="K121" s="40"/>
      <c r="L121" s="44"/>
      <c r="M121" s="222"/>
      <c r="N121" s="223"/>
      <c r="O121" s="84"/>
      <c r="P121" s="84"/>
      <c r="Q121" s="84"/>
      <c r="R121" s="84"/>
      <c r="S121" s="84"/>
      <c r="T121" s="85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T121" s="17" t="s">
        <v>273</v>
      </c>
      <c r="AU121" s="17" t="s">
        <v>76</v>
      </c>
    </row>
    <row r="122" s="2" customFormat="1" ht="24.15" customHeight="1">
      <c r="A122" s="38"/>
      <c r="B122" s="39"/>
      <c r="C122" s="206" t="s">
        <v>573</v>
      </c>
      <c r="D122" s="206" t="s">
        <v>267</v>
      </c>
      <c r="E122" s="207" t="s">
        <v>6324</v>
      </c>
      <c r="F122" s="208" t="s">
        <v>6325</v>
      </c>
      <c r="G122" s="209" t="s">
        <v>341</v>
      </c>
      <c r="H122" s="210">
        <v>30</v>
      </c>
      <c r="I122" s="211"/>
      <c r="J122" s="212">
        <f>ROUND(I122*H122,2)</f>
        <v>0</v>
      </c>
      <c r="K122" s="208" t="s">
        <v>6268</v>
      </c>
      <c r="L122" s="44"/>
      <c r="M122" s="213" t="s">
        <v>19</v>
      </c>
      <c r="N122" s="214" t="s">
        <v>40</v>
      </c>
      <c r="O122" s="84"/>
      <c r="P122" s="215">
        <f>O122*H122</f>
        <v>0</v>
      </c>
      <c r="Q122" s="215">
        <v>0</v>
      </c>
      <c r="R122" s="215">
        <f>Q122*H122</f>
        <v>0</v>
      </c>
      <c r="S122" s="215">
        <v>0</v>
      </c>
      <c r="T122" s="216">
        <f>S122*H122</f>
        <v>0</v>
      </c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R122" s="217" t="s">
        <v>265</v>
      </c>
      <c r="AT122" s="217" t="s">
        <v>267</v>
      </c>
      <c r="AU122" s="217" t="s">
        <v>76</v>
      </c>
      <c r="AY122" s="17" t="s">
        <v>266</v>
      </c>
      <c r="BE122" s="218">
        <f>IF(N122="základní",J122,0)</f>
        <v>0</v>
      </c>
      <c r="BF122" s="218">
        <f>IF(N122="snížená",J122,0)</f>
        <v>0</v>
      </c>
      <c r="BG122" s="218">
        <f>IF(N122="zákl. přenesená",J122,0)</f>
        <v>0</v>
      </c>
      <c r="BH122" s="218">
        <f>IF(N122="sníž. přenesená",J122,0)</f>
        <v>0</v>
      </c>
      <c r="BI122" s="218">
        <f>IF(N122="nulová",J122,0)</f>
        <v>0</v>
      </c>
      <c r="BJ122" s="17" t="s">
        <v>76</v>
      </c>
      <c r="BK122" s="218">
        <f>ROUND(I122*H122,2)</f>
        <v>0</v>
      </c>
      <c r="BL122" s="17" t="s">
        <v>265</v>
      </c>
      <c r="BM122" s="217" t="s">
        <v>6326</v>
      </c>
    </row>
    <row r="123" s="2" customFormat="1">
      <c r="A123" s="38"/>
      <c r="B123" s="39"/>
      <c r="C123" s="40"/>
      <c r="D123" s="219" t="s">
        <v>273</v>
      </c>
      <c r="E123" s="40"/>
      <c r="F123" s="220" t="s">
        <v>6327</v>
      </c>
      <c r="G123" s="40"/>
      <c r="H123" s="40"/>
      <c r="I123" s="221"/>
      <c r="J123" s="40"/>
      <c r="K123" s="40"/>
      <c r="L123" s="44"/>
      <c r="M123" s="222"/>
      <c r="N123" s="223"/>
      <c r="O123" s="84"/>
      <c r="P123" s="84"/>
      <c r="Q123" s="84"/>
      <c r="R123" s="84"/>
      <c r="S123" s="84"/>
      <c r="T123" s="85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T123" s="17" t="s">
        <v>273</v>
      </c>
      <c r="AU123" s="17" t="s">
        <v>76</v>
      </c>
    </row>
    <row r="124" s="2" customFormat="1" ht="24.15" customHeight="1">
      <c r="A124" s="38"/>
      <c r="B124" s="39"/>
      <c r="C124" s="206" t="s">
        <v>579</v>
      </c>
      <c r="D124" s="206" t="s">
        <v>267</v>
      </c>
      <c r="E124" s="207" t="s">
        <v>6328</v>
      </c>
      <c r="F124" s="208" t="s">
        <v>6329</v>
      </c>
      <c r="G124" s="209" t="s">
        <v>341</v>
      </c>
      <c r="H124" s="210">
        <v>4</v>
      </c>
      <c r="I124" s="211"/>
      <c r="J124" s="212">
        <f>ROUND(I124*H124,2)</f>
        <v>0</v>
      </c>
      <c r="K124" s="208" t="s">
        <v>6268</v>
      </c>
      <c r="L124" s="44"/>
      <c r="M124" s="213" t="s">
        <v>19</v>
      </c>
      <c r="N124" s="214" t="s">
        <v>40</v>
      </c>
      <c r="O124" s="84"/>
      <c r="P124" s="215">
        <f>O124*H124</f>
        <v>0</v>
      </c>
      <c r="Q124" s="215">
        <v>0</v>
      </c>
      <c r="R124" s="215">
        <f>Q124*H124</f>
        <v>0</v>
      </c>
      <c r="S124" s="215">
        <v>0</v>
      </c>
      <c r="T124" s="216">
        <f>S124*H124</f>
        <v>0</v>
      </c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R124" s="217" t="s">
        <v>265</v>
      </c>
      <c r="AT124" s="217" t="s">
        <v>267</v>
      </c>
      <c r="AU124" s="217" t="s">
        <v>76</v>
      </c>
      <c r="AY124" s="17" t="s">
        <v>266</v>
      </c>
      <c r="BE124" s="218">
        <f>IF(N124="základní",J124,0)</f>
        <v>0</v>
      </c>
      <c r="BF124" s="218">
        <f>IF(N124="snížená",J124,0)</f>
        <v>0</v>
      </c>
      <c r="BG124" s="218">
        <f>IF(N124="zákl. přenesená",J124,0)</f>
        <v>0</v>
      </c>
      <c r="BH124" s="218">
        <f>IF(N124="sníž. přenesená",J124,0)</f>
        <v>0</v>
      </c>
      <c r="BI124" s="218">
        <f>IF(N124="nulová",J124,0)</f>
        <v>0</v>
      </c>
      <c r="BJ124" s="17" t="s">
        <v>76</v>
      </c>
      <c r="BK124" s="218">
        <f>ROUND(I124*H124,2)</f>
        <v>0</v>
      </c>
      <c r="BL124" s="17" t="s">
        <v>265</v>
      </c>
      <c r="BM124" s="217" t="s">
        <v>6330</v>
      </c>
    </row>
    <row r="125" s="2" customFormat="1">
      <c r="A125" s="38"/>
      <c r="B125" s="39"/>
      <c r="C125" s="40"/>
      <c r="D125" s="219" t="s">
        <v>273</v>
      </c>
      <c r="E125" s="40"/>
      <c r="F125" s="220" t="s">
        <v>6331</v>
      </c>
      <c r="G125" s="40"/>
      <c r="H125" s="40"/>
      <c r="I125" s="221"/>
      <c r="J125" s="40"/>
      <c r="K125" s="40"/>
      <c r="L125" s="44"/>
      <c r="M125" s="222"/>
      <c r="N125" s="223"/>
      <c r="O125" s="84"/>
      <c r="P125" s="84"/>
      <c r="Q125" s="84"/>
      <c r="R125" s="84"/>
      <c r="S125" s="84"/>
      <c r="T125" s="85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T125" s="17" t="s">
        <v>273</v>
      </c>
      <c r="AU125" s="17" t="s">
        <v>76</v>
      </c>
    </row>
    <row r="126" s="2" customFormat="1" ht="24.15" customHeight="1">
      <c r="A126" s="38"/>
      <c r="B126" s="39"/>
      <c r="C126" s="206" t="s">
        <v>8</v>
      </c>
      <c r="D126" s="206" t="s">
        <v>267</v>
      </c>
      <c r="E126" s="207" t="s">
        <v>6332</v>
      </c>
      <c r="F126" s="208" t="s">
        <v>6333</v>
      </c>
      <c r="G126" s="209" t="s">
        <v>341</v>
      </c>
      <c r="H126" s="210">
        <v>1</v>
      </c>
      <c r="I126" s="211"/>
      <c r="J126" s="212">
        <f>ROUND(I126*H126,2)</f>
        <v>0</v>
      </c>
      <c r="K126" s="208" t="s">
        <v>6268</v>
      </c>
      <c r="L126" s="44"/>
      <c r="M126" s="213" t="s">
        <v>19</v>
      </c>
      <c r="N126" s="214" t="s">
        <v>40</v>
      </c>
      <c r="O126" s="84"/>
      <c r="P126" s="215">
        <f>O126*H126</f>
        <v>0</v>
      </c>
      <c r="Q126" s="215">
        <v>0</v>
      </c>
      <c r="R126" s="215">
        <f>Q126*H126</f>
        <v>0</v>
      </c>
      <c r="S126" s="215">
        <v>0</v>
      </c>
      <c r="T126" s="216">
        <f>S126*H126</f>
        <v>0</v>
      </c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R126" s="217" t="s">
        <v>265</v>
      </c>
      <c r="AT126" s="217" t="s">
        <v>267</v>
      </c>
      <c r="AU126" s="217" t="s">
        <v>76</v>
      </c>
      <c r="AY126" s="17" t="s">
        <v>266</v>
      </c>
      <c r="BE126" s="218">
        <f>IF(N126="základní",J126,0)</f>
        <v>0</v>
      </c>
      <c r="BF126" s="218">
        <f>IF(N126="snížená",J126,0)</f>
        <v>0</v>
      </c>
      <c r="BG126" s="218">
        <f>IF(N126="zákl. přenesená",J126,0)</f>
        <v>0</v>
      </c>
      <c r="BH126" s="218">
        <f>IF(N126="sníž. přenesená",J126,0)</f>
        <v>0</v>
      </c>
      <c r="BI126" s="218">
        <f>IF(N126="nulová",J126,0)</f>
        <v>0</v>
      </c>
      <c r="BJ126" s="17" t="s">
        <v>76</v>
      </c>
      <c r="BK126" s="218">
        <f>ROUND(I126*H126,2)</f>
        <v>0</v>
      </c>
      <c r="BL126" s="17" t="s">
        <v>265</v>
      </c>
      <c r="BM126" s="217" t="s">
        <v>6334</v>
      </c>
    </row>
    <row r="127" s="2" customFormat="1">
      <c r="A127" s="38"/>
      <c r="B127" s="39"/>
      <c r="C127" s="40"/>
      <c r="D127" s="219" t="s">
        <v>273</v>
      </c>
      <c r="E127" s="40"/>
      <c r="F127" s="220" t="s">
        <v>6335</v>
      </c>
      <c r="G127" s="40"/>
      <c r="H127" s="40"/>
      <c r="I127" s="221"/>
      <c r="J127" s="40"/>
      <c r="K127" s="40"/>
      <c r="L127" s="44"/>
      <c r="M127" s="222"/>
      <c r="N127" s="223"/>
      <c r="O127" s="84"/>
      <c r="P127" s="84"/>
      <c r="Q127" s="84"/>
      <c r="R127" s="84"/>
      <c r="S127" s="84"/>
      <c r="T127" s="85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T127" s="17" t="s">
        <v>273</v>
      </c>
      <c r="AU127" s="17" t="s">
        <v>76</v>
      </c>
    </row>
    <row r="128" s="2" customFormat="1" ht="24.15" customHeight="1">
      <c r="A128" s="38"/>
      <c r="B128" s="39"/>
      <c r="C128" s="206" t="s">
        <v>591</v>
      </c>
      <c r="D128" s="206" t="s">
        <v>267</v>
      </c>
      <c r="E128" s="207" t="s">
        <v>6336</v>
      </c>
      <c r="F128" s="208" t="s">
        <v>6337</v>
      </c>
      <c r="G128" s="209" t="s">
        <v>341</v>
      </c>
      <c r="H128" s="210">
        <v>27</v>
      </c>
      <c r="I128" s="211"/>
      <c r="J128" s="212">
        <f>ROUND(I128*H128,2)</f>
        <v>0</v>
      </c>
      <c r="K128" s="208" t="s">
        <v>6268</v>
      </c>
      <c r="L128" s="44"/>
      <c r="M128" s="213" t="s">
        <v>19</v>
      </c>
      <c r="N128" s="214" t="s">
        <v>40</v>
      </c>
      <c r="O128" s="84"/>
      <c r="P128" s="215">
        <f>O128*H128</f>
        <v>0</v>
      </c>
      <c r="Q128" s="215">
        <v>0</v>
      </c>
      <c r="R128" s="215">
        <f>Q128*H128</f>
        <v>0</v>
      </c>
      <c r="S128" s="215">
        <v>0</v>
      </c>
      <c r="T128" s="216">
        <f>S128*H128</f>
        <v>0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R128" s="217" t="s">
        <v>265</v>
      </c>
      <c r="AT128" s="217" t="s">
        <v>267</v>
      </c>
      <c r="AU128" s="217" t="s">
        <v>76</v>
      </c>
      <c r="AY128" s="17" t="s">
        <v>266</v>
      </c>
      <c r="BE128" s="218">
        <f>IF(N128="základní",J128,0)</f>
        <v>0</v>
      </c>
      <c r="BF128" s="218">
        <f>IF(N128="snížená",J128,0)</f>
        <v>0</v>
      </c>
      <c r="BG128" s="218">
        <f>IF(N128="zákl. přenesená",J128,0)</f>
        <v>0</v>
      </c>
      <c r="BH128" s="218">
        <f>IF(N128="sníž. přenesená",J128,0)</f>
        <v>0</v>
      </c>
      <c r="BI128" s="218">
        <f>IF(N128="nulová",J128,0)</f>
        <v>0</v>
      </c>
      <c r="BJ128" s="17" t="s">
        <v>76</v>
      </c>
      <c r="BK128" s="218">
        <f>ROUND(I128*H128,2)</f>
        <v>0</v>
      </c>
      <c r="BL128" s="17" t="s">
        <v>265</v>
      </c>
      <c r="BM128" s="217" t="s">
        <v>6338</v>
      </c>
    </row>
    <row r="129" s="2" customFormat="1">
      <c r="A129" s="38"/>
      <c r="B129" s="39"/>
      <c r="C129" s="40"/>
      <c r="D129" s="219" t="s">
        <v>273</v>
      </c>
      <c r="E129" s="40"/>
      <c r="F129" s="220" t="s">
        <v>6339</v>
      </c>
      <c r="G129" s="40"/>
      <c r="H129" s="40"/>
      <c r="I129" s="221"/>
      <c r="J129" s="40"/>
      <c r="K129" s="40"/>
      <c r="L129" s="44"/>
      <c r="M129" s="222"/>
      <c r="N129" s="223"/>
      <c r="O129" s="84"/>
      <c r="P129" s="84"/>
      <c r="Q129" s="84"/>
      <c r="R129" s="84"/>
      <c r="S129" s="84"/>
      <c r="T129" s="85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T129" s="17" t="s">
        <v>273</v>
      </c>
      <c r="AU129" s="17" t="s">
        <v>76</v>
      </c>
    </row>
    <row r="130" s="2" customFormat="1" ht="24.15" customHeight="1">
      <c r="A130" s="38"/>
      <c r="B130" s="39"/>
      <c r="C130" s="206" t="s">
        <v>598</v>
      </c>
      <c r="D130" s="206" t="s">
        <v>267</v>
      </c>
      <c r="E130" s="207" t="s">
        <v>6340</v>
      </c>
      <c r="F130" s="208" t="s">
        <v>6341</v>
      </c>
      <c r="G130" s="209" t="s">
        <v>341</v>
      </c>
      <c r="H130" s="210">
        <v>6</v>
      </c>
      <c r="I130" s="211"/>
      <c r="J130" s="212">
        <f>ROUND(I130*H130,2)</f>
        <v>0</v>
      </c>
      <c r="K130" s="208" t="s">
        <v>6268</v>
      </c>
      <c r="L130" s="44"/>
      <c r="M130" s="213" t="s">
        <v>19</v>
      </c>
      <c r="N130" s="214" t="s">
        <v>40</v>
      </c>
      <c r="O130" s="84"/>
      <c r="P130" s="215">
        <f>O130*H130</f>
        <v>0</v>
      </c>
      <c r="Q130" s="215">
        <v>0</v>
      </c>
      <c r="R130" s="215">
        <f>Q130*H130</f>
        <v>0</v>
      </c>
      <c r="S130" s="215">
        <v>0</v>
      </c>
      <c r="T130" s="216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17" t="s">
        <v>265</v>
      </c>
      <c r="AT130" s="217" t="s">
        <v>267</v>
      </c>
      <c r="AU130" s="217" t="s">
        <v>76</v>
      </c>
      <c r="AY130" s="17" t="s">
        <v>266</v>
      </c>
      <c r="BE130" s="218">
        <f>IF(N130="základní",J130,0)</f>
        <v>0</v>
      </c>
      <c r="BF130" s="218">
        <f>IF(N130="snížená",J130,0)</f>
        <v>0</v>
      </c>
      <c r="BG130" s="218">
        <f>IF(N130="zákl. přenesená",J130,0)</f>
        <v>0</v>
      </c>
      <c r="BH130" s="218">
        <f>IF(N130="sníž. přenesená",J130,0)</f>
        <v>0</v>
      </c>
      <c r="BI130" s="218">
        <f>IF(N130="nulová",J130,0)</f>
        <v>0</v>
      </c>
      <c r="BJ130" s="17" t="s">
        <v>76</v>
      </c>
      <c r="BK130" s="218">
        <f>ROUND(I130*H130,2)</f>
        <v>0</v>
      </c>
      <c r="BL130" s="17" t="s">
        <v>265</v>
      </c>
      <c r="BM130" s="217" t="s">
        <v>6342</v>
      </c>
    </row>
    <row r="131" s="2" customFormat="1">
      <c r="A131" s="38"/>
      <c r="B131" s="39"/>
      <c r="C131" s="40"/>
      <c r="D131" s="219" t="s">
        <v>273</v>
      </c>
      <c r="E131" s="40"/>
      <c r="F131" s="220" t="s">
        <v>6343</v>
      </c>
      <c r="G131" s="40"/>
      <c r="H131" s="40"/>
      <c r="I131" s="221"/>
      <c r="J131" s="40"/>
      <c r="K131" s="40"/>
      <c r="L131" s="44"/>
      <c r="M131" s="222"/>
      <c r="N131" s="223"/>
      <c r="O131" s="84"/>
      <c r="P131" s="84"/>
      <c r="Q131" s="84"/>
      <c r="R131" s="84"/>
      <c r="S131" s="84"/>
      <c r="T131" s="85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T131" s="17" t="s">
        <v>273</v>
      </c>
      <c r="AU131" s="17" t="s">
        <v>76</v>
      </c>
    </row>
    <row r="132" s="2" customFormat="1" ht="24.15" customHeight="1">
      <c r="A132" s="38"/>
      <c r="B132" s="39"/>
      <c r="C132" s="206" t="s">
        <v>605</v>
      </c>
      <c r="D132" s="206" t="s">
        <v>267</v>
      </c>
      <c r="E132" s="207" t="s">
        <v>6344</v>
      </c>
      <c r="F132" s="208" t="s">
        <v>6345</v>
      </c>
      <c r="G132" s="209" t="s">
        <v>341</v>
      </c>
      <c r="H132" s="210">
        <v>58</v>
      </c>
      <c r="I132" s="211"/>
      <c r="J132" s="212">
        <f>ROUND(I132*H132,2)</f>
        <v>0</v>
      </c>
      <c r="K132" s="208" t="s">
        <v>6268</v>
      </c>
      <c r="L132" s="44"/>
      <c r="M132" s="213" t="s">
        <v>19</v>
      </c>
      <c r="N132" s="214" t="s">
        <v>40</v>
      </c>
      <c r="O132" s="84"/>
      <c r="P132" s="215">
        <f>O132*H132</f>
        <v>0</v>
      </c>
      <c r="Q132" s="215">
        <v>0</v>
      </c>
      <c r="R132" s="215">
        <f>Q132*H132</f>
        <v>0</v>
      </c>
      <c r="S132" s="215">
        <v>0</v>
      </c>
      <c r="T132" s="216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17" t="s">
        <v>265</v>
      </c>
      <c r="AT132" s="217" t="s">
        <v>267</v>
      </c>
      <c r="AU132" s="217" t="s">
        <v>76</v>
      </c>
      <c r="AY132" s="17" t="s">
        <v>266</v>
      </c>
      <c r="BE132" s="218">
        <f>IF(N132="základní",J132,0)</f>
        <v>0</v>
      </c>
      <c r="BF132" s="218">
        <f>IF(N132="snížená",J132,0)</f>
        <v>0</v>
      </c>
      <c r="BG132" s="218">
        <f>IF(N132="zákl. přenesená",J132,0)</f>
        <v>0</v>
      </c>
      <c r="BH132" s="218">
        <f>IF(N132="sníž. přenesená",J132,0)</f>
        <v>0</v>
      </c>
      <c r="BI132" s="218">
        <f>IF(N132="nulová",J132,0)</f>
        <v>0</v>
      </c>
      <c r="BJ132" s="17" t="s">
        <v>76</v>
      </c>
      <c r="BK132" s="218">
        <f>ROUND(I132*H132,2)</f>
        <v>0</v>
      </c>
      <c r="BL132" s="17" t="s">
        <v>265</v>
      </c>
      <c r="BM132" s="217" t="s">
        <v>6346</v>
      </c>
    </row>
    <row r="133" s="2" customFormat="1">
      <c r="A133" s="38"/>
      <c r="B133" s="39"/>
      <c r="C133" s="40"/>
      <c r="D133" s="219" t="s">
        <v>273</v>
      </c>
      <c r="E133" s="40"/>
      <c r="F133" s="220" t="s">
        <v>6347</v>
      </c>
      <c r="G133" s="40"/>
      <c r="H133" s="40"/>
      <c r="I133" s="221"/>
      <c r="J133" s="40"/>
      <c r="K133" s="40"/>
      <c r="L133" s="44"/>
      <c r="M133" s="222"/>
      <c r="N133" s="223"/>
      <c r="O133" s="84"/>
      <c r="P133" s="84"/>
      <c r="Q133" s="84"/>
      <c r="R133" s="84"/>
      <c r="S133" s="84"/>
      <c r="T133" s="85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T133" s="17" t="s">
        <v>273</v>
      </c>
      <c r="AU133" s="17" t="s">
        <v>76</v>
      </c>
    </row>
    <row r="134" s="2" customFormat="1" ht="24.15" customHeight="1">
      <c r="A134" s="38"/>
      <c r="B134" s="39"/>
      <c r="C134" s="206" t="s">
        <v>615</v>
      </c>
      <c r="D134" s="206" t="s">
        <v>267</v>
      </c>
      <c r="E134" s="207" t="s">
        <v>6348</v>
      </c>
      <c r="F134" s="208" t="s">
        <v>6349</v>
      </c>
      <c r="G134" s="209" t="s">
        <v>341</v>
      </c>
      <c r="H134" s="210">
        <v>30</v>
      </c>
      <c r="I134" s="211"/>
      <c r="J134" s="212">
        <f>ROUND(I134*H134,2)</f>
        <v>0</v>
      </c>
      <c r="K134" s="208" t="s">
        <v>6268</v>
      </c>
      <c r="L134" s="44"/>
      <c r="M134" s="213" t="s">
        <v>19</v>
      </c>
      <c r="N134" s="214" t="s">
        <v>40</v>
      </c>
      <c r="O134" s="84"/>
      <c r="P134" s="215">
        <f>O134*H134</f>
        <v>0</v>
      </c>
      <c r="Q134" s="215">
        <v>0</v>
      </c>
      <c r="R134" s="215">
        <f>Q134*H134</f>
        <v>0</v>
      </c>
      <c r="S134" s="215">
        <v>0</v>
      </c>
      <c r="T134" s="216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17" t="s">
        <v>265</v>
      </c>
      <c r="AT134" s="217" t="s">
        <v>267</v>
      </c>
      <c r="AU134" s="217" t="s">
        <v>76</v>
      </c>
      <c r="AY134" s="17" t="s">
        <v>266</v>
      </c>
      <c r="BE134" s="218">
        <f>IF(N134="základní",J134,0)</f>
        <v>0</v>
      </c>
      <c r="BF134" s="218">
        <f>IF(N134="snížená",J134,0)</f>
        <v>0</v>
      </c>
      <c r="BG134" s="218">
        <f>IF(N134="zákl. přenesená",J134,0)</f>
        <v>0</v>
      </c>
      <c r="BH134" s="218">
        <f>IF(N134="sníž. přenesená",J134,0)</f>
        <v>0</v>
      </c>
      <c r="BI134" s="218">
        <f>IF(N134="nulová",J134,0)</f>
        <v>0</v>
      </c>
      <c r="BJ134" s="17" t="s">
        <v>76</v>
      </c>
      <c r="BK134" s="218">
        <f>ROUND(I134*H134,2)</f>
        <v>0</v>
      </c>
      <c r="BL134" s="17" t="s">
        <v>265</v>
      </c>
      <c r="BM134" s="217" t="s">
        <v>6350</v>
      </c>
    </row>
    <row r="135" s="2" customFormat="1">
      <c r="A135" s="38"/>
      <c r="B135" s="39"/>
      <c r="C135" s="40"/>
      <c r="D135" s="219" t="s">
        <v>273</v>
      </c>
      <c r="E135" s="40"/>
      <c r="F135" s="220" t="s">
        <v>6351</v>
      </c>
      <c r="G135" s="40"/>
      <c r="H135" s="40"/>
      <c r="I135" s="221"/>
      <c r="J135" s="40"/>
      <c r="K135" s="40"/>
      <c r="L135" s="44"/>
      <c r="M135" s="222"/>
      <c r="N135" s="223"/>
      <c r="O135" s="84"/>
      <c r="P135" s="84"/>
      <c r="Q135" s="84"/>
      <c r="R135" s="84"/>
      <c r="S135" s="84"/>
      <c r="T135" s="85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T135" s="17" t="s">
        <v>273</v>
      </c>
      <c r="AU135" s="17" t="s">
        <v>76</v>
      </c>
    </row>
    <row r="136" s="2" customFormat="1" ht="24.15" customHeight="1">
      <c r="A136" s="38"/>
      <c r="B136" s="39"/>
      <c r="C136" s="206" t="s">
        <v>625</v>
      </c>
      <c r="D136" s="206" t="s">
        <v>267</v>
      </c>
      <c r="E136" s="207" t="s">
        <v>6352</v>
      </c>
      <c r="F136" s="208" t="s">
        <v>6353</v>
      </c>
      <c r="G136" s="209" t="s">
        <v>341</v>
      </c>
      <c r="H136" s="210">
        <v>4</v>
      </c>
      <c r="I136" s="211"/>
      <c r="J136" s="212">
        <f>ROUND(I136*H136,2)</f>
        <v>0</v>
      </c>
      <c r="K136" s="208" t="s">
        <v>6268</v>
      </c>
      <c r="L136" s="44"/>
      <c r="M136" s="213" t="s">
        <v>19</v>
      </c>
      <c r="N136" s="214" t="s">
        <v>40</v>
      </c>
      <c r="O136" s="84"/>
      <c r="P136" s="215">
        <f>O136*H136</f>
        <v>0</v>
      </c>
      <c r="Q136" s="215">
        <v>0</v>
      </c>
      <c r="R136" s="215">
        <f>Q136*H136</f>
        <v>0</v>
      </c>
      <c r="S136" s="215">
        <v>0</v>
      </c>
      <c r="T136" s="216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17" t="s">
        <v>265</v>
      </c>
      <c r="AT136" s="217" t="s">
        <v>267</v>
      </c>
      <c r="AU136" s="217" t="s">
        <v>76</v>
      </c>
      <c r="AY136" s="17" t="s">
        <v>266</v>
      </c>
      <c r="BE136" s="218">
        <f>IF(N136="základní",J136,0)</f>
        <v>0</v>
      </c>
      <c r="BF136" s="218">
        <f>IF(N136="snížená",J136,0)</f>
        <v>0</v>
      </c>
      <c r="BG136" s="218">
        <f>IF(N136="zákl. přenesená",J136,0)</f>
        <v>0</v>
      </c>
      <c r="BH136" s="218">
        <f>IF(N136="sníž. přenesená",J136,0)</f>
        <v>0</v>
      </c>
      <c r="BI136" s="218">
        <f>IF(N136="nulová",J136,0)</f>
        <v>0</v>
      </c>
      <c r="BJ136" s="17" t="s">
        <v>76</v>
      </c>
      <c r="BK136" s="218">
        <f>ROUND(I136*H136,2)</f>
        <v>0</v>
      </c>
      <c r="BL136" s="17" t="s">
        <v>265</v>
      </c>
      <c r="BM136" s="217" t="s">
        <v>6354</v>
      </c>
    </row>
    <row r="137" s="2" customFormat="1">
      <c r="A137" s="38"/>
      <c r="B137" s="39"/>
      <c r="C137" s="40"/>
      <c r="D137" s="219" t="s">
        <v>273</v>
      </c>
      <c r="E137" s="40"/>
      <c r="F137" s="220" t="s">
        <v>6355</v>
      </c>
      <c r="G137" s="40"/>
      <c r="H137" s="40"/>
      <c r="I137" s="221"/>
      <c r="J137" s="40"/>
      <c r="K137" s="40"/>
      <c r="L137" s="44"/>
      <c r="M137" s="222"/>
      <c r="N137" s="223"/>
      <c r="O137" s="84"/>
      <c r="P137" s="84"/>
      <c r="Q137" s="84"/>
      <c r="R137" s="84"/>
      <c r="S137" s="84"/>
      <c r="T137" s="85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T137" s="17" t="s">
        <v>273</v>
      </c>
      <c r="AU137" s="17" t="s">
        <v>76</v>
      </c>
    </row>
    <row r="138" s="2" customFormat="1" ht="24.15" customHeight="1">
      <c r="A138" s="38"/>
      <c r="B138" s="39"/>
      <c r="C138" s="206" t="s">
        <v>7</v>
      </c>
      <c r="D138" s="206" t="s">
        <v>267</v>
      </c>
      <c r="E138" s="207" t="s">
        <v>6356</v>
      </c>
      <c r="F138" s="208" t="s">
        <v>6357</v>
      </c>
      <c r="G138" s="209" t="s">
        <v>341</v>
      </c>
      <c r="H138" s="210">
        <v>1</v>
      </c>
      <c r="I138" s="211"/>
      <c r="J138" s="212">
        <f>ROUND(I138*H138,2)</f>
        <v>0</v>
      </c>
      <c r="K138" s="208" t="s">
        <v>6268</v>
      </c>
      <c r="L138" s="44"/>
      <c r="M138" s="213" t="s">
        <v>19</v>
      </c>
      <c r="N138" s="214" t="s">
        <v>40</v>
      </c>
      <c r="O138" s="84"/>
      <c r="P138" s="215">
        <f>O138*H138</f>
        <v>0</v>
      </c>
      <c r="Q138" s="215">
        <v>0</v>
      </c>
      <c r="R138" s="215">
        <f>Q138*H138</f>
        <v>0</v>
      </c>
      <c r="S138" s="215">
        <v>0</v>
      </c>
      <c r="T138" s="216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17" t="s">
        <v>265</v>
      </c>
      <c r="AT138" s="217" t="s">
        <v>267</v>
      </c>
      <c r="AU138" s="217" t="s">
        <v>76</v>
      </c>
      <c r="AY138" s="17" t="s">
        <v>266</v>
      </c>
      <c r="BE138" s="218">
        <f>IF(N138="základní",J138,0)</f>
        <v>0</v>
      </c>
      <c r="BF138" s="218">
        <f>IF(N138="snížená",J138,0)</f>
        <v>0</v>
      </c>
      <c r="BG138" s="218">
        <f>IF(N138="zákl. přenesená",J138,0)</f>
        <v>0</v>
      </c>
      <c r="BH138" s="218">
        <f>IF(N138="sníž. přenesená",J138,0)</f>
        <v>0</v>
      </c>
      <c r="BI138" s="218">
        <f>IF(N138="nulová",J138,0)</f>
        <v>0</v>
      </c>
      <c r="BJ138" s="17" t="s">
        <v>76</v>
      </c>
      <c r="BK138" s="218">
        <f>ROUND(I138*H138,2)</f>
        <v>0</v>
      </c>
      <c r="BL138" s="17" t="s">
        <v>265</v>
      </c>
      <c r="BM138" s="217" t="s">
        <v>6358</v>
      </c>
    </row>
    <row r="139" s="2" customFormat="1">
      <c r="A139" s="38"/>
      <c r="B139" s="39"/>
      <c r="C139" s="40"/>
      <c r="D139" s="219" t="s">
        <v>273</v>
      </c>
      <c r="E139" s="40"/>
      <c r="F139" s="220" t="s">
        <v>6359</v>
      </c>
      <c r="G139" s="40"/>
      <c r="H139" s="40"/>
      <c r="I139" s="221"/>
      <c r="J139" s="40"/>
      <c r="K139" s="40"/>
      <c r="L139" s="44"/>
      <c r="M139" s="222"/>
      <c r="N139" s="223"/>
      <c r="O139" s="84"/>
      <c r="P139" s="84"/>
      <c r="Q139" s="84"/>
      <c r="R139" s="84"/>
      <c r="S139" s="84"/>
      <c r="T139" s="85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T139" s="17" t="s">
        <v>273</v>
      </c>
      <c r="AU139" s="17" t="s">
        <v>76</v>
      </c>
    </row>
    <row r="140" s="2" customFormat="1" ht="24.15" customHeight="1">
      <c r="A140" s="38"/>
      <c r="B140" s="39"/>
      <c r="C140" s="206" t="s">
        <v>642</v>
      </c>
      <c r="D140" s="206" t="s">
        <v>267</v>
      </c>
      <c r="E140" s="207" t="s">
        <v>6360</v>
      </c>
      <c r="F140" s="208" t="s">
        <v>6361</v>
      </c>
      <c r="G140" s="209" t="s">
        <v>341</v>
      </c>
      <c r="H140" s="210">
        <v>27</v>
      </c>
      <c r="I140" s="211"/>
      <c r="J140" s="212">
        <f>ROUND(I140*H140,2)</f>
        <v>0</v>
      </c>
      <c r="K140" s="208" t="s">
        <v>6268</v>
      </c>
      <c r="L140" s="44"/>
      <c r="M140" s="213" t="s">
        <v>19</v>
      </c>
      <c r="N140" s="214" t="s">
        <v>40</v>
      </c>
      <c r="O140" s="84"/>
      <c r="P140" s="215">
        <f>O140*H140</f>
        <v>0</v>
      </c>
      <c r="Q140" s="215">
        <v>0</v>
      </c>
      <c r="R140" s="215">
        <f>Q140*H140</f>
        <v>0</v>
      </c>
      <c r="S140" s="215">
        <v>0</v>
      </c>
      <c r="T140" s="216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17" t="s">
        <v>265</v>
      </c>
      <c r="AT140" s="217" t="s">
        <v>267</v>
      </c>
      <c r="AU140" s="217" t="s">
        <v>76</v>
      </c>
      <c r="AY140" s="17" t="s">
        <v>266</v>
      </c>
      <c r="BE140" s="218">
        <f>IF(N140="základní",J140,0)</f>
        <v>0</v>
      </c>
      <c r="BF140" s="218">
        <f>IF(N140="snížená",J140,0)</f>
        <v>0</v>
      </c>
      <c r="BG140" s="218">
        <f>IF(N140="zákl. přenesená",J140,0)</f>
        <v>0</v>
      </c>
      <c r="BH140" s="218">
        <f>IF(N140="sníž. přenesená",J140,0)</f>
        <v>0</v>
      </c>
      <c r="BI140" s="218">
        <f>IF(N140="nulová",J140,0)</f>
        <v>0</v>
      </c>
      <c r="BJ140" s="17" t="s">
        <v>76</v>
      </c>
      <c r="BK140" s="218">
        <f>ROUND(I140*H140,2)</f>
        <v>0</v>
      </c>
      <c r="BL140" s="17" t="s">
        <v>265</v>
      </c>
      <c r="BM140" s="217" t="s">
        <v>6362</v>
      </c>
    </row>
    <row r="141" s="2" customFormat="1">
      <c r="A141" s="38"/>
      <c r="B141" s="39"/>
      <c r="C141" s="40"/>
      <c r="D141" s="219" t="s">
        <v>273</v>
      </c>
      <c r="E141" s="40"/>
      <c r="F141" s="220" t="s">
        <v>6363</v>
      </c>
      <c r="G141" s="40"/>
      <c r="H141" s="40"/>
      <c r="I141" s="221"/>
      <c r="J141" s="40"/>
      <c r="K141" s="40"/>
      <c r="L141" s="44"/>
      <c r="M141" s="222"/>
      <c r="N141" s="223"/>
      <c r="O141" s="84"/>
      <c r="P141" s="84"/>
      <c r="Q141" s="84"/>
      <c r="R141" s="84"/>
      <c r="S141" s="84"/>
      <c r="T141" s="85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T141" s="17" t="s">
        <v>273</v>
      </c>
      <c r="AU141" s="17" t="s">
        <v>76</v>
      </c>
    </row>
    <row r="142" s="2" customFormat="1" ht="24.15" customHeight="1">
      <c r="A142" s="38"/>
      <c r="B142" s="39"/>
      <c r="C142" s="206" t="s">
        <v>652</v>
      </c>
      <c r="D142" s="206" t="s">
        <v>267</v>
      </c>
      <c r="E142" s="207" t="s">
        <v>6364</v>
      </c>
      <c r="F142" s="208" t="s">
        <v>6365</v>
      </c>
      <c r="G142" s="209" t="s">
        <v>341</v>
      </c>
      <c r="H142" s="210">
        <v>6</v>
      </c>
      <c r="I142" s="211"/>
      <c r="J142" s="212">
        <f>ROUND(I142*H142,2)</f>
        <v>0</v>
      </c>
      <c r="K142" s="208" t="s">
        <v>6268</v>
      </c>
      <c r="L142" s="44"/>
      <c r="M142" s="213" t="s">
        <v>19</v>
      </c>
      <c r="N142" s="214" t="s">
        <v>40</v>
      </c>
      <c r="O142" s="84"/>
      <c r="P142" s="215">
        <f>O142*H142</f>
        <v>0</v>
      </c>
      <c r="Q142" s="215">
        <v>0</v>
      </c>
      <c r="R142" s="215">
        <f>Q142*H142</f>
        <v>0</v>
      </c>
      <c r="S142" s="215">
        <v>0</v>
      </c>
      <c r="T142" s="216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17" t="s">
        <v>265</v>
      </c>
      <c r="AT142" s="217" t="s">
        <v>267</v>
      </c>
      <c r="AU142" s="217" t="s">
        <v>76</v>
      </c>
      <c r="AY142" s="17" t="s">
        <v>266</v>
      </c>
      <c r="BE142" s="218">
        <f>IF(N142="základní",J142,0)</f>
        <v>0</v>
      </c>
      <c r="BF142" s="218">
        <f>IF(N142="snížená",J142,0)</f>
        <v>0</v>
      </c>
      <c r="BG142" s="218">
        <f>IF(N142="zákl. přenesená",J142,0)</f>
        <v>0</v>
      </c>
      <c r="BH142" s="218">
        <f>IF(N142="sníž. přenesená",J142,0)</f>
        <v>0</v>
      </c>
      <c r="BI142" s="218">
        <f>IF(N142="nulová",J142,0)</f>
        <v>0</v>
      </c>
      <c r="BJ142" s="17" t="s">
        <v>76</v>
      </c>
      <c r="BK142" s="218">
        <f>ROUND(I142*H142,2)</f>
        <v>0</v>
      </c>
      <c r="BL142" s="17" t="s">
        <v>265</v>
      </c>
      <c r="BM142" s="217" t="s">
        <v>6366</v>
      </c>
    </row>
    <row r="143" s="2" customFormat="1">
      <c r="A143" s="38"/>
      <c r="B143" s="39"/>
      <c r="C143" s="40"/>
      <c r="D143" s="219" t="s">
        <v>273</v>
      </c>
      <c r="E143" s="40"/>
      <c r="F143" s="220" t="s">
        <v>6367</v>
      </c>
      <c r="G143" s="40"/>
      <c r="H143" s="40"/>
      <c r="I143" s="221"/>
      <c r="J143" s="40"/>
      <c r="K143" s="40"/>
      <c r="L143" s="44"/>
      <c r="M143" s="222"/>
      <c r="N143" s="223"/>
      <c r="O143" s="84"/>
      <c r="P143" s="84"/>
      <c r="Q143" s="84"/>
      <c r="R143" s="84"/>
      <c r="S143" s="84"/>
      <c r="T143" s="85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T143" s="17" t="s">
        <v>273</v>
      </c>
      <c r="AU143" s="17" t="s">
        <v>76</v>
      </c>
    </row>
    <row r="144" s="2" customFormat="1" ht="24.15" customHeight="1">
      <c r="A144" s="38"/>
      <c r="B144" s="39"/>
      <c r="C144" s="206" t="s">
        <v>407</v>
      </c>
      <c r="D144" s="206" t="s">
        <v>267</v>
      </c>
      <c r="E144" s="207" t="s">
        <v>6368</v>
      </c>
      <c r="F144" s="208" t="s">
        <v>6369</v>
      </c>
      <c r="G144" s="209" t="s">
        <v>341</v>
      </c>
      <c r="H144" s="210">
        <v>85</v>
      </c>
      <c r="I144" s="211"/>
      <c r="J144" s="212">
        <f>ROUND(I144*H144,2)</f>
        <v>0</v>
      </c>
      <c r="K144" s="208" t="s">
        <v>6268</v>
      </c>
      <c r="L144" s="44"/>
      <c r="M144" s="213" t="s">
        <v>19</v>
      </c>
      <c r="N144" s="214" t="s">
        <v>40</v>
      </c>
      <c r="O144" s="84"/>
      <c r="P144" s="215">
        <f>O144*H144</f>
        <v>0</v>
      </c>
      <c r="Q144" s="215">
        <v>0</v>
      </c>
      <c r="R144" s="215">
        <f>Q144*H144</f>
        <v>0</v>
      </c>
      <c r="S144" s="215">
        <v>0</v>
      </c>
      <c r="T144" s="216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217" t="s">
        <v>265</v>
      </c>
      <c r="AT144" s="217" t="s">
        <v>267</v>
      </c>
      <c r="AU144" s="217" t="s">
        <v>76</v>
      </c>
      <c r="AY144" s="17" t="s">
        <v>266</v>
      </c>
      <c r="BE144" s="218">
        <f>IF(N144="základní",J144,0)</f>
        <v>0</v>
      </c>
      <c r="BF144" s="218">
        <f>IF(N144="snížená",J144,0)</f>
        <v>0</v>
      </c>
      <c r="BG144" s="218">
        <f>IF(N144="zákl. přenesená",J144,0)</f>
        <v>0</v>
      </c>
      <c r="BH144" s="218">
        <f>IF(N144="sníž. přenesená",J144,0)</f>
        <v>0</v>
      </c>
      <c r="BI144" s="218">
        <f>IF(N144="nulová",J144,0)</f>
        <v>0</v>
      </c>
      <c r="BJ144" s="17" t="s">
        <v>76</v>
      </c>
      <c r="BK144" s="218">
        <f>ROUND(I144*H144,2)</f>
        <v>0</v>
      </c>
      <c r="BL144" s="17" t="s">
        <v>265</v>
      </c>
      <c r="BM144" s="217" t="s">
        <v>6370</v>
      </c>
    </row>
    <row r="145" s="2" customFormat="1">
      <c r="A145" s="38"/>
      <c r="B145" s="39"/>
      <c r="C145" s="40"/>
      <c r="D145" s="219" t="s">
        <v>273</v>
      </c>
      <c r="E145" s="40"/>
      <c r="F145" s="220" t="s">
        <v>6371</v>
      </c>
      <c r="G145" s="40"/>
      <c r="H145" s="40"/>
      <c r="I145" s="221"/>
      <c r="J145" s="40"/>
      <c r="K145" s="40"/>
      <c r="L145" s="44"/>
      <c r="M145" s="222"/>
      <c r="N145" s="223"/>
      <c r="O145" s="84"/>
      <c r="P145" s="84"/>
      <c r="Q145" s="84"/>
      <c r="R145" s="84"/>
      <c r="S145" s="84"/>
      <c r="T145" s="85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T145" s="17" t="s">
        <v>273</v>
      </c>
      <c r="AU145" s="17" t="s">
        <v>76</v>
      </c>
    </row>
    <row r="146" s="2" customFormat="1" ht="24.15" customHeight="1">
      <c r="A146" s="38"/>
      <c r="B146" s="39"/>
      <c r="C146" s="206" t="s">
        <v>665</v>
      </c>
      <c r="D146" s="206" t="s">
        <v>267</v>
      </c>
      <c r="E146" s="207" t="s">
        <v>6372</v>
      </c>
      <c r="F146" s="208" t="s">
        <v>6373</v>
      </c>
      <c r="G146" s="209" t="s">
        <v>341</v>
      </c>
      <c r="H146" s="210">
        <v>36</v>
      </c>
      <c r="I146" s="211"/>
      <c r="J146" s="212">
        <f>ROUND(I146*H146,2)</f>
        <v>0</v>
      </c>
      <c r="K146" s="208" t="s">
        <v>6268</v>
      </c>
      <c r="L146" s="44"/>
      <c r="M146" s="213" t="s">
        <v>19</v>
      </c>
      <c r="N146" s="214" t="s">
        <v>40</v>
      </c>
      <c r="O146" s="84"/>
      <c r="P146" s="215">
        <f>O146*H146</f>
        <v>0</v>
      </c>
      <c r="Q146" s="215">
        <v>0</v>
      </c>
      <c r="R146" s="215">
        <f>Q146*H146</f>
        <v>0</v>
      </c>
      <c r="S146" s="215">
        <v>0</v>
      </c>
      <c r="T146" s="216">
        <f>S146*H146</f>
        <v>0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217" t="s">
        <v>265</v>
      </c>
      <c r="AT146" s="217" t="s">
        <v>267</v>
      </c>
      <c r="AU146" s="217" t="s">
        <v>76</v>
      </c>
      <c r="AY146" s="17" t="s">
        <v>266</v>
      </c>
      <c r="BE146" s="218">
        <f>IF(N146="základní",J146,0)</f>
        <v>0</v>
      </c>
      <c r="BF146" s="218">
        <f>IF(N146="snížená",J146,0)</f>
        <v>0</v>
      </c>
      <c r="BG146" s="218">
        <f>IF(N146="zákl. přenesená",J146,0)</f>
        <v>0</v>
      </c>
      <c r="BH146" s="218">
        <f>IF(N146="sníž. přenesená",J146,0)</f>
        <v>0</v>
      </c>
      <c r="BI146" s="218">
        <f>IF(N146="nulová",J146,0)</f>
        <v>0</v>
      </c>
      <c r="BJ146" s="17" t="s">
        <v>76</v>
      </c>
      <c r="BK146" s="218">
        <f>ROUND(I146*H146,2)</f>
        <v>0</v>
      </c>
      <c r="BL146" s="17" t="s">
        <v>265</v>
      </c>
      <c r="BM146" s="217" t="s">
        <v>6374</v>
      </c>
    </row>
    <row r="147" s="2" customFormat="1">
      <c r="A147" s="38"/>
      <c r="B147" s="39"/>
      <c r="C147" s="40"/>
      <c r="D147" s="219" t="s">
        <v>273</v>
      </c>
      <c r="E147" s="40"/>
      <c r="F147" s="220" t="s">
        <v>6375</v>
      </c>
      <c r="G147" s="40"/>
      <c r="H147" s="40"/>
      <c r="I147" s="221"/>
      <c r="J147" s="40"/>
      <c r="K147" s="40"/>
      <c r="L147" s="44"/>
      <c r="M147" s="222"/>
      <c r="N147" s="223"/>
      <c r="O147" s="84"/>
      <c r="P147" s="84"/>
      <c r="Q147" s="84"/>
      <c r="R147" s="84"/>
      <c r="S147" s="84"/>
      <c r="T147" s="85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T147" s="17" t="s">
        <v>273</v>
      </c>
      <c r="AU147" s="17" t="s">
        <v>76</v>
      </c>
    </row>
    <row r="148" s="2" customFormat="1" ht="24.15" customHeight="1">
      <c r="A148" s="38"/>
      <c r="B148" s="39"/>
      <c r="C148" s="206" t="s">
        <v>670</v>
      </c>
      <c r="D148" s="206" t="s">
        <v>267</v>
      </c>
      <c r="E148" s="207" t="s">
        <v>6376</v>
      </c>
      <c r="F148" s="208" t="s">
        <v>6377</v>
      </c>
      <c r="G148" s="209" t="s">
        <v>341</v>
      </c>
      <c r="H148" s="210">
        <v>4</v>
      </c>
      <c r="I148" s="211"/>
      <c r="J148" s="212">
        <f>ROUND(I148*H148,2)</f>
        <v>0</v>
      </c>
      <c r="K148" s="208" t="s">
        <v>6268</v>
      </c>
      <c r="L148" s="44"/>
      <c r="M148" s="213" t="s">
        <v>19</v>
      </c>
      <c r="N148" s="214" t="s">
        <v>40</v>
      </c>
      <c r="O148" s="84"/>
      <c r="P148" s="215">
        <f>O148*H148</f>
        <v>0</v>
      </c>
      <c r="Q148" s="215">
        <v>0</v>
      </c>
      <c r="R148" s="215">
        <f>Q148*H148</f>
        <v>0</v>
      </c>
      <c r="S148" s="215">
        <v>0</v>
      </c>
      <c r="T148" s="216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217" t="s">
        <v>265</v>
      </c>
      <c r="AT148" s="217" t="s">
        <v>267</v>
      </c>
      <c r="AU148" s="217" t="s">
        <v>76</v>
      </c>
      <c r="AY148" s="17" t="s">
        <v>266</v>
      </c>
      <c r="BE148" s="218">
        <f>IF(N148="základní",J148,0)</f>
        <v>0</v>
      </c>
      <c r="BF148" s="218">
        <f>IF(N148="snížená",J148,0)</f>
        <v>0</v>
      </c>
      <c r="BG148" s="218">
        <f>IF(N148="zákl. přenesená",J148,0)</f>
        <v>0</v>
      </c>
      <c r="BH148" s="218">
        <f>IF(N148="sníž. přenesená",J148,0)</f>
        <v>0</v>
      </c>
      <c r="BI148" s="218">
        <f>IF(N148="nulová",J148,0)</f>
        <v>0</v>
      </c>
      <c r="BJ148" s="17" t="s">
        <v>76</v>
      </c>
      <c r="BK148" s="218">
        <f>ROUND(I148*H148,2)</f>
        <v>0</v>
      </c>
      <c r="BL148" s="17" t="s">
        <v>265</v>
      </c>
      <c r="BM148" s="217" t="s">
        <v>6378</v>
      </c>
    </row>
    <row r="149" s="2" customFormat="1">
      <c r="A149" s="38"/>
      <c r="B149" s="39"/>
      <c r="C149" s="40"/>
      <c r="D149" s="219" t="s">
        <v>273</v>
      </c>
      <c r="E149" s="40"/>
      <c r="F149" s="220" t="s">
        <v>6379</v>
      </c>
      <c r="G149" s="40"/>
      <c r="H149" s="40"/>
      <c r="I149" s="221"/>
      <c r="J149" s="40"/>
      <c r="K149" s="40"/>
      <c r="L149" s="44"/>
      <c r="M149" s="222"/>
      <c r="N149" s="223"/>
      <c r="O149" s="84"/>
      <c r="P149" s="84"/>
      <c r="Q149" s="84"/>
      <c r="R149" s="84"/>
      <c r="S149" s="84"/>
      <c r="T149" s="85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T149" s="17" t="s">
        <v>273</v>
      </c>
      <c r="AU149" s="17" t="s">
        <v>76</v>
      </c>
    </row>
    <row r="150" s="2" customFormat="1" ht="24.15" customHeight="1">
      <c r="A150" s="38"/>
      <c r="B150" s="39"/>
      <c r="C150" s="206" t="s">
        <v>677</v>
      </c>
      <c r="D150" s="206" t="s">
        <v>267</v>
      </c>
      <c r="E150" s="207" t="s">
        <v>6380</v>
      </c>
      <c r="F150" s="208" t="s">
        <v>6381</v>
      </c>
      <c r="G150" s="209" t="s">
        <v>341</v>
      </c>
      <c r="H150" s="210">
        <v>1</v>
      </c>
      <c r="I150" s="211"/>
      <c r="J150" s="212">
        <f>ROUND(I150*H150,2)</f>
        <v>0</v>
      </c>
      <c r="K150" s="208" t="s">
        <v>6268</v>
      </c>
      <c r="L150" s="44"/>
      <c r="M150" s="213" t="s">
        <v>19</v>
      </c>
      <c r="N150" s="214" t="s">
        <v>40</v>
      </c>
      <c r="O150" s="84"/>
      <c r="P150" s="215">
        <f>O150*H150</f>
        <v>0</v>
      </c>
      <c r="Q150" s="215">
        <v>0</v>
      </c>
      <c r="R150" s="215">
        <f>Q150*H150</f>
        <v>0</v>
      </c>
      <c r="S150" s="215">
        <v>0</v>
      </c>
      <c r="T150" s="216">
        <f>S150*H150</f>
        <v>0</v>
      </c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R150" s="217" t="s">
        <v>265</v>
      </c>
      <c r="AT150" s="217" t="s">
        <v>267</v>
      </c>
      <c r="AU150" s="217" t="s">
        <v>76</v>
      </c>
      <c r="AY150" s="17" t="s">
        <v>266</v>
      </c>
      <c r="BE150" s="218">
        <f>IF(N150="základní",J150,0)</f>
        <v>0</v>
      </c>
      <c r="BF150" s="218">
        <f>IF(N150="snížená",J150,0)</f>
        <v>0</v>
      </c>
      <c r="BG150" s="218">
        <f>IF(N150="zákl. přenesená",J150,0)</f>
        <v>0</v>
      </c>
      <c r="BH150" s="218">
        <f>IF(N150="sníž. přenesená",J150,0)</f>
        <v>0</v>
      </c>
      <c r="BI150" s="218">
        <f>IF(N150="nulová",J150,0)</f>
        <v>0</v>
      </c>
      <c r="BJ150" s="17" t="s">
        <v>76</v>
      </c>
      <c r="BK150" s="218">
        <f>ROUND(I150*H150,2)</f>
        <v>0</v>
      </c>
      <c r="BL150" s="17" t="s">
        <v>265</v>
      </c>
      <c r="BM150" s="217" t="s">
        <v>6382</v>
      </c>
    </row>
    <row r="151" s="2" customFormat="1">
      <c r="A151" s="38"/>
      <c r="B151" s="39"/>
      <c r="C151" s="40"/>
      <c r="D151" s="219" t="s">
        <v>273</v>
      </c>
      <c r="E151" s="40"/>
      <c r="F151" s="220" t="s">
        <v>6383</v>
      </c>
      <c r="G151" s="40"/>
      <c r="H151" s="40"/>
      <c r="I151" s="221"/>
      <c r="J151" s="40"/>
      <c r="K151" s="40"/>
      <c r="L151" s="44"/>
      <c r="M151" s="222"/>
      <c r="N151" s="223"/>
      <c r="O151" s="84"/>
      <c r="P151" s="84"/>
      <c r="Q151" s="84"/>
      <c r="R151" s="84"/>
      <c r="S151" s="84"/>
      <c r="T151" s="85"/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T151" s="17" t="s">
        <v>273</v>
      </c>
      <c r="AU151" s="17" t="s">
        <v>76</v>
      </c>
    </row>
    <row r="152" s="2" customFormat="1" ht="21.75" customHeight="1">
      <c r="A152" s="38"/>
      <c r="B152" s="39"/>
      <c r="C152" s="206" t="s">
        <v>683</v>
      </c>
      <c r="D152" s="206" t="s">
        <v>267</v>
      </c>
      <c r="E152" s="207" t="s">
        <v>6384</v>
      </c>
      <c r="F152" s="208" t="s">
        <v>6385</v>
      </c>
      <c r="G152" s="209" t="s">
        <v>391</v>
      </c>
      <c r="H152" s="210">
        <v>433.85000000000002</v>
      </c>
      <c r="I152" s="211"/>
      <c r="J152" s="212">
        <f>ROUND(I152*H152,2)</f>
        <v>0</v>
      </c>
      <c r="K152" s="208" t="s">
        <v>6268</v>
      </c>
      <c r="L152" s="44"/>
      <c r="M152" s="213" t="s">
        <v>19</v>
      </c>
      <c r="N152" s="214" t="s">
        <v>40</v>
      </c>
      <c r="O152" s="84"/>
      <c r="P152" s="215">
        <f>O152*H152</f>
        <v>0</v>
      </c>
      <c r="Q152" s="215">
        <v>0</v>
      </c>
      <c r="R152" s="215">
        <f>Q152*H152</f>
        <v>0</v>
      </c>
      <c r="S152" s="215">
        <v>0</v>
      </c>
      <c r="T152" s="216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217" t="s">
        <v>265</v>
      </c>
      <c r="AT152" s="217" t="s">
        <v>267</v>
      </c>
      <c r="AU152" s="217" t="s">
        <v>76</v>
      </c>
      <c r="AY152" s="17" t="s">
        <v>266</v>
      </c>
      <c r="BE152" s="218">
        <f>IF(N152="základní",J152,0)</f>
        <v>0</v>
      </c>
      <c r="BF152" s="218">
        <f>IF(N152="snížená",J152,0)</f>
        <v>0</v>
      </c>
      <c r="BG152" s="218">
        <f>IF(N152="zákl. přenesená",J152,0)</f>
        <v>0</v>
      </c>
      <c r="BH152" s="218">
        <f>IF(N152="sníž. přenesená",J152,0)</f>
        <v>0</v>
      </c>
      <c r="BI152" s="218">
        <f>IF(N152="nulová",J152,0)</f>
        <v>0</v>
      </c>
      <c r="BJ152" s="17" t="s">
        <v>76</v>
      </c>
      <c r="BK152" s="218">
        <f>ROUND(I152*H152,2)</f>
        <v>0</v>
      </c>
      <c r="BL152" s="17" t="s">
        <v>265</v>
      </c>
      <c r="BM152" s="217" t="s">
        <v>6386</v>
      </c>
    </row>
    <row r="153" s="2" customFormat="1">
      <c r="A153" s="38"/>
      <c r="B153" s="39"/>
      <c r="C153" s="40"/>
      <c r="D153" s="219" t="s">
        <v>273</v>
      </c>
      <c r="E153" s="40"/>
      <c r="F153" s="220" t="s">
        <v>6387</v>
      </c>
      <c r="G153" s="40"/>
      <c r="H153" s="40"/>
      <c r="I153" s="221"/>
      <c r="J153" s="40"/>
      <c r="K153" s="40"/>
      <c r="L153" s="44"/>
      <c r="M153" s="222"/>
      <c r="N153" s="223"/>
      <c r="O153" s="84"/>
      <c r="P153" s="84"/>
      <c r="Q153" s="84"/>
      <c r="R153" s="84"/>
      <c r="S153" s="84"/>
      <c r="T153" s="85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T153" s="17" t="s">
        <v>273</v>
      </c>
      <c r="AU153" s="17" t="s">
        <v>76</v>
      </c>
    </row>
    <row r="154" s="2" customFormat="1" ht="37.8" customHeight="1">
      <c r="A154" s="38"/>
      <c r="B154" s="39"/>
      <c r="C154" s="206" t="s">
        <v>692</v>
      </c>
      <c r="D154" s="206" t="s">
        <v>267</v>
      </c>
      <c r="E154" s="207" t="s">
        <v>6388</v>
      </c>
      <c r="F154" s="208" t="s">
        <v>6389</v>
      </c>
      <c r="G154" s="209" t="s">
        <v>341</v>
      </c>
      <c r="H154" s="210">
        <v>522</v>
      </c>
      <c r="I154" s="211"/>
      <c r="J154" s="212">
        <f>ROUND(I154*H154,2)</f>
        <v>0</v>
      </c>
      <c r="K154" s="208" t="s">
        <v>6268</v>
      </c>
      <c r="L154" s="44"/>
      <c r="M154" s="213" t="s">
        <v>19</v>
      </c>
      <c r="N154" s="214" t="s">
        <v>40</v>
      </c>
      <c r="O154" s="84"/>
      <c r="P154" s="215">
        <f>O154*H154</f>
        <v>0</v>
      </c>
      <c r="Q154" s="215">
        <v>0</v>
      </c>
      <c r="R154" s="215">
        <f>Q154*H154</f>
        <v>0</v>
      </c>
      <c r="S154" s="215">
        <v>0</v>
      </c>
      <c r="T154" s="216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217" t="s">
        <v>265</v>
      </c>
      <c r="AT154" s="217" t="s">
        <v>267</v>
      </c>
      <c r="AU154" s="217" t="s">
        <v>76</v>
      </c>
      <c r="AY154" s="17" t="s">
        <v>266</v>
      </c>
      <c r="BE154" s="218">
        <f>IF(N154="základní",J154,0)</f>
        <v>0</v>
      </c>
      <c r="BF154" s="218">
        <f>IF(N154="snížená",J154,0)</f>
        <v>0</v>
      </c>
      <c r="BG154" s="218">
        <f>IF(N154="zákl. přenesená",J154,0)</f>
        <v>0</v>
      </c>
      <c r="BH154" s="218">
        <f>IF(N154="sníž. přenesená",J154,0)</f>
        <v>0</v>
      </c>
      <c r="BI154" s="218">
        <f>IF(N154="nulová",J154,0)</f>
        <v>0</v>
      </c>
      <c r="BJ154" s="17" t="s">
        <v>76</v>
      </c>
      <c r="BK154" s="218">
        <f>ROUND(I154*H154,2)</f>
        <v>0</v>
      </c>
      <c r="BL154" s="17" t="s">
        <v>265</v>
      </c>
      <c r="BM154" s="217" t="s">
        <v>6390</v>
      </c>
    </row>
    <row r="155" s="2" customFormat="1">
      <c r="A155" s="38"/>
      <c r="B155" s="39"/>
      <c r="C155" s="40"/>
      <c r="D155" s="219" t="s">
        <v>273</v>
      </c>
      <c r="E155" s="40"/>
      <c r="F155" s="220" t="s">
        <v>6391</v>
      </c>
      <c r="G155" s="40"/>
      <c r="H155" s="40"/>
      <c r="I155" s="221"/>
      <c r="J155" s="40"/>
      <c r="K155" s="40"/>
      <c r="L155" s="44"/>
      <c r="M155" s="222"/>
      <c r="N155" s="223"/>
      <c r="O155" s="84"/>
      <c r="P155" s="84"/>
      <c r="Q155" s="84"/>
      <c r="R155" s="84"/>
      <c r="S155" s="84"/>
      <c r="T155" s="85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T155" s="17" t="s">
        <v>273</v>
      </c>
      <c r="AU155" s="17" t="s">
        <v>76</v>
      </c>
    </row>
    <row r="156" s="12" customFormat="1">
      <c r="A156" s="12"/>
      <c r="B156" s="224"/>
      <c r="C156" s="225"/>
      <c r="D156" s="226" t="s">
        <v>275</v>
      </c>
      <c r="E156" s="227" t="s">
        <v>1749</v>
      </c>
      <c r="F156" s="228" t="s">
        <v>6392</v>
      </c>
      <c r="G156" s="225"/>
      <c r="H156" s="229">
        <v>522</v>
      </c>
      <c r="I156" s="230"/>
      <c r="J156" s="225"/>
      <c r="K156" s="225"/>
      <c r="L156" s="231"/>
      <c r="M156" s="236"/>
      <c r="N156" s="237"/>
      <c r="O156" s="237"/>
      <c r="P156" s="237"/>
      <c r="Q156" s="237"/>
      <c r="R156" s="237"/>
      <c r="S156" s="237"/>
      <c r="T156" s="238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T156" s="235" t="s">
        <v>275</v>
      </c>
      <c r="AU156" s="235" t="s">
        <v>76</v>
      </c>
      <c r="AV156" s="12" t="s">
        <v>78</v>
      </c>
      <c r="AW156" s="12" t="s">
        <v>31</v>
      </c>
      <c r="AX156" s="12" t="s">
        <v>76</v>
      </c>
      <c r="AY156" s="235" t="s">
        <v>266</v>
      </c>
    </row>
    <row r="157" s="2" customFormat="1" ht="37.8" customHeight="1">
      <c r="A157" s="38"/>
      <c r="B157" s="39"/>
      <c r="C157" s="206" t="s">
        <v>697</v>
      </c>
      <c r="D157" s="206" t="s">
        <v>267</v>
      </c>
      <c r="E157" s="207" t="s">
        <v>6393</v>
      </c>
      <c r="F157" s="208" t="s">
        <v>6394</v>
      </c>
      <c r="G157" s="209" t="s">
        <v>341</v>
      </c>
      <c r="H157" s="210">
        <v>270</v>
      </c>
      <c r="I157" s="211"/>
      <c r="J157" s="212">
        <f>ROUND(I157*H157,2)</f>
        <v>0</v>
      </c>
      <c r="K157" s="208" t="s">
        <v>6268</v>
      </c>
      <c r="L157" s="44"/>
      <c r="M157" s="213" t="s">
        <v>19</v>
      </c>
      <c r="N157" s="214" t="s">
        <v>40</v>
      </c>
      <c r="O157" s="84"/>
      <c r="P157" s="215">
        <f>O157*H157</f>
        <v>0</v>
      </c>
      <c r="Q157" s="215">
        <v>0</v>
      </c>
      <c r="R157" s="215">
        <f>Q157*H157</f>
        <v>0</v>
      </c>
      <c r="S157" s="215">
        <v>0</v>
      </c>
      <c r="T157" s="216">
        <f>S157*H157</f>
        <v>0</v>
      </c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R157" s="217" t="s">
        <v>265</v>
      </c>
      <c r="AT157" s="217" t="s">
        <v>267</v>
      </c>
      <c r="AU157" s="217" t="s">
        <v>76</v>
      </c>
      <c r="AY157" s="17" t="s">
        <v>266</v>
      </c>
      <c r="BE157" s="218">
        <f>IF(N157="základní",J157,0)</f>
        <v>0</v>
      </c>
      <c r="BF157" s="218">
        <f>IF(N157="snížená",J157,0)</f>
        <v>0</v>
      </c>
      <c r="BG157" s="218">
        <f>IF(N157="zákl. přenesená",J157,0)</f>
        <v>0</v>
      </c>
      <c r="BH157" s="218">
        <f>IF(N157="sníž. přenesená",J157,0)</f>
        <v>0</v>
      </c>
      <c r="BI157" s="218">
        <f>IF(N157="nulová",J157,0)</f>
        <v>0</v>
      </c>
      <c r="BJ157" s="17" t="s">
        <v>76</v>
      </c>
      <c r="BK157" s="218">
        <f>ROUND(I157*H157,2)</f>
        <v>0</v>
      </c>
      <c r="BL157" s="17" t="s">
        <v>265</v>
      </c>
      <c r="BM157" s="217" t="s">
        <v>6395</v>
      </c>
    </row>
    <row r="158" s="2" customFormat="1">
      <c r="A158" s="38"/>
      <c r="B158" s="39"/>
      <c r="C158" s="40"/>
      <c r="D158" s="219" t="s">
        <v>273</v>
      </c>
      <c r="E158" s="40"/>
      <c r="F158" s="220" t="s">
        <v>6396</v>
      </c>
      <c r="G158" s="40"/>
      <c r="H158" s="40"/>
      <c r="I158" s="221"/>
      <c r="J158" s="40"/>
      <c r="K158" s="40"/>
      <c r="L158" s="44"/>
      <c r="M158" s="222"/>
      <c r="N158" s="223"/>
      <c r="O158" s="84"/>
      <c r="P158" s="84"/>
      <c r="Q158" s="84"/>
      <c r="R158" s="84"/>
      <c r="S158" s="84"/>
      <c r="T158" s="85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T158" s="17" t="s">
        <v>273</v>
      </c>
      <c r="AU158" s="17" t="s">
        <v>76</v>
      </c>
    </row>
    <row r="159" s="12" customFormat="1">
      <c r="A159" s="12"/>
      <c r="B159" s="224"/>
      <c r="C159" s="225"/>
      <c r="D159" s="226" t="s">
        <v>275</v>
      </c>
      <c r="E159" s="227" t="s">
        <v>702</v>
      </c>
      <c r="F159" s="228" t="s">
        <v>6397</v>
      </c>
      <c r="G159" s="225"/>
      <c r="H159" s="229">
        <v>270</v>
      </c>
      <c r="I159" s="230"/>
      <c r="J159" s="225"/>
      <c r="K159" s="225"/>
      <c r="L159" s="231"/>
      <c r="M159" s="236"/>
      <c r="N159" s="237"/>
      <c r="O159" s="237"/>
      <c r="P159" s="237"/>
      <c r="Q159" s="237"/>
      <c r="R159" s="237"/>
      <c r="S159" s="237"/>
      <c r="T159" s="238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T159" s="235" t="s">
        <v>275</v>
      </c>
      <c r="AU159" s="235" t="s">
        <v>76</v>
      </c>
      <c r="AV159" s="12" t="s">
        <v>78</v>
      </c>
      <c r="AW159" s="12" t="s">
        <v>31</v>
      </c>
      <c r="AX159" s="12" t="s">
        <v>76</v>
      </c>
      <c r="AY159" s="235" t="s">
        <v>266</v>
      </c>
    </row>
    <row r="160" s="2" customFormat="1" ht="37.8" customHeight="1">
      <c r="A160" s="38"/>
      <c r="B160" s="39"/>
      <c r="C160" s="206" t="s">
        <v>704</v>
      </c>
      <c r="D160" s="206" t="s">
        <v>267</v>
      </c>
      <c r="E160" s="207" t="s">
        <v>6398</v>
      </c>
      <c r="F160" s="208" t="s">
        <v>6399</v>
      </c>
      <c r="G160" s="209" t="s">
        <v>341</v>
      </c>
      <c r="H160" s="210">
        <v>36</v>
      </c>
      <c r="I160" s="211"/>
      <c r="J160" s="212">
        <f>ROUND(I160*H160,2)</f>
        <v>0</v>
      </c>
      <c r="K160" s="208" t="s">
        <v>6268</v>
      </c>
      <c r="L160" s="44"/>
      <c r="M160" s="213" t="s">
        <v>19</v>
      </c>
      <c r="N160" s="214" t="s">
        <v>40</v>
      </c>
      <c r="O160" s="84"/>
      <c r="P160" s="215">
        <f>O160*H160</f>
        <v>0</v>
      </c>
      <c r="Q160" s="215">
        <v>0</v>
      </c>
      <c r="R160" s="215">
        <f>Q160*H160</f>
        <v>0</v>
      </c>
      <c r="S160" s="215">
        <v>0</v>
      </c>
      <c r="T160" s="216">
        <f>S160*H160</f>
        <v>0</v>
      </c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R160" s="217" t="s">
        <v>265</v>
      </c>
      <c r="AT160" s="217" t="s">
        <v>267</v>
      </c>
      <c r="AU160" s="217" t="s">
        <v>76</v>
      </c>
      <c r="AY160" s="17" t="s">
        <v>266</v>
      </c>
      <c r="BE160" s="218">
        <f>IF(N160="základní",J160,0)</f>
        <v>0</v>
      </c>
      <c r="BF160" s="218">
        <f>IF(N160="snížená",J160,0)</f>
        <v>0</v>
      </c>
      <c r="BG160" s="218">
        <f>IF(N160="zákl. přenesená",J160,0)</f>
        <v>0</v>
      </c>
      <c r="BH160" s="218">
        <f>IF(N160="sníž. přenesená",J160,0)</f>
        <v>0</v>
      </c>
      <c r="BI160" s="218">
        <f>IF(N160="nulová",J160,0)</f>
        <v>0</v>
      </c>
      <c r="BJ160" s="17" t="s">
        <v>76</v>
      </c>
      <c r="BK160" s="218">
        <f>ROUND(I160*H160,2)</f>
        <v>0</v>
      </c>
      <c r="BL160" s="17" t="s">
        <v>265</v>
      </c>
      <c r="BM160" s="217" t="s">
        <v>6400</v>
      </c>
    </row>
    <row r="161" s="2" customFormat="1">
      <c r="A161" s="38"/>
      <c r="B161" s="39"/>
      <c r="C161" s="40"/>
      <c r="D161" s="219" t="s">
        <v>273</v>
      </c>
      <c r="E161" s="40"/>
      <c r="F161" s="220" t="s">
        <v>6401</v>
      </c>
      <c r="G161" s="40"/>
      <c r="H161" s="40"/>
      <c r="I161" s="221"/>
      <c r="J161" s="40"/>
      <c r="K161" s="40"/>
      <c r="L161" s="44"/>
      <c r="M161" s="222"/>
      <c r="N161" s="223"/>
      <c r="O161" s="84"/>
      <c r="P161" s="84"/>
      <c r="Q161" s="84"/>
      <c r="R161" s="84"/>
      <c r="S161" s="84"/>
      <c r="T161" s="85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T161" s="17" t="s">
        <v>273</v>
      </c>
      <c r="AU161" s="17" t="s">
        <v>76</v>
      </c>
    </row>
    <row r="162" s="12" customFormat="1">
      <c r="A162" s="12"/>
      <c r="B162" s="224"/>
      <c r="C162" s="225"/>
      <c r="D162" s="226" t="s">
        <v>275</v>
      </c>
      <c r="E162" s="227" t="s">
        <v>709</v>
      </c>
      <c r="F162" s="228" t="s">
        <v>6402</v>
      </c>
      <c r="G162" s="225"/>
      <c r="H162" s="229">
        <v>36</v>
      </c>
      <c r="I162" s="230"/>
      <c r="J162" s="225"/>
      <c r="K162" s="225"/>
      <c r="L162" s="231"/>
      <c r="M162" s="236"/>
      <c r="N162" s="237"/>
      <c r="O162" s="237"/>
      <c r="P162" s="237"/>
      <c r="Q162" s="237"/>
      <c r="R162" s="237"/>
      <c r="S162" s="237"/>
      <c r="T162" s="238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T162" s="235" t="s">
        <v>275</v>
      </c>
      <c r="AU162" s="235" t="s">
        <v>76</v>
      </c>
      <c r="AV162" s="12" t="s">
        <v>78</v>
      </c>
      <c r="AW162" s="12" t="s">
        <v>31</v>
      </c>
      <c r="AX162" s="12" t="s">
        <v>76</v>
      </c>
      <c r="AY162" s="235" t="s">
        <v>266</v>
      </c>
    </row>
    <row r="163" s="2" customFormat="1" ht="37.8" customHeight="1">
      <c r="A163" s="38"/>
      <c r="B163" s="39"/>
      <c r="C163" s="206" t="s">
        <v>711</v>
      </c>
      <c r="D163" s="206" t="s">
        <v>267</v>
      </c>
      <c r="E163" s="207" t="s">
        <v>6403</v>
      </c>
      <c r="F163" s="208" t="s">
        <v>6404</v>
      </c>
      <c r="G163" s="209" t="s">
        <v>341</v>
      </c>
      <c r="H163" s="210">
        <v>9</v>
      </c>
      <c r="I163" s="211"/>
      <c r="J163" s="212">
        <f>ROUND(I163*H163,2)</f>
        <v>0</v>
      </c>
      <c r="K163" s="208" t="s">
        <v>6268</v>
      </c>
      <c r="L163" s="44"/>
      <c r="M163" s="213" t="s">
        <v>19</v>
      </c>
      <c r="N163" s="214" t="s">
        <v>40</v>
      </c>
      <c r="O163" s="84"/>
      <c r="P163" s="215">
        <f>O163*H163</f>
        <v>0</v>
      </c>
      <c r="Q163" s="215">
        <v>0</v>
      </c>
      <c r="R163" s="215">
        <f>Q163*H163</f>
        <v>0</v>
      </c>
      <c r="S163" s="215">
        <v>0</v>
      </c>
      <c r="T163" s="216">
        <f>S163*H163</f>
        <v>0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217" t="s">
        <v>265</v>
      </c>
      <c r="AT163" s="217" t="s">
        <v>267</v>
      </c>
      <c r="AU163" s="217" t="s">
        <v>76</v>
      </c>
      <c r="AY163" s="17" t="s">
        <v>266</v>
      </c>
      <c r="BE163" s="218">
        <f>IF(N163="základní",J163,0)</f>
        <v>0</v>
      </c>
      <c r="BF163" s="218">
        <f>IF(N163="snížená",J163,0)</f>
        <v>0</v>
      </c>
      <c r="BG163" s="218">
        <f>IF(N163="zákl. přenesená",J163,0)</f>
        <v>0</v>
      </c>
      <c r="BH163" s="218">
        <f>IF(N163="sníž. přenesená",J163,0)</f>
        <v>0</v>
      </c>
      <c r="BI163" s="218">
        <f>IF(N163="nulová",J163,0)</f>
        <v>0</v>
      </c>
      <c r="BJ163" s="17" t="s">
        <v>76</v>
      </c>
      <c r="BK163" s="218">
        <f>ROUND(I163*H163,2)</f>
        <v>0</v>
      </c>
      <c r="BL163" s="17" t="s">
        <v>265</v>
      </c>
      <c r="BM163" s="217" t="s">
        <v>6405</v>
      </c>
    </row>
    <row r="164" s="2" customFormat="1">
      <c r="A164" s="38"/>
      <c r="B164" s="39"/>
      <c r="C164" s="40"/>
      <c r="D164" s="219" t="s">
        <v>273</v>
      </c>
      <c r="E164" s="40"/>
      <c r="F164" s="220" t="s">
        <v>6406</v>
      </c>
      <c r="G164" s="40"/>
      <c r="H164" s="40"/>
      <c r="I164" s="221"/>
      <c r="J164" s="40"/>
      <c r="K164" s="40"/>
      <c r="L164" s="44"/>
      <c r="M164" s="222"/>
      <c r="N164" s="223"/>
      <c r="O164" s="84"/>
      <c r="P164" s="84"/>
      <c r="Q164" s="84"/>
      <c r="R164" s="84"/>
      <c r="S164" s="84"/>
      <c r="T164" s="85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T164" s="17" t="s">
        <v>273</v>
      </c>
      <c r="AU164" s="17" t="s">
        <v>76</v>
      </c>
    </row>
    <row r="165" s="12" customFormat="1">
      <c r="A165" s="12"/>
      <c r="B165" s="224"/>
      <c r="C165" s="225"/>
      <c r="D165" s="226" t="s">
        <v>275</v>
      </c>
      <c r="E165" s="227" t="s">
        <v>716</v>
      </c>
      <c r="F165" s="228" t="s">
        <v>6407</v>
      </c>
      <c r="G165" s="225"/>
      <c r="H165" s="229">
        <v>9</v>
      </c>
      <c r="I165" s="230"/>
      <c r="J165" s="225"/>
      <c r="K165" s="225"/>
      <c r="L165" s="231"/>
      <c r="M165" s="236"/>
      <c r="N165" s="237"/>
      <c r="O165" s="237"/>
      <c r="P165" s="237"/>
      <c r="Q165" s="237"/>
      <c r="R165" s="237"/>
      <c r="S165" s="237"/>
      <c r="T165" s="238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T165" s="235" t="s">
        <v>275</v>
      </c>
      <c r="AU165" s="235" t="s">
        <v>76</v>
      </c>
      <c r="AV165" s="12" t="s">
        <v>78</v>
      </c>
      <c r="AW165" s="12" t="s">
        <v>31</v>
      </c>
      <c r="AX165" s="12" t="s">
        <v>76</v>
      </c>
      <c r="AY165" s="235" t="s">
        <v>266</v>
      </c>
    </row>
    <row r="166" s="2" customFormat="1" ht="37.8" customHeight="1">
      <c r="A166" s="38"/>
      <c r="B166" s="39"/>
      <c r="C166" s="206" t="s">
        <v>718</v>
      </c>
      <c r="D166" s="206" t="s">
        <v>267</v>
      </c>
      <c r="E166" s="207" t="s">
        <v>6408</v>
      </c>
      <c r="F166" s="208" t="s">
        <v>6409</v>
      </c>
      <c r="G166" s="209" t="s">
        <v>341</v>
      </c>
      <c r="H166" s="210">
        <v>243</v>
      </c>
      <c r="I166" s="211"/>
      <c r="J166" s="212">
        <f>ROUND(I166*H166,2)</f>
        <v>0</v>
      </c>
      <c r="K166" s="208" t="s">
        <v>6268</v>
      </c>
      <c r="L166" s="44"/>
      <c r="M166" s="213" t="s">
        <v>19</v>
      </c>
      <c r="N166" s="214" t="s">
        <v>40</v>
      </c>
      <c r="O166" s="84"/>
      <c r="P166" s="215">
        <f>O166*H166</f>
        <v>0</v>
      </c>
      <c r="Q166" s="215">
        <v>0</v>
      </c>
      <c r="R166" s="215">
        <f>Q166*H166</f>
        <v>0</v>
      </c>
      <c r="S166" s="215">
        <v>0</v>
      </c>
      <c r="T166" s="216">
        <f>S166*H166</f>
        <v>0</v>
      </c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R166" s="217" t="s">
        <v>265</v>
      </c>
      <c r="AT166" s="217" t="s">
        <v>267</v>
      </c>
      <c r="AU166" s="217" t="s">
        <v>76</v>
      </c>
      <c r="AY166" s="17" t="s">
        <v>266</v>
      </c>
      <c r="BE166" s="218">
        <f>IF(N166="základní",J166,0)</f>
        <v>0</v>
      </c>
      <c r="BF166" s="218">
        <f>IF(N166="snížená",J166,0)</f>
        <v>0</v>
      </c>
      <c r="BG166" s="218">
        <f>IF(N166="zákl. přenesená",J166,0)</f>
        <v>0</v>
      </c>
      <c r="BH166" s="218">
        <f>IF(N166="sníž. přenesená",J166,0)</f>
        <v>0</v>
      </c>
      <c r="BI166" s="218">
        <f>IF(N166="nulová",J166,0)</f>
        <v>0</v>
      </c>
      <c r="BJ166" s="17" t="s">
        <v>76</v>
      </c>
      <c r="BK166" s="218">
        <f>ROUND(I166*H166,2)</f>
        <v>0</v>
      </c>
      <c r="BL166" s="17" t="s">
        <v>265</v>
      </c>
      <c r="BM166" s="217" t="s">
        <v>6410</v>
      </c>
    </row>
    <row r="167" s="2" customFormat="1">
      <c r="A167" s="38"/>
      <c r="B167" s="39"/>
      <c r="C167" s="40"/>
      <c r="D167" s="219" t="s">
        <v>273</v>
      </c>
      <c r="E167" s="40"/>
      <c r="F167" s="220" t="s">
        <v>6411</v>
      </c>
      <c r="G167" s="40"/>
      <c r="H167" s="40"/>
      <c r="I167" s="221"/>
      <c r="J167" s="40"/>
      <c r="K167" s="40"/>
      <c r="L167" s="44"/>
      <c r="M167" s="222"/>
      <c r="N167" s="223"/>
      <c r="O167" s="84"/>
      <c r="P167" s="84"/>
      <c r="Q167" s="84"/>
      <c r="R167" s="84"/>
      <c r="S167" s="84"/>
      <c r="T167" s="85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T167" s="17" t="s">
        <v>273</v>
      </c>
      <c r="AU167" s="17" t="s">
        <v>76</v>
      </c>
    </row>
    <row r="168" s="12" customFormat="1">
      <c r="A168" s="12"/>
      <c r="B168" s="224"/>
      <c r="C168" s="225"/>
      <c r="D168" s="226" t="s">
        <v>275</v>
      </c>
      <c r="E168" s="227" t="s">
        <v>1644</v>
      </c>
      <c r="F168" s="228" t="s">
        <v>6412</v>
      </c>
      <c r="G168" s="225"/>
      <c r="H168" s="229">
        <v>243</v>
      </c>
      <c r="I168" s="230"/>
      <c r="J168" s="225"/>
      <c r="K168" s="225"/>
      <c r="L168" s="231"/>
      <c r="M168" s="236"/>
      <c r="N168" s="237"/>
      <c r="O168" s="237"/>
      <c r="P168" s="237"/>
      <c r="Q168" s="237"/>
      <c r="R168" s="237"/>
      <c r="S168" s="237"/>
      <c r="T168" s="238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T168" s="235" t="s">
        <v>275</v>
      </c>
      <c r="AU168" s="235" t="s">
        <v>76</v>
      </c>
      <c r="AV168" s="12" t="s">
        <v>78</v>
      </c>
      <c r="AW168" s="12" t="s">
        <v>31</v>
      </c>
      <c r="AX168" s="12" t="s">
        <v>76</v>
      </c>
      <c r="AY168" s="235" t="s">
        <v>266</v>
      </c>
    </row>
    <row r="169" s="2" customFormat="1" ht="37.8" customHeight="1">
      <c r="A169" s="38"/>
      <c r="B169" s="39"/>
      <c r="C169" s="206" t="s">
        <v>723</v>
      </c>
      <c r="D169" s="206" t="s">
        <v>267</v>
      </c>
      <c r="E169" s="207" t="s">
        <v>6413</v>
      </c>
      <c r="F169" s="208" t="s">
        <v>6414</v>
      </c>
      <c r="G169" s="209" t="s">
        <v>341</v>
      </c>
      <c r="H169" s="210">
        <v>54</v>
      </c>
      <c r="I169" s="211"/>
      <c r="J169" s="212">
        <f>ROUND(I169*H169,2)</f>
        <v>0</v>
      </c>
      <c r="K169" s="208" t="s">
        <v>6268</v>
      </c>
      <c r="L169" s="44"/>
      <c r="M169" s="213" t="s">
        <v>19</v>
      </c>
      <c r="N169" s="214" t="s">
        <v>40</v>
      </c>
      <c r="O169" s="84"/>
      <c r="P169" s="215">
        <f>O169*H169</f>
        <v>0</v>
      </c>
      <c r="Q169" s="215">
        <v>0</v>
      </c>
      <c r="R169" s="215">
        <f>Q169*H169</f>
        <v>0</v>
      </c>
      <c r="S169" s="215">
        <v>0</v>
      </c>
      <c r="T169" s="216">
        <f>S169*H169</f>
        <v>0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217" t="s">
        <v>265</v>
      </c>
      <c r="AT169" s="217" t="s">
        <v>267</v>
      </c>
      <c r="AU169" s="217" t="s">
        <v>76</v>
      </c>
      <c r="AY169" s="17" t="s">
        <v>266</v>
      </c>
      <c r="BE169" s="218">
        <f>IF(N169="základní",J169,0)</f>
        <v>0</v>
      </c>
      <c r="BF169" s="218">
        <f>IF(N169="snížená",J169,0)</f>
        <v>0</v>
      </c>
      <c r="BG169" s="218">
        <f>IF(N169="zákl. přenesená",J169,0)</f>
        <v>0</v>
      </c>
      <c r="BH169" s="218">
        <f>IF(N169="sníž. přenesená",J169,0)</f>
        <v>0</v>
      </c>
      <c r="BI169" s="218">
        <f>IF(N169="nulová",J169,0)</f>
        <v>0</v>
      </c>
      <c r="BJ169" s="17" t="s">
        <v>76</v>
      </c>
      <c r="BK169" s="218">
        <f>ROUND(I169*H169,2)</f>
        <v>0</v>
      </c>
      <c r="BL169" s="17" t="s">
        <v>265</v>
      </c>
      <c r="BM169" s="217" t="s">
        <v>6415</v>
      </c>
    </row>
    <row r="170" s="2" customFormat="1">
      <c r="A170" s="38"/>
      <c r="B170" s="39"/>
      <c r="C170" s="40"/>
      <c r="D170" s="219" t="s">
        <v>273</v>
      </c>
      <c r="E170" s="40"/>
      <c r="F170" s="220" t="s">
        <v>6416</v>
      </c>
      <c r="G170" s="40"/>
      <c r="H170" s="40"/>
      <c r="I170" s="221"/>
      <c r="J170" s="40"/>
      <c r="K170" s="40"/>
      <c r="L170" s="44"/>
      <c r="M170" s="222"/>
      <c r="N170" s="223"/>
      <c r="O170" s="84"/>
      <c r="P170" s="84"/>
      <c r="Q170" s="84"/>
      <c r="R170" s="84"/>
      <c r="S170" s="84"/>
      <c r="T170" s="85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T170" s="17" t="s">
        <v>273</v>
      </c>
      <c r="AU170" s="17" t="s">
        <v>76</v>
      </c>
    </row>
    <row r="171" s="12" customFormat="1">
      <c r="A171" s="12"/>
      <c r="B171" s="224"/>
      <c r="C171" s="225"/>
      <c r="D171" s="226" t="s">
        <v>275</v>
      </c>
      <c r="E171" s="227" t="s">
        <v>728</v>
      </c>
      <c r="F171" s="228" t="s">
        <v>6417</v>
      </c>
      <c r="G171" s="225"/>
      <c r="H171" s="229">
        <v>54</v>
      </c>
      <c r="I171" s="230"/>
      <c r="J171" s="225"/>
      <c r="K171" s="225"/>
      <c r="L171" s="231"/>
      <c r="M171" s="236"/>
      <c r="N171" s="237"/>
      <c r="O171" s="237"/>
      <c r="P171" s="237"/>
      <c r="Q171" s="237"/>
      <c r="R171" s="237"/>
      <c r="S171" s="237"/>
      <c r="T171" s="238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T171" s="235" t="s">
        <v>275</v>
      </c>
      <c r="AU171" s="235" t="s">
        <v>76</v>
      </c>
      <c r="AV171" s="12" t="s">
        <v>78</v>
      </c>
      <c r="AW171" s="12" t="s">
        <v>31</v>
      </c>
      <c r="AX171" s="12" t="s">
        <v>76</v>
      </c>
      <c r="AY171" s="235" t="s">
        <v>266</v>
      </c>
    </row>
    <row r="172" s="2" customFormat="1" ht="33" customHeight="1">
      <c r="A172" s="38"/>
      <c r="B172" s="39"/>
      <c r="C172" s="206" t="s">
        <v>736</v>
      </c>
      <c r="D172" s="206" t="s">
        <v>267</v>
      </c>
      <c r="E172" s="207" t="s">
        <v>6418</v>
      </c>
      <c r="F172" s="208" t="s">
        <v>6419</v>
      </c>
      <c r="G172" s="209" t="s">
        <v>341</v>
      </c>
      <c r="H172" s="210">
        <v>522</v>
      </c>
      <c r="I172" s="211"/>
      <c r="J172" s="212">
        <f>ROUND(I172*H172,2)</f>
        <v>0</v>
      </c>
      <c r="K172" s="208" t="s">
        <v>6268</v>
      </c>
      <c r="L172" s="44"/>
      <c r="M172" s="213" t="s">
        <v>19</v>
      </c>
      <c r="N172" s="214" t="s">
        <v>40</v>
      </c>
      <c r="O172" s="84"/>
      <c r="P172" s="215">
        <f>O172*H172</f>
        <v>0</v>
      </c>
      <c r="Q172" s="215">
        <v>0</v>
      </c>
      <c r="R172" s="215">
        <f>Q172*H172</f>
        <v>0</v>
      </c>
      <c r="S172" s="215">
        <v>0</v>
      </c>
      <c r="T172" s="216">
        <f>S172*H172</f>
        <v>0</v>
      </c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R172" s="217" t="s">
        <v>265</v>
      </c>
      <c r="AT172" s="217" t="s">
        <v>267</v>
      </c>
      <c r="AU172" s="217" t="s">
        <v>76</v>
      </c>
      <c r="AY172" s="17" t="s">
        <v>266</v>
      </c>
      <c r="BE172" s="218">
        <f>IF(N172="základní",J172,0)</f>
        <v>0</v>
      </c>
      <c r="BF172" s="218">
        <f>IF(N172="snížená",J172,0)</f>
        <v>0</v>
      </c>
      <c r="BG172" s="218">
        <f>IF(N172="zákl. přenesená",J172,0)</f>
        <v>0</v>
      </c>
      <c r="BH172" s="218">
        <f>IF(N172="sníž. přenesená",J172,0)</f>
        <v>0</v>
      </c>
      <c r="BI172" s="218">
        <f>IF(N172="nulová",J172,0)</f>
        <v>0</v>
      </c>
      <c r="BJ172" s="17" t="s">
        <v>76</v>
      </c>
      <c r="BK172" s="218">
        <f>ROUND(I172*H172,2)</f>
        <v>0</v>
      </c>
      <c r="BL172" s="17" t="s">
        <v>265</v>
      </c>
      <c r="BM172" s="217" t="s">
        <v>6420</v>
      </c>
    </row>
    <row r="173" s="2" customFormat="1">
      <c r="A173" s="38"/>
      <c r="B173" s="39"/>
      <c r="C173" s="40"/>
      <c r="D173" s="219" t="s">
        <v>273</v>
      </c>
      <c r="E173" s="40"/>
      <c r="F173" s="220" t="s">
        <v>6421</v>
      </c>
      <c r="G173" s="40"/>
      <c r="H173" s="40"/>
      <c r="I173" s="221"/>
      <c r="J173" s="40"/>
      <c r="K173" s="40"/>
      <c r="L173" s="44"/>
      <c r="M173" s="222"/>
      <c r="N173" s="223"/>
      <c r="O173" s="84"/>
      <c r="P173" s="84"/>
      <c r="Q173" s="84"/>
      <c r="R173" s="84"/>
      <c r="S173" s="84"/>
      <c r="T173" s="85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T173" s="17" t="s">
        <v>273</v>
      </c>
      <c r="AU173" s="17" t="s">
        <v>76</v>
      </c>
    </row>
    <row r="174" s="12" customFormat="1">
      <c r="A174" s="12"/>
      <c r="B174" s="224"/>
      <c r="C174" s="225"/>
      <c r="D174" s="226" t="s">
        <v>275</v>
      </c>
      <c r="E174" s="227" t="s">
        <v>1779</v>
      </c>
      <c r="F174" s="228" t="s">
        <v>6392</v>
      </c>
      <c r="G174" s="225"/>
      <c r="H174" s="229">
        <v>522</v>
      </c>
      <c r="I174" s="230"/>
      <c r="J174" s="225"/>
      <c r="K174" s="225"/>
      <c r="L174" s="231"/>
      <c r="M174" s="236"/>
      <c r="N174" s="237"/>
      <c r="O174" s="237"/>
      <c r="P174" s="237"/>
      <c r="Q174" s="237"/>
      <c r="R174" s="237"/>
      <c r="S174" s="237"/>
      <c r="T174" s="238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T174" s="235" t="s">
        <v>275</v>
      </c>
      <c r="AU174" s="235" t="s">
        <v>76</v>
      </c>
      <c r="AV174" s="12" t="s">
        <v>78</v>
      </c>
      <c r="AW174" s="12" t="s">
        <v>31</v>
      </c>
      <c r="AX174" s="12" t="s">
        <v>76</v>
      </c>
      <c r="AY174" s="235" t="s">
        <v>266</v>
      </c>
    </row>
    <row r="175" s="2" customFormat="1" ht="33" customHeight="1">
      <c r="A175" s="38"/>
      <c r="B175" s="39"/>
      <c r="C175" s="206" t="s">
        <v>741</v>
      </c>
      <c r="D175" s="206" t="s">
        <v>267</v>
      </c>
      <c r="E175" s="207" t="s">
        <v>6422</v>
      </c>
      <c r="F175" s="208" t="s">
        <v>6423</v>
      </c>
      <c r="G175" s="209" t="s">
        <v>341</v>
      </c>
      <c r="H175" s="210">
        <v>270</v>
      </c>
      <c r="I175" s="211"/>
      <c r="J175" s="212">
        <f>ROUND(I175*H175,2)</f>
        <v>0</v>
      </c>
      <c r="K175" s="208" t="s">
        <v>6268</v>
      </c>
      <c r="L175" s="44"/>
      <c r="M175" s="213" t="s">
        <v>19</v>
      </c>
      <c r="N175" s="214" t="s">
        <v>40</v>
      </c>
      <c r="O175" s="84"/>
      <c r="P175" s="215">
        <f>O175*H175</f>
        <v>0</v>
      </c>
      <c r="Q175" s="215">
        <v>0</v>
      </c>
      <c r="R175" s="215">
        <f>Q175*H175</f>
        <v>0</v>
      </c>
      <c r="S175" s="215">
        <v>0</v>
      </c>
      <c r="T175" s="216">
        <f>S175*H175</f>
        <v>0</v>
      </c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R175" s="217" t="s">
        <v>265</v>
      </c>
      <c r="AT175" s="217" t="s">
        <v>267</v>
      </c>
      <c r="AU175" s="217" t="s">
        <v>76</v>
      </c>
      <c r="AY175" s="17" t="s">
        <v>266</v>
      </c>
      <c r="BE175" s="218">
        <f>IF(N175="základní",J175,0)</f>
        <v>0</v>
      </c>
      <c r="BF175" s="218">
        <f>IF(N175="snížená",J175,0)</f>
        <v>0</v>
      </c>
      <c r="BG175" s="218">
        <f>IF(N175="zákl. přenesená",J175,0)</f>
        <v>0</v>
      </c>
      <c r="BH175" s="218">
        <f>IF(N175="sníž. přenesená",J175,0)</f>
        <v>0</v>
      </c>
      <c r="BI175" s="218">
        <f>IF(N175="nulová",J175,0)</f>
        <v>0</v>
      </c>
      <c r="BJ175" s="17" t="s">
        <v>76</v>
      </c>
      <c r="BK175" s="218">
        <f>ROUND(I175*H175,2)</f>
        <v>0</v>
      </c>
      <c r="BL175" s="17" t="s">
        <v>265</v>
      </c>
      <c r="BM175" s="217" t="s">
        <v>6424</v>
      </c>
    </row>
    <row r="176" s="2" customFormat="1">
      <c r="A176" s="38"/>
      <c r="B176" s="39"/>
      <c r="C176" s="40"/>
      <c r="D176" s="219" t="s">
        <v>273</v>
      </c>
      <c r="E176" s="40"/>
      <c r="F176" s="220" t="s">
        <v>6425</v>
      </c>
      <c r="G176" s="40"/>
      <c r="H176" s="40"/>
      <c r="I176" s="221"/>
      <c r="J176" s="40"/>
      <c r="K176" s="40"/>
      <c r="L176" s="44"/>
      <c r="M176" s="222"/>
      <c r="N176" s="223"/>
      <c r="O176" s="84"/>
      <c r="P176" s="84"/>
      <c r="Q176" s="84"/>
      <c r="R176" s="84"/>
      <c r="S176" s="84"/>
      <c r="T176" s="85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T176" s="17" t="s">
        <v>273</v>
      </c>
      <c r="AU176" s="17" t="s">
        <v>76</v>
      </c>
    </row>
    <row r="177" s="12" customFormat="1">
      <c r="A177" s="12"/>
      <c r="B177" s="224"/>
      <c r="C177" s="225"/>
      <c r="D177" s="226" t="s">
        <v>275</v>
      </c>
      <c r="E177" s="227" t="s">
        <v>1646</v>
      </c>
      <c r="F177" s="228" t="s">
        <v>6397</v>
      </c>
      <c r="G177" s="225"/>
      <c r="H177" s="229">
        <v>270</v>
      </c>
      <c r="I177" s="230"/>
      <c r="J177" s="225"/>
      <c r="K177" s="225"/>
      <c r="L177" s="231"/>
      <c r="M177" s="236"/>
      <c r="N177" s="237"/>
      <c r="O177" s="237"/>
      <c r="P177" s="237"/>
      <c r="Q177" s="237"/>
      <c r="R177" s="237"/>
      <c r="S177" s="237"/>
      <c r="T177" s="238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T177" s="235" t="s">
        <v>275</v>
      </c>
      <c r="AU177" s="235" t="s">
        <v>76</v>
      </c>
      <c r="AV177" s="12" t="s">
        <v>78</v>
      </c>
      <c r="AW177" s="12" t="s">
        <v>31</v>
      </c>
      <c r="AX177" s="12" t="s">
        <v>76</v>
      </c>
      <c r="AY177" s="235" t="s">
        <v>266</v>
      </c>
    </row>
    <row r="178" s="2" customFormat="1" ht="33" customHeight="1">
      <c r="A178" s="38"/>
      <c r="B178" s="39"/>
      <c r="C178" s="206" t="s">
        <v>746</v>
      </c>
      <c r="D178" s="206" t="s">
        <v>267</v>
      </c>
      <c r="E178" s="207" t="s">
        <v>6426</v>
      </c>
      <c r="F178" s="208" t="s">
        <v>6427</v>
      </c>
      <c r="G178" s="209" t="s">
        <v>341</v>
      </c>
      <c r="H178" s="210">
        <v>36</v>
      </c>
      <c r="I178" s="211"/>
      <c r="J178" s="212">
        <f>ROUND(I178*H178,2)</f>
        <v>0</v>
      </c>
      <c r="K178" s="208" t="s">
        <v>6268</v>
      </c>
      <c r="L178" s="44"/>
      <c r="M178" s="213" t="s">
        <v>19</v>
      </c>
      <c r="N178" s="214" t="s">
        <v>40</v>
      </c>
      <c r="O178" s="84"/>
      <c r="P178" s="215">
        <f>O178*H178</f>
        <v>0</v>
      </c>
      <c r="Q178" s="215">
        <v>0</v>
      </c>
      <c r="R178" s="215">
        <f>Q178*H178</f>
        <v>0</v>
      </c>
      <c r="S178" s="215">
        <v>0</v>
      </c>
      <c r="T178" s="216">
        <f>S178*H178</f>
        <v>0</v>
      </c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R178" s="217" t="s">
        <v>265</v>
      </c>
      <c r="AT178" s="217" t="s">
        <v>267</v>
      </c>
      <c r="AU178" s="217" t="s">
        <v>76</v>
      </c>
      <c r="AY178" s="17" t="s">
        <v>266</v>
      </c>
      <c r="BE178" s="218">
        <f>IF(N178="základní",J178,0)</f>
        <v>0</v>
      </c>
      <c r="BF178" s="218">
        <f>IF(N178="snížená",J178,0)</f>
        <v>0</v>
      </c>
      <c r="BG178" s="218">
        <f>IF(N178="zákl. přenesená",J178,0)</f>
        <v>0</v>
      </c>
      <c r="BH178" s="218">
        <f>IF(N178="sníž. přenesená",J178,0)</f>
        <v>0</v>
      </c>
      <c r="BI178" s="218">
        <f>IF(N178="nulová",J178,0)</f>
        <v>0</v>
      </c>
      <c r="BJ178" s="17" t="s">
        <v>76</v>
      </c>
      <c r="BK178" s="218">
        <f>ROUND(I178*H178,2)</f>
        <v>0</v>
      </c>
      <c r="BL178" s="17" t="s">
        <v>265</v>
      </c>
      <c r="BM178" s="217" t="s">
        <v>6428</v>
      </c>
    </row>
    <row r="179" s="2" customFormat="1">
      <c r="A179" s="38"/>
      <c r="B179" s="39"/>
      <c r="C179" s="40"/>
      <c r="D179" s="219" t="s">
        <v>273</v>
      </c>
      <c r="E179" s="40"/>
      <c r="F179" s="220" t="s">
        <v>6429</v>
      </c>
      <c r="G179" s="40"/>
      <c r="H179" s="40"/>
      <c r="I179" s="221"/>
      <c r="J179" s="40"/>
      <c r="K179" s="40"/>
      <c r="L179" s="44"/>
      <c r="M179" s="222"/>
      <c r="N179" s="223"/>
      <c r="O179" s="84"/>
      <c r="P179" s="84"/>
      <c r="Q179" s="84"/>
      <c r="R179" s="84"/>
      <c r="S179" s="84"/>
      <c r="T179" s="85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T179" s="17" t="s">
        <v>273</v>
      </c>
      <c r="AU179" s="17" t="s">
        <v>76</v>
      </c>
    </row>
    <row r="180" s="12" customFormat="1">
      <c r="A180" s="12"/>
      <c r="B180" s="224"/>
      <c r="C180" s="225"/>
      <c r="D180" s="226" t="s">
        <v>275</v>
      </c>
      <c r="E180" s="227" t="s">
        <v>751</v>
      </c>
      <c r="F180" s="228" t="s">
        <v>6402</v>
      </c>
      <c r="G180" s="225"/>
      <c r="H180" s="229">
        <v>36</v>
      </c>
      <c r="I180" s="230"/>
      <c r="J180" s="225"/>
      <c r="K180" s="225"/>
      <c r="L180" s="231"/>
      <c r="M180" s="236"/>
      <c r="N180" s="237"/>
      <c r="O180" s="237"/>
      <c r="P180" s="237"/>
      <c r="Q180" s="237"/>
      <c r="R180" s="237"/>
      <c r="S180" s="237"/>
      <c r="T180" s="238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T180" s="235" t="s">
        <v>275</v>
      </c>
      <c r="AU180" s="235" t="s">
        <v>76</v>
      </c>
      <c r="AV180" s="12" t="s">
        <v>78</v>
      </c>
      <c r="AW180" s="12" t="s">
        <v>31</v>
      </c>
      <c r="AX180" s="12" t="s">
        <v>76</v>
      </c>
      <c r="AY180" s="235" t="s">
        <v>266</v>
      </c>
    </row>
    <row r="181" s="2" customFormat="1" ht="33" customHeight="1">
      <c r="A181" s="38"/>
      <c r="B181" s="39"/>
      <c r="C181" s="206" t="s">
        <v>756</v>
      </c>
      <c r="D181" s="206" t="s">
        <v>267</v>
      </c>
      <c r="E181" s="207" t="s">
        <v>6430</v>
      </c>
      <c r="F181" s="208" t="s">
        <v>6431</v>
      </c>
      <c r="G181" s="209" t="s">
        <v>341</v>
      </c>
      <c r="H181" s="210">
        <v>9</v>
      </c>
      <c r="I181" s="211"/>
      <c r="J181" s="212">
        <f>ROUND(I181*H181,2)</f>
        <v>0</v>
      </c>
      <c r="K181" s="208" t="s">
        <v>6268</v>
      </c>
      <c r="L181" s="44"/>
      <c r="M181" s="213" t="s">
        <v>19</v>
      </c>
      <c r="N181" s="214" t="s">
        <v>40</v>
      </c>
      <c r="O181" s="84"/>
      <c r="P181" s="215">
        <f>O181*H181</f>
        <v>0</v>
      </c>
      <c r="Q181" s="215">
        <v>0</v>
      </c>
      <c r="R181" s="215">
        <f>Q181*H181</f>
        <v>0</v>
      </c>
      <c r="S181" s="215">
        <v>0</v>
      </c>
      <c r="T181" s="216">
        <f>S181*H181</f>
        <v>0</v>
      </c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R181" s="217" t="s">
        <v>265</v>
      </c>
      <c r="AT181" s="217" t="s">
        <v>267</v>
      </c>
      <c r="AU181" s="217" t="s">
        <v>76</v>
      </c>
      <c r="AY181" s="17" t="s">
        <v>266</v>
      </c>
      <c r="BE181" s="218">
        <f>IF(N181="základní",J181,0)</f>
        <v>0</v>
      </c>
      <c r="BF181" s="218">
        <f>IF(N181="snížená",J181,0)</f>
        <v>0</v>
      </c>
      <c r="BG181" s="218">
        <f>IF(N181="zákl. přenesená",J181,0)</f>
        <v>0</v>
      </c>
      <c r="BH181" s="218">
        <f>IF(N181="sníž. přenesená",J181,0)</f>
        <v>0</v>
      </c>
      <c r="BI181" s="218">
        <f>IF(N181="nulová",J181,0)</f>
        <v>0</v>
      </c>
      <c r="BJ181" s="17" t="s">
        <v>76</v>
      </c>
      <c r="BK181" s="218">
        <f>ROUND(I181*H181,2)</f>
        <v>0</v>
      </c>
      <c r="BL181" s="17" t="s">
        <v>265</v>
      </c>
      <c r="BM181" s="217" t="s">
        <v>6432</v>
      </c>
    </row>
    <row r="182" s="2" customFormat="1">
      <c r="A182" s="38"/>
      <c r="B182" s="39"/>
      <c r="C182" s="40"/>
      <c r="D182" s="219" t="s">
        <v>273</v>
      </c>
      <c r="E182" s="40"/>
      <c r="F182" s="220" t="s">
        <v>6433</v>
      </c>
      <c r="G182" s="40"/>
      <c r="H182" s="40"/>
      <c r="I182" s="221"/>
      <c r="J182" s="40"/>
      <c r="K182" s="40"/>
      <c r="L182" s="44"/>
      <c r="M182" s="222"/>
      <c r="N182" s="223"/>
      <c r="O182" s="84"/>
      <c r="P182" s="84"/>
      <c r="Q182" s="84"/>
      <c r="R182" s="84"/>
      <c r="S182" s="84"/>
      <c r="T182" s="85"/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T182" s="17" t="s">
        <v>273</v>
      </c>
      <c r="AU182" s="17" t="s">
        <v>76</v>
      </c>
    </row>
    <row r="183" s="12" customFormat="1">
      <c r="A183" s="12"/>
      <c r="B183" s="224"/>
      <c r="C183" s="225"/>
      <c r="D183" s="226" t="s">
        <v>275</v>
      </c>
      <c r="E183" s="227" t="s">
        <v>761</v>
      </c>
      <c r="F183" s="228" t="s">
        <v>6407</v>
      </c>
      <c r="G183" s="225"/>
      <c r="H183" s="229">
        <v>9</v>
      </c>
      <c r="I183" s="230"/>
      <c r="J183" s="225"/>
      <c r="K183" s="225"/>
      <c r="L183" s="231"/>
      <c r="M183" s="236"/>
      <c r="N183" s="237"/>
      <c r="O183" s="237"/>
      <c r="P183" s="237"/>
      <c r="Q183" s="237"/>
      <c r="R183" s="237"/>
      <c r="S183" s="237"/>
      <c r="T183" s="238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T183" s="235" t="s">
        <v>275</v>
      </c>
      <c r="AU183" s="235" t="s">
        <v>76</v>
      </c>
      <c r="AV183" s="12" t="s">
        <v>78</v>
      </c>
      <c r="AW183" s="12" t="s">
        <v>31</v>
      </c>
      <c r="AX183" s="12" t="s">
        <v>76</v>
      </c>
      <c r="AY183" s="235" t="s">
        <v>266</v>
      </c>
    </row>
    <row r="184" s="2" customFormat="1" ht="33" customHeight="1">
      <c r="A184" s="38"/>
      <c r="B184" s="39"/>
      <c r="C184" s="206" t="s">
        <v>763</v>
      </c>
      <c r="D184" s="206" t="s">
        <v>267</v>
      </c>
      <c r="E184" s="207" t="s">
        <v>6434</v>
      </c>
      <c r="F184" s="208" t="s">
        <v>6435</v>
      </c>
      <c r="G184" s="209" t="s">
        <v>341</v>
      </c>
      <c r="H184" s="210">
        <v>243</v>
      </c>
      <c r="I184" s="211"/>
      <c r="J184" s="212">
        <f>ROUND(I184*H184,2)</f>
        <v>0</v>
      </c>
      <c r="K184" s="208" t="s">
        <v>6268</v>
      </c>
      <c r="L184" s="44"/>
      <c r="M184" s="213" t="s">
        <v>19</v>
      </c>
      <c r="N184" s="214" t="s">
        <v>40</v>
      </c>
      <c r="O184" s="84"/>
      <c r="P184" s="215">
        <f>O184*H184</f>
        <v>0</v>
      </c>
      <c r="Q184" s="215">
        <v>0</v>
      </c>
      <c r="R184" s="215">
        <f>Q184*H184</f>
        <v>0</v>
      </c>
      <c r="S184" s="215">
        <v>0</v>
      </c>
      <c r="T184" s="216">
        <f>S184*H184</f>
        <v>0</v>
      </c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R184" s="217" t="s">
        <v>265</v>
      </c>
      <c r="AT184" s="217" t="s">
        <v>267</v>
      </c>
      <c r="AU184" s="217" t="s">
        <v>76</v>
      </c>
      <c r="AY184" s="17" t="s">
        <v>266</v>
      </c>
      <c r="BE184" s="218">
        <f>IF(N184="základní",J184,0)</f>
        <v>0</v>
      </c>
      <c r="BF184" s="218">
        <f>IF(N184="snížená",J184,0)</f>
        <v>0</v>
      </c>
      <c r="BG184" s="218">
        <f>IF(N184="zákl. přenesená",J184,0)</f>
        <v>0</v>
      </c>
      <c r="BH184" s="218">
        <f>IF(N184="sníž. přenesená",J184,0)</f>
        <v>0</v>
      </c>
      <c r="BI184" s="218">
        <f>IF(N184="nulová",J184,0)</f>
        <v>0</v>
      </c>
      <c r="BJ184" s="17" t="s">
        <v>76</v>
      </c>
      <c r="BK184" s="218">
        <f>ROUND(I184*H184,2)</f>
        <v>0</v>
      </c>
      <c r="BL184" s="17" t="s">
        <v>265</v>
      </c>
      <c r="BM184" s="217" t="s">
        <v>6436</v>
      </c>
    </row>
    <row r="185" s="2" customFormat="1">
      <c r="A185" s="38"/>
      <c r="B185" s="39"/>
      <c r="C185" s="40"/>
      <c r="D185" s="219" t="s">
        <v>273</v>
      </c>
      <c r="E185" s="40"/>
      <c r="F185" s="220" t="s">
        <v>6437</v>
      </c>
      <c r="G185" s="40"/>
      <c r="H185" s="40"/>
      <c r="I185" s="221"/>
      <c r="J185" s="40"/>
      <c r="K185" s="40"/>
      <c r="L185" s="44"/>
      <c r="M185" s="222"/>
      <c r="N185" s="223"/>
      <c r="O185" s="84"/>
      <c r="P185" s="84"/>
      <c r="Q185" s="84"/>
      <c r="R185" s="84"/>
      <c r="S185" s="84"/>
      <c r="T185" s="85"/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T185" s="17" t="s">
        <v>273</v>
      </c>
      <c r="AU185" s="17" t="s">
        <v>76</v>
      </c>
    </row>
    <row r="186" s="12" customFormat="1">
      <c r="A186" s="12"/>
      <c r="B186" s="224"/>
      <c r="C186" s="225"/>
      <c r="D186" s="226" t="s">
        <v>275</v>
      </c>
      <c r="E186" s="227" t="s">
        <v>2071</v>
      </c>
      <c r="F186" s="228" t="s">
        <v>6412</v>
      </c>
      <c r="G186" s="225"/>
      <c r="H186" s="229">
        <v>243</v>
      </c>
      <c r="I186" s="230"/>
      <c r="J186" s="225"/>
      <c r="K186" s="225"/>
      <c r="L186" s="231"/>
      <c r="M186" s="236"/>
      <c r="N186" s="237"/>
      <c r="O186" s="237"/>
      <c r="P186" s="237"/>
      <c r="Q186" s="237"/>
      <c r="R186" s="237"/>
      <c r="S186" s="237"/>
      <c r="T186" s="238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T186" s="235" t="s">
        <v>275</v>
      </c>
      <c r="AU186" s="235" t="s">
        <v>76</v>
      </c>
      <c r="AV186" s="12" t="s">
        <v>78</v>
      </c>
      <c r="AW186" s="12" t="s">
        <v>31</v>
      </c>
      <c r="AX186" s="12" t="s">
        <v>76</v>
      </c>
      <c r="AY186" s="235" t="s">
        <v>266</v>
      </c>
    </row>
    <row r="187" s="2" customFormat="1" ht="33" customHeight="1">
      <c r="A187" s="38"/>
      <c r="B187" s="39"/>
      <c r="C187" s="206" t="s">
        <v>768</v>
      </c>
      <c r="D187" s="206" t="s">
        <v>267</v>
      </c>
      <c r="E187" s="207" t="s">
        <v>6438</v>
      </c>
      <c r="F187" s="208" t="s">
        <v>6439</v>
      </c>
      <c r="G187" s="209" t="s">
        <v>341</v>
      </c>
      <c r="H187" s="210">
        <v>54</v>
      </c>
      <c r="I187" s="211"/>
      <c r="J187" s="212">
        <f>ROUND(I187*H187,2)</f>
        <v>0</v>
      </c>
      <c r="K187" s="208" t="s">
        <v>6268</v>
      </c>
      <c r="L187" s="44"/>
      <c r="M187" s="213" t="s">
        <v>19</v>
      </c>
      <c r="N187" s="214" t="s">
        <v>40</v>
      </c>
      <c r="O187" s="84"/>
      <c r="P187" s="215">
        <f>O187*H187</f>
        <v>0</v>
      </c>
      <c r="Q187" s="215">
        <v>0</v>
      </c>
      <c r="R187" s="215">
        <f>Q187*H187</f>
        <v>0</v>
      </c>
      <c r="S187" s="215">
        <v>0</v>
      </c>
      <c r="T187" s="216">
        <f>S187*H187</f>
        <v>0</v>
      </c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R187" s="217" t="s">
        <v>265</v>
      </c>
      <c r="AT187" s="217" t="s">
        <v>267</v>
      </c>
      <c r="AU187" s="217" t="s">
        <v>76</v>
      </c>
      <c r="AY187" s="17" t="s">
        <v>266</v>
      </c>
      <c r="BE187" s="218">
        <f>IF(N187="základní",J187,0)</f>
        <v>0</v>
      </c>
      <c r="BF187" s="218">
        <f>IF(N187="snížená",J187,0)</f>
        <v>0</v>
      </c>
      <c r="BG187" s="218">
        <f>IF(N187="zákl. přenesená",J187,0)</f>
        <v>0</v>
      </c>
      <c r="BH187" s="218">
        <f>IF(N187="sníž. přenesená",J187,0)</f>
        <v>0</v>
      </c>
      <c r="BI187" s="218">
        <f>IF(N187="nulová",J187,0)</f>
        <v>0</v>
      </c>
      <c r="BJ187" s="17" t="s">
        <v>76</v>
      </c>
      <c r="BK187" s="218">
        <f>ROUND(I187*H187,2)</f>
        <v>0</v>
      </c>
      <c r="BL187" s="17" t="s">
        <v>265</v>
      </c>
      <c r="BM187" s="217" t="s">
        <v>6440</v>
      </c>
    </row>
    <row r="188" s="2" customFormat="1">
      <c r="A188" s="38"/>
      <c r="B188" s="39"/>
      <c r="C188" s="40"/>
      <c r="D188" s="219" t="s">
        <v>273</v>
      </c>
      <c r="E188" s="40"/>
      <c r="F188" s="220" t="s">
        <v>6441</v>
      </c>
      <c r="G188" s="40"/>
      <c r="H188" s="40"/>
      <c r="I188" s="221"/>
      <c r="J188" s="40"/>
      <c r="K188" s="40"/>
      <c r="L188" s="44"/>
      <c r="M188" s="222"/>
      <c r="N188" s="223"/>
      <c r="O188" s="84"/>
      <c r="P188" s="84"/>
      <c r="Q188" s="84"/>
      <c r="R188" s="84"/>
      <c r="S188" s="84"/>
      <c r="T188" s="85"/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T188" s="17" t="s">
        <v>273</v>
      </c>
      <c r="AU188" s="17" t="s">
        <v>76</v>
      </c>
    </row>
    <row r="189" s="12" customFormat="1">
      <c r="A189" s="12"/>
      <c r="B189" s="224"/>
      <c r="C189" s="225"/>
      <c r="D189" s="226" t="s">
        <v>275</v>
      </c>
      <c r="E189" s="227" t="s">
        <v>773</v>
      </c>
      <c r="F189" s="228" t="s">
        <v>6417</v>
      </c>
      <c r="G189" s="225"/>
      <c r="H189" s="229">
        <v>54</v>
      </c>
      <c r="I189" s="230"/>
      <c r="J189" s="225"/>
      <c r="K189" s="225"/>
      <c r="L189" s="231"/>
      <c r="M189" s="236"/>
      <c r="N189" s="237"/>
      <c r="O189" s="237"/>
      <c r="P189" s="237"/>
      <c r="Q189" s="237"/>
      <c r="R189" s="237"/>
      <c r="S189" s="237"/>
      <c r="T189" s="238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T189" s="235" t="s">
        <v>275</v>
      </c>
      <c r="AU189" s="235" t="s">
        <v>76</v>
      </c>
      <c r="AV189" s="12" t="s">
        <v>78</v>
      </c>
      <c r="AW189" s="12" t="s">
        <v>31</v>
      </c>
      <c r="AX189" s="12" t="s">
        <v>76</v>
      </c>
      <c r="AY189" s="235" t="s">
        <v>266</v>
      </c>
    </row>
    <row r="190" s="2" customFormat="1" ht="33" customHeight="1">
      <c r="A190" s="38"/>
      <c r="B190" s="39"/>
      <c r="C190" s="206" t="s">
        <v>775</v>
      </c>
      <c r="D190" s="206" t="s">
        <v>267</v>
      </c>
      <c r="E190" s="207" t="s">
        <v>6442</v>
      </c>
      <c r="F190" s="208" t="s">
        <v>6443</v>
      </c>
      <c r="G190" s="209" t="s">
        <v>341</v>
      </c>
      <c r="H190" s="210">
        <v>765</v>
      </c>
      <c r="I190" s="211"/>
      <c r="J190" s="212">
        <f>ROUND(I190*H190,2)</f>
        <v>0</v>
      </c>
      <c r="K190" s="208" t="s">
        <v>6268</v>
      </c>
      <c r="L190" s="44"/>
      <c r="M190" s="213" t="s">
        <v>19</v>
      </c>
      <c r="N190" s="214" t="s">
        <v>40</v>
      </c>
      <c r="O190" s="84"/>
      <c r="P190" s="215">
        <f>O190*H190</f>
        <v>0</v>
      </c>
      <c r="Q190" s="215">
        <v>0</v>
      </c>
      <c r="R190" s="215">
        <f>Q190*H190</f>
        <v>0</v>
      </c>
      <c r="S190" s="215">
        <v>0</v>
      </c>
      <c r="T190" s="216">
        <f>S190*H190</f>
        <v>0</v>
      </c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R190" s="217" t="s">
        <v>265</v>
      </c>
      <c r="AT190" s="217" t="s">
        <v>267</v>
      </c>
      <c r="AU190" s="217" t="s">
        <v>76</v>
      </c>
      <c r="AY190" s="17" t="s">
        <v>266</v>
      </c>
      <c r="BE190" s="218">
        <f>IF(N190="základní",J190,0)</f>
        <v>0</v>
      </c>
      <c r="BF190" s="218">
        <f>IF(N190="snížená",J190,0)</f>
        <v>0</v>
      </c>
      <c r="BG190" s="218">
        <f>IF(N190="zákl. přenesená",J190,0)</f>
        <v>0</v>
      </c>
      <c r="BH190" s="218">
        <f>IF(N190="sníž. přenesená",J190,0)</f>
        <v>0</v>
      </c>
      <c r="BI190" s="218">
        <f>IF(N190="nulová",J190,0)</f>
        <v>0</v>
      </c>
      <c r="BJ190" s="17" t="s">
        <v>76</v>
      </c>
      <c r="BK190" s="218">
        <f>ROUND(I190*H190,2)</f>
        <v>0</v>
      </c>
      <c r="BL190" s="17" t="s">
        <v>265</v>
      </c>
      <c r="BM190" s="217" t="s">
        <v>6444</v>
      </c>
    </row>
    <row r="191" s="2" customFormat="1">
      <c r="A191" s="38"/>
      <c r="B191" s="39"/>
      <c r="C191" s="40"/>
      <c r="D191" s="219" t="s">
        <v>273</v>
      </c>
      <c r="E191" s="40"/>
      <c r="F191" s="220" t="s">
        <v>6445</v>
      </c>
      <c r="G191" s="40"/>
      <c r="H191" s="40"/>
      <c r="I191" s="221"/>
      <c r="J191" s="40"/>
      <c r="K191" s="40"/>
      <c r="L191" s="44"/>
      <c r="M191" s="222"/>
      <c r="N191" s="223"/>
      <c r="O191" s="84"/>
      <c r="P191" s="84"/>
      <c r="Q191" s="84"/>
      <c r="R191" s="84"/>
      <c r="S191" s="84"/>
      <c r="T191" s="85"/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T191" s="17" t="s">
        <v>273</v>
      </c>
      <c r="AU191" s="17" t="s">
        <v>76</v>
      </c>
    </row>
    <row r="192" s="12" customFormat="1">
      <c r="A192" s="12"/>
      <c r="B192" s="224"/>
      <c r="C192" s="225"/>
      <c r="D192" s="226" t="s">
        <v>275</v>
      </c>
      <c r="E192" s="227" t="s">
        <v>780</v>
      </c>
      <c r="F192" s="228" t="s">
        <v>6446</v>
      </c>
      <c r="G192" s="225"/>
      <c r="H192" s="229">
        <v>765</v>
      </c>
      <c r="I192" s="230"/>
      <c r="J192" s="225"/>
      <c r="K192" s="225"/>
      <c r="L192" s="231"/>
      <c r="M192" s="236"/>
      <c r="N192" s="237"/>
      <c r="O192" s="237"/>
      <c r="P192" s="237"/>
      <c r="Q192" s="237"/>
      <c r="R192" s="237"/>
      <c r="S192" s="237"/>
      <c r="T192" s="238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T192" s="235" t="s">
        <v>275</v>
      </c>
      <c r="AU192" s="235" t="s">
        <v>76</v>
      </c>
      <c r="AV192" s="12" t="s">
        <v>78</v>
      </c>
      <c r="AW192" s="12" t="s">
        <v>31</v>
      </c>
      <c r="AX192" s="12" t="s">
        <v>76</v>
      </c>
      <c r="AY192" s="235" t="s">
        <v>266</v>
      </c>
    </row>
    <row r="193" s="2" customFormat="1" ht="33" customHeight="1">
      <c r="A193" s="38"/>
      <c r="B193" s="39"/>
      <c r="C193" s="206" t="s">
        <v>782</v>
      </c>
      <c r="D193" s="206" t="s">
        <v>267</v>
      </c>
      <c r="E193" s="207" t="s">
        <v>6447</v>
      </c>
      <c r="F193" s="208" t="s">
        <v>6448</v>
      </c>
      <c r="G193" s="209" t="s">
        <v>341</v>
      </c>
      <c r="H193" s="210">
        <v>324</v>
      </c>
      <c r="I193" s="211"/>
      <c r="J193" s="212">
        <f>ROUND(I193*H193,2)</f>
        <v>0</v>
      </c>
      <c r="K193" s="208" t="s">
        <v>6268</v>
      </c>
      <c r="L193" s="44"/>
      <c r="M193" s="213" t="s">
        <v>19</v>
      </c>
      <c r="N193" s="214" t="s">
        <v>40</v>
      </c>
      <c r="O193" s="84"/>
      <c r="P193" s="215">
        <f>O193*H193</f>
        <v>0</v>
      </c>
      <c r="Q193" s="215">
        <v>0</v>
      </c>
      <c r="R193" s="215">
        <f>Q193*H193</f>
        <v>0</v>
      </c>
      <c r="S193" s="215">
        <v>0</v>
      </c>
      <c r="T193" s="216">
        <f>S193*H193</f>
        <v>0</v>
      </c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R193" s="217" t="s">
        <v>265</v>
      </c>
      <c r="AT193" s="217" t="s">
        <v>267</v>
      </c>
      <c r="AU193" s="217" t="s">
        <v>76</v>
      </c>
      <c r="AY193" s="17" t="s">
        <v>266</v>
      </c>
      <c r="BE193" s="218">
        <f>IF(N193="základní",J193,0)</f>
        <v>0</v>
      </c>
      <c r="BF193" s="218">
        <f>IF(N193="snížená",J193,0)</f>
        <v>0</v>
      </c>
      <c r="BG193" s="218">
        <f>IF(N193="zákl. přenesená",J193,0)</f>
        <v>0</v>
      </c>
      <c r="BH193" s="218">
        <f>IF(N193="sníž. přenesená",J193,0)</f>
        <v>0</v>
      </c>
      <c r="BI193" s="218">
        <f>IF(N193="nulová",J193,0)</f>
        <v>0</v>
      </c>
      <c r="BJ193" s="17" t="s">
        <v>76</v>
      </c>
      <c r="BK193" s="218">
        <f>ROUND(I193*H193,2)</f>
        <v>0</v>
      </c>
      <c r="BL193" s="17" t="s">
        <v>265</v>
      </c>
      <c r="BM193" s="217" t="s">
        <v>6449</v>
      </c>
    </row>
    <row r="194" s="2" customFormat="1">
      <c r="A194" s="38"/>
      <c r="B194" s="39"/>
      <c r="C194" s="40"/>
      <c r="D194" s="219" t="s">
        <v>273</v>
      </c>
      <c r="E194" s="40"/>
      <c r="F194" s="220" t="s">
        <v>6450</v>
      </c>
      <c r="G194" s="40"/>
      <c r="H194" s="40"/>
      <c r="I194" s="221"/>
      <c r="J194" s="40"/>
      <c r="K194" s="40"/>
      <c r="L194" s="44"/>
      <c r="M194" s="222"/>
      <c r="N194" s="223"/>
      <c r="O194" s="84"/>
      <c r="P194" s="84"/>
      <c r="Q194" s="84"/>
      <c r="R194" s="84"/>
      <c r="S194" s="84"/>
      <c r="T194" s="85"/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T194" s="17" t="s">
        <v>273</v>
      </c>
      <c r="AU194" s="17" t="s">
        <v>76</v>
      </c>
    </row>
    <row r="195" s="12" customFormat="1">
      <c r="A195" s="12"/>
      <c r="B195" s="224"/>
      <c r="C195" s="225"/>
      <c r="D195" s="226" t="s">
        <v>275</v>
      </c>
      <c r="E195" s="227" t="s">
        <v>788</v>
      </c>
      <c r="F195" s="228" t="s">
        <v>6451</v>
      </c>
      <c r="G195" s="225"/>
      <c r="H195" s="229">
        <v>324</v>
      </c>
      <c r="I195" s="230"/>
      <c r="J195" s="225"/>
      <c r="K195" s="225"/>
      <c r="L195" s="231"/>
      <c r="M195" s="236"/>
      <c r="N195" s="237"/>
      <c r="O195" s="237"/>
      <c r="P195" s="237"/>
      <c r="Q195" s="237"/>
      <c r="R195" s="237"/>
      <c r="S195" s="237"/>
      <c r="T195" s="238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T195" s="235" t="s">
        <v>275</v>
      </c>
      <c r="AU195" s="235" t="s">
        <v>76</v>
      </c>
      <c r="AV195" s="12" t="s">
        <v>78</v>
      </c>
      <c r="AW195" s="12" t="s">
        <v>31</v>
      </c>
      <c r="AX195" s="12" t="s">
        <v>76</v>
      </c>
      <c r="AY195" s="235" t="s">
        <v>266</v>
      </c>
    </row>
    <row r="196" s="2" customFormat="1" ht="33" customHeight="1">
      <c r="A196" s="38"/>
      <c r="B196" s="39"/>
      <c r="C196" s="206" t="s">
        <v>794</v>
      </c>
      <c r="D196" s="206" t="s">
        <v>267</v>
      </c>
      <c r="E196" s="207" t="s">
        <v>6452</v>
      </c>
      <c r="F196" s="208" t="s">
        <v>6453</v>
      </c>
      <c r="G196" s="209" t="s">
        <v>341</v>
      </c>
      <c r="H196" s="210">
        <v>36</v>
      </c>
      <c r="I196" s="211"/>
      <c r="J196" s="212">
        <f>ROUND(I196*H196,2)</f>
        <v>0</v>
      </c>
      <c r="K196" s="208" t="s">
        <v>6268</v>
      </c>
      <c r="L196" s="44"/>
      <c r="M196" s="213" t="s">
        <v>19</v>
      </c>
      <c r="N196" s="214" t="s">
        <v>40</v>
      </c>
      <c r="O196" s="84"/>
      <c r="P196" s="215">
        <f>O196*H196</f>
        <v>0</v>
      </c>
      <c r="Q196" s="215">
        <v>0</v>
      </c>
      <c r="R196" s="215">
        <f>Q196*H196</f>
        <v>0</v>
      </c>
      <c r="S196" s="215">
        <v>0</v>
      </c>
      <c r="T196" s="216">
        <f>S196*H196</f>
        <v>0</v>
      </c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R196" s="217" t="s">
        <v>265</v>
      </c>
      <c r="AT196" s="217" t="s">
        <v>267</v>
      </c>
      <c r="AU196" s="217" t="s">
        <v>76</v>
      </c>
      <c r="AY196" s="17" t="s">
        <v>266</v>
      </c>
      <c r="BE196" s="218">
        <f>IF(N196="základní",J196,0)</f>
        <v>0</v>
      </c>
      <c r="BF196" s="218">
        <f>IF(N196="snížená",J196,0)</f>
        <v>0</v>
      </c>
      <c r="BG196" s="218">
        <f>IF(N196="zákl. přenesená",J196,0)</f>
        <v>0</v>
      </c>
      <c r="BH196" s="218">
        <f>IF(N196="sníž. přenesená",J196,0)</f>
        <v>0</v>
      </c>
      <c r="BI196" s="218">
        <f>IF(N196="nulová",J196,0)</f>
        <v>0</v>
      </c>
      <c r="BJ196" s="17" t="s">
        <v>76</v>
      </c>
      <c r="BK196" s="218">
        <f>ROUND(I196*H196,2)</f>
        <v>0</v>
      </c>
      <c r="BL196" s="17" t="s">
        <v>265</v>
      </c>
      <c r="BM196" s="217" t="s">
        <v>6454</v>
      </c>
    </row>
    <row r="197" s="2" customFormat="1">
      <c r="A197" s="38"/>
      <c r="B197" s="39"/>
      <c r="C197" s="40"/>
      <c r="D197" s="219" t="s">
        <v>273</v>
      </c>
      <c r="E197" s="40"/>
      <c r="F197" s="220" t="s">
        <v>6455</v>
      </c>
      <c r="G197" s="40"/>
      <c r="H197" s="40"/>
      <c r="I197" s="221"/>
      <c r="J197" s="40"/>
      <c r="K197" s="40"/>
      <c r="L197" s="44"/>
      <c r="M197" s="222"/>
      <c r="N197" s="223"/>
      <c r="O197" s="84"/>
      <c r="P197" s="84"/>
      <c r="Q197" s="84"/>
      <c r="R197" s="84"/>
      <c r="S197" s="84"/>
      <c r="T197" s="85"/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T197" s="17" t="s">
        <v>273</v>
      </c>
      <c r="AU197" s="17" t="s">
        <v>76</v>
      </c>
    </row>
    <row r="198" s="12" customFormat="1">
      <c r="A198" s="12"/>
      <c r="B198" s="224"/>
      <c r="C198" s="225"/>
      <c r="D198" s="226" t="s">
        <v>275</v>
      </c>
      <c r="E198" s="227" t="s">
        <v>799</v>
      </c>
      <c r="F198" s="228" t="s">
        <v>6402</v>
      </c>
      <c r="G198" s="225"/>
      <c r="H198" s="229">
        <v>36</v>
      </c>
      <c r="I198" s="230"/>
      <c r="J198" s="225"/>
      <c r="K198" s="225"/>
      <c r="L198" s="231"/>
      <c r="M198" s="236"/>
      <c r="N198" s="237"/>
      <c r="O198" s="237"/>
      <c r="P198" s="237"/>
      <c r="Q198" s="237"/>
      <c r="R198" s="237"/>
      <c r="S198" s="237"/>
      <c r="T198" s="238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T198" s="235" t="s">
        <v>275</v>
      </c>
      <c r="AU198" s="235" t="s">
        <v>76</v>
      </c>
      <c r="AV198" s="12" t="s">
        <v>78</v>
      </c>
      <c r="AW198" s="12" t="s">
        <v>31</v>
      </c>
      <c r="AX198" s="12" t="s">
        <v>76</v>
      </c>
      <c r="AY198" s="235" t="s">
        <v>266</v>
      </c>
    </row>
    <row r="199" s="2" customFormat="1" ht="33" customHeight="1">
      <c r="A199" s="38"/>
      <c r="B199" s="39"/>
      <c r="C199" s="206" t="s">
        <v>801</v>
      </c>
      <c r="D199" s="206" t="s">
        <v>267</v>
      </c>
      <c r="E199" s="207" t="s">
        <v>6456</v>
      </c>
      <c r="F199" s="208" t="s">
        <v>6457</v>
      </c>
      <c r="G199" s="209" t="s">
        <v>341</v>
      </c>
      <c r="H199" s="210">
        <v>9</v>
      </c>
      <c r="I199" s="211"/>
      <c r="J199" s="212">
        <f>ROUND(I199*H199,2)</f>
        <v>0</v>
      </c>
      <c r="K199" s="208" t="s">
        <v>6268</v>
      </c>
      <c r="L199" s="44"/>
      <c r="M199" s="213" t="s">
        <v>19</v>
      </c>
      <c r="N199" s="214" t="s">
        <v>40</v>
      </c>
      <c r="O199" s="84"/>
      <c r="P199" s="215">
        <f>O199*H199</f>
        <v>0</v>
      </c>
      <c r="Q199" s="215">
        <v>0</v>
      </c>
      <c r="R199" s="215">
        <f>Q199*H199</f>
        <v>0</v>
      </c>
      <c r="S199" s="215">
        <v>0</v>
      </c>
      <c r="T199" s="216">
        <f>S199*H199</f>
        <v>0</v>
      </c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R199" s="217" t="s">
        <v>265</v>
      </c>
      <c r="AT199" s="217" t="s">
        <v>267</v>
      </c>
      <c r="AU199" s="217" t="s">
        <v>76</v>
      </c>
      <c r="AY199" s="17" t="s">
        <v>266</v>
      </c>
      <c r="BE199" s="218">
        <f>IF(N199="základní",J199,0)</f>
        <v>0</v>
      </c>
      <c r="BF199" s="218">
        <f>IF(N199="snížená",J199,0)</f>
        <v>0</v>
      </c>
      <c r="BG199" s="218">
        <f>IF(N199="zákl. přenesená",J199,0)</f>
        <v>0</v>
      </c>
      <c r="BH199" s="218">
        <f>IF(N199="sníž. přenesená",J199,0)</f>
        <v>0</v>
      </c>
      <c r="BI199" s="218">
        <f>IF(N199="nulová",J199,0)</f>
        <v>0</v>
      </c>
      <c r="BJ199" s="17" t="s">
        <v>76</v>
      </c>
      <c r="BK199" s="218">
        <f>ROUND(I199*H199,2)</f>
        <v>0</v>
      </c>
      <c r="BL199" s="17" t="s">
        <v>265</v>
      </c>
      <c r="BM199" s="217" t="s">
        <v>6458</v>
      </c>
    </row>
    <row r="200" s="2" customFormat="1">
      <c r="A200" s="38"/>
      <c r="B200" s="39"/>
      <c r="C200" s="40"/>
      <c r="D200" s="219" t="s">
        <v>273</v>
      </c>
      <c r="E200" s="40"/>
      <c r="F200" s="220" t="s">
        <v>6459</v>
      </c>
      <c r="G200" s="40"/>
      <c r="H200" s="40"/>
      <c r="I200" s="221"/>
      <c r="J200" s="40"/>
      <c r="K200" s="40"/>
      <c r="L200" s="44"/>
      <c r="M200" s="222"/>
      <c r="N200" s="223"/>
      <c r="O200" s="84"/>
      <c r="P200" s="84"/>
      <c r="Q200" s="84"/>
      <c r="R200" s="84"/>
      <c r="S200" s="84"/>
      <c r="T200" s="85"/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T200" s="17" t="s">
        <v>273</v>
      </c>
      <c r="AU200" s="17" t="s">
        <v>76</v>
      </c>
    </row>
    <row r="201" s="12" customFormat="1">
      <c r="A201" s="12"/>
      <c r="B201" s="224"/>
      <c r="C201" s="225"/>
      <c r="D201" s="226" t="s">
        <v>275</v>
      </c>
      <c r="E201" s="227" t="s">
        <v>806</v>
      </c>
      <c r="F201" s="228" t="s">
        <v>6407</v>
      </c>
      <c r="G201" s="225"/>
      <c r="H201" s="229">
        <v>9</v>
      </c>
      <c r="I201" s="230"/>
      <c r="J201" s="225"/>
      <c r="K201" s="225"/>
      <c r="L201" s="231"/>
      <c r="M201" s="236"/>
      <c r="N201" s="237"/>
      <c r="O201" s="237"/>
      <c r="P201" s="237"/>
      <c r="Q201" s="237"/>
      <c r="R201" s="237"/>
      <c r="S201" s="237"/>
      <c r="T201" s="238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T201" s="235" t="s">
        <v>275</v>
      </c>
      <c r="AU201" s="235" t="s">
        <v>76</v>
      </c>
      <c r="AV201" s="12" t="s">
        <v>78</v>
      </c>
      <c r="AW201" s="12" t="s">
        <v>31</v>
      </c>
      <c r="AX201" s="12" t="s">
        <v>76</v>
      </c>
      <c r="AY201" s="235" t="s">
        <v>266</v>
      </c>
    </row>
    <row r="202" s="2" customFormat="1" ht="21.75" customHeight="1">
      <c r="A202" s="38"/>
      <c r="B202" s="39"/>
      <c r="C202" s="206" t="s">
        <v>815</v>
      </c>
      <c r="D202" s="206" t="s">
        <v>267</v>
      </c>
      <c r="E202" s="207" t="s">
        <v>6460</v>
      </c>
      <c r="F202" s="208" t="s">
        <v>6461</v>
      </c>
      <c r="G202" s="209" t="s">
        <v>391</v>
      </c>
      <c r="H202" s="210">
        <v>2169.25</v>
      </c>
      <c r="I202" s="211"/>
      <c r="J202" s="212">
        <f>ROUND(I202*H202,2)</f>
        <v>0</v>
      </c>
      <c r="K202" s="208" t="s">
        <v>6268</v>
      </c>
      <c r="L202" s="44"/>
      <c r="M202" s="213" t="s">
        <v>19</v>
      </c>
      <c r="N202" s="214" t="s">
        <v>40</v>
      </c>
      <c r="O202" s="84"/>
      <c r="P202" s="215">
        <f>O202*H202</f>
        <v>0</v>
      </c>
      <c r="Q202" s="215">
        <v>0</v>
      </c>
      <c r="R202" s="215">
        <f>Q202*H202</f>
        <v>0</v>
      </c>
      <c r="S202" s="215">
        <v>0</v>
      </c>
      <c r="T202" s="216">
        <f>S202*H202</f>
        <v>0</v>
      </c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R202" s="217" t="s">
        <v>265</v>
      </c>
      <c r="AT202" s="217" t="s">
        <v>267</v>
      </c>
      <c r="AU202" s="217" t="s">
        <v>76</v>
      </c>
      <c r="AY202" s="17" t="s">
        <v>266</v>
      </c>
      <c r="BE202" s="218">
        <f>IF(N202="základní",J202,0)</f>
        <v>0</v>
      </c>
      <c r="BF202" s="218">
        <f>IF(N202="snížená",J202,0)</f>
        <v>0</v>
      </c>
      <c r="BG202" s="218">
        <f>IF(N202="zákl. přenesená",J202,0)</f>
        <v>0</v>
      </c>
      <c r="BH202" s="218">
        <f>IF(N202="sníž. přenesená",J202,0)</f>
        <v>0</v>
      </c>
      <c r="BI202" s="218">
        <f>IF(N202="nulová",J202,0)</f>
        <v>0</v>
      </c>
      <c r="BJ202" s="17" t="s">
        <v>76</v>
      </c>
      <c r="BK202" s="218">
        <f>ROUND(I202*H202,2)</f>
        <v>0</v>
      </c>
      <c r="BL202" s="17" t="s">
        <v>265</v>
      </c>
      <c r="BM202" s="217" t="s">
        <v>6462</v>
      </c>
    </row>
    <row r="203" s="2" customFormat="1">
      <c r="A203" s="38"/>
      <c r="B203" s="39"/>
      <c r="C203" s="40"/>
      <c r="D203" s="219" t="s">
        <v>273</v>
      </c>
      <c r="E203" s="40"/>
      <c r="F203" s="220" t="s">
        <v>6463</v>
      </c>
      <c r="G203" s="40"/>
      <c r="H203" s="40"/>
      <c r="I203" s="221"/>
      <c r="J203" s="40"/>
      <c r="K203" s="40"/>
      <c r="L203" s="44"/>
      <c r="M203" s="222"/>
      <c r="N203" s="223"/>
      <c r="O203" s="84"/>
      <c r="P203" s="84"/>
      <c r="Q203" s="84"/>
      <c r="R203" s="84"/>
      <c r="S203" s="84"/>
      <c r="T203" s="85"/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T203" s="17" t="s">
        <v>273</v>
      </c>
      <c r="AU203" s="17" t="s">
        <v>76</v>
      </c>
    </row>
    <row r="204" s="12" customFormat="1">
      <c r="A204" s="12"/>
      <c r="B204" s="224"/>
      <c r="C204" s="225"/>
      <c r="D204" s="226" t="s">
        <v>275</v>
      </c>
      <c r="E204" s="227" t="s">
        <v>1845</v>
      </c>
      <c r="F204" s="228" t="s">
        <v>6464</v>
      </c>
      <c r="G204" s="225"/>
      <c r="H204" s="229">
        <v>2169.25</v>
      </c>
      <c r="I204" s="230"/>
      <c r="J204" s="225"/>
      <c r="K204" s="225"/>
      <c r="L204" s="231"/>
      <c r="M204" s="236"/>
      <c r="N204" s="237"/>
      <c r="O204" s="237"/>
      <c r="P204" s="237"/>
      <c r="Q204" s="237"/>
      <c r="R204" s="237"/>
      <c r="S204" s="237"/>
      <c r="T204" s="238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T204" s="235" t="s">
        <v>275</v>
      </c>
      <c r="AU204" s="235" t="s">
        <v>76</v>
      </c>
      <c r="AV204" s="12" t="s">
        <v>78</v>
      </c>
      <c r="AW204" s="12" t="s">
        <v>31</v>
      </c>
      <c r="AX204" s="12" t="s">
        <v>76</v>
      </c>
      <c r="AY204" s="235" t="s">
        <v>266</v>
      </c>
    </row>
    <row r="205" s="11" customFormat="1" ht="25.92" customHeight="1">
      <c r="A205" s="11"/>
      <c r="B205" s="192"/>
      <c r="C205" s="193"/>
      <c r="D205" s="194" t="s">
        <v>68</v>
      </c>
      <c r="E205" s="195" t="s">
        <v>343</v>
      </c>
      <c r="F205" s="195" t="s">
        <v>344</v>
      </c>
      <c r="G205" s="193"/>
      <c r="H205" s="193"/>
      <c r="I205" s="196"/>
      <c r="J205" s="197">
        <f>BK205</f>
        <v>0</v>
      </c>
      <c r="K205" s="193"/>
      <c r="L205" s="198"/>
      <c r="M205" s="199"/>
      <c r="N205" s="200"/>
      <c r="O205" s="200"/>
      <c r="P205" s="201">
        <f>SUM(P206:P208)</f>
        <v>0</v>
      </c>
      <c r="Q205" s="200"/>
      <c r="R205" s="201">
        <f>SUM(R206:R208)</f>
        <v>0</v>
      </c>
      <c r="S205" s="200"/>
      <c r="T205" s="202">
        <f>SUM(T206:T208)</f>
        <v>0</v>
      </c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R205" s="203" t="s">
        <v>265</v>
      </c>
      <c r="AT205" s="204" t="s">
        <v>68</v>
      </c>
      <c r="AU205" s="204" t="s">
        <v>69</v>
      </c>
      <c r="AY205" s="203" t="s">
        <v>266</v>
      </c>
      <c r="BK205" s="205">
        <f>SUM(BK206:BK208)</f>
        <v>0</v>
      </c>
    </row>
    <row r="206" s="2" customFormat="1" ht="24.15" customHeight="1">
      <c r="A206" s="38"/>
      <c r="B206" s="39"/>
      <c r="C206" s="206" t="s">
        <v>820</v>
      </c>
      <c r="D206" s="206" t="s">
        <v>267</v>
      </c>
      <c r="E206" s="207" t="s">
        <v>6465</v>
      </c>
      <c r="F206" s="208" t="s">
        <v>6466</v>
      </c>
      <c r="G206" s="209" t="s">
        <v>302</v>
      </c>
      <c r="H206" s="210">
        <v>50.930999999999997</v>
      </c>
      <c r="I206" s="211"/>
      <c r="J206" s="212">
        <f>ROUND(I206*H206,2)</f>
        <v>0</v>
      </c>
      <c r="K206" s="208" t="s">
        <v>271</v>
      </c>
      <c r="L206" s="44"/>
      <c r="M206" s="213" t="s">
        <v>19</v>
      </c>
      <c r="N206" s="214" t="s">
        <v>40</v>
      </c>
      <c r="O206" s="84"/>
      <c r="P206" s="215">
        <f>O206*H206</f>
        <v>0</v>
      </c>
      <c r="Q206" s="215">
        <v>0</v>
      </c>
      <c r="R206" s="215">
        <f>Q206*H206</f>
        <v>0</v>
      </c>
      <c r="S206" s="215">
        <v>0</v>
      </c>
      <c r="T206" s="216">
        <f>S206*H206</f>
        <v>0</v>
      </c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R206" s="217" t="s">
        <v>265</v>
      </c>
      <c r="AT206" s="217" t="s">
        <v>267</v>
      </c>
      <c r="AU206" s="217" t="s">
        <v>76</v>
      </c>
      <c r="AY206" s="17" t="s">
        <v>266</v>
      </c>
      <c r="BE206" s="218">
        <f>IF(N206="základní",J206,0)</f>
        <v>0</v>
      </c>
      <c r="BF206" s="218">
        <f>IF(N206="snížená",J206,0)</f>
        <v>0</v>
      </c>
      <c r="BG206" s="218">
        <f>IF(N206="zákl. přenesená",J206,0)</f>
        <v>0</v>
      </c>
      <c r="BH206" s="218">
        <f>IF(N206="sníž. přenesená",J206,0)</f>
        <v>0</v>
      </c>
      <c r="BI206" s="218">
        <f>IF(N206="nulová",J206,0)</f>
        <v>0</v>
      </c>
      <c r="BJ206" s="17" t="s">
        <v>76</v>
      </c>
      <c r="BK206" s="218">
        <f>ROUND(I206*H206,2)</f>
        <v>0</v>
      </c>
      <c r="BL206" s="17" t="s">
        <v>265</v>
      </c>
      <c r="BM206" s="217" t="s">
        <v>6467</v>
      </c>
    </row>
    <row r="207" s="2" customFormat="1">
      <c r="A207" s="38"/>
      <c r="B207" s="39"/>
      <c r="C207" s="40"/>
      <c r="D207" s="219" t="s">
        <v>273</v>
      </c>
      <c r="E207" s="40"/>
      <c r="F207" s="220" t="s">
        <v>6468</v>
      </c>
      <c r="G207" s="40"/>
      <c r="H207" s="40"/>
      <c r="I207" s="221"/>
      <c r="J207" s="40"/>
      <c r="K207" s="40"/>
      <c r="L207" s="44"/>
      <c r="M207" s="222"/>
      <c r="N207" s="223"/>
      <c r="O207" s="84"/>
      <c r="P207" s="84"/>
      <c r="Q207" s="84"/>
      <c r="R207" s="84"/>
      <c r="S207" s="84"/>
      <c r="T207" s="85"/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T207" s="17" t="s">
        <v>273</v>
      </c>
      <c r="AU207" s="17" t="s">
        <v>76</v>
      </c>
    </row>
    <row r="208" s="12" customFormat="1">
      <c r="A208" s="12"/>
      <c r="B208" s="224"/>
      <c r="C208" s="225"/>
      <c r="D208" s="226" t="s">
        <v>275</v>
      </c>
      <c r="E208" s="227" t="s">
        <v>825</v>
      </c>
      <c r="F208" s="228" t="s">
        <v>6469</v>
      </c>
      <c r="G208" s="225"/>
      <c r="H208" s="229">
        <v>50.930999999999997</v>
      </c>
      <c r="I208" s="230"/>
      <c r="J208" s="225"/>
      <c r="K208" s="225"/>
      <c r="L208" s="231"/>
      <c r="M208" s="232"/>
      <c r="N208" s="233"/>
      <c r="O208" s="233"/>
      <c r="P208" s="233"/>
      <c r="Q208" s="233"/>
      <c r="R208" s="233"/>
      <c r="S208" s="233"/>
      <c r="T208" s="234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T208" s="235" t="s">
        <v>275</v>
      </c>
      <c r="AU208" s="235" t="s">
        <v>76</v>
      </c>
      <c r="AV208" s="12" t="s">
        <v>78</v>
      </c>
      <c r="AW208" s="12" t="s">
        <v>31</v>
      </c>
      <c r="AX208" s="12" t="s">
        <v>76</v>
      </c>
      <c r="AY208" s="235" t="s">
        <v>266</v>
      </c>
    </row>
    <row r="209" s="2" customFormat="1" ht="6.96" customHeight="1">
      <c r="A209" s="38"/>
      <c r="B209" s="59"/>
      <c r="C209" s="60"/>
      <c r="D209" s="60"/>
      <c r="E209" s="60"/>
      <c r="F209" s="60"/>
      <c r="G209" s="60"/>
      <c r="H209" s="60"/>
      <c r="I209" s="60"/>
      <c r="J209" s="60"/>
      <c r="K209" s="60"/>
      <c r="L209" s="44"/>
      <c r="M209" s="38"/>
      <c r="O209" s="38"/>
      <c r="P209" s="38"/>
      <c r="Q209" s="38"/>
      <c r="R209" s="38"/>
      <c r="S209" s="38"/>
      <c r="T209" s="38"/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</row>
  </sheetData>
  <sheetProtection sheet="1" autoFilter="0" formatColumns="0" formatRows="0" objects="1" scenarios="1" spinCount="100000" saltValue="heMNzGe8iAjV/uH46Eza3uYDPPAcVrTWYvDmjcAYXAHetppXaf3dxGs4UxaV63SzQ2CmqvTGkG9W9mJPnPQOMQ==" hashValue="NJ8KCNFMZ1deGM1aQ61Qh8yGyHUYli56XDO0hblm4e0FQiqO2SH4SC8tDNSAqr09/qB8ooeJvKEJoW61R3nkjQ==" algorithmName="SHA-512" password="CC35"/>
  <autoFilter ref="C86:K208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5:H75"/>
    <mergeCell ref="E77:H77"/>
    <mergeCell ref="E79:H79"/>
    <mergeCell ref="L2:V2"/>
  </mergeCells>
  <hyperlinks>
    <hyperlink ref="F90" r:id="rId1" display="https://podminky.urs.cz/item/CS_URS_2021_01/111251102"/>
    <hyperlink ref="F93" r:id="rId2" display="https://podminky.urs.cz/item/CS_URS_2021_01/112101101"/>
    <hyperlink ref="F96" r:id="rId3" display="https://podminky.urs.cz/item/CS_URS_2021_01/112101102"/>
    <hyperlink ref="F99" r:id="rId4" display="https://podminky.urs.cz/item/CS_URS_2021_01/112101103"/>
    <hyperlink ref="F102" r:id="rId5" display="https://podminky.urs.cz/item/CS_URS_2021_01/112101104"/>
    <hyperlink ref="F105" r:id="rId6" display="https://podminky.urs.cz/item/CS_URS_2021_01/112101121"/>
    <hyperlink ref="F108" r:id="rId7" display="https://podminky.urs.cz/item/CS_URS_2021_01/112101122"/>
    <hyperlink ref="F111" r:id="rId8" display="https://podminky.urs.cz/item/CS_URS_2021_01/112251101"/>
    <hyperlink ref="F114" r:id="rId9" display="https://podminky.urs.cz/item/CS_URS_2021_01/112251102"/>
    <hyperlink ref="F117" r:id="rId10" display="https://podminky.urs.cz/item/CS_URS_2021_01/112251103"/>
    <hyperlink ref="F119" r:id="rId11" display="https://podminky.urs.cz/item/CS_URS_2021_01/112251104"/>
    <hyperlink ref="F121" r:id="rId12" display="https://podminky.urs.cz/item/CS_URS_2021_01/162201401"/>
    <hyperlink ref="F123" r:id="rId13" display="https://podminky.urs.cz/item/CS_URS_2021_01/162201402"/>
    <hyperlink ref="F125" r:id="rId14" display="https://podminky.urs.cz/item/CS_URS_2021_01/162201403"/>
    <hyperlink ref="F127" r:id="rId15" display="https://podminky.urs.cz/item/CS_URS_2021_01/162201404"/>
    <hyperlink ref="F129" r:id="rId16" display="https://podminky.urs.cz/item/CS_URS_2021_01/162201405"/>
    <hyperlink ref="F131" r:id="rId17" display="https://podminky.urs.cz/item/CS_URS_2021_01/162201406"/>
    <hyperlink ref="F133" r:id="rId18" display="https://podminky.urs.cz/item/CS_URS_2021_01/162201411"/>
    <hyperlink ref="F135" r:id="rId19" display="https://podminky.urs.cz/item/CS_URS_2021_01/162201412"/>
    <hyperlink ref="F137" r:id="rId20" display="https://podminky.urs.cz/item/CS_URS_2021_01/162201413"/>
    <hyperlink ref="F139" r:id="rId21" display="https://podminky.urs.cz/item/CS_URS_2021_01/162201414"/>
    <hyperlink ref="F141" r:id="rId22" display="https://podminky.urs.cz/item/CS_URS_2021_01/162201415"/>
    <hyperlink ref="F143" r:id="rId23" display="https://podminky.urs.cz/item/CS_URS_2021_01/162201416"/>
    <hyperlink ref="F145" r:id="rId24" display="https://podminky.urs.cz/item/CS_URS_2021_01/162201421"/>
    <hyperlink ref="F147" r:id="rId25" display="https://podminky.urs.cz/item/CS_URS_2021_01/162201422"/>
    <hyperlink ref="F149" r:id="rId26" display="https://podminky.urs.cz/item/CS_URS_2021_01/162201423"/>
    <hyperlink ref="F151" r:id="rId27" display="https://podminky.urs.cz/item/CS_URS_2021_01/162201424"/>
    <hyperlink ref="F153" r:id="rId28" display="https://podminky.urs.cz/item/CS_URS_2021_01/162301501"/>
    <hyperlink ref="F155" r:id="rId29" display="https://podminky.urs.cz/item/CS_URS_2021_01/162301931"/>
    <hyperlink ref="F158" r:id="rId30" display="https://podminky.urs.cz/item/CS_URS_2021_01/162301932"/>
    <hyperlink ref="F161" r:id="rId31" display="https://podminky.urs.cz/item/CS_URS_2021_01/162301933"/>
    <hyperlink ref="F164" r:id="rId32" display="https://podminky.urs.cz/item/CS_URS_2021_01/162301934"/>
    <hyperlink ref="F167" r:id="rId33" display="https://podminky.urs.cz/item/CS_URS_2021_01/162301941"/>
    <hyperlink ref="F170" r:id="rId34" display="https://podminky.urs.cz/item/CS_URS_2021_01/162301942"/>
    <hyperlink ref="F173" r:id="rId35" display="https://podminky.urs.cz/item/CS_URS_2021_01/162301951"/>
    <hyperlink ref="F176" r:id="rId36" display="https://podminky.urs.cz/item/CS_URS_2021_01/162301952"/>
    <hyperlink ref="F179" r:id="rId37" display="https://podminky.urs.cz/item/CS_URS_2021_01/162301953"/>
    <hyperlink ref="F182" r:id="rId38" display="https://podminky.urs.cz/item/CS_URS_2021_01/162301954"/>
    <hyperlink ref="F185" r:id="rId39" display="https://podminky.urs.cz/item/CS_URS_2021_01/162301961"/>
    <hyperlink ref="F188" r:id="rId40" display="https://podminky.urs.cz/item/CS_URS_2021_01/162301962"/>
    <hyperlink ref="F191" r:id="rId41" display="https://podminky.urs.cz/item/CS_URS_2021_01/162301971"/>
    <hyperlink ref="F194" r:id="rId42" display="https://podminky.urs.cz/item/CS_URS_2021_01/162301972"/>
    <hyperlink ref="F197" r:id="rId43" display="https://podminky.urs.cz/item/CS_URS_2021_01/162301973"/>
    <hyperlink ref="F200" r:id="rId44" display="https://podminky.urs.cz/item/CS_URS_2021_01/162301974"/>
    <hyperlink ref="F203" r:id="rId45" display="https://podminky.urs.cz/item/CS_URS_2021_01/162301981"/>
    <hyperlink ref="F207" r:id="rId46" display="https://podminky.urs.cz/item/CS_URS_2021_02/99701381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47"/>
</worksheet>
</file>

<file path=xl/worksheets/sheet4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229</v>
      </c>
      <c r="AZ2" s="138" t="s">
        <v>239</v>
      </c>
      <c r="BA2" s="138" t="s">
        <v>239</v>
      </c>
      <c r="BB2" s="138" t="s">
        <v>19</v>
      </c>
      <c r="BC2" s="138" t="s">
        <v>76</v>
      </c>
      <c r="BD2" s="138" t="s">
        <v>78</v>
      </c>
    </row>
    <row r="3" hidden="1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20"/>
      <c r="AT3" s="17" t="s">
        <v>78</v>
      </c>
    </row>
    <row r="4" hidden="1" s="1" customFormat="1" ht="24.96" customHeight="1">
      <c r="B4" s="20"/>
      <c r="D4" s="141" t="s">
        <v>240</v>
      </c>
      <c r="L4" s="20"/>
      <c r="M4" s="142" t="s">
        <v>10</v>
      </c>
      <c r="AT4" s="17" t="s">
        <v>4</v>
      </c>
    </row>
    <row r="5" hidden="1" s="1" customFormat="1" ht="6.96" customHeight="1">
      <c r="B5" s="20"/>
      <c r="L5" s="20"/>
    </row>
    <row r="6" hidden="1" s="1" customFormat="1" ht="12" customHeight="1">
      <c r="B6" s="20"/>
      <c r="D6" s="143" t="s">
        <v>16</v>
      </c>
      <c r="L6" s="20"/>
    </row>
    <row r="7" hidden="1" s="1" customFormat="1" ht="16.5" customHeight="1">
      <c r="B7" s="20"/>
      <c r="E7" s="144" t="str">
        <f>'Rekapitulace stavby'!K6</f>
        <v>3. STAVBA - FIALOVÁ - Vozovna Pisárky, etapa III. - vratná tramvajová smyčka</v>
      </c>
      <c r="F7" s="143"/>
      <c r="G7" s="143"/>
      <c r="H7" s="143"/>
      <c r="L7" s="20"/>
    </row>
    <row r="8" hidden="1" s="1" customFormat="1" ht="12" customHeight="1">
      <c r="B8" s="20"/>
      <c r="D8" s="143" t="s">
        <v>241</v>
      </c>
      <c r="L8" s="20"/>
    </row>
    <row r="9" hidden="1" s="2" customFormat="1" ht="16.5" customHeight="1">
      <c r="A9" s="38"/>
      <c r="B9" s="44"/>
      <c r="C9" s="38"/>
      <c r="D9" s="38"/>
      <c r="E9" s="144" t="s">
        <v>6211</v>
      </c>
      <c r="F9" s="38"/>
      <c r="G9" s="38"/>
      <c r="H9" s="38"/>
      <c r="I9" s="38"/>
      <c r="J9" s="38"/>
      <c r="K9" s="38"/>
      <c r="L9" s="145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hidden="1" s="2" customFormat="1" ht="12" customHeight="1">
      <c r="A10" s="38"/>
      <c r="B10" s="44"/>
      <c r="C10" s="38"/>
      <c r="D10" s="143" t="s">
        <v>243</v>
      </c>
      <c r="E10" s="38"/>
      <c r="F10" s="38"/>
      <c r="G10" s="38"/>
      <c r="H10" s="38"/>
      <c r="I10" s="38"/>
      <c r="J10" s="38"/>
      <c r="K10" s="38"/>
      <c r="L10" s="145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hidden="1" s="2" customFormat="1" ht="16.5" customHeight="1">
      <c r="A11" s="38"/>
      <c r="B11" s="44"/>
      <c r="C11" s="38"/>
      <c r="D11" s="38"/>
      <c r="E11" s="146" t="s">
        <v>6470</v>
      </c>
      <c r="F11" s="38"/>
      <c r="G11" s="38"/>
      <c r="H11" s="38"/>
      <c r="I11" s="38"/>
      <c r="J11" s="38"/>
      <c r="K11" s="38"/>
      <c r="L11" s="145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hidden="1" s="2" customFormat="1">
      <c r="A12" s="38"/>
      <c r="B12" s="44"/>
      <c r="C12" s="38"/>
      <c r="D12" s="38"/>
      <c r="E12" s="38"/>
      <c r="F12" s="38"/>
      <c r="G12" s="38"/>
      <c r="H12" s="38"/>
      <c r="I12" s="38"/>
      <c r="J12" s="38"/>
      <c r="K12" s="38"/>
      <c r="L12" s="145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hidden="1" s="2" customFormat="1" ht="12" customHeight="1">
      <c r="A13" s="38"/>
      <c r="B13" s="44"/>
      <c r="C13" s="38"/>
      <c r="D13" s="143" t="s">
        <v>18</v>
      </c>
      <c r="E13" s="38"/>
      <c r="F13" s="133" t="s">
        <v>19</v>
      </c>
      <c r="G13" s="38"/>
      <c r="H13" s="38"/>
      <c r="I13" s="143" t="s">
        <v>20</v>
      </c>
      <c r="J13" s="133" t="s">
        <v>19</v>
      </c>
      <c r="K13" s="38"/>
      <c r="L13" s="145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hidden="1" s="2" customFormat="1" ht="12" customHeight="1">
      <c r="A14" s="38"/>
      <c r="B14" s="44"/>
      <c r="C14" s="38"/>
      <c r="D14" s="143" t="s">
        <v>21</v>
      </c>
      <c r="E14" s="38"/>
      <c r="F14" s="133" t="s">
        <v>22</v>
      </c>
      <c r="G14" s="38"/>
      <c r="H14" s="38"/>
      <c r="I14" s="143" t="s">
        <v>23</v>
      </c>
      <c r="J14" s="147" t="str">
        <f>'Rekapitulace stavby'!AN8</f>
        <v>20. 12. 2021</v>
      </c>
      <c r="K14" s="38"/>
      <c r="L14" s="145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hidden="1" s="2" customFormat="1" ht="10.8" customHeight="1">
      <c r="A15" s="38"/>
      <c r="B15" s="44"/>
      <c r="C15" s="38"/>
      <c r="D15" s="38"/>
      <c r="E15" s="38"/>
      <c r="F15" s="38"/>
      <c r="G15" s="38"/>
      <c r="H15" s="38"/>
      <c r="I15" s="38"/>
      <c r="J15" s="38"/>
      <c r="K15" s="38"/>
      <c r="L15" s="145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hidden="1" s="2" customFormat="1" ht="12" customHeight="1">
      <c r="A16" s="38"/>
      <c r="B16" s="44"/>
      <c r="C16" s="38"/>
      <c r="D16" s="143" t="s">
        <v>25</v>
      </c>
      <c r="E16" s="38"/>
      <c r="F16" s="38"/>
      <c r="G16" s="38"/>
      <c r="H16" s="38"/>
      <c r="I16" s="143" t="s">
        <v>26</v>
      </c>
      <c r="J16" s="133" t="str">
        <f>IF('Rekapitulace stavby'!AN10="","",'Rekapitulace stavby'!AN10)</f>
        <v/>
      </c>
      <c r="K16" s="38"/>
      <c r="L16" s="145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hidden="1" s="2" customFormat="1" ht="18" customHeight="1">
      <c r="A17" s="38"/>
      <c r="B17" s="44"/>
      <c r="C17" s="38"/>
      <c r="D17" s="38"/>
      <c r="E17" s="133" t="str">
        <f>IF('Rekapitulace stavby'!E11="","",'Rekapitulace stavby'!E11)</f>
        <v xml:space="preserve"> </v>
      </c>
      <c r="F17" s="38"/>
      <c r="G17" s="38"/>
      <c r="H17" s="38"/>
      <c r="I17" s="143" t="s">
        <v>27</v>
      </c>
      <c r="J17" s="133" t="str">
        <f>IF('Rekapitulace stavby'!AN11="","",'Rekapitulace stavby'!AN11)</f>
        <v/>
      </c>
      <c r="K17" s="38"/>
      <c r="L17" s="145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hidden="1" s="2" customFormat="1" ht="6.96" customHeight="1">
      <c r="A18" s="38"/>
      <c r="B18" s="44"/>
      <c r="C18" s="38"/>
      <c r="D18" s="38"/>
      <c r="E18" s="38"/>
      <c r="F18" s="38"/>
      <c r="G18" s="38"/>
      <c r="H18" s="38"/>
      <c r="I18" s="38"/>
      <c r="J18" s="38"/>
      <c r="K18" s="38"/>
      <c r="L18" s="145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hidden="1" s="2" customFormat="1" ht="12" customHeight="1">
      <c r="A19" s="38"/>
      <c r="B19" s="44"/>
      <c r="C19" s="38"/>
      <c r="D19" s="143" t="s">
        <v>28</v>
      </c>
      <c r="E19" s="38"/>
      <c r="F19" s="38"/>
      <c r="G19" s="38"/>
      <c r="H19" s="38"/>
      <c r="I19" s="143" t="s">
        <v>26</v>
      </c>
      <c r="J19" s="33" t="str">
        <f>'Rekapitulace stavby'!AN13</f>
        <v>Vyplň údaj</v>
      </c>
      <c r="K19" s="38"/>
      <c r="L19" s="145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hidden="1" s="2" customFormat="1" ht="18" customHeight="1">
      <c r="A20" s="38"/>
      <c r="B20" s="44"/>
      <c r="C20" s="38"/>
      <c r="D20" s="38"/>
      <c r="E20" s="33" t="str">
        <f>'Rekapitulace stavby'!E14</f>
        <v>Vyplň údaj</v>
      </c>
      <c r="F20" s="133"/>
      <c r="G20" s="133"/>
      <c r="H20" s="133"/>
      <c r="I20" s="143" t="s">
        <v>27</v>
      </c>
      <c r="J20" s="33" t="str">
        <f>'Rekapitulace stavby'!AN14</f>
        <v>Vyplň údaj</v>
      </c>
      <c r="K20" s="38"/>
      <c r="L20" s="145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hidden="1" s="2" customFormat="1" ht="6.96" customHeight="1">
      <c r="A21" s="38"/>
      <c r="B21" s="44"/>
      <c r="C21" s="38"/>
      <c r="D21" s="38"/>
      <c r="E21" s="38"/>
      <c r="F21" s="38"/>
      <c r="G21" s="38"/>
      <c r="H21" s="38"/>
      <c r="I21" s="38"/>
      <c r="J21" s="38"/>
      <c r="K21" s="38"/>
      <c r="L21" s="145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hidden="1" s="2" customFormat="1" ht="12" customHeight="1">
      <c r="A22" s="38"/>
      <c r="B22" s="44"/>
      <c r="C22" s="38"/>
      <c r="D22" s="143" t="s">
        <v>30</v>
      </c>
      <c r="E22" s="38"/>
      <c r="F22" s="38"/>
      <c r="G22" s="38"/>
      <c r="H22" s="38"/>
      <c r="I22" s="143" t="s">
        <v>26</v>
      </c>
      <c r="J22" s="133" t="str">
        <f>IF('Rekapitulace stavby'!AN16="","",'Rekapitulace stavby'!AN16)</f>
        <v/>
      </c>
      <c r="K22" s="38"/>
      <c r="L22" s="145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hidden="1" s="2" customFormat="1" ht="18" customHeight="1">
      <c r="A23" s="38"/>
      <c r="B23" s="44"/>
      <c r="C23" s="38"/>
      <c r="D23" s="38"/>
      <c r="E23" s="133" t="str">
        <f>IF('Rekapitulace stavby'!E17="","",'Rekapitulace stavby'!E17)</f>
        <v xml:space="preserve"> </v>
      </c>
      <c r="F23" s="38"/>
      <c r="G23" s="38"/>
      <c r="H23" s="38"/>
      <c r="I23" s="143" t="s">
        <v>27</v>
      </c>
      <c r="J23" s="133" t="str">
        <f>IF('Rekapitulace stavby'!AN17="","",'Rekapitulace stavby'!AN17)</f>
        <v/>
      </c>
      <c r="K23" s="38"/>
      <c r="L23" s="145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hidden="1" s="2" customFormat="1" ht="6.96" customHeight="1">
      <c r="A24" s="38"/>
      <c r="B24" s="44"/>
      <c r="C24" s="38"/>
      <c r="D24" s="38"/>
      <c r="E24" s="38"/>
      <c r="F24" s="38"/>
      <c r="G24" s="38"/>
      <c r="H24" s="38"/>
      <c r="I24" s="38"/>
      <c r="J24" s="38"/>
      <c r="K24" s="38"/>
      <c r="L24" s="145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hidden="1" s="2" customFormat="1" ht="12" customHeight="1">
      <c r="A25" s="38"/>
      <c r="B25" s="44"/>
      <c r="C25" s="38"/>
      <c r="D25" s="143" t="s">
        <v>32</v>
      </c>
      <c r="E25" s="38"/>
      <c r="F25" s="38"/>
      <c r="G25" s="38"/>
      <c r="H25" s="38"/>
      <c r="I25" s="143" t="s">
        <v>26</v>
      </c>
      <c r="J25" s="133" t="str">
        <f>IF('Rekapitulace stavby'!AN19="","",'Rekapitulace stavby'!AN19)</f>
        <v/>
      </c>
      <c r="K25" s="38"/>
      <c r="L25" s="145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hidden="1" s="2" customFormat="1" ht="18" customHeight="1">
      <c r="A26" s="38"/>
      <c r="B26" s="44"/>
      <c r="C26" s="38"/>
      <c r="D26" s="38"/>
      <c r="E26" s="133" t="str">
        <f>IF('Rekapitulace stavby'!E20="","",'Rekapitulace stavby'!E20)</f>
        <v xml:space="preserve"> </v>
      </c>
      <c r="F26" s="38"/>
      <c r="G26" s="38"/>
      <c r="H26" s="38"/>
      <c r="I26" s="143" t="s">
        <v>27</v>
      </c>
      <c r="J26" s="133" t="str">
        <f>IF('Rekapitulace stavby'!AN20="","",'Rekapitulace stavby'!AN20)</f>
        <v/>
      </c>
      <c r="K26" s="38"/>
      <c r="L26" s="145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hidden="1" s="2" customFormat="1" ht="6.96" customHeight="1">
      <c r="A27" s="38"/>
      <c r="B27" s="44"/>
      <c r="C27" s="38"/>
      <c r="D27" s="38"/>
      <c r="E27" s="38"/>
      <c r="F27" s="38"/>
      <c r="G27" s="38"/>
      <c r="H27" s="38"/>
      <c r="I27" s="38"/>
      <c r="J27" s="38"/>
      <c r="K27" s="38"/>
      <c r="L27" s="145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hidden="1" s="2" customFormat="1" ht="12" customHeight="1">
      <c r="A28" s="38"/>
      <c r="B28" s="44"/>
      <c r="C28" s="38"/>
      <c r="D28" s="143" t="s">
        <v>33</v>
      </c>
      <c r="E28" s="38"/>
      <c r="F28" s="38"/>
      <c r="G28" s="38"/>
      <c r="H28" s="38"/>
      <c r="I28" s="38"/>
      <c r="J28" s="38"/>
      <c r="K28" s="38"/>
      <c r="L28" s="145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hidden="1" s="8" customFormat="1" ht="16.5" customHeight="1">
      <c r="A29" s="148"/>
      <c r="B29" s="149"/>
      <c r="C29" s="148"/>
      <c r="D29" s="148"/>
      <c r="E29" s="150" t="s">
        <v>19</v>
      </c>
      <c r="F29" s="150"/>
      <c r="G29" s="150"/>
      <c r="H29" s="150"/>
      <c r="I29" s="148"/>
      <c r="J29" s="148"/>
      <c r="K29" s="148"/>
      <c r="L29" s="151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</row>
    <row r="30" hidden="1" s="2" customFormat="1" ht="6.96" customHeight="1">
      <c r="A30" s="38"/>
      <c r="B30" s="44"/>
      <c r="C30" s="38"/>
      <c r="D30" s="38"/>
      <c r="E30" s="38"/>
      <c r="F30" s="38"/>
      <c r="G30" s="38"/>
      <c r="H30" s="38"/>
      <c r="I30" s="38"/>
      <c r="J30" s="38"/>
      <c r="K30" s="38"/>
      <c r="L30" s="145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hidden="1" s="2" customFormat="1" ht="6.96" customHeight="1">
      <c r="A31" s="38"/>
      <c r="B31" s="44"/>
      <c r="C31" s="38"/>
      <c r="D31" s="152"/>
      <c r="E31" s="152"/>
      <c r="F31" s="152"/>
      <c r="G31" s="152"/>
      <c r="H31" s="152"/>
      <c r="I31" s="152"/>
      <c r="J31" s="152"/>
      <c r="K31" s="152"/>
      <c r="L31" s="145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hidden="1" s="2" customFormat="1" ht="25.44" customHeight="1">
      <c r="A32" s="38"/>
      <c r="B32" s="44"/>
      <c r="C32" s="38"/>
      <c r="D32" s="153" t="s">
        <v>35</v>
      </c>
      <c r="E32" s="38"/>
      <c r="F32" s="38"/>
      <c r="G32" s="38"/>
      <c r="H32" s="38"/>
      <c r="I32" s="38"/>
      <c r="J32" s="154">
        <f>ROUND(J86, 2)</f>
        <v>0</v>
      </c>
      <c r="K32" s="38"/>
      <c r="L32" s="145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hidden="1" s="2" customFormat="1" ht="6.96" customHeight="1">
      <c r="A33" s="38"/>
      <c r="B33" s="44"/>
      <c r="C33" s="38"/>
      <c r="D33" s="152"/>
      <c r="E33" s="152"/>
      <c r="F33" s="152"/>
      <c r="G33" s="152"/>
      <c r="H33" s="152"/>
      <c r="I33" s="152"/>
      <c r="J33" s="152"/>
      <c r="K33" s="152"/>
      <c r="L33" s="145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hidden="1" s="2" customFormat="1" ht="14.4" customHeight="1">
      <c r="A34" s="38"/>
      <c r="B34" s="44"/>
      <c r="C34" s="38"/>
      <c r="D34" s="38"/>
      <c r="E34" s="38"/>
      <c r="F34" s="155" t="s">
        <v>37</v>
      </c>
      <c r="G34" s="38"/>
      <c r="H34" s="38"/>
      <c r="I34" s="155" t="s">
        <v>36</v>
      </c>
      <c r="J34" s="155" t="s">
        <v>38</v>
      </c>
      <c r="K34" s="38"/>
      <c r="L34" s="145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156" t="s">
        <v>39</v>
      </c>
      <c r="E35" s="143" t="s">
        <v>40</v>
      </c>
      <c r="F35" s="157">
        <f>ROUND((SUM(BE86:BE89)),  2)</f>
        <v>0</v>
      </c>
      <c r="G35" s="38"/>
      <c r="H35" s="38"/>
      <c r="I35" s="158">
        <v>0.20999999999999999</v>
      </c>
      <c r="J35" s="157">
        <f>ROUND(((SUM(BE86:BE89))*I35),  2)</f>
        <v>0</v>
      </c>
      <c r="K35" s="38"/>
      <c r="L35" s="145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3" t="s">
        <v>41</v>
      </c>
      <c r="F36" s="157">
        <f>ROUND((SUM(BF86:BF89)),  2)</f>
        <v>0</v>
      </c>
      <c r="G36" s="38"/>
      <c r="H36" s="38"/>
      <c r="I36" s="158">
        <v>0.14999999999999999</v>
      </c>
      <c r="J36" s="157">
        <f>ROUND(((SUM(BF86:BF89))*I36),  2)</f>
        <v>0</v>
      </c>
      <c r="K36" s="38"/>
      <c r="L36" s="145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3" t="s">
        <v>42</v>
      </c>
      <c r="F37" s="157">
        <f>ROUND((SUM(BG86:BG89)),  2)</f>
        <v>0</v>
      </c>
      <c r="G37" s="38"/>
      <c r="H37" s="38"/>
      <c r="I37" s="158">
        <v>0.20999999999999999</v>
      </c>
      <c r="J37" s="157">
        <f>0</f>
        <v>0</v>
      </c>
      <c r="K37" s="38"/>
      <c r="L37" s="145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44"/>
      <c r="C38" s="38"/>
      <c r="D38" s="38"/>
      <c r="E38" s="143" t="s">
        <v>43</v>
      </c>
      <c r="F38" s="157">
        <f>ROUND((SUM(BH86:BH89)),  2)</f>
        <v>0</v>
      </c>
      <c r="G38" s="38"/>
      <c r="H38" s="38"/>
      <c r="I38" s="158">
        <v>0.14999999999999999</v>
      </c>
      <c r="J38" s="157">
        <f>0</f>
        <v>0</v>
      </c>
      <c r="K38" s="38"/>
      <c r="L38" s="145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44"/>
      <c r="C39" s="38"/>
      <c r="D39" s="38"/>
      <c r="E39" s="143" t="s">
        <v>44</v>
      </c>
      <c r="F39" s="157">
        <f>ROUND((SUM(BI86:BI89)),  2)</f>
        <v>0</v>
      </c>
      <c r="G39" s="38"/>
      <c r="H39" s="38"/>
      <c r="I39" s="158">
        <v>0</v>
      </c>
      <c r="J39" s="157">
        <f>0</f>
        <v>0</v>
      </c>
      <c r="K39" s="38"/>
      <c r="L39" s="145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hidden="1" s="2" customFormat="1" ht="6.96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145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hidden="1" s="2" customFormat="1" ht="25.44" customHeight="1">
      <c r="A41" s="38"/>
      <c r="B41" s="44"/>
      <c r="C41" s="159"/>
      <c r="D41" s="160" t="s">
        <v>45</v>
      </c>
      <c r="E41" s="161"/>
      <c r="F41" s="161"/>
      <c r="G41" s="162" t="s">
        <v>46</v>
      </c>
      <c r="H41" s="163" t="s">
        <v>47</v>
      </c>
      <c r="I41" s="161"/>
      <c r="J41" s="164">
        <f>SUM(J32:J39)</f>
        <v>0</v>
      </c>
      <c r="K41" s="165"/>
      <c r="L41" s="145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hidden="1" s="2" customFormat="1" ht="14.4" customHeight="1">
      <c r="A42" s="38"/>
      <c r="B42" s="166"/>
      <c r="C42" s="167"/>
      <c r="D42" s="167"/>
      <c r="E42" s="167"/>
      <c r="F42" s="167"/>
      <c r="G42" s="167"/>
      <c r="H42" s="167"/>
      <c r="I42" s="167"/>
      <c r="J42" s="167"/>
      <c r="K42" s="167"/>
      <c r="L42" s="145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hidden="1"/>
    <row r="44" hidden="1"/>
    <row r="45" hidden="1"/>
    <row r="46" s="2" customFormat="1" ht="6.96" customHeight="1">
      <c r="A46" s="38"/>
      <c r="B46" s="168"/>
      <c r="C46" s="169"/>
      <c r="D46" s="169"/>
      <c r="E46" s="169"/>
      <c r="F46" s="169"/>
      <c r="G46" s="169"/>
      <c r="H46" s="169"/>
      <c r="I46" s="169"/>
      <c r="J46" s="169"/>
      <c r="K46" s="169"/>
      <c r="L46" s="145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s="2" customFormat="1" ht="24.96" customHeight="1">
      <c r="A47" s="38"/>
      <c r="B47" s="39"/>
      <c r="C47" s="23" t="s">
        <v>245</v>
      </c>
      <c r="D47" s="40"/>
      <c r="E47" s="40"/>
      <c r="F47" s="40"/>
      <c r="G47" s="40"/>
      <c r="H47" s="40"/>
      <c r="I47" s="40"/>
      <c r="J47" s="40"/>
      <c r="K47" s="40"/>
      <c r="L47" s="145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s="2" customFormat="1" ht="6.96" customHeight="1">
      <c r="A48" s="38"/>
      <c r="B48" s="39"/>
      <c r="C48" s="40"/>
      <c r="D48" s="40"/>
      <c r="E48" s="40"/>
      <c r="F48" s="40"/>
      <c r="G48" s="40"/>
      <c r="H48" s="40"/>
      <c r="I48" s="40"/>
      <c r="J48" s="40"/>
      <c r="K48" s="40"/>
      <c r="L48" s="145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s="2" customFormat="1" ht="12" customHeight="1">
      <c r="A49" s="38"/>
      <c r="B49" s="39"/>
      <c r="C49" s="32" t="s">
        <v>16</v>
      </c>
      <c r="D49" s="40"/>
      <c r="E49" s="40"/>
      <c r="F49" s="40"/>
      <c r="G49" s="40"/>
      <c r="H49" s="40"/>
      <c r="I49" s="40"/>
      <c r="J49" s="40"/>
      <c r="K49" s="40"/>
      <c r="L49" s="145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s="2" customFormat="1" ht="16.5" customHeight="1">
      <c r="A50" s="38"/>
      <c r="B50" s="39"/>
      <c r="C50" s="40"/>
      <c r="D50" s="40"/>
      <c r="E50" s="170" t="str">
        <f>E7</f>
        <v>3. STAVBA - FIALOVÁ - Vozovna Pisárky, etapa III. - vratná tramvajová smyčka</v>
      </c>
      <c r="F50" s="32"/>
      <c r="G50" s="32"/>
      <c r="H50" s="32"/>
      <c r="I50" s="40"/>
      <c r="J50" s="40"/>
      <c r="K50" s="40"/>
      <c r="L50" s="145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s="1" customFormat="1" ht="12" customHeight="1">
      <c r="B51" s="21"/>
      <c r="C51" s="32" t="s">
        <v>241</v>
      </c>
      <c r="D51" s="22"/>
      <c r="E51" s="22"/>
      <c r="F51" s="22"/>
      <c r="G51" s="22"/>
      <c r="H51" s="22"/>
      <c r="I51" s="22"/>
      <c r="J51" s="22"/>
      <c r="K51" s="22"/>
      <c r="L51" s="20"/>
    </row>
    <row r="52" s="2" customFormat="1" ht="16.5" customHeight="1">
      <c r="A52" s="38"/>
      <c r="B52" s="39"/>
      <c r="C52" s="40"/>
      <c r="D52" s="40"/>
      <c r="E52" s="170" t="s">
        <v>6211</v>
      </c>
      <c r="F52" s="40"/>
      <c r="G52" s="40"/>
      <c r="H52" s="40"/>
      <c r="I52" s="40"/>
      <c r="J52" s="40"/>
      <c r="K52" s="40"/>
      <c r="L52" s="145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s="2" customFormat="1" ht="12" customHeight="1">
      <c r="A53" s="38"/>
      <c r="B53" s="39"/>
      <c r="C53" s="32" t="s">
        <v>243</v>
      </c>
      <c r="D53" s="40"/>
      <c r="E53" s="40"/>
      <c r="F53" s="40"/>
      <c r="G53" s="40"/>
      <c r="H53" s="40"/>
      <c r="I53" s="40"/>
      <c r="J53" s="40"/>
      <c r="K53" s="40"/>
      <c r="L53" s="145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s="2" customFormat="1" ht="16.5" customHeight="1">
      <c r="A54" s="38"/>
      <c r="B54" s="39"/>
      <c r="C54" s="40"/>
      <c r="D54" s="40"/>
      <c r="E54" s="69" t="str">
        <f>E11</f>
        <v>SO 812 - Náhradní výsadba (smyčka SP/DUSP)</v>
      </c>
      <c r="F54" s="40"/>
      <c r="G54" s="40"/>
      <c r="H54" s="40"/>
      <c r="I54" s="40"/>
      <c r="J54" s="40"/>
      <c r="K54" s="40"/>
      <c r="L54" s="145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s="2" customFormat="1" ht="6.96" customHeight="1">
      <c r="A55" s="38"/>
      <c r="B55" s="39"/>
      <c r="C55" s="40"/>
      <c r="D55" s="40"/>
      <c r="E55" s="40"/>
      <c r="F55" s="40"/>
      <c r="G55" s="40"/>
      <c r="H55" s="40"/>
      <c r="I55" s="40"/>
      <c r="J55" s="40"/>
      <c r="K55" s="40"/>
      <c r="L55" s="145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s="2" customFormat="1" ht="12" customHeight="1">
      <c r="A56" s="38"/>
      <c r="B56" s="39"/>
      <c r="C56" s="32" t="s">
        <v>21</v>
      </c>
      <c r="D56" s="40"/>
      <c r="E56" s="40"/>
      <c r="F56" s="27" t="str">
        <f>F14</f>
        <v xml:space="preserve"> </v>
      </c>
      <c r="G56" s="40"/>
      <c r="H56" s="40"/>
      <c r="I56" s="32" t="s">
        <v>23</v>
      </c>
      <c r="J56" s="72" t="str">
        <f>IF(J14="","",J14)</f>
        <v>20. 12. 2021</v>
      </c>
      <c r="K56" s="40"/>
      <c r="L56" s="145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s="2" customFormat="1" ht="6.96" customHeight="1">
      <c r="A57" s="38"/>
      <c r="B57" s="39"/>
      <c r="C57" s="40"/>
      <c r="D57" s="40"/>
      <c r="E57" s="40"/>
      <c r="F57" s="40"/>
      <c r="G57" s="40"/>
      <c r="H57" s="40"/>
      <c r="I57" s="40"/>
      <c r="J57" s="40"/>
      <c r="K57" s="40"/>
      <c r="L57" s="145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s="2" customFormat="1" ht="15.15" customHeight="1">
      <c r="A58" s="38"/>
      <c r="B58" s="39"/>
      <c r="C58" s="32" t="s">
        <v>25</v>
      </c>
      <c r="D58" s="40"/>
      <c r="E58" s="40"/>
      <c r="F58" s="27" t="str">
        <f>E17</f>
        <v xml:space="preserve"> </v>
      </c>
      <c r="G58" s="40"/>
      <c r="H58" s="40"/>
      <c r="I58" s="32" t="s">
        <v>30</v>
      </c>
      <c r="J58" s="36" t="str">
        <f>E23</f>
        <v xml:space="preserve"> </v>
      </c>
      <c r="K58" s="40"/>
      <c r="L58" s="145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</row>
    <row r="59" s="2" customFormat="1" ht="15.15" customHeight="1">
      <c r="A59" s="38"/>
      <c r="B59" s="39"/>
      <c r="C59" s="32" t="s">
        <v>28</v>
      </c>
      <c r="D59" s="40"/>
      <c r="E59" s="40"/>
      <c r="F59" s="27" t="str">
        <f>IF(E20="","",E20)</f>
        <v>Vyplň údaj</v>
      </c>
      <c r="G59" s="40"/>
      <c r="H59" s="40"/>
      <c r="I59" s="32" t="s">
        <v>32</v>
      </c>
      <c r="J59" s="36" t="str">
        <f>E26</f>
        <v xml:space="preserve"> </v>
      </c>
      <c r="K59" s="40"/>
      <c r="L59" s="145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</row>
    <row r="60" s="2" customFormat="1" ht="10.32" customHeight="1">
      <c r="A60" s="38"/>
      <c r="B60" s="39"/>
      <c r="C60" s="40"/>
      <c r="D60" s="40"/>
      <c r="E60" s="40"/>
      <c r="F60" s="40"/>
      <c r="G60" s="40"/>
      <c r="H60" s="40"/>
      <c r="I60" s="40"/>
      <c r="J60" s="40"/>
      <c r="K60" s="40"/>
      <c r="L60" s="145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</row>
    <row r="61" s="2" customFormat="1" ht="29.28" customHeight="1">
      <c r="A61" s="38"/>
      <c r="B61" s="39"/>
      <c r="C61" s="171" t="s">
        <v>246</v>
      </c>
      <c r="D61" s="172"/>
      <c r="E61" s="172"/>
      <c r="F61" s="172"/>
      <c r="G61" s="172"/>
      <c r="H61" s="172"/>
      <c r="I61" s="172"/>
      <c r="J61" s="173" t="s">
        <v>247</v>
      </c>
      <c r="K61" s="172"/>
      <c r="L61" s="145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 s="2" customFormat="1" ht="10.32" customHeight="1">
      <c r="A62" s="38"/>
      <c r="B62" s="39"/>
      <c r="C62" s="40"/>
      <c r="D62" s="40"/>
      <c r="E62" s="40"/>
      <c r="F62" s="40"/>
      <c r="G62" s="40"/>
      <c r="H62" s="40"/>
      <c r="I62" s="40"/>
      <c r="J62" s="40"/>
      <c r="K62" s="40"/>
      <c r="L62" s="145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</row>
    <row r="63" s="2" customFormat="1" ht="22.8" customHeight="1">
      <c r="A63" s="38"/>
      <c r="B63" s="39"/>
      <c r="C63" s="174" t="s">
        <v>67</v>
      </c>
      <c r="D63" s="40"/>
      <c r="E63" s="40"/>
      <c r="F63" s="40"/>
      <c r="G63" s="40"/>
      <c r="H63" s="40"/>
      <c r="I63" s="40"/>
      <c r="J63" s="102">
        <f>J86</f>
        <v>0</v>
      </c>
      <c r="K63" s="40"/>
      <c r="L63" s="145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U63" s="17" t="s">
        <v>248</v>
      </c>
    </row>
    <row r="64" s="9" customFormat="1" ht="24.96" customHeight="1">
      <c r="A64" s="9"/>
      <c r="B64" s="175"/>
      <c r="C64" s="176"/>
      <c r="D64" s="177" t="s">
        <v>287</v>
      </c>
      <c r="E64" s="178"/>
      <c r="F64" s="178"/>
      <c r="G64" s="178"/>
      <c r="H64" s="178"/>
      <c r="I64" s="178"/>
      <c r="J64" s="179">
        <f>J87</f>
        <v>0</v>
      </c>
      <c r="K64" s="176"/>
      <c r="L64" s="180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2" customFormat="1" ht="21.84" customHeight="1">
      <c r="A65" s="38"/>
      <c r="B65" s="39"/>
      <c r="C65" s="40"/>
      <c r="D65" s="40"/>
      <c r="E65" s="40"/>
      <c r="F65" s="40"/>
      <c r="G65" s="40"/>
      <c r="H65" s="40"/>
      <c r="I65" s="40"/>
      <c r="J65" s="40"/>
      <c r="K65" s="40"/>
      <c r="L65" s="145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 s="2" customFormat="1" ht="6.96" customHeight="1">
      <c r="A66" s="38"/>
      <c r="B66" s="59"/>
      <c r="C66" s="60"/>
      <c r="D66" s="60"/>
      <c r="E66" s="60"/>
      <c r="F66" s="60"/>
      <c r="G66" s="60"/>
      <c r="H66" s="60"/>
      <c r="I66" s="60"/>
      <c r="J66" s="60"/>
      <c r="K66" s="60"/>
      <c r="L66" s="145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</row>
    <row r="70" s="2" customFormat="1" ht="6.96" customHeight="1">
      <c r="A70" s="38"/>
      <c r="B70" s="61"/>
      <c r="C70" s="62"/>
      <c r="D70" s="62"/>
      <c r="E70" s="62"/>
      <c r="F70" s="62"/>
      <c r="G70" s="62"/>
      <c r="H70" s="62"/>
      <c r="I70" s="62"/>
      <c r="J70" s="62"/>
      <c r="K70" s="62"/>
      <c r="L70" s="145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</row>
    <row r="71" s="2" customFormat="1" ht="24.96" customHeight="1">
      <c r="A71" s="38"/>
      <c r="B71" s="39"/>
      <c r="C71" s="23" t="s">
        <v>250</v>
      </c>
      <c r="D71" s="40"/>
      <c r="E71" s="40"/>
      <c r="F71" s="40"/>
      <c r="G71" s="40"/>
      <c r="H71" s="40"/>
      <c r="I71" s="40"/>
      <c r="J71" s="40"/>
      <c r="K71" s="40"/>
      <c r="L71" s="145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</row>
    <row r="72" s="2" customFormat="1" ht="6.96" customHeight="1">
      <c r="A72" s="38"/>
      <c r="B72" s="39"/>
      <c r="C72" s="40"/>
      <c r="D72" s="40"/>
      <c r="E72" s="40"/>
      <c r="F72" s="40"/>
      <c r="G72" s="40"/>
      <c r="H72" s="40"/>
      <c r="I72" s="40"/>
      <c r="J72" s="40"/>
      <c r="K72" s="40"/>
      <c r="L72" s="145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</row>
    <row r="73" s="2" customFormat="1" ht="12" customHeight="1">
      <c r="A73" s="38"/>
      <c r="B73" s="39"/>
      <c r="C73" s="32" t="s">
        <v>16</v>
      </c>
      <c r="D73" s="40"/>
      <c r="E73" s="40"/>
      <c r="F73" s="40"/>
      <c r="G73" s="40"/>
      <c r="H73" s="40"/>
      <c r="I73" s="40"/>
      <c r="J73" s="40"/>
      <c r="K73" s="40"/>
      <c r="L73" s="145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</row>
    <row r="74" s="2" customFormat="1" ht="16.5" customHeight="1">
      <c r="A74" s="38"/>
      <c r="B74" s="39"/>
      <c r="C74" s="40"/>
      <c r="D74" s="40"/>
      <c r="E74" s="170" t="str">
        <f>E7</f>
        <v>3. STAVBA - FIALOVÁ - Vozovna Pisárky, etapa III. - vratná tramvajová smyčka</v>
      </c>
      <c r="F74" s="32"/>
      <c r="G74" s="32"/>
      <c r="H74" s="32"/>
      <c r="I74" s="40"/>
      <c r="J74" s="40"/>
      <c r="K74" s="40"/>
      <c r="L74" s="145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</row>
    <row r="75" s="1" customFormat="1" ht="12" customHeight="1">
      <c r="B75" s="21"/>
      <c r="C75" s="32" t="s">
        <v>241</v>
      </c>
      <c r="D75" s="22"/>
      <c r="E75" s="22"/>
      <c r="F75" s="22"/>
      <c r="G75" s="22"/>
      <c r="H75" s="22"/>
      <c r="I75" s="22"/>
      <c r="J75" s="22"/>
      <c r="K75" s="22"/>
      <c r="L75" s="20"/>
    </row>
    <row r="76" s="2" customFormat="1" ht="16.5" customHeight="1">
      <c r="A76" s="38"/>
      <c r="B76" s="39"/>
      <c r="C76" s="40"/>
      <c r="D76" s="40"/>
      <c r="E76" s="170" t="s">
        <v>6211</v>
      </c>
      <c r="F76" s="40"/>
      <c r="G76" s="40"/>
      <c r="H76" s="40"/>
      <c r="I76" s="40"/>
      <c r="J76" s="40"/>
      <c r="K76" s="40"/>
      <c r="L76" s="145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2" customHeight="1">
      <c r="A77" s="38"/>
      <c r="B77" s="39"/>
      <c r="C77" s="32" t="s">
        <v>243</v>
      </c>
      <c r="D77" s="40"/>
      <c r="E77" s="40"/>
      <c r="F77" s="40"/>
      <c r="G77" s="40"/>
      <c r="H77" s="40"/>
      <c r="I77" s="40"/>
      <c r="J77" s="40"/>
      <c r="K77" s="40"/>
      <c r="L77" s="145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78" s="2" customFormat="1" ht="16.5" customHeight="1">
      <c r="A78" s="38"/>
      <c r="B78" s="39"/>
      <c r="C78" s="40"/>
      <c r="D78" s="40"/>
      <c r="E78" s="69" t="str">
        <f>E11</f>
        <v>SO 812 - Náhradní výsadba (smyčka SP/DUSP)</v>
      </c>
      <c r="F78" s="40"/>
      <c r="G78" s="40"/>
      <c r="H78" s="40"/>
      <c r="I78" s="40"/>
      <c r="J78" s="40"/>
      <c r="K78" s="40"/>
      <c r="L78" s="145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</row>
    <row r="79" s="2" customFormat="1" ht="6.96" customHeight="1">
      <c r="A79" s="38"/>
      <c r="B79" s="39"/>
      <c r="C79" s="40"/>
      <c r="D79" s="40"/>
      <c r="E79" s="40"/>
      <c r="F79" s="40"/>
      <c r="G79" s="40"/>
      <c r="H79" s="40"/>
      <c r="I79" s="40"/>
      <c r="J79" s="40"/>
      <c r="K79" s="40"/>
      <c r="L79" s="145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</row>
    <row r="80" s="2" customFormat="1" ht="12" customHeight="1">
      <c r="A80" s="38"/>
      <c r="B80" s="39"/>
      <c r="C80" s="32" t="s">
        <v>21</v>
      </c>
      <c r="D80" s="40"/>
      <c r="E80" s="40"/>
      <c r="F80" s="27" t="str">
        <f>F14</f>
        <v xml:space="preserve"> </v>
      </c>
      <c r="G80" s="40"/>
      <c r="H80" s="40"/>
      <c r="I80" s="32" t="s">
        <v>23</v>
      </c>
      <c r="J80" s="72" t="str">
        <f>IF(J14="","",J14)</f>
        <v>20. 12. 2021</v>
      </c>
      <c r="K80" s="40"/>
      <c r="L80" s="145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6.96" customHeight="1">
      <c r="A81" s="38"/>
      <c r="B81" s="39"/>
      <c r="C81" s="40"/>
      <c r="D81" s="40"/>
      <c r="E81" s="40"/>
      <c r="F81" s="40"/>
      <c r="G81" s="40"/>
      <c r="H81" s="40"/>
      <c r="I81" s="40"/>
      <c r="J81" s="40"/>
      <c r="K81" s="40"/>
      <c r="L81" s="145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15.15" customHeight="1">
      <c r="A82" s="38"/>
      <c r="B82" s="39"/>
      <c r="C82" s="32" t="s">
        <v>25</v>
      </c>
      <c r="D82" s="40"/>
      <c r="E82" s="40"/>
      <c r="F82" s="27" t="str">
        <f>E17</f>
        <v xml:space="preserve"> </v>
      </c>
      <c r="G82" s="40"/>
      <c r="H82" s="40"/>
      <c r="I82" s="32" t="s">
        <v>30</v>
      </c>
      <c r="J82" s="36" t="str">
        <f>E23</f>
        <v xml:space="preserve"> </v>
      </c>
      <c r="K82" s="40"/>
      <c r="L82" s="145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15.15" customHeight="1">
      <c r="A83" s="38"/>
      <c r="B83" s="39"/>
      <c r="C83" s="32" t="s">
        <v>28</v>
      </c>
      <c r="D83" s="40"/>
      <c r="E83" s="40"/>
      <c r="F83" s="27" t="str">
        <f>IF(E20="","",E20)</f>
        <v>Vyplň údaj</v>
      </c>
      <c r="G83" s="40"/>
      <c r="H83" s="40"/>
      <c r="I83" s="32" t="s">
        <v>32</v>
      </c>
      <c r="J83" s="36" t="str">
        <f>E26</f>
        <v xml:space="preserve"> </v>
      </c>
      <c r="K83" s="40"/>
      <c r="L83" s="145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0.32" customHeight="1">
      <c r="A84" s="38"/>
      <c r="B84" s="39"/>
      <c r="C84" s="40"/>
      <c r="D84" s="40"/>
      <c r="E84" s="40"/>
      <c r="F84" s="40"/>
      <c r="G84" s="40"/>
      <c r="H84" s="40"/>
      <c r="I84" s="40"/>
      <c r="J84" s="40"/>
      <c r="K84" s="40"/>
      <c r="L84" s="145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10" customFormat="1" ht="29.28" customHeight="1">
      <c r="A85" s="181"/>
      <c r="B85" s="182"/>
      <c r="C85" s="183" t="s">
        <v>251</v>
      </c>
      <c r="D85" s="184" t="s">
        <v>54</v>
      </c>
      <c r="E85" s="184" t="s">
        <v>50</v>
      </c>
      <c r="F85" s="184" t="s">
        <v>51</v>
      </c>
      <c r="G85" s="184" t="s">
        <v>252</v>
      </c>
      <c r="H85" s="184" t="s">
        <v>253</v>
      </c>
      <c r="I85" s="184" t="s">
        <v>254</v>
      </c>
      <c r="J85" s="184" t="s">
        <v>247</v>
      </c>
      <c r="K85" s="185" t="s">
        <v>255</v>
      </c>
      <c r="L85" s="186"/>
      <c r="M85" s="92" t="s">
        <v>19</v>
      </c>
      <c r="N85" s="93" t="s">
        <v>39</v>
      </c>
      <c r="O85" s="93" t="s">
        <v>256</v>
      </c>
      <c r="P85" s="93" t="s">
        <v>257</v>
      </c>
      <c r="Q85" s="93" t="s">
        <v>258</v>
      </c>
      <c r="R85" s="93" t="s">
        <v>259</v>
      </c>
      <c r="S85" s="93" t="s">
        <v>260</v>
      </c>
      <c r="T85" s="94" t="s">
        <v>261</v>
      </c>
      <c r="U85" s="181"/>
      <c r="V85" s="181"/>
      <c r="W85" s="181"/>
      <c r="X85" s="181"/>
      <c r="Y85" s="181"/>
      <c r="Z85" s="181"/>
      <c r="AA85" s="181"/>
      <c r="AB85" s="181"/>
      <c r="AC85" s="181"/>
      <c r="AD85" s="181"/>
      <c r="AE85" s="181"/>
    </row>
    <row r="86" s="2" customFormat="1" ht="22.8" customHeight="1">
      <c r="A86" s="38"/>
      <c r="B86" s="39"/>
      <c r="C86" s="99" t="s">
        <v>262</v>
      </c>
      <c r="D86" s="40"/>
      <c r="E86" s="40"/>
      <c r="F86" s="40"/>
      <c r="G86" s="40"/>
      <c r="H86" s="40"/>
      <c r="I86" s="40"/>
      <c r="J86" s="187">
        <f>BK86</f>
        <v>0</v>
      </c>
      <c r="K86" s="40"/>
      <c r="L86" s="44"/>
      <c r="M86" s="95"/>
      <c r="N86" s="188"/>
      <c r="O86" s="96"/>
      <c r="P86" s="189">
        <f>P87</f>
        <v>0</v>
      </c>
      <c r="Q86" s="96"/>
      <c r="R86" s="189">
        <f>R87</f>
        <v>0</v>
      </c>
      <c r="S86" s="96"/>
      <c r="T86" s="190">
        <f>T87</f>
        <v>0</v>
      </c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T86" s="17" t="s">
        <v>68</v>
      </c>
      <c r="AU86" s="17" t="s">
        <v>248</v>
      </c>
      <c r="BK86" s="191">
        <f>BK87</f>
        <v>0</v>
      </c>
    </row>
    <row r="87" s="11" customFormat="1" ht="25.92" customHeight="1">
      <c r="A87" s="11"/>
      <c r="B87" s="192"/>
      <c r="C87" s="193"/>
      <c r="D87" s="194" t="s">
        <v>68</v>
      </c>
      <c r="E87" s="195" t="s">
        <v>76</v>
      </c>
      <c r="F87" s="195" t="s">
        <v>290</v>
      </c>
      <c r="G87" s="193"/>
      <c r="H87" s="193"/>
      <c r="I87" s="196"/>
      <c r="J87" s="197">
        <f>BK87</f>
        <v>0</v>
      </c>
      <c r="K87" s="193"/>
      <c r="L87" s="198"/>
      <c r="M87" s="199"/>
      <c r="N87" s="200"/>
      <c r="O87" s="200"/>
      <c r="P87" s="201">
        <f>SUM(P88:P89)</f>
        <v>0</v>
      </c>
      <c r="Q87" s="200"/>
      <c r="R87" s="201">
        <f>SUM(R88:R89)</f>
        <v>0</v>
      </c>
      <c r="S87" s="200"/>
      <c r="T87" s="202">
        <f>SUM(T88:T89)</f>
        <v>0</v>
      </c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R87" s="203" t="s">
        <v>265</v>
      </c>
      <c r="AT87" s="204" t="s">
        <v>68</v>
      </c>
      <c r="AU87" s="204" t="s">
        <v>69</v>
      </c>
      <c r="AY87" s="203" t="s">
        <v>266</v>
      </c>
      <c r="BK87" s="205">
        <f>SUM(BK88:BK89)</f>
        <v>0</v>
      </c>
    </row>
    <row r="88" s="2" customFormat="1" ht="16.5" customHeight="1">
      <c r="A88" s="38"/>
      <c r="B88" s="39"/>
      <c r="C88" s="206" t="s">
        <v>76</v>
      </c>
      <c r="D88" s="206" t="s">
        <v>267</v>
      </c>
      <c r="E88" s="207" t="s">
        <v>6471</v>
      </c>
      <c r="F88" s="208" t="s">
        <v>6472</v>
      </c>
      <c r="G88" s="209" t="s">
        <v>270</v>
      </c>
      <c r="H88" s="210">
        <v>1</v>
      </c>
      <c r="I88" s="211"/>
      <c r="J88" s="212">
        <f>ROUND(I88*H88,2)</f>
        <v>0</v>
      </c>
      <c r="K88" s="208" t="s">
        <v>19</v>
      </c>
      <c r="L88" s="44"/>
      <c r="M88" s="213" t="s">
        <v>19</v>
      </c>
      <c r="N88" s="214" t="s">
        <v>40</v>
      </c>
      <c r="O88" s="84"/>
      <c r="P88" s="215">
        <f>O88*H88</f>
        <v>0</v>
      </c>
      <c r="Q88" s="215">
        <v>0</v>
      </c>
      <c r="R88" s="215">
        <f>Q88*H88</f>
        <v>0</v>
      </c>
      <c r="S88" s="215">
        <v>0</v>
      </c>
      <c r="T88" s="216">
        <f>S88*H88</f>
        <v>0</v>
      </c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R88" s="217" t="s">
        <v>265</v>
      </c>
      <c r="AT88" s="217" t="s">
        <v>267</v>
      </c>
      <c r="AU88" s="217" t="s">
        <v>76</v>
      </c>
      <c r="AY88" s="17" t="s">
        <v>266</v>
      </c>
      <c r="BE88" s="218">
        <f>IF(N88="základní",J88,0)</f>
        <v>0</v>
      </c>
      <c r="BF88" s="218">
        <f>IF(N88="snížená",J88,0)</f>
        <v>0</v>
      </c>
      <c r="BG88" s="218">
        <f>IF(N88="zákl. přenesená",J88,0)</f>
        <v>0</v>
      </c>
      <c r="BH88" s="218">
        <f>IF(N88="sníž. přenesená",J88,0)</f>
        <v>0</v>
      </c>
      <c r="BI88" s="218">
        <f>IF(N88="nulová",J88,0)</f>
        <v>0</v>
      </c>
      <c r="BJ88" s="17" t="s">
        <v>76</v>
      </c>
      <c r="BK88" s="218">
        <f>ROUND(I88*H88,2)</f>
        <v>0</v>
      </c>
      <c r="BL88" s="17" t="s">
        <v>265</v>
      </c>
      <c r="BM88" s="217" t="s">
        <v>6473</v>
      </c>
    </row>
    <row r="89" s="12" customFormat="1">
      <c r="A89" s="12"/>
      <c r="B89" s="224"/>
      <c r="C89" s="225"/>
      <c r="D89" s="226" t="s">
        <v>275</v>
      </c>
      <c r="E89" s="227" t="s">
        <v>239</v>
      </c>
      <c r="F89" s="228" t="s">
        <v>6474</v>
      </c>
      <c r="G89" s="225"/>
      <c r="H89" s="229">
        <v>1</v>
      </c>
      <c r="I89" s="230"/>
      <c r="J89" s="225"/>
      <c r="K89" s="225"/>
      <c r="L89" s="231"/>
      <c r="M89" s="232"/>
      <c r="N89" s="233"/>
      <c r="O89" s="233"/>
      <c r="P89" s="233"/>
      <c r="Q89" s="233"/>
      <c r="R89" s="233"/>
      <c r="S89" s="233"/>
      <c r="T89" s="234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T89" s="235" t="s">
        <v>275</v>
      </c>
      <c r="AU89" s="235" t="s">
        <v>76</v>
      </c>
      <c r="AV89" s="12" t="s">
        <v>78</v>
      </c>
      <c r="AW89" s="12" t="s">
        <v>31</v>
      </c>
      <c r="AX89" s="12" t="s">
        <v>76</v>
      </c>
      <c r="AY89" s="235" t="s">
        <v>266</v>
      </c>
    </row>
    <row r="90" s="2" customFormat="1" ht="6.96" customHeight="1">
      <c r="A90" s="38"/>
      <c r="B90" s="59"/>
      <c r="C90" s="60"/>
      <c r="D90" s="60"/>
      <c r="E90" s="60"/>
      <c r="F90" s="60"/>
      <c r="G90" s="60"/>
      <c r="H90" s="60"/>
      <c r="I90" s="60"/>
      <c r="J90" s="60"/>
      <c r="K90" s="60"/>
      <c r="L90" s="44"/>
      <c r="M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</sheetData>
  <sheetProtection sheet="1" autoFilter="0" formatColumns="0" formatRows="0" objects="1" scenarios="1" spinCount="100000" saltValue="QWHdtTnYadBAmHearZU9cIY289Ru+3i8/4utKZ64NJrf8CpAkHIZBIwR69COds8Gul+xwkyilJn1SqwRB8EWUw==" hashValue="ojfkJ6/5qGwT5OboTZGa2nvS3CzKNOaEvEtc4V+I9ktJCEZF5xfnspmRtMJGnzkapVt3nmn8wt3JXS47DypYWA==" algorithmName="SHA-512" password="CC35"/>
  <autoFilter ref="C85:K89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4:H74"/>
    <mergeCell ref="E76:H76"/>
    <mergeCell ref="E78:H78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4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235</v>
      </c>
    </row>
    <row r="3" hidden="1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20"/>
      <c r="AT3" s="17" t="s">
        <v>78</v>
      </c>
    </row>
    <row r="4" hidden="1" s="1" customFormat="1" ht="24.96" customHeight="1">
      <c r="B4" s="20"/>
      <c r="D4" s="141" t="s">
        <v>240</v>
      </c>
      <c r="L4" s="20"/>
      <c r="M4" s="142" t="s">
        <v>10</v>
      </c>
      <c r="AT4" s="17" t="s">
        <v>4</v>
      </c>
    </row>
    <row r="5" hidden="1" s="1" customFormat="1" ht="6.96" customHeight="1">
      <c r="B5" s="20"/>
      <c r="L5" s="20"/>
    </row>
    <row r="6" hidden="1" s="1" customFormat="1" ht="12" customHeight="1">
      <c r="B6" s="20"/>
      <c r="D6" s="143" t="s">
        <v>16</v>
      </c>
      <c r="L6" s="20"/>
    </row>
    <row r="7" hidden="1" s="1" customFormat="1" ht="16.5" customHeight="1">
      <c r="B7" s="20"/>
      <c r="E7" s="144" t="str">
        <f>'Rekapitulace stavby'!K6</f>
        <v>3. STAVBA - FIALOVÁ - Vozovna Pisárky, etapa III. - vratná tramvajová smyčka</v>
      </c>
      <c r="F7" s="143"/>
      <c r="G7" s="143"/>
      <c r="H7" s="143"/>
      <c r="L7" s="20"/>
    </row>
    <row r="8" hidden="1" s="1" customFormat="1" ht="12" customHeight="1">
      <c r="B8" s="20"/>
      <c r="D8" s="143" t="s">
        <v>241</v>
      </c>
      <c r="L8" s="20"/>
    </row>
    <row r="9" hidden="1" s="2" customFormat="1" ht="16.5" customHeight="1">
      <c r="A9" s="38"/>
      <c r="B9" s="44"/>
      <c r="C9" s="38"/>
      <c r="D9" s="38"/>
      <c r="E9" s="144" t="s">
        <v>6475</v>
      </c>
      <c r="F9" s="38"/>
      <c r="G9" s="38"/>
      <c r="H9" s="38"/>
      <c r="I9" s="38"/>
      <c r="J9" s="38"/>
      <c r="K9" s="38"/>
      <c r="L9" s="145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hidden="1" s="2" customFormat="1" ht="12" customHeight="1">
      <c r="A10" s="38"/>
      <c r="B10" s="44"/>
      <c r="C10" s="38"/>
      <c r="D10" s="143" t="s">
        <v>243</v>
      </c>
      <c r="E10" s="38"/>
      <c r="F10" s="38"/>
      <c r="G10" s="38"/>
      <c r="H10" s="38"/>
      <c r="I10" s="38"/>
      <c r="J10" s="38"/>
      <c r="K10" s="38"/>
      <c r="L10" s="145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hidden="1" s="2" customFormat="1" ht="16.5" customHeight="1">
      <c r="A11" s="38"/>
      <c r="B11" s="44"/>
      <c r="C11" s="38"/>
      <c r="D11" s="38"/>
      <c r="E11" s="146" t="s">
        <v>6476</v>
      </c>
      <c r="F11" s="38"/>
      <c r="G11" s="38"/>
      <c r="H11" s="38"/>
      <c r="I11" s="38"/>
      <c r="J11" s="38"/>
      <c r="K11" s="38"/>
      <c r="L11" s="145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hidden="1" s="2" customFormat="1">
      <c r="A12" s="38"/>
      <c r="B12" s="44"/>
      <c r="C12" s="38"/>
      <c r="D12" s="38"/>
      <c r="E12" s="38"/>
      <c r="F12" s="38"/>
      <c r="G12" s="38"/>
      <c r="H12" s="38"/>
      <c r="I12" s="38"/>
      <c r="J12" s="38"/>
      <c r="K12" s="38"/>
      <c r="L12" s="145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hidden="1" s="2" customFormat="1" ht="12" customHeight="1">
      <c r="A13" s="38"/>
      <c r="B13" s="44"/>
      <c r="C13" s="38"/>
      <c r="D13" s="143" t="s">
        <v>18</v>
      </c>
      <c r="E13" s="38"/>
      <c r="F13" s="133" t="s">
        <v>19</v>
      </c>
      <c r="G13" s="38"/>
      <c r="H13" s="38"/>
      <c r="I13" s="143" t="s">
        <v>20</v>
      </c>
      <c r="J13" s="133" t="s">
        <v>19</v>
      </c>
      <c r="K13" s="38"/>
      <c r="L13" s="145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hidden="1" s="2" customFormat="1" ht="12" customHeight="1">
      <c r="A14" s="38"/>
      <c r="B14" s="44"/>
      <c r="C14" s="38"/>
      <c r="D14" s="143" t="s">
        <v>21</v>
      </c>
      <c r="E14" s="38"/>
      <c r="F14" s="133" t="s">
        <v>22</v>
      </c>
      <c r="G14" s="38"/>
      <c r="H14" s="38"/>
      <c r="I14" s="143" t="s">
        <v>23</v>
      </c>
      <c r="J14" s="147" t="str">
        <f>'Rekapitulace stavby'!AN8</f>
        <v>20. 12. 2021</v>
      </c>
      <c r="K14" s="38"/>
      <c r="L14" s="145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hidden="1" s="2" customFormat="1" ht="10.8" customHeight="1">
      <c r="A15" s="38"/>
      <c r="B15" s="44"/>
      <c r="C15" s="38"/>
      <c r="D15" s="38"/>
      <c r="E15" s="38"/>
      <c r="F15" s="38"/>
      <c r="G15" s="38"/>
      <c r="H15" s="38"/>
      <c r="I15" s="38"/>
      <c r="J15" s="38"/>
      <c r="K15" s="38"/>
      <c r="L15" s="145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hidden="1" s="2" customFormat="1" ht="12" customHeight="1">
      <c r="A16" s="38"/>
      <c r="B16" s="44"/>
      <c r="C16" s="38"/>
      <c r="D16" s="143" t="s">
        <v>25</v>
      </c>
      <c r="E16" s="38"/>
      <c r="F16" s="38"/>
      <c r="G16" s="38"/>
      <c r="H16" s="38"/>
      <c r="I16" s="143" t="s">
        <v>26</v>
      </c>
      <c r="J16" s="133" t="str">
        <f>IF('Rekapitulace stavby'!AN10="","",'Rekapitulace stavby'!AN10)</f>
        <v/>
      </c>
      <c r="K16" s="38"/>
      <c r="L16" s="145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hidden="1" s="2" customFormat="1" ht="18" customHeight="1">
      <c r="A17" s="38"/>
      <c r="B17" s="44"/>
      <c r="C17" s="38"/>
      <c r="D17" s="38"/>
      <c r="E17" s="133" t="str">
        <f>IF('Rekapitulace stavby'!E11="","",'Rekapitulace stavby'!E11)</f>
        <v xml:space="preserve"> </v>
      </c>
      <c r="F17" s="38"/>
      <c r="G17" s="38"/>
      <c r="H17" s="38"/>
      <c r="I17" s="143" t="s">
        <v>27</v>
      </c>
      <c r="J17" s="133" t="str">
        <f>IF('Rekapitulace stavby'!AN11="","",'Rekapitulace stavby'!AN11)</f>
        <v/>
      </c>
      <c r="K17" s="38"/>
      <c r="L17" s="145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hidden="1" s="2" customFormat="1" ht="6.96" customHeight="1">
      <c r="A18" s="38"/>
      <c r="B18" s="44"/>
      <c r="C18" s="38"/>
      <c r="D18" s="38"/>
      <c r="E18" s="38"/>
      <c r="F18" s="38"/>
      <c r="G18" s="38"/>
      <c r="H18" s="38"/>
      <c r="I18" s="38"/>
      <c r="J18" s="38"/>
      <c r="K18" s="38"/>
      <c r="L18" s="145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hidden="1" s="2" customFormat="1" ht="12" customHeight="1">
      <c r="A19" s="38"/>
      <c r="B19" s="44"/>
      <c r="C19" s="38"/>
      <c r="D19" s="143" t="s">
        <v>28</v>
      </c>
      <c r="E19" s="38"/>
      <c r="F19" s="38"/>
      <c r="G19" s="38"/>
      <c r="H19" s="38"/>
      <c r="I19" s="143" t="s">
        <v>26</v>
      </c>
      <c r="J19" s="33" t="str">
        <f>'Rekapitulace stavby'!AN13</f>
        <v>Vyplň údaj</v>
      </c>
      <c r="K19" s="38"/>
      <c r="L19" s="145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hidden="1" s="2" customFormat="1" ht="18" customHeight="1">
      <c r="A20" s="38"/>
      <c r="B20" s="44"/>
      <c r="C20" s="38"/>
      <c r="D20" s="38"/>
      <c r="E20" s="33" t="str">
        <f>'Rekapitulace stavby'!E14</f>
        <v>Vyplň údaj</v>
      </c>
      <c r="F20" s="133"/>
      <c r="G20" s="133"/>
      <c r="H20" s="133"/>
      <c r="I20" s="143" t="s">
        <v>27</v>
      </c>
      <c r="J20" s="33" t="str">
        <f>'Rekapitulace stavby'!AN14</f>
        <v>Vyplň údaj</v>
      </c>
      <c r="K20" s="38"/>
      <c r="L20" s="145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hidden="1" s="2" customFormat="1" ht="6.96" customHeight="1">
      <c r="A21" s="38"/>
      <c r="B21" s="44"/>
      <c r="C21" s="38"/>
      <c r="D21" s="38"/>
      <c r="E21" s="38"/>
      <c r="F21" s="38"/>
      <c r="G21" s="38"/>
      <c r="H21" s="38"/>
      <c r="I21" s="38"/>
      <c r="J21" s="38"/>
      <c r="K21" s="38"/>
      <c r="L21" s="145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hidden="1" s="2" customFormat="1" ht="12" customHeight="1">
      <c r="A22" s="38"/>
      <c r="B22" s="44"/>
      <c r="C22" s="38"/>
      <c r="D22" s="143" t="s">
        <v>30</v>
      </c>
      <c r="E22" s="38"/>
      <c r="F22" s="38"/>
      <c r="G22" s="38"/>
      <c r="H22" s="38"/>
      <c r="I22" s="143" t="s">
        <v>26</v>
      </c>
      <c r="J22" s="133" t="str">
        <f>IF('Rekapitulace stavby'!AN16="","",'Rekapitulace stavby'!AN16)</f>
        <v/>
      </c>
      <c r="K22" s="38"/>
      <c r="L22" s="145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hidden="1" s="2" customFormat="1" ht="18" customHeight="1">
      <c r="A23" s="38"/>
      <c r="B23" s="44"/>
      <c r="C23" s="38"/>
      <c r="D23" s="38"/>
      <c r="E23" s="133" t="str">
        <f>IF('Rekapitulace stavby'!E17="","",'Rekapitulace stavby'!E17)</f>
        <v xml:space="preserve"> </v>
      </c>
      <c r="F23" s="38"/>
      <c r="G23" s="38"/>
      <c r="H23" s="38"/>
      <c r="I23" s="143" t="s">
        <v>27</v>
      </c>
      <c r="J23" s="133" t="str">
        <f>IF('Rekapitulace stavby'!AN17="","",'Rekapitulace stavby'!AN17)</f>
        <v/>
      </c>
      <c r="K23" s="38"/>
      <c r="L23" s="145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hidden="1" s="2" customFormat="1" ht="6.96" customHeight="1">
      <c r="A24" s="38"/>
      <c r="B24" s="44"/>
      <c r="C24" s="38"/>
      <c r="D24" s="38"/>
      <c r="E24" s="38"/>
      <c r="F24" s="38"/>
      <c r="G24" s="38"/>
      <c r="H24" s="38"/>
      <c r="I24" s="38"/>
      <c r="J24" s="38"/>
      <c r="K24" s="38"/>
      <c r="L24" s="145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hidden="1" s="2" customFormat="1" ht="12" customHeight="1">
      <c r="A25" s="38"/>
      <c r="B25" s="44"/>
      <c r="C25" s="38"/>
      <c r="D25" s="143" t="s">
        <v>32</v>
      </c>
      <c r="E25" s="38"/>
      <c r="F25" s="38"/>
      <c r="G25" s="38"/>
      <c r="H25" s="38"/>
      <c r="I25" s="143" t="s">
        <v>26</v>
      </c>
      <c r="J25" s="133" t="str">
        <f>IF('Rekapitulace stavby'!AN19="","",'Rekapitulace stavby'!AN19)</f>
        <v/>
      </c>
      <c r="K25" s="38"/>
      <c r="L25" s="145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hidden="1" s="2" customFormat="1" ht="18" customHeight="1">
      <c r="A26" s="38"/>
      <c r="B26" s="44"/>
      <c r="C26" s="38"/>
      <c r="D26" s="38"/>
      <c r="E26" s="133" t="str">
        <f>IF('Rekapitulace stavby'!E20="","",'Rekapitulace stavby'!E20)</f>
        <v xml:space="preserve"> </v>
      </c>
      <c r="F26" s="38"/>
      <c r="G26" s="38"/>
      <c r="H26" s="38"/>
      <c r="I26" s="143" t="s">
        <v>27</v>
      </c>
      <c r="J26" s="133" t="str">
        <f>IF('Rekapitulace stavby'!AN20="","",'Rekapitulace stavby'!AN20)</f>
        <v/>
      </c>
      <c r="K26" s="38"/>
      <c r="L26" s="145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hidden="1" s="2" customFormat="1" ht="6.96" customHeight="1">
      <c r="A27" s="38"/>
      <c r="B27" s="44"/>
      <c r="C27" s="38"/>
      <c r="D27" s="38"/>
      <c r="E27" s="38"/>
      <c r="F27" s="38"/>
      <c r="G27" s="38"/>
      <c r="H27" s="38"/>
      <c r="I27" s="38"/>
      <c r="J27" s="38"/>
      <c r="K27" s="38"/>
      <c r="L27" s="145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hidden="1" s="2" customFormat="1" ht="12" customHeight="1">
      <c r="A28" s="38"/>
      <c r="B28" s="44"/>
      <c r="C28" s="38"/>
      <c r="D28" s="143" t="s">
        <v>33</v>
      </c>
      <c r="E28" s="38"/>
      <c r="F28" s="38"/>
      <c r="G28" s="38"/>
      <c r="H28" s="38"/>
      <c r="I28" s="38"/>
      <c r="J28" s="38"/>
      <c r="K28" s="38"/>
      <c r="L28" s="145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hidden="1" s="8" customFormat="1" ht="16.5" customHeight="1">
      <c r="A29" s="148"/>
      <c r="B29" s="149"/>
      <c r="C29" s="148"/>
      <c r="D29" s="148"/>
      <c r="E29" s="150" t="s">
        <v>19</v>
      </c>
      <c r="F29" s="150"/>
      <c r="G29" s="150"/>
      <c r="H29" s="150"/>
      <c r="I29" s="148"/>
      <c r="J29" s="148"/>
      <c r="K29" s="148"/>
      <c r="L29" s="151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</row>
    <row r="30" hidden="1" s="2" customFormat="1" ht="6.96" customHeight="1">
      <c r="A30" s="38"/>
      <c r="B30" s="44"/>
      <c r="C30" s="38"/>
      <c r="D30" s="38"/>
      <c r="E30" s="38"/>
      <c r="F30" s="38"/>
      <c r="G30" s="38"/>
      <c r="H30" s="38"/>
      <c r="I30" s="38"/>
      <c r="J30" s="38"/>
      <c r="K30" s="38"/>
      <c r="L30" s="145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hidden="1" s="2" customFormat="1" ht="6.96" customHeight="1">
      <c r="A31" s="38"/>
      <c r="B31" s="44"/>
      <c r="C31" s="38"/>
      <c r="D31" s="152"/>
      <c r="E31" s="152"/>
      <c r="F31" s="152"/>
      <c r="G31" s="152"/>
      <c r="H31" s="152"/>
      <c r="I31" s="152"/>
      <c r="J31" s="152"/>
      <c r="K31" s="152"/>
      <c r="L31" s="145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hidden="1" s="2" customFormat="1" ht="25.44" customHeight="1">
      <c r="A32" s="38"/>
      <c r="B32" s="44"/>
      <c r="C32" s="38"/>
      <c r="D32" s="153" t="s">
        <v>35</v>
      </c>
      <c r="E32" s="38"/>
      <c r="F32" s="38"/>
      <c r="G32" s="38"/>
      <c r="H32" s="38"/>
      <c r="I32" s="38"/>
      <c r="J32" s="154">
        <f>ROUND(J86, 2)</f>
        <v>0</v>
      </c>
      <c r="K32" s="38"/>
      <c r="L32" s="145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hidden="1" s="2" customFormat="1" ht="6.96" customHeight="1">
      <c r="A33" s="38"/>
      <c r="B33" s="44"/>
      <c r="C33" s="38"/>
      <c r="D33" s="152"/>
      <c r="E33" s="152"/>
      <c r="F33" s="152"/>
      <c r="G33" s="152"/>
      <c r="H33" s="152"/>
      <c r="I33" s="152"/>
      <c r="J33" s="152"/>
      <c r="K33" s="152"/>
      <c r="L33" s="145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hidden="1" s="2" customFormat="1" ht="14.4" customHeight="1">
      <c r="A34" s="38"/>
      <c r="B34" s="44"/>
      <c r="C34" s="38"/>
      <c r="D34" s="38"/>
      <c r="E34" s="38"/>
      <c r="F34" s="155" t="s">
        <v>37</v>
      </c>
      <c r="G34" s="38"/>
      <c r="H34" s="38"/>
      <c r="I34" s="155" t="s">
        <v>36</v>
      </c>
      <c r="J34" s="155" t="s">
        <v>38</v>
      </c>
      <c r="K34" s="38"/>
      <c r="L34" s="145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156" t="s">
        <v>39</v>
      </c>
      <c r="E35" s="143" t="s">
        <v>40</v>
      </c>
      <c r="F35" s="157">
        <f>ROUND((SUM(BE86:BE89)),  2)</f>
        <v>0</v>
      </c>
      <c r="G35" s="38"/>
      <c r="H35" s="38"/>
      <c r="I35" s="158">
        <v>0.20999999999999999</v>
      </c>
      <c r="J35" s="157">
        <f>ROUND(((SUM(BE86:BE89))*I35),  2)</f>
        <v>0</v>
      </c>
      <c r="K35" s="38"/>
      <c r="L35" s="145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3" t="s">
        <v>41</v>
      </c>
      <c r="F36" s="157">
        <f>ROUND((SUM(BF86:BF89)),  2)</f>
        <v>0</v>
      </c>
      <c r="G36" s="38"/>
      <c r="H36" s="38"/>
      <c r="I36" s="158">
        <v>0.14999999999999999</v>
      </c>
      <c r="J36" s="157">
        <f>ROUND(((SUM(BF86:BF89))*I36),  2)</f>
        <v>0</v>
      </c>
      <c r="K36" s="38"/>
      <c r="L36" s="145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3" t="s">
        <v>42</v>
      </c>
      <c r="F37" s="157">
        <f>ROUND((SUM(BG86:BG89)),  2)</f>
        <v>0</v>
      </c>
      <c r="G37" s="38"/>
      <c r="H37" s="38"/>
      <c r="I37" s="158">
        <v>0.20999999999999999</v>
      </c>
      <c r="J37" s="157">
        <f>0</f>
        <v>0</v>
      </c>
      <c r="K37" s="38"/>
      <c r="L37" s="145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44"/>
      <c r="C38" s="38"/>
      <c r="D38" s="38"/>
      <c r="E38" s="143" t="s">
        <v>43</v>
      </c>
      <c r="F38" s="157">
        <f>ROUND((SUM(BH86:BH89)),  2)</f>
        <v>0</v>
      </c>
      <c r="G38" s="38"/>
      <c r="H38" s="38"/>
      <c r="I38" s="158">
        <v>0.14999999999999999</v>
      </c>
      <c r="J38" s="157">
        <f>0</f>
        <v>0</v>
      </c>
      <c r="K38" s="38"/>
      <c r="L38" s="145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44"/>
      <c r="C39" s="38"/>
      <c r="D39" s="38"/>
      <c r="E39" s="143" t="s">
        <v>44</v>
      </c>
      <c r="F39" s="157">
        <f>ROUND((SUM(BI86:BI89)),  2)</f>
        <v>0</v>
      </c>
      <c r="G39" s="38"/>
      <c r="H39" s="38"/>
      <c r="I39" s="158">
        <v>0</v>
      </c>
      <c r="J39" s="157">
        <f>0</f>
        <v>0</v>
      </c>
      <c r="K39" s="38"/>
      <c r="L39" s="145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hidden="1" s="2" customFormat="1" ht="6.96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145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hidden="1" s="2" customFormat="1" ht="25.44" customHeight="1">
      <c r="A41" s="38"/>
      <c r="B41" s="44"/>
      <c r="C41" s="159"/>
      <c r="D41" s="160" t="s">
        <v>45</v>
      </c>
      <c r="E41" s="161"/>
      <c r="F41" s="161"/>
      <c r="G41" s="162" t="s">
        <v>46</v>
      </c>
      <c r="H41" s="163" t="s">
        <v>47</v>
      </c>
      <c r="I41" s="161"/>
      <c r="J41" s="164">
        <f>SUM(J32:J39)</f>
        <v>0</v>
      </c>
      <c r="K41" s="165"/>
      <c r="L41" s="145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hidden="1" s="2" customFormat="1" ht="14.4" customHeight="1">
      <c r="A42" s="38"/>
      <c r="B42" s="166"/>
      <c r="C42" s="167"/>
      <c r="D42" s="167"/>
      <c r="E42" s="167"/>
      <c r="F42" s="167"/>
      <c r="G42" s="167"/>
      <c r="H42" s="167"/>
      <c r="I42" s="167"/>
      <c r="J42" s="167"/>
      <c r="K42" s="167"/>
      <c r="L42" s="145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hidden="1"/>
    <row r="44" hidden="1"/>
    <row r="45" hidden="1"/>
    <row r="46" s="2" customFormat="1" ht="6.96" customHeight="1">
      <c r="A46" s="38"/>
      <c r="B46" s="168"/>
      <c r="C46" s="169"/>
      <c r="D46" s="169"/>
      <c r="E46" s="169"/>
      <c r="F46" s="169"/>
      <c r="G46" s="169"/>
      <c r="H46" s="169"/>
      <c r="I46" s="169"/>
      <c r="J46" s="169"/>
      <c r="K46" s="169"/>
      <c r="L46" s="145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s="2" customFormat="1" ht="24.96" customHeight="1">
      <c r="A47" s="38"/>
      <c r="B47" s="39"/>
      <c r="C47" s="23" t="s">
        <v>245</v>
      </c>
      <c r="D47" s="40"/>
      <c r="E47" s="40"/>
      <c r="F47" s="40"/>
      <c r="G47" s="40"/>
      <c r="H47" s="40"/>
      <c r="I47" s="40"/>
      <c r="J47" s="40"/>
      <c r="K47" s="40"/>
      <c r="L47" s="145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s="2" customFormat="1" ht="6.96" customHeight="1">
      <c r="A48" s="38"/>
      <c r="B48" s="39"/>
      <c r="C48" s="40"/>
      <c r="D48" s="40"/>
      <c r="E48" s="40"/>
      <c r="F48" s="40"/>
      <c r="G48" s="40"/>
      <c r="H48" s="40"/>
      <c r="I48" s="40"/>
      <c r="J48" s="40"/>
      <c r="K48" s="40"/>
      <c r="L48" s="145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s="2" customFormat="1" ht="12" customHeight="1">
      <c r="A49" s="38"/>
      <c r="B49" s="39"/>
      <c r="C49" s="32" t="s">
        <v>16</v>
      </c>
      <c r="D49" s="40"/>
      <c r="E49" s="40"/>
      <c r="F49" s="40"/>
      <c r="G49" s="40"/>
      <c r="H49" s="40"/>
      <c r="I49" s="40"/>
      <c r="J49" s="40"/>
      <c r="K49" s="40"/>
      <c r="L49" s="145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s="2" customFormat="1" ht="16.5" customHeight="1">
      <c r="A50" s="38"/>
      <c r="B50" s="39"/>
      <c r="C50" s="40"/>
      <c r="D50" s="40"/>
      <c r="E50" s="170" t="str">
        <f>E7</f>
        <v>3. STAVBA - FIALOVÁ - Vozovna Pisárky, etapa III. - vratná tramvajová smyčka</v>
      </c>
      <c r="F50" s="32"/>
      <c r="G50" s="32"/>
      <c r="H50" s="32"/>
      <c r="I50" s="40"/>
      <c r="J50" s="40"/>
      <c r="K50" s="40"/>
      <c r="L50" s="145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s="1" customFormat="1" ht="12" customHeight="1">
      <c r="B51" s="21"/>
      <c r="C51" s="32" t="s">
        <v>241</v>
      </c>
      <c r="D51" s="22"/>
      <c r="E51" s="22"/>
      <c r="F51" s="22"/>
      <c r="G51" s="22"/>
      <c r="H51" s="22"/>
      <c r="I51" s="22"/>
      <c r="J51" s="22"/>
      <c r="K51" s="22"/>
      <c r="L51" s="20"/>
    </row>
    <row r="52" s="2" customFormat="1" ht="16.5" customHeight="1">
      <c r="A52" s="38"/>
      <c r="B52" s="39"/>
      <c r="C52" s="40"/>
      <c r="D52" s="40"/>
      <c r="E52" s="170" t="s">
        <v>6475</v>
      </c>
      <c r="F52" s="40"/>
      <c r="G52" s="40"/>
      <c r="H52" s="40"/>
      <c r="I52" s="40"/>
      <c r="J52" s="40"/>
      <c r="K52" s="40"/>
      <c r="L52" s="145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s="2" customFormat="1" ht="12" customHeight="1">
      <c r="A53" s="38"/>
      <c r="B53" s="39"/>
      <c r="C53" s="32" t="s">
        <v>243</v>
      </c>
      <c r="D53" s="40"/>
      <c r="E53" s="40"/>
      <c r="F53" s="40"/>
      <c r="G53" s="40"/>
      <c r="H53" s="40"/>
      <c r="I53" s="40"/>
      <c r="J53" s="40"/>
      <c r="K53" s="40"/>
      <c r="L53" s="145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s="2" customFormat="1" ht="16.5" customHeight="1">
      <c r="A54" s="38"/>
      <c r="B54" s="39"/>
      <c r="C54" s="40"/>
      <c r="D54" s="40"/>
      <c r="E54" s="69" t="str">
        <f>E11</f>
        <v>PS 1001 - Informační LED panely</v>
      </c>
      <c r="F54" s="40"/>
      <c r="G54" s="40"/>
      <c r="H54" s="40"/>
      <c r="I54" s="40"/>
      <c r="J54" s="40"/>
      <c r="K54" s="40"/>
      <c r="L54" s="145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s="2" customFormat="1" ht="6.96" customHeight="1">
      <c r="A55" s="38"/>
      <c r="B55" s="39"/>
      <c r="C55" s="40"/>
      <c r="D55" s="40"/>
      <c r="E55" s="40"/>
      <c r="F55" s="40"/>
      <c r="G55" s="40"/>
      <c r="H55" s="40"/>
      <c r="I55" s="40"/>
      <c r="J55" s="40"/>
      <c r="K55" s="40"/>
      <c r="L55" s="145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s="2" customFormat="1" ht="12" customHeight="1">
      <c r="A56" s="38"/>
      <c r="B56" s="39"/>
      <c r="C56" s="32" t="s">
        <v>21</v>
      </c>
      <c r="D56" s="40"/>
      <c r="E56" s="40"/>
      <c r="F56" s="27" t="str">
        <f>F14</f>
        <v xml:space="preserve"> </v>
      </c>
      <c r="G56" s="40"/>
      <c r="H56" s="40"/>
      <c r="I56" s="32" t="s">
        <v>23</v>
      </c>
      <c r="J56" s="72" t="str">
        <f>IF(J14="","",J14)</f>
        <v>20. 12. 2021</v>
      </c>
      <c r="K56" s="40"/>
      <c r="L56" s="145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s="2" customFormat="1" ht="6.96" customHeight="1">
      <c r="A57" s="38"/>
      <c r="B57" s="39"/>
      <c r="C57" s="40"/>
      <c r="D57" s="40"/>
      <c r="E57" s="40"/>
      <c r="F57" s="40"/>
      <c r="G57" s="40"/>
      <c r="H57" s="40"/>
      <c r="I57" s="40"/>
      <c r="J57" s="40"/>
      <c r="K57" s="40"/>
      <c r="L57" s="145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s="2" customFormat="1" ht="15.15" customHeight="1">
      <c r="A58" s="38"/>
      <c r="B58" s="39"/>
      <c r="C58" s="32" t="s">
        <v>25</v>
      </c>
      <c r="D58" s="40"/>
      <c r="E58" s="40"/>
      <c r="F58" s="27" t="str">
        <f>E17</f>
        <v xml:space="preserve"> </v>
      </c>
      <c r="G58" s="40"/>
      <c r="H58" s="40"/>
      <c r="I58" s="32" t="s">
        <v>30</v>
      </c>
      <c r="J58" s="36" t="str">
        <f>E23</f>
        <v xml:space="preserve"> </v>
      </c>
      <c r="K58" s="40"/>
      <c r="L58" s="145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</row>
    <row r="59" s="2" customFormat="1" ht="15.15" customHeight="1">
      <c r="A59" s="38"/>
      <c r="B59" s="39"/>
      <c r="C59" s="32" t="s">
        <v>28</v>
      </c>
      <c r="D59" s="40"/>
      <c r="E59" s="40"/>
      <c r="F59" s="27" t="str">
        <f>IF(E20="","",E20)</f>
        <v>Vyplň údaj</v>
      </c>
      <c r="G59" s="40"/>
      <c r="H59" s="40"/>
      <c r="I59" s="32" t="s">
        <v>32</v>
      </c>
      <c r="J59" s="36" t="str">
        <f>E26</f>
        <v xml:space="preserve"> </v>
      </c>
      <c r="K59" s="40"/>
      <c r="L59" s="145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</row>
    <row r="60" s="2" customFormat="1" ht="10.32" customHeight="1">
      <c r="A60" s="38"/>
      <c r="B60" s="39"/>
      <c r="C60" s="40"/>
      <c r="D60" s="40"/>
      <c r="E60" s="40"/>
      <c r="F60" s="40"/>
      <c r="G60" s="40"/>
      <c r="H60" s="40"/>
      <c r="I60" s="40"/>
      <c r="J60" s="40"/>
      <c r="K60" s="40"/>
      <c r="L60" s="145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</row>
    <row r="61" s="2" customFormat="1" ht="29.28" customHeight="1">
      <c r="A61" s="38"/>
      <c r="B61" s="39"/>
      <c r="C61" s="171" t="s">
        <v>246</v>
      </c>
      <c r="D61" s="172"/>
      <c r="E61" s="172"/>
      <c r="F61" s="172"/>
      <c r="G61" s="172"/>
      <c r="H61" s="172"/>
      <c r="I61" s="172"/>
      <c r="J61" s="173" t="s">
        <v>247</v>
      </c>
      <c r="K61" s="172"/>
      <c r="L61" s="145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 s="2" customFormat="1" ht="10.32" customHeight="1">
      <c r="A62" s="38"/>
      <c r="B62" s="39"/>
      <c r="C62" s="40"/>
      <c r="D62" s="40"/>
      <c r="E62" s="40"/>
      <c r="F62" s="40"/>
      <c r="G62" s="40"/>
      <c r="H62" s="40"/>
      <c r="I62" s="40"/>
      <c r="J62" s="40"/>
      <c r="K62" s="40"/>
      <c r="L62" s="145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</row>
    <row r="63" s="2" customFormat="1" ht="22.8" customHeight="1">
      <c r="A63" s="38"/>
      <c r="B63" s="39"/>
      <c r="C63" s="174" t="s">
        <v>67</v>
      </c>
      <c r="D63" s="40"/>
      <c r="E63" s="40"/>
      <c r="F63" s="40"/>
      <c r="G63" s="40"/>
      <c r="H63" s="40"/>
      <c r="I63" s="40"/>
      <c r="J63" s="102">
        <f>J86</f>
        <v>0</v>
      </c>
      <c r="K63" s="40"/>
      <c r="L63" s="145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U63" s="17" t="s">
        <v>248</v>
      </c>
    </row>
    <row r="64" s="9" customFormat="1" ht="24.96" customHeight="1">
      <c r="A64" s="9"/>
      <c r="B64" s="175"/>
      <c r="C64" s="176"/>
      <c r="D64" s="177" t="s">
        <v>6477</v>
      </c>
      <c r="E64" s="178"/>
      <c r="F64" s="178"/>
      <c r="G64" s="178"/>
      <c r="H64" s="178"/>
      <c r="I64" s="178"/>
      <c r="J64" s="179">
        <f>J87</f>
        <v>0</v>
      </c>
      <c r="K64" s="176"/>
      <c r="L64" s="180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2" customFormat="1" ht="21.84" customHeight="1">
      <c r="A65" s="38"/>
      <c r="B65" s="39"/>
      <c r="C65" s="40"/>
      <c r="D65" s="40"/>
      <c r="E65" s="40"/>
      <c r="F65" s="40"/>
      <c r="G65" s="40"/>
      <c r="H65" s="40"/>
      <c r="I65" s="40"/>
      <c r="J65" s="40"/>
      <c r="K65" s="40"/>
      <c r="L65" s="145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 s="2" customFormat="1" ht="6.96" customHeight="1">
      <c r="A66" s="38"/>
      <c r="B66" s="59"/>
      <c r="C66" s="60"/>
      <c r="D66" s="60"/>
      <c r="E66" s="60"/>
      <c r="F66" s="60"/>
      <c r="G66" s="60"/>
      <c r="H66" s="60"/>
      <c r="I66" s="60"/>
      <c r="J66" s="60"/>
      <c r="K66" s="60"/>
      <c r="L66" s="145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</row>
    <row r="70" s="2" customFormat="1" ht="6.96" customHeight="1">
      <c r="A70" s="38"/>
      <c r="B70" s="61"/>
      <c r="C70" s="62"/>
      <c r="D70" s="62"/>
      <c r="E70" s="62"/>
      <c r="F70" s="62"/>
      <c r="G70" s="62"/>
      <c r="H70" s="62"/>
      <c r="I70" s="62"/>
      <c r="J70" s="62"/>
      <c r="K70" s="62"/>
      <c r="L70" s="145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</row>
    <row r="71" s="2" customFormat="1" ht="24.96" customHeight="1">
      <c r="A71" s="38"/>
      <c r="B71" s="39"/>
      <c r="C71" s="23" t="s">
        <v>250</v>
      </c>
      <c r="D71" s="40"/>
      <c r="E71" s="40"/>
      <c r="F71" s="40"/>
      <c r="G71" s="40"/>
      <c r="H71" s="40"/>
      <c r="I71" s="40"/>
      <c r="J71" s="40"/>
      <c r="K71" s="40"/>
      <c r="L71" s="145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</row>
    <row r="72" s="2" customFormat="1" ht="6.96" customHeight="1">
      <c r="A72" s="38"/>
      <c r="B72" s="39"/>
      <c r="C72" s="40"/>
      <c r="D72" s="40"/>
      <c r="E72" s="40"/>
      <c r="F72" s="40"/>
      <c r="G72" s="40"/>
      <c r="H72" s="40"/>
      <c r="I72" s="40"/>
      <c r="J72" s="40"/>
      <c r="K72" s="40"/>
      <c r="L72" s="145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</row>
    <row r="73" s="2" customFormat="1" ht="12" customHeight="1">
      <c r="A73" s="38"/>
      <c r="B73" s="39"/>
      <c r="C73" s="32" t="s">
        <v>16</v>
      </c>
      <c r="D73" s="40"/>
      <c r="E73" s="40"/>
      <c r="F73" s="40"/>
      <c r="G73" s="40"/>
      <c r="H73" s="40"/>
      <c r="I73" s="40"/>
      <c r="J73" s="40"/>
      <c r="K73" s="40"/>
      <c r="L73" s="145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</row>
    <row r="74" s="2" customFormat="1" ht="16.5" customHeight="1">
      <c r="A74" s="38"/>
      <c r="B74" s="39"/>
      <c r="C74" s="40"/>
      <c r="D74" s="40"/>
      <c r="E74" s="170" t="str">
        <f>E7</f>
        <v>3. STAVBA - FIALOVÁ - Vozovna Pisárky, etapa III. - vratná tramvajová smyčka</v>
      </c>
      <c r="F74" s="32"/>
      <c r="G74" s="32"/>
      <c r="H74" s="32"/>
      <c r="I74" s="40"/>
      <c r="J74" s="40"/>
      <c r="K74" s="40"/>
      <c r="L74" s="145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</row>
    <row r="75" s="1" customFormat="1" ht="12" customHeight="1">
      <c r="B75" s="21"/>
      <c r="C75" s="32" t="s">
        <v>241</v>
      </c>
      <c r="D75" s="22"/>
      <c r="E75" s="22"/>
      <c r="F75" s="22"/>
      <c r="G75" s="22"/>
      <c r="H75" s="22"/>
      <c r="I75" s="22"/>
      <c r="J75" s="22"/>
      <c r="K75" s="22"/>
      <c r="L75" s="20"/>
    </row>
    <row r="76" s="2" customFormat="1" ht="16.5" customHeight="1">
      <c r="A76" s="38"/>
      <c r="B76" s="39"/>
      <c r="C76" s="40"/>
      <c r="D76" s="40"/>
      <c r="E76" s="170" t="s">
        <v>6475</v>
      </c>
      <c r="F76" s="40"/>
      <c r="G76" s="40"/>
      <c r="H76" s="40"/>
      <c r="I76" s="40"/>
      <c r="J76" s="40"/>
      <c r="K76" s="40"/>
      <c r="L76" s="145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2" customHeight="1">
      <c r="A77" s="38"/>
      <c r="B77" s="39"/>
      <c r="C77" s="32" t="s">
        <v>243</v>
      </c>
      <c r="D77" s="40"/>
      <c r="E77" s="40"/>
      <c r="F77" s="40"/>
      <c r="G77" s="40"/>
      <c r="H77" s="40"/>
      <c r="I77" s="40"/>
      <c r="J77" s="40"/>
      <c r="K77" s="40"/>
      <c r="L77" s="145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78" s="2" customFormat="1" ht="16.5" customHeight="1">
      <c r="A78" s="38"/>
      <c r="B78" s="39"/>
      <c r="C78" s="40"/>
      <c r="D78" s="40"/>
      <c r="E78" s="69" t="str">
        <f>E11</f>
        <v>PS 1001 - Informační LED panely</v>
      </c>
      <c r="F78" s="40"/>
      <c r="G78" s="40"/>
      <c r="H78" s="40"/>
      <c r="I78" s="40"/>
      <c r="J78" s="40"/>
      <c r="K78" s="40"/>
      <c r="L78" s="145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</row>
    <row r="79" s="2" customFormat="1" ht="6.96" customHeight="1">
      <c r="A79" s="38"/>
      <c r="B79" s="39"/>
      <c r="C79" s="40"/>
      <c r="D79" s="40"/>
      <c r="E79" s="40"/>
      <c r="F79" s="40"/>
      <c r="G79" s="40"/>
      <c r="H79" s="40"/>
      <c r="I79" s="40"/>
      <c r="J79" s="40"/>
      <c r="K79" s="40"/>
      <c r="L79" s="145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</row>
    <row r="80" s="2" customFormat="1" ht="12" customHeight="1">
      <c r="A80" s="38"/>
      <c r="B80" s="39"/>
      <c r="C80" s="32" t="s">
        <v>21</v>
      </c>
      <c r="D80" s="40"/>
      <c r="E80" s="40"/>
      <c r="F80" s="27" t="str">
        <f>F14</f>
        <v xml:space="preserve"> </v>
      </c>
      <c r="G80" s="40"/>
      <c r="H80" s="40"/>
      <c r="I80" s="32" t="s">
        <v>23</v>
      </c>
      <c r="J80" s="72" t="str">
        <f>IF(J14="","",J14)</f>
        <v>20. 12. 2021</v>
      </c>
      <c r="K80" s="40"/>
      <c r="L80" s="145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6.96" customHeight="1">
      <c r="A81" s="38"/>
      <c r="B81" s="39"/>
      <c r="C81" s="40"/>
      <c r="D81" s="40"/>
      <c r="E81" s="40"/>
      <c r="F81" s="40"/>
      <c r="G81" s="40"/>
      <c r="H81" s="40"/>
      <c r="I81" s="40"/>
      <c r="J81" s="40"/>
      <c r="K81" s="40"/>
      <c r="L81" s="145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15.15" customHeight="1">
      <c r="A82" s="38"/>
      <c r="B82" s="39"/>
      <c r="C82" s="32" t="s">
        <v>25</v>
      </c>
      <c r="D82" s="40"/>
      <c r="E82" s="40"/>
      <c r="F82" s="27" t="str">
        <f>E17</f>
        <v xml:space="preserve"> </v>
      </c>
      <c r="G82" s="40"/>
      <c r="H82" s="40"/>
      <c r="I82" s="32" t="s">
        <v>30</v>
      </c>
      <c r="J82" s="36" t="str">
        <f>E23</f>
        <v xml:space="preserve"> </v>
      </c>
      <c r="K82" s="40"/>
      <c r="L82" s="145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15.15" customHeight="1">
      <c r="A83" s="38"/>
      <c r="B83" s="39"/>
      <c r="C83" s="32" t="s">
        <v>28</v>
      </c>
      <c r="D83" s="40"/>
      <c r="E83" s="40"/>
      <c r="F83" s="27" t="str">
        <f>IF(E20="","",E20)</f>
        <v>Vyplň údaj</v>
      </c>
      <c r="G83" s="40"/>
      <c r="H83" s="40"/>
      <c r="I83" s="32" t="s">
        <v>32</v>
      </c>
      <c r="J83" s="36" t="str">
        <f>E26</f>
        <v xml:space="preserve"> </v>
      </c>
      <c r="K83" s="40"/>
      <c r="L83" s="145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0.32" customHeight="1">
      <c r="A84" s="38"/>
      <c r="B84" s="39"/>
      <c r="C84" s="40"/>
      <c r="D84" s="40"/>
      <c r="E84" s="40"/>
      <c r="F84" s="40"/>
      <c r="G84" s="40"/>
      <c r="H84" s="40"/>
      <c r="I84" s="40"/>
      <c r="J84" s="40"/>
      <c r="K84" s="40"/>
      <c r="L84" s="145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10" customFormat="1" ht="29.28" customHeight="1">
      <c r="A85" s="181"/>
      <c r="B85" s="182"/>
      <c r="C85" s="183" t="s">
        <v>251</v>
      </c>
      <c r="D85" s="184" t="s">
        <v>54</v>
      </c>
      <c r="E85" s="184" t="s">
        <v>50</v>
      </c>
      <c r="F85" s="184" t="s">
        <v>51</v>
      </c>
      <c r="G85" s="184" t="s">
        <v>252</v>
      </c>
      <c r="H85" s="184" t="s">
        <v>253</v>
      </c>
      <c r="I85" s="184" t="s">
        <v>254</v>
      </c>
      <c r="J85" s="184" t="s">
        <v>247</v>
      </c>
      <c r="K85" s="185" t="s">
        <v>255</v>
      </c>
      <c r="L85" s="186"/>
      <c r="M85" s="92" t="s">
        <v>19</v>
      </c>
      <c r="N85" s="93" t="s">
        <v>39</v>
      </c>
      <c r="O85" s="93" t="s">
        <v>256</v>
      </c>
      <c r="P85" s="93" t="s">
        <v>257</v>
      </c>
      <c r="Q85" s="93" t="s">
        <v>258</v>
      </c>
      <c r="R85" s="93" t="s">
        <v>259</v>
      </c>
      <c r="S85" s="93" t="s">
        <v>260</v>
      </c>
      <c r="T85" s="94" t="s">
        <v>261</v>
      </c>
      <c r="U85" s="181"/>
      <c r="V85" s="181"/>
      <c r="W85" s="181"/>
      <c r="X85" s="181"/>
      <c r="Y85" s="181"/>
      <c r="Z85" s="181"/>
      <c r="AA85" s="181"/>
      <c r="AB85" s="181"/>
      <c r="AC85" s="181"/>
      <c r="AD85" s="181"/>
      <c r="AE85" s="181"/>
    </row>
    <row r="86" s="2" customFormat="1" ht="22.8" customHeight="1">
      <c r="A86" s="38"/>
      <c r="B86" s="39"/>
      <c r="C86" s="99" t="s">
        <v>262</v>
      </c>
      <c r="D86" s="40"/>
      <c r="E86" s="40"/>
      <c r="F86" s="40"/>
      <c r="G86" s="40"/>
      <c r="H86" s="40"/>
      <c r="I86" s="40"/>
      <c r="J86" s="187">
        <f>BK86</f>
        <v>0</v>
      </c>
      <c r="K86" s="40"/>
      <c r="L86" s="44"/>
      <c r="M86" s="95"/>
      <c r="N86" s="188"/>
      <c r="O86" s="96"/>
      <c r="P86" s="189">
        <f>P87</f>
        <v>0</v>
      </c>
      <c r="Q86" s="96"/>
      <c r="R86" s="189">
        <f>R87</f>
        <v>0</v>
      </c>
      <c r="S86" s="96"/>
      <c r="T86" s="190">
        <f>T87</f>
        <v>0</v>
      </c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T86" s="17" t="s">
        <v>68</v>
      </c>
      <c r="AU86" s="17" t="s">
        <v>248</v>
      </c>
      <c r="BK86" s="191">
        <f>BK87</f>
        <v>0</v>
      </c>
    </row>
    <row r="87" s="11" customFormat="1" ht="25.92" customHeight="1">
      <c r="A87" s="11"/>
      <c r="B87" s="192"/>
      <c r="C87" s="193"/>
      <c r="D87" s="194" t="s">
        <v>68</v>
      </c>
      <c r="E87" s="195" t="s">
        <v>3695</v>
      </c>
      <c r="F87" s="195" t="s">
        <v>3696</v>
      </c>
      <c r="G87" s="193"/>
      <c r="H87" s="193"/>
      <c r="I87" s="196"/>
      <c r="J87" s="197">
        <f>BK87</f>
        <v>0</v>
      </c>
      <c r="K87" s="193"/>
      <c r="L87" s="198"/>
      <c r="M87" s="199"/>
      <c r="N87" s="200"/>
      <c r="O87" s="200"/>
      <c r="P87" s="201">
        <f>SUM(P88:P89)</f>
        <v>0</v>
      </c>
      <c r="Q87" s="200"/>
      <c r="R87" s="201">
        <f>SUM(R88:R89)</f>
        <v>0</v>
      </c>
      <c r="S87" s="200"/>
      <c r="T87" s="202">
        <f>SUM(T88:T89)</f>
        <v>0</v>
      </c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R87" s="203" t="s">
        <v>265</v>
      </c>
      <c r="AT87" s="204" t="s">
        <v>68</v>
      </c>
      <c r="AU87" s="204" t="s">
        <v>69</v>
      </c>
      <c r="AY87" s="203" t="s">
        <v>266</v>
      </c>
      <c r="BK87" s="205">
        <f>SUM(BK88:BK89)</f>
        <v>0</v>
      </c>
    </row>
    <row r="88" s="2" customFormat="1" ht="24.15" customHeight="1">
      <c r="A88" s="38"/>
      <c r="B88" s="39"/>
      <c r="C88" s="206" t="s">
        <v>76</v>
      </c>
      <c r="D88" s="206" t="s">
        <v>267</v>
      </c>
      <c r="E88" s="207" t="s">
        <v>6478</v>
      </c>
      <c r="F88" s="208" t="s">
        <v>6479</v>
      </c>
      <c r="G88" s="209" t="s">
        <v>341</v>
      </c>
      <c r="H88" s="210">
        <v>2</v>
      </c>
      <c r="I88" s="211"/>
      <c r="J88" s="212">
        <f>ROUND(I88*H88,2)</f>
        <v>0</v>
      </c>
      <c r="K88" s="208" t="s">
        <v>19</v>
      </c>
      <c r="L88" s="44"/>
      <c r="M88" s="213" t="s">
        <v>19</v>
      </c>
      <c r="N88" s="214" t="s">
        <v>40</v>
      </c>
      <c r="O88" s="84"/>
      <c r="P88" s="215">
        <f>O88*H88</f>
        <v>0</v>
      </c>
      <c r="Q88" s="215">
        <v>0</v>
      </c>
      <c r="R88" s="215">
        <f>Q88*H88</f>
        <v>0</v>
      </c>
      <c r="S88" s="215">
        <v>0</v>
      </c>
      <c r="T88" s="216">
        <f>S88*H88</f>
        <v>0</v>
      </c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R88" s="217" t="s">
        <v>265</v>
      </c>
      <c r="AT88" s="217" t="s">
        <v>267</v>
      </c>
      <c r="AU88" s="217" t="s">
        <v>76</v>
      </c>
      <c r="AY88" s="17" t="s">
        <v>266</v>
      </c>
      <c r="BE88" s="218">
        <f>IF(N88="základní",J88,0)</f>
        <v>0</v>
      </c>
      <c r="BF88" s="218">
        <f>IF(N88="snížená",J88,0)</f>
        <v>0</v>
      </c>
      <c r="BG88" s="218">
        <f>IF(N88="zákl. přenesená",J88,0)</f>
        <v>0</v>
      </c>
      <c r="BH88" s="218">
        <f>IF(N88="sníž. přenesená",J88,0)</f>
        <v>0</v>
      </c>
      <c r="BI88" s="218">
        <f>IF(N88="nulová",J88,0)</f>
        <v>0</v>
      </c>
      <c r="BJ88" s="17" t="s">
        <v>76</v>
      </c>
      <c r="BK88" s="218">
        <f>ROUND(I88*H88,2)</f>
        <v>0</v>
      </c>
      <c r="BL88" s="17" t="s">
        <v>265</v>
      </c>
      <c r="BM88" s="217" t="s">
        <v>6480</v>
      </c>
    </row>
    <row r="89" s="12" customFormat="1">
      <c r="A89" s="12"/>
      <c r="B89" s="224"/>
      <c r="C89" s="225"/>
      <c r="D89" s="226" t="s">
        <v>275</v>
      </c>
      <c r="E89" s="227" t="s">
        <v>239</v>
      </c>
      <c r="F89" s="228" t="s">
        <v>6481</v>
      </c>
      <c r="G89" s="225"/>
      <c r="H89" s="229">
        <v>2</v>
      </c>
      <c r="I89" s="230"/>
      <c r="J89" s="225"/>
      <c r="K89" s="225"/>
      <c r="L89" s="231"/>
      <c r="M89" s="232"/>
      <c r="N89" s="233"/>
      <c r="O89" s="233"/>
      <c r="P89" s="233"/>
      <c r="Q89" s="233"/>
      <c r="R89" s="233"/>
      <c r="S89" s="233"/>
      <c r="T89" s="234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T89" s="235" t="s">
        <v>275</v>
      </c>
      <c r="AU89" s="235" t="s">
        <v>76</v>
      </c>
      <c r="AV89" s="12" t="s">
        <v>78</v>
      </c>
      <c r="AW89" s="12" t="s">
        <v>31</v>
      </c>
      <c r="AX89" s="12" t="s">
        <v>76</v>
      </c>
      <c r="AY89" s="235" t="s">
        <v>266</v>
      </c>
    </row>
    <row r="90" s="2" customFormat="1" ht="6.96" customHeight="1">
      <c r="A90" s="38"/>
      <c r="B90" s="59"/>
      <c r="C90" s="60"/>
      <c r="D90" s="60"/>
      <c r="E90" s="60"/>
      <c r="F90" s="60"/>
      <c r="G90" s="60"/>
      <c r="H90" s="60"/>
      <c r="I90" s="60"/>
      <c r="J90" s="60"/>
      <c r="K90" s="60"/>
      <c r="L90" s="44"/>
      <c r="M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</sheetData>
  <sheetProtection sheet="1" autoFilter="0" formatColumns="0" formatRows="0" objects="1" scenarios="1" spinCount="100000" saltValue="A7rXaf51fg48ag4z4rAzb1Bd3+fONfG5eEcLj6OEGB1dntQ4vKBD9WwCD33H9lEE2+BsoudgPlSGLQtYMA9x4g==" hashValue="G2QwcipRuDWtZNYMkDGGzEN58TSo1iFXbpxtQ1Qf04VA0xbTMlHyCyRcc1FB6s12KuKszVm75B3YkYbJYnYQlg==" algorithmName="SHA-512" password="CC35"/>
  <autoFilter ref="C85:K89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4:H74"/>
    <mergeCell ref="E76:H76"/>
    <mergeCell ref="E78:H78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4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238</v>
      </c>
    </row>
    <row r="3" hidden="1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20"/>
      <c r="AT3" s="17" t="s">
        <v>69</v>
      </c>
    </row>
    <row r="4" hidden="1" s="1" customFormat="1" ht="24.96" customHeight="1">
      <c r="B4" s="20"/>
      <c r="D4" s="141" t="s">
        <v>240</v>
      </c>
      <c r="L4" s="20"/>
      <c r="M4" s="142" t="s">
        <v>10</v>
      </c>
      <c r="AT4" s="17" t="s">
        <v>4</v>
      </c>
    </row>
    <row r="5" hidden="1" s="1" customFormat="1" ht="6.96" customHeight="1">
      <c r="B5" s="20"/>
      <c r="L5" s="20"/>
    </row>
    <row r="6" hidden="1" s="1" customFormat="1" ht="12" customHeight="1">
      <c r="B6" s="20"/>
      <c r="D6" s="143" t="s">
        <v>16</v>
      </c>
      <c r="L6" s="20"/>
    </row>
    <row r="7" hidden="1" s="1" customFormat="1" ht="16.5" customHeight="1">
      <c r="B7" s="20"/>
      <c r="E7" s="144" t="str">
        <f>'Rekapitulace stavby'!K6</f>
        <v>3. STAVBA - FIALOVÁ - Vozovna Pisárky, etapa III. - vratná tramvajová smyčka</v>
      </c>
      <c r="F7" s="143"/>
      <c r="G7" s="143"/>
      <c r="H7" s="143"/>
      <c r="L7" s="20"/>
    </row>
    <row r="8" hidden="1" s="1" customFormat="1" ht="12" customHeight="1">
      <c r="B8" s="20"/>
      <c r="D8" s="143" t="s">
        <v>241</v>
      </c>
      <c r="L8" s="20"/>
    </row>
    <row r="9" hidden="1" s="2" customFormat="1" ht="16.5" customHeight="1">
      <c r="A9" s="38"/>
      <c r="B9" s="44"/>
      <c r="C9" s="38"/>
      <c r="D9" s="38"/>
      <c r="E9" s="144" t="s">
        <v>6475</v>
      </c>
      <c r="F9" s="38"/>
      <c r="G9" s="38"/>
      <c r="H9" s="38"/>
      <c r="I9" s="38"/>
      <c r="J9" s="38"/>
      <c r="K9" s="38"/>
      <c r="L9" s="145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hidden="1" s="2" customFormat="1" ht="12" customHeight="1">
      <c r="A10" s="38"/>
      <c r="B10" s="44"/>
      <c r="C10" s="38"/>
      <c r="D10" s="143" t="s">
        <v>243</v>
      </c>
      <c r="E10" s="38"/>
      <c r="F10" s="38"/>
      <c r="G10" s="38"/>
      <c r="H10" s="38"/>
      <c r="I10" s="38"/>
      <c r="J10" s="38"/>
      <c r="K10" s="38"/>
      <c r="L10" s="145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hidden="1" s="2" customFormat="1" ht="16.5" customHeight="1">
      <c r="A11" s="38"/>
      <c r="B11" s="44"/>
      <c r="C11" s="38"/>
      <c r="D11" s="38"/>
      <c r="E11" s="146" t="s">
        <v>6482</v>
      </c>
      <c r="F11" s="38"/>
      <c r="G11" s="38"/>
      <c r="H11" s="38"/>
      <c r="I11" s="38"/>
      <c r="J11" s="38"/>
      <c r="K11" s="38"/>
      <c r="L11" s="145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hidden="1" s="2" customFormat="1">
      <c r="A12" s="38"/>
      <c r="B12" s="44"/>
      <c r="C12" s="38"/>
      <c r="D12" s="38"/>
      <c r="E12" s="38"/>
      <c r="F12" s="38"/>
      <c r="G12" s="38"/>
      <c r="H12" s="38"/>
      <c r="I12" s="38"/>
      <c r="J12" s="38"/>
      <c r="K12" s="38"/>
      <c r="L12" s="145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hidden="1" s="2" customFormat="1" ht="12" customHeight="1">
      <c r="A13" s="38"/>
      <c r="B13" s="44"/>
      <c r="C13" s="38"/>
      <c r="D13" s="143" t="s">
        <v>18</v>
      </c>
      <c r="E13" s="38"/>
      <c r="F13" s="133" t="s">
        <v>19</v>
      </c>
      <c r="G13" s="38"/>
      <c r="H13" s="38"/>
      <c r="I13" s="143" t="s">
        <v>20</v>
      </c>
      <c r="J13" s="133" t="s">
        <v>19</v>
      </c>
      <c r="K13" s="38"/>
      <c r="L13" s="145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hidden="1" s="2" customFormat="1" ht="12" customHeight="1">
      <c r="A14" s="38"/>
      <c r="B14" s="44"/>
      <c r="C14" s="38"/>
      <c r="D14" s="143" t="s">
        <v>21</v>
      </c>
      <c r="E14" s="38"/>
      <c r="F14" s="133" t="s">
        <v>22</v>
      </c>
      <c r="G14" s="38"/>
      <c r="H14" s="38"/>
      <c r="I14" s="143" t="s">
        <v>23</v>
      </c>
      <c r="J14" s="147" t="str">
        <f>'Rekapitulace stavby'!AN8</f>
        <v>20. 12. 2021</v>
      </c>
      <c r="K14" s="38"/>
      <c r="L14" s="145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hidden="1" s="2" customFormat="1" ht="10.8" customHeight="1">
      <c r="A15" s="38"/>
      <c r="B15" s="44"/>
      <c r="C15" s="38"/>
      <c r="D15" s="38"/>
      <c r="E15" s="38"/>
      <c r="F15" s="38"/>
      <c r="G15" s="38"/>
      <c r="H15" s="38"/>
      <c r="I15" s="38"/>
      <c r="J15" s="38"/>
      <c r="K15" s="38"/>
      <c r="L15" s="145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hidden="1" s="2" customFormat="1" ht="12" customHeight="1">
      <c r="A16" s="38"/>
      <c r="B16" s="44"/>
      <c r="C16" s="38"/>
      <c r="D16" s="143" t="s">
        <v>25</v>
      </c>
      <c r="E16" s="38"/>
      <c r="F16" s="38"/>
      <c r="G16" s="38"/>
      <c r="H16" s="38"/>
      <c r="I16" s="143" t="s">
        <v>26</v>
      </c>
      <c r="J16" s="133" t="str">
        <f>IF('Rekapitulace stavby'!AN10="","",'Rekapitulace stavby'!AN10)</f>
        <v/>
      </c>
      <c r="K16" s="38"/>
      <c r="L16" s="145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hidden="1" s="2" customFormat="1" ht="18" customHeight="1">
      <c r="A17" s="38"/>
      <c r="B17" s="44"/>
      <c r="C17" s="38"/>
      <c r="D17" s="38"/>
      <c r="E17" s="133" t="str">
        <f>IF('Rekapitulace stavby'!E11="","",'Rekapitulace stavby'!E11)</f>
        <v xml:space="preserve"> </v>
      </c>
      <c r="F17" s="38"/>
      <c r="G17" s="38"/>
      <c r="H17" s="38"/>
      <c r="I17" s="143" t="s">
        <v>27</v>
      </c>
      <c r="J17" s="133" t="str">
        <f>IF('Rekapitulace stavby'!AN11="","",'Rekapitulace stavby'!AN11)</f>
        <v/>
      </c>
      <c r="K17" s="38"/>
      <c r="L17" s="145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hidden="1" s="2" customFormat="1" ht="6.96" customHeight="1">
      <c r="A18" s="38"/>
      <c r="B18" s="44"/>
      <c r="C18" s="38"/>
      <c r="D18" s="38"/>
      <c r="E18" s="38"/>
      <c r="F18" s="38"/>
      <c r="G18" s="38"/>
      <c r="H18" s="38"/>
      <c r="I18" s="38"/>
      <c r="J18" s="38"/>
      <c r="K18" s="38"/>
      <c r="L18" s="145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hidden="1" s="2" customFormat="1" ht="12" customHeight="1">
      <c r="A19" s="38"/>
      <c r="B19" s="44"/>
      <c r="C19" s="38"/>
      <c r="D19" s="143" t="s">
        <v>28</v>
      </c>
      <c r="E19" s="38"/>
      <c r="F19" s="38"/>
      <c r="G19" s="38"/>
      <c r="H19" s="38"/>
      <c r="I19" s="143" t="s">
        <v>26</v>
      </c>
      <c r="J19" s="33" t="str">
        <f>'Rekapitulace stavby'!AN13</f>
        <v>Vyplň údaj</v>
      </c>
      <c r="K19" s="38"/>
      <c r="L19" s="145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hidden="1" s="2" customFormat="1" ht="18" customHeight="1">
      <c r="A20" s="38"/>
      <c r="B20" s="44"/>
      <c r="C20" s="38"/>
      <c r="D20" s="38"/>
      <c r="E20" s="33" t="str">
        <f>'Rekapitulace stavby'!E14</f>
        <v>Vyplň údaj</v>
      </c>
      <c r="F20" s="133"/>
      <c r="G20" s="133"/>
      <c r="H20" s="133"/>
      <c r="I20" s="143" t="s">
        <v>27</v>
      </c>
      <c r="J20" s="33" t="str">
        <f>'Rekapitulace stavby'!AN14</f>
        <v>Vyplň údaj</v>
      </c>
      <c r="K20" s="38"/>
      <c r="L20" s="145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hidden="1" s="2" customFormat="1" ht="6.96" customHeight="1">
      <c r="A21" s="38"/>
      <c r="B21" s="44"/>
      <c r="C21" s="38"/>
      <c r="D21" s="38"/>
      <c r="E21" s="38"/>
      <c r="F21" s="38"/>
      <c r="G21" s="38"/>
      <c r="H21" s="38"/>
      <c r="I21" s="38"/>
      <c r="J21" s="38"/>
      <c r="K21" s="38"/>
      <c r="L21" s="145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hidden="1" s="2" customFormat="1" ht="12" customHeight="1">
      <c r="A22" s="38"/>
      <c r="B22" s="44"/>
      <c r="C22" s="38"/>
      <c r="D22" s="143" t="s">
        <v>30</v>
      </c>
      <c r="E22" s="38"/>
      <c r="F22" s="38"/>
      <c r="G22" s="38"/>
      <c r="H22" s="38"/>
      <c r="I22" s="143" t="s">
        <v>26</v>
      </c>
      <c r="J22" s="133" t="str">
        <f>IF('Rekapitulace stavby'!AN16="","",'Rekapitulace stavby'!AN16)</f>
        <v/>
      </c>
      <c r="K22" s="38"/>
      <c r="L22" s="145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hidden="1" s="2" customFormat="1" ht="18" customHeight="1">
      <c r="A23" s="38"/>
      <c r="B23" s="44"/>
      <c r="C23" s="38"/>
      <c r="D23" s="38"/>
      <c r="E23" s="133" t="str">
        <f>IF('Rekapitulace stavby'!E17="","",'Rekapitulace stavby'!E17)</f>
        <v xml:space="preserve"> </v>
      </c>
      <c r="F23" s="38"/>
      <c r="G23" s="38"/>
      <c r="H23" s="38"/>
      <c r="I23" s="143" t="s">
        <v>27</v>
      </c>
      <c r="J23" s="133" t="str">
        <f>IF('Rekapitulace stavby'!AN17="","",'Rekapitulace stavby'!AN17)</f>
        <v/>
      </c>
      <c r="K23" s="38"/>
      <c r="L23" s="145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hidden="1" s="2" customFormat="1" ht="6.96" customHeight="1">
      <c r="A24" s="38"/>
      <c r="B24" s="44"/>
      <c r="C24" s="38"/>
      <c r="D24" s="38"/>
      <c r="E24" s="38"/>
      <c r="F24" s="38"/>
      <c r="G24" s="38"/>
      <c r="H24" s="38"/>
      <c r="I24" s="38"/>
      <c r="J24" s="38"/>
      <c r="K24" s="38"/>
      <c r="L24" s="145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hidden="1" s="2" customFormat="1" ht="12" customHeight="1">
      <c r="A25" s="38"/>
      <c r="B25" s="44"/>
      <c r="C25" s="38"/>
      <c r="D25" s="143" t="s">
        <v>32</v>
      </c>
      <c r="E25" s="38"/>
      <c r="F25" s="38"/>
      <c r="G25" s="38"/>
      <c r="H25" s="38"/>
      <c r="I25" s="143" t="s">
        <v>26</v>
      </c>
      <c r="J25" s="133" t="str">
        <f>IF('Rekapitulace stavby'!AN19="","",'Rekapitulace stavby'!AN19)</f>
        <v/>
      </c>
      <c r="K25" s="38"/>
      <c r="L25" s="145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hidden="1" s="2" customFormat="1" ht="18" customHeight="1">
      <c r="A26" s="38"/>
      <c r="B26" s="44"/>
      <c r="C26" s="38"/>
      <c r="D26" s="38"/>
      <c r="E26" s="133" t="str">
        <f>IF('Rekapitulace stavby'!E20="","",'Rekapitulace stavby'!E20)</f>
        <v xml:space="preserve"> </v>
      </c>
      <c r="F26" s="38"/>
      <c r="G26" s="38"/>
      <c r="H26" s="38"/>
      <c r="I26" s="143" t="s">
        <v>27</v>
      </c>
      <c r="J26" s="133" t="str">
        <f>IF('Rekapitulace stavby'!AN20="","",'Rekapitulace stavby'!AN20)</f>
        <v/>
      </c>
      <c r="K26" s="38"/>
      <c r="L26" s="145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hidden="1" s="2" customFormat="1" ht="6.96" customHeight="1">
      <c r="A27" s="38"/>
      <c r="B27" s="44"/>
      <c r="C27" s="38"/>
      <c r="D27" s="38"/>
      <c r="E27" s="38"/>
      <c r="F27" s="38"/>
      <c r="G27" s="38"/>
      <c r="H27" s="38"/>
      <c r="I27" s="38"/>
      <c r="J27" s="38"/>
      <c r="K27" s="38"/>
      <c r="L27" s="145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hidden="1" s="2" customFormat="1" ht="12" customHeight="1">
      <c r="A28" s="38"/>
      <c r="B28" s="44"/>
      <c r="C28" s="38"/>
      <c r="D28" s="143" t="s">
        <v>33</v>
      </c>
      <c r="E28" s="38"/>
      <c r="F28" s="38"/>
      <c r="G28" s="38"/>
      <c r="H28" s="38"/>
      <c r="I28" s="38"/>
      <c r="J28" s="38"/>
      <c r="K28" s="38"/>
      <c r="L28" s="145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hidden="1" s="8" customFormat="1" ht="16.5" customHeight="1">
      <c r="A29" s="148"/>
      <c r="B29" s="149"/>
      <c r="C29" s="148"/>
      <c r="D29" s="148"/>
      <c r="E29" s="150" t="s">
        <v>19</v>
      </c>
      <c r="F29" s="150"/>
      <c r="G29" s="150"/>
      <c r="H29" s="150"/>
      <c r="I29" s="148"/>
      <c r="J29" s="148"/>
      <c r="K29" s="148"/>
      <c r="L29" s="151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</row>
    <row r="30" hidden="1" s="2" customFormat="1" ht="6.96" customHeight="1">
      <c r="A30" s="38"/>
      <c r="B30" s="44"/>
      <c r="C30" s="38"/>
      <c r="D30" s="38"/>
      <c r="E30" s="38"/>
      <c r="F30" s="38"/>
      <c r="G30" s="38"/>
      <c r="H30" s="38"/>
      <c r="I30" s="38"/>
      <c r="J30" s="38"/>
      <c r="K30" s="38"/>
      <c r="L30" s="145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hidden="1" s="2" customFormat="1" ht="6.96" customHeight="1">
      <c r="A31" s="38"/>
      <c r="B31" s="44"/>
      <c r="C31" s="38"/>
      <c r="D31" s="152"/>
      <c r="E31" s="152"/>
      <c r="F31" s="152"/>
      <c r="G31" s="152"/>
      <c r="H31" s="152"/>
      <c r="I31" s="152"/>
      <c r="J31" s="152"/>
      <c r="K31" s="152"/>
      <c r="L31" s="145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hidden="1" s="2" customFormat="1" ht="25.44" customHeight="1">
      <c r="A32" s="38"/>
      <c r="B32" s="44"/>
      <c r="C32" s="38"/>
      <c r="D32" s="153" t="s">
        <v>35</v>
      </c>
      <c r="E32" s="38"/>
      <c r="F32" s="38"/>
      <c r="G32" s="38"/>
      <c r="H32" s="38"/>
      <c r="I32" s="38"/>
      <c r="J32" s="154">
        <f>ROUND(J102, 2)</f>
        <v>0</v>
      </c>
      <c r="K32" s="38"/>
      <c r="L32" s="145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hidden="1" s="2" customFormat="1" ht="6.96" customHeight="1">
      <c r="A33" s="38"/>
      <c r="B33" s="44"/>
      <c r="C33" s="38"/>
      <c r="D33" s="152"/>
      <c r="E33" s="152"/>
      <c r="F33" s="152"/>
      <c r="G33" s="152"/>
      <c r="H33" s="152"/>
      <c r="I33" s="152"/>
      <c r="J33" s="152"/>
      <c r="K33" s="152"/>
      <c r="L33" s="145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hidden="1" s="2" customFormat="1" ht="14.4" customHeight="1">
      <c r="A34" s="38"/>
      <c r="B34" s="44"/>
      <c r="C34" s="38"/>
      <c r="D34" s="38"/>
      <c r="E34" s="38"/>
      <c r="F34" s="155" t="s">
        <v>37</v>
      </c>
      <c r="G34" s="38"/>
      <c r="H34" s="38"/>
      <c r="I34" s="155" t="s">
        <v>36</v>
      </c>
      <c r="J34" s="155" t="s">
        <v>38</v>
      </c>
      <c r="K34" s="38"/>
      <c r="L34" s="145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156" t="s">
        <v>39</v>
      </c>
      <c r="E35" s="143" t="s">
        <v>40</v>
      </c>
      <c r="F35" s="157">
        <f>ROUND((SUM(BE102:BE341)),  2)</f>
        <v>0</v>
      </c>
      <c r="G35" s="38"/>
      <c r="H35" s="38"/>
      <c r="I35" s="158">
        <v>0.20999999999999999</v>
      </c>
      <c r="J35" s="157">
        <f>ROUND(((SUM(BE102:BE341))*I35),  2)</f>
        <v>0</v>
      </c>
      <c r="K35" s="38"/>
      <c r="L35" s="145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3" t="s">
        <v>41</v>
      </c>
      <c r="F36" s="157">
        <f>ROUND((SUM(BF102:BF341)),  2)</f>
        <v>0</v>
      </c>
      <c r="G36" s="38"/>
      <c r="H36" s="38"/>
      <c r="I36" s="158">
        <v>0.14999999999999999</v>
      </c>
      <c r="J36" s="157">
        <f>ROUND(((SUM(BF102:BF341))*I36),  2)</f>
        <v>0</v>
      </c>
      <c r="K36" s="38"/>
      <c r="L36" s="145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3" t="s">
        <v>42</v>
      </c>
      <c r="F37" s="157">
        <f>ROUND((SUM(BG102:BG341)),  2)</f>
        <v>0</v>
      </c>
      <c r="G37" s="38"/>
      <c r="H37" s="38"/>
      <c r="I37" s="158">
        <v>0.20999999999999999</v>
      </c>
      <c r="J37" s="157">
        <f>0</f>
        <v>0</v>
      </c>
      <c r="K37" s="38"/>
      <c r="L37" s="145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44"/>
      <c r="C38" s="38"/>
      <c r="D38" s="38"/>
      <c r="E38" s="143" t="s">
        <v>43</v>
      </c>
      <c r="F38" s="157">
        <f>ROUND((SUM(BH102:BH341)),  2)</f>
        <v>0</v>
      </c>
      <c r="G38" s="38"/>
      <c r="H38" s="38"/>
      <c r="I38" s="158">
        <v>0.14999999999999999</v>
      </c>
      <c r="J38" s="157">
        <f>0</f>
        <v>0</v>
      </c>
      <c r="K38" s="38"/>
      <c r="L38" s="145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44"/>
      <c r="C39" s="38"/>
      <c r="D39" s="38"/>
      <c r="E39" s="143" t="s">
        <v>44</v>
      </c>
      <c r="F39" s="157">
        <f>ROUND((SUM(BI102:BI341)),  2)</f>
        <v>0</v>
      </c>
      <c r="G39" s="38"/>
      <c r="H39" s="38"/>
      <c r="I39" s="158">
        <v>0</v>
      </c>
      <c r="J39" s="157">
        <f>0</f>
        <v>0</v>
      </c>
      <c r="K39" s="38"/>
      <c r="L39" s="145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hidden="1" s="2" customFormat="1" ht="6.96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145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hidden="1" s="2" customFormat="1" ht="25.44" customHeight="1">
      <c r="A41" s="38"/>
      <c r="B41" s="44"/>
      <c r="C41" s="159"/>
      <c r="D41" s="160" t="s">
        <v>45</v>
      </c>
      <c r="E41" s="161"/>
      <c r="F41" s="161"/>
      <c r="G41" s="162" t="s">
        <v>46</v>
      </c>
      <c r="H41" s="163" t="s">
        <v>47</v>
      </c>
      <c r="I41" s="161"/>
      <c r="J41" s="164">
        <f>SUM(J32:J39)</f>
        <v>0</v>
      </c>
      <c r="K41" s="165"/>
      <c r="L41" s="145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hidden="1" s="2" customFormat="1" ht="14.4" customHeight="1">
      <c r="A42" s="38"/>
      <c r="B42" s="166"/>
      <c r="C42" s="167"/>
      <c r="D42" s="167"/>
      <c r="E42" s="167"/>
      <c r="F42" s="167"/>
      <c r="G42" s="167"/>
      <c r="H42" s="167"/>
      <c r="I42" s="167"/>
      <c r="J42" s="167"/>
      <c r="K42" s="167"/>
      <c r="L42" s="145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hidden="1"/>
    <row r="44" hidden="1"/>
    <row r="45" hidden="1"/>
    <row r="46" s="2" customFormat="1" ht="6.96" customHeight="1">
      <c r="A46" s="38"/>
      <c r="B46" s="168"/>
      <c r="C46" s="169"/>
      <c r="D46" s="169"/>
      <c r="E46" s="169"/>
      <c r="F46" s="169"/>
      <c r="G46" s="169"/>
      <c r="H46" s="169"/>
      <c r="I46" s="169"/>
      <c r="J46" s="169"/>
      <c r="K46" s="169"/>
      <c r="L46" s="145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s="2" customFormat="1" ht="24.96" customHeight="1">
      <c r="A47" s="38"/>
      <c r="B47" s="39"/>
      <c r="C47" s="23" t="s">
        <v>245</v>
      </c>
      <c r="D47" s="40"/>
      <c r="E47" s="40"/>
      <c r="F47" s="40"/>
      <c r="G47" s="40"/>
      <c r="H47" s="40"/>
      <c r="I47" s="40"/>
      <c r="J47" s="40"/>
      <c r="K47" s="40"/>
      <c r="L47" s="145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s="2" customFormat="1" ht="6.96" customHeight="1">
      <c r="A48" s="38"/>
      <c r="B48" s="39"/>
      <c r="C48" s="40"/>
      <c r="D48" s="40"/>
      <c r="E48" s="40"/>
      <c r="F48" s="40"/>
      <c r="G48" s="40"/>
      <c r="H48" s="40"/>
      <c r="I48" s="40"/>
      <c r="J48" s="40"/>
      <c r="K48" s="40"/>
      <c r="L48" s="145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s="2" customFormat="1" ht="12" customHeight="1">
      <c r="A49" s="38"/>
      <c r="B49" s="39"/>
      <c r="C49" s="32" t="s">
        <v>16</v>
      </c>
      <c r="D49" s="40"/>
      <c r="E49" s="40"/>
      <c r="F49" s="40"/>
      <c r="G49" s="40"/>
      <c r="H49" s="40"/>
      <c r="I49" s="40"/>
      <c r="J49" s="40"/>
      <c r="K49" s="40"/>
      <c r="L49" s="145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s="2" customFormat="1" ht="16.5" customHeight="1">
      <c r="A50" s="38"/>
      <c r="B50" s="39"/>
      <c r="C50" s="40"/>
      <c r="D50" s="40"/>
      <c r="E50" s="170" t="str">
        <f>E7</f>
        <v>3. STAVBA - FIALOVÁ - Vozovna Pisárky, etapa III. - vratná tramvajová smyčka</v>
      </c>
      <c r="F50" s="32"/>
      <c r="G50" s="32"/>
      <c r="H50" s="32"/>
      <c r="I50" s="40"/>
      <c r="J50" s="40"/>
      <c r="K50" s="40"/>
      <c r="L50" s="145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s="1" customFormat="1" ht="12" customHeight="1">
      <c r="B51" s="21"/>
      <c r="C51" s="32" t="s">
        <v>241</v>
      </c>
      <c r="D51" s="22"/>
      <c r="E51" s="22"/>
      <c r="F51" s="22"/>
      <c r="G51" s="22"/>
      <c r="H51" s="22"/>
      <c r="I51" s="22"/>
      <c r="J51" s="22"/>
      <c r="K51" s="22"/>
      <c r="L51" s="20"/>
    </row>
    <row r="52" s="2" customFormat="1" ht="16.5" customHeight="1">
      <c r="A52" s="38"/>
      <c r="B52" s="39"/>
      <c r="C52" s="40"/>
      <c r="D52" s="40"/>
      <c r="E52" s="170" t="s">
        <v>6475</v>
      </c>
      <c r="F52" s="40"/>
      <c r="G52" s="40"/>
      <c r="H52" s="40"/>
      <c r="I52" s="40"/>
      <c r="J52" s="40"/>
      <c r="K52" s="40"/>
      <c r="L52" s="145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s="2" customFormat="1" ht="12" customHeight="1">
      <c r="A53" s="38"/>
      <c r="B53" s="39"/>
      <c r="C53" s="32" t="s">
        <v>243</v>
      </c>
      <c r="D53" s="40"/>
      <c r="E53" s="40"/>
      <c r="F53" s="40"/>
      <c r="G53" s="40"/>
      <c r="H53" s="40"/>
      <c r="I53" s="40"/>
      <c r="J53" s="40"/>
      <c r="K53" s="40"/>
      <c r="L53" s="145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s="2" customFormat="1" ht="16.5" customHeight="1">
      <c r="A54" s="38"/>
      <c r="B54" s="39"/>
      <c r="C54" s="40"/>
      <c r="D54" s="40"/>
      <c r="E54" s="69" t="str">
        <f>E11</f>
        <v>SO 901 - Stavění vlakové cesty</v>
      </c>
      <c r="F54" s="40"/>
      <c r="G54" s="40"/>
      <c r="H54" s="40"/>
      <c r="I54" s="40"/>
      <c r="J54" s="40"/>
      <c r="K54" s="40"/>
      <c r="L54" s="145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s="2" customFormat="1" ht="6.96" customHeight="1">
      <c r="A55" s="38"/>
      <c r="B55" s="39"/>
      <c r="C55" s="40"/>
      <c r="D55" s="40"/>
      <c r="E55" s="40"/>
      <c r="F55" s="40"/>
      <c r="G55" s="40"/>
      <c r="H55" s="40"/>
      <c r="I55" s="40"/>
      <c r="J55" s="40"/>
      <c r="K55" s="40"/>
      <c r="L55" s="145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s="2" customFormat="1" ht="12" customHeight="1">
      <c r="A56" s="38"/>
      <c r="B56" s="39"/>
      <c r="C56" s="32" t="s">
        <v>21</v>
      </c>
      <c r="D56" s="40"/>
      <c r="E56" s="40"/>
      <c r="F56" s="27" t="str">
        <f>F14</f>
        <v xml:space="preserve"> </v>
      </c>
      <c r="G56" s="40"/>
      <c r="H56" s="40"/>
      <c r="I56" s="32" t="s">
        <v>23</v>
      </c>
      <c r="J56" s="72" t="str">
        <f>IF(J14="","",J14)</f>
        <v>20. 12. 2021</v>
      </c>
      <c r="K56" s="40"/>
      <c r="L56" s="145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s="2" customFormat="1" ht="6.96" customHeight="1">
      <c r="A57" s="38"/>
      <c r="B57" s="39"/>
      <c r="C57" s="40"/>
      <c r="D57" s="40"/>
      <c r="E57" s="40"/>
      <c r="F57" s="40"/>
      <c r="G57" s="40"/>
      <c r="H57" s="40"/>
      <c r="I57" s="40"/>
      <c r="J57" s="40"/>
      <c r="K57" s="40"/>
      <c r="L57" s="145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s="2" customFormat="1" ht="15.15" customHeight="1">
      <c r="A58" s="38"/>
      <c r="B58" s="39"/>
      <c r="C58" s="32" t="s">
        <v>25</v>
      </c>
      <c r="D58" s="40"/>
      <c r="E58" s="40"/>
      <c r="F58" s="27" t="str">
        <f>E17</f>
        <v xml:space="preserve"> </v>
      </c>
      <c r="G58" s="40"/>
      <c r="H58" s="40"/>
      <c r="I58" s="32" t="s">
        <v>30</v>
      </c>
      <c r="J58" s="36" t="str">
        <f>E23</f>
        <v xml:space="preserve"> </v>
      </c>
      <c r="K58" s="40"/>
      <c r="L58" s="145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</row>
    <row r="59" s="2" customFormat="1" ht="15.15" customHeight="1">
      <c r="A59" s="38"/>
      <c r="B59" s="39"/>
      <c r="C59" s="32" t="s">
        <v>28</v>
      </c>
      <c r="D59" s="40"/>
      <c r="E59" s="40"/>
      <c r="F59" s="27" t="str">
        <f>IF(E20="","",E20)</f>
        <v>Vyplň údaj</v>
      </c>
      <c r="G59" s="40"/>
      <c r="H59" s="40"/>
      <c r="I59" s="32" t="s">
        <v>32</v>
      </c>
      <c r="J59" s="36" t="str">
        <f>E26</f>
        <v xml:space="preserve"> </v>
      </c>
      <c r="K59" s="40"/>
      <c r="L59" s="145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</row>
    <row r="60" s="2" customFormat="1" ht="10.32" customHeight="1">
      <c r="A60" s="38"/>
      <c r="B60" s="39"/>
      <c r="C60" s="40"/>
      <c r="D60" s="40"/>
      <c r="E60" s="40"/>
      <c r="F60" s="40"/>
      <c r="G60" s="40"/>
      <c r="H60" s="40"/>
      <c r="I60" s="40"/>
      <c r="J60" s="40"/>
      <c r="K60" s="40"/>
      <c r="L60" s="145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</row>
    <row r="61" s="2" customFormat="1" ht="29.28" customHeight="1">
      <c r="A61" s="38"/>
      <c r="B61" s="39"/>
      <c r="C61" s="171" t="s">
        <v>246</v>
      </c>
      <c r="D61" s="172"/>
      <c r="E61" s="172"/>
      <c r="F61" s="172"/>
      <c r="G61" s="172"/>
      <c r="H61" s="172"/>
      <c r="I61" s="172"/>
      <c r="J61" s="173" t="s">
        <v>247</v>
      </c>
      <c r="K61" s="172"/>
      <c r="L61" s="145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 s="2" customFormat="1" ht="10.32" customHeight="1">
      <c r="A62" s="38"/>
      <c r="B62" s="39"/>
      <c r="C62" s="40"/>
      <c r="D62" s="40"/>
      <c r="E62" s="40"/>
      <c r="F62" s="40"/>
      <c r="G62" s="40"/>
      <c r="H62" s="40"/>
      <c r="I62" s="40"/>
      <c r="J62" s="40"/>
      <c r="K62" s="40"/>
      <c r="L62" s="145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</row>
    <row r="63" s="2" customFormat="1" ht="22.8" customHeight="1">
      <c r="A63" s="38"/>
      <c r="B63" s="39"/>
      <c r="C63" s="174" t="s">
        <v>67</v>
      </c>
      <c r="D63" s="40"/>
      <c r="E63" s="40"/>
      <c r="F63" s="40"/>
      <c r="G63" s="40"/>
      <c r="H63" s="40"/>
      <c r="I63" s="40"/>
      <c r="J63" s="102">
        <f>J102</f>
        <v>0</v>
      </c>
      <c r="K63" s="40"/>
      <c r="L63" s="145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U63" s="17" t="s">
        <v>248</v>
      </c>
    </row>
    <row r="64" s="9" customFormat="1" ht="24.96" customHeight="1">
      <c r="A64" s="9"/>
      <c r="B64" s="175"/>
      <c r="C64" s="176"/>
      <c r="D64" s="177" t="s">
        <v>287</v>
      </c>
      <c r="E64" s="178"/>
      <c r="F64" s="178"/>
      <c r="G64" s="178"/>
      <c r="H64" s="178"/>
      <c r="I64" s="178"/>
      <c r="J64" s="179">
        <f>J103</f>
        <v>0</v>
      </c>
      <c r="K64" s="176"/>
      <c r="L64" s="180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9" customFormat="1" ht="24.96" customHeight="1">
      <c r="A65" s="9"/>
      <c r="B65" s="175"/>
      <c r="C65" s="176"/>
      <c r="D65" s="177" t="s">
        <v>6483</v>
      </c>
      <c r="E65" s="178"/>
      <c r="F65" s="178"/>
      <c r="G65" s="178"/>
      <c r="H65" s="178"/>
      <c r="I65" s="178"/>
      <c r="J65" s="179">
        <f>J136</f>
        <v>0</v>
      </c>
      <c r="K65" s="176"/>
      <c r="L65" s="180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9" customFormat="1" ht="24.96" customHeight="1">
      <c r="A66" s="9"/>
      <c r="B66" s="175"/>
      <c r="C66" s="176"/>
      <c r="D66" s="177" t="s">
        <v>6484</v>
      </c>
      <c r="E66" s="178"/>
      <c r="F66" s="178"/>
      <c r="G66" s="178"/>
      <c r="H66" s="178"/>
      <c r="I66" s="178"/>
      <c r="J66" s="179">
        <f>J142</f>
        <v>0</v>
      </c>
      <c r="K66" s="176"/>
      <c r="L66" s="180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9" customFormat="1" ht="24.96" customHeight="1">
      <c r="A67" s="9"/>
      <c r="B67" s="175"/>
      <c r="C67" s="176"/>
      <c r="D67" s="177" t="s">
        <v>6485</v>
      </c>
      <c r="E67" s="178"/>
      <c r="F67" s="178"/>
      <c r="G67" s="178"/>
      <c r="H67" s="178"/>
      <c r="I67" s="178"/>
      <c r="J67" s="179">
        <f>J161</f>
        <v>0</v>
      </c>
      <c r="K67" s="176"/>
      <c r="L67" s="180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9" customFormat="1" ht="24.96" customHeight="1">
      <c r="A68" s="9"/>
      <c r="B68" s="175"/>
      <c r="C68" s="176"/>
      <c r="D68" s="177" t="s">
        <v>6486</v>
      </c>
      <c r="E68" s="178"/>
      <c r="F68" s="178"/>
      <c r="G68" s="178"/>
      <c r="H68" s="178"/>
      <c r="I68" s="178"/>
      <c r="J68" s="179">
        <f>J180</f>
        <v>0</v>
      </c>
      <c r="K68" s="176"/>
      <c r="L68" s="180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9" customFormat="1" ht="24.96" customHeight="1">
      <c r="A69" s="9"/>
      <c r="B69" s="175"/>
      <c r="C69" s="176"/>
      <c r="D69" s="177" t="s">
        <v>6487</v>
      </c>
      <c r="E69" s="178"/>
      <c r="F69" s="178"/>
      <c r="G69" s="178"/>
      <c r="H69" s="178"/>
      <c r="I69" s="178"/>
      <c r="J69" s="179">
        <f>J185</f>
        <v>0</v>
      </c>
      <c r="K69" s="176"/>
      <c r="L69" s="180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s="9" customFormat="1" ht="24.96" customHeight="1">
      <c r="A70" s="9"/>
      <c r="B70" s="175"/>
      <c r="C70" s="176"/>
      <c r="D70" s="177" t="s">
        <v>6488</v>
      </c>
      <c r="E70" s="178"/>
      <c r="F70" s="178"/>
      <c r="G70" s="178"/>
      <c r="H70" s="178"/>
      <c r="I70" s="178"/>
      <c r="J70" s="179">
        <f>J200</f>
        <v>0</v>
      </c>
      <c r="K70" s="176"/>
      <c r="L70" s="180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s="9" customFormat="1" ht="24.96" customHeight="1">
      <c r="A71" s="9"/>
      <c r="B71" s="175"/>
      <c r="C71" s="176"/>
      <c r="D71" s="177" t="s">
        <v>6489</v>
      </c>
      <c r="E71" s="178"/>
      <c r="F71" s="178"/>
      <c r="G71" s="178"/>
      <c r="H71" s="178"/>
      <c r="I71" s="178"/>
      <c r="J71" s="179">
        <f>J215</f>
        <v>0</v>
      </c>
      <c r="K71" s="176"/>
      <c r="L71" s="180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s="9" customFormat="1" ht="24.96" customHeight="1">
      <c r="A72" s="9"/>
      <c r="B72" s="175"/>
      <c r="C72" s="176"/>
      <c r="D72" s="177" t="s">
        <v>6490</v>
      </c>
      <c r="E72" s="178"/>
      <c r="F72" s="178"/>
      <c r="G72" s="178"/>
      <c r="H72" s="178"/>
      <c r="I72" s="178"/>
      <c r="J72" s="179">
        <f>J232</f>
        <v>0</v>
      </c>
      <c r="K72" s="176"/>
      <c r="L72" s="180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</row>
    <row r="73" s="9" customFormat="1" ht="24.96" customHeight="1">
      <c r="A73" s="9"/>
      <c r="B73" s="175"/>
      <c r="C73" s="176"/>
      <c r="D73" s="177" t="s">
        <v>6491</v>
      </c>
      <c r="E73" s="178"/>
      <c r="F73" s="178"/>
      <c r="G73" s="178"/>
      <c r="H73" s="178"/>
      <c r="I73" s="178"/>
      <c r="J73" s="179">
        <f>J244</f>
        <v>0</v>
      </c>
      <c r="K73" s="176"/>
      <c r="L73" s="180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</row>
    <row r="74" s="9" customFormat="1" ht="24.96" customHeight="1">
      <c r="A74" s="9"/>
      <c r="B74" s="175"/>
      <c r="C74" s="176"/>
      <c r="D74" s="177" t="s">
        <v>6492</v>
      </c>
      <c r="E74" s="178"/>
      <c r="F74" s="178"/>
      <c r="G74" s="178"/>
      <c r="H74" s="178"/>
      <c r="I74" s="178"/>
      <c r="J74" s="179">
        <f>J251</f>
        <v>0</v>
      </c>
      <c r="K74" s="176"/>
      <c r="L74" s="180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</row>
    <row r="75" s="9" customFormat="1" ht="24.96" customHeight="1">
      <c r="A75" s="9"/>
      <c r="B75" s="175"/>
      <c r="C75" s="176"/>
      <c r="D75" s="177" t="s">
        <v>6493</v>
      </c>
      <c r="E75" s="178"/>
      <c r="F75" s="178"/>
      <c r="G75" s="178"/>
      <c r="H75" s="178"/>
      <c r="I75" s="178"/>
      <c r="J75" s="179">
        <f>J262</f>
        <v>0</v>
      </c>
      <c r="K75" s="176"/>
      <c r="L75" s="180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</row>
    <row r="76" s="9" customFormat="1" ht="24.96" customHeight="1">
      <c r="A76" s="9"/>
      <c r="B76" s="175"/>
      <c r="C76" s="176"/>
      <c r="D76" s="177" t="s">
        <v>6494</v>
      </c>
      <c r="E76" s="178"/>
      <c r="F76" s="178"/>
      <c r="G76" s="178"/>
      <c r="H76" s="178"/>
      <c r="I76" s="178"/>
      <c r="J76" s="179">
        <f>J271</f>
        <v>0</v>
      </c>
      <c r="K76" s="176"/>
      <c r="L76" s="180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</row>
    <row r="77" s="9" customFormat="1" ht="24.96" customHeight="1">
      <c r="A77" s="9"/>
      <c r="B77" s="175"/>
      <c r="C77" s="176"/>
      <c r="D77" s="177" t="s">
        <v>6495</v>
      </c>
      <c r="E77" s="178"/>
      <c r="F77" s="178"/>
      <c r="G77" s="178"/>
      <c r="H77" s="178"/>
      <c r="I77" s="178"/>
      <c r="J77" s="179">
        <f>J286</f>
        <v>0</v>
      </c>
      <c r="K77" s="176"/>
      <c r="L77" s="180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</row>
    <row r="78" s="9" customFormat="1" ht="24.96" customHeight="1">
      <c r="A78" s="9"/>
      <c r="B78" s="175"/>
      <c r="C78" s="176"/>
      <c r="D78" s="177" t="s">
        <v>6496</v>
      </c>
      <c r="E78" s="178"/>
      <c r="F78" s="178"/>
      <c r="G78" s="178"/>
      <c r="H78" s="178"/>
      <c r="I78" s="178"/>
      <c r="J78" s="179">
        <f>J298</f>
        <v>0</v>
      </c>
      <c r="K78" s="176"/>
      <c r="L78" s="180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</row>
    <row r="79" s="9" customFormat="1" ht="24.96" customHeight="1">
      <c r="A79" s="9"/>
      <c r="B79" s="175"/>
      <c r="C79" s="176"/>
      <c r="D79" s="177" t="s">
        <v>6497</v>
      </c>
      <c r="E79" s="178"/>
      <c r="F79" s="178"/>
      <c r="G79" s="178"/>
      <c r="H79" s="178"/>
      <c r="I79" s="178"/>
      <c r="J79" s="179">
        <f>J320</f>
        <v>0</v>
      </c>
      <c r="K79" s="176"/>
      <c r="L79" s="180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</row>
    <row r="80" s="9" customFormat="1" ht="24.96" customHeight="1">
      <c r="A80" s="9"/>
      <c r="B80" s="175"/>
      <c r="C80" s="176"/>
      <c r="D80" s="177" t="s">
        <v>6498</v>
      </c>
      <c r="E80" s="178"/>
      <c r="F80" s="178"/>
      <c r="G80" s="178"/>
      <c r="H80" s="178"/>
      <c r="I80" s="178"/>
      <c r="J80" s="179">
        <f>J334</f>
        <v>0</v>
      </c>
      <c r="K80" s="176"/>
      <c r="L80" s="180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</row>
    <row r="81" s="2" customFormat="1" ht="21.84" customHeight="1">
      <c r="A81" s="38"/>
      <c r="B81" s="39"/>
      <c r="C81" s="40"/>
      <c r="D81" s="40"/>
      <c r="E81" s="40"/>
      <c r="F81" s="40"/>
      <c r="G81" s="40"/>
      <c r="H81" s="40"/>
      <c r="I81" s="40"/>
      <c r="J81" s="40"/>
      <c r="K81" s="40"/>
      <c r="L81" s="145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6.96" customHeight="1">
      <c r="A82" s="38"/>
      <c r="B82" s="59"/>
      <c r="C82" s="60"/>
      <c r="D82" s="60"/>
      <c r="E82" s="60"/>
      <c r="F82" s="60"/>
      <c r="G82" s="60"/>
      <c r="H82" s="60"/>
      <c r="I82" s="60"/>
      <c r="J82" s="60"/>
      <c r="K82" s="60"/>
      <c r="L82" s="145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6" s="2" customFormat="1" ht="6.96" customHeight="1">
      <c r="A86" s="38"/>
      <c r="B86" s="61"/>
      <c r="C86" s="62"/>
      <c r="D86" s="62"/>
      <c r="E86" s="62"/>
      <c r="F86" s="62"/>
      <c r="G86" s="62"/>
      <c r="H86" s="62"/>
      <c r="I86" s="62"/>
      <c r="J86" s="62"/>
      <c r="K86" s="62"/>
      <c r="L86" s="145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24.96" customHeight="1">
      <c r="A87" s="38"/>
      <c r="B87" s="39"/>
      <c r="C87" s="23" t="s">
        <v>250</v>
      </c>
      <c r="D87" s="40"/>
      <c r="E87" s="40"/>
      <c r="F87" s="40"/>
      <c r="G87" s="40"/>
      <c r="H87" s="40"/>
      <c r="I87" s="40"/>
      <c r="J87" s="40"/>
      <c r="K87" s="40"/>
      <c r="L87" s="145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145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16</v>
      </c>
      <c r="D89" s="40"/>
      <c r="E89" s="40"/>
      <c r="F89" s="40"/>
      <c r="G89" s="40"/>
      <c r="H89" s="40"/>
      <c r="I89" s="40"/>
      <c r="J89" s="40"/>
      <c r="K89" s="40"/>
      <c r="L89" s="145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16.5" customHeight="1">
      <c r="A90" s="38"/>
      <c r="B90" s="39"/>
      <c r="C90" s="40"/>
      <c r="D90" s="40"/>
      <c r="E90" s="170" t="str">
        <f>E7</f>
        <v>3. STAVBA - FIALOVÁ - Vozovna Pisárky, etapa III. - vratná tramvajová smyčka</v>
      </c>
      <c r="F90" s="32"/>
      <c r="G90" s="32"/>
      <c r="H90" s="32"/>
      <c r="I90" s="40"/>
      <c r="J90" s="40"/>
      <c r="K90" s="40"/>
      <c r="L90" s="145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1" customFormat="1" ht="12" customHeight="1">
      <c r="B91" s="21"/>
      <c r="C91" s="32" t="s">
        <v>241</v>
      </c>
      <c r="D91" s="22"/>
      <c r="E91" s="22"/>
      <c r="F91" s="22"/>
      <c r="G91" s="22"/>
      <c r="H91" s="22"/>
      <c r="I91" s="22"/>
      <c r="J91" s="22"/>
      <c r="K91" s="22"/>
      <c r="L91" s="20"/>
    </row>
    <row r="92" s="2" customFormat="1" ht="16.5" customHeight="1">
      <c r="A92" s="38"/>
      <c r="B92" s="39"/>
      <c r="C92" s="40"/>
      <c r="D92" s="40"/>
      <c r="E92" s="170" t="s">
        <v>6475</v>
      </c>
      <c r="F92" s="40"/>
      <c r="G92" s="40"/>
      <c r="H92" s="40"/>
      <c r="I92" s="40"/>
      <c r="J92" s="40"/>
      <c r="K92" s="40"/>
      <c r="L92" s="145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2" customHeight="1">
      <c r="A93" s="38"/>
      <c r="B93" s="39"/>
      <c r="C93" s="32" t="s">
        <v>243</v>
      </c>
      <c r="D93" s="40"/>
      <c r="E93" s="40"/>
      <c r="F93" s="40"/>
      <c r="G93" s="40"/>
      <c r="H93" s="40"/>
      <c r="I93" s="40"/>
      <c r="J93" s="40"/>
      <c r="K93" s="40"/>
      <c r="L93" s="145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16.5" customHeight="1">
      <c r="A94" s="38"/>
      <c r="B94" s="39"/>
      <c r="C94" s="40"/>
      <c r="D94" s="40"/>
      <c r="E94" s="69" t="str">
        <f>E11</f>
        <v>SO 901 - Stavění vlakové cesty</v>
      </c>
      <c r="F94" s="40"/>
      <c r="G94" s="40"/>
      <c r="H94" s="40"/>
      <c r="I94" s="40"/>
      <c r="J94" s="40"/>
      <c r="K94" s="40"/>
      <c r="L94" s="145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6.96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145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12" customHeight="1">
      <c r="A96" s="38"/>
      <c r="B96" s="39"/>
      <c r="C96" s="32" t="s">
        <v>21</v>
      </c>
      <c r="D96" s="40"/>
      <c r="E96" s="40"/>
      <c r="F96" s="27" t="str">
        <f>F14</f>
        <v xml:space="preserve"> </v>
      </c>
      <c r="G96" s="40"/>
      <c r="H96" s="40"/>
      <c r="I96" s="32" t="s">
        <v>23</v>
      </c>
      <c r="J96" s="72" t="str">
        <f>IF(J14="","",J14)</f>
        <v>20. 12. 2021</v>
      </c>
      <c r="K96" s="40"/>
      <c r="L96" s="145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</row>
    <row r="97" s="2" customFormat="1" ht="6.96" customHeight="1">
      <c r="A97" s="38"/>
      <c r="B97" s="39"/>
      <c r="C97" s="40"/>
      <c r="D97" s="40"/>
      <c r="E97" s="40"/>
      <c r="F97" s="40"/>
      <c r="G97" s="40"/>
      <c r="H97" s="40"/>
      <c r="I97" s="40"/>
      <c r="J97" s="40"/>
      <c r="K97" s="40"/>
      <c r="L97" s="145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</row>
    <row r="98" s="2" customFormat="1" ht="15.15" customHeight="1">
      <c r="A98" s="38"/>
      <c r="B98" s="39"/>
      <c r="C98" s="32" t="s">
        <v>25</v>
      </c>
      <c r="D98" s="40"/>
      <c r="E98" s="40"/>
      <c r="F98" s="27" t="str">
        <f>E17</f>
        <v xml:space="preserve"> </v>
      </c>
      <c r="G98" s="40"/>
      <c r="H98" s="40"/>
      <c r="I98" s="32" t="s">
        <v>30</v>
      </c>
      <c r="J98" s="36" t="str">
        <f>E23</f>
        <v xml:space="preserve"> </v>
      </c>
      <c r="K98" s="40"/>
      <c r="L98" s="145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</row>
    <row r="99" s="2" customFormat="1" ht="15.15" customHeight="1">
      <c r="A99" s="38"/>
      <c r="B99" s="39"/>
      <c r="C99" s="32" t="s">
        <v>28</v>
      </c>
      <c r="D99" s="40"/>
      <c r="E99" s="40"/>
      <c r="F99" s="27" t="str">
        <f>IF(E20="","",E20)</f>
        <v>Vyplň údaj</v>
      </c>
      <c r="G99" s="40"/>
      <c r="H99" s="40"/>
      <c r="I99" s="32" t="s">
        <v>32</v>
      </c>
      <c r="J99" s="36" t="str">
        <f>E26</f>
        <v xml:space="preserve"> </v>
      </c>
      <c r="K99" s="40"/>
      <c r="L99" s="145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</row>
    <row r="100" s="2" customFormat="1" ht="10.32" customHeight="1">
      <c r="A100" s="38"/>
      <c r="B100" s="39"/>
      <c r="C100" s="40"/>
      <c r="D100" s="40"/>
      <c r="E100" s="40"/>
      <c r="F100" s="40"/>
      <c r="G100" s="40"/>
      <c r="H100" s="40"/>
      <c r="I100" s="40"/>
      <c r="J100" s="40"/>
      <c r="K100" s="40"/>
      <c r="L100" s="145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</row>
    <row r="101" s="10" customFormat="1" ht="29.28" customHeight="1">
      <c r="A101" s="181"/>
      <c r="B101" s="182"/>
      <c r="C101" s="183" t="s">
        <v>251</v>
      </c>
      <c r="D101" s="184" t="s">
        <v>54</v>
      </c>
      <c r="E101" s="184" t="s">
        <v>50</v>
      </c>
      <c r="F101" s="184" t="s">
        <v>51</v>
      </c>
      <c r="G101" s="184" t="s">
        <v>252</v>
      </c>
      <c r="H101" s="184" t="s">
        <v>253</v>
      </c>
      <c r="I101" s="184" t="s">
        <v>254</v>
      </c>
      <c r="J101" s="184" t="s">
        <v>247</v>
      </c>
      <c r="K101" s="185" t="s">
        <v>255</v>
      </c>
      <c r="L101" s="186"/>
      <c r="M101" s="92" t="s">
        <v>19</v>
      </c>
      <c r="N101" s="93" t="s">
        <v>39</v>
      </c>
      <c r="O101" s="93" t="s">
        <v>256</v>
      </c>
      <c r="P101" s="93" t="s">
        <v>257</v>
      </c>
      <c r="Q101" s="93" t="s">
        <v>258</v>
      </c>
      <c r="R101" s="93" t="s">
        <v>259</v>
      </c>
      <c r="S101" s="93" t="s">
        <v>260</v>
      </c>
      <c r="T101" s="94" t="s">
        <v>261</v>
      </c>
      <c r="U101" s="181"/>
      <c r="V101" s="181"/>
      <c r="W101" s="181"/>
      <c r="X101" s="181"/>
      <c r="Y101" s="181"/>
      <c r="Z101" s="181"/>
      <c r="AA101" s="181"/>
      <c r="AB101" s="181"/>
      <c r="AC101" s="181"/>
      <c r="AD101" s="181"/>
      <c r="AE101" s="181"/>
    </row>
    <row r="102" s="2" customFormat="1" ht="22.8" customHeight="1">
      <c r="A102" s="38"/>
      <c r="B102" s="39"/>
      <c r="C102" s="99" t="s">
        <v>262</v>
      </c>
      <c r="D102" s="40"/>
      <c r="E102" s="40"/>
      <c r="F102" s="40"/>
      <c r="G102" s="40"/>
      <c r="H102" s="40"/>
      <c r="I102" s="40"/>
      <c r="J102" s="187">
        <f>BK102</f>
        <v>0</v>
      </c>
      <c r="K102" s="40"/>
      <c r="L102" s="44"/>
      <c r="M102" s="95"/>
      <c r="N102" s="188"/>
      <c r="O102" s="96"/>
      <c r="P102" s="189">
        <f>P103+P136+P142+P161+P180+P185+P200+P215+P232+P244+P251+P262+P271+P286+P298+P320+P334</f>
        <v>0</v>
      </c>
      <c r="Q102" s="96"/>
      <c r="R102" s="189">
        <f>R103+R136+R142+R161+R180+R185+R200+R215+R232+R244+R251+R262+R271+R286+R298+R320+R334</f>
        <v>0</v>
      </c>
      <c r="S102" s="96"/>
      <c r="T102" s="190">
        <f>T103+T136+T142+T161+T180+T185+T200+T215+T232+T244+T251+T262+T271+T286+T298+T320+T334</f>
        <v>0</v>
      </c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T102" s="17" t="s">
        <v>68</v>
      </c>
      <c r="AU102" s="17" t="s">
        <v>248</v>
      </c>
      <c r="BK102" s="191">
        <f>BK103+BK136+BK142+BK161+BK180+BK185+BK200+BK215+BK232+BK244+BK251+BK262+BK271+BK286+BK298+BK320+BK334</f>
        <v>0</v>
      </c>
    </row>
    <row r="103" s="11" customFormat="1" ht="25.92" customHeight="1">
      <c r="A103" s="11"/>
      <c r="B103" s="192"/>
      <c r="C103" s="193"/>
      <c r="D103" s="194" t="s">
        <v>68</v>
      </c>
      <c r="E103" s="195" t="s">
        <v>76</v>
      </c>
      <c r="F103" s="195" t="s">
        <v>290</v>
      </c>
      <c r="G103" s="193"/>
      <c r="H103" s="193"/>
      <c r="I103" s="196"/>
      <c r="J103" s="197">
        <f>BK103</f>
        <v>0</v>
      </c>
      <c r="K103" s="193"/>
      <c r="L103" s="198"/>
      <c r="M103" s="199"/>
      <c r="N103" s="200"/>
      <c r="O103" s="200"/>
      <c r="P103" s="201">
        <f>SUM(P104:P135)</f>
        <v>0</v>
      </c>
      <c r="Q103" s="200"/>
      <c r="R103" s="201">
        <f>SUM(R104:R135)</f>
        <v>0</v>
      </c>
      <c r="S103" s="200"/>
      <c r="T103" s="202">
        <f>SUM(T104:T135)</f>
        <v>0</v>
      </c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R103" s="203" t="s">
        <v>76</v>
      </c>
      <c r="AT103" s="204" t="s">
        <v>68</v>
      </c>
      <c r="AU103" s="204" t="s">
        <v>69</v>
      </c>
      <c r="AY103" s="203" t="s">
        <v>266</v>
      </c>
      <c r="BK103" s="205">
        <f>SUM(BK104:BK135)</f>
        <v>0</v>
      </c>
    </row>
    <row r="104" s="2" customFormat="1" ht="16.5" customHeight="1">
      <c r="A104" s="38"/>
      <c r="B104" s="39"/>
      <c r="C104" s="206" t="s">
        <v>76</v>
      </c>
      <c r="D104" s="206" t="s">
        <v>267</v>
      </c>
      <c r="E104" s="207" t="s">
        <v>6499</v>
      </c>
      <c r="F104" s="208" t="s">
        <v>6500</v>
      </c>
      <c r="G104" s="209" t="s">
        <v>5211</v>
      </c>
      <c r="H104" s="210">
        <v>920</v>
      </c>
      <c r="I104" s="211"/>
      <c r="J104" s="212">
        <f>ROUND(I104*H104,2)</f>
        <v>0</v>
      </c>
      <c r="K104" s="208" t="s">
        <v>19</v>
      </c>
      <c r="L104" s="44"/>
      <c r="M104" s="213" t="s">
        <v>19</v>
      </c>
      <c r="N104" s="214" t="s">
        <v>40</v>
      </c>
      <c r="O104" s="84"/>
      <c r="P104" s="215">
        <f>O104*H104</f>
        <v>0</v>
      </c>
      <c r="Q104" s="215">
        <v>0</v>
      </c>
      <c r="R104" s="215">
        <f>Q104*H104</f>
        <v>0</v>
      </c>
      <c r="S104" s="215">
        <v>0</v>
      </c>
      <c r="T104" s="216">
        <f>S104*H104</f>
        <v>0</v>
      </c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R104" s="217" t="s">
        <v>265</v>
      </c>
      <c r="AT104" s="217" t="s">
        <v>267</v>
      </c>
      <c r="AU104" s="217" t="s">
        <v>76</v>
      </c>
      <c r="AY104" s="17" t="s">
        <v>266</v>
      </c>
      <c r="BE104" s="218">
        <f>IF(N104="základní",J104,0)</f>
        <v>0</v>
      </c>
      <c r="BF104" s="218">
        <f>IF(N104="snížená",J104,0)</f>
        <v>0</v>
      </c>
      <c r="BG104" s="218">
        <f>IF(N104="zákl. přenesená",J104,0)</f>
        <v>0</v>
      </c>
      <c r="BH104" s="218">
        <f>IF(N104="sníž. přenesená",J104,0)</f>
        <v>0</v>
      </c>
      <c r="BI104" s="218">
        <f>IF(N104="nulová",J104,0)</f>
        <v>0</v>
      </c>
      <c r="BJ104" s="17" t="s">
        <v>76</v>
      </c>
      <c r="BK104" s="218">
        <f>ROUND(I104*H104,2)</f>
        <v>0</v>
      </c>
      <c r="BL104" s="17" t="s">
        <v>265</v>
      </c>
      <c r="BM104" s="217" t="s">
        <v>78</v>
      </c>
    </row>
    <row r="105" s="2" customFormat="1" ht="16.5" customHeight="1">
      <c r="A105" s="38"/>
      <c r="B105" s="39"/>
      <c r="C105" s="206" t="s">
        <v>78</v>
      </c>
      <c r="D105" s="206" t="s">
        <v>267</v>
      </c>
      <c r="E105" s="207" t="s">
        <v>6501</v>
      </c>
      <c r="F105" s="208" t="s">
        <v>6502</v>
      </c>
      <c r="G105" s="209" t="s">
        <v>5211</v>
      </c>
      <c r="H105" s="210">
        <v>230</v>
      </c>
      <c r="I105" s="211"/>
      <c r="J105" s="212">
        <f>ROUND(I105*H105,2)</f>
        <v>0</v>
      </c>
      <c r="K105" s="208" t="s">
        <v>19</v>
      </c>
      <c r="L105" s="44"/>
      <c r="M105" s="213" t="s">
        <v>19</v>
      </c>
      <c r="N105" s="214" t="s">
        <v>40</v>
      </c>
      <c r="O105" s="84"/>
      <c r="P105" s="215">
        <f>O105*H105</f>
        <v>0</v>
      </c>
      <c r="Q105" s="215">
        <v>0</v>
      </c>
      <c r="R105" s="215">
        <f>Q105*H105</f>
        <v>0</v>
      </c>
      <c r="S105" s="215">
        <v>0</v>
      </c>
      <c r="T105" s="216">
        <f>S105*H105</f>
        <v>0</v>
      </c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R105" s="217" t="s">
        <v>265</v>
      </c>
      <c r="AT105" s="217" t="s">
        <v>267</v>
      </c>
      <c r="AU105" s="217" t="s">
        <v>76</v>
      </c>
      <c r="AY105" s="17" t="s">
        <v>266</v>
      </c>
      <c r="BE105" s="218">
        <f>IF(N105="základní",J105,0)</f>
        <v>0</v>
      </c>
      <c r="BF105" s="218">
        <f>IF(N105="snížená",J105,0)</f>
        <v>0</v>
      </c>
      <c r="BG105" s="218">
        <f>IF(N105="zákl. přenesená",J105,0)</f>
        <v>0</v>
      </c>
      <c r="BH105" s="218">
        <f>IF(N105="sníž. přenesená",J105,0)</f>
        <v>0</v>
      </c>
      <c r="BI105" s="218">
        <f>IF(N105="nulová",J105,0)</f>
        <v>0</v>
      </c>
      <c r="BJ105" s="17" t="s">
        <v>76</v>
      </c>
      <c r="BK105" s="218">
        <f>ROUND(I105*H105,2)</f>
        <v>0</v>
      </c>
      <c r="BL105" s="17" t="s">
        <v>265</v>
      </c>
      <c r="BM105" s="217" t="s">
        <v>265</v>
      </c>
    </row>
    <row r="106" s="2" customFormat="1" ht="16.5" customHeight="1">
      <c r="A106" s="38"/>
      <c r="B106" s="39"/>
      <c r="C106" s="206" t="s">
        <v>312</v>
      </c>
      <c r="D106" s="206" t="s">
        <v>267</v>
      </c>
      <c r="E106" s="207" t="s">
        <v>6503</v>
      </c>
      <c r="F106" s="208" t="s">
        <v>6504</v>
      </c>
      <c r="G106" s="209" t="s">
        <v>5211</v>
      </c>
      <c r="H106" s="210">
        <v>10</v>
      </c>
      <c r="I106" s="211"/>
      <c r="J106" s="212">
        <f>ROUND(I106*H106,2)</f>
        <v>0</v>
      </c>
      <c r="K106" s="208" t="s">
        <v>19</v>
      </c>
      <c r="L106" s="44"/>
      <c r="M106" s="213" t="s">
        <v>19</v>
      </c>
      <c r="N106" s="214" t="s">
        <v>40</v>
      </c>
      <c r="O106" s="84"/>
      <c r="P106" s="215">
        <f>O106*H106</f>
        <v>0</v>
      </c>
      <c r="Q106" s="215">
        <v>0</v>
      </c>
      <c r="R106" s="215">
        <f>Q106*H106</f>
        <v>0</v>
      </c>
      <c r="S106" s="215">
        <v>0</v>
      </c>
      <c r="T106" s="216">
        <f>S106*H106</f>
        <v>0</v>
      </c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R106" s="217" t="s">
        <v>265</v>
      </c>
      <c r="AT106" s="217" t="s">
        <v>267</v>
      </c>
      <c r="AU106" s="217" t="s">
        <v>76</v>
      </c>
      <c r="AY106" s="17" t="s">
        <v>266</v>
      </c>
      <c r="BE106" s="218">
        <f>IF(N106="základní",J106,0)</f>
        <v>0</v>
      </c>
      <c r="BF106" s="218">
        <f>IF(N106="snížená",J106,0)</f>
        <v>0</v>
      </c>
      <c r="BG106" s="218">
        <f>IF(N106="zákl. přenesená",J106,0)</f>
        <v>0</v>
      </c>
      <c r="BH106" s="218">
        <f>IF(N106="sníž. přenesená",J106,0)</f>
        <v>0</v>
      </c>
      <c r="BI106" s="218">
        <f>IF(N106="nulová",J106,0)</f>
        <v>0</v>
      </c>
      <c r="BJ106" s="17" t="s">
        <v>76</v>
      </c>
      <c r="BK106" s="218">
        <f>ROUND(I106*H106,2)</f>
        <v>0</v>
      </c>
      <c r="BL106" s="17" t="s">
        <v>265</v>
      </c>
      <c r="BM106" s="217" t="s">
        <v>338</v>
      </c>
    </row>
    <row r="107" s="2" customFormat="1" ht="16.5" customHeight="1">
      <c r="A107" s="38"/>
      <c r="B107" s="39"/>
      <c r="C107" s="206" t="s">
        <v>265</v>
      </c>
      <c r="D107" s="206" t="s">
        <v>267</v>
      </c>
      <c r="E107" s="207" t="s">
        <v>6505</v>
      </c>
      <c r="F107" s="208" t="s">
        <v>6506</v>
      </c>
      <c r="G107" s="209" t="s">
        <v>5211</v>
      </c>
      <c r="H107" s="210">
        <v>10</v>
      </c>
      <c r="I107" s="211"/>
      <c r="J107" s="212">
        <f>ROUND(I107*H107,2)</f>
        <v>0</v>
      </c>
      <c r="K107" s="208" t="s">
        <v>19</v>
      </c>
      <c r="L107" s="44"/>
      <c r="M107" s="213" t="s">
        <v>19</v>
      </c>
      <c r="N107" s="214" t="s">
        <v>40</v>
      </c>
      <c r="O107" s="84"/>
      <c r="P107" s="215">
        <f>O107*H107</f>
        <v>0</v>
      </c>
      <c r="Q107" s="215">
        <v>0</v>
      </c>
      <c r="R107" s="215">
        <f>Q107*H107</f>
        <v>0</v>
      </c>
      <c r="S107" s="215">
        <v>0</v>
      </c>
      <c r="T107" s="216">
        <f>S107*H107</f>
        <v>0</v>
      </c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R107" s="217" t="s">
        <v>265</v>
      </c>
      <c r="AT107" s="217" t="s">
        <v>267</v>
      </c>
      <c r="AU107" s="217" t="s">
        <v>76</v>
      </c>
      <c r="AY107" s="17" t="s">
        <v>266</v>
      </c>
      <c r="BE107" s="218">
        <f>IF(N107="základní",J107,0)</f>
        <v>0</v>
      </c>
      <c r="BF107" s="218">
        <f>IF(N107="snížená",J107,0)</f>
        <v>0</v>
      </c>
      <c r="BG107" s="218">
        <f>IF(N107="zákl. přenesená",J107,0)</f>
        <v>0</v>
      </c>
      <c r="BH107" s="218">
        <f>IF(N107="sníž. přenesená",J107,0)</f>
        <v>0</v>
      </c>
      <c r="BI107" s="218">
        <f>IF(N107="nulová",J107,0)</f>
        <v>0</v>
      </c>
      <c r="BJ107" s="17" t="s">
        <v>76</v>
      </c>
      <c r="BK107" s="218">
        <f>ROUND(I107*H107,2)</f>
        <v>0</v>
      </c>
      <c r="BL107" s="17" t="s">
        <v>265</v>
      </c>
      <c r="BM107" s="217" t="s">
        <v>303</v>
      </c>
    </row>
    <row r="108" s="2" customFormat="1" ht="16.5" customHeight="1">
      <c r="A108" s="38"/>
      <c r="B108" s="39"/>
      <c r="C108" s="206" t="s">
        <v>329</v>
      </c>
      <c r="D108" s="206" t="s">
        <v>267</v>
      </c>
      <c r="E108" s="207" t="s">
        <v>6507</v>
      </c>
      <c r="F108" s="208" t="s">
        <v>6508</v>
      </c>
      <c r="G108" s="209" t="s">
        <v>5211</v>
      </c>
      <c r="H108" s="210">
        <v>1.5</v>
      </c>
      <c r="I108" s="211"/>
      <c r="J108" s="212">
        <f>ROUND(I108*H108,2)</f>
        <v>0</v>
      </c>
      <c r="K108" s="208" t="s">
        <v>19</v>
      </c>
      <c r="L108" s="44"/>
      <c r="M108" s="213" t="s">
        <v>19</v>
      </c>
      <c r="N108" s="214" t="s">
        <v>40</v>
      </c>
      <c r="O108" s="84"/>
      <c r="P108" s="215">
        <f>O108*H108</f>
        <v>0</v>
      </c>
      <c r="Q108" s="215">
        <v>0</v>
      </c>
      <c r="R108" s="215">
        <f>Q108*H108</f>
        <v>0</v>
      </c>
      <c r="S108" s="215">
        <v>0</v>
      </c>
      <c r="T108" s="216">
        <f>S108*H108</f>
        <v>0</v>
      </c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R108" s="217" t="s">
        <v>265</v>
      </c>
      <c r="AT108" s="217" t="s">
        <v>267</v>
      </c>
      <c r="AU108" s="217" t="s">
        <v>76</v>
      </c>
      <c r="AY108" s="17" t="s">
        <v>266</v>
      </c>
      <c r="BE108" s="218">
        <f>IF(N108="základní",J108,0)</f>
        <v>0</v>
      </c>
      <c r="BF108" s="218">
        <f>IF(N108="snížená",J108,0)</f>
        <v>0</v>
      </c>
      <c r="BG108" s="218">
        <f>IF(N108="zákl. přenesená",J108,0)</f>
        <v>0</v>
      </c>
      <c r="BH108" s="218">
        <f>IF(N108="sníž. přenesená",J108,0)</f>
        <v>0</v>
      </c>
      <c r="BI108" s="218">
        <f>IF(N108="nulová",J108,0)</f>
        <v>0</v>
      </c>
      <c r="BJ108" s="17" t="s">
        <v>76</v>
      </c>
      <c r="BK108" s="218">
        <f>ROUND(I108*H108,2)</f>
        <v>0</v>
      </c>
      <c r="BL108" s="17" t="s">
        <v>265</v>
      </c>
      <c r="BM108" s="217" t="s">
        <v>362</v>
      </c>
    </row>
    <row r="109" s="2" customFormat="1" ht="16.5" customHeight="1">
      <c r="A109" s="38"/>
      <c r="B109" s="39"/>
      <c r="C109" s="206" t="s">
        <v>338</v>
      </c>
      <c r="D109" s="206" t="s">
        <v>267</v>
      </c>
      <c r="E109" s="207" t="s">
        <v>6509</v>
      </c>
      <c r="F109" s="208" t="s">
        <v>6510</v>
      </c>
      <c r="G109" s="209" t="s">
        <v>5035</v>
      </c>
      <c r="H109" s="210">
        <v>1992</v>
      </c>
      <c r="I109" s="211"/>
      <c r="J109" s="212">
        <f>ROUND(I109*H109,2)</f>
        <v>0</v>
      </c>
      <c r="K109" s="208" t="s">
        <v>19</v>
      </c>
      <c r="L109" s="44"/>
      <c r="M109" s="213" t="s">
        <v>19</v>
      </c>
      <c r="N109" s="214" t="s">
        <v>40</v>
      </c>
      <c r="O109" s="84"/>
      <c r="P109" s="215">
        <f>O109*H109</f>
        <v>0</v>
      </c>
      <c r="Q109" s="215">
        <v>0</v>
      </c>
      <c r="R109" s="215">
        <f>Q109*H109</f>
        <v>0</v>
      </c>
      <c r="S109" s="215">
        <v>0</v>
      </c>
      <c r="T109" s="216">
        <f>S109*H109</f>
        <v>0</v>
      </c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R109" s="217" t="s">
        <v>265</v>
      </c>
      <c r="AT109" s="217" t="s">
        <v>267</v>
      </c>
      <c r="AU109" s="217" t="s">
        <v>76</v>
      </c>
      <c r="AY109" s="17" t="s">
        <v>266</v>
      </c>
      <c r="BE109" s="218">
        <f>IF(N109="základní",J109,0)</f>
        <v>0</v>
      </c>
      <c r="BF109" s="218">
        <f>IF(N109="snížená",J109,0)</f>
        <v>0</v>
      </c>
      <c r="BG109" s="218">
        <f>IF(N109="zákl. přenesená",J109,0)</f>
        <v>0</v>
      </c>
      <c r="BH109" s="218">
        <f>IF(N109="sníž. přenesená",J109,0)</f>
        <v>0</v>
      </c>
      <c r="BI109" s="218">
        <f>IF(N109="nulová",J109,0)</f>
        <v>0</v>
      </c>
      <c r="BJ109" s="17" t="s">
        <v>76</v>
      </c>
      <c r="BK109" s="218">
        <f>ROUND(I109*H109,2)</f>
        <v>0</v>
      </c>
      <c r="BL109" s="17" t="s">
        <v>265</v>
      </c>
      <c r="BM109" s="217" t="s">
        <v>376</v>
      </c>
    </row>
    <row r="110" s="2" customFormat="1" ht="16.5" customHeight="1">
      <c r="A110" s="38"/>
      <c r="B110" s="39"/>
      <c r="C110" s="206" t="s">
        <v>345</v>
      </c>
      <c r="D110" s="206" t="s">
        <v>267</v>
      </c>
      <c r="E110" s="207" t="s">
        <v>6511</v>
      </c>
      <c r="F110" s="208" t="s">
        <v>6512</v>
      </c>
      <c r="G110" s="209" t="s">
        <v>5211</v>
      </c>
      <c r="H110" s="210">
        <v>1035</v>
      </c>
      <c r="I110" s="211"/>
      <c r="J110" s="212">
        <f>ROUND(I110*H110,2)</f>
        <v>0</v>
      </c>
      <c r="K110" s="208" t="s">
        <v>19</v>
      </c>
      <c r="L110" s="44"/>
      <c r="M110" s="213" t="s">
        <v>19</v>
      </c>
      <c r="N110" s="214" t="s">
        <v>40</v>
      </c>
      <c r="O110" s="84"/>
      <c r="P110" s="215">
        <f>O110*H110</f>
        <v>0</v>
      </c>
      <c r="Q110" s="215">
        <v>0</v>
      </c>
      <c r="R110" s="215">
        <f>Q110*H110</f>
        <v>0</v>
      </c>
      <c r="S110" s="215">
        <v>0</v>
      </c>
      <c r="T110" s="216">
        <f>S110*H110</f>
        <v>0</v>
      </c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R110" s="217" t="s">
        <v>265</v>
      </c>
      <c r="AT110" s="217" t="s">
        <v>267</v>
      </c>
      <c r="AU110" s="217" t="s">
        <v>76</v>
      </c>
      <c r="AY110" s="17" t="s">
        <v>266</v>
      </c>
      <c r="BE110" s="218">
        <f>IF(N110="základní",J110,0)</f>
        <v>0</v>
      </c>
      <c r="BF110" s="218">
        <f>IF(N110="snížená",J110,0)</f>
        <v>0</v>
      </c>
      <c r="BG110" s="218">
        <f>IF(N110="zákl. přenesená",J110,0)</f>
        <v>0</v>
      </c>
      <c r="BH110" s="218">
        <f>IF(N110="sníž. přenesená",J110,0)</f>
        <v>0</v>
      </c>
      <c r="BI110" s="218">
        <f>IF(N110="nulová",J110,0)</f>
        <v>0</v>
      </c>
      <c r="BJ110" s="17" t="s">
        <v>76</v>
      </c>
      <c r="BK110" s="218">
        <f>ROUND(I110*H110,2)</f>
        <v>0</v>
      </c>
      <c r="BL110" s="17" t="s">
        <v>265</v>
      </c>
      <c r="BM110" s="217" t="s">
        <v>579</v>
      </c>
    </row>
    <row r="111" s="2" customFormat="1" ht="16.5" customHeight="1">
      <c r="A111" s="38"/>
      <c r="B111" s="39"/>
      <c r="C111" s="239" t="s">
        <v>303</v>
      </c>
      <c r="D111" s="239" t="s">
        <v>299</v>
      </c>
      <c r="E111" s="240" t="s">
        <v>6513</v>
      </c>
      <c r="F111" s="241" t="s">
        <v>6514</v>
      </c>
      <c r="G111" s="242" t="s">
        <v>5211</v>
      </c>
      <c r="H111" s="243">
        <v>1035</v>
      </c>
      <c r="I111" s="244"/>
      <c r="J111" s="245">
        <f>ROUND(I111*H111,2)</f>
        <v>0</v>
      </c>
      <c r="K111" s="241" t="s">
        <v>19</v>
      </c>
      <c r="L111" s="246"/>
      <c r="M111" s="247" t="s">
        <v>19</v>
      </c>
      <c r="N111" s="248" t="s">
        <v>40</v>
      </c>
      <c r="O111" s="84"/>
      <c r="P111" s="215">
        <f>O111*H111</f>
        <v>0</v>
      </c>
      <c r="Q111" s="215">
        <v>0</v>
      </c>
      <c r="R111" s="215">
        <f>Q111*H111</f>
        <v>0</v>
      </c>
      <c r="S111" s="215">
        <v>0</v>
      </c>
      <c r="T111" s="216">
        <f>S111*H111</f>
        <v>0</v>
      </c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R111" s="217" t="s">
        <v>303</v>
      </c>
      <c r="AT111" s="217" t="s">
        <v>299</v>
      </c>
      <c r="AU111" s="217" t="s">
        <v>76</v>
      </c>
      <c r="AY111" s="17" t="s">
        <v>266</v>
      </c>
      <c r="BE111" s="218">
        <f>IF(N111="základní",J111,0)</f>
        <v>0</v>
      </c>
      <c r="BF111" s="218">
        <f>IF(N111="snížená",J111,0)</f>
        <v>0</v>
      </c>
      <c r="BG111" s="218">
        <f>IF(N111="zákl. přenesená",J111,0)</f>
        <v>0</v>
      </c>
      <c r="BH111" s="218">
        <f>IF(N111="sníž. přenesená",J111,0)</f>
        <v>0</v>
      </c>
      <c r="BI111" s="218">
        <f>IF(N111="nulová",J111,0)</f>
        <v>0</v>
      </c>
      <c r="BJ111" s="17" t="s">
        <v>76</v>
      </c>
      <c r="BK111" s="218">
        <f>ROUND(I111*H111,2)</f>
        <v>0</v>
      </c>
      <c r="BL111" s="17" t="s">
        <v>265</v>
      </c>
      <c r="BM111" s="217" t="s">
        <v>591</v>
      </c>
    </row>
    <row r="112" s="2" customFormat="1" ht="16.5" customHeight="1">
      <c r="A112" s="38"/>
      <c r="B112" s="39"/>
      <c r="C112" s="206" t="s">
        <v>310</v>
      </c>
      <c r="D112" s="206" t="s">
        <v>267</v>
      </c>
      <c r="E112" s="207" t="s">
        <v>6515</v>
      </c>
      <c r="F112" s="208" t="s">
        <v>6516</v>
      </c>
      <c r="G112" s="209" t="s">
        <v>5035</v>
      </c>
      <c r="H112" s="210">
        <v>2000</v>
      </c>
      <c r="I112" s="211"/>
      <c r="J112" s="212">
        <f>ROUND(I112*H112,2)</f>
        <v>0</v>
      </c>
      <c r="K112" s="208" t="s">
        <v>19</v>
      </c>
      <c r="L112" s="44"/>
      <c r="M112" s="213" t="s">
        <v>19</v>
      </c>
      <c r="N112" s="214" t="s">
        <v>40</v>
      </c>
      <c r="O112" s="84"/>
      <c r="P112" s="215">
        <f>O112*H112</f>
        <v>0</v>
      </c>
      <c r="Q112" s="215">
        <v>0</v>
      </c>
      <c r="R112" s="215">
        <f>Q112*H112</f>
        <v>0</v>
      </c>
      <c r="S112" s="215">
        <v>0</v>
      </c>
      <c r="T112" s="216">
        <f>S112*H112</f>
        <v>0</v>
      </c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R112" s="217" t="s">
        <v>265</v>
      </c>
      <c r="AT112" s="217" t="s">
        <v>267</v>
      </c>
      <c r="AU112" s="217" t="s">
        <v>76</v>
      </c>
      <c r="AY112" s="17" t="s">
        <v>266</v>
      </c>
      <c r="BE112" s="218">
        <f>IF(N112="základní",J112,0)</f>
        <v>0</v>
      </c>
      <c r="BF112" s="218">
        <f>IF(N112="snížená",J112,0)</f>
        <v>0</v>
      </c>
      <c r="BG112" s="218">
        <f>IF(N112="zákl. přenesená",J112,0)</f>
        <v>0</v>
      </c>
      <c r="BH112" s="218">
        <f>IF(N112="sníž. přenesená",J112,0)</f>
        <v>0</v>
      </c>
      <c r="BI112" s="218">
        <f>IF(N112="nulová",J112,0)</f>
        <v>0</v>
      </c>
      <c r="BJ112" s="17" t="s">
        <v>76</v>
      </c>
      <c r="BK112" s="218">
        <f>ROUND(I112*H112,2)</f>
        <v>0</v>
      </c>
      <c r="BL112" s="17" t="s">
        <v>265</v>
      </c>
      <c r="BM112" s="217" t="s">
        <v>605</v>
      </c>
    </row>
    <row r="113" s="2" customFormat="1" ht="16.5" customHeight="1">
      <c r="A113" s="38"/>
      <c r="B113" s="39"/>
      <c r="C113" s="206" t="s">
        <v>362</v>
      </c>
      <c r="D113" s="206" t="s">
        <v>267</v>
      </c>
      <c r="E113" s="207" t="s">
        <v>3104</v>
      </c>
      <c r="F113" s="208" t="s">
        <v>3105</v>
      </c>
      <c r="G113" s="209" t="s">
        <v>6517</v>
      </c>
      <c r="H113" s="210">
        <v>10</v>
      </c>
      <c r="I113" s="211"/>
      <c r="J113" s="212">
        <f>ROUND(I113*H113,2)</f>
        <v>0</v>
      </c>
      <c r="K113" s="208" t="s">
        <v>19</v>
      </c>
      <c r="L113" s="44"/>
      <c r="M113" s="213" t="s">
        <v>19</v>
      </c>
      <c r="N113" s="214" t="s">
        <v>40</v>
      </c>
      <c r="O113" s="84"/>
      <c r="P113" s="215">
        <f>O113*H113</f>
        <v>0</v>
      </c>
      <c r="Q113" s="215">
        <v>0</v>
      </c>
      <c r="R113" s="215">
        <f>Q113*H113</f>
        <v>0</v>
      </c>
      <c r="S113" s="215">
        <v>0</v>
      </c>
      <c r="T113" s="216">
        <f>S113*H113</f>
        <v>0</v>
      </c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R113" s="217" t="s">
        <v>265</v>
      </c>
      <c r="AT113" s="217" t="s">
        <v>267</v>
      </c>
      <c r="AU113" s="217" t="s">
        <v>76</v>
      </c>
      <c r="AY113" s="17" t="s">
        <v>266</v>
      </c>
      <c r="BE113" s="218">
        <f>IF(N113="základní",J113,0)</f>
        <v>0</v>
      </c>
      <c r="BF113" s="218">
        <f>IF(N113="snížená",J113,0)</f>
        <v>0</v>
      </c>
      <c r="BG113" s="218">
        <f>IF(N113="zákl. přenesená",J113,0)</f>
        <v>0</v>
      </c>
      <c r="BH113" s="218">
        <f>IF(N113="sníž. přenesená",J113,0)</f>
        <v>0</v>
      </c>
      <c r="BI113" s="218">
        <f>IF(N113="nulová",J113,0)</f>
        <v>0</v>
      </c>
      <c r="BJ113" s="17" t="s">
        <v>76</v>
      </c>
      <c r="BK113" s="218">
        <f>ROUND(I113*H113,2)</f>
        <v>0</v>
      </c>
      <c r="BL113" s="17" t="s">
        <v>265</v>
      </c>
      <c r="BM113" s="217" t="s">
        <v>625</v>
      </c>
    </row>
    <row r="114" s="2" customFormat="1" ht="16.5" customHeight="1">
      <c r="A114" s="38"/>
      <c r="B114" s="39"/>
      <c r="C114" s="239" t="s">
        <v>367</v>
      </c>
      <c r="D114" s="239" t="s">
        <v>299</v>
      </c>
      <c r="E114" s="240" t="s">
        <v>6518</v>
      </c>
      <c r="F114" s="241" t="s">
        <v>6519</v>
      </c>
      <c r="G114" s="242" t="s">
        <v>5035</v>
      </c>
      <c r="H114" s="243">
        <v>3500</v>
      </c>
      <c r="I114" s="244"/>
      <c r="J114" s="245">
        <f>ROUND(I114*H114,2)</f>
        <v>0</v>
      </c>
      <c r="K114" s="241" t="s">
        <v>19</v>
      </c>
      <c r="L114" s="246"/>
      <c r="M114" s="247" t="s">
        <v>19</v>
      </c>
      <c r="N114" s="248" t="s">
        <v>40</v>
      </c>
      <c r="O114" s="84"/>
      <c r="P114" s="215">
        <f>O114*H114</f>
        <v>0</v>
      </c>
      <c r="Q114" s="215">
        <v>0</v>
      </c>
      <c r="R114" s="215">
        <f>Q114*H114</f>
        <v>0</v>
      </c>
      <c r="S114" s="215">
        <v>0</v>
      </c>
      <c r="T114" s="216">
        <f>S114*H114</f>
        <v>0</v>
      </c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R114" s="217" t="s">
        <v>303</v>
      </c>
      <c r="AT114" s="217" t="s">
        <v>299</v>
      </c>
      <c r="AU114" s="217" t="s">
        <v>76</v>
      </c>
      <c r="AY114" s="17" t="s">
        <v>266</v>
      </c>
      <c r="BE114" s="218">
        <f>IF(N114="základní",J114,0)</f>
        <v>0</v>
      </c>
      <c r="BF114" s="218">
        <f>IF(N114="snížená",J114,0)</f>
        <v>0</v>
      </c>
      <c r="BG114" s="218">
        <f>IF(N114="zákl. přenesená",J114,0)</f>
        <v>0</v>
      </c>
      <c r="BH114" s="218">
        <f>IF(N114="sníž. přenesená",J114,0)</f>
        <v>0</v>
      </c>
      <c r="BI114" s="218">
        <f>IF(N114="nulová",J114,0)</f>
        <v>0</v>
      </c>
      <c r="BJ114" s="17" t="s">
        <v>76</v>
      </c>
      <c r="BK114" s="218">
        <f>ROUND(I114*H114,2)</f>
        <v>0</v>
      </c>
      <c r="BL114" s="17" t="s">
        <v>265</v>
      </c>
      <c r="BM114" s="217" t="s">
        <v>642</v>
      </c>
    </row>
    <row r="115" s="2" customFormat="1" ht="16.5" customHeight="1">
      <c r="A115" s="38"/>
      <c r="B115" s="39"/>
      <c r="C115" s="206" t="s">
        <v>376</v>
      </c>
      <c r="D115" s="206" t="s">
        <v>267</v>
      </c>
      <c r="E115" s="207" t="s">
        <v>6520</v>
      </c>
      <c r="F115" s="208" t="s">
        <v>6521</v>
      </c>
      <c r="G115" s="209" t="s">
        <v>5035</v>
      </c>
      <c r="H115" s="210">
        <v>3500</v>
      </c>
      <c r="I115" s="211"/>
      <c r="J115" s="212">
        <f>ROUND(I115*H115,2)</f>
        <v>0</v>
      </c>
      <c r="K115" s="208" t="s">
        <v>19</v>
      </c>
      <c r="L115" s="44"/>
      <c r="M115" s="213" t="s">
        <v>19</v>
      </c>
      <c r="N115" s="214" t="s">
        <v>40</v>
      </c>
      <c r="O115" s="84"/>
      <c r="P115" s="215">
        <f>O115*H115</f>
        <v>0</v>
      </c>
      <c r="Q115" s="215">
        <v>0</v>
      </c>
      <c r="R115" s="215">
        <f>Q115*H115</f>
        <v>0</v>
      </c>
      <c r="S115" s="215">
        <v>0</v>
      </c>
      <c r="T115" s="216">
        <f>S115*H115</f>
        <v>0</v>
      </c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R115" s="217" t="s">
        <v>265</v>
      </c>
      <c r="AT115" s="217" t="s">
        <v>267</v>
      </c>
      <c r="AU115" s="217" t="s">
        <v>76</v>
      </c>
      <c r="AY115" s="17" t="s">
        <v>266</v>
      </c>
      <c r="BE115" s="218">
        <f>IF(N115="základní",J115,0)</f>
        <v>0</v>
      </c>
      <c r="BF115" s="218">
        <f>IF(N115="snížená",J115,0)</f>
        <v>0</v>
      </c>
      <c r="BG115" s="218">
        <f>IF(N115="zákl. přenesená",J115,0)</f>
        <v>0</v>
      </c>
      <c r="BH115" s="218">
        <f>IF(N115="sníž. přenesená",J115,0)</f>
        <v>0</v>
      </c>
      <c r="BI115" s="218">
        <f>IF(N115="nulová",J115,0)</f>
        <v>0</v>
      </c>
      <c r="BJ115" s="17" t="s">
        <v>76</v>
      </c>
      <c r="BK115" s="218">
        <f>ROUND(I115*H115,2)</f>
        <v>0</v>
      </c>
      <c r="BL115" s="17" t="s">
        <v>265</v>
      </c>
      <c r="BM115" s="217" t="s">
        <v>407</v>
      </c>
    </row>
    <row r="116" s="2" customFormat="1" ht="16.5" customHeight="1">
      <c r="A116" s="38"/>
      <c r="B116" s="39"/>
      <c r="C116" s="239" t="s">
        <v>573</v>
      </c>
      <c r="D116" s="239" t="s">
        <v>299</v>
      </c>
      <c r="E116" s="240" t="s">
        <v>6522</v>
      </c>
      <c r="F116" s="241" t="s">
        <v>6523</v>
      </c>
      <c r="G116" s="242" t="s">
        <v>5035</v>
      </c>
      <c r="H116" s="243">
        <v>950</v>
      </c>
      <c r="I116" s="244"/>
      <c r="J116" s="245">
        <f>ROUND(I116*H116,2)</f>
        <v>0</v>
      </c>
      <c r="K116" s="241" t="s">
        <v>19</v>
      </c>
      <c r="L116" s="246"/>
      <c r="M116" s="247" t="s">
        <v>19</v>
      </c>
      <c r="N116" s="248" t="s">
        <v>40</v>
      </c>
      <c r="O116" s="84"/>
      <c r="P116" s="215">
        <f>O116*H116</f>
        <v>0</v>
      </c>
      <c r="Q116" s="215">
        <v>0</v>
      </c>
      <c r="R116" s="215">
        <f>Q116*H116</f>
        <v>0</v>
      </c>
      <c r="S116" s="215">
        <v>0</v>
      </c>
      <c r="T116" s="216">
        <f>S116*H116</f>
        <v>0</v>
      </c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R116" s="217" t="s">
        <v>303</v>
      </c>
      <c r="AT116" s="217" t="s">
        <v>299</v>
      </c>
      <c r="AU116" s="217" t="s">
        <v>76</v>
      </c>
      <c r="AY116" s="17" t="s">
        <v>266</v>
      </c>
      <c r="BE116" s="218">
        <f>IF(N116="základní",J116,0)</f>
        <v>0</v>
      </c>
      <c r="BF116" s="218">
        <f>IF(N116="snížená",J116,0)</f>
        <v>0</v>
      </c>
      <c r="BG116" s="218">
        <f>IF(N116="zákl. přenesená",J116,0)</f>
        <v>0</v>
      </c>
      <c r="BH116" s="218">
        <f>IF(N116="sníž. přenesená",J116,0)</f>
        <v>0</v>
      </c>
      <c r="BI116" s="218">
        <f>IF(N116="nulová",J116,0)</f>
        <v>0</v>
      </c>
      <c r="BJ116" s="17" t="s">
        <v>76</v>
      </c>
      <c r="BK116" s="218">
        <f>ROUND(I116*H116,2)</f>
        <v>0</v>
      </c>
      <c r="BL116" s="17" t="s">
        <v>265</v>
      </c>
      <c r="BM116" s="217" t="s">
        <v>670</v>
      </c>
    </row>
    <row r="117" s="2" customFormat="1" ht="16.5" customHeight="1">
      <c r="A117" s="38"/>
      <c r="B117" s="39"/>
      <c r="C117" s="206" t="s">
        <v>579</v>
      </c>
      <c r="D117" s="206" t="s">
        <v>267</v>
      </c>
      <c r="E117" s="207" t="s">
        <v>6522</v>
      </c>
      <c r="F117" s="208" t="s">
        <v>6524</v>
      </c>
      <c r="G117" s="209" t="s">
        <v>5035</v>
      </c>
      <c r="H117" s="210">
        <v>950</v>
      </c>
      <c r="I117" s="211"/>
      <c r="J117" s="212">
        <f>ROUND(I117*H117,2)</f>
        <v>0</v>
      </c>
      <c r="K117" s="208" t="s">
        <v>19</v>
      </c>
      <c r="L117" s="44"/>
      <c r="M117" s="213" t="s">
        <v>19</v>
      </c>
      <c r="N117" s="214" t="s">
        <v>40</v>
      </c>
      <c r="O117" s="84"/>
      <c r="P117" s="215">
        <f>O117*H117</f>
        <v>0</v>
      </c>
      <c r="Q117" s="215">
        <v>0</v>
      </c>
      <c r="R117" s="215">
        <f>Q117*H117</f>
        <v>0</v>
      </c>
      <c r="S117" s="215">
        <v>0</v>
      </c>
      <c r="T117" s="216">
        <f>S117*H117</f>
        <v>0</v>
      </c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R117" s="217" t="s">
        <v>265</v>
      </c>
      <c r="AT117" s="217" t="s">
        <v>267</v>
      </c>
      <c r="AU117" s="217" t="s">
        <v>76</v>
      </c>
      <c r="AY117" s="17" t="s">
        <v>266</v>
      </c>
      <c r="BE117" s="218">
        <f>IF(N117="základní",J117,0)</f>
        <v>0</v>
      </c>
      <c r="BF117" s="218">
        <f>IF(N117="snížená",J117,0)</f>
        <v>0</v>
      </c>
      <c r="BG117" s="218">
        <f>IF(N117="zákl. přenesená",J117,0)</f>
        <v>0</v>
      </c>
      <c r="BH117" s="218">
        <f>IF(N117="sníž. přenesená",J117,0)</f>
        <v>0</v>
      </c>
      <c r="BI117" s="218">
        <f>IF(N117="nulová",J117,0)</f>
        <v>0</v>
      </c>
      <c r="BJ117" s="17" t="s">
        <v>76</v>
      </c>
      <c r="BK117" s="218">
        <f>ROUND(I117*H117,2)</f>
        <v>0</v>
      </c>
      <c r="BL117" s="17" t="s">
        <v>265</v>
      </c>
      <c r="BM117" s="217" t="s">
        <v>683</v>
      </c>
    </row>
    <row r="118" s="2" customFormat="1" ht="16.5" customHeight="1">
      <c r="A118" s="38"/>
      <c r="B118" s="39"/>
      <c r="C118" s="206" t="s">
        <v>8</v>
      </c>
      <c r="D118" s="206" t="s">
        <v>267</v>
      </c>
      <c r="E118" s="207" t="s">
        <v>3107</v>
      </c>
      <c r="F118" s="208" t="s">
        <v>3108</v>
      </c>
      <c r="G118" s="209" t="s">
        <v>5035</v>
      </c>
      <c r="H118" s="210">
        <v>2450</v>
      </c>
      <c r="I118" s="211"/>
      <c r="J118" s="212">
        <f>ROUND(I118*H118,2)</f>
        <v>0</v>
      </c>
      <c r="K118" s="208" t="s">
        <v>19</v>
      </c>
      <c r="L118" s="44"/>
      <c r="M118" s="213" t="s">
        <v>19</v>
      </c>
      <c r="N118" s="214" t="s">
        <v>40</v>
      </c>
      <c r="O118" s="84"/>
      <c r="P118" s="215">
        <f>O118*H118</f>
        <v>0</v>
      </c>
      <c r="Q118" s="215">
        <v>0</v>
      </c>
      <c r="R118" s="215">
        <f>Q118*H118</f>
        <v>0</v>
      </c>
      <c r="S118" s="215">
        <v>0</v>
      </c>
      <c r="T118" s="216">
        <f>S118*H118</f>
        <v>0</v>
      </c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R118" s="217" t="s">
        <v>265</v>
      </c>
      <c r="AT118" s="217" t="s">
        <v>267</v>
      </c>
      <c r="AU118" s="217" t="s">
        <v>76</v>
      </c>
      <c r="AY118" s="17" t="s">
        <v>266</v>
      </c>
      <c r="BE118" s="218">
        <f>IF(N118="základní",J118,0)</f>
        <v>0</v>
      </c>
      <c r="BF118" s="218">
        <f>IF(N118="snížená",J118,0)</f>
        <v>0</v>
      </c>
      <c r="BG118" s="218">
        <f>IF(N118="zákl. přenesená",J118,0)</f>
        <v>0</v>
      </c>
      <c r="BH118" s="218">
        <f>IF(N118="sníž. přenesená",J118,0)</f>
        <v>0</v>
      </c>
      <c r="BI118" s="218">
        <f>IF(N118="nulová",J118,0)</f>
        <v>0</v>
      </c>
      <c r="BJ118" s="17" t="s">
        <v>76</v>
      </c>
      <c r="BK118" s="218">
        <f>ROUND(I118*H118,2)</f>
        <v>0</v>
      </c>
      <c r="BL118" s="17" t="s">
        <v>265</v>
      </c>
      <c r="BM118" s="217" t="s">
        <v>697</v>
      </c>
    </row>
    <row r="119" s="2" customFormat="1" ht="16.5" customHeight="1">
      <c r="A119" s="38"/>
      <c r="B119" s="39"/>
      <c r="C119" s="206" t="s">
        <v>591</v>
      </c>
      <c r="D119" s="206" t="s">
        <v>267</v>
      </c>
      <c r="E119" s="207" t="s">
        <v>6525</v>
      </c>
      <c r="F119" s="208" t="s">
        <v>6526</v>
      </c>
      <c r="G119" s="209" t="s">
        <v>5211</v>
      </c>
      <c r="H119" s="210">
        <v>2</v>
      </c>
      <c r="I119" s="211"/>
      <c r="J119" s="212">
        <f>ROUND(I119*H119,2)</f>
        <v>0</v>
      </c>
      <c r="K119" s="208" t="s">
        <v>19</v>
      </c>
      <c r="L119" s="44"/>
      <c r="M119" s="213" t="s">
        <v>19</v>
      </c>
      <c r="N119" s="214" t="s">
        <v>40</v>
      </c>
      <c r="O119" s="84"/>
      <c r="P119" s="215">
        <f>O119*H119</f>
        <v>0</v>
      </c>
      <c r="Q119" s="215">
        <v>0</v>
      </c>
      <c r="R119" s="215">
        <f>Q119*H119</f>
        <v>0</v>
      </c>
      <c r="S119" s="215">
        <v>0</v>
      </c>
      <c r="T119" s="216">
        <f>S119*H119</f>
        <v>0</v>
      </c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R119" s="217" t="s">
        <v>265</v>
      </c>
      <c r="AT119" s="217" t="s">
        <v>267</v>
      </c>
      <c r="AU119" s="217" t="s">
        <v>76</v>
      </c>
      <c r="AY119" s="17" t="s">
        <v>266</v>
      </c>
      <c r="BE119" s="218">
        <f>IF(N119="základní",J119,0)</f>
        <v>0</v>
      </c>
      <c r="BF119" s="218">
        <f>IF(N119="snížená",J119,0)</f>
        <v>0</v>
      </c>
      <c r="BG119" s="218">
        <f>IF(N119="zákl. přenesená",J119,0)</f>
        <v>0</v>
      </c>
      <c r="BH119" s="218">
        <f>IF(N119="sníž. přenesená",J119,0)</f>
        <v>0</v>
      </c>
      <c r="BI119" s="218">
        <f>IF(N119="nulová",J119,0)</f>
        <v>0</v>
      </c>
      <c r="BJ119" s="17" t="s">
        <v>76</v>
      </c>
      <c r="BK119" s="218">
        <f>ROUND(I119*H119,2)</f>
        <v>0</v>
      </c>
      <c r="BL119" s="17" t="s">
        <v>265</v>
      </c>
      <c r="BM119" s="217" t="s">
        <v>711</v>
      </c>
    </row>
    <row r="120" s="2" customFormat="1" ht="16.5" customHeight="1">
      <c r="A120" s="38"/>
      <c r="B120" s="39"/>
      <c r="C120" s="206" t="s">
        <v>598</v>
      </c>
      <c r="D120" s="206" t="s">
        <v>267</v>
      </c>
      <c r="E120" s="207" t="s">
        <v>6527</v>
      </c>
      <c r="F120" s="208" t="s">
        <v>6528</v>
      </c>
      <c r="G120" s="209" t="s">
        <v>5211</v>
      </c>
      <c r="H120" s="210">
        <v>10</v>
      </c>
      <c r="I120" s="211"/>
      <c r="J120" s="212">
        <f>ROUND(I120*H120,2)</f>
        <v>0</v>
      </c>
      <c r="K120" s="208" t="s">
        <v>19</v>
      </c>
      <c r="L120" s="44"/>
      <c r="M120" s="213" t="s">
        <v>19</v>
      </c>
      <c r="N120" s="214" t="s">
        <v>40</v>
      </c>
      <c r="O120" s="84"/>
      <c r="P120" s="215">
        <f>O120*H120</f>
        <v>0</v>
      </c>
      <c r="Q120" s="215">
        <v>0</v>
      </c>
      <c r="R120" s="215">
        <f>Q120*H120</f>
        <v>0</v>
      </c>
      <c r="S120" s="215">
        <v>0</v>
      </c>
      <c r="T120" s="216">
        <f>S120*H120</f>
        <v>0</v>
      </c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R120" s="217" t="s">
        <v>265</v>
      </c>
      <c r="AT120" s="217" t="s">
        <v>267</v>
      </c>
      <c r="AU120" s="217" t="s">
        <v>76</v>
      </c>
      <c r="AY120" s="17" t="s">
        <v>266</v>
      </c>
      <c r="BE120" s="218">
        <f>IF(N120="základní",J120,0)</f>
        <v>0</v>
      </c>
      <c r="BF120" s="218">
        <f>IF(N120="snížená",J120,0)</f>
        <v>0</v>
      </c>
      <c r="BG120" s="218">
        <f>IF(N120="zákl. přenesená",J120,0)</f>
        <v>0</v>
      </c>
      <c r="BH120" s="218">
        <f>IF(N120="sníž. přenesená",J120,0)</f>
        <v>0</v>
      </c>
      <c r="BI120" s="218">
        <f>IF(N120="nulová",J120,0)</f>
        <v>0</v>
      </c>
      <c r="BJ120" s="17" t="s">
        <v>76</v>
      </c>
      <c r="BK120" s="218">
        <f>ROUND(I120*H120,2)</f>
        <v>0</v>
      </c>
      <c r="BL120" s="17" t="s">
        <v>265</v>
      </c>
      <c r="BM120" s="217" t="s">
        <v>723</v>
      </c>
    </row>
    <row r="121" s="2" customFormat="1" ht="16.5" customHeight="1">
      <c r="A121" s="38"/>
      <c r="B121" s="39"/>
      <c r="C121" s="206" t="s">
        <v>605</v>
      </c>
      <c r="D121" s="206" t="s">
        <v>267</v>
      </c>
      <c r="E121" s="207" t="s">
        <v>6529</v>
      </c>
      <c r="F121" s="208" t="s">
        <v>6530</v>
      </c>
      <c r="G121" s="209" t="s">
        <v>5211</v>
      </c>
      <c r="H121" s="210">
        <v>2.5</v>
      </c>
      <c r="I121" s="211"/>
      <c r="J121" s="212">
        <f>ROUND(I121*H121,2)</f>
        <v>0</v>
      </c>
      <c r="K121" s="208" t="s">
        <v>19</v>
      </c>
      <c r="L121" s="44"/>
      <c r="M121" s="213" t="s">
        <v>19</v>
      </c>
      <c r="N121" s="214" t="s">
        <v>40</v>
      </c>
      <c r="O121" s="84"/>
      <c r="P121" s="215">
        <f>O121*H121</f>
        <v>0</v>
      </c>
      <c r="Q121" s="215">
        <v>0</v>
      </c>
      <c r="R121" s="215">
        <f>Q121*H121</f>
        <v>0</v>
      </c>
      <c r="S121" s="215">
        <v>0</v>
      </c>
      <c r="T121" s="216">
        <f>S121*H121</f>
        <v>0</v>
      </c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R121" s="217" t="s">
        <v>265</v>
      </c>
      <c r="AT121" s="217" t="s">
        <v>267</v>
      </c>
      <c r="AU121" s="217" t="s">
        <v>76</v>
      </c>
      <c r="AY121" s="17" t="s">
        <v>266</v>
      </c>
      <c r="BE121" s="218">
        <f>IF(N121="základní",J121,0)</f>
        <v>0</v>
      </c>
      <c r="BF121" s="218">
        <f>IF(N121="snížená",J121,0)</f>
        <v>0</v>
      </c>
      <c r="BG121" s="218">
        <f>IF(N121="zákl. přenesená",J121,0)</f>
        <v>0</v>
      </c>
      <c r="BH121" s="218">
        <f>IF(N121="sníž. přenesená",J121,0)</f>
        <v>0</v>
      </c>
      <c r="BI121" s="218">
        <f>IF(N121="nulová",J121,0)</f>
        <v>0</v>
      </c>
      <c r="BJ121" s="17" t="s">
        <v>76</v>
      </c>
      <c r="BK121" s="218">
        <f>ROUND(I121*H121,2)</f>
        <v>0</v>
      </c>
      <c r="BL121" s="17" t="s">
        <v>265</v>
      </c>
      <c r="BM121" s="217" t="s">
        <v>741</v>
      </c>
    </row>
    <row r="122" s="2" customFormat="1" ht="16.5" customHeight="1">
      <c r="A122" s="38"/>
      <c r="B122" s="39"/>
      <c r="C122" s="206" t="s">
        <v>615</v>
      </c>
      <c r="D122" s="206" t="s">
        <v>267</v>
      </c>
      <c r="E122" s="207" t="s">
        <v>6531</v>
      </c>
      <c r="F122" s="208" t="s">
        <v>6532</v>
      </c>
      <c r="G122" s="209" t="s">
        <v>5211</v>
      </c>
      <c r="H122" s="210">
        <v>14.5</v>
      </c>
      <c r="I122" s="211"/>
      <c r="J122" s="212">
        <f>ROUND(I122*H122,2)</f>
        <v>0</v>
      </c>
      <c r="K122" s="208" t="s">
        <v>19</v>
      </c>
      <c r="L122" s="44"/>
      <c r="M122" s="213" t="s">
        <v>19</v>
      </c>
      <c r="N122" s="214" t="s">
        <v>40</v>
      </c>
      <c r="O122" s="84"/>
      <c r="P122" s="215">
        <f>O122*H122</f>
        <v>0</v>
      </c>
      <c r="Q122" s="215">
        <v>0</v>
      </c>
      <c r="R122" s="215">
        <f>Q122*H122</f>
        <v>0</v>
      </c>
      <c r="S122" s="215">
        <v>0</v>
      </c>
      <c r="T122" s="216">
        <f>S122*H122</f>
        <v>0</v>
      </c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R122" s="217" t="s">
        <v>265</v>
      </c>
      <c r="AT122" s="217" t="s">
        <v>267</v>
      </c>
      <c r="AU122" s="217" t="s">
        <v>76</v>
      </c>
      <c r="AY122" s="17" t="s">
        <v>266</v>
      </c>
      <c r="BE122" s="218">
        <f>IF(N122="základní",J122,0)</f>
        <v>0</v>
      </c>
      <c r="BF122" s="218">
        <f>IF(N122="snížená",J122,0)</f>
        <v>0</v>
      </c>
      <c r="BG122" s="218">
        <f>IF(N122="zákl. přenesená",J122,0)</f>
        <v>0</v>
      </c>
      <c r="BH122" s="218">
        <f>IF(N122="sníž. přenesená",J122,0)</f>
        <v>0</v>
      </c>
      <c r="BI122" s="218">
        <f>IF(N122="nulová",J122,0)</f>
        <v>0</v>
      </c>
      <c r="BJ122" s="17" t="s">
        <v>76</v>
      </c>
      <c r="BK122" s="218">
        <f>ROUND(I122*H122,2)</f>
        <v>0</v>
      </c>
      <c r="BL122" s="17" t="s">
        <v>265</v>
      </c>
      <c r="BM122" s="217" t="s">
        <v>756</v>
      </c>
    </row>
    <row r="123" s="2" customFormat="1" ht="16.5" customHeight="1">
      <c r="A123" s="38"/>
      <c r="B123" s="39"/>
      <c r="C123" s="239" t="s">
        <v>625</v>
      </c>
      <c r="D123" s="239" t="s">
        <v>299</v>
      </c>
      <c r="E123" s="240" t="s">
        <v>6533</v>
      </c>
      <c r="F123" s="241" t="s">
        <v>6534</v>
      </c>
      <c r="G123" s="242" t="s">
        <v>5211</v>
      </c>
      <c r="H123" s="243">
        <v>14.5</v>
      </c>
      <c r="I123" s="244"/>
      <c r="J123" s="245">
        <f>ROUND(I123*H123,2)</f>
        <v>0</v>
      </c>
      <c r="K123" s="241" t="s">
        <v>19</v>
      </c>
      <c r="L123" s="246"/>
      <c r="M123" s="247" t="s">
        <v>19</v>
      </c>
      <c r="N123" s="248" t="s">
        <v>40</v>
      </c>
      <c r="O123" s="84"/>
      <c r="P123" s="215">
        <f>O123*H123</f>
        <v>0</v>
      </c>
      <c r="Q123" s="215">
        <v>0</v>
      </c>
      <c r="R123" s="215">
        <f>Q123*H123</f>
        <v>0</v>
      </c>
      <c r="S123" s="215">
        <v>0</v>
      </c>
      <c r="T123" s="216">
        <f>S123*H123</f>
        <v>0</v>
      </c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R123" s="217" t="s">
        <v>303</v>
      </c>
      <c r="AT123" s="217" t="s">
        <v>299</v>
      </c>
      <c r="AU123" s="217" t="s">
        <v>76</v>
      </c>
      <c r="AY123" s="17" t="s">
        <v>266</v>
      </c>
      <c r="BE123" s="218">
        <f>IF(N123="základní",J123,0)</f>
        <v>0</v>
      </c>
      <c r="BF123" s="218">
        <f>IF(N123="snížená",J123,0)</f>
        <v>0</v>
      </c>
      <c r="BG123" s="218">
        <f>IF(N123="zákl. přenesená",J123,0)</f>
        <v>0</v>
      </c>
      <c r="BH123" s="218">
        <f>IF(N123="sníž. přenesená",J123,0)</f>
        <v>0</v>
      </c>
      <c r="BI123" s="218">
        <f>IF(N123="nulová",J123,0)</f>
        <v>0</v>
      </c>
      <c r="BJ123" s="17" t="s">
        <v>76</v>
      </c>
      <c r="BK123" s="218">
        <f>ROUND(I123*H123,2)</f>
        <v>0</v>
      </c>
      <c r="BL123" s="17" t="s">
        <v>265</v>
      </c>
      <c r="BM123" s="217" t="s">
        <v>768</v>
      </c>
    </row>
    <row r="124" s="2" customFormat="1" ht="16.5" customHeight="1">
      <c r="A124" s="38"/>
      <c r="B124" s="39"/>
      <c r="C124" s="206" t="s">
        <v>7</v>
      </c>
      <c r="D124" s="206" t="s">
        <v>267</v>
      </c>
      <c r="E124" s="207" t="s">
        <v>6535</v>
      </c>
      <c r="F124" s="208" t="s">
        <v>6536</v>
      </c>
      <c r="G124" s="209" t="s">
        <v>5021</v>
      </c>
      <c r="H124" s="210">
        <v>100</v>
      </c>
      <c r="I124" s="211"/>
      <c r="J124" s="212">
        <f>ROUND(I124*H124,2)</f>
        <v>0</v>
      </c>
      <c r="K124" s="208" t="s">
        <v>19</v>
      </c>
      <c r="L124" s="44"/>
      <c r="M124" s="213" t="s">
        <v>19</v>
      </c>
      <c r="N124" s="214" t="s">
        <v>40</v>
      </c>
      <c r="O124" s="84"/>
      <c r="P124" s="215">
        <f>O124*H124</f>
        <v>0</v>
      </c>
      <c r="Q124" s="215">
        <v>0</v>
      </c>
      <c r="R124" s="215">
        <f>Q124*H124</f>
        <v>0</v>
      </c>
      <c r="S124" s="215">
        <v>0</v>
      </c>
      <c r="T124" s="216">
        <f>S124*H124</f>
        <v>0</v>
      </c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R124" s="217" t="s">
        <v>265</v>
      </c>
      <c r="AT124" s="217" t="s">
        <v>267</v>
      </c>
      <c r="AU124" s="217" t="s">
        <v>76</v>
      </c>
      <c r="AY124" s="17" t="s">
        <v>266</v>
      </c>
      <c r="BE124" s="218">
        <f>IF(N124="základní",J124,0)</f>
        <v>0</v>
      </c>
      <c r="BF124" s="218">
        <f>IF(N124="snížená",J124,0)</f>
        <v>0</v>
      </c>
      <c r="BG124" s="218">
        <f>IF(N124="zákl. přenesená",J124,0)</f>
        <v>0</v>
      </c>
      <c r="BH124" s="218">
        <f>IF(N124="sníž. přenesená",J124,0)</f>
        <v>0</v>
      </c>
      <c r="BI124" s="218">
        <f>IF(N124="nulová",J124,0)</f>
        <v>0</v>
      </c>
      <c r="BJ124" s="17" t="s">
        <v>76</v>
      </c>
      <c r="BK124" s="218">
        <f>ROUND(I124*H124,2)</f>
        <v>0</v>
      </c>
      <c r="BL124" s="17" t="s">
        <v>265</v>
      </c>
      <c r="BM124" s="217" t="s">
        <v>782</v>
      </c>
    </row>
    <row r="125" s="2" customFormat="1" ht="16.5" customHeight="1">
      <c r="A125" s="38"/>
      <c r="B125" s="39"/>
      <c r="C125" s="206" t="s">
        <v>642</v>
      </c>
      <c r="D125" s="206" t="s">
        <v>267</v>
      </c>
      <c r="E125" s="207" t="s">
        <v>6537</v>
      </c>
      <c r="F125" s="208" t="s">
        <v>6538</v>
      </c>
      <c r="G125" s="209" t="s">
        <v>5211</v>
      </c>
      <c r="H125" s="210">
        <v>50</v>
      </c>
      <c r="I125" s="211"/>
      <c r="J125" s="212">
        <f>ROUND(I125*H125,2)</f>
        <v>0</v>
      </c>
      <c r="K125" s="208" t="s">
        <v>19</v>
      </c>
      <c r="L125" s="44"/>
      <c r="M125" s="213" t="s">
        <v>19</v>
      </c>
      <c r="N125" s="214" t="s">
        <v>40</v>
      </c>
      <c r="O125" s="84"/>
      <c r="P125" s="215">
        <f>O125*H125</f>
        <v>0</v>
      </c>
      <c r="Q125" s="215">
        <v>0</v>
      </c>
      <c r="R125" s="215">
        <f>Q125*H125</f>
        <v>0</v>
      </c>
      <c r="S125" s="215">
        <v>0</v>
      </c>
      <c r="T125" s="216">
        <f>S125*H125</f>
        <v>0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R125" s="217" t="s">
        <v>265</v>
      </c>
      <c r="AT125" s="217" t="s">
        <v>267</v>
      </c>
      <c r="AU125" s="217" t="s">
        <v>76</v>
      </c>
      <c r="AY125" s="17" t="s">
        <v>266</v>
      </c>
      <c r="BE125" s="218">
        <f>IF(N125="základní",J125,0)</f>
        <v>0</v>
      </c>
      <c r="BF125" s="218">
        <f>IF(N125="snížená",J125,0)</f>
        <v>0</v>
      </c>
      <c r="BG125" s="218">
        <f>IF(N125="zákl. přenesená",J125,0)</f>
        <v>0</v>
      </c>
      <c r="BH125" s="218">
        <f>IF(N125="sníž. přenesená",J125,0)</f>
        <v>0</v>
      </c>
      <c r="BI125" s="218">
        <f>IF(N125="nulová",J125,0)</f>
        <v>0</v>
      </c>
      <c r="BJ125" s="17" t="s">
        <v>76</v>
      </c>
      <c r="BK125" s="218">
        <f>ROUND(I125*H125,2)</f>
        <v>0</v>
      </c>
      <c r="BL125" s="17" t="s">
        <v>265</v>
      </c>
      <c r="BM125" s="217" t="s">
        <v>801</v>
      </c>
    </row>
    <row r="126" s="2" customFormat="1" ht="16.5" customHeight="1">
      <c r="A126" s="38"/>
      <c r="B126" s="39"/>
      <c r="C126" s="239" t="s">
        <v>652</v>
      </c>
      <c r="D126" s="239" t="s">
        <v>299</v>
      </c>
      <c r="E126" s="240" t="s">
        <v>6518</v>
      </c>
      <c r="F126" s="241" t="s">
        <v>6519</v>
      </c>
      <c r="G126" s="242" t="s">
        <v>5035</v>
      </c>
      <c r="H126" s="243">
        <v>100</v>
      </c>
      <c r="I126" s="244"/>
      <c r="J126" s="245">
        <f>ROUND(I126*H126,2)</f>
        <v>0</v>
      </c>
      <c r="K126" s="241" t="s">
        <v>19</v>
      </c>
      <c r="L126" s="246"/>
      <c r="M126" s="247" t="s">
        <v>19</v>
      </c>
      <c r="N126" s="248" t="s">
        <v>40</v>
      </c>
      <c r="O126" s="84"/>
      <c r="P126" s="215">
        <f>O126*H126</f>
        <v>0</v>
      </c>
      <c r="Q126" s="215">
        <v>0</v>
      </c>
      <c r="R126" s="215">
        <f>Q126*H126</f>
        <v>0</v>
      </c>
      <c r="S126" s="215">
        <v>0</v>
      </c>
      <c r="T126" s="216">
        <f>S126*H126</f>
        <v>0</v>
      </c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R126" s="217" t="s">
        <v>303</v>
      </c>
      <c r="AT126" s="217" t="s">
        <v>299</v>
      </c>
      <c r="AU126" s="217" t="s">
        <v>76</v>
      </c>
      <c r="AY126" s="17" t="s">
        <v>266</v>
      </c>
      <c r="BE126" s="218">
        <f>IF(N126="základní",J126,0)</f>
        <v>0</v>
      </c>
      <c r="BF126" s="218">
        <f>IF(N126="snížená",J126,0)</f>
        <v>0</v>
      </c>
      <c r="BG126" s="218">
        <f>IF(N126="zákl. přenesená",J126,0)</f>
        <v>0</v>
      </c>
      <c r="BH126" s="218">
        <f>IF(N126="sníž. přenesená",J126,0)</f>
        <v>0</v>
      </c>
      <c r="BI126" s="218">
        <f>IF(N126="nulová",J126,0)</f>
        <v>0</v>
      </c>
      <c r="BJ126" s="17" t="s">
        <v>76</v>
      </c>
      <c r="BK126" s="218">
        <f>ROUND(I126*H126,2)</f>
        <v>0</v>
      </c>
      <c r="BL126" s="17" t="s">
        <v>265</v>
      </c>
      <c r="BM126" s="217" t="s">
        <v>820</v>
      </c>
    </row>
    <row r="127" s="2" customFormat="1" ht="16.5" customHeight="1">
      <c r="A127" s="38"/>
      <c r="B127" s="39"/>
      <c r="C127" s="206" t="s">
        <v>407</v>
      </c>
      <c r="D127" s="206" t="s">
        <v>267</v>
      </c>
      <c r="E127" s="207" t="s">
        <v>6539</v>
      </c>
      <c r="F127" s="208" t="s">
        <v>6521</v>
      </c>
      <c r="G127" s="209" t="s">
        <v>5035</v>
      </c>
      <c r="H127" s="210">
        <v>100</v>
      </c>
      <c r="I127" s="211"/>
      <c r="J127" s="212">
        <f>ROUND(I127*H127,2)</f>
        <v>0</v>
      </c>
      <c r="K127" s="208" t="s">
        <v>19</v>
      </c>
      <c r="L127" s="44"/>
      <c r="M127" s="213" t="s">
        <v>19</v>
      </c>
      <c r="N127" s="214" t="s">
        <v>40</v>
      </c>
      <c r="O127" s="84"/>
      <c r="P127" s="215">
        <f>O127*H127</f>
        <v>0</v>
      </c>
      <c r="Q127" s="215">
        <v>0</v>
      </c>
      <c r="R127" s="215">
        <f>Q127*H127</f>
        <v>0</v>
      </c>
      <c r="S127" s="215">
        <v>0</v>
      </c>
      <c r="T127" s="216">
        <f>S127*H127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217" t="s">
        <v>265</v>
      </c>
      <c r="AT127" s="217" t="s">
        <v>267</v>
      </c>
      <c r="AU127" s="217" t="s">
        <v>76</v>
      </c>
      <c r="AY127" s="17" t="s">
        <v>266</v>
      </c>
      <c r="BE127" s="218">
        <f>IF(N127="základní",J127,0)</f>
        <v>0</v>
      </c>
      <c r="BF127" s="218">
        <f>IF(N127="snížená",J127,0)</f>
        <v>0</v>
      </c>
      <c r="BG127" s="218">
        <f>IF(N127="zákl. přenesená",J127,0)</f>
        <v>0</v>
      </c>
      <c r="BH127" s="218">
        <f>IF(N127="sníž. přenesená",J127,0)</f>
        <v>0</v>
      </c>
      <c r="BI127" s="218">
        <f>IF(N127="nulová",J127,0)</f>
        <v>0</v>
      </c>
      <c r="BJ127" s="17" t="s">
        <v>76</v>
      </c>
      <c r="BK127" s="218">
        <f>ROUND(I127*H127,2)</f>
        <v>0</v>
      </c>
      <c r="BL127" s="17" t="s">
        <v>265</v>
      </c>
      <c r="BM127" s="217" t="s">
        <v>832</v>
      </c>
    </row>
    <row r="128" s="2" customFormat="1" ht="16.5" customHeight="1">
      <c r="A128" s="38"/>
      <c r="B128" s="39"/>
      <c r="C128" s="206" t="s">
        <v>665</v>
      </c>
      <c r="D128" s="206" t="s">
        <v>267</v>
      </c>
      <c r="E128" s="207" t="s">
        <v>6515</v>
      </c>
      <c r="F128" s="208" t="s">
        <v>6516</v>
      </c>
      <c r="G128" s="209" t="s">
        <v>5035</v>
      </c>
      <c r="H128" s="210">
        <v>100</v>
      </c>
      <c r="I128" s="211"/>
      <c r="J128" s="212">
        <f>ROUND(I128*H128,2)</f>
        <v>0</v>
      </c>
      <c r="K128" s="208" t="s">
        <v>19</v>
      </c>
      <c r="L128" s="44"/>
      <c r="M128" s="213" t="s">
        <v>19</v>
      </c>
      <c r="N128" s="214" t="s">
        <v>40</v>
      </c>
      <c r="O128" s="84"/>
      <c r="P128" s="215">
        <f>O128*H128</f>
        <v>0</v>
      </c>
      <c r="Q128" s="215">
        <v>0</v>
      </c>
      <c r="R128" s="215">
        <f>Q128*H128</f>
        <v>0</v>
      </c>
      <c r="S128" s="215">
        <v>0</v>
      </c>
      <c r="T128" s="216">
        <f>S128*H128</f>
        <v>0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R128" s="217" t="s">
        <v>265</v>
      </c>
      <c r="AT128" s="217" t="s">
        <v>267</v>
      </c>
      <c r="AU128" s="217" t="s">
        <v>76</v>
      </c>
      <c r="AY128" s="17" t="s">
        <v>266</v>
      </c>
      <c r="BE128" s="218">
        <f>IF(N128="základní",J128,0)</f>
        <v>0</v>
      </c>
      <c r="BF128" s="218">
        <f>IF(N128="snížená",J128,0)</f>
        <v>0</v>
      </c>
      <c r="BG128" s="218">
        <f>IF(N128="zákl. přenesená",J128,0)</f>
        <v>0</v>
      </c>
      <c r="BH128" s="218">
        <f>IF(N128="sníž. přenesená",J128,0)</f>
        <v>0</v>
      </c>
      <c r="BI128" s="218">
        <f>IF(N128="nulová",J128,0)</f>
        <v>0</v>
      </c>
      <c r="BJ128" s="17" t="s">
        <v>76</v>
      </c>
      <c r="BK128" s="218">
        <f>ROUND(I128*H128,2)</f>
        <v>0</v>
      </c>
      <c r="BL128" s="17" t="s">
        <v>265</v>
      </c>
      <c r="BM128" s="217" t="s">
        <v>846</v>
      </c>
    </row>
    <row r="129" s="2" customFormat="1" ht="16.5" customHeight="1">
      <c r="A129" s="38"/>
      <c r="B129" s="39"/>
      <c r="C129" s="206" t="s">
        <v>670</v>
      </c>
      <c r="D129" s="206" t="s">
        <v>267</v>
      </c>
      <c r="E129" s="207" t="s">
        <v>6509</v>
      </c>
      <c r="F129" s="208" t="s">
        <v>6510</v>
      </c>
      <c r="G129" s="209" t="s">
        <v>5035</v>
      </c>
      <c r="H129" s="210">
        <v>92</v>
      </c>
      <c r="I129" s="211"/>
      <c r="J129" s="212">
        <f>ROUND(I129*H129,2)</f>
        <v>0</v>
      </c>
      <c r="K129" s="208" t="s">
        <v>19</v>
      </c>
      <c r="L129" s="44"/>
      <c r="M129" s="213" t="s">
        <v>19</v>
      </c>
      <c r="N129" s="214" t="s">
        <v>40</v>
      </c>
      <c r="O129" s="84"/>
      <c r="P129" s="215">
        <f>O129*H129</f>
        <v>0</v>
      </c>
      <c r="Q129" s="215">
        <v>0</v>
      </c>
      <c r="R129" s="215">
        <f>Q129*H129</f>
        <v>0</v>
      </c>
      <c r="S129" s="215">
        <v>0</v>
      </c>
      <c r="T129" s="216">
        <f>S129*H129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217" t="s">
        <v>265</v>
      </c>
      <c r="AT129" s="217" t="s">
        <v>267</v>
      </c>
      <c r="AU129" s="217" t="s">
        <v>76</v>
      </c>
      <c r="AY129" s="17" t="s">
        <v>266</v>
      </c>
      <c r="BE129" s="218">
        <f>IF(N129="základní",J129,0)</f>
        <v>0</v>
      </c>
      <c r="BF129" s="218">
        <f>IF(N129="snížená",J129,0)</f>
        <v>0</v>
      </c>
      <c r="BG129" s="218">
        <f>IF(N129="zákl. přenesená",J129,0)</f>
        <v>0</v>
      </c>
      <c r="BH129" s="218">
        <f>IF(N129="sníž. přenesená",J129,0)</f>
        <v>0</v>
      </c>
      <c r="BI129" s="218">
        <f>IF(N129="nulová",J129,0)</f>
        <v>0</v>
      </c>
      <c r="BJ129" s="17" t="s">
        <v>76</v>
      </c>
      <c r="BK129" s="218">
        <f>ROUND(I129*H129,2)</f>
        <v>0</v>
      </c>
      <c r="BL129" s="17" t="s">
        <v>265</v>
      </c>
      <c r="BM129" s="217" t="s">
        <v>860</v>
      </c>
    </row>
    <row r="130" s="2" customFormat="1" ht="16.5" customHeight="1">
      <c r="A130" s="38"/>
      <c r="B130" s="39"/>
      <c r="C130" s="206" t="s">
        <v>677</v>
      </c>
      <c r="D130" s="206" t="s">
        <v>267</v>
      </c>
      <c r="E130" s="207" t="s">
        <v>3107</v>
      </c>
      <c r="F130" s="208" t="s">
        <v>3108</v>
      </c>
      <c r="G130" s="209" t="s">
        <v>5035</v>
      </c>
      <c r="H130" s="210">
        <v>92</v>
      </c>
      <c r="I130" s="211"/>
      <c r="J130" s="212">
        <f>ROUND(I130*H130,2)</f>
        <v>0</v>
      </c>
      <c r="K130" s="208" t="s">
        <v>19</v>
      </c>
      <c r="L130" s="44"/>
      <c r="M130" s="213" t="s">
        <v>19</v>
      </c>
      <c r="N130" s="214" t="s">
        <v>40</v>
      </c>
      <c r="O130" s="84"/>
      <c r="P130" s="215">
        <f>O130*H130</f>
        <v>0</v>
      </c>
      <c r="Q130" s="215">
        <v>0</v>
      </c>
      <c r="R130" s="215">
        <f>Q130*H130</f>
        <v>0</v>
      </c>
      <c r="S130" s="215">
        <v>0</v>
      </c>
      <c r="T130" s="216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17" t="s">
        <v>265</v>
      </c>
      <c r="AT130" s="217" t="s">
        <v>267</v>
      </c>
      <c r="AU130" s="217" t="s">
        <v>76</v>
      </c>
      <c r="AY130" s="17" t="s">
        <v>266</v>
      </c>
      <c r="BE130" s="218">
        <f>IF(N130="základní",J130,0)</f>
        <v>0</v>
      </c>
      <c r="BF130" s="218">
        <f>IF(N130="snížená",J130,0)</f>
        <v>0</v>
      </c>
      <c r="BG130" s="218">
        <f>IF(N130="zákl. přenesená",J130,0)</f>
        <v>0</v>
      </c>
      <c r="BH130" s="218">
        <f>IF(N130="sníž. přenesená",J130,0)</f>
        <v>0</v>
      </c>
      <c r="BI130" s="218">
        <f>IF(N130="nulová",J130,0)</f>
        <v>0</v>
      </c>
      <c r="BJ130" s="17" t="s">
        <v>76</v>
      </c>
      <c r="BK130" s="218">
        <f>ROUND(I130*H130,2)</f>
        <v>0</v>
      </c>
      <c r="BL130" s="17" t="s">
        <v>265</v>
      </c>
      <c r="BM130" s="217" t="s">
        <v>871</v>
      </c>
    </row>
    <row r="131" s="2" customFormat="1" ht="16.5" customHeight="1">
      <c r="A131" s="38"/>
      <c r="B131" s="39"/>
      <c r="C131" s="206" t="s">
        <v>683</v>
      </c>
      <c r="D131" s="206" t="s">
        <v>267</v>
      </c>
      <c r="E131" s="207" t="s">
        <v>6511</v>
      </c>
      <c r="F131" s="208" t="s">
        <v>6512</v>
      </c>
      <c r="G131" s="209" t="s">
        <v>5211</v>
      </c>
      <c r="H131" s="210">
        <v>45</v>
      </c>
      <c r="I131" s="211"/>
      <c r="J131" s="212">
        <f>ROUND(I131*H131,2)</f>
        <v>0</v>
      </c>
      <c r="K131" s="208" t="s">
        <v>19</v>
      </c>
      <c r="L131" s="44"/>
      <c r="M131" s="213" t="s">
        <v>19</v>
      </c>
      <c r="N131" s="214" t="s">
        <v>40</v>
      </c>
      <c r="O131" s="84"/>
      <c r="P131" s="215">
        <f>O131*H131</f>
        <v>0</v>
      </c>
      <c r="Q131" s="215">
        <v>0</v>
      </c>
      <c r="R131" s="215">
        <f>Q131*H131</f>
        <v>0</v>
      </c>
      <c r="S131" s="215">
        <v>0</v>
      </c>
      <c r="T131" s="216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217" t="s">
        <v>265</v>
      </c>
      <c r="AT131" s="217" t="s">
        <v>267</v>
      </c>
      <c r="AU131" s="217" t="s">
        <v>76</v>
      </c>
      <c r="AY131" s="17" t="s">
        <v>266</v>
      </c>
      <c r="BE131" s="218">
        <f>IF(N131="základní",J131,0)</f>
        <v>0</v>
      </c>
      <c r="BF131" s="218">
        <f>IF(N131="snížená",J131,0)</f>
        <v>0</v>
      </c>
      <c r="BG131" s="218">
        <f>IF(N131="zákl. přenesená",J131,0)</f>
        <v>0</v>
      </c>
      <c r="BH131" s="218">
        <f>IF(N131="sníž. přenesená",J131,0)</f>
        <v>0</v>
      </c>
      <c r="BI131" s="218">
        <f>IF(N131="nulová",J131,0)</f>
        <v>0</v>
      </c>
      <c r="BJ131" s="17" t="s">
        <v>76</v>
      </c>
      <c r="BK131" s="218">
        <f>ROUND(I131*H131,2)</f>
        <v>0</v>
      </c>
      <c r="BL131" s="17" t="s">
        <v>265</v>
      </c>
      <c r="BM131" s="217" t="s">
        <v>886</v>
      </c>
    </row>
    <row r="132" s="2" customFormat="1" ht="16.5" customHeight="1">
      <c r="A132" s="38"/>
      <c r="B132" s="39"/>
      <c r="C132" s="239" t="s">
        <v>692</v>
      </c>
      <c r="D132" s="239" t="s">
        <v>299</v>
      </c>
      <c r="E132" s="240" t="s">
        <v>6540</v>
      </c>
      <c r="F132" s="241" t="s">
        <v>6541</v>
      </c>
      <c r="G132" s="242" t="s">
        <v>5211</v>
      </c>
      <c r="H132" s="243">
        <v>45</v>
      </c>
      <c r="I132" s="244"/>
      <c r="J132" s="245">
        <f>ROUND(I132*H132,2)</f>
        <v>0</v>
      </c>
      <c r="K132" s="241" t="s">
        <v>19</v>
      </c>
      <c r="L132" s="246"/>
      <c r="M132" s="247" t="s">
        <v>19</v>
      </c>
      <c r="N132" s="248" t="s">
        <v>40</v>
      </c>
      <c r="O132" s="84"/>
      <c r="P132" s="215">
        <f>O132*H132</f>
        <v>0</v>
      </c>
      <c r="Q132" s="215">
        <v>0</v>
      </c>
      <c r="R132" s="215">
        <f>Q132*H132</f>
        <v>0</v>
      </c>
      <c r="S132" s="215">
        <v>0</v>
      </c>
      <c r="T132" s="216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17" t="s">
        <v>303</v>
      </c>
      <c r="AT132" s="217" t="s">
        <v>299</v>
      </c>
      <c r="AU132" s="217" t="s">
        <v>76</v>
      </c>
      <c r="AY132" s="17" t="s">
        <v>266</v>
      </c>
      <c r="BE132" s="218">
        <f>IF(N132="základní",J132,0)</f>
        <v>0</v>
      </c>
      <c r="BF132" s="218">
        <f>IF(N132="snížená",J132,0)</f>
        <v>0</v>
      </c>
      <c r="BG132" s="218">
        <f>IF(N132="zákl. přenesená",J132,0)</f>
        <v>0</v>
      </c>
      <c r="BH132" s="218">
        <f>IF(N132="sníž. přenesená",J132,0)</f>
        <v>0</v>
      </c>
      <c r="BI132" s="218">
        <f>IF(N132="nulová",J132,0)</f>
        <v>0</v>
      </c>
      <c r="BJ132" s="17" t="s">
        <v>76</v>
      </c>
      <c r="BK132" s="218">
        <f>ROUND(I132*H132,2)</f>
        <v>0</v>
      </c>
      <c r="BL132" s="17" t="s">
        <v>265</v>
      </c>
      <c r="BM132" s="217" t="s">
        <v>901</v>
      </c>
    </row>
    <row r="133" s="2" customFormat="1" ht="16.5" customHeight="1">
      <c r="A133" s="38"/>
      <c r="B133" s="39"/>
      <c r="C133" s="206" t="s">
        <v>697</v>
      </c>
      <c r="D133" s="206" t="s">
        <v>267</v>
      </c>
      <c r="E133" s="207" t="s">
        <v>3141</v>
      </c>
      <c r="F133" s="208" t="s">
        <v>3142</v>
      </c>
      <c r="G133" s="209" t="s">
        <v>5021</v>
      </c>
      <c r="H133" s="210">
        <v>100</v>
      </c>
      <c r="I133" s="211"/>
      <c r="J133" s="212">
        <f>ROUND(I133*H133,2)</f>
        <v>0</v>
      </c>
      <c r="K133" s="208" t="s">
        <v>19</v>
      </c>
      <c r="L133" s="44"/>
      <c r="M133" s="213" t="s">
        <v>19</v>
      </c>
      <c r="N133" s="214" t="s">
        <v>40</v>
      </c>
      <c r="O133" s="84"/>
      <c r="P133" s="215">
        <f>O133*H133</f>
        <v>0</v>
      </c>
      <c r="Q133" s="215">
        <v>0</v>
      </c>
      <c r="R133" s="215">
        <f>Q133*H133</f>
        <v>0</v>
      </c>
      <c r="S133" s="215">
        <v>0</v>
      </c>
      <c r="T133" s="216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217" t="s">
        <v>265</v>
      </c>
      <c r="AT133" s="217" t="s">
        <v>267</v>
      </c>
      <c r="AU133" s="217" t="s">
        <v>76</v>
      </c>
      <c r="AY133" s="17" t="s">
        <v>266</v>
      </c>
      <c r="BE133" s="218">
        <f>IF(N133="základní",J133,0)</f>
        <v>0</v>
      </c>
      <c r="BF133" s="218">
        <f>IF(N133="snížená",J133,0)</f>
        <v>0</v>
      </c>
      <c r="BG133" s="218">
        <f>IF(N133="zákl. přenesená",J133,0)</f>
        <v>0</v>
      </c>
      <c r="BH133" s="218">
        <f>IF(N133="sníž. přenesená",J133,0)</f>
        <v>0</v>
      </c>
      <c r="BI133" s="218">
        <f>IF(N133="nulová",J133,0)</f>
        <v>0</v>
      </c>
      <c r="BJ133" s="17" t="s">
        <v>76</v>
      </c>
      <c r="BK133" s="218">
        <f>ROUND(I133*H133,2)</f>
        <v>0</v>
      </c>
      <c r="BL133" s="17" t="s">
        <v>265</v>
      </c>
      <c r="BM133" s="217" t="s">
        <v>911</v>
      </c>
    </row>
    <row r="134" s="2" customFormat="1" ht="16.5" customHeight="1">
      <c r="A134" s="38"/>
      <c r="B134" s="39"/>
      <c r="C134" s="206" t="s">
        <v>704</v>
      </c>
      <c r="D134" s="206" t="s">
        <v>267</v>
      </c>
      <c r="E134" s="207" t="s">
        <v>6542</v>
      </c>
      <c r="F134" s="208" t="s">
        <v>6543</v>
      </c>
      <c r="G134" s="209" t="s">
        <v>5021</v>
      </c>
      <c r="H134" s="210">
        <v>100</v>
      </c>
      <c r="I134" s="211"/>
      <c r="J134" s="212">
        <f>ROUND(I134*H134,2)</f>
        <v>0</v>
      </c>
      <c r="K134" s="208" t="s">
        <v>19</v>
      </c>
      <c r="L134" s="44"/>
      <c r="M134" s="213" t="s">
        <v>19</v>
      </c>
      <c r="N134" s="214" t="s">
        <v>40</v>
      </c>
      <c r="O134" s="84"/>
      <c r="P134" s="215">
        <f>O134*H134</f>
        <v>0</v>
      </c>
      <c r="Q134" s="215">
        <v>0</v>
      </c>
      <c r="R134" s="215">
        <f>Q134*H134</f>
        <v>0</v>
      </c>
      <c r="S134" s="215">
        <v>0</v>
      </c>
      <c r="T134" s="216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17" t="s">
        <v>265</v>
      </c>
      <c r="AT134" s="217" t="s">
        <v>267</v>
      </c>
      <c r="AU134" s="217" t="s">
        <v>76</v>
      </c>
      <c r="AY134" s="17" t="s">
        <v>266</v>
      </c>
      <c r="BE134" s="218">
        <f>IF(N134="základní",J134,0)</f>
        <v>0</v>
      </c>
      <c r="BF134" s="218">
        <f>IF(N134="snížená",J134,0)</f>
        <v>0</v>
      </c>
      <c r="BG134" s="218">
        <f>IF(N134="zákl. přenesená",J134,0)</f>
        <v>0</v>
      </c>
      <c r="BH134" s="218">
        <f>IF(N134="sníž. přenesená",J134,0)</f>
        <v>0</v>
      </c>
      <c r="BI134" s="218">
        <f>IF(N134="nulová",J134,0)</f>
        <v>0</v>
      </c>
      <c r="BJ134" s="17" t="s">
        <v>76</v>
      </c>
      <c r="BK134" s="218">
        <f>ROUND(I134*H134,2)</f>
        <v>0</v>
      </c>
      <c r="BL134" s="17" t="s">
        <v>265</v>
      </c>
      <c r="BM134" s="217" t="s">
        <v>925</v>
      </c>
    </row>
    <row r="135" s="2" customFormat="1" ht="16.5" customHeight="1">
      <c r="A135" s="38"/>
      <c r="B135" s="39"/>
      <c r="C135" s="206" t="s">
        <v>711</v>
      </c>
      <c r="D135" s="206" t="s">
        <v>267</v>
      </c>
      <c r="E135" s="207" t="s">
        <v>6544</v>
      </c>
      <c r="F135" s="208" t="s">
        <v>6545</v>
      </c>
      <c r="G135" s="209" t="s">
        <v>5021</v>
      </c>
      <c r="H135" s="210">
        <v>100</v>
      </c>
      <c r="I135" s="211"/>
      <c r="J135" s="212">
        <f>ROUND(I135*H135,2)</f>
        <v>0</v>
      </c>
      <c r="K135" s="208" t="s">
        <v>19</v>
      </c>
      <c r="L135" s="44"/>
      <c r="M135" s="213" t="s">
        <v>19</v>
      </c>
      <c r="N135" s="214" t="s">
        <v>40</v>
      </c>
      <c r="O135" s="84"/>
      <c r="P135" s="215">
        <f>O135*H135</f>
        <v>0</v>
      </c>
      <c r="Q135" s="215">
        <v>0</v>
      </c>
      <c r="R135" s="215">
        <f>Q135*H135</f>
        <v>0</v>
      </c>
      <c r="S135" s="215">
        <v>0</v>
      </c>
      <c r="T135" s="216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217" t="s">
        <v>265</v>
      </c>
      <c r="AT135" s="217" t="s">
        <v>267</v>
      </c>
      <c r="AU135" s="217" t="s">
        <v>76</v>
      </c>
      <c r="AY135" s="17" t="s">
        <v>266</v>
      </c>
      <c r="BE135" s="218">
        <f>IF(N135="základní",J135,0)</f>
        <v>0</v>
      </c>
      <c r="BF135" s="218">
        <f>IF(N135="snížená",J135,0)</f>
        <v>0</v>
      </c>
      <c r="BG135" s="218">
        <f>IF(N135="zákl. přenesená",J135,0)</f>
        <v>0</v>
      </c>
      <c r="BH135" s="218">
        <f>IF(N135="sníž. přenesená",J135,0)</f>
        <v>0</v>
      </c>
      <c r="BI135" s="218">
        <f>IF(N135="nulová",J135,0)</f>
        <v>0</v>
      </c>
      <c r="BJ135" s="17" t="s">
        <v>76</v>
      </c>
      <c r="BK135" s="218">
        <f>ROUND(I135*H135,2)</f>
        <v>0</v>
      </c>
      <c r="BL135" s="17" t="s">
        <v>265</v>
      </c>
      <c r="BM135" s="217" t="s">
        <v>944</v>
      </c>
    </row>
    <row r="136" s="11" customFormat="1" ht="25.92" customHeight="1">
      <c r="A136" s="11"/>
      <c r="B136" s="192"/>
      <c r="C136" s="193"/>
      <c r="D136" s="194" t="s">
        <v>68</v>
      </c>
      <c r="E136" s="195" t="s">
        <v>1353</v>
      </c>
      <c r="F136" s="195" t="s">
        <v>6546</v>
      </c>
      <c r="G136" s="193"/>
      <c r="H136" s="193"/>
      <c r="I136" s="196"/>
      <c r="J136" s="197">
        <f>BK136</f>
        <v>0</v>
      </c>
      <c r="K136" s="193"/>
      <c r="L136" s="198"/>
      <c r="M136" s="199"/>
      <c r="N136" s="200"/>
      <c r="O136" s="200"/>
      <c r="P136" s="201">
        <f>SUM(P137:P141)</f>
        <v>0</v>
      </c>
      <c r="Q136" s="200"/>
      <c r="R136" s="201">
        <f>SUM(R137:R141)</f>
        <v>0</v>
      </c>
      <c r="S136" s="200"/>
      <c r="T136" s="202">
        <f>SUM(T137:T141)</f>
        <v>0</v>
      </c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R136" s="203" t="s">
        <v>76</v>
      </c>
      <c r="AT136" s="204" t="s">
        <v>68</v>
      </c>
      <c r="AU136" s="204" t="s">
        <v>69</v>
      </c>
      <c r="AY136" s="203" t="s">
        <v>266</v>
      </c>
      <c r="BK136" s="205">
        <f>SUM(BK137:BK141)</f>
        <v>0</v>
      </c>
    </row>
    <row r="137" s="2" customFormat="1" ht="16.5" customHeight="1">
      <c r="A137" s="38"/>
      <c r="B137" s="39"/>
      <c r="C137" s="206" t="s">
        <v>718</v>
      </c>
      <c r="D137" s="206" t="s">
        <v>267</v>
      </c>
      <c r="E137" s="207" t="s">
        <v>6547</v>
      </c>
      <c r="F137" s="208" t="s">
        <v>6548</v>
      </c>
      <c r="G137" s="209" t="s">
        <v>5211</v>
      </c>
      <c r="H137" s="210">
        <v>1200</v>
      </c>
      <c r="I137" s="211"/>
      <c r="J137" s="212">
        <f>ROUND(I137*H137,2)</f>
        <v>0</v>
      </c>
      <c r="K137" s="208" t="s">
        <v>19</v>
      </c>
      <c r="L137" s="44"/>
      <c r="M137" s="213" t="s">
        <v>19</v>
      </c>
      <c r="N137" s="214" t="s">
        <v>40</v>
      </c>
      <c r="O137" s="84"/>
      <c r="P137" s="215">
        <f>O137*H137</f>
        <v>0</v>
      </c>
      <c r="Q137" s="215">
        <v>0</v>
      </c>
      <c r="R137" s="215">
        <f>Q137*H137</f>
        <v>0</v>
      </c>
      <c r="S137" s="215">
        <v>0</v>
      </c>
      <c r="T137" s="216">
        <f>S137*H137</f>
        <v>0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217" t="s">
        <v>265</v>
      </c>
      <c r="AT137" s="217" t="s">
        <v>267</v>
      </c>
      <c r="AU137" s="217" t="s">
        <v>76</v>
      </c>
      <c r="AY137" s="17" t="s">
        <v>266</v>
      </c>
      <c r="BE137" s="218">
        <f>IF(N137="základní",J137,0)</f>
        <v>0</v>
      </c>
      <c r="BF137" s="218">
        <f>IF(N137="snížená",J137,0)</f>
        <v>0</v>
      </c>
      <c r="BG137" s="218">
        <f>IF(N137="zákl. přenesená",J137,0)</f>
        <v>0</v>
      </c>
      <c r="BH137" s="218">
        <f>IF(N137="sníž. přenesená",J137,0)</f>
        <v>0</v>
      </c>
      <c r="BI137" s="218">
        <f>IF(N137="nulová",J137,0)</f>
        <v>0</v>
      </c>
      <c r="BJ137" s="17" t="s">
        <v>76</v>
      </c>
      <c r="BK137" s="218">
        <f>ROUND(I137*H137,2)</f>
        <v>0</v>
      </c>
      <c r="BL137" s="17" t="s">
        <v>265</v>
      </c>
      <c r="BM137" s="217" t="s">
        <v>958</v>
      </c>
    </row>
    <row r="138" s="2" customFormat="1" ht="21.75" customHeight="1">
      <c r="A138" s="38"/>
      <c r="B138" s="39"/>
      <c r="C138" s="206" t="s">
        <v>723</v>
      </c>
      <c r="D138" s="206" t="s">
        <v>267</v>
      </c>
      <c r="E138" s="207" t="s">
        <v>3320</v>
      </c>
      <c r="F138" s="208" t="s">
        <v>3321</v>
      </c>
      <c r="G138" s="209" t="s">
        <v>5869</v>
      </c>
      <c r="H138" s="210">
        <v>70</v>
      </c>
      <c r="I138" s="211"/>
      <c r="J138" s="212">
        <f>ROUND(I138*H138,2)</f>
        <v>0</v>
      </c>
      <c r="K138" s="208" t="s">
        <v>19</v>
      </c>
      <c r="L138" s="44"/>
      <c r="M138" s="213" t="s">
        <v>19</v>
      </c>
      <c r="N138" s="214" t="s">
        <v>40</v>
      </c>
      <c r="O138" s="84"/>
      <c r="P138" s="215">
        <f>O138*H138</f>
        <v>0</v>
      </c>
      <c r="Q138" s="215">
        <v>0</v>
      </c>
      <c r="R138" s="215">
        <f>Q138*H138</f>
        <v>0</v>
      </c>
      <c r="S138" s="215">
        <v>0</v>
      </c>
      <c r="T138" s="216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17" t="s">
        <v>265</v>
      </c>
      <c r="AT138" s="217" t="s">
        <v>267</v>
      </c>
      <c r="AU138" s="217" t="s">
        <v>76</v>
      </c>
      <c r="AY138" s="17" t="s">
        <v>266</v>
      </c>
      <c r="BE138" s="218">
        <f>IF(N138="základní",J138,0)</f>
        <v>0</v>
      </c>
      <c r="BF138" s="218">
        <f>IF(N138="snížená",J138,0)</f>
        <v>0</v>
      </c>
      <c r="BG138" s="218">
        <f>IF(N138="zákl. přenesená",J138,0)</f>
        <v>0</v>
      </c>
      <c r="BH138" s="218">
        <f>IF(N138="sníž. přenesená",J138,0)</f>
        <v>0</v>
      </c>
      <c r="BI138" s="218">
        <f>IF(N138="nulová",J138,0)</f>
        <v>0</v>
      </c>
      <c r="BJ138" s="17" t="s">
        <v>76</v>
      </c>
      <c r="BK138" s="218">
        <f>ROUND(I138*H138,2)</f>
        <v>0</v>
      </c>
      <c r="BL138" s="17" t="s">
        <v>265</v>
      </c>
      <c r="BM138" s="217" t="s">
        <v>976</v>
      </c>
    </row>
    <row r="139" s="2" customFormat="1" ht="16.5" customHeight="1">
      <c r="A139" s="38"/>
      <c r="B139" s="39"/>
      <c r="C139" s="206" t="s">
        <v>736</v>
      </c>
      <c r="D139" s="206" t="s">
        <v>267</v>
      </c>
      <c r="E139" s="207" t="s">
        <v>3324</v>
      </c>
      <c r="F139" s="208" t="s">
        <v>3325</v>
      </c>
      <c r="G139" s="209" t="s">
        <v>5869</v>
      </c>
      <c r="H139" s="210">
        <v>1900</v>
      </c>
      <c r="I139" s="211"/>
      <c r="J139" s="212">
        <f>ROUND(I139*H139,2)</f>
        <v>0</v>
      </c>
      <c r="K139" s="208" t="s">
        <v>19</v>
      </c>
      <c r="L139" s="44"/>
      <c r="M139" s="213" t="s">
        <v>19</v>
      </c>
      <c r="N139" s="214" t="s">
        <v>40</v>
      </c>
      <c r="O139" s="84"/>
      <c r="P139" s="215">
        <f>O139*H139</f>
        <v>0</v>
      </c>
      <c r="Q139" s="215">
        <v>0</v>
      </c>
      <c r="R139" s="215">
        <f>Q139*H139</f>
        <v>0</v>
      </c>
      <c r="S139" s="215">
        <v>0</v>
      </c>
      <c r="T139" s="216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17" t="s">
        <v>265</v>
      </c>
      <c r="AT139" s="217" t="s">
        <v>267</v>
      </c>
      <c r="AU139" s="217" t="s">
        <v>76</v>
      </c>
      <c r="AY139" s="17" t="s">
        <v>266</v>
      </c>
      <c r="BE139" s="218">
        <f>IF(N139="základní",J139,0)</f>
        <v>0</v>
      </c>
      <c r="BF139" s="218">
        <f>IF(N139="snížená",J139,0)</f>
        <v>0</v>
      </c>
      <c r="BG139" s="218">
        <f>IF(N139="zákl. přenesená",J139,0)</f>
        <v>0</v>
      </c>
      <c r="BH139" s="218">
        <f>IF(N139="sníž. přenesená",J139,0)</f>
        <v>0</v>
      </c>
      <c r="BI139" s="218">
        <f>IF(N139="nulová",J139,0)</f>
        <v>0</v>
      </c>
      <c r="BJ139" s="17" t="s">
        <v>76</v>
      </c>
      <c r="BK139" s="218">
        <f>ROUND(I139*H139,2)</f>
        <v>0</v>
      </c>
      <c r="BL139" s="17" t="s">
        <v>265</v>
      </c>
      <c r="BM139" s="217" t="s">
        <v>994</v>
      </c>
    </row>
    <row r="140" s="2" customFormat="1" ht="16.5" customHeight="1">
      <c r="A140" s="38"/>
      <c r="B140" s="39"/>
      <c r="C140" s="206" t="s">
        <v>741</v>
      </c>
      <c r="D140" s="206" t="s">
        <v>267</v>
      </c>
      <c r="E140" s="207" t="s">
        <v>3328</v>
      </c>
      <c r="F140" s="208" t="s">
        <v>3329</v>
      </c>
      <c r="G140" s="209" t="s">
        <v>5869</v>
      </c>
      <c r="H140" s="210">
        <v>1970</v>
      </c>
      <c r="I140" s="211"/>
      <c r="J140" s="212">
        <f>ROUND(I140*H140,2)</f>
        <v>0</v>
      </c>
      <c r="K140" s="208" t="s">
        <v>19</v>
      </c>
      <c r="L140" s="44"/>
      <c r="M140" s="213" t="s">
        <v>19</v>
      </c>
      <c r="N140" s="214" t="s">
        <v>40</v>
      </c>
      <c r="O140" s="84"/>
      <c r="P140" s="215">
        <f>O140*H140</f>
        <v>0</v>
      </c>
      <c r="Q140" s="215">
        <v>0</v>
      </c>
      <c r="R140" s="215">
        <f>Q140*H140</f>
        <v>0</v>
      </c>
      <c r="S140" s="215">
        <v>0</v>
      </c>
      <c r="T140" s="216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17" t="s">
        <v>265</v>
      </c>
      <c r="AT140" s="217" t="s">
        <v>267</v>
      </c>
      <c r="AU140" s="217" t="s">
        <v>76</v>
      </c>
      <c r="AY140" s="17" t="s">
        <v>266</v>
      </c>
      <c r="BE140" s="218">
        <f>IF(N140="základní",J140,0)</f>
        <v>0</v>
      </c>
      <c r="BF140" s="218">
        <f>IF(N140="snížená",J140,0)</f>
        <v>0</v>
      </c>
      <c r="BG140" s="218">
        <f>IF(N140="zákl. přenesená",J140,0)</f>
        <v>0</v>
      </c>
      <c r="BH140" s="218">
        <f>IF(N140="sníž. přenesená",J140,0)</f>
        <v>0</v>
      </c>
      <c r="BI140" s="218">
        <f>IF(N140="nulová",J140,0)</f>
        <v>0</v>
      </c>
      <c r="BJ140" s="17" t="s">
        <v>76</v>
      </c>
      <c r="BK140" s="218">
        <f>ROUND(I140*H140,2)</f>
        <v>0</v>
      </c>
      <c r="BL140" s="17" t="s">
        <v>265</v>
      </c>
      <c r="BM140" s="217" t="s">
        <v>1007</v>
      </c>
    </row>
    <row r="141" s="2" customFormat="1" ht="16.5" customHeight="1">
      <c r="A141" s="38"/>
      <c r="B141" s="39"/>
      <c r="C141" s="206" t="s">
        <v>746</v>
      </c>
      <c r="D141" s="206" t="s">
        <v>267</v>
      </c>
      <c r="E141" s="207" t="s">
        <v>3331</v>
      </c>
      <c r="F141" s="208" t="s">
        <v>3332</v>
      </c>
      <c r="G141" s="209" t="s">
        <v>5869</v>
      </c>
      <c r="H141" s="210">
        <v>19700</v>
      </c>
      <c r="I141" s="211"/>
      <c r="J141" s="212">
        <f>ROUND(I141*H141,2)</f>
        <v>0</v>
      </c>
      <c r="K141" s="208" t="s">
        <v>19</v>
      </c>
      <c r="L141" s="44"/>
      <c r="M141" s="213" t="s">
        <v>19</v>
      </c>
      <c r="N141" s="214" t="s">
        <v>40</v>
      </c>
      <c r="O141" s="84"/>
      <c r="P141" s="215">
        <f>O141*H141</f>
        <v>0</v>
      </c>
      <c r="Q141" s="215">
        <v>0</v>
      </c>
      <c r="R141" s="215">
        <f>Q141*H141</f>
        <v>0</v>
      </c>
      <c r="S141" s="215">
        <v>0</v>
      </c>
      <c r="T141" s="216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217" t="s">
        <v>265</v>
      </c>
      <c r="AT141" s="217" t="s">
        <v>267</v>
      </c>
      <c r="AU141" s="217" t="s">
        <v>76</v>
      </c>
      <c r="AY141" s="17" t="s">
        <v>266</v>
      </c>
      <c r="BE141" s="218">
        <f>IF(N141="základní",J141,0)</f>
        <v>0</v>
      </c>
      <c r="BF141" s="218">
        <f>IF(N141="snížená",J141,0)</f>
        <v>0</v>
      </c>
      <c r="BG141" s="218">
        <f>IF(N141="zákl. přenesená",J141,0)</f>
        <v>0</v>
      </c>
      <c r="BH141" s="218">
        <f>IF(N141="sníž. přenesená",J141,0)</f>
        <v>0</v>
      </c>
      <c r="BI141" s="218">
        <f>IF(N141="nulová",J141,0)</f>
        <v>0</v>
      </c>
      <c r="BJ141" s="17" t="s">
        <v>76</v>
      </c>
      <c r="BK141" s="218">
        <f>ROUND(I141*H141,2)</f>
        <v>0</v>
      </c>
      <c r="BL141" s="17" t="s">
        <v>265</v>
      </c>
      <c r="BM141" s="217" t="s">
        <v>1021</v>
      </c>
    </row>
    <row r="142" s="11" customFormat="1" ht="25.92" customHeight="1">
      <c r="A142" s="11"/>
      <c r="B142" s="192"/>
      <c r="C142" s="193"/>
      <c r="D142" s="194" t="s">
        <v>68</v>
      </c>
      <c r="E142" s="195" t="s">
        <v>6549</v>
      </c>
      <c r="F142" s="195" t="s">
        <v>6550</v>
      </c>
      <c r="G142" s="193"/>
      <c r="H142" s="193"/>
      <c r="I142" s="196"/>
      <c r="J142" s="197">
        <f>BK142</f>
        <v>0</v>
      </c>
      <c r="K142" s="193"/>
      <c r="L142" s="198"/>
      <c r="M142" s="199"/>
      <c r="N142" s="200"/>
      <c r="O142" s="200"/>
      <c r="P142" s="201">
        <f>SUM(P143:P160)</f>
        <v>0</v>
      </c>
      <c r="Q142" s="200"/>
      <c r="R142" s="201">
        <f>SUM(R143:R160)</f>
        <v>0</v>
      </c>
      <c r="S142" s="200"/>
      <c r="T142" s="202">
        <f>SUM(T143:T160)</f>
        <v>0</v>
      </c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R142" s="203" t="s">
        <v>76</v>
      </c>
      <c r="AT142" s="204" t="s">
        <v>68</v>
      </c>
      <c r="AU142" s="204" t="s">
        <v>69</v>
      </c>
      <c r="AY142" s="203" t="s">
        <v>266</v>
      </c>
      <c r="BK142" s="205">
        <f>SUM(BK143:BK160)</f>
        <v>0</v>
      </c>
    </row>
    <row r="143" s="2" customFormat="1" ht="16.5" customHeight="1">
      <c r="A143" s="38"/>
      <c r="B143" s="39"/>
      <c r="C143" s="239" t="s">
        <v>756</v>
      </c>
      <c r="D143" s="239" t="s">
        <v>299</v>
      </c>
      <c r="E143" s="240" t="s">
        <v>6551</v>
      </c>
      <c r="F143" s="241" t="s">
        <v>6552</v>
      </c>
      <c r="G143" s="242" t="s">
        <v>5069</v>
      </c>
      <c r="H143" s="243">
        <v>4</v>
      </c>
      <c r="I143" s="244"/>
      <c r="J143" s="245">
        <f>ROUND(I143*H143,2)</f>
        <v>0</v>
      </c>
      <c r="K143" s="241" t="s">
        <v>19</v>
      </c>
      <c r="L143" s="246"/>
      <c r="M143" s="247" t="s">
        <v>19</v>
      </c>
      <c r="N143" s="248" t="s">
        <v>40</v>
      </c>
      <c r="O143" s="84"/>
      <c r="P143" s="215">
        <f>O143*H143</f>
        <v>0</v>
      </c>
      <c r="Q143" s="215">
        <v>0</v>
      </c>
      <c r="R143" s="215">
        <f>Q143*H143</f>
        <v>0</v>
      </c>
      <c r="S143" s="215">
        <v>0</v>
      </c>
      <c r="T143" s="216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17" t="s">
        <v>303</v>
      </c>
      <c r="AT143" s="217" t="s">
        <v>299</v>
      </c>
      <c r="AU143" s="217" t="s">
        <v>76</v>
      </c>
      <c r="AY143" s="17" t="s">
        <v>266</v>
      </c>
      <c r="BE143" s="218">
        <f>IF(N143="základní",J143,0)</f>
        <v>0</v>
      </c>
      <c r="BF143" s="218">
        <f>IF(N143="snížená",J143,0)</f>
        <v>0</v>
      </c>
      <c r="BG143" s="218">
        <f>IF(N143="zákl. přenesená",J143,0)</f>
        <v>0</v>
      </c>
      <c r="BH143" s="218">
        <f>IF(N143="sníž. přenesená",J143,0)</f>
        <v>0</v>
      </c>
      <c r="BI143" s="218">
        <f>IF(N143="nulová",J143,0)</f>
        <v>0</v>
      </c>
      <c r="BJ143" s="17" t="s">
        <v>76</v>
      </c>
      <c r="BK143" s="218">
        <f>ROUND(I143*H143,2)</f>
        <v>0</v>
      </c>
      <c r="BL143" s="17" t="s">
        <v>265</v>
      </c>
      <c r="BM143" s="217" t="s">
        <v>1035</v>
      </c>
    </row>
    <row r="144" s="2" customFormat="1">
      <c r="A144" s="38"/>
      <c r="B144" s="39"/>
      <c r="C144" s="40"/>
      <c r="D144" s="226" t="s">
        <v>2143</v>
      </c>
      <c r="E144" s="40"/>
      <c r="F144" s="265" t="s">
        <v>6553</v>
      </c>
      <c r="G144" s="40"/>
      <c r="H144" s="40"/>
      <c r="I144" s="221"/>
      <c r="J144" s="40"/>
      <c r="K144" s="40"/>
      <c r="L144" s="44"/>
      <c r="M144" s="222"/>
      <c r="N144" s="223"/>
      <c r="O144" s="84"/>
      <c r="P144" s="84"/>
      <c r="Q144" s="84"/>
      <c r="R144" s="84"/>
      <c r="S144" s="84"/>
      <c r="T144" s="85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T144" s="17" t="s">
        <v>2143</v>
      </c>
      <c r="AU144" s="17" t="s">
        <v>76</v>
      </c>
    </row>
    <row r="145" s="2" customFormat="1" ht="16.5" customHeight="1">
      <c r="A145" s="38"/>
      <c r="B145" s="39"/>
      <c r="C145" s="239" t="s">
        <v>763</v>
      </c>
      <c r="D145" s="239" t="s">
        <v>299</v>
      </c>
      <c r="E145" s="240" t="s">
        <v>6554</v>
      </c>
      <c r="F145" s="241" t="s">
        <v>6555</v>
      </c>
      <c r="G145" s="242" t="s">
        <v>5069</v>
      </c>
      <c r="H145" s="243">
        <v>4</v>
      </c>
      <c r="I145" s="244"/>
      <c r="J145" s="245">
        <f>ROUND(I145*H145,2)</f>
        <v>0</v>
      </c>
      <c r="K145" s="241" t="s">
        <v>19</v>
      </c>
      <c r="L145" s="246"/>
      <c r="M145" s="247" t="s">
        <v>19</v>
      </c>
      <c r="N145" s="248" t="s">
        <v>40</v>
      </c>
      <c r="O145" s="84"/>
      <c r="P145" s="215">
        <f>O145*H145</f>
        <v>0</v>
      </c>
      <c r="Q145" s="215">
        <v>0</v>
      </c>
      <c r="R145" s="215">
        <f>Q145*H145</f>
        <v>0</v>
      </c>
      <c r="S145" s="215">
        <v>0</v>
      </c>
      <c r="T145" s="216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217" t="s">
        <v>303</v>
      </c>
      <c r="AT145" s="217" t="s">
        <v>299</v>
      </c>
      <c r="AU145" s="217" t="s">
        <v>76</v>
      </c>
      <c r="AY145" s="17" t="s">
        <v>266</v>
      </c>
      <c r="BE145" s="218">
        <f>IF(N145="základní",J145,0)</f>
        <v>0</v>
      </c>
      <c r="BF145" s="218">
        <f>IF(N145="snížená",J145,0)</f>
        <v>0</v>
      </c>
      <c r="BG145" s="218">
        <f>IF(N145="zákl. přenesená",J145,0)</f>
        <v>0</v>
      </c>
      <c r="BH145" s="218">
        <f>IF(N145="sníž. přenesená",J145,0)</f>
        <v>0</v>
      </c>
      <c r="BI145" s="218">
        <f>IF(N145="nulová",J145,0)</f>
        <v>0</v>
      </c>
      <c r="BJ145" s="17" t="s">
        <v>76</v>
      </c>
      <c r="BK145" s="218">
        <f>ROUND(I145*H145,2)</f>
        <v>0</v>
      </c>
      <c r="BL145" s="17" t="s">
        <v>265</v>
      </c>
      <c r="BM145" s="217" t="s">
        <v>1049</v>
      </c>
    </row>
    <row r="146" s="2" customFormat="1">
      <c r="A146" s="38"/>
      <c r="B146" s="39"/>
      <c r="C146" s="40"/>
      <c r="D146" s="226" t="s">
        <v>2143</v>
      </c>
      <c r="E146" s="40"/>
      <c r="F146" s="265" t="s">
        <v>6553</v>
      </c>
      <c r="G146" s="40"/>
      <c r="H146" s="40"/>
      <c r="I146" s="221"/>
      <c r="J146" s="40"/>
      <c r="K146" s="40"/>
      <c r="L146" s="44"/>
      <c r="M146" s="222"/>
      <c r="N146" s="223"/>
      <c r="O146" s="84"/>
      <c r="P146" s="84"/>
      <c r="Q146" s="84"/>
      <c r="R146" s="84"/>
      <c r="S146" s="84"/>
      <c r="T146" s="85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T146" s="17" t="s">
        <v>2143</v>
      </c>
      <c r="AU146" s="17" t="s">
        <v>76</v>
      </c>
    </row>
    <row r="147" s="2" customFormat="1" ht="16.5" customHeight="1">
      <c r="A147" s="38"/>
      <c r="B147" s="39"/>
      <c r="C147" s="239" t="s">
        <v>768</v>
      </c>
      <c r="D147" s="239" t="s">
        <v>299</v>
      </c>
      <c r="E147" s="240" t="s">
        <v>6556</v>
      </c>
      <c r="F147" s="241" t="s">
        <v>6557</v>
      </c>
      <c r="G147" s="242" t="s">
        <v>5069</v>
      </c>
      <c r="H147" s="243">
        <v>4</v>
      </c>
      <c r="I147" s="244"/>
      <c r="J147" s="245">
        <f>ROUND(I147*H147,2)</f>
        <v>0</v>
      </c>
      <c r="K147" s="241" t="s">
        <v>19</v>
      </c>
      <c r="L147" s="246"/>
      <c r="M147" s="247" t="s">
        <v>19</v>
      </c>
      <c r="N147" s="248" t="s">
        <v>40</v>
      </c>
      <c r="O147" s="84"/>
      <c r="P147" s="215">
        <f>O147*H147</f>
        <v>0</v>
      </c>
      <c r="Q147" s="215">
        <v>0</v>
      </c>
      <c r="R147" s="215">
        <f>Q147*H147</f>
        <v>0</v>
      </c>
      <c r="S147" s="215">
        <v>0</v>
      </c>
      <c r="T147" s="216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217" t="s">
        <v>303</v>
      </c>
      <c r="AT147" s="217" t="s">
        <v>299</v>
      </c>
      <c r="AU147" s="217" t="s">
        <v>76</v>
      </c>
      <c r="AY147" s="17" t="s">
        <v>266</v>
      </c>
      <c r="BE147" s="218">
        <f>IF(N147="základní",J147,0)</f>
        <v>0</v>
      </c>
      <c r="BF147" s="218">
        <f>IF(N147="snížená",J147,0)</f>
        <v>0</v>
      </c>
      <c r="BG147" s="218">
        <f>IF(N147="zákl. přenesená",J147,0)</f>
        <v>0</v>
      </c>
      <c r="BH147" s="218">
        <f>IF(N147="sníž. přenesená",J147,0)</f>
        <v>0</v>
      </c>
      <c r="BI147" s="218">
        <f>IF(N147="nulová",J147,0)</f>
        <v>0</v>
      </c>
      <c r="BJ147" s="17" t="s">
        <v>76</v>
      </c>
      <c r="BK147" s="218">
        <f>ROUND(I147*H147,2)</f>
        <v>0</v>
      </c>
      <c r="BL147" s="17" t="s">
        <v>265</v>
      </c>
      <c r="BM147" s="217" t="s">
        <v>1061</v>
      </c>
    </row>
    <row r="148" s="2" customFormat="1">
      <c r="A148" s="38"/>
      <c r="B148" s="39"/>
      <c r="C148" s="40"/>
      <c r="D148" s="226" t="s">
        <v>2143</v>
      </c>
      <c r="E148" s="40"/>
      <c r="F148" s="265" t="s">
        <v>6553</v>
      </c>
      <c r="G148" s="40"/>
      <c r="H148" s="40"/>
      <c r="I148" s="221"/>
      <c r="J148" s="40"/>
      <c r="K148" s="40"/>
      <c r="L148" s="44"/>
      <c r="M148" s="222"/>
      <c r="N148" s="223"/>
      <c r="O148" s="84"/>
      <c r="P148" s="84"/>
      <c r="Q148" s="84"/>
      <c r="R148" s="84"/>
      <c r="S148" s="84"/>
      <c r="T148" s="85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T148" s="17" t="s">
        <v>2143</v>
      </c>
      <c r="AU148" s="17" t="s">
        <v>76</v>
      </c>
    </row>
    <row r="149" s="2" customFormat="1" ht="16.5" customHeight="1">
      <c r="A149" s="38"/>
      <c r="B149" s="39"/>
      <c r="C149" s="239" t="s">
        <v>775</v>
      </c>
      <c r="D149" s="239" t="s">
        <v>299</v>
      </c>
      <c r="E149" s="240" t="s">
        <v>6558</v>
      </c>
      <c r="F149" s="241" t="s">
        <v>6559</v>
      </c>
      <c r="G149" s="242" t="s">
        <v>5069</v>
      </c>
      <c r="H149" s="243">
        <v>4</v>
      </c>
      <c r="I149" s="244"/>
      <c r="J149" s="245">
        <f>ROUND(I149*H149,2)</f>
        <v>0</v>
      </c>
      <c r="K149" s="241" t="s">
        <v>19</v>
      </c>
      <c r="L149" s="246"/>
      <c r="M149" s="247" t="s">
        <v>19</v>
      </c>
      <c r="N149" s="248" t="s">
        <v>40</v>
      </c>
      <c r="O149" s="84"/>
      <c r="P149" s="215">
        <f>O149*H149</f>
        <v>0</v>
      </c>
      <c r="Q149" s="215">
        <v>0</v>
      </c>
      <c r="R149" s="215">
        <f>Q149*H149</f>
        <v>0</v>
      </c>
      <c r="S149" s="215">
        <v>0</v>
      </c>
      <c r="T149" s="216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217" t="s">
        <v>303</v>
      </c>
      <c r="AT149" s="217" t="s">
        <v>299</v>
      </c>
      <c r="AU149" s="217" t="s">
        <v>76</v>
      </c>
      <c r="AY149" s="17" t="s">
        <v>266</v>
      </c>
      <c r="BE149" s="218">
        <f>IF(N149="základní",J149,0)</f>
        <v>0</v>
      </c>
      <c r="BF149" s="218">
        <f>IF(N149="snížená",J149,0)</f>
        <v>0</v>
      </c>
      <c r="BG149" s="218">
        <f>IF(N149="zákl. přenesená",J149,0)</f>
        <v>0</v>
      </c>
      <c r="BH149" s="218">
        <f>IF(N149="sníž. přenesená",J149,0)</f>
        <v>0</v>
      </c>
      <c r="BI149" s="218">
        <f>IF(N149="nulová",J149,0)</f>
        <v>0</v>
      </c>
      <c r="BJ149" s="17" t="s">
        <v>76</v>
      </c>
      <c r="BK149" s="218">
        <f>ROUND(I149*H149,2)</f>
        <v>0</v>
      </c>
      <c r="BL149" s="17" t="s">
        <v>265</v>
      </c>
      <c r="BM149" s="217" t="s">
        <v>1086</v>
      </c>
    </row>
    <row r="150" s="2" customFormat="1">
      <c r="A150" s="38"/>
      <c r="B150" s="39"/>
      <c r="C150" s="40"/>
      <c r="D150" s="226" t="s">
        <v>2143</v>
      </c>
      <c r="E150" s="40"/>
      <c r="F150" s="265" t="s">
        <v>6553</v>
      </c>
      <c r="G150" s="40"/>
      <c r="H150" s="40"/>
      <c r="I150" s="221"/>
      <c r="J150" s="40"/>
      <c r="K150" s="40"/>
      <c r="L150" s="44"/>
      <c r="M150" s="222"/>
      <c r="N150" s="223"/>
      <c r="O150" s="84"/>
      <c r="P150" s="84"/>
      <c r="Q150" s="84"/>
      <c r="R150" s="84"/>
      <c r="S150" s="84"/>
      <c r="T150" s="85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T150" s="17" t="s">
        <v>2143</v>
      </c>
      <c r="AU150" s="17" t="s">
        <v>76</v>
      </c>
    </row>
    <row r="151" s="2" customFormat="1" ht="16.5" customHeight="1">
      <c r="A151" s="38"/>
      <c r="B151" s="39"/>
      <c r="C151" s="239" t="s">
        <v>782</v>
      </c>
      <c r="D151" s="239" t="s">
        <v>299</v>
      </c>
      <c r="E151" s="240" t="s">
        <v>6560</v>
      </c>
      <c r="F151" s="241" t="s">
        <v>6561</v>
      </c>
      <c r="G151" s="242" t="s">
        <v>5069</v>
      </c>
      <c r="H151" s="243">
        <v>4</v>
      </c>
      <c r="I151" s="244"/>
      <c r="J151" s="245">
        <f>ROUND(I151*H151,2)</f>
        <v>0</v>
      </c>
      <c r="K151" s="241" t="s">
        <v>19</v>
      </c>
      <c r="L151" s="246"/>
      <c r="M151" s="247" t="s">
        <v>19</v>
      </c>
      <c r="N151" s="248" t="s">
        <v>40</v>
      </c>
      <c r="O151" s="84"/>
      <c r="P151" s="215">
        <f>O151*H151</f>
        <v>0</v>
      </c>
      <c r="Q151" s="215">
        <v>0</v>
      </c>
      <c r="R151" s="215">
        <f>Q151*H151</f>
        <v>0</v>
      </c>
      <c r="S151" s="215">
        <v>0</v>
      </c>
      <c r="T151" s="216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217" t="s">
        <v>303</v>
      </c>
      <c r="AT151" s="217" t="s">
        <v>299</v>
      </c>
      <c r="AU151" s="217" t="s">
        <v>76</v>
      </c>
      <c r="AY151" s="17" t="s">
        <v>266</v>
      </c>
      <c r="BE151" s="218">
        <f>IF(N151="základní",J151,0)</f>
        <v>0</v>
      </c>
      <c r="BF151" s="218">
        <f>IF(N151="snížená",J151,0)</f>
        <v>0</v>
      </c>
      <c r="BG151" s="218">
        <f>IF(N151="zákl. přenesená",J151,0)</f>
        <v>0</v>
      </c>
      <c r="BH151" s="218">
        <f>IF(N151="sníž. přenesená",J151,0)</f>
        <v>0</v>
      </c>
      <c r="BI151" s="218">
        <f>IF(N151="nulová",J151,0)</f>
        <v>0</v>
      </c>
      <c r="BJ151" s="17" t="s">
        <v>76</v>
      </c>
      <c r="BK151" s="218">
        <f>ROUND(I151*H151,2)</f>
        <v>0</v>
      </c>
      <c r="BL151" s="17" t="s">
        <v>265</v>
      </c>
      <c r="BM151" s="217" t="s">
        <v>1100</v>
      </c>
    </row>
    <row r="152" s="2" customFormat="1">
      <c r="A152" s="38"/>
      <c r="B152" s="39"/>
      <c r="C152" s="40"/>
      <c r="D152" s="226" t="s">
        <v>2143</v>
      </c>
      <c r="E152" s="40"/>
      <c r="F152" s="265" t="s">
        <v>6553</v>
      </c>
      <c r="G152" s="40"/>
      <c r="H152" s="40"/>
      <c r="I152" s="221"/>
      <c r="J152" s="40"/>
      <c r="K152" s="40"/>
      <c r="L152" s="44"/>
      <c r="M152" s="222"/>
      <c r="N152" s="223"/>
      <c r="O152" s="84"/>
      <c r="P152" s="84"/>
      <c r="Q152" s="84"/>
      <c r="R152" s="84"/>
      <c r="S152" s="84"/>
      <c r="T152" s="85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T152" s="17" t="s">
        <v>2143</v>
      </c>
      <c r="AU152" s="17" t="s">
        <v>76</v>
      </c>
    </row>
    <row r="153" s="2" customFormat="1" ht="16.5" customHeight="1">
      <c r="A153" s="38"/>
      <c r="B153" s="39"/>
      <c r="C153" s="206" t="s">
        <v>794</v>
      </c>
      <c r="D153" s="206" t="s">
        <v>267</v>
      </c>
      <c r="E153" s="207" t="s">
        <v>6562</v>
      </c>
      <c r="F153" s="208" t="s">
        <v>6563</v>
      </c>
      <c r="G153" s="209" t="s">
        <v>5069</v>
      </c>
      <c r="H153" s="210">
        <v>4</v>
      </c>
      <c r="I153" s="211"/>
      <c r="J153" s="212">
        <f>ROUND(I153*H153,2)</f>
        <v>0</v>
      </c>
      <c r="K153" s="208" t="s">
        <v>19</v>
      </c>
      <c r="L153" s="44"/>
      <c r="M153" s="213" t="s">
        <v>19</v>
      </c>
      <c r="N153" s="214" t="s">
        <v>40</v>
      </c>
      <c r="O153" s="84"/>
      <c r="P153" s="215">
        <f>O153*H153</f>
        <v>0</v>
      </c>
      <c r="Q153" s="215">
        <v>0</v>
      </c>
      <c r="R153" s="215">
        <f>Q153*H153</f>
        <v>0</v>
      </c>
      <c r="S153" s="215">
        <v>0</v>
      </c>
      <c r="T153" s="216">
        <f>S153*H153</f>
        <v>0</v>
      </c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R153" s="217" t="s">
        <v>265</v>
      </c>
      <c r="AT153" s="217" t="s">
        <v>267</v>
      </c>
      <c r="AU153" s="217" t="s">
        <v>76</v>
      </c>
      <c r="AY153" s="17" t="s">
        <v>266</v>
      </c>
      <c r="BE153" s="218">
        <f>IF(N153="základní",J153,0)</f>
        <v>0</v>
      </c>
      <c r="BF153" s="218">
        <f>IF(N153="snížená",J153,0)</f>
        <v>0</v>
      </c>
      <c r="BG153" s="218">
        <f>IF(N153="zákl. přenesená",J153,0)</f>
        <v>0</v>
      </c>
      <c r="BH153" s="218">
        <f>IF(N153="sníž. přenesená",J153,0)</f>
        <v>0</v>
      </c>
      <c r="BI153" s="218">
        <f>IF(N153="nulová",J153,0)</f>
        <v>0</v>
      </c>
      <c r="BJ153" s="17" t="s">
        <v>76</v>
      </c>
      <c r="BK153" s="218">
        <f>ROUND(I153*H153,2)</f>
        <v>0</v>
      </c>
      <c r="BL153" s="17" t="s">
        <v>265</v>
      </c>
      <c r="BM153" s="217" t="s">
        <v>1114</v>
      </c>
    </row>
    <row r="154" s="2" customFormat="1">
      <c r="A154" s="38"/>
      <c r="B154" s="39"/>
      <c r="C154" s="40"/>
      <c r="D154" s="226" t="s">
        <v>2143</v>
      </c>
      <c r="E154" s="40"/>
      <c r="F154" s="265" t="s">
        <v>6553</v>
      </c>
      <c r="G154" s="40"/>
      <c r="H154" s="40"/>
      <c r="I154" s="221"/>
      <c r="J154" s="40"/>
      <c r="K154" s="40"/>
      <c r="L154" s="44"/>
      <c r="M154" s="222"/>
      <c r="N154" s="223"/>
      <c r="O154" s="84"/>
      <c r="P154" s="84"/>
      <c r="Q154" s="84"/>
      <c r="R154" s="84"/>
      <c r="S154" s="84"/>
      <c r="T154" s="85"/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T154" s="17" t="s">
        <v>2143</v>
      </c>
      <c r="AU154" s="17" t="s">
        <v>76</v>
      </c>
    </row>
    <row r="155" s="2" customFormat="1" ht="24.15" customHeight="1">
      <c r="A155" s="38"/>
      <c r="B155" s="39"/>
      <c r="C155" s="206" t="s">
        <v>801</v>
      </c>
      <c r="D155" s="206" t="s">
        <v>267</v>
      </c>
      <c r="E155" s="207" t="s">
        <v>6564</v>
      </c>
      <c r="F155" s="208" t="s">
        <v>6565</v>
      </c>
      <c r="G155" s="209" t="s">
        <v>5069</v>
      </c>
      <c r="H155" s="210">
        <v>4</v>
      </c>
      <c r="I155" s="211"/>
      <c r="J155" s="212">
        <f>ROUND(I155*H155,2)</f>
        <v>0</v>
      </c>
      <c r="K155" s="208" t="s">
        <v>19</v>
      </c>
      <c r="L155" s="44"/>
      <c r="M155" s="213" t="s">
        <v>19</v>
      </c>
      <c r="N155" s="214" t="s">
        <v>40</v>
      </c>
      <c r="O155" s="84"/>
      <c r="P155" s="215">
        <f>O155*H155</f>
        <v>0</v>
      </c>
      <c r="Q155" s="215">
        <v>0</v>
      </c>
      <c r="R155" s="215">
        <f>Q155*H155</f>
        <v>0</v>
      </c>
      <c r="S155" s="215">
        <v>0</v>
      </c>
      <c r="T155" s="216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217" t="s">
        <v>265</v>
      </c>
      <c r="AT155" s="217" t="s">
        <v>267</v>
      </c>
      <c r="AU155" s="217" t="s">
        <v>76</v>
      </c>
      <c r="AY155" s="17" t="s">
        <v>266</v>
      </c>
      <c r="BE155" s="218">
        <f>IF(N155="základní",J155,0)</f>
        <v>0</v>
      </c>
      <c r="BF155" s="218">
        <f>IF(N155="snížená",J155,0)</f>
        <v>0</v>
      </c>
      <c r="BG155" s="218">
        <f>IF(N155="zákl. přenesená",J155,0)</f>
        <v>0</v>
      </c>
      <c r="BH155" s="218">
        <f>IF(N155="sníž. přenesená",J155,0)</f>
        <v>0</v>
      </c>
      <c r="BI155" s="218">
        <f>IF(N155="nulová",J155,0)</f>
        <v>0</v>
      </c>
      <c r="BJ155" s="17" t="s">
        <v>76</v>
      </c>
      <c r="BK155" s="218">
        <f>ROUND(I155*H155,2)</f>
        <v>0</v>
      </c>
      <c r="BL155" s="17" t="s">
        <v>265</v>
      </c>
      <c r="BM155" s="217" t="s">
        <v>1129</v>
      </c>
    </row>
    <row r="156" s="2" customFormat="1">
      <c r="A156" s="38"/>
      <c r="B156" s="39"/>
      <c r="C156" s="40"/>
      <c r="D156" s="226" t="s">
        <v>2143</v>
      </c>
      <c r="E156" s="40"/>
      <c r="F156" s="265" t="s">
        <v>6553</v>
      </c>
      <c r="G156" s="40"/>
      <c r="H156" s="40"/>
      <c r="I156" s="221"/>
      <c r="J156" s="40"/>
      <c r="K156" s="40"/>
      <c r="L156" s="44"/>
      <c r="M156" s="222"/>
      <c r="N156" s="223"/>
      <c r="O156" s="84"/>
      <c r="P156" s="84"/>
      <c r="Q156" s="84"/>
      <c r="R156" s="84"/>
      <c r="S156" s="84"/>
      <c r="T156" s="85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T156" s="17" t="s">
        <v>2143</v>
      </c>
      <c r="AU156" s="17" t="s">
        <v>76</v>
      </c>
    </row>
    <row r="157" s="2" customFormat="1" ht="16.5" customHeight="1">
      <c r="A157" s="38"/>
      <c r="B157" s="39"/>
      <c r="C157" s="206" t="s">
        <v>815</v>
      </c>
      <c r="D157" s="206" t="s">
        <v>267</v>
      </c>
      <c r="E157" s="207" t="s">
        <v>6566</v>
      </c>
      <c r="F157" s="208" t="s">
        <v>6567</v>
      </c>
      <c r="G157" s="209" t="s">
        <v>5069</v>
      </c>
      <c r="H157" s="210">
        <v>4</v>
      </c>
      <c r="I157" s="211"/>
      <c r="J157" s="212">
        <f>ROUND(I157*H157,2)</f>
        <v>0</v>
      </c>
      <c r="K157" s="208" t="s">
        <v>19</v>
      </c>
      <c r="L157" s="44"/>
      <c r="M157" s="213" t="s">
        <v>19</v>
      </c>
      <c r="N157" s="214" t="s">
        <v>40</v>
      </c>
      <c r="O157" s="84"/>
      <c r="P157" s="215">
        <f>O157*H157</f>
        <v>0</v>
      </c>
      <c r="Q157" s="215">
        <v>0</v>
      </c>
      <c r="R157" s="215">
        <f>Q157*H157</f>
        <v>0</v>
      </c>
      <c r="S157" s="215">
        <v>0</v>
      </c>
      <c r="T157" s="216">
        <f>S157*H157</f>
        <v>0</v>
      </c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R157" s="217" t="s">
        <v>265</v>
      </c>
      <c r="AT157" s="217" t="s">
        <v>267</v>
      </c>
      <c r="AU157" s="217" t="s">
        <v>76</v>
      </c>
      <c r="AY157" s="17" t="s">
        <v>266</v>
      </c>
      <c r="BE157" s="218">
        <f>IF(N157="základní",J157,0)</f>
        <v>0</v>
      </c>
      <c r="BF157" s="218">
        <f>IF(N157="snížená",J157,0)</f>
        <v>0</v>
      </c>
      <c r="BG157" s="218">
        <f>IF(N157="zákl. přenesená",J157,0)</f>
        <v>0</v>
      </c>
      <c r="BH157" s="218">
        <f>IF(N157="sníž. přenesená",J157,0)</f>
        <v>0</v>
      </c>
      <c r="BI157" s="218">
        <f>IF(N157="nulová",J157,0)</f>
        <v>0</v>
      </c>
      <c r="BJ157" s="17" t="s">
        <v>76</v>
      </c>
      <c r="BK157" s="218">
        <f>ROUND(I157*H157,2)</f>
        <v>0</v>
      </c>
      <c r="BL157" s="17" t="s">
        <v>265</v>
      </c>
      <c r="BM157" s="217" t="s">
        <v>1294</v>
      </c>
    </row>
    <row r="158" s="2" customFormat="1">
      <c r="A158" s="38"/>
      <c r="B158" s="39"/>
      <c r="C158" s="40"/>
      <c r="D158" s="226" t="s">
        <v>2143</v>
      </c>
      <c r="E158" s="40"/>
      <c r="F158" s="265" t="s">
        <v>6553</v>
      </c>
      <c r="G158" s="40"/>
      <c r="H158" s="40"/>
      <c r="I158" s="221"/>
      <c r="J158" s="40"/>
      <c r="K158" s="40"/>
      <c r="L158" s="44"/>
      <c r="M158" s="222"/>
      <c r="N158" s="223"/>
      <c r="O158" s="84"/>
      <c r="P158" s="84"/>
      <c r="Q158" s="84"/>
      <c r="R158" s="84"/>
      <c r="S158" s="84"/>
      <c r="T158" s="85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T158" s="17" t="s">
        <v>2143</v>
      </c>
      <c r="AU158" s="17" t="s">
        <v>76</v>
      </c>
    </row>
    <row r="159" s="2" customFormat="1" ht="16.5" customHeight="1">
      <c r="A159" s="38"/>
      <c r="B159" s="39"/>
      <c r="C159" s="206" t="s">
        <v>820</v>
      </c>
      <c r="D159" s="206" t="s">
        <v>267</v>
      </c>
      <c r="E159" s="207" t="s">
        <v>6568</v>
      </c>
      <c r="F159" s="208" t="s">
        <v>6569</v>
      </c>
      <c r="G159" s="209" t="s">
        <v>5069</v>
      </c>
      <c r="H159" s="210">
        <v>4</v>
      </c>
      <c r="I159" s="211"/>
      <c r="J159" s="212">
        <f>ROUND(I159*H159,2)</f>
        <v>0</v>
      </c>
      <c r="K159" s="208" t="s">
        <v>19</v>
      </c>
      <c r="L159" s="44"/>
      <c r="M159" s="213" t="s">
        <v>19</v>
      </c>
      <c r="N159" s="214" t="s">
        <v>40</v>
      </c>
      <c r="O159" s="84"/>
      <c r="P159" s="215">
        <f>O159*H159</f>
        <v>0</v>
      </c>
      <c r="Q159" s="215">
        <v>0</v>
      </c>
      <c r="R159" s="215">
        <f>Q159*H159</f>
        <v>0</v>
      </c>
      <c r="S159" s="215">
        <v>0</v>
      </c>
      <c r="T159" s="216">
        <f>S159*H159</f>
        <v>0</v>
      </c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R159" s="217" t="s">
        <v>265</v>
      </c>
      <c r="AT159" s="217" t="s">
        <v>267</v>
      </c>
      <c r="AU159" s="217" t="s">
        <v>76</v>
      </c>
      <c r="AY159" s="17" t="s">
        <v>266</v>
      </c>
      <c r="BE159" s="218">
        <f>IF(N159="základní",J159,0)</f>
        <v>0</v>
      </c>
      <c r="BF159" s="218">
        <f>IF(N159="snížená",J159,0)</f>
        <v>0</v>
      </c>
      <c r="BG159" s="218">
        <f>IF(N159="zákl. přenesená",J159,0)</f>
        <v>0</v>
      </c>
      <c r="BH159" s="218">
        <f>IF(N159="sníž. přenesená",J159,0)</f>
        <v>0</v>
      </c>
      <c r="BI159" s="218">
        <f>IF(N159="nulová",J159,0)</f>
        <v>0</v>
      </c>
      <c r="BJ159" s="17" t="s">
        <v>76</v>
      </c>
      <c r="BK159" s="218">
        <f>ROUND(I159*H159,2)</f>
        <v>0</v>
      </c>
      <c r="BL159" s="17" t="s">
        <v>265</v>
      </c>
      <c r="BM159" s="217" t="s">
        <v>1308</v>
      </c>
    </row>
    <row r="160" s="2" customFormat="1">
      <c r="A160" s="38"/>
      <c r="B160" s="39"/>
      <c r="C160" s="40"/>
      <c r="D160" s="226" t="s">
        <v>2143</v>
      </c>
      <c r="E160" s="40"/>
      <c r="F160" s="265" t="s">
        <v>6553</v>
      </c>
      <c r="G160" s="40"/>
      <c r="H160" s="40"/>
      <c r="I160" s="221"/>
      <c r="J160" s="40"/>
      <c r="K160" s="40"/>
      <c r="L160" s="44"/>
      <c r="M160" s="222"/>
      <c r="N160" s="223"/>
      <c r="O160" s="84"/>
      <c r="P160" s="84"/>
      <c r="Q160" s="84"/>
      <c r="R160" s="84"/>
      <c r="S160" s="84"/>
      <c r="T160" s="85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T160" s="17" t="s">
        <v>2143</v>
      </c>
      <c r="AU160" s="17" t="s">
        <v>76</v>
      </c>
    </row>
    <row r="161" s="11" customFormat="1" ht="25.92" customHeight="1">
      <c r="A161" s="11"/>
      <c r="B161" s="192"/>
      <c r="C161" s="193"/>
      <c r="D161" s="194" t="s">
        <v>68</v>
      </c>
      <c r="E161" s="195" t="s">
        <v>6570</v>
      </c>
      <c r="F161" s="195" t="s">
        <v>6550</v>
      </c>
      <c r="G161" s="193"/>
      <c r="H161" s="193"/>
      <c r="I161" s="196"/>
      <c r="J161" s="197">
        <f>BK161</f>
        <v>0</v>
      </c>
      <c r="K161" s="193"/>
      <c r="L161" s="198"/>
      <c r="M161" s="199"/>
      <c r="N161" s="200"/>
      <c r="O161" s="200"/>
      <c r="P161" s="201">
        <f>SUM(P162:P179)</f>
        <v>0</v>
      </c>
      <c r="Q161" s="200"/>
      <c r="R161" s="201">
        <f>SUM(R162:R179)</f>
        <v>0</v>
      </c>
      <c r="S161" s="200"/>
      <c r="T161" s="202">
        <f>SUM(T162:T179)</f>
        <v>0</v>
      </c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R161" s="203" t="s">
        <v>76</v>
      </c>
      <c r="AT161" s="204" t="s">
        <v>68</v>
      </c>
      <c r="AU161" s="204" t="s">
        <v>69</v>
      </c>
      <c r="AY161" s="203" t="s">
        <v>266</v>
      </c>
      <c r="BK161" s="205">
        <f>SUM(BK162:BK179)</f>
        <v>0</v>
      </c>
    </row>
    <row r="162" s="2" customFormat="1" ht="16.5" customHeight="1">
      <c r="A162" s="38"/>
      <c r="B162" s="39"/>
      <c r="C162" s="239" t="s">
        <v>827</v>
      </c>
      <c r="D162" s="239" t="s">
        <v>299</v>
      </c>
      <c r="E162" s="240" t="s">
        <v>6571</v>
      </c>
      <c r="F162" s="241" t="s">
        <v>6572</v>
      </c>
      <c r="G162" s="242" t="s">
        <v>5069</v>
      </c>
      <c r="H162" s="243">
        <v>5</v>
      </c>
      <c r="I162" s="244"/>
      <c r="J162" s="245">
        <f>ROUND(I162*H162,2)</f>
        <v>0</v>
      </c>
      <c r="K162" s="241" t="s">
        <v>19</v>
      </c>
      <c r="L162" s="246"/>
      <c r="M162" s="247" t="s">
        <v>19</v>
      </c>
      <c r="N162" s="248" t="s">
        <v>40</v>
      </c>
      <c r="O162" s="84"/>
      <c r="P162" s="215">
        <f>O162*H162</f>
        <v>0</v>
      </c>
      <c r="Q162" s="215">
        <v>0</v>
      </c>
      <c r="R162" s="215">
        <f>Q162*H162</f>
        <v>0</v>
      </c>
      <c r="S162" s="215">
        <v>0</v>
      </c>
      <c r="T162" s="216">
        <f>S162*H162</f>
        <v>0</v>
      </c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R162" s="217" t="s">
        <v>303</v>
      </c>
      <c r="AT162" s="217" t="s">
        <v>299</v>
      </c>
      <c r="AU162" s="217" t="s">
        <v>76</v>
      </c>
      <c r="AY162" s="17" t="s">
        <v>266</v>
      </c>
      <c r="BE162" s="218">
        <f>IF(N162="základní",J162,0)</f>
        <v>0</v>
      </c>
      <c r="BF162" s="218">
        <f>IF(N162="snížená",J162,0)</f>
        <v>0</v>
      </c>
      <c r="BG162" s="218">
        <f>IF(N162="zákl. přenesená",J162,0)</f>
        <v>0</v>
      </c>
      <c r="BH162" s="218">
        <f>IF(N162="sníž. přenesená",J162,0)</f>
        <v>0</v>
      </c>
      <c r="BI162" s="218">
        <f>IF(N162="nulová",J162,0)</f>
        <v>0</v>
      </c>
      <c r="BJ162" s="17" t="s">
        <v>76</v>
      </c>
      <c r="BK162" s="218">
        <f>ROUND(I162*H162,2)</f>
        <v>0</v>
      </c>
      <c r="BL162" s="17" t="s">
        <v>265</v>
      </c>
      <c r="BM162" s="217" t="s">
        <v>1321</v>
      </c>
    </row>
    <row r="163" s="2" customFormat="1">
      <c r="A163" s="38"/>
      <c r="B163" s="39"/>
      <c r="C163" s="40"/>
      <c r="D163" s="226" t="s">
        <v>2143</v>
      </c>
      <c r="E163" s="40"/>
      <c r="F163" s="265" t="s">
        <v>6573</v>
      </c>
      <c r="G163" s="40"/>
      <c r="H163" s="40"/>
      <c r="I163" s="221"/>
      <c r="J163" s="40"/>
      <c r="K163" s="40"/>
      <c r="L163" s="44"/>
      <c r="M163" s="222"/>
      <c r="N163" s="223"/>
      <c r="O163" s="84"/>
      <c r="P163" s="84"/>
      <c r="Q163" s="84"/>
      <c r="R163" s="84"/>
      <c r="S163" s="84"/>
      <c r="T163" s="85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T163" s="17" t="s">
        <v>2143</v>
      </c>
      <c r="AU163" s="17" t="s">
        <v>76</v>
      </c>
    </row>
    <row r="164" s="2" customFormat="1" ht="16.5" customHeight="1">
      <c r="A164" s="38"/>
      <c r="B164" s="39"/>
      <c r="C164" s="239" t="s">
        <v>832</v>
      </c>
      <c r="D164" s="239" t="s">
        <v>299</v>
      </c>
      <c r="E164" s="240" t="s">
        <v>6554</v>
      </c>
      <c r="F164" s="241" t="s">
        <v>6555</v>
      </c>
      <c r="G164" s="242" t="s">
        <v>5069</v>
      </c>
      <c r="H164" s="243">
        <v>5</v>
      </c>
      <c r="I164" s="244"/>
      <c r="J164" s="245">
        <f>ROUND(I164*H164,2)</f>
        <v>0</v>
      </c>
      <c r="K164" s="241" t="s">
        <v>19</v>
      </c>
      <c r="L164" s="246"/>
      <c r="M164" s="247" t="s">
        <v>19</v>
      </c>
      <c r="N164" s="248" t="s">
        <v>40</v>
      </c>
      <c r="O164" s="84"/>
      <c r="P164" s="215">
        <f>O164*H164</f>
        <v>0</v>
      </c>
      <c r="Q164" s="215">
        <v>0</v>
      </c>
      <c r="R164" s="215">
        <f>Q164*H164</f>
        <v>0</v>
      </c>
      <c r="S164" s="215">
        <v>0</v>
      </c>
      <c r="T164" s="216">
        <f>S164*H164</f>
        <v>0</v>
      </c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R164" s="217" t="s">
        <v>303</v>
      </c>
      <c r="AT164" s="217" t="s">
        <v>299</v>
      </c>
      <c r="AU164" s="217" t="s">
        <v>76</v>
      </c>
      <c r="AY164" s="17" t="s">
        <v>266</v>
      </c>
      <c r="BE164" s="218">
        <f>IF(N164="základní",J164,0)</f>
        <v>0</v>
      </c>
      <c r="BF164" s="218">
        <f>IF(N164="snížená",J164,0)</f>
        <v>0</v>
      </c>
      <c r="BG164" s="218">
        <f>IF(N164="zákl. přenesená",J164,0)</f>
        <v>0</v>
      </c>
      <c r="BH164" s="218">
        <f>IF(N164="sníž. přenesená",J164,0)</f>
        <v>0</v>
      </c>
      <c r="BI164" s="218">
        <f>IF(N164="nulová",J164,0)</f>
        <v>0</v>
      </c>
      <c r="BJ164" s="17" t="s">
        <v>76</v>
      </c>
      <c r="BK164" s="218">
        <f>ROUND(I164*H164,2)</f>
        <v>0</v>
      </c>
      <c r="BL164" s="17" t="s">
        <v>265</v>
      </c>
      <c r="BM164" s="217" t="s">
        <v>1331</v>
      </c>
    </row>
    <row r="165" s="2" customFormat="1">
      <c r="A165" s="38"/>
      <c r="B165" s="39"/>
      <c r="C165" s="40"/>
      <c r="D165" s="226" t="s">
        <v>2143</v>
      </c>
      <c r="E165" s="40"/>
      <c r="F165" s="265" t="s">
        <v>6573</v>
      </c>
      <c r="G165" s="40"/>
      <c r="H165" s="40"/>
      <c r="I165" s="221"/>
      <c r="J165" s="40"/>
      <c r="K165" s="40"/>
      <c r="L165" s="44"/>
      <c r="M165" s="222"/>
      <c r="N165" s="223"/>
      <c r="O165" s="84"/>
      <c r="P165" s="84"/>
      <c r="Q165" s="84"/>
      <c r="R165" s="84"/>
      <c r="S165" s="84"/>
      <c r="T165" s="85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T165" s="17" t="s">
        <v>2143</v>
      </c>
      <c r="AU165" s="17" t="s">
        <v>76</v>
      </c>
    </row>
    <row r="166" s="2" customFormat="1" ht="16.5" customHeight="1">
      <c r="A166" s="38"/>
      <c r="B166" s="39"/>
      <c r="C166" s="239" t="s">
        <v>838</v>
      </c>
      <c r="D166" s="239" t="s">
        <v>299</v>
      </c>
      <c r="E166" s="240" t="s">
        <v>6574</v>
      </c>
      <c r="F166" s="241" t="s">
        <v>6575</v>
      </c>
      <c r="G166" s="242" t="s">
        <v>5069</v>
      </c>
      <c r="H166" s="243">
        <v>5</v>
      </c>
      <c r="I166" s="244"/>
      <c r="J166" s="245">
        <f>ROUND(I166*H166,2)</f>
        <v>0</v>
      </c>
      <c r="K166" s="241" t="s">
        <v>19</v>
      </c>
      <c r="L166" s="246"/>
      <c r="M166" s="247" t="s">
        <v>19</v>
      </c>
      <c r="N166" s="248" t="s">
        <v>40</v>
      </c>
      <c r="O166" s="84"/>
      <c r="P166" s="215">
        <f>O166*H166</f>
        <v>0</v>
      </c>
      <c r="Q166" s="215">
        <v>0</v>
      </c>
      <c r="R166" s="215">
        <f>Q166*H166</f>
        <v>0</v>
      </c>
      <c r="S166" s="215">
        <v>0</v>
      </c>
      <c r="T166" s="216">
        <f>S166*H166</f>
        <v>0</v>
      </c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R166" s="217" t="s">
        <v>303</v>
      </c>
      <c r="AT166" s="217" t="s">
        <v>299</v>
      </c>
      <c r="AU166" s="217" t="s">
        <v>76</v>
      </c>
      <c r="AY166" s="17" t="s">
        <v>266</v>
      </c>
      <c r="BE166" s="218">
        <f>IF(N166="základní",J166,0)</f>
        <v>0</v>
      </c>
      <c r="BF166" s="218">
        <f>IF(N166="snížená",J166,0)</f>
        <v>0</v>
      </c>
      <c r="BG166" s="218">
        <f>IF(N166="zákl. přenesená",J166,0)</f>
        <v>0</v>
      </c>
      <c r="BH166" s="218">
        <f>IF(N166="sníž. přenesená",J166,0)</f>
        <v>0</v>
      </c>
      <c r="BI166" s="218">
        <f>IF(N166="nulová",J166,0)</f>
        <v>0</v>
      </c>
      <c r="BJ166" s="17" t="s">
        <v>76</v>
      </c>
      <c r="BK166" s="218">
        <f>ROUND(I166*H166,2)</f>
        <v>0</v>
      </c>
      <c r="BL166" s="17" t="s">
        <v>265</v>
      </c>
      <c r="BM166" s="217" t="s">
        <v>1343</v>
      </c>
    </row>
    <row r="167" s="2" customFormat="1">
      <c r="A167" s="38"/>
      <c r="B167" s="39"/>
      <c r="C167" s="40"/>
      <c r="D167" s="226" t="s">
        <v>2143</v>
      </c>
      <c r="E167" s="40"/>
      <c r="F167" s="265" t="s">
        <v>6573</v>
      </c>
      <c r="G167" s="40"/>
      <c r="H167" s="40"/>
      <c r="I167" s="221"/>
      <c r="J167" s="40"/>
      <c r="K167" s="40"/>
      <c r="L167" s="44"/>
      <c r="M167" s="222"/>
      <c r="N167" s="223"/>
      <c r="O167" s="84"/>
      <c r="P167" s="84"/>
      <c r="Q167" s="84"/>
      <c r="R167" s="84"/>
      <c r="S167" s="84"/>
      <c r="T167" s="85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T167" s="17" t="s">
        <v>2143</v>
      </c>
      <c r="AU167" s="17" t="s">
        <v>76</v>
      </c>
    </row>
    <row r="168" s="2" customFormat="1" ht="16.5" customHeight="1">
      <c r="A168" s="38"/>
      <c r="B168" s="39"/>
      <c r="C168" s="239" t="s">
        <v>846</v>
      </c>
      <c r="D168" s="239" t="s">
        <v>299</v>
      </c>
      <c r="E168" s="240" t="s">
        <v>6558</v>
      </c>
      <c r="F168" s="241" t="s">
        <v>6559</v>
      </c>
      <c r="G168" s="242" t="s">
        <v>5069</v>
      </c>
      <c r="H168" s="243">
        <v>5</v>
      </c>
      <c r="I168" s="244"/>
      <c r="J168" s="245">
        <f>ROUND(I168*H168,2)</f>
        <v>0</v>
      </c>
      <c r="K168" s="241" t="s">
        <v>19</v>
      </c>
      <c r="L168" s="246"/>
      <c r="M168" s="247" t="s">
        <v>19</v>
      </c>
      <c r="N168" s="248" t="s">
        <v>40</v>
      </c>
      <c r="O168" s="84"/>
      <c r="P168" s="215">
        <f>O168*H168</f>
        <v>0</v>
      </c>
      <c r="Q168" s="215">
        <v>0</v>
      </c>
      <c r="R168" s="215">
        <f>Q168*H168</f>
        <v>0</v>
      </c>
      <c r="S168" s="215">
        <v>0</v>
      </c>
      <c r="T168" s="216">
        <f>S168*H168</f>
        <v>0</v>
      </c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R168" s="217" t="s">
        <v>303</v>
      </c>
      <c r="AT168" s="217" t="s">
        <v>299</v>
      </c>
      <c r="AU168" s="217" t="s">
        <v>76</v>
      </c>
      <c r="AY168" s="17" t="s">
        <v>266</v>
      </c>
      <c r="BE168" s="218">
        <f>IF(N168="základní",J168,0)</f>
        <v>0</v>
      </c>
      <c r="BF168" s="218">
        <f>IF(N168="snížená",J168,0)</f>
        <v>0</v>
      </c>
      <c r="BG168" s="218">
        <f>IF(N168="zákl. přenesená",J168,0)</f>
        <v>0</v>
      </c>
      <c r="BH168" s="218">
        <f>IF(N168="sníž. přenesená",J168,0)</f>
        <v>0</v>
      </c>
      <c r="BI168" s="218">
        <f>IF(N168="nulová",J168,0)</f>
        <v>0</v>
      </c>
      <c r="BJ168" s="17" t="s">
        <v>76</v>
      </c>
      <c r="BK168" s="218">
        <f>ROUND(I168*H168,2)</f>
        <v>0</v>
      </c>
      <c r="BL168" s="17" t="s">
        <v>265</v>
      </c>
      <c r="BM168" s="217" t="s">
        <v>90</v>
      </c>
    </row>
    <row r="169" s="2" customFormat="1">
      <c r="A169" s="38"/>
      <c r="B169" s="39"/>
      <c r="C169" s="40"/>
      <c r="D169" s="226" t="s">
        <v>2143</v>
      </c>
      <c r="E169" s="40"/>
      <c r="F169" s="265" t="s">
        <v>6573</v>
      </c>
      <c r="G169" s="40"/>
      <c r="H169" s="40"/>
      <c r="I169" s="221"/>
      <c r="J169" s="40"/>
      <c r="K169" s="40"/>
      <c r="L169" s="44"/>
      <c r="M169" s="222"/>
      <c r="N169" s="223"/>
      <c r="O169" s="84"/>
      <c r="P169" s="84"/>
      <c r="Q169" s="84"/>
      <c r="R169" s="84"/>
      <c r="S169" s="84"/>
      <c r="T169" s="85"/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T169" s="17" t="s">
        <v>2143</v>
      </c>
      <c r="AU169" s="17" t="s">
        <v>76</v>
      </c>
    </row>
    <row r="170" s="2" customFormat="1" ht="16.5" customHeight="1">
      <c r="A170" s="38"/>
      <c r="B170" s="39"/>
      <c r="C170" s="239" t="s">
        <v>853</v>
      </c>
      <c r="D170" s="239" t="s">
        <v>299</v>
      </c>
      <c r="E170" s="240" t="s">
        <v>6560</v>
      </c>
      <c r="F170" s="241" t="s">
        <v>6561</v>
      </c>
      <c r="G170" s="242" t="s">
        <v>5069</v>
      </c>
      <c r="H170" s="243">
        <v>5</v>
      </c>
      <c r="I170" s="244"/>
      <c r="J170" s="245">
        <f>ROUND(I170*H170,2)</f>
        <v>0</v>
      </c>
      <c r="K170" s="241" t="s">
        <v>19</v>
      </c>
      <c r="L170" s="246"/>
      <c r="M170" s="247" t="s">
        <v>19</v>
      </c>
      <c r="N170" s="248" t="s">
        <v>40</v>
      </c>
      <c r="O170" s="84"/>
      <c r="P170" s="215">
        <f>O170*H170</f>
        <v>0</v>
      </c>
      <c r="Q170" s="215">
        <v>0</v>
      </c>
      <c r="R170" s="215">
        <f>Q170*H170</f>
        <v>0</v>
      </c>
      <c r="S170" s="215">
        <v>0</v>
      </c>
      <c r="T170" s="216">
        <f>S170*H170</f>
        <v>0</v>
      </c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R170" s="217" t="s">
        <v>303</v>
      </c>
      <c r="AT170" s="217" t="s">
        <v>299</v>
      </c>
      <c r="AU170" s="217" t="s">
        <v>76</v>
      </c>
      <c r="AY170" s="17" t="s">
        <v>266</v>
      </c>
      <c r="BE170" s="218">
        <f>IF(N170="základní",J170,0)</f>
        <v>0</v>
      </c>
      <c r="BF170" s="218">
        <f>IF(N170="snížená",J170,0)</f>
        <v>0</v>
      </c>
      <c r="BG170" s="218">
        <f>IF(N170="zákl. přenesená",J170,0)</f>
        <v>0</v>
      </c>
      <c r="BH170" s="218">
        <f>IF(N170="sníž. přenesená",J170,0)</f>
        <v>0</v>
      </c>
      <c r="BI170" s="218">
        <f>IF(N170="nulová",J170,0)</f>
        <v>0</v>
      </c>
      <c r="BJ170" s="17" t="s">
        <v>76</v>
      </c>
      <c r="BK170" s="218">
        <f>ROUND(I170*H170,2)</f>
        <v>0</v>
      </c>
      <c r="BL170" s="17" t="s">
        <v>265</v>
      </c>
      <c r="BM170" s="217" t="s">
        <v>1377</v>
      </c>
    </row>
    <row r="171" s="2" customFormat="1">
      <c r="A171" s="38"/>
      <c r="B171" s="39"/>
      <c r="C171" s="40"/>
      <c r="D171" s="226" t="s">
        <v>2143</v>
      </c>
      <c r="E171" s="40"/>
      <c r="F171" s="265" t="s">
        <v>6573</v>
      </c>
      <c r="G171" s="40"/>
      <c r="H171" s="40"/>
      <c r="I171" s="221"/>
      <c r="J171" s="40"/>
      <c r="K171" s="40"/>
      <c r="L171" s="44"/>
      <c r="M171" s="222"/>
      <c r="N171" s="223"/>
      <c r="O171" s="84"/>
      <c r="P171" s="84"/>
      <c r="Q171" s="84"/>
      <c r="R171" s="84"/>
      <c r="S171" s="84"/>
      <c r="T171" s="85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T171" s="17" t="s">
        <v>2143</v>
      </c>
      <c r="AU171" s="17" t="s">
        <v>76</v>
      </c>
    </row>
    <row r="172" s="2" customFormat="1" ht="16.5" customHeight="1">
      <c r="A172" s="38"/>
      <c r="B172" s="39"/>
      <c r="C172" s="206" t="s">
        <v>860</v>
      </c>
      <c r="D172" s="206" t="s">
        <v>267</v>
      </c>
      <c r="E172" s="207" t="s">
        <v>6562</v>
      </c>
      <c r="F172" s="208" t="s">
        <v>6563</v>
      </c>
      <c r="G172" s="209" t="s">
        <v>5069</v>
      </c>
      <c r="H172" s="210">
        <v>5</v>
      </c>
      <c r="I172" s="211"/>
      <c r="J172" s="212">
        <f>ROUND(I172*H172,2)</f>
        <v>0</v>
      </c>
      <c r="K172" s="208" t="s">
        <v>19</v>
      </c>
      <c r="L172" s="44"/>
      <c r="M172" s="213" t="s">
        <v>19</v>
      </c>
      <c r="N172" s="214" t="s">
        <v>40</v>
      </c>
      <c r="O172" s="84"/>
      <c r="P172" s="215">
        <f>O172*H172</f>
        <v>0</v>
      </c>
      <c r="Q172" s="215">
        <v>0</v>
      </c>
      <c r="R172" s="215">
        <f>Q172*H172</f>
        <v>0</v>
      </c>
      <c r="S172" s="215">
        <v>0</v>
      </c>
      <c r="T172" s="216">
        <f>S172*H172</f>
        <v>0</v>
      </c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R172" s="217" t="s">
        <v>265</v>
      </c>
      <c r="AT172" s="217" t="s">
        <v>267</v>
      </c>
      <c r="AU172" s="217" t="s">
        <v>76</v>
      </c>
      <c r="AY172" s="17" t="s">
        <v>266</v>
      </c>
      <c r="BE172" s="218">
        <f>IF(N172="základní",J172,0)</f>
        <v>0</v>
      </c>
      <c r="BF172" s="218">
        <f>IF(N172="snížená",J172,0)</f>
        <v>0</v>
      </c>
      <c r="BG172" s="218">
        <f>IF(N172="zákl. přenesená",J172,0)</f>
        <v>0</v>
      </c>
      <c r="BH172" s="218">
        <f>IF(N172="sníž. přenesená",J172,0)</f>
        <v>0</v>
      </c>
      <c r="BI172" s="218">
        <f>IF(N172="nulová",J172,0)</f>
        <v>0</v>
      </c>
      <c r="BJ172" s="17" t="s">
        <v>76</v>
      </c>
      <c r="BK172" s="218">
        <f>ROUND(I172*H172,2)</f>
        <v>0</v>
      </c>
      <c r="BL172" s="17" t="s">
        <v>265</v>
      </c>
      <c r="BM172" s="217" t="s">
        <v>1391</v>
      </c>
    </row>
    <row r="173" s="2" customFormat="1">
      <c r="A173" s="38"/>
      <c r="B173" s="39"/>
      <c r="C173" s="40"/>
      <c r="D173" s="226" t="s">
        <v>2143</v>
      </c>
      <c r="E173" s="40"/>
      <c r="F173" s="265" t="s">
        <v>6573</v>
      </c>
      <c r="G173" s="40"/>
      <c r="H173" s="40"/>
      <c r="I173" s="221"/>
      <c r="J173" s="40"/>
      <c r="K173" s="40"/>
      <c r="L173" s="44"/>
      <c r="M173" s="222"/>
      <c r="N173" s="223"/>
      <c r="O173" s="84"/>
      <c r="P173" s="84"/>
      <c r="Q173" s="84"/>
      <c r="R173" s="84"/>
      <c r="S173" s="84"/>
      <c r="T173" s="85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T173" s="17" t="s">
        <v>2143</v>
      </c>
      <c r="AU173" s="17" t="s">
        <v>76</v>
      </c>
    </row>
    <row r="174" s="2" customFormat="1" ht="24.15" customHeight="1">
      <c r="A174" s="38"/>
      <c r="B174" s="39"/>
      <c r="C174" s="206" t="s">
        <v>864</v>
      </c>
      <c r="D174" s="206" t="s">
        <v>267</v>
      </c>
      <c r="E174" s="207" t="s">
        <v>6564</v>
      </c>
      <c r="F174" s="208" t="s">
        <v>6565</v>
      </c>
      <c r="G174" s="209" t="s">
        <v>5069</v>
      </c>
      <c r="H174" s="210">
        <v>5</v>
      </c>
      <c r="I174" s="211"/>
      <c r="J174" s="212">
        <f>ROUND(I174*H174,2)</f>
        <v>0</v>
      </c>
      <c r="K174" s="208" t="s">
        <v>19</v>
      </c>
      <c r="L174" s="44"/>
      <c r="M174" s="213" t="s">
        <v>19</v>
      </c>
      <c r="N174" s="214" t="s">
        <v>40</v>
      </c>
      <c r="O174" s="84"/>
      <c r="P174" s="215">
        <f>O174*H174</f>
        <v>0</v>
      </c>
      <c r="Q174" s="215">
        <v>0</v>
      </c>
      <c r="R174" s="215">
        <f>Q174*H174</f>
        <v>0</v>
      </c>
      <c r="S174" s="215">
        <v>0</v>
      </c>
      <c r="T174" s="216">
        <f>S174*H174</f>
        <v>0</v>
      </c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R174" s="217" t="s">
        <v>265</v>
      </c>
      <c r="AT174" s="217" t="s">
        <v>267</v>
      </c>
      <c r="AU174" s="217" t="s">
        <v>76</v>
      </c>
      <c r="AY174" s="17" t="s">
        <v>266</v>
      </c>
      <c r="BE174" s="218">
        <f>IF(N174="základní",J174,0)</f>
        <v>0</v>
      </c>
      <c r="BF174" s="218">
        <f>IF(N174="snížená",J174,0)</f>
        <v>0</v>
      </c>
      <c r="BG174" s="218">
        <f>IF(N174="zákl. přenesená",J174,0)</f>
        <v>0</v>
      </c>
      <c r="BH174" s="218">
        <f>IF(N174="sníž. přenesená",J174,0)</f>
        <v>0</v>
      </c>
      <c r="BI174" s="218">
        <f>IF(N174="nulová",J174,0)</f>
        <v>0</v>
      </c>
      <c r="BJ174" s="17" t="s">
        <v>76</v>
      </c>
      <c r="BK174" s="218">
        <f>ROUND(I174*H174,2)</f>
        <v>0</v>
      </c>
      <c r="BL174" s="17" t="s">
        <v>265</v>
      </c>
      <c r="BM174" s="217" t="s">
        <v>1408</v>
      </c>
    </row>
    <row r="175" s="2" customFormat="1">
      <c r="A175" s="38"/>
      <c r="B175" s="39"/>
      <c r="C175" s="40"/>
      <c r="D175" s="226" t="s">
        <v>2143</v>
      </c>
      <c r="E175" s="40"/>
      <c r="F175" s="265" t="s">
        <v>6573</v>
      </c>
      <c r="G175" s="40"/>
      <c r="H175" s="40"/>
      <c r="I175" s="221"/>
      <c r="J175" s="40"/>
      <c r="K175" s="40"/>
      <c r="L175" s="44"/>
      <c r="M175" s="222"/>
      <c r="N175" s="223"/>
      <c r="O175" s="84"/>
      <c r="P175" s="84"/>
      <c r="Q175" s="84"/>
      <c r="R175" s="84"/>
      <c r="S175" s="84"/>
      <c r="T175" s="85"/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T175" s="17" t="s">
        <v>2143</v>
      </c>
      <c r="AU175" s="17" t="s">
        <v>76</v>
      </c>
    </row>
    <row r="176" s="2" customFormat="1" ht="16.5" customHeight="1">
      <c r="A176" s="38"/>
      <c r="B176" s="39"/>
      <c r="C176" s="206" t="s">
        <v>871</v>
      </c>
      <c r="D176" s="206" t="s">
        <v>267</v>
      </c>
      <c r="E176" s="207" t="s">
        <v>6566</v>
      </c>
      <c r="F176" s="208" t="s">
        <v>6567</v>
      </c>
      <c r="G176" s="209" t="s">
        <v>5069</v>
      </c>
      <c r="H176" s="210">
        <v>5</v>
      </c>
      <c r="I176" s="211"/>
      <c r="J176" s="212">
        <f>ROUND(I176*H176,2)</f>
        <v>0</v>
      </c>
      <c r="K176" s="208" t="s">
        <v>19</v>
      </c>
      <c r="L176" s="44"/>
      <c r="M176" s="213" t="s">
        <v>19</v>
      </c>
      <c r="N176" s="214" t="s">
        <v>40</v>
      </c>
      <c r="O176" s="84"/>
      <c r="P176" s="215">
        <f>O176*H176</f>
        <v>0</v>
      </c>
      <c r="Q176" s="215">
        <v>0</v>
      </c>
      <c r="R176" s="215">
        <f>Q176*H176</f>
        <v>0</v>
      </c>
      <c r="S176" s="215">
        <v>0</v>
      </c>
      <c r="T176" s="216">
        <f>S176*H176</f>
        <v>0</v>
      </c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R176" s="217" t="s">
        <v>265</v>
      </c>
      <c r="AT176" s="217" t="s">
        <v>267</v>
      </c>
      <c r="AU176" s="217" t="s">
        <v>76</v>
      </c>
      <c r="AY176" s="17" t="s">
        <v>266</v>
      </c>
      <c r="BE176" s="218">
        <f>IF(N176="základní",J176,0)</f>
        <v>0</v>
      </c>
      <c r="BF176" s="218">
        <f>IF(N176="snížená",J176,0)</f>
        <v>0</v>
      </c>
      <c r="BG176" s="218">
        <f>IF(N176="zákl. přenesená",J176,0)</f>
        <v>0</v>
      </c>
      <c r="BH176" s="218">
        <f>IF(N176="sníž. přenesená",J176,0)</f>
        <v>0</v>
      </c>
      <c r="BI176" s="218">
        <f>IF(N176="nulová",J176,0)</f>
        <v>0</v>
      </c>
      <c r="BJ176" s="17" t="s">
        <v>76</v>
      </c>
      <c r="BK176" s="218">
        <f>ROUND(I176*H176,2)</f>
        <v>0</v>
      </c>
      <c r="BL176" s="17" t="s">
        <v>265</v>
      </c>
      <c r="BM176" s="217" t="s">
        <v>1420</v>
      </c>
    </row>
    <row r="177" s="2" customFormat="1">
      <c r="A177" s="38"/>
      <c r="B177" s="39"/>
      <c r="C177" s="40"/>
      <c r="D177" s="226" t="s">
        <v>2143</v>
      </c>
      <c r="E177" s="40"/>
      <c r="F177" s="265" t="s">
        <v>6573</v>
      </c>
      <c r="G177" s="40"/>
      <c r="H177" s="40"/>
      <c r="I177" s="221"/>
      <c r="J177" s="40"/>
      <c r="K177" s="40"/>
      <c r="L177" s="44"/>
      <c r="M177" s="222"/>
      <c r="N177" s="223"/>
      <c r="O177" s="84"/>
      <c r="P177" s="84"/>
      <c r="Q177" s="84"/>
      <c r="R177" s="84"/>
      <c r="S177" s="84"/>
      <c r="T177" s="85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T177" s="17" t="s">
        <v>2143</v>
      </c>
      <c r="AU177" s="17" t="s">
        <v>76</v>
      </c>
    </row>
    <row r="178" s="2" customFormat="1" ht="16.5" customHeight="1">
      <c r="A178" s="38"/>
      <c r="B178" s="39"/>
      <c r="C178" s="206" t="s">
        <v>878</v>
      </c>
      <c r="D178" s="206" t="s">
        <v>267</v>
      </c>
      <c r="E178" s="207" t="s">
        <v>6568</v>
      </c>
      <c r="F178" s="208" t="s">
        <v>6569</v>
      </c>
      <c r="G178" s="209" t="s">
        <v>5069</v>
      </c>
      <c r="H178" s="210">
        <v>5</v>
      </c>
      <c r="I178" s="211"/>
      <c r="J178" s="212">
        <f>ROUND(I178*H178,2)</f>
        <v>0</v>
      </c>
      <c r="K178" s="208" t="s">
        <v>19</v>
      </c>
      <c r="L178" s="44"/>
      <c r="M178" s="213" t="s">
        <v>19</v>
      </c>
      <c r="N178" s="214" t="s">
        <v>40</v>
      </c>
      <c r="O178" s="84"/>
      <c r="P178" s="215">
        <f>O178*H178</f>
        <v>0</v>
      </c>
      <c r="Q178" s="215">
        <v>0</v>
      </c>
      <c r="R178" s="215">
        <f>Q178*H178</f>
        <v>0</v>
      </c>
      <c r="S178" s="215">
        <v>0</v>
      </c>
      <c r="T178" s="216">
        <f>S178*H178</f>
        <v>0</v>
      </c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R178" s="217" t="s">
        <v>265</v>
      </c>
      <c r="AT178" s="217" t="s">
        <v>267</v>
      </c>
      <c r="AU178" s="217" t="s">
        <v>76</v>
      </c>
      <c r="AY178" s="17" t="s">
        <v>266</v>
      </c>
      <c r="BE178" s="218">
        <f>IF(N178="základní",J178,0)</f>
        <v>0</v>
      </c>
      <c r="BF178" s="218">
        <f>IF(N178="snížená",J178,0)</f>
        <v>0</v>
      </c>
      <c r="BG178" s="218">
        <f>IF(N178="zákl. přenesená",J178,0)</f>
        <v>0</v>
      </c>
      <c r="BH178" s="218">
        <f>IF(N178="sníž. přenesená",J178,0)</f>
        <v>0</v>
      </c>
      <c r="BI178" s="218">
        <f>IF(N178="nulová",J178,0)</f>
        <v>0</v>
      </c>
      <c r="BJ178" s="17" t="s">
        <v>76</v>
      </c>
      <c r="BK178" s="218">
        <f>ROUND(I178*H178,2)</f>
        <v>0</v>
      </c>
      <c r="BL178" s="17" t="s">
        <v>265</v>
      </c>
      <c r="BM178" s="217" t="s">
        <v>1434</v>
      </c>
    </row>
    <row r="179" s="2" customFormat="1">
      <c r="A179" s="38"/>
      <c r="B179" s="39"/>
      <c r="C179" s="40"/>
      <c r="D179" s="226" t="s">
        <v>2143</v>
      </c>
      <c r="E179" s="40"/>
      <c r="F179" s="265" t="s">
        <v>6573</v>
      </c>
      <c r="G179" s="40"/>
      <c r="H179" s="40"/>
      <c r="I179" s="221"/>
      <c r="J179" s="40"/>
      <c r="K179" s="40"/>
      <c r="L179" s="44"/>
      <c r="M179" s="222"/>
      <c r="N179" s="223"/>
      <c r="O179" s="84"/>
      <c r="P179" s="84"/>
      <c r="Q179" s="84"/>
      <c r="R179" s="84"/>
      <c r="S179" s="84"/>
      <c r="T179" s="85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T179" s="17" t="s">
        <v>2143</v>
      </c>
      <c r="AU179" s="17" t="s">
        <v>76</v>
      </c>
    </row>
    <row r="180" s="11" customFormat="1" ht="25.92" customHeight="1">
      <c r="A180" s="11"/>
      <c r="B180" s="192"/>
      <c r="C180" s="193"/>
      <c r="D180" s="194" t="s">
        <v>68</v>
      </c>
      <c r="E180" s="195" t="s">
        <v>6576</v>
      </c>
      <c r="F180" s="195" t="s">
        <v>6577</v>
      </c>
      <c r="G180" s="193"/>
      <c r="H180" s="193"/>
      <c r="I180" s="196"/>
      <c r="J180" s="197">
        <f>BK180</f>
        <v>0</v>
      </c>
      <c r="K180" s="193"/>
      <c r="L180" s="198"/>
      <c r="M180" s="199"/>
      <c r="N180" s="200"/>
      <c r="O180" s="200"/>
      <c r="P180" s="201">
        <f>SUM(P181:P184)</f>
        <v>0</v>
      </c>
      <c r="Q180" s="200"/>
      <c r="R180" s="201">
        <f>SUM(R181:R184)</f>
        <v>0</v>
      </c>
      <c r="S180" s="200"/>
      <c r="T180" s="202">
        <f>SUM(T181:T184)</f>
        <v>0</v>
      </c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R180" s="203" t="s">
        <v>76</v>
      </c>
      <c r="AT180" s="204" t="s">
        <v>68</v>
      </c>
      <c r="AU180" s="204" t="s">
        <v>69</v>
      </c>
      <c r="AY180" s="203" t="s">
        <v>266</v>
      </c>
      <c r="BK180" s="205">
        <f>SUM(BK181:BK184)</f>
        <v>0</v>
      </c>
    </row>
    <row r="181" s="2" customFormat="1" ht="16.5" customHeight="1">
      <c r="A181" s="38"/>
      <c r="B181" s="39"/>
      <c r="C181" s="239" t="s">
        <v>886</v>
      </c>
      <c r="D181" s="239" t="s">
        <v>299</v>
      </c>
      <c r="E181" s="240" t="s">
        <v>6578</v>
      </c>
      <c r="F181" s="241" t="s">
        <v>6579</v>
      </c>
      <c r="G181" s="242" t="s">
        <v>5069</v>
      </c>
      <c r="H181" s="243">
        <v>4</v>
      </c>
      <c r="I181" s="244"/>
      <c r="J181" s="245">
        <f>ROUND(I181*H181,2)</f>
        <v>0</v>
      </c>
      <c r="K181" s="241" t="s">
        <v>19</v>
      </c>
      <c r="L181" s="246"/>
      <c r="M181" s="247" t="s">
        <v>19</v>
      </c>
      <c r="N181" s="248" t="s">
        <v>40</v>
      </c>
      <c r="O181" s="84"/>
      <c r="P181" s="215">
        <f>O181*H181</f>
        <v>0</v>
      </c>
      <c r="Q181" s="215">
        <v>0</v>
      </c>
      <c r="R181" s="215">
        <f>Q181*H181</f>
        <v>0</v>
      </c>
      <c r="S181" s="215">
        <v>0</v>
      </c>
      <c r="T181" s="216">
        <f>S181*H181</f>
        <v>0</v>
      </c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R181" s="217" t="s">
        <v>303</v>
      </c>
      <c r="AT181" s="217" t="s">
        <v>299</v>
      </c>
      <c r="AU181" s="217" t="s">
        <v>76</v>
      </c>
      <c r="AY181" s="17" t="s">
        <v>266</v>
      </c>
      <c r="BE181" s="218">
        <f>IF(N181="základní",J181,0)</f>
        <v>0</v>
      </c>
      <c r="BF181" s="218">
        <f>IF(N181="snížená",J181,0)</f>
        <v>0</v>
      </c>
      <c r="BG181" s="218">
        <f>IF(N181="zákl. přenesená",J181,0)</f>
        <v>0</v>
      </c>
      <c r="BH181" s="218">
        <f>IF(N181="sníž. přenesená",J181,0)</f>
        <v>0</v>
      </c>
      <c r="BI181" s="218">
        <f>IF(N181="nulová",J181,0)</f>
        <v>0</v>
      </c>
      <c r="BJ181" s="17" t="s">
        <v>76</v>
      </c>
      <c r="BK181" s="218">
        <f>ROUND(I181*H181,2)</f>
        <v>0</v>
      </c>
      <c r="BL181" s="17" t="s">
        <v>265</v>
      </c>
      <c r="BM181" s="217" t="s">
        <v>1446</v>
      </c>
    </row>
    <row r="182" s="2" customFormat="1">
      <c r="A182" s="38"/>
      <c r="B182" s="39"/>
      <c r="C182" s="40"/>
      <c r="D182" s="226" t="s">
        <v>2143</v>
      </c>
      <c r="E182" s="40"/>
      <c r="F182" s="265" t="s">
        <v>6580</v>
      </c>
      <c r="G182" s="40"/>
      <c r="H182" s="40"/>
      <c r="I182" s="221"/>
      <c r="J182" s="40"/>
      <c r="K182" s="40"/>
      <c r="L182" s="44"/>
      <c r="M182" s="222"/>
      <c r="N182" s="223"/>
      <c r="O182" s="84"/>
      <c r="P182" s="84"/>
      <c r="Q182" s="84"/>
      <c r="R182" s="84"/>
      <c r="S182" s="84"/>
      <c r="T182" s="85"/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T182" s="17" t="s">
        <v>2143</v>
      </c>
      <c r="AU182" s="17" t="s">
        <v>76</v>
      </c>
    </row>
    <row r="183" s="2" customFormat="1" ht="16.5" customHeight="1">
      <c r="A183" s="38"/>
      <c r="B183" s="39"/>
      <c r="C183" s="206" t="s">
        <v>893</v>
      </c>
      <c r="D183" s="206" t="s">
        <v>267</v>
      </c>
      <c r="E183" s="207" t="s">
        <v>6556</v>
      </c>
      <c r="F183" s="208" t="s">
        <v>6581</v>
      </c>
      <c r="G183" s="209" t="s">
        <v>5069</v>
      </c>
      <c r="H183" s="210">
        <v>1</v>
      </c>
      <c r="I183" s="211"/>
      <c r="J183" s="212">
        <f>ROUND(I183*H183,2)</f>
        <v>0</v>
      </c>
      <c r="K183" s="208" t="s">
        <v>19</v>
      </c>
      <c r="L183" s="44"/>
      <c r="M183" s="213" t="s">
        <v>19</v>
      </c>
      <c r="N183" s="214" t="s">
        <v>40</v>
      </c>
      <c r="O183" s="84"/>
      <c r="P183" s="215">
        <f>O183*H183</f>
        <v>0</v>
      </c>
      <c r="Q183" s="215">
        <v>0</v>
      </c>
      <c r="R183" s="215">
        <f>Q183*H183</f>
        <v>0</v>
      </c>
      <c r="S183" s="215">
        <v>0</v>
      </c>
      <c r="T183" s="216">
        <f>S183*H183</f>
        <v>0</v>
      </c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R183" s="217" t="s">
        <v>265</v>
      </c>
      <c r="AT183" s="217" t="s">
        <v>267</v>
      </c>
      <c r="AU183" s="217" t="s">
        <v>76</v>
      </c>
      <c r="AY183" s="17" t="s">
        <v>266</v>
      </c>
      <c r="BE183" s="218">
        <f>IF(N183="základní",J183,0)</f>
        <v>0</v>
      </c>
      <c r="BF183" s="218">
        <f>IF(N183="snížená",J183,0)</f>
        <v>0</v>
      </c>
      <c r="BG183" s="218">
        <f>IF(N183="zákl. přenesená",J183,0)</f>
        <v>0</v>
      </c>
      <c r="BH183" s="218">
        <f>IF(N183="sníž. přenesená",J183,0)</f>
        <v>0</v>
      </c>
      <c r="BI183" s="218">
        <f>IF(N183="nulová",J183,0)</f>
        <v>0</v>
      </c>
      <c r="BJ183" s="17" t="s">
        <v>76</v>
      </c>
      <c r="BK183" s="218">
        <f>ROUND(I183*H183,2)</f>
        <v>0</v>
      </c>
      <c r="BL183" s="17" t="s">
        <v>265</v>
      </c>
      <c r="BM183" s="217" t="s">
        <v>1458</v>
      </c>
    </row>
    <row r="184" s="2" customFormat="1">
      <c r="A184" s="38"/>
      <c r="B184" s="39"/>
      <c r="C184" s="40"/>
      <c r="D184" s="226" t="s">
        <v>2143</v>
      </c>
      <c r="E184" s="40"/>
      <c r="F184" s="265" t="s">
        <v>6580</v>
      </c>
      <c r="G184" s="40"/>
      <c r="H184" s="40"/>
      <c r="I184" s="221"/>
      <c r="J184" s="40"/>
      <c r="K184" s="40"/>
      <c r="L184" s="44"/>
      <c r="M184" s="222"/>
      <c r="N184" s="223"/>
      <c r="O184" s="84"/>
      <c r="P184" s="84"/>
      <c r="Q184" s="84"/>
      <c r="R184" s="84"/>
      <c r="S184" s="84"/>
      <c r="T184" s="85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T184" s="17" t="s">
        <v>2143</v>
      </c>
      <c r="AU184" s="17" t="s">
        <v>76</v>
      </c>
    </row>
    <row r="185" s="11" customFormat="1" ht="25.92" customHeight="1">
      <c r="A185" s="11"/>
      <c r="B185" s="192"/>
      <c r="C185" s="193"/>
      <c r="D185" s="194" t="s">
        <v>68</v>
      </c>
      <c r="E185" s="195" t="s">
        <v>6582</v>
      </c>
      <c r="F185" s="195" t="s">
        <v>6583</v>
      </c>
      <c r="G185" s="193"/>
      <c r="H185" s="193"/>
      <c r="I185" s="196"/>
      <c r="J185" s="197">
        <f>BK185</f>
        <v>0</v>
      </c>
      <c r="K185" s="193"/>
      <c r="L185" s="198"/>
      <c r="M185" s="199"/>
      <c r="N185" s="200"/>
      <c r="O185" s="200"/>
      <c r="P185" s="201">
        <f>SUM(P186:P199)</f>
        <v>0</v>
      </c>
      <c r="Q185" s="200"/>
      <c r="R185" s="201">
        <f>SUM(R186:R199)</f>
        <v>0</v>
      </c>
      <c r="S185" s="200"/>
      <c r="T185" s="202">
        <f>SUM(T186:T199)</f>
        <v>0</v>
      </c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R185" s="203" t="s">
        <v>76</v>
      </c>
      <c r="AT185" s="204" t="s">
        <v>68</v>
      </c>
      <c r="AU185" s="204" t="s">
        <v>69</v>
      </c>
      <c r="AY185" s="203" t="s">
        <v>266</v>
      </c>
      <c r="BK185" s="205">
        <f>SUM(BK186:BK199)</f>
        <v>0</v>
      </c>
    </row>
    <row r="186" s="2" customFormat="1" ht="16.5" customHeight="1">
      <c r="A186" s="38"/>
      <c r="B186" s="39"/>
      <c r="C186" s="239" t="s">
        <v>901</v>
      </c>
      <c r="D186" s="239" t="s">
        <v>299</v>
      </c>
      <c r="E186" s="240" t="s">
        <v>6584</v>
      </c>
      <c r="F186" s="241" t="s">
        <v>6585</v>
      </c>
      <c r="G186" s="242" t="s">
        <v>5069</v>
      </c>
      <c r="H186" s="243">
        <v>9</v>
      </c>
      <c r="I186" s="244"/>
      <c r="J186" s="245">
        <f>ROUND(I186*H186,2)</f>
        <v>0</v>
      </c>
      <c r="K186" s="241" t="s">
        <v>19</v>
      </c>
      <c r="L186" s="246"/>
      <c r="M186" s="247" t="s">
        <v>19</v>
      </c>
      <c r="N186" s="248" t="s">
        <v>40</v>
      </c>
      <c r="O186" s="84"/>
      <c r="P186" s="215">
        <f>O186*H186</f>
        <v>0</v>
      </c>
      <c r="Q186" s="215">
        <v>0</v>
      </c>
      <c r="R186" s="215">
        <f>Q186*H186</f>
        <v>0</v>
      </c>
      <c r="S186" s="215">
        <v>0</v>
      </c>
      <c r="T186" s="216">
        <f>S186*H186</f>
        <v>0</v>
      </c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R186" s="217" t="s">
        <v>303</v>
      </c>
      <c r="AT186" s="217" t="s">
        <v>299</v>
      </c>
      <c r="AU186" s="217" t="s">
        <v>76</v>
      </c>
      <c r="AY186" s="17" t="s">
        <v>266</v>
      </c>
      <c r="BE186" s="218">
        <f>IF(N186="základní",J186,0)</f>
        <v>0</v>
      </c>
      <c r="BF186" s="218">
        <f>IF(N186="snížená",J186,0)</f>
        <v>0</v>
      </c>
      <c r="BG186" s="218">
        <f>IF(N186="zákl. přenesená",J186,0)</f>
        <v>0</v>
      </c>
      <c r="BH186" s="218">
        <f>IF(N186="sníž. přenesená",J186,0)</f>
        <v>0</v>
      </c>
      <c r="BI186" s="218">
        <f>IF(N186="nulová",J186,0)</f>
        <v>0</v>
      </c>
      <c r="BJ186" s="17" t="s">
        <v>76</v>
      </c>
      <c r="BK186" s="218">
        <f>ROUND(I186*H186,2)</f>
        <v>0</v>
      </c>
      <c r="BL186" s="17" t="s">
        <v>265</v>
      </c>
      <c r="BM186" s="217" t="s">
        <v>1471</v>
      </c>
    </row>
    <row r="187" s="2" customFormat="1">
      <c r="A187" s="38"/>
      <c r="B187" s="39"/>
      <c r="C187" s="40"/>
      <c r="D187" s="226" t="s">
        <v>2143</v>
      </c>
      <c r="E187" s="40"/>
      <c r="F187" s="265" t="s">
        <v>6586</v>
      </c>
      <c r="G187" s="40"/>
      <c r="H187" s="40"/>
      <c r="I187" s="221"/>
      <c r="J187" s="40"/>
      <c r="K187" s="40"/>
      <c r="L187" s="44"/>
      <c r="M187" s="222"/>
      <c r="N187" s="223"/>
      <c r="O187" s="84"/>
      <c r="P187" s="84"/>
      <c r="Q187" s="84"/>
      <c r="R187" s="84"/>
      <c r="S187" s="84"/>
      <c r="T187" s="85"/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T187" s="17" t="s">
        <v>2143</v>
      </c>
      <c r="AU187" s="17" t="s">
        <v>76</v>
      </c>
    </row>
    <row r="188" s="2" customFormat="1" ht="16.5" customHeight="1">
      <c r="A188" s="38"/>
      <c r="B188" s="39"/>
      <c r="C188" s="206" t="s">
        <v>906</v>
      </c>
      <c r="D188" s="206" t="s">
        <v>267</v>
      </c>
      <c r="E188" s="207" t="s">
        <v>6587</v>
      </c>
      <c r="F188" s="208" t="s">
        <v>6588</v>
      </c>
      <c r="G188" s="209" t="s">
        <v>5069</v>
      </c>
      <c r="H188" s="210">
        <v>9</v>
      </c>
      <c r="I188" s="211"/>
      <c r="J188" s="212">
        <f>ROUND(I188*H188,2)</f>
        <v>0</v>
      </c>
      <c r="K188" s="208" t="s">
        <v>19</v>
      </c>
      <c r="L188" s="44"/>
      <c r="M188" s="213" t="s">
        <v>19</v>
      </c>
      <c r="N188" s="214" t="s">
        <v>40</v>
      </c>
      <c r="O188" s="84"/>
      <c r="P188" s="215">
        <f>O188*H188</f>
        <v>0</v>
      </c>
      <c r="Q188" s="215">
        <v>0</v>
      </c>
      <c r="R188" s="215">
        <f>Q188*H188</f>
        <v>0</v>
      </c>
      <c r="S188" s="215">
        <v>0</v>
      </c>
      <c r="T188" s="216">
        <f>S188*H188</f>
        <v>0</v>
      </c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R188" s="217" t="s">
        <v>265</v>
      </c>
      <c r="AT188" s="217" t="s">
        <v>267</v>
      </c>
      <c r="AU188" s="217" t="s">
        <v>76</v>
      </c>
      <c r="AY188" s="17" t="s">
        <v>266</v>
      </c>
      <c r="BE188" s="218">
        <f>IF(N188="základní",J188,0)</f>
        <v>0</v>
      </c>
      <c r="BF188" s="218">
        <f>IF(N188="snížená",J188,0)</f>
        <v>0</v>
      </c>
      <c r="BG188" s="218">
        <f>IF(N188="zákl. přenesená",J188,0)</f>
        <v>0</v>
      </c>
      <c r="BH188" s="218">
        <f>IF(N188="sníž. přenesená",J188,0)</f>
        <v>0</v>
      </c>
      <c r="BI188" s="218">
        <f>IF(N188="nulová",J188,0)</f>
        <v>0</v>
      </c>
      <c r="BJ188" s="17" t="s">
        <v>76</v>
      </c>
      <c r="BK188" s="218">
        <f>ROUND(I188*H188,2)</f>
        <v>0</v>
      </c>
      <c r="BL188" s="17" t="s">
        <v>265</v>
      </c>
      <c r="BM188" s="217" t="s">
        <v>1482</v>
      </c>
    </row>
    <row r="189" s="2" customFormat="1">
      <c r="A189" s="38"/>
      <c r="B189" s="39"/>
      <c r="C189" s="40"/>
      <c r="D189" s="226" t="s">
        <v>2143</v>
      </c>
      <c r="E189" s="40"/>
      <c r="F189" s="265" t="s">
        <v>6586</v>
      </c>
      <c r="G189" s="40"/>
      <c r="H189" s="40"/>
      <c r="I189" s="221"/>
      <c r="J189" s="40"/>
      <c r="K189" s="40"/>
      <c r="L189" s="44"/>
      <c r="M189" s="222"/>
      <c r="N189" s="223"/>
      <c r="O189" s="84"/>
      <c r="P189" s="84"/>
      <c r="Q189" s="84"/>
      <c r="R189" s="84"/>
      <c r="S189" s="84"/>
      <c r="T189" s="85"/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T189" s="17" t="s">
        <v>2143</v>
      </c>
      <c r="AU189" s="17" t="s">
        <v>76</v>
      </c>
    </row>
    <row r="190" s="2" customFormat="1" ht="24.15" customHeight="1">
      <c r="A190" s="38"/>
      <c r="B190" s="39"/>
      <c r="C190" s="239" t="s">
        <v>911</v>
      </c>
      <c r="D190" s="239" t="s">
        <v>299</v>
      </c>
      <c r="E190" s="240" t="s">
        <v>6589</v>
      </c>
      <c r="F190" s="241" t="s">
        <v>6590</v>
      </c>
      <c r="G190" s="242" t="s">
        <v>5035</v>
      </c>
      <c r="H190" s="243">
        <v>225</v>
      </c>
      <c r="I190" s="244"/>
      <c r="J190" s="245">
        <f>ROUND(I190*H190,2)</f>
        <v>0</v>
      </c>
      <c r="K190" s="241" t="s">
        <v>19</v>
      </c>
      <c r="L190" s="246"/>
      <c r="M190" s="247" t="s">
        <v>19</v>
      </c>
      <c r="N190" s="248" t="s">
        <v>40</v>
      </c>
      <c r="O190" s="84"/>
      <c r="P190" s="215">
        <f>O190*H190</f>
        <v>0</v>
      </c>
      <c r="Q190" s="215">
        <v>0</v>
      </c>
      <c r="R190" s="215">
        <f>Q190*H190</f>
        <v>0</v>
      </c>
      <c r="S190" s="215">
        <v>0</v>
      </c>
      <c r="T190" s="216">
        <f>S190*H190</f>
        <v>0</v>
      </c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R190" s="217" t="s">
        <v>303</v>
      </c>
      <c r="AT190" s="217" t="s">
        <v>299</v>
      </c>
      <c r="AU190" s="217" t="s">
        <v>76</v>
      </c>
      <c r="AY190" s="17" t="s">
        <v>266</v>
      </c>
      <c r="BE190" s="218">
        <f>IF(N190="základní",J190,0)</f>
        <v>0</v>
      </c>
      <c r="BF190" s="218">
        <f>IF(N190="snížená",J190,0)</f>
        <v>0</v>
      </c>
      <c r="BG190" s="218">
        <f>IF(N190="zákl. přenesená",J190,0)</f>
        <v>0</v>
      </c>
      <c r="BH190" s="218">
        <f>IF(N190="sníž. přenesená",J190,0)</f>
        <v>0</v>
      </c>
      <c r="BI190" s="218">
        <f>IF(N190="nulová",J190,0)</f>
        <v>0</v>
      </c>
      <c r="BJ190" s="17" t="s">
        <v>76</v>
      </c>
      <c r="BK190" s="218">
        <f>ROUND(I190*H190,2)</f>
        <v>0</v>
      </c>
      <c r="BL190" s="17" t="s">
        <v>265</v>
      </c>
      <c r="BM190" s="217" t="s">
        <v>1494</v>
      </c>
    </row>
    <row r="191" s="2" customFormat="1">
      <c r="A191" s="38"/>
      <c r="B191" s="39"/>
      <c r="C191" s="40"/>
      <c r="D191" s="226" t="s">
        <v>2143</v>
      </c>
      <c r="E191" s="40"/>
      <c r="F191" s="265" t="s">
        <v>6586</v>
      </c>
      <c r="G191" s="40"/>
      <c r="H191" s="40"/>
      <c r="I191" s="221"/>
      <c r="J191" s="40"/>
      <c r="K191" s="40"/>
      <c r="L191" s="44"/>
      <c r="M191" s="222"/>
      <c r="N191" s="223"/>
      <c r="O191" s="84"/>
      <c r="P191" s="84"/>
      <c r="Q191" s="84"/>
      <c r="R191" s="84"/>
      <c r="S191" s="84"/>
      <c r="T191" s="85"/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T191" s="17" t="s">
        <v>2143</v>
      </c>
      <c r="AU191" s="17" t="s">
        <v>76</v>
      </c>
    </row>
    <row r="192" s="2" customFormat="1" ht="24.15" customHeight="1">
      <c r="A192" s="38"/>
      <c r="B192" s="39"/>
      <c r="C192" s="206" t="s">
        <v>918</v>
      </c>
      <c r="D192" s="206" t="s">
        <v>267</v>
      </c>
      <c r="E192" s="207" t="s">
        <v>6591</v>
      </c>
      <c r="F192" s="208" t="s">
        <v>6592</v>
      </c>
      <c r="G192" s="209" t="s">
        <v>5069</v>
      </c>
      <c r="H192" s="210">
        <v>9</v>
      </c>
      <c r="I192" s="211"/>
      <c r="J192" s="212">
        <f>ROUND(I192*H192,2)</f>
        <v>0</v>
      </c>
      <c r="K192" s="208" t="s">
        <v>19</v>
      </c>
      <c r="L192" s="44"/>
      <c r="M192" s="213" t="s">
        <v>19</v>
      </c>
      <c r="N192" s="214" t="s">
        <v>40</v>
      </c>
      <c r="O192" s="84"/>
      <c r="P192" s="215">
        <f>O192*H192</f>
        <v>0</v>
      </c>
      <c r="Q192" s="215">
        <v>0</v>
      </c>
      <c r="R192" s="215">
        <f>Q192*H192</f>
        <v>0</v>
      </c>
      <c r="S192" s="215">
        <v>0</v>
      </c>
      <c r="T192" s="216">
        <f>S192*H192</f>
        <v>0</v>
      </c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R192" s="217" t="s">
        <v>265</v>
      </c>
      <c r="AT192" s="217" t="s">
        <v>267</v>
      </c>
      <c r="AU192" s="217" t="s">
        <v>76</v>
      </c>
      <c r="AY192" s="17" t="s">
        <v>266</v>
      </c>
      <c r="BE192" s="218">
        <f>IF(N192="základní",J192,0)</f>
        <v>0</v>
      </c>
      <c r="BF192" s="218">
        <f>IF(N192="snížená",J192,0)</f>
        <v>0</v>
      </c>
      <c r="BG192" s="218">
        <f>IF(N192="zákl. přenesená",J192,0)</f>
        <v>0</v>
      </c>
      <c r="BH192" s="218">
        <f>IF(N192="sníž. přenesená",J192,0)</f>
        <v>0</v>
      </c>
      <c r="BI192" s="218">
        <f>IF(N192="nulová",J192,0)</f>
        <v>0</v>
      </c>
      <c r="BJ192" s="17" t="s">
        <v>76</v>
      </c>
      <c r="BK192" s="218">
        <f>ROUND(I192*H192,2)</f>
        <v>0</v>
      </c>
      <c r="BL192" s="17" t="s">
        <v>265</v>
      </c>
      <c r="BM192" s="217" t="s">
        <v>1528</v>
      </c>
    </row>
    <row r="193" s="2" customFormat="1">
      <c r="A193" s="38"/>
      <c r="B193" s="39"/>
      <c r="C193" s="40"/>
      <c r="D193" s="226" t="s">
        <v>2143</v>
      </c>
      <c r="E193" s="40"/>
      <c r="F193" s="265" t="s">
        <v>6586</v>
      </c>
      <c r="G193" s="40"/>
      <c r="H193" s="40"/>
      <c r="I193" s="221"/>
      <c r="J193" s="40"/>
      <c r="K193" s="40"/>
      <c r="L193" s="44"/>
      <c r="M193" s="222"/>
      <c r="N193" s="223"/>
      <c r="O193" s="84"/>
      <c r="P193" s="84"/>
      <c r="Q193" s="84"/>
      <c r="R193" s="84"/>
      <c r="S193" s="84"/>
      <c r="T193" s="85"/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T193" s="17" t="s">
        <v>2143</v>
      </c>
      <c r="AU193" s="17" t="s">
        <v>76</v>
      </c>
    </row>
    <row r="194" s="2" customFormat="1" ht="16.5" customHeight="1">
      <c r="A194" s="38"/>
      <c r="B194" s="39"/>
      <c r="C194" s="206" t="s">
        <v>925</v>
      </c>
      <c r="D194" s="206" t="s">
        <v>267</v>
      </c>
      <c r="E194" s="207" t="s">
        <v>6593</v>
      </c>
      <c r="F194" s="208" t="s">
        <v>6594</v>
      </c>
      <c r="G194" s="209" t="s">
        <v>5069</v>
      </c>
      <c r="H194" s="210">
        <v>9</v>
      </c>
      <c r="I194" s="211"/>
      <c r="J194" s="212">
        <f>ROUND(I194*H194,2)</f>
        <v>0</v>
      </c>
      <c r="K194" s="208" t="s">
        <v>19</v>
      </c>
      <c r="L194" s="44"/>
      <c r="M194" s="213" t="s">
        <v>19</v>
      </c>
      <c r="N194" s="214" t="s">
        <v>40</v>
      </c>
      <c r="O194" s="84"/>
      <c r="P194" s="215">
        <f>O194*H194</f>
        <v>0</v>
      </c>
      <c r="Q194" s="215">
        <v>0</v>
      </c>
      <c r="R194" s="215">
        <f>Q194*H194</f>
        <v>0</v>
      </c>
      <c r="S194" s="215">
        <v>0</v>
      </c>
      <c r="T194" s="216">
        <f>S194*H194</f>
        <v>0</v>
      </c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R194" s="217" t="s">
        <v>265</v>
      </c>
      <c r="AT194" s="217" t="s">
        <v>267</v>
      </c>
      <c r="AU194" s="217" t="s">
        <v>76</v>
      </c>
      <c r="AY194" s="17" t="s">
        <v>266</v>
      </c>
      <c r="BE194" s="218">
        <f>IF(N194="základní",J194,0)</f>
        <v>0</v>
      </c>
      <c r="BF194" s="218">
        <f>IF(N194="snížená",J194,0)</f>
        <v>0</v>
      </c>
      <c r="BG194" s="218">
        <f>IF(N194="zákl. přenesená",J194,0)</f>
        <v>0</v>
      </c>
      <c r="BH194" s="218">
        <f>IF(N194="sníž. přenesená",J194,0)</f>
        <v>0</v>
      </c>
      <c r="BI194" s="218">
        <f>IF(N194="nulová",J194,0)</f>
        <v>0</v>
      </c>
      <c r="BJ194" s="17" t="s">
        <v>76</v>
      </c>
      <c r="BK194" s="218">
        <f>ROUND(I194*H194,2)</f>
        <v>0</v>
      </c>
      <c r="BL194" s="17" t="s">
        <v>265</v>
      </c>
      <c r="BM194" s="217" t="s">
        <v>1549</v>
      </c>
    </row>
    <row r="195" s="2" customFormat="1">
      <c r="A195" s="38"/>
      <c r="B195" s="39"/>
      <c r="C195" s="40"/>
      <c r="D195" s="226" t="s">
        <v>2143</v>
      </c>
      <c r="E195" s="40"/>
      <c r="F195" s="265" t="s">
        <v>6586</v>
      </c>
      <c r="G195" s="40"/>
      <c r="H195" s="40"/>
      <c r="I195" s="221"/>
      <c r="J195" s="40"/>
      <c r="K195" s="40"/>
      <c r="L195" s="44"/>
      <c r="M195" s="222"/>
      <c r="N195" s="223"/>
      <c r="O195" s="84"/>
      <c r="P195" s="84"/>
      <c r="Q195" s="84"/>
      <c r="R195" s="84"/>
      <c r="S195" s="84"/>
      <c r="T195" s="85"/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T195" s="17" t="s">
        <v>2143</v>
      </c>
      <c r="AU195" s="17" t="s">
        <v>76</v>
      </c>
    </row>
    <row r="196" s="2" customFormat="1" ht="16.5" customHeight="1">
      <c r="A196" s="38"/>
      <c r="B196" s="39"/>
      <c r="C196" s="206" t="s">
        <v>932</v>
      </c>
      <c r="D196" s="206" t="s">
        <v>267</v>
      </c>
      <c r="E196" s="207" t="s">
        <v>6595</v>
      </c>
      <c r="F196" s="208" t="s">
        <v>6596</v>
      </c>
      <c r="G196" s="209" t="s">
        <v>5069</v>
      </c>
      <c r="H196" s="210">
        <v>9</v>
      </c>
      <c r="I196" s="211"/>
      <c r="J196" s="212">
        <f>ROUND(I196*H196,2)</f>
        <v>0</v>
      </c>
      <c r="K196" s="208" t="s">
        <v>19</v>
      </c>
      <c r="L196" s="44"/>
      <c r="M196" s="213" t="s">
        <v>19</v>
      </c>
      <c r="N196" s="214" t="s">
        <v>40</v>
      </c>
      <c r="O196" s="84"/>
      <c r="P196" s="215">
        <f>O196*H196</f>
        <v>0</v>
      </c>
      <c r="Q196" s="215">
        <v>0</v>
      </c>
      <c r="R196" s="215">
        <f>Q196*H196</f>
        <v>0</v>
      </c>
      <c r="S196" s="215">
        <v>0</v>
      </c>
      <c r="T196" s="216">
        <f>S196*H196</f>
        <v>0</v>
      </c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R196" s="217" t="s">
        <v>265</v>
      </c>
      <c r="AT196" s="217" t="s">
        <v>267</v>
      </c>
      <c r="AU196" s="217" t="s">
        <v>76</v>
      </c>
      <c r="AY196" s="17" t="s">
        <v>266</v>
      </c>
      <c r="BE196" s="218">
        <f>IF(N196="základní",J196,0)</f>
        <v>0</v>
      </c>
      <c r="BF196" s="218">
        <f>IF(N196="snížená",J196,0)</f>
        <v>0</v>
      </c>
      <c r="BG196" s="218">
        <f>IF(N196="zákl. přenesená",J196,0)</f>
        <v>0</v>
      </c>
      <c r="BH196" s="218">
        <f>IF(N196="sníž. přenesená",J196,0)</f>
        <v>0</v>
      </c>
      <c r="BI196" s="218">
        <f>IF(N196="nulová",J196,0)</f>
        <v>0</v>
      </c>
      <c r="BJ196" s="17" t="s">
        <v>76</v>
      </c>
      <c r="BK196" s="218">
        <f>ROUND(I196*H196,2)</f>
        <v>0</v>
      </c>
      <c r="BL196" s="17" t="s">
        <v>265</v>
      </c>
      <c r="BM196" s="217" t="s">
        <v>1145</v>
      </c>
    </row>
    <row r="197" s="2" customFormat="1">
      <c r="A197" s="38"/>
      <c r="B197" s="39"/>
      <c r="C197" s="40"/>
      <c r="D197" s="226" t="s">
        <v>2143</v>
      </c>
      <c r="E197" s="40"/>
      <c r="F197" s="265" t="s">
        <v>6586</v>
      </c>
      <c r="G197" s="40"/>
      <c r="H197" s="40"/>
      <c r="I197" s="221"/>
      <c r="J197" s="40"/>
      <c r="K197" s="40"/>
      <c r="L197" s="44"/>
      <c r="M197" s="222"/>
      <c r="N197" s="223"/>
      <c r="O197" s="84"/>
      <c r="P197" s="84"/>
      <c r="Q197" s="84"/>
      <c r="R197" s="84"/>
      <c r="S197" s="84"/>
      <c r="T197" s="85"/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T197" s="17" t="s">
        <v>2143</v>
      </c>
      <c r="AU197" s="17" t="s">
        <v>76</v>
      </c>
    </row>
    <row r="198" s="2" customFormat="1" ht="16.5" customHeight="1">
      <c r="A198" s="38"/>
      <c r="B198" s="39"/>
      <c r="C198" s="206" t="s">
        <v>944</v>
      </c>
      <c r="D198" s="206" t="s">
        <v>267</v>
      </c>
      <c r="E198" s="207" t="s">
        <v>6597</v>
      </c>
      <c r="F198" s="208" t="s">
        <v>6598</v>
      </c>
      <c r="G198" s="209" t="s">
        <v>5069</v>
      </c>
      <c r="H198" s="210">
        <v>9</v>
      </c>
      <c r="I198" s="211"/>
      <c r="J198" s="212">
        <f>ROUND(I198*H198,2)</f>
        <v>0</v>
      </c>
      <c r="K198" s="208" t="s">
        <v>19</v>
      </c>
      <c r="L198" s="44"/>
      <c r="M198" s="213" t="s">
        <v>19</v>
      </c>
      <c r="N198" s="214" t="s">
        <v>40</v>
      </c>
      <c r="O198" s="84"/>
      <c r="P198" s="215">
        <f>O198*H198</f>
        <v>0</v>
      </c>
      <c r="Q198" s="215">
        <v>0</v>
      </c>
      <c r="R198" s="215">
        <f>Q198*H198</f>
        <v>0</v>
      </c>
      <c r="S198" s="215">
        <v>0</v>
      </c>
      <c r="T198" s="216">
        <f>S198*H198</f>
        <v>0</v>
      </c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R198" s="217" t="s">
        <v>265</v>
      </c>
      <c r="AT198" s="217" t="s">
        <v>267</v>
      </c>
      <c r="AU198" s="217" t="s">
        <v>76</v>
      </c>
      <c r="AY198" s="17" t="s">
        <v>266</v>
      </c>
      <c r="BE198" s="218">
        <f>IF(N198="základní",J198,0)</f>
        <v>0</v>
      </c>
      <c r="BF198" s="218">
        <f>IF(N198="snížená",J198,0)</f>
        <v>0</v>
      </c>
      <c r="BG198" s="218">
        <f>IF(N198="zákl. přenesená",J198,0)</f>
        <v>0</v>
      </c>
      <c r="BH198" s="218">
        <f>IF(N198="sníž. přenesená",J198,0)</f>
        <v>0</v>
      </c>
      <c r="BI198" s="218">
        <f>IF(N198="nulová",J198,0)</f>
        <v>0</v>
      </c>
      <c r="BJ198" s="17" t="s">
        <v>76</v>
      </c>
      <c r="BK198" s="218">
        <f>ROUND(I198*H198,2)</f>
        <v>0</v>
      </c>
      <c r="BL198" s="17" t="s">
        <v>265</v>
      </c>
      <c r="BM198" s="217" t="s">
        <v>1156</v>
      </c>
    </row>
    <row r="199" s="2" customFormat="1">
      <c r="A199" s="38"/>
      <c r="B199" s="39"/>
      <c r="C199" s="40"/>
      <c r="D199" s="226" t="s">
        <v>2143</v>
      </c>
      <c r="E199" s="40"/>
      <c r="F199" s="265" t="s">
        <v>6586</v>
      </c>
      <c r="G199" s="40"/>
      <c r="H199" s="40"/>
      <c r="I199" s="221"/>
      <c r="J199" s="40"/>
      <c r="K199" s="40"/>
      <c r="L199" s="44"/>
      <c r="M199" s="222"/>
      <c r="N199" s="223"/>
      <c r="O199" s="84"/>
      <c r="P199" s="84"/>
      <c r="Q199" s="84"/>
      <c r="R199" s="84"/>
      <c r="S199" s="84"/>
      <c r="T199" s="85"/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T199" s="17" t="s">
        <v>2143</v>
      </c>
      <c r="AU199" s="17" t="s">
        <v>76</v>
      </c>
    </row>
    <row r="200" s="11" customFormat="1" ht="25.92" customHeight="1">
      <c r="A200" s="11"/>
      <c r="B200" s="192"/>
      <c r="C200" s="193"/>
      <c r="D200" s="194" t="s">
        <v>68</v>
      </c>
      <c r="E200" s="195" t="s">
        <v>6599</v>
      </c>
      <c r="F200" s="195" t="s">
        <v>6600</v>
      </c>
      <c r="G200" s="193"/>
      <c r="H200" s="193"/>
      <c r="I200" s="196"/>
      <c r="J200" s="197">
        <f>BK200</f>
        <v>0</v>
      </c>
      <c r="K200" s="193"/>
      <c r="L200" s="198"/>
      <c r="M200" s="199"/>
      <c r="N200" s="200"/>
      <c r="O200" s="200"/>
      <c r="P200" s="201">
        <f>SUM(P201:P214)</f>
        <v>0</v>
      </c>
      <c r="Q200" s="200"/>
      <c r="R200" s="201">
        <f>SUM(R201:R214)</f>
        <v>0</v>
      </c>
      <c r="S200" s="200"/>
      <c r="T200" s="202">
        <f>SUM(T201:T214)</f>
        <v>0</v>
      </c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R200" s="203" t="s">
        <v>76</v>
      </c>
      <c r="AT200" s="204" t="s">
        <v>68</v>
      </c>
      <c r="AU200" s="204" t="s">
        <v>69</v>
      </c>
      <c r="AY200" s="203" t="s">
        <v>266</v>
      </c>
      <c r="BK200" s="205">
        <f>SUM(BK201:BK214)</f>
        <v>0</v>
      </c>
    </row>
    <row r="201" s="2" customFormat="1" ht="16.5" customHeight="1">
      <c r="A201" s="38"/>
      <c r="B201" s="39"/>
      <c r="C201" s="239" t="s">
        <v>951</v>
      </c>
      <c r="D201" s="239" t="s">
        <v>299</v>
      </c>
      <c r="E201" s="240" t="s">
        <v>6601</v>
      </c>
      <c r="F201" s="241" t="s">
        <v>6602</v>
      </c>
      <c r="G201" s="242" t="s">
        <v>5069</v>
      </c>
      <c r="H201" s="243">
        <v>21</v>
      </c>
      <c r="I201" s="244"/>
      <c r="J201" s="245">
        <f>ROUND(I201*H201,2)</f>
        <v>0</v>
      </c>
      <c r="K201" s="241" t="s">
        <v>19</v>
      </c>
      <c r="L201" s="246"/>
      <c r="M201" s="247" t="s">
        <v>19</v>
      </c>
      <c r="N201" s="248" t="s">
        <v>40</v>
      </c>
      <c r="O201" s="84"/>
      <c r="P201" s="215">
        <f>O201*H201</f>
        <v>0</v>
      </c>
      <c r="Q201" s="215">
        <v>0</v>
      </c>
      <c r="R201" s="215">
        <f>Q201*H201</f>
        <v>0</v>
      </c>
      <c r="S201" s="215">
        <v>0</v>
      </c>
      <c r="T201" s="216">
        <f>S201*H201</f>
        <v>0</v>
      </c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R201" s="217" t="s">
        <v>303</v>
      </c>
      <c r="AT201" s="217" t="s">
        <v>299</v>
      </c>
      <c r="AU201" s="217" t="s">
        <v>76</v>
      </c>
      <c r="AY201" s="17" t="s">
        <v>266</v>
      </c>
      <c r="BE201" s="218">
        <f>IF(N201="základní",J201,0)</f>
        <v>0</v>
      </c>
      <c r="BF201" s="218">
        <f>IF(N201="snížená",J201,0)</f>
        <v>0</v>
      </c>
      <c r="BG201" s="218">
        <f>IF(N201="zákl. přenesená",J201,0)</f>
        <v>0</v>
      </c>
      <c r="BH201" s="218">
        <f>IF(N201="sníž. přenesená",J201,0)</f>
        <v>0</v>
      </c>
      <c r="BI201" s="218">
        <f>IF(N201="nulová",J201,0)</f>
        <v>0</v>
      </c>
      <c r="BJ201" s="17" t="s">
        <v>76</v>
      </c>
      <c r="BK201" s="218">
        <f>ROUND(I201*H201,2)</f>
        <v>0</v>
      </c>
      <c r="BL201" s="17" t="s">
        <v>265</v>
      </c>
      <c r="BM201" s="217" t="s">
        <v>1166</v>
      </c>
    </row>
    <row r="202" s="2" customFormat="1">
      <c r="A202" s="38"/>
      <c r="B202" s="39"/>
      <c r="C202" s="40"/>
      <c r="D202" s="226" t="s">
        <v>2143</v>
      </c>
      <c r="E202" s="40"/>
      <c r="F202" s="265" t="s">
        <v>6603</v>
      </c>
      <c r="G202" s="40"/>
      <c r="H202" s="40"/>
      <c r="I202" s="221"/>
      <c r="J202" s="40"/>
      <c r="K202" s="40"/>
      <c r="L202" s="44"/>
      <c r="M202" s="222"/>
      <c r="N202" s="223"/>
      <c r="O202" s="84"/>
      <c r="P202" s="84"/>
      <c r="Q202" s="84"/>
      <c r="R202" s="84"/>
      <c r="S202" s="84"/>
      <c r="T202" s="85"/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T202" s="17" t="s">
        <v>2143</v>
      </c>
      <c r="AU202" s="17" t="s">
        <v>76</v>
      </c>
    </row>
    <row r="203" s="2" customFormat="1" ht="16.5" customHeight="1">
      <c r="A203" s="38"/>
      <c r="B203" s="39"/>
      <c r="C203" s="239" t="s">
        <v>958</v>
      </c>
      <c r="D203" s="239" t="s">
        <v>299</v>
      </c>
      <c r="E203" s="240" t="s">
        <v>6604</v>
      </c>
      <c r="F203" s="241" t="s">
        <v>6605</v>
      </c>
      <c r="G203" s="242" t="s">
        <v>5069</v>
      </c>
      <c r="H203" s="243">
        <v>21</v>
      </c>
      <c r="I203" s="244"/>
      <c r="J203" s="245">
        <f>ROUND(I203*H203,2)</f>
        <v>0</v>
      </c>
      <c r="K203" s="241" t="s">
        <v>19</v>
      </c>
      <c r="L203" s="246"/>
      <c r="M203" s="247" t="s">
        <v>19</v>
      </c>
      <c r="N203" s="248" t="s">
        <v>40</v>
      </c>
      <c r="O203" s="84"/>
      <c r="P203" s="215">
        <f>O203*H203</f>
        <v>0</v>
      </c>
      <c r="Q203" s="215">
        <v>0</v>
      </c>
      <c r="R203" s="215">
        <f>Q203*H203</f>
        <v>0</v>
      </c>
      <c r="S203" s="215">
        <v>0</v>
      </c>
      <c r="T203" s="216">
        <f>S203*H203</f>
        <v>0</v>
      </c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R203" s="217" t="s">
        <v>303</v>
      </c>
      <c r="AT203" s="217" t="s">
        <v>299</v>
      </c>
      <c r="AU203" s="217" t="s">
        <v>76</v>
      </c>
      <c r="AY203" s="17" t="s">
        <v>266</v>
      </c>
      <c r="BE203" s="218">
        <f>IF(N203="základní",J203,0)</f>
        <v>0</v>
      </c>
      <c r="BF203" s="218">
        <f>IF(N203="snížená",J203,0)</f>
        <v>0</v>
      </c>
      <c r="BG203" s="218">
        <f>IF(N203="zákl. přenesená",J203,0)</f>
        <v>0</v>
      </c>
      <c r="BH203" s="218">
        <f>IF(N203="sníž. přenesená",J203,0)</f>
        <v>0</v>
      </c>
      <c r="BI203" s="218">
        <f>IF(N203="nulová",J203,0)</f>
        <v>0</v>
      </c>
      <c r="BJ203" s="17" t="s">
        <v>76</v>
      </c>
      <c r="BK203" s="218">
        <f>ROUND(I203*H203,2)</f>
        <v>0</v>
      </c>
      <c r="BL203" s="17" t="s">
        <v>265</v>
      </c>
      <c r="BM203" s="217" t="s">
        <v>1187</v>
      </c>
    </row>
    <row r="204" s="2" customFormat="1">
      <c r="A204" s="38"/>
      <c r="B204" s="39"/>
      <c r="C204" s="40"/>
      <c r="D204" s="226" t="s">
        <v>2143</v>
      </c>
      <c r="E204" s="40"/>
      <c r="F204" s="265" t="s">
        <v>6603</v>
      </c>
      <c r="G204" s="40"/>
      <c r="H204" s="40"/>
      <c r="I204" s="221"/>
      <c r="J204" s="40"/>
      <c r="K204" s="40"/>
      <c r="L204" s="44"/>
      <c r="M204" s="222"/>
      <c r="N204" s="223"/>
      <c r="O204" s="84"/>
      <c r="P204" s="84"/>
      <c r="Q204" s="84"/>
      <c r="R204" s="84"/>
      <c r="S204" s="84"/>
      <c r="T204" s="85"/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T204" s="17" t="s">
        <v>2143</v>
      </c>
      <c r="AU204" s="17" t="s">
        <v>76</v>
      </c>
    </row>
    <row r="205" s="2" customFormat="1" ht="16.5" customHeight="1">
      <c r="A205" s="38"/>
      <c r="B205" s="39"/>
      <c r="C205" s="239" t="s">
        <v>965</v>
      </c>
      <c r="D205" s="239" t="s">
        <v>299</v>
      </c>
      <c r="E205" s="240" t="s">
        <v>6606</v>
      </c>
      <c r="F205" s="241" t="s">
        <v>6607</v>
      </c>
      <c r="G205" s="242" t="s">
        <v>5069</v>
      </c>
      <c r="H205" s="243">
        <v>21</v>
      </c>
      <c r="I205" s="244"/>
      <c r="J205" s="245">
        <f>ROUND(I205*H205,2)</f>
        <v>0</v>
      </c>
      <c r="K205" s="241" t="s">
        <v>19</v>
      </c>
      <c r="L205" s="246"/>
      <c r="M205" s="247" t="s">
        <v>19</v>
      </c>
      <c r="N205" s="248" t="s">
        <v>40</v>
      </c>
      <c r="O205" s="84"/>
      <c r="P205" s="215">
        <f>O205*H205</f>
        <v>0</v>
      </c>
      <c r="Q205" s="215">
        <v>0</v>
      </c>
      <c r="R205" s="215">
        <f>Q205*H205</f>
        <v>0</v>
      </c>
      <c r="S205" s="215">
        <v>0</v>
      </c>
      <c r="T205" s="216">
        <f>S205*H205</f>
        <v>0</v>
      </c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R205" s="217" t="s">
        <v>303</v>
      </c>
      <c r="AT205" s="217" t="s">
        <v>299</v>
      </c>
      <c r="AU205" s="217" t="s">
        <v>76</v>
      </c>
      <c r="AY205" s="17" t="s">
        <v>266</v>
      </c>
      <c r="BE205" s="218">
        <f>IF(N205="základní",J205,0)</f>
        <v>0</v>
      </c>
      <c r="BF205" s="218">
        <f>IF(N205="snížená",J205,0)</f>
        <v>0</v>
      </c>
      <c r="BG205" s="218">
        <f>IF(N205="zákl. přenesená",J205,0)</f>
        <v>0</v>
      </c>
      <c r="BH205" s="218">
        <f>IF(N205="sníž. přenesená",J205,0)</f>
        <v>0</v>
      </c>
      <c r="BI205" s="218">
        <f>IF(N205="nulová",J205,0)</f>
        <v>0</v>
      </c>
      <c r="BJ205" s="17" t="s">
        <v>76</v>
      </c>
      <c r="BK205" s="218">
        <f>ROUND(I205*H205,2)</f>
        <v>0</v>
      </c>
      <c r="BL205" s="17" t="s">
        <v>265</v>
      </c>
      <c r="BM205" s="217" t="s">
        <v>1203</v>
      </c>
    </row>
    <row r="206" s="2" customFormat="1">
      <c r="A206" s="38"/>
      <c r="B206" s="39"/>
      <c r="C206" s="40"/>
      <c r="D206" s="226" t="s">
        <v>2143</v>
      </c>
      <c r="E206" s="40"/>
      <c r="F206" s="265" t="s">
        <v>6603</v>
      </c>
      <c r="G206" s="40"/>
      <c r="H206" s="40"/>
      <c r="I206" s="221"/>
      <c r="J206" s="40"/>
      <c r="K206" s="40"/>
      <c r="L206" s="44"/>
      <c r="M206" s="222"/>
      <c r="N206" s="223"/>
      <c r="O206" s="84"/>
      <c r="P206" s="84"/>
      <c r="Q206" s="84"/>
      <c r="R206" s="84"/>
      <c r="S206" s="84"/>
      <c r="T206" s="85"/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T206" s="17" t="s">
        <v>2143</v>
      </c>
      <c r="AU206" s="17" t="s">
        <v>76</v>
      </c>
    </row>
    <row r="207" s="2" customFormat="1" ht="16.5" customHeight="1">
      <c r="A207" s="38"/>
      <c r="B207" s="39"/>
      <c r="C207" s="206" t="s">
        <v>976</v>
      </c>
      <c r="D207" s="206" t="s">
        <v>267</v>
      </c>
      <c r="E207" s="207" t="s">
        <v>6608</v>
      </c>
      <c r="F207" s="208" t="s">
        <v>6609</v>
      </c>
      <c r="G207" s="209" t="s">
        <v>5069</v>
      </c>
      <c r="H207" s="210">
        <v>21</v>
      </c>
      <c r="I207" s="211"/>
      <c r="J207" s="212">
        <f>ROUND(I207*H207,2)</f>
        <v>0</v>
      </c>
      <c r="K207" s="208" t="s">
        <v>19</v>
      </c>
      <c r="L207" s="44"/>
      <c r="M207" s="213" t="s">
        <v>19</v>
      </c>
      <c r="N207" s="214" t="s">
        <v>40</v>
      </c>
      <c r="O207" s="84"/>
      <c r="P207" s="215">
        <f>O207*H207</f>
        <v>0</v>
      </c>
      <c r="Q207" s="215">
        <v>0</v>
      </c>
      <c r="R207" s="215">
        <f>Q207*H207</f>
        <v>0</v>
      </c>
      <c r="S207" s="215">
        <v>0</v>
      </c>
      <c r="T207" s="216">
        <f>S207*H207</f>
        <v>0</v>
      </c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R207" s="217" t="s">
        <v>265</v>
      </c>
      <c r="AT207" s="217" t="s">
        <v>267</v>
      </c>
      <c r="AU207" s="217" t="s">
        <v>76</v>
      </c>
      <c r="AY207" s="17" t="s">
        <v>266</v>
      </c>
      <c r="BE207" s="218">
        <f>IF(N207="základní",J207,0)</f>
        <v>0</v>
      </c>
      <c r="BF207" s="218">
        <f>IF(N207="snížená",J207,0)</f>
        <v>0</v>
      </c>
      <c r="BG207" s="218">
        <f>IF(N207="zákl. přenesená",J207,0)</f>
        <v>0</v>
      </c>
      <c r="BH207" s="218">
        <f>IF(N207="sníž. přenesená",J207,0)</f>
        <v>0</v>
      </c>
      <c r="BI207" s="218">
        <f>IF(N207="nulová",J207,0)</f>
        <v>0</v>
      </c>
      <c r="BJ207" s="17" t="s">
        <v>76</v>
      </c>
      <c r="BK207" s="218">
        <f>ROUND(I207*H207,2)</f>
        <v>0</v>
      </c>
      <c r="BL207" s="17" t="s">
        <v>265</v>
      </c>
      <c r="BM207" s="217" t="s">
        <v>1217</v>
      </c>
    </row>
    <row r="208" s="2" customFormat="1">
      <c r="A208" s="38"/>
      <c r="B208" s="39"/>
      <c r="C208" s="40"/>
      <c r="D208" s="226" t="s">
        <v>2143</v>
      </c>
      <c r="E208" s="40"/>
      <c r="F208" s="265" t="s">
        <v>6603</v>
      </c>
      <c r="G208" s="40"/>
      <c r="H208" s="40"/>
      <c r="I208" s="221"/>
      <c r="J208" s="40"/>
      <c r="K208" s="40"/>
      <c r="L208" s="44"/>
      <c r="M208" s="222"/>
      <c r="N208" s="223"/>
      <c r="O208" s="84"/>
      <c r="P208" s="84"/>
      <c r="Q208" s="84"/>
      <c r="R208" s="84"/>
      <c r="S208" s="84"/>
      <c r="T208" s="85"/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T208" s="17" t="s">
        <v>2143</v>
      </c>
      <c r="AU208" s="17" t="s">
        <v>76</v>
      </c>
    </row>
    <row r="209" s="2" customFormat="1" ht="16.5" customHeight="1">
      <c r="A209" s="38"/>
      <c r="B209" s="39"/>
      <c r="C209" s="206" t="s">
        <v>989</v>
      </c>
      <c r="D209" s="206" t="s">
        <v>267</v>
      </c>
      <c r="E209" s="207" t="s">
        <v>6610</v>
      </c>
      <c r="F209" s="208" t="s">
        <v>6611</v>
      </c>
      <c r="G209" s="209" t="s">
        <v>5069</v>
      </c>
      <c r="H209" s="210">
        <v>21</v>
      </c>
      <c r="I209" s="211"/>
      <c r="J209" s="212">
        <f>ROUND(I209*H209,2)</f>
        <v>0</v>
      </c>
      <c r="K209" s="208" t="s">
        <v>19</v>
      </c>
      <c r="L209" s="44"/>
      <c r="M209" s="213" t="s">
        <v>19</v>
      </c>
      <c r="N209" s="214" t="s">
        <v>40</v>
      </c>
      <c r="O209" s="84"/>
      <c r="P209" s="215">
        <f>O209*H209</f>
        <v>0</v>
      </c>
      <c r="Q209" s="215">
        <v>0</v>
      </c>
      <c r="R209" s="215">
        <f>Q209*H209</f>
        <v>0</v>
      </c>
      <c r="S209" s="215">
        <v>0</v>
      </c>
      <c r="T209" s="216">
        <f>S209*H209</f>
        <v>0</v>
      </c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R209" s="217" t="s">
        <v>265</v>
      </c>
      <c r="AT209" s="217" t="s">
        <v>267</v>
      </c>
      <c r="AU209" s="217" t="s">
        <v>76</v>
      </c>
      <c r="AY209" s="17" t="s">
        <v>266</v>
      </c>
      <c r="BE209" s="218">
        <f>IF(N209="základní",J209,0)</f>
        <v>0</v>
      </c>
      <c r="BF209" s="218">
        <f>IF(N209="snížená",J209,0)</f>
        <v>0</v>
      </c>
      <c r="BG209" s="218">
        <f>IF(N209="zákl. přenesená",J209,0)</f>
        <v>0</v>
      </c>
      <c r="BH209" s="218">
        <f>IF(N209="sníž. přenesená",J209,0)</f>
        <v>0</v>
      </c>
      <c r="BI209" s="218">
        <f>IF(N209="nulová",J209,0)</f>
        <v>0</v>
      </c>
      <c r="BJ209" s="17" t="s">
        <v>76</v>
      </c>
      <c r="BK209" s="218">
        <f>ROUND(I209*H209,2)</f>
        <v>0</v>
      </c>
      <c r="BL209" s="17" t="s">
        <v>265</v>
      </c>
      <c r="BM209" s="217" t="s">
        <v>1228</v>
      </c>
    </row>
    <row r="210" s="2" customFormat="1">
      <c r="A210" s="38"/>
      <c r="B210" s="39"/>
      <c r="C210" s="40"/>
      <c r="D210" s="226" t="s">
        <v>2143</v>
      </c>
      <c r="E210" s="40"/>
      <c r="F210" s="265" t="s">
        <v>6603</v>
      </c>
      <c r="G210" s="40"/>
      <c r="H210" s="40"/>
      <c r="I210" s="221"/>
      <c r="J210" s="40"/>
      <c r="K210" s="40"/>
      <c r="L210" s="44"/>
      <c r="M210" s="222"/>
      <c r="N210" s="223"/>
      <c r="O210" s="84"/>
      <c r="P210" s="84"/>
      <c r="Q210" s="84"/>
      <c r="R210" s="84"/>
      <c r="S210" s="84"/>
      <c r="T210" s="85"/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T210" s="17" t="s">
        <v>2143</v>
      </c>
      <c r="AU210" s="17" t="s">
        <v>76</v>
      </c>
    </row>
    <row r="211" s="2" customFormat="1" ht="16.5" customHeight="1">
      <c r="A211" s="38"/>
      <c r="B211" s="39"/>
      <c r="C211" s="206" t="s">
        <v>994</v>
      </c>
      <c r="D211" s="206" t="s">
        <v>267</v>
      </c>
      <c r="E211" s="207" t="s">
        <v>6612</v>
      </c>
      <c r="F211" s="208" t="s">
        <v>6613</v>
      </c>
      <c r="G211" s="209" t="s">
        <v>5069</v>
      </c>
      <c r="H211" s="210">
        <v>21</v>
      </c>
      <c r="I211" s="211"/>
      <c r="J211" s="212">
        <f>ROUND(I211*H211,2)</f>
        <v>0</v>
      </c>
      <c r="K211" s="208" t="s">
        <v>19</v>
      </c>
      <c r="L211" s="44"/>
      <c r="M211" s="213" t="s">
        <v>19</v>
      </c>
      <c r="N211" s="214" t="s">
        <v>40</v>
      </c>
      <c r="O211" s="84"/>
      <c r="P211" s="215">
        <f>O211*H211</f>
        <v>0</v>
      </c>
      <c r="Q211" s="215">
        <v>0</v>
      </c>
      <c r="R211" s="215">
        <f>Q211*H211</f>
        <v>0</v>
      </c>
      <c r="S211" s="215">
        <v>0</v>
      </c>
      <c r="T211" s="216">
        <f>S211*H211</f>
        <v>0</v>
      </c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R211" s="217" t="s">
        <v>265</v>
      </c>
      <c r="AT211" s="217" t="s">
        <v>267</v>
      </c>
      <c r="AU211" s="217" t="s">
        <v>76</v>
      </c>
      <c r="AY211" s="17" t="s">
        <v>266</v>
      </c>
      <c r="BE211" s="218">
        <f>IF(N211="základní",J211,0)</f>
        <v>0</v>
      </c>
      <c r="BF211" s="218">
        <f>IF(N211="snížená",J211,0)</f>
        <v>0</v>
      </c>
      <c r="BG211" s="218">
        <f>IF(N211="zákl. přenesená",J211,0)</f>
        <v>0</v>
      </c>
      <c r="BH211" s="218">
        <f>IF(N211="sníž. přenesená",J211,0)</f>
        <v>0</v>
      </c>
      <c r="BI211" s="218">
        <f>IF(N211="nulová",J211,0)</f>
        <v>0</v>
      </c>
      <c r="BJ211" s="17" t="s">
        <v>76</v>
      </c>
      <c r="BK211" s="218">
        <f>ROUND(I211*H211,2)</f>
        <v>0</v>
      </c>
      <c r="BL211" s="17" t="s">
        <v>265</v>
      </c>
      <c r="BM211" s="217" t="s">
        <v>1239</v>
      </c>
    </row>
    <row r="212" s="2" customFormat="1">
      <c r="A212" s="38"/>
      <c r="B212" s="39"/>
      <c r="C212" s="40"/>
      <c r="D212" s="226" t="s">
        <v>2143</v>
      </c>
      <c r="E212" s="40"/>
      <c r="F212" s="265" t="s">
        <v>6603</v>
      </c>
      <c r="G212" s="40"/>
      <c r="H212" s="40"/>
      <c r="I212" s="221"/>
      <c r="J212" s="40"/>
      <c r="K212" s="40"/>
      <c r="L212" s="44"/>
      <c r="M212" s="222"/>
      <c r="N212" s="223"/>
      <c r="O212" s="84"/>
      <c r="P212" s="84"/>
      <c r="Q212" s="84"/>
      <c r="R212" s="84"/>
      <c r="S212" s="84"/>
      <c r="T212" s="85"/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T212" s="17" t="s">
        <v>2143</v>
      </c>
      <c r="AU212" s="17" t="s">
        <v>76</v>
      </c>
    </row>
    <row r="213" s="2" customFormat="1" ht="16.5" customHeight="1">
      <c r="A213" s="38"/>
      <c r="B213" s="39"/>
      <c r="C213" s="206" t="s">
        <v>1001</v>
      </c>
      <c r="D213" s="206" t="s">
        <v>267</v>
      </c>
      <c r="E213" s="207" t="s">
        <v>6614</v>
      </c>
      <c r="F213" s="208" t="s">
        <v>6615</v>
      </c>
      <c r="G213" s="209" t="s">
        <v>5069</v>
      </c>
      <c r="H213" s="210">
        <v>21</v>
      </c>
      <c r="I213" s="211"/>
      <c r="J213" s="212">
        <f>ROUND(I213*H213,2)</f>
        <v>0</v>
      </c>
      <c r="K213" s="208" t="s">
        <v>19</v>
      </c>
      <c r="L213" s="44"/>
      <c r="M213" s="213" t="s">
        <v>19</v>
      </c>
      <c r="N213" s="214" t="s">
        <v>40</v>
      </c>
      <c r="O213" s="84"/>
      <c r="P213" s="215">
        <f>O213*H213</f>
        <v>0</v>
      </c>
      <c r="Q213" s="215">
        <v>0</v>
      </c>
      <c r="R213" s="215">
        <f>Q213*H213</f>
        <v>0</v>
      </c>
      <c r="S213" s="215">
        <v>0</v>
      </c>
      <c r="T213" s="216">
        <f>S213*H213</f>
        <v>0</v>
      </c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R213" s="217" t="s">
        <v>265</v>
      </c>
      <c r="AT213" s="217" t="s">
        <v>267</v>
      </c>
      <c r="AU213" s="217" t="s">
        <v>76</v>
      </c>
      <c r="AY213" s="17" t="s">
        <v>266</v>
      </c>
      <c r="BE213" s="218">
        <f>IF(N213="základní",J213,0)</f>
        <v>0</v>
      </c>
      <c r="BF213" s="218">
        <f>IF(N213="snížená",J213,0)</f>
        <v>0</v>
      </c>
      <c r="BG213" s="218">
        <f>IF(N213="zákl. přenesená",J213,0)</f>
        <v>0</v>
      </c>
      <c r="BH213" s="218">
        <f>IF(N213="sníž. přenesená",J213,0)</f>
        <v>0</v>
      </c>
      <c r="BI213" s="218">
        <f>IF(N213="nulová",J213,0)</f>
        <v>0</v>
      </c>
      <c r="BJ213" s="17" t="s">
        <v>76</v>
      </c>
      <c r="BK213" s="218">
        <f>ROUND(I213*H213,2)</f>
        <v>0</v>
      </c>
      <c r="BL213" s="17" t="s">
        <v>265</v>
      </c>
      <c r="BM213" s="217" t="s">
        <v>1256</v>
      </c>
    </row>
    <row r="214" s="2" customFormat="1">
      <c r="A214" s="38"/>
      <c r="B214" s="39"/>
      <c r="C214" s="40"/>
      <c r="D214" s="226" t="s">
        <v>2143</v>
      </c>
      <c r="E214" s="40"/>
      <c r="F214" s="265" t="s">
        <v>6603</v>
      </c>
      <c r="G214" s="40"/>
      <c r="H214" s="40"/>
      <c r="I214" s="221"/>
      <c r="J214" s="40"/>
      <c r="K214" s="40"/>
      <c r="L214" s="44"/>
      <c r="M214" s="222"/>
      <c r="N214" s="223"/>
      <c r="O214" s="84"/>
      <c r="P214" s="84"/>
      <c r="Q214" s="84"/>
      <c r="R214" s="84"/>
      <c r="S214" s="84"/>
      <c r="T214" s="85"/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T214" s="17" t="s">
        <v>2143</v>
      </c>
      <c r="AU214" s="17" t="s">
        <v>76</v>
      </c>
    </row>
    <row r="215" s="11" customFormat="1" ht="25.92" customHeight="1">
      <c r="A215" s="11"/>
      <c r="B215" s="192"/>
      <c r="C215" s="193"/>
      <c r="D215" s="194" t="s">
        <v>68</v>
      </c>
      <c r="E215" s="195" t="s">
        <v>6616</v>
      </c>
      <c r="F215" s="195" t="s">
        <v>6617</v>
      </c>
      <c r="G215" s="193"/>
      <c r="H215" s="193"/>
      <c r="I215" s="196"/>
      <c r="J215" s="197">
        <f>BK215</f>
        <v>0</v>
      </c>
      <c r="K215" s="193"/>
      <c r="L215" s="198"/>
      <c r="M215" s="199"/>
      <c r="N215" s="200"/>
      <c r="O215" s="200"/>
      <c r="P215" s="201">
        <f>SUM(P216:P231)</f>
        <v>0</v>
      </c>
      <c r="Q215" s="200"/>
      <c r="R215" s="201">
        <f>SUM(R216:R231)</f>
        <v>0</v>
      </c>
      <c r="S215" s="200"/>
      <c r="T215" s="202">
        <f>SUM(T216:T231)</f>
        <v>0</v>
      </c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R215" s="203" t="s">
        <v>76</v>
      </c>
      <c r="AT215" s="204" t="s">
        <v>68</v>
      </c>
      <c r="AU215" s="204" t="s">
        <v>69</v>
      </c>
      <c r="AY215" s="203" t="s">
        <v>266</v>
      </c>
      <c r="BK215" s="205">
        <f>SUM(BK216:BK231)</f>
        <v>0</v>
      </c>
    </row>
    <row r="216" s="2" customFormat="1" ht="16.5" customHeight="1">
      <c r="A216" s="38"/>
      <c r="B216" s="39"/>
      <c r="C216" s="239" t="s">
        <v>1007</v>
      </c>
      <c r="D216" s="239" t="s">
        <v>299</v>
      </c>
      <c r="E216" s="240" t="s">
        <v>6618</v>
      </c>
      <c r="F216" s="241" t="s">
        <v>6619</v>
      </c>
      <c r="G216" s="242" t="s">
        <v>5069</v>
      </c>
      <c r="H216" s="243">
        <v>14</v>
      </c>
      <c r="I216" s="244"/>
      <c r="J216" s="245">
        <f>ROUND(I216*H216,2)</f>
        <v>0</v>
      </c>
      <c r="K216" s="241" t="s">
        <v>19</v>
      </c>
      <c r="L216" s="246"/>
      <c r="M216" s="247" t="s">
        <v>19</v>
      </c>
      <c r="N216" s="248" t="s">
        <v>40</v>
      </c>
      <c r="O216" s="84"/>
      <c r="P216" s="215">
        <f>O216*H216</f>
        <v>0</v>
      </c>
      <c r="Q216" s="215">
        <v>0</v>
      </c>
      <c r="R216" s="215">
        <f>Q216*H216</f>
        <v>0</v>
      </c>
      <c r="S216" s="215">
        <v>0</v>
      </c>
      <c r="T216" s="216">
        <f>S216*H216</f>
        <v>0</v>
      </c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R216" s="217" t="s">
        <v>303</v>
      </c>
      <c r="AT216" s="217" t="s">
        <v>299</v>
      </c>
      <c r="AU216" s="217" t="s">
        <v>76</v>
      </c>
      <c r="AY216" s="17" t="s">
        <v>266</v>
      </c>
      <c r="BE216" s="218">
        <f>IF(N216="základní",J216,0)</f>
        <v>0</v>
      </c>
      <c r="BF216" s="218">
        <f>IF(N216="snížená",J216,0)</f>
        <v>0</v>
      </c>
      <c r="BG216" s="218">
        <f>IF(N216="zákl. přenesená",J216,0)</f>
        <v>0</v>
      </c>
      <c r="BH216" s="218">
        <f>IF(N216="sníž. přenesená",J216,0)</f>
        <v>0</v>
      </c>
      <c r="BI216" s="218">
        <f>IF(N216="nulová",J216,0)</f>
        <v>0</v>
      </c>
      <c r="BJ216" s="17" t="s">
        <v>76</v>
      </c>
      <c r="BK216" s="218">
        <f>ROUND(I216*H216,2)</f>
        <v>0</v>
      </c>
      <c r="BL216" s="17" t="s">
        <v>265</v>
      </c>
      <c r="BM216" s="217" t="s">
        <v>3591</v>
      </c>
    </row>
    <row r="217" s="2" customFormat="1">
      <c r="A217" s="38"/>
      <c r="B217" s="39"/>
      <c r="C217" s="40"/>
      <c r="D217" s="226" t="s">
        <v>2143</v>
      </c>
      <c r="E217" s="40"/>
      <c r="F217" s="265" t="s">
        <v>6620</v>
      </c>
      <c r="G217" s="40"/>
      <c r="H217" s="40"/>
      <c r="I217" s="221"/>
      <c r="J217" s="40"/>
      <c r="K217" s="40"/>
      <c r="L217" s="44"/>
      <c r="M217" s="222"/>
      <c r="N217" s="223"/>
      <c r="O217" s="84"/>
      <c r="P217" s="84"/>
      <c r="Q217" s="84"/>
      <c r="R217" s="84"/>
      <c r="S217" s="84"/>
      <c r="T217" s="85"/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T217" s="17" t="s">
        <v>2143</v>
      </c>
      <c r="AU217" s="17" t="s">
        <v>76</v>
      </c>
    </row>
    <row r="218" s="2" customFormat="1" ht="16.5" customHeight="1">
      <c r="A218" s="38"/>
      <c r="B218" s="39"/>
      <c r="C218" s="239" t="s">
        <v>1015</v>
      </c>
      <c r="D218" s="239" t="s">
        <v>299</v>
      </c>
      <c r="E218" s="240" t="s">
        <v>6621</v>
      </c>
      <c r="F218" s="241" t="s">
        <v>6622</v>
      </c>
      <c r="G218" s="242" t="s">
        <v>5069</v>
      </c>
      <c r="H218" s="243">
        <v>81</v>
      </c>
      <c r="I218" s="244"/>
      <c r="J218" s="245">
        <f>ROUND(I218*H218,2)</f>
        <v>0</v>
      </c>
      <c r="K218" s="241" t="s">
        <v>19</v>
      </c>
      <c r="L218" s="246"/>
      <c r="M218" s="247" t="s">
        <v>19</v>
      </c>
      <c r="N218" s="248" t="s">
        <v>40</v>
      </c>
      <c r="O218" s="84"/>
      <c r="P218" s="215">
        <f>O218*H218</f>
        <v>0</v>
      </c>
      <c r="Q218" s="215">
        <v>0</v>
      </c>
      <c r="R218" s="215">
        <f>Q218*H218</f>
        <v>0</v>
      </c>
      <c r="S218" s="215">
        <v>0</v>
      </c>
      <c r="T218" s="216">
        <f>S218*H218</f>
        <v>0</v>
      </c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R218" s="217" t="s">
        <v>303</v>
      </c>
      <c r="AT218" s="217" t="s">
        <v>299</v>
      </c>
      <c r="AU218" s="217" t="s">
        <v>76</v>
      </c>
      <c r="AY218" s="17" t="s">
        <v>266</v>
      </c>
      <c r="BE218" s="218">
        <f>IF(N218="základní",J218,0)</f>
        <v>0</v>
      </c>
      <c r="BF218" s="218">
        <f>IF(N218="snížená",J218,0)</f>
        <v>0</v>
      </c>
      <c r="BG218" s="218">
        <f>IF(N218="zákl. přenesená",J218,0)</f>
        <v>0</v>
      </c>
      <c r="BH218" s="218">
        <f>IF(N218="sníž. přenesená",J218,0)</f>
        <v>0</v>
      </c>
      <c r="BI218" s="218">
        <f>IF(N218="nulová",J218,0)</f>
        <v>0</v>
      </c>
      <c r="BJ218" s="17" t="s">
        <v>76</v>
      </c>
      <c r="BK218" s="218">
        <f>ROUND(I218*H218,2)</f>
        <v>0</v>
      </c>
      <c r="BL218" s="17" t="s">
        <v>265</v>
      </c>
      <c r="BM218" s="217" t="s">
        <v>3595</v>
      </c>
    </row>
    <row r="219" s="2" customFormat="1">
      <c r="A219" s="38"/>
      <c r="B219" s="39"/>
      <c r="C219" s="40"/>
      <c r="D219" s="226" t="s">
        <v>2143</v>
      </c>
      <c r="E219" s="40"/>
      <c r="F219" s="265" t="s">
        <v>6620</v>
      </c>
      <c r="G219" s="40"/>
      <c r="H219" s="40"/>
      <c r="I219" s="221"/>
      <c r="J219" s="40"/>
      <c r="K219" s="40"/>
      <c r="L219" s="44"/>
      <c r="M219" s="222"/>
      <c r="N219" s="223"/>
      <c r="O219" s="84"/>
      <c r="P219" s="84"/>
      <c r="Q219" s="84"/>
      <c r="R219" s="84"/>
      <c r="S219" s="84"/>
      <c r="T219" s="85"/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T219" s="17" t="s">
        <v>2143</v>
      </c>
      <c r="AU219" s="17" t="s">
        <v>76</v>
      </c>
    </row>
    <row r="220" s="2" customFormat="1" ht="16.5" customHeight="1">
      <c r="A220" s="38"/>
      <c r="B220" s="39"/>
      <c r="C220" s="239" t="s">
        <v>1021</v>
      </c>
      <c r="D220" s="239" t="s">
        <v>299</v>
      </c>
      <c r="E220" s="240" t="s">
        <v>6623</v>
      </c>
      <c r="F220" s="241" t="s">
        <v>6624</v>
      </c>
      <c r="G220" s="242" t="s">
        <v>5069</v>
      </c>
      <c r="H220" s="243">
        <v>235</v>
      </c>
      <c r="I220" s="244"/>
      <c r="J220" s="245">
        <f>ROUND(I220*H220,2)</f>
        <v>0</v>
      </c>
      <c r="K220" s="241" t="s">
        <v>19</v>
      </c>
      <c r="L220" s="246"/>
      <c r="M220" s="247" t="s">
        <v>19</v>
      </c>
      <c r="N220" s="248" t="s">
        <v>40</v>
      </c>
      <c r="O220" s="84"/>
      <c r="P220" s="215">
        <f>O220*H220</f>
        <v>0</v>
      </c>
      <c r="Q220" s="215">
        <v>0</v>
      </c>
      <c r="R220" s="215">
        <f>Q220*H220</f>
        <v>0</v>
      </c>
      <c r="S220" s="215">
        <v>0</v>
      </c>
      <c r="T220" s="216">
        <f>S220*H220</f>
        <v>0</v>
      </c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R220" s="217" t="s">
        <v>303</v>
      </c>
      <c r="AT220" s="217" t="s">
        <v>299</v>
      </c>
      <c r="AU220" s="217" t="s">
        <v>76</v>
      </c>
      <c r="AY220" s="17" t="s">
        <v>266</v>
      </c>
      <c r="BE220" s="218">
        <f>IF(N220="základní",J220,0)</f>
        <v>0</v>
      </c>
      <c r="BF220" s="218">
        <f>IF(N220="snížená",J220,0)</f>
        <v>0</v>
      </c>
      <c r="BG220" s="218">
        <f>IF(N220="zákl. přenesená",J220,0)</f>
        <v>0</v>
      </c>
      <c r="BH220" s="218">
        <f>IF(N220="sníž. přenesená",J220,0)</f>
        <v>0</v>
      </c>
      <c r="BI220" s="218">
        <f>IF(N220="nulová",J220,0)</f>
        <v>0</v>
      </c>
      <c r="BJ220" s="17" t="s">
        <v>76</v>
      </c>
      <c r="BK220" s="218">
        <f>ROUND(I220*H220,2)</f>
        <v>0</v>
      </c>
      <c r="BL220" s="17" t="s">
        <v>265</v>
      </c>
      <c r="BM220" s="217" t="s">
        <v>3598</v>
      </c>
    </row>
    <row r="221" s="2" customFormat="1">
      <c r="A221" s="38"/>
      <c r="B221" s="39"/>
      <c r="C221" s="40"/>
      <c r="D221" s="226" t="s">
        <v>2143</v>
      </c>
      <c r="E221" s="40"/>
      <c r="F221" s="265" t="s">
        <v>6620</v>
      </c>
      <c r="G221" s="40"/>
      <c r="H221" s="40"/>
      <c r="I221" s="221"/>
      <c r="J221" s="40"/>
      <c r="K221" s="40"/>
      <c r="L221" s="44"/>
      <c r="M221" s="222"/>
      <c r="N221" s="223"/>
      <c r="O221" s="84"/>
      <c r="P221" s="84"/>
      <c r="Q221" s="84"/>
      <c r="R221" s="84"/>
      <c r="S221" s="84"/>
      <c r="T221" s="85"/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T221" s="17" t="s">
        <v>2143</v>
      </c>
      <c r="AU221" s="17" t="s">
        <v>76</v>
      </c>
    </row>
    <row r="222" s="2" customFormat="1" ht="16.5" customHeight="1">
      <c r="A222" s="38"/>
      <c r="B222" s="39"/>
      <c r="C222" s="239" t="s">
        <v>1028</v>
      </c>
      <c r="D222" s="239" t="s">
        <v>299</v>
      </c>
      <c r="E222" s="240" t="s">
        <v>6625</v>
      </c>
      <c r="F222" s="241" t="s">
        <v>6626</v>
      </c>
      <c r="G222" s="242" t="s">
        <v>5069</v>
      </c>
      <c r="H222" s="243">
        <v>23</v>
      </c>
      <c r="I222" s="244"/>
      <c r="J222" s="245">
        <f>ROUND(I222*H222,2)</f>
        <v>0</v>
      </c>
      <c r="K222" s="241" t="s">
        <v>19</v>
      </c>
      <c r="L222" s="246"/>
      <c r="M222" s="247" t="s">
        <v>19</v>
      </c>
      <c r="N222" s="248" t="s">
        <v>40</v>
      </c>
      <c r="O222" s="84"/>
      <c r="P222" s="215">
        <f>O222*H222</f>
        <v>0</v>
      </c>
      <c r="Q222" s="215">
        <v>0</v>
      </c>
      <c r="R222" s="215">
        <f>Q222*H222</f>
        <v>0</v>
      </c>
      <c r="S222" s="215">
        <v>0</v>
      </c>
      <c r="T222" s="216">
        <f>S222*H222</f>
        <v>0</v>
      </c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R222" s="217" t="s">
        <v>303</v>
      </c>
      <c r="AT222" s="217" t="s">
        <v>299</v>
      </c>
      <c r="AU222" s="217" t="s">
        <v>76</v>
      </c>
      <c r="AY222" s="17" t="s">
        <v>266</v>
      </c>
      <c r="BE222" s="218">
        <f>IF(N222="základní",J222,0)</f>
        <v>0</v>
      </c>
      <c r="BF222" s="218">
        <f>IF(N222="snížená",J222,0)</f>
        <v>0</v>
      </c>
      <c r="BG222" s="218">
        <f>IF(N222="zákl. přenesená",J222,0)</f>
        <v>0</v>
      </c>
      <c r="BH222" s="218">
        <f>IF(N222="sníž. přenesená",J222,0)</f>
        <v>0</v>
      </c>
      <c r="BI222" s="218">
        <f>IF(N222="nulová",J222,0)</f>
        <v>0</v>
      </c>
      <c r="BJ222" s="17" t="s">
        <v>76</v>
      </c>
      <c r="BK222" s="218">
        <f>ROUND(I222*H222,2)</f>
        <v>0</v>
      </c>
      <c r="BL222" s="17" t="s">
        <v>265</v>
      </c>
      <c r="BM222" s="217" t="s">
        <v>1557</v>
      </c>
    </row>
    <row r="223" s="2" customFormat="1">
      <c r="A223" s="38"/>
      <c r="B223" s="39"/>
      <c r="C223" s="40"/>
      <c r="D223" s="226" t="s">
        <v>2143</v>
      </c>
      <c r="E223" s="40"/>
      <c r="F223" s="265" t="s">
        <v>6620</v>
      </c>
      <c r="G223" s="40"/>
      <c r="H223" s="40"/>
      <c r="I223" s="221"/>
      <c r="J223" s="40"/>
      <c r="K223" s="40"/>
      <c r="L223" s="44"/>
      <c r="M223" s="222"/>
      <c r="N223" s="223"/>
      <c r="O223" s="84"/>
      <c r="P223" s="84"/>
      <c r="Q223" s="84"/>
      <c r="R223" s="84"/>
      <c r="S223" s="84"/>
      <c r="T223" s="85"/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T223" s="17" t="s">
        <v>2143</v>
      </c>
      <c r="AU223" s="17" t="s">
        <v>76</v>
      </c>
    </row>
    <row r="224" s="2" customFormat="1" ht="16.5" customHeight="1">
      <c r="A224" s="38"/>
      <c r="B224" s="39"/>
      <c r="C224" s="206" t="s">
        <v>1035</v>
      </c>
      <c r="D224" s="206" t="s">
        <v>267</v>
      </c>
      <c r="E224" s="207" t="s">
        <v>6627</v>
      </c>
      <c r="F224" s="208" t="s">
        <v>6611</v>
      </c>
      <c r="G224" s="209" t="s">
        <v>5069</v>
      </c>
      <c r="H224" s="210">
        <v>14</v>
      </c>
      <c r="I224" s="211"/>
      <c r="J224" s="212">
        <f>ROUND(I224*H224,2)</f>
        <v>0</v>
      </c>
      <c r="K224" s="208" t="s">
        <v>19</v>
      </c>
      <c r="L224" s="44"/>
      <c r="M224" s="213" t="s">
        <v>19</v>
      </c>
      <c r="N224" s="214" t="s">
        <v>40</v>
      </c>
      <c r="O224" s="84"/>
      <c r="P224" s="215">
        <f>O224*H224</f>
        <v>0</v>
      </c>
      <c r="Q224" s="215">
        <v>0</v>
      </c>
      <c r="R224" s="215">
        <f>Q224*H224</f>
        <v>0</v>
      </c>
      <c r="S224" s="215">
        <v>0</v>
      </c>
      <c r="T224" s="216">
        <f>S224*H224</f>
        <v>0</v>
      </c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R224" s="217" t="s">
        <v>265</v>
      </c>
      <c r="AT224" s="217" t="s">
        <v>267</v>
      </c>
      <c r="AU224" s="217" t="s">
        <v>76</v>
      </c>
      <c r="AY224" s="17" t="s">
        <v>266</v>
      </c>
      <c r="BE224" s="218">
        <f>IF(N224="základní",J224,0)</f>
        <v>0</v>
      </c>
      <c r="BF224" s="218">
        <f>IF(N224="snížená",J224,0)</f>
        <v>0</v>
      </c>
      <c r="BG224" s="218">
        <f>IF(N224="zákl. přenesená",J224,0)</f>
        <v>0</v>
      </c>
      <c r="BH224" s="218">
        <f>IF(N224="sníž. přenesená",J224,0)</f>
        <v>0</v>
      </c>
      <c r="BI224" s="218">
        <f>IF(N224="nulová",J224,0)</f>
        <v>0</v>
      </c>
      <c r="BJ224" s="17" t="s">
        <v>76</v>
      </c>
      <c r="BK224" s="218">
        <f>ROUND(I224*H224,2)</f>
        <v>0</v>
      </c>
      <c r="BL224" s="17" t="s">
        <v>265</v>
      </c>
      <c r="BM224" s="217" t="s">
        <v>730</v>
      </c>
    </row>
    <row r="225" s="2" customFormat="1">
      <c r="A225" s="38"/>
      <c r="B225" s="39"/>
      <c r="C225" s="40"/>
      <c r="D225" s="226" t="s">
        <v>2143</v>
      </c>
      <c r="E225" s="40"/>
      <c r="F225" s="265" t="s">
        <v>6620</v>
      </c>
      <c r="G225" s="40"/>
      <c r="H225" s="40"/>
      <c r="I225" s="221"/>
      <c r="J225" s="40"/>
      <c r="K225" s="40"/>
      <c r="L225" s="44"/>
      <c r="M225" s="222"/>
      <c r="N225" s="223"/>
      <c r="O225" s="84"/>
      <c r="P225" s="84"/>
      <c r="Q225" s="84"/>
      <c r="R225" s="84"/>
      <c r="S225" s="84"/>
      <c r="T225" s="85"/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T225" s="17" t="s">
        <v>2143</v>
      </c>
      <c r="AU225" s="17" t="s">
        <v>76</v>
      </c>
    </row>
    <row r="226" s="2" customFormat="1" ht="16.5" customHeight="1">
      <c r="A226" s="38"/>
      <c r="B226" s="39"/>
      <c r="C226" s="206" t="s">
        <v>1042</v>
      </c>
      <c r="D226" s="206" t="s">
        <v>267</v>
      </c>
      <c r="E226" s="207" t="s">
        <v>6628</v>
      </c>
      <c r="F226" s="208" t="s">
        <v>6629</v>
      </c>
      <c r="G226" s="209" t="s">
        <v>5069</v>
      </c>
      <c r="H226" s="210">
        <v>81</v>
      </c>
      <c r="I226" s="211"/>
      <c r="J226" s="212">
        <f>ROUND(I226*H226,2)</f>
        <v>0</v>
      </c>
      <c r="K226" s="208" t="s">
        <v>19</v>
      </c>
      <c r="L226" s="44"/>
      <c r="M226" s="213" t="s">
        <v>19</v>
      </c>
      <c r="N226" s="214" t="s">
        <v>40</v>
      </c>
      <c r="O226" s="84"/>
      <c r="P226" s="215">
        <f>O226*H226</f>
        <v>0</v>
      </c>
      <c r="Q226" s="215">
        <v>0</v>
      </c>
      <c r="R226" s="215">
        <f>Q226*H226</f>
        <v>0</v>
      </c>
      <c r="S226" s="215">
        <v>0</v>
      </c>
      <c r="T226" s="216">
        <f>S226*H226</f>
        <v>0</v>
      </c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R226" s="217" t="s">
        <v>265</v>
      </c>
      <c r="AT226" s="217" t="s">
        <v>267</v>
      </c>
      <c r="AU226" s="217" t="s">
        <v>76</v>
      </c>
      <c r="AY226" s="17" t="s">
        <v>266</v>
      </c>
      <c r="BE226" s="218">
        <f>IF(N226="základní",J226,0)</f>
        <v>0</v>
      </c>
      <c r="BF226" s="218">
        <f>IF(N226="snížená",J226,0)</f>
        <v>0</v>
      </c>
      <c r="BG226" s="218">
        <f>IF(N226="zákl. přenesená",J226,0)</f>
        <v>0</v>
      </c>
      <c r="BH226" s="218">
        <f>IF(N226="sníž. přenesená",J226,0)</f>
        <v>0</v>
      </c>
      <c r="BI226" s="218">
        <f>IF(N226="nulová",J226,0)</f>
        <v>0</v>
      </c>
      <c r="BJ226" s="17" t="s">
        <v>76</v>
      </c>
      <c r="BK226" s="218">
        <f>ROUND(I226*H226,2)</f>
        <v>0</v>
      </c>
      <c r="BL226" s="17" t="s">
        <v>265</v>
      </c>
      <c r="BM226" s="217" t="s">
        <v>1072</v>
      </c>
    </row>
    <row r="227" s="2" customFormat="1">
      <c r="A227" s="38"/>
      <c r="B227" s="39"/>
      <c r="C227" s="40"/>
      <c r="D227" s="226" t="s">
        <v>2143</v>
      </c>
      <c r="E227" s="40"/>
      <c r="F227" s="265" t="s">
        <v>6620</v>
      </c>
      <c r="G227" s="40"/>
      <c r="H227" s="40"/>
      <c r="I227" s="221"/>
      <c r="J227" s="40"/>
      <c r="K227" s="40"/>
      <c r="L227" s="44"/>
      <c r="M227" s="222"/>
      <c r="N227" s="223"/>
      <c r="O227" s="84"/>
      <c r="P227" s="84"/>
      <c r="Q227" s="84"/>
      <c r="R227" s="84"/>
      <c r="S227" s="84"/>
      <c r="T227" s="85"/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T227" s="17" t="s">
        <v>2143</v>
      </c>
      <c r="AU227" s="17" t="s">
        <v>76</v>
      </c>
    </row>
    <row r="228" s="2" customFormat="1" ht="16.5" customHeight="1">
      <c r="A228" s="38"/>
      <c r="B228" s="39"/>
      <c r="C228" s="206" t="s">
        <v>1049</v>
      </c>
      <c r="D228" s="206" t="s">
        <v>267</v>
      </c>
      <c r="E228" s="207" t="s">
        <v>6630</v>
      </c>
      <c r="F228" s="208" t="s">
        <v>6631</v>
      </c>
      <c r="G228" s="209" t="s">
        <v>5069</v>
      </c>
      <c r="H228" s="210">
        <v>81</v>
      </c>
      <c r="I228" s="211"/>
      <c r="J228" s="212">
        <f>ROUND(I228*H228,2)</f>
        <v>0</v>
      </c>
      <c r="K228" s="208" t="s">
        <v>19</v>
      </c>
      <c r="L228" s="44"/>
      <c r="M228" s="213" t="s">
        <v>19</v>
      </c>
      <c r="N228" s="214" t="s">
        <v>40</v>
      </c>
      <c r="O228" s="84"/>
      <c r="P228" s="215">
        <f>O228*H228</f>
        <v>0</v>
      </c>
      <c r="Q228" s="215">
        <v>0</v>
      </c>
      <c r="R228" s="215">
        <f>Q228*H228</f>
        <v>0</v>
      </c>
      <c r="S228" s="215">
        <v>0</v>
      </c>
      <c r="T228" s="216">
        <f>S228*H228</f>
        <v>0</v>
      </c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R228" s="217" t="s">
        <v>265</v>
      </c>
      <c r="AT228" s="217" t="s">
        <v>267</v>
      </c>
      <c r="AU228" s="217" t="s">
        <v>76</v>
      </c>
      <c r="AY228" s="17" t="s">
        <v>266</v>
      </c>
      <c r="BE228" s="218">
        <f>IF(N228="základní",J228,0)</f>
        <v>0</v>
      </c>
      <c r="BF228" s="218">
        <f>IF(N228="snížená",J228,0)</f>
        <v>0</v>
      </c>
      <c r="BG228" s="218">
        <f>IF(N228="zákl. přenesená",J228,0)</f>
        <v>0</v>
      </c>
      <c r="BH228" s="218">
        <f>IF(N228="sníž. přenesená",J228,0)</f>
        <v>0</v>
      </c>
      <c r="BI228" s="218">
        <f>IF(N228="nulová",J228,0)</f>
        <v>0</v>
      </c>
      <c r="BJ228" s="17" t="s">
        <v>76</v>
      </c>
      <c r="BK228" s="218">
        <f>ROUND(I228*H228,2)</f>
        <v>0</v>
      </c>
      <c r="BL228" s="17" t="s">
        <v>265</v>
      </c>
      <c r="BM228" s="217" t="s">
        <v>1509</v>
      </c>
    </row>
    <row r="229" s="2" customFormat="1">
      <c r="A229" s="38"/>
      <c r="B229" s="39"/>
      <c r="C229" s="40"/>
      <c r="D229" s="226" t="s">
        <v>2143</v>
      </c>
      <c r="E229" s="40"/>
      <c r="F229" s="265" t="s">
        <v>6620</v>
      </c>
      <c r="G229" s="40"/>
      <c r="H229" s="40"/>
      <c r="I229" s="221"/>
      <c r="J229" s="40"/>
      <c r="K229" s="40"/>
      <c r="L229" s="44"/>
      <c r="M229" s="222"/>
      <c r="N229" s="223"/>
      <c r="O229" s="84"/>
      <c r="P229" s="84"/>
      <c r="Q229" s="84"/>
      <c r="R229" s="84"/>
      <c r="S229" s="84"/>
      <c r="T229" s="85"/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T229" s="17" t="s">
        <v>2143</v>
      </c>
      <c r="AU229" s="17" t="s">
        <v>76</v>
      </c>
    </row>
    <row r="230" s="2" customFormat="1" ht="16.5" customHeight="1">
      <c r="A230" s="38"/>
      <c r="B230" s="39"/>
      <c r="C230" s="206" t="s">
        <v>1054</v>
      </c>
      <c r="D230" s="206" t="s">
        <v>267</v>
      </c>
      <c r="E230" s="207" t="s">
        <v>6632</v>
      </c>
      <c r="F230" s="208" t="s">
        <v>6633</v>
      </c>
      <c r="G230" s="209" t="s">
        <v>5069</v>
      </c>
      <c r="H230" s="210">
        <v>9</v>
      </c>
      <c r="I230" s="211"/>
      <c r="J230" s="212">
        <f>ROUND(I230*H230,2)</f>
        <v>0</v>
      </c>
      <c r="K230" s="208" t="s">
        <v>19</v>
      </c>
      <c r="L230" s="44"/>
      <c r="M230" s="213" t="s">
        <v>19</v>
      </c>
      <c r="N230" s="214" t="s">
        <v>40</v>
      </c>
      <c r="O230" s="84"/>
      <c r="P230" s="215">
        <f>O230*H230</f>
        <v>0</v>
      </c>
      <c r="Q230" s="215">
        <v>0</v>
      </c>
      <c r="R230" s="215">
        <f>Q230*H230</f>
        <v>0</v>
      </c>
      <c r="S230" s="215">
        <v>0</v>
      </c>
      <c r="T230" s="216">
        <f>S230*H230</f>
        <v>0</v>
      </c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R230" s="217" t="s">
        <v>265</v>
      </c>
      <c r="AT230" s="217" t="s">
        <v>267</v>
      </c>
      <c r="AU230" s="217" t="s">
        <v>76</v>
      </c>
      <c r="AY230" s="17" t="s">
        <v>266</v>
      </c>
      <c r="BE230" s="218">
        <f>IF(N230="základní",J230,0)</f>
        <v>0</v>
      </c>
      <c r="BF230" s="218">
        <f>IF(N230="snížená",J230,0)</f>
        <v>0</v>
      </c>
      <c r="BG230" s="218">
        <f>IF(N230="zákl. přenesená",J230,0)</f>
        <v>0</v>
      </c>
      <c r="BH230" s="218">
        <f>IF(N230="sníž. přenesená",J230,0)</f>
        <v>0</v>
      </c>
      <c r="BI230" s="218">
        <f>IF(N230="nulová",J230,0)</f>
        <v>0</v>
      </c>
      <c r="BJ230" s="17" t="s">
        <v>76</v>
      </c>
      <c r="BK230" s="218">
        <f>ROUND(I230*H230,2)</f>
        <v>0</v>
      </c>
      <c r="BL230" s="17" t="s">
        <v>265</v>
      </c>
      <c r="BM230" s="217" t="s">
        <v>1272</v>
      </c>
    </row>
    <row r="231" s="2" customFormat="1">
      <c r="A231" s="38"/>
      <c r="B231" s="39"/>
      <c r="C231" s="40"/>
      <c r="D231" s="226" t="s">
        <v>2143</v>
      </c>
      <c r="E231" s="40"/>
      <c r="F231" s="265" t="s">
        <v>6620</v>
      </c>
      <c r="G231" s="40"/>
      <c r="H231" s="40"/>
      <c r="I231" s="221"/>
      <c r="J231" s="40"/>
      <c r="K231" s="40"/>
      <c r="L231" s="44"/>
      <c r="M231" s="222"/>
      <c r="N231" s="223"/>
      <c r="O231" s="84"/>
      <c r="P231" s="84"/>
      <c r="Q231" s="84"/>
      <c r="R231" s="84"/>
      <c r="S231" s="84"/>
      <c r="T231" s="85"/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T231" s="17" t="s">
        <v>2143</v>
      </c>
      <c r="AU231" s="17" t="s">
        <v>76</v>
      </c>
    </row>
    <row r="232" s="11" customFormat="1" ht="25.92" customHeight="1">
      <c r="A232" s="11"/>
      <c r="B232" s="192"/>
      <c r="C232" s="193"/>
      <c r="D232" s="194" t="s">
        <v>68</v>
      </c>
      <c r="E232" s="195" t="s">
        <v>6634</v>
      </c>
      <c r="F232" s="195" t="s">
        <v>6635</v>
      </c>
      <c r="G232" s="193"/>
      <c r="H232" s="193"/>
      <c r="I232" s="196"/>
      <c r="J232" s="197">
        <f>BK232</f>
        <v>0</v>
      </c>
      <c r="K232" s="193"/>
      <c r="L232" s="198"/>
      <c r="M232" s="199"/>
      <c r="N232" s="200"/>
      <c r="O232" s="200"/>
      <c r="P232" s="201">
        <f>SUM(P233:P243)</f>
        <v>0</v>
      </c>
      <c r="Q232" s="200"/>
      <c r="R232" s="201">
        <f>SUM(R233:R243)</f>
        <v>0</v>
      </c>
      <c r="S232" s="200"/>
      <c r="T232" s="202">
        <f>SUM(T233:T243)</f>
        <v>0</v>
      </c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R232" s="203" t="s">
        <v>76</v>
      </c>
      <c r="AT232" s="204" t="s">
        <v>68</v>
      </c>
      <c r="AU232" s="204" t="s">
        <v>69</v>
      </c>
      <c r="AY232" s="203" t="s">
        <v>266</v>
      </c>
      <c r="BK232" s="205">
        <f>SUM(BK233:BK243)</f>
        <v>0</v>
      </c>
    </row>
    <row r="233" s="2" customFormat="1" ht="16.5" customHeight="1">
      <c r="A233" s="38"/>
      <c r="B233" s="39"/>
      <c r="C233" s="239" t="s">
        <v>1061</v>
      </c>
      <c r="D233" s="239" t="s">
        <v>299</v>
      </c>
      <c r="E233" s="240" t="s">
        <v>6636</v>
      </c>
      <c r="F233" s="241" t="s">
        <v>6637</v>
      </c>
      <c r="G233" s="242" t="s">
        <v>5069</v>
      </c>
      <c r="H233" s="243">
        <v>6</v>
      </c>
      <c r="I233" s="244"/>
      <c r="J233" s="245">
        <f>ROUND(I233*H233,2)</f>
        <v>0</v>
      </c>
      <c r="K233" s="241" t="s">
        <v>19</v>
      </c>
      <c r="L233" s="246"/>
      <c r="M233" s="247" t="s">
        <v>19</v>
      </c>
      <c r="N233" s="248" t="s">
        <v>40</v>
      </c>
      <c r="O233" s="84"/>
      <c r="P233" s="215">
        <f>O233*H233</f>
        <v>0</v>
      </c>
      <c r="Q233" s="215">
        <v>0</v>
      </c>
      <c r="R233" s="215">
        <f>Q233*H233</f>
        <v>0</v>
      </c>
      <c r="S233" s="215">
        <v>0</v>
      </c>
      <c r="T233" s="216">
        <f>S233*H233</f>
        <v>0</v>
      </c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R233" s="217" t="s">
        <v>303</v>
      </c>
      <c r="AT233" s="217" t="s">
        <v>299</v>
      </c>
      <c r="AU233" s="217" t="s">
        <v>76</v>
      </c>
      <c r="AY233" s="17" t="s">
        <v>266</v>
      </c>
      <c r="BE233" s="218">
        <f>IF(N233="základní",J233,0)</f>
        <v>0</v>
      </c>
      <c r="BF233" s="218">
        <f>IF(N233="snížená",J233,0)</f>
        <v>0</v>
      </c>
      <c r="BG233" s="218">
        <f>IF(N233="zákl. přenesená",J233,0)</f>
        <v>0</v>
      </c>
      <c r="BH233" s="218">
        <f>IF(N233="sníž. přenesená",J233,0)</f>
        <v>0</v>
      </c>
      <c r="BI233" s="218">
        <f>IF(N233="nulová",J233,0)</f>
        <v>0</v>
      </c>
      <c r="BJ233" s="17" t="s">
        <v>76</v>
      </c>
      <c r="BK233" s="218">
        <f>ROUND(I233*H233,2)</f>
        <v>0</v>
      </c>
      <c r="BL233" s="17" t="s">
        <v>265</v>
      </c>
      <c r="BM233" s="217" t="s">
        <v>3662</v>
      </c>
    </row>
    <row r="234" s="2" customFormat="1">
      <c r="A234" s="38"/>
      <c r="B234" s="39"/>
      <c r="C234" s="40"/>
      <c r="D234" s="226" t="s">
        <v>2143</v>
      </c>
      <c r="E234" s="40"/>
      <c r="F234" s="265" t="s">
        <v>6638</v>
      </c>
      <c r="G234" s="40"/>
      <c r="H234" s="40"/>
      <c r="I234" s="221"/>
      <c r="J234" s="40"/>
      <c r="K234" s="40"/>
      <c r="L234" s="44"/>
      <c r="M234" s="222"/>
      <c r="N234" s="223"/>
      <c r="O234" s="84"/>
      <c r="P234" s="84"/>
      <c r="Q234" s="84"/>
      <c r="R234" s="84"/>
      <c r="S234" s="84"/>
      <c r="T234" s="85"/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T234" s="17" t="s">
        <v>2143</v>
      </c>
      <c r="AU234" s="17" t="s">
        <v>76</v>
      </c>
    </row>
    <row r="235" s="2" customFormat="1" ht="16.5" customHeight="1">
      <c r="A235" s="38"/>
      <c r="B235" s="39"/>
      <c r="C235" s="239" t="s">
        <v>1080</v>
      </c>
      <c r="D235" s="239" t="s">
        <v>299</v>
      </c>
      <c r="E235" s="240" t="s">
        <v>6639</v>
      </c>
      <c r="F235" s="241" t="s">
        <v>6640</v>
      </c>
      <c r="G235" s="242" t="s">
        <v>5069</v>
      </c>
      <c r="H235" s="243">
        <v>28</v>
      </c>
      <c r="I235" s="244"/>
      <c r="J235" s="245">
        <f>ROUND(I235*H235,2)</f>
        <v>0</v>
      </c>
      <c r="K235" s="241" t="s">
        <v>19</v>
      </c>
      <c r="L235" s="246"/>
      <c r="M235" s="247" t="s">
        <v>19</v>
      </c>
      <c r="N235" s="248" t="s">
        <v>40</v>
      </c>
      <c r="O235" s="84"/>
      <c r="P235" s="215">
        <f>O235*H235</f>
        <v>0</v>
      </c>
      <c r="Q235" s="215">
        <v>0</v>
      </c>
      <c r="R235" s="215">
        <f>Q235*H235</f>
        <v>0</v>
      </c>
      <c r="S235" s="215">
        <v>0</v>
      </c>
      <c r="T235" s="216">
        <f>S235*H235</f>
        <v>0</v>
      </c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R235" s="217" t="s">
        <v>303</v>
      </c>
      <c r="AT235" s="217" t="s">
        <v>299</v>
      </c>
      <c r="AU235" s="217" t="s">
        <v>76</v>
      </c>
      <c r="AY235" s="17" t="s">
        <v>266</v>
      </c>
      <c r="BE235" s="218">
        <f>IF(N235="základní",J235,0)</f>
        <v>0</v>
      </c>
      <c r="BF235" s="218">
        <f>IF(N235="snížená",J235,0)</f>
        <v>0</v>
      </c>
      <c r="BG235" s="218">
        <f>IF(N235="zákl. přenesená",J235,0)</f>
        <v>0</v>
      </c>
      <c r="BH235" s="218">
        <f>IF(N235="sníž. přenesená",J235,0)</f>
        <v>0</v>
      </c>
      <c r="BI235" s="218">
        <f>IF(N235="nulová",J235,0)</f>
        <v>0</v>
      </c>
      <c r="BJ235" s="17" t="s">
        <v>76</v>
      </c>
      <c r="BK235" s="218">
        <f>ROUND(I235*H235,2)</f>
        <v>0</v>
      </c>
      <c r="BL235" s="17" t="s">
        <v>265</v>
      </c>
      <c r="BM235" s="217" t="s">
        <v>3669</v>
      </c>
    </row>
    <row r="236" s="2" customFormat="1">
      <c r="A236" s="38"/>
      <c r="B236" s="39"/>
      <c r="C236" s="40"/>
      <c r="D236" s="226" t="s">
        <v>2143</v>
      </c>
      <c r="E236" s="40"/>
      <c r="F236" s="265" t="s">
        <v>6638</v>
      </c>
      <c r="G236" s="40"/>
      <c r="H236" s="40"/>
      <c r="I236" s="221"/>
      <c r="J236" s="40"/>
      <c r="K236" s="40"/>
      <c r="L236" s="44"/>
      <c r="M236" s="222"/>
      <c r="N236" s="223"/>
      <c r="O236" s="84"/>
      <c r="P236" s="84"/>
      <c r="Q236" s="84"/>
      <c r="R236" s="84"/>
      <c r="S236" s="84"/>
      <c r="T236" s="85"/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T236" s="17" t="s">
        <v>2143</v>
      </c>
      <c r="AU236" s="17" t="s">
        <v>76</v>
      </c>
    </row>
    <row r="237" s="2" customFormat="1" ht="16.5" customHeight="1">
      <c r="A237" s="38"/>
      <c r="B237" s="39"/>
      <c r="C237" s="239" t="s">
        <v>1086</v>
      </c>
      <c r="D237" s="239" t="s">
        <v>299</v>
      </c>
      <c r="E237" s="240" t="s">
        <v>6641</v>
      </c>
      <c r="F237" s="241" t="s">
        <v>6642</v>
      </c>
      <c r="G237" s="242" t="s">
        <v>5069</v>
      </c>
      <c r="H237" s="243">
        <v>5</v>
      </c>
      <c r="I237" s="244"/>
      <c r="J237" s="245">
        <f>ROUND(I237*H237,2)</f>
        <v>0</v>
      </c>
      <c r="K237" s="241" t="s">
        <v>19</v>
      </c>
      <c r="L237" s="246"/>
      <c r="M237" s="247" t="s">
        <v>19</v>
      </c>
      <c r="N237" s="248" t="s">
        <v>40</v>
      </c>
      <c r="O237" s="84"/>
      <c r="P237" s="215">
        <f>O237*H237</f>
        <v>0</v>
      </c>
      <c r="Q237" s="215">
        <v>0</v>
      </c>
      <c r="R237" s="215">
        <f>Q237*H237</f>
        <v>0</v>
      </c>
      <c r="S237" s="215">
        <v>0</v>
      </c>
      <c r="T237" s="216">
        <f>S237*H237</f>
        <v>0</v>
      </c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R237" s="217" t="s">
        <v>303</v>
      </c>
      <c r="AT237" s="217" t="s">
        <v>299</v>
      </c>
      <c r="AU237" s="217" t="s">
        <v>76</v>
      </c>
      <c r="AY237" s="17" t="s">
        <v>266</v>
      </c>
      <c r="BE237" s="218">
        <f>IF(N237="základní",J237,0)</f>
        <v>0</v>
      </c>
      <c r="BF237" s="218">
        <f>IF(N237="snížená",J237,0)</f>
        <v>0</v>
      </c>
      <c r="BG237" s="218">
        <f>IF(N237="zákl. přenesená",J237,0)</f>
        <v>0</v>
      </c>
      <c r="BH237" s="218">
        <f>IF(N237="sníž. přenesená",J237,0)</f>
        <v>0</v>
      </c>
      <c r="BI237" s="218">
        <f>IF(N237="nulová",J237,0)</f>
        <v>0</v>
      </c>
      <c r="BJ237" s="17" t="s">
        <v>76</v>
      </c>
      <c r="BK237" s="218">
        <f>ROUND(I237*H237,2)</f>
        <v>0</v>
      </c>
      <c r="BL237" s="17" t="s">
        <v>265</v>
      </c>
      <c r="BM237" s="217" t="s">
        <v>5242</v>
      </c>
    </row>
    <row r="238" s="2" customFormat="1">
      <c r="A238" s="38"/>
      <c r="B238" s="39"/>
      <c r="C238" s="40"/>
      <c r="D238" s="226" t="s">
        <v>2143</v>
      </c>
      <c r="E238" s="40"/>
      <c r="F238" s="265" t="s">
        <v>6643</v>
      </c>
      <c r="G238" s="40"/>
      <c r="H238" s="40"/>
      <c r="I238" s="221"/>
      <c r="J238" s="40"/>
      <c r="K238" s="40"/>
      <c r="L238" s="44"/>
      <c r="M238" s="222"/>
      <c r="N238" s="223"/>
      <c r="O238" s="84"/>
      <c r="P238" s="84"/>
      <c r="Q238" s="84"/>
      <c r="R238" s="84"/>
      <c r="S238" s="84"/>
      <c r="T238" s="85"/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T238" s="17" t="s">
        <v>2143</v>
      </c>
      <c r="AU238" s="17" t="s">
        <v>76</v>
      </c>
    </row>
    <row r="239" s="2" customFormat="1" ht="16.5" customHeight="1">
      <c r="A239" s="38"/>
      <c r="B239" s="39"/>
      <c r="C239" s="239" t="s">
        <v>1093</v>
      </c>
      <c r="D239" s="239" t="s">
        <v>299</v>
      </c>
      <c r="E239" s="240" t="s">
        <v>6644</v>
      </c>
      <c r="F239" s="241" t="s">
        <v>6645</v>
      </c>
      <c r="G239" s="242" t="s">
        <v>5069</v>
      </c>
      <c r="H239" s="243">
        <v>3</v>
      </c>
      <c r="I239" s="244"/>
      <c r="J239" s="245">
        <f>ROUND(I239*H239,2)</f>
        <v>0</v>
      </c>
      <c r="K239" s="241" t="s">
        <v>19</v>
      </c>
      <c r="L239" s="246"/>
      <c r="M239" s="247" t="s">
        <v>19</v>
      </c>
      <c r="N239" s="248" t="s">
        <v>40</v>
      </c>
      <c r="O239" s="84"/>
      <c r="P239" s="215">
        <f>O239*H239</f>
        <v>0</v>
      </c>
      <c r="Q239" s="215">
        <v>0</v>
      </c>
      <c r="R239" s="215">
        <f>Q239*H239</f>
        <v>0</v>
      </c>
      <c r="S239" s="215">
        <v>0</v>
      </c>
      <c r="T239" s="216">
        <f>S239*H239</f>
        <v>0</v>
      </c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R239" s="217" t="s">
        <v>303</v>
      </c>
      <c r="AT239" s="217" t="s">
        <v>299</v>
      </c>
      <c r="AU239" s="217" t="s">
        <v>76</v>
      </c>
      <c r="AY239" s="17" t="s">
        <v>266</v>
      </c>
      <c r="BE239" s="218">
        <f>IF(N239="základní",J239,0)</f>
        <v>0</v>
      </c>
      <c r="BF239" s="218">
        <f>IF(N239="snížená",J239,0)</f>
        <v>0</v>
      </c>
      <c r="BG239" s="218">
        <f>IF(N239="zákl. přenesená",J239,0)</f>
        <v>0</v>
      </c>
      <c r="BH239" s="218">
        <f>IF(N239="sníž. přenesená",J239,0)</f>
        <v>0</v>
      </c>
      <c r="BI239" s="218">
        <f>IF(N239="nulová",J239,0)</f>
        <v>0</v>
      </c>
      <c r="BJ239" s="17" t="s">
        <v>76</v>
      </c>
      <c r="BK239" s="218">
        <f>ROUND(I239*H239,2)</f>
        <v>0</v>
      </c>
      <c r="BL239" s="17" t="s">
        <v>265</v>
      </c>
      <c r="BM239" s="217" t="s">
        <v>5246</v>
      </c>
    </row>
    <row r="240" s="2" customFormat="1">
      <c r="A240" s="38"/>
      <c r="B240" s="39"/>
      <c r="C240" s="40"/>
      <c r="D240" s="226" t="s">
        <v>2143</v>
      </c>
      <c r="E240" s="40"/>
      <c r="F240" s="265" t="s">
        <v>6643</v>
      </c>
      <c r="G240" s="40"/>
      <c r="H240" s="40"/>
      <c r="I240" s="221"/>
      <c r="J240" s="40"/>
      <c r="K240" s="40"/>
      <c r="L240" s="44"/>
      <c r="M240" s="222"/>
      <c r="N240" s="223"/>
      <c r="O240" s="84"/>
      <c r="P240" s="84"/>
      <c r="Q240" s="84"/>
      <c r="R240" s="84"/>
      <c r="S240" s="84"/>
      <c r="T240" s="85"/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T240" s="17" t="s">
        <v>2143</v>
      </c>
      <c r="AU240" s="17" t="s">
        <v>76</v>
      </c>
    </row>
    <row r="241" s="2" customFormat="1" ht="16.5" customHeight="1">
      <c r="A241" s="38"/>
      <c r="B241" s="39"/>
      <c r="C241" s="206" t="s">
        <v>1100</v>
      </c>
      <c r="D241" s="206" t="s">
        <v>267</v>
      </c>
      <c r="E241" s="207" t="s">
        <v>6646</v>
      </c>
      <c r="F241" s="208" t="s">
        <v>6647</v>
      </c>
      <c r="G241" s="209" t="s">
        <v>5069</v>
      </c>
      <c r="H241" s="210">
        <v>42</v>
      </c>
      <c r="I241" s="211"/>
      <c r="J241" s="212">
        <f>ROUND(I241*H241,2)</f>
        <v>0</v>
      </c>
      <c r="K241" s="208" t="s">
        <v>19</v>
      </c>
      <c r="L241" s="44"/>
      <c r="M241" s="213" t="s">
        <v>19</v>
      </c>
      <c r="N241" s="214" t="s">
        <v>40</v>
      </c>
      <c r="O241" s="84"/>
      <c r="P241" s="215">
        <f>O241*H241</f>
        <v>0</v>
      </c>
      <c r="Q241" s="215">
        <v>0</v>
      </c>
      <c r="R241" s="215">
        <f>Q241*H241</f>
        <v>0</v>
      </c>
      <c r="S241" s="215">
        <v>0</v>
      </c>
      <c r="T241" s="216">
        <f>S241*H241</f>
        <v>0</v>
      </c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R241" s="217" t="s">
        <v>265</v>
      </c>
      <c r="AT241" s="217" t="s">
        <v>267</v>
      </c>
      <c r="AU241" s="217" t="s">
        <v>76</v>
      </c>
      <c r="AY241" s="17" t="s">
        <v>266</v>
      </c>
      <c r="BE241" s="218">
        <f>IF(N241="základní",J241,0)</f>
        <v>0</v>
      </c>
      <c r="BF241" s="218">
        <f>IF(N241="snížená",J241,0)</f>
        <v>0</v>
      </c>
      <c r="BG241" s="218">
        <f>IF(N241="zákl. přenesená",J241,0)</f>
        <v>0</v>
      </c>
      <c r="BH241" s="218">
        <f>IF(N241="sníž. přenesená",J241,0)</f>
        <v>0</v>
      </c>
      <c r="BI241" s="218">
        <f>IF(N241="nulová",J241,0)</f>
        <v>0</v>
      </c>
      <c r="BJ241" s="17" t="s">
        <v>76</v>
      </c>
      <c r="BK241" s="218">
        <f>ROUND(I241*H241,2)</f>
        <v>0</v>
      </c>
      <c r="BL241" s="17" t="s">
        <v>265</v>
      </c>
      <c r="BM241" s="217" t="s">
        <v>5249</v>
      </c>
    </row>
    <row r="242" s="2" customFormat="1" ht="16.5" customHeight="1">
      <c r="A242" s="38"/>
      <c r="B242" s="39"/>
      <c r="C242" s="239" t="s">
        <v>1107</v>
      </c>
      <c r="D242" s="239" t="s">
        <v>299</v>
      </c>
      <c r="E242" s="240" t="s">
        <v>6648</v>
      </c>
      <c r="F242" s="241" t="s">
        <v>6649</v>
      </c>
      <c r="G242" s="242" t="s">
        <v>5069</v>
      </c>
      <c r="H242" s="243">
        <v>15</v>
      </c>
      <c r="I242" s="244"/>
      <c r="J242" s="245">
        <f>ROUND(I242*H242,2)</f>
        <v>0</v>
      </c>
      <c r="K242" s="241" t="s">
        <v>19</v>
      </c>
      <c r="L242" s="246"/>
      <c r="M242" s="247" t="s">
        <v>19</v>
      </c>
      <c r="N242" s="248" t="s">
        <v>40</v>
      </c>
      <c r="O242" s="84"/>
      <c r="P242" s="215">
        <f>O242*H242</f>
        <v>0</v>
      </c>
      <c r="Q242" s="215">
        <v>0</v>
      </c>
      <c r="R242" s="215">
        <f>Q242*H242</f>
        <v>0</v>
      </c>
      <c r="S242" s="215">
        <v>0</v>
      </c>
      <c r="T242" s="216">
        <f>S242*H242</f>
        <v>0</v>
      </c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R242" s="217" t="s">
        <v>303</v>
      </c>
      <c r="AT242" s="217" t="s">
        <v>299</v>
      </c>
      <c r="AU242" s="217" t="s">
        <v>76</v>
      </c>
      <c r="AY242" s="17" t="s">
        <v>266</v>
      </c>
      <c r="BE242" s="218">
        <f>IF(N242="základní",J242,0)</f>
        <v>0</v>
      </c>
      <c r="BF242" s="218">
        <f>IF(N242="snížená",J242,0)</f>
        <v>0</v>
      </c>
      <c r="BG242" s="218">
        <f>IF(N242="zákl. přenesená",J242,0)</f>
        <v>0</v>
      </c>
      <c r="BH242" s="218">
        <f>IF(N242="sníž. přenesená",J242,0)</f>
        <v>0</v>
      </c>
      <c r="BI242" s="218">
        <f>IF(N242="nulová",J242,0)</f>
        <v>0</v>
      </c>
      <c r="BJ242" s="17" t="s">
        <v>76</v>
      </c>
      <c r="BK242" s="218">
        <f>ROUND(I242*H242,2)</f>
        <v>0</v>
      </c>
      <c r="BL242" s="17" t="s">
        <v>265</v>
      </c>
      <c r="BM242" s="217" t="s">
        <v>5252</v>
      </c>
    </row>
    <row r="243" s="2" customFormat="1" ht="16.5" customHeight="1">
      <c r="A243" s="38"/>
      <c r="B243" s="39"/>
      <c r="C243" s="206" t="s">
        <v>1114</v>
      </c>
      <c r="D243" s="206" t="s">
        <v>267</v>
      </c>
      <c r="E243" s="207" t="s">
        <v>6614</v>
      </c>
      <c r="F243" s="208" t="s">
        <v>6615</v>
      </c>
      <c r="G243" s="209" t="s">
        <v>5069</v>
      </c>
      <c r="H243" s="210">
        <v>42</v>
      </c>
      <c r="I243" s="211"/>
      <c r="J243" s="212">
        <f>ROUND(I243*H243,2)</f>
        <v>0</v>
      </c>
      <c r="K243" s="208" t="s">
        <v>19</v>
      </c>
      <c r="L243" s="44"/>
      <c r="M243" s="213" t="s">
        <v>19</v>
      </c>
      <c r="N243" s="214" t="s">
        <v>40</v>
      </c>
      <c r="O243" s="84"/>
      <c r="P243" s="215">
        <f>O243*H243</f>
        <v>0</v>
      </c>
      <c r="Q243" s="215">
        <v>0</v>
      </c>
      <c r="R243" s="215">
        <f>Q243*H243</f>
        <v>0</v>
      </c>
      <c r="S243" s="215">
        <v>0</v>
      </c>
      <c r="T243" s="216">
        <f>S243*H243</f>
        <v>0</v>
      </c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R243" s="217" t="s">
        <v>265</v>
      </c>
      <c r="AT243" s="217" t="s">
        <v>267</v>
      </c>
      <c r="AU243" s="217" t="s">
        <v>76</v>
      </c>
      <c r="AY243" s="17" t="s">
        <v>266</v>
      </c>
      <c r="BE243" s="218">
        <f>IF(N243="základní",J243,0)</f>
        <v>0</v>
      </c>
      <c r="BF243" s="218">
        <f>IF(N243="snížená",J243,0)</f>
        <v>0</v>
      </c>
      <c r="BG243" s="218">
        <f>IF(N243="zákl. přenesená",J243,0)</f>
        <v>0</v>
      </c>
      <c r="BH243" s="218">
        <f>IF(N243="sníž. přenesená",J243,0)</f>
        <v>0</v>
      </c>
      <c r="BI243" s="218">
        <f>IF(N243="nulová",J243,0)</f>
        <v>0</v>
      </c>
      <c r="BJ243" s="17" t="s">
        <v>76</v>
      </c>
      <c r="BK243" s="218">
        <f>ROUND(I243*H243,2)</f>
        <v>0</v>
      </c>
      <c r="BL243" s="17" t="s">
        <v>265</v>
      </c>
      <c r="BM243" s="217" t="s">
        <v>5255</v>
      </c>
    </row>
    <row r="244" s="11" customFormat="1" ht="25.92" customHeight="1">
      <c r="A244" s="11"/>
      <c r="B244" s="192"/>
      <c r="C244" s="193"/>
      <c r="D244" s="194" t="s">
        <v>68</v>
      </c>
      <c r="E244" s="195" t="s">
        <v>6650</v>
      </c>
      <c r="F244" s="195" t="s">
        <v>6651</v>
      </c>
      <c r="G244" s="193"/>
      <c r="H244" s="193"/>
      <c r="I244" s="196"/>
      <c r="J244" s="197">
        <f>BK244</f>
        <v>0</v>
      </c>
      <c r="K244" s="193"/>
      <c r="L244" s="198"/>
      <c r="M244" s="199"/>
      <c r="N244" s="200"/>
      <c r="O244" s="200"/>
      <c r="P244" s="201">
        <f>SUM(P245:P250)</f>
        <v>0</v>
      </c>
      <c r="Q244" s="200"/>
      <c r="R244" s="201">
        <f>SUM(R245:R250)</f>
        <v>0</v>
      </c>
      <c r="S244" s="200"/>
      <c r="T244" s="202">
        <f>SUM(T245:T250)</f>
        <v>0</v>
      </c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R244" s="203" t="s">
        <v>76</v>
      </c>
      <c r="AT244" s="204" t="s">
        <v>68</v>
      </c>
      <c r="AU244" s="204" t="s">
        <v>69</v>
      </c>
      <c r="AY244" s="203" t="s">
        <v>266</v>
      </c>
      <c r="BK244" s="205">
        <f>SUM(BK245:BK250)</f>
        <v>0</v>
      </c>
    </row>
    <row r="245" s="2" customFormat="1" ht="16.5" customHeight="1">
      <c r="A245" s="38"/>
      <c r="B245" s="39"/>
      <c r="C245" s="239" t="s">
        <v>1122</v>
      </c>
      <c r="D245" s="239" t="s">
        <v>299</v>
      </c>
      <c r="E245" s="240" t="s">
        <v>6652</v>
      </c>
      <c r="F245" s="241" t="s">
        <v>6653</v>
      </c>
      <c r="G245" s="242" t="s">
        <v>5069</v>
      </c>
      <c r="H245" s="243">
        <v>60</v>
      </c>
      <c r="I245" s="244"/>
      <c r="J245" s="245">
        <f>ROUND(I245*H245,2)</f>
        <v>0</v>
      </c>
      <c r="K245" s="241" t="s">
        <v>19</v>
      </c>
      <c r="L245" s="246"/>
      <c r="M245" s="247" t="s">
        <v>19</v>
      </c>
      <c r="N245" s="248" t="s">
        <v>40</v>
      </c>
      <c r="O245" s="84"/>
      <c r="P245" s="215">
        <f>O245*H245</f>
        <v>0</v>
      </c>
      <c r="Q245" s="215">
        <v>0</v>
      </c>
      <c r="R245" s="215">
        <f>Q245*H245</f>
        <v>0</v>
      </c>
      <c r="S245" s="215">
        <v>0</v>
      </c>
      <c r="T245" s="216">
        <f>S245*H245</f>
        <v>0</v>
      </c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R245" s="217" t="s">
        <v>303</v>
      </c>
      <c r="AT245" s="217" t="s">
        <v>299</v>
      </c>
      <c r="AU245" s="217" t="s">
        <v>76</v>
      </c>
      <c r="AY245" s="17" t="s">
        <v>266</v>
      </c>
      <c r="BE245" s="218">
        <f>IF(N245="základní",J245,0)</f>
        <v>0</v>
      </c>
      <c r="BF245" s="218">
        <f>IF(N245="snížená",J245,0)</f>
        <v>0</v>
      </c>
      <c r="BG245" s="218">
        <f>IF(N245="zákl. přenesená",J245,0)</f>
        <v>0</v>
      </c>
      <c r="BH245" s="218">
        <f>IF(N245="sníž. přenesená",J245,0)</f>
        <v>0</v>
      </c>
      <c r="BI245" s="218">
        <f>IF(N245="nulová",J245,0)</f>
        <v>0</v>
      </c>
      <c r="BJ245" s="17" t="s">
        <v>76</v>
      </c>
      <c r="BK245" s="218">
        <f>ROUND(I245*H245,2)</f>
        <v>0</v>
      </c>
      <c r="BL245" s="17" t="s">
        <v>265</v>
      </c>
      <c r="BM245" s="217" t="s">
        <v>4973</v>
      </c>
    </row>
    <row r="246" s="2" customFormat="1">
      <c r="A246" s="38"/>
      <c r="B246" s="39"/>
      <c r="C246" s="40"/>
      <c r="D246" s="226" t="s">
        <v>2143</v>
      </c>
      <c r="E246" s="40"/>
      <c r="F246" s="265" t="s">
        <v>6654</v>
      </c>
      <c r="G246" s="40"/>
      <c r="H246" s="40"/>
      <c r="I246" s="221"/>
      <c r="J246" s="40"/>
      <c r="K246" s="40"/>
      <c r="L246" s="44"/>
      <c r="M246" s="222"/>
      <c r="N246" s="223"/>
      <c r="O246" s="84"/>
      <c r="P246" s="84"/>
      <c r="Q246" s="84"/>
      <c r="R246" s="84"/>
      <c r="S246" s="84"/>
      <c r="T246" s="85"/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T246" s="17" t="s">
        <v>2143</v>
      </c>
      <c r="AU246" s="17" t="s">
        <v>76</v>
      </c>
    </row>
    <row r="247" s="2" customFormat="1" ht="16.5" customHeight="1">
      <c r="A247" s="38"/>
      <c r="B247" s="39"/>
      <c r="C247" s="206" t="s">
        <v>1129</v>
      </c>
      <c r="D247" s="206" t="s">
        <v>267</v>
      </c>
      <c r="E247" s="207" t="s">
        <v>6655</v>
      </c>
      <c r="F247" s="208" t="s">
        <v>6656</v>
      </c>
      <c r="G247" s="209" t="s">
        <v>5069</v>
      </c>
      <c r="H247" s="210">
        <v>60</v>
      </c>
      <c r="I247" s="211"/>
      <c r="J247" s="212">
        <f>ROUND(I247*H247,2)</f>
        <v>0</v>
      </c>
      <c r="K247" s="208" t="s">
        <v>19</v>
      </c>
      <c r="L247" s="44"/>
      <c r="M247" s="213" t="s">
        <v>19</v>
      </c>
      <c r="N247" s="214" t="s">
        <v>40</v>
      </c>
      <c r="O247" s="84"/>
      <c r="P247" s="215">
        <f>O247*H247</f>
        <v>0</v>
      </c>
      <c r="Q247" s="215">
        <v>0</v>
      </c>
      <c r="R247" s="215">
        <f>Q247*H247</f>
        <v>0</v>
      </c>
      <c r="S247" s="215">
        <v>0</v>
      </c>
      <c r="T247" s="216">
        <f>S247*H247</f>
        <v>0</v>
      </c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R247" s="217" t="s">
        <v>265</v>
      </c>
      <c r="AT247" s="217" t="s">
        <v>267</v>
      </c>
      <c r="AU247" s="217" t="s">
        <v>76</v>
      </c>
      <c r="AY247" s="17" t="s">
        <v>266</v>
      </c>
      <c r="BE247" s="218">
        <f>IF(N247="základní",J247,0)</f>
        <v>0</v>
      </c>
      <c r="BF247" s="218">
        <f>IF(N247="snížená",J247,0)</f>
        <v>0</v>
      </c>
      <c r="BG247" s="218">
        <f>IF(N247="zákl. přenesená",J247,0)</f>
        <v>0</v>
      </c>
      <c r="BH247" s="218">
        <f>IF(N247="sníž. přenesená",J247,0)</f>
        <v>0</v>
      </c>
      <c r="BI247" s="218">
        <f>IF(N247="nulová",J247,0)</f>
        <v>0</v>
      </c>
      <c r="BJ247" s="17" t="s">
        <v>76</v>
      </c>
      <c r="BK247" s="218">
        <f>ROUND(I247*H247,2)</f>
        <v>0</v>
      </c>
      <c r="BL247" s="17" t="s">
        <v>265</v>
      </c>
      <c r="BM247" s="217" t="s">
        <v>5581</v>
      </c>
    </row>
    <row r="248" s="2" customFormat="1">
      <c r="A248" s="38"/>
      <c r="B248" s="39"/>
      <c r="C248" s="40"/>
      <c r="D248" s="226" t="s">
        <v>2143</v>
      </c>
      <c r="E248" s="40"/>
      <c r="F248" s="265" t="s">
        <v>6654</v>
      </c>
      <c r="G248" s="40"/>
      <c r="H248" s="40"/>
      <c r="I248" s="221"/>
      <c r="J248" s="40"/>
      <c r="K248" s="40"/>
      <c r="L248" s="44"/>
      <c r="M248" s="222"/>
      <c r="N248" s="223"/>
      <c r="O248" s="84"/>
      <c r="P248" s="84"/>
      <c r="Q248" s="84"/>
      <c r="R248" s="84"/>
      <c r="S248" s="84"/>
      <c r="T248" s="85"/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T248" s="17" t="s">
        <v>2143</v>
      </c>
      <c r="AU248" s="17" t="s">
        <v>76</v>
      </c>
    </row>
    <row r="249" s="2" customFormat="1" ht="16.5" customHeight="1">
      <c r="A249" s="38"/>
      <c r="B249" s="39"/>
      <c r="C249" s="206" t="s">
        <v>1136</v>
      </c>
      <c r="D249" s="206" t="s">
        <v>267</v>
      </c>
      <c r="E249" s="207" t="s">
        <v>6657</v>
      </c>
      <c r="F249" s="208" t="s">
        <v>6658</v>
      </c>
      <c r="G249" s="209" t="s">
        <v>5069</v>
      </c>
      <c r="H249" s="210">
        <v>60</v>
      </c>
      <c r="I249" s="211"/>
      <c r="J249" s="212">
        <f>ROUND(I249*H249,2)</f>
        <v>0</v>
      </c>
      <c r="K249" s="208" t="s">
        <v>19</v>
      </c>
      <c r="L249" s="44"/>
      <c r="M249" s="213" t="s">
        <v>19</v>
      </c>
      <c r="N249" s="214" t="s">
        <v>40</v>
      </c>
      <c r="O249" s="84"/>
      <c r="P249" s="215">
        <f>O249*H249</f>
        <v>0</v>
      </c>
      <c r="Q249" s="215">
        <v>0</v>
      </c>
      <c r="R249" s="215">
        <f>Q249*H249</f>
        <v>0</v>
      </c>
      <c r="S249" s="215">
        <v>0</v>
      </c>
      <c r="T249" s="216">
        <f>S249*H249</f>
        <v>0</v>
      </c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R249" s="217" t="s">
        <v>265</v>
      </c>
      <c r="AT249" s="217" t="s">
        <v>267</v>
      </c>
      <c r="AU249" s="217" t="s">
        <v>76</v>
      </c>
      <c r="AY249" s="17" t="s">
        <v>266</v>
      </c>
      <c r="BE249" s="218">
        <f>IF(N249="základní",J249,0)</f>
        <v>0</v>
      </c>
      <c r="BF249" s="218">
        <f>IF(N249="snížená",J249,0)</f>
        <v>0</v>
      </c>
      <c r="BG249" s="218">
        <f>IF(N249="zákl. přenesená",J249,0)</f>
        <v>0</v>
      </c>
      <c r="BH249" s="218">
        <f>IF(N249="sníž. přenesená",J249,0)</f>
        <v>0</v>
      </c>
      <c r="BI249" s="218">
        <f>IF(N249="nulová",J249,0)</f>
        <v>0</v>
      </c>
      <c r="BJ249" s="17" t="s">
        <v>76</v>
      </c>
      <c r="BK249" s="218">
        <f>ROUND(I249*H249,2)</f>
        <v>0</v>
      </c>
      <c r="BL249" s="17" t="s">
        <v>265</v>
      </c>
      <c r="BM249" s="217" t="s">
        <v>5584</v>
      </c>
    </row>
    <row r="250" s="2" customFormat="1">
      <c r="A250" s="38"/>
      <c r="B250" s="39"/>
      <c r="C250" s="40"/>
      <c r="D250" s="226" t="s">
        <v>2143</v>
      </c>
      <c r="E250" s="40"/>
      <c r="F250" s="265" t="s">
        <v>6654</v>
      </c>
      <c r="G250" s="40"/>
      <c r="H250" s="40"/>
      <c r="I250" s="221"/>
      <c r="J250" s="40"/>
      <c r="K250" s="40"/>
      <c r="L250" s="44"/>
      <c r="M250" s="222"/>
      <c r="N250" s="223"/>
      <c r="O250" s="84"/>
      <c r="P250" s="84"/>
      <c r="Q250" s="84"/>
      <c r="R250" s="84"/>
      <c r="S250" s="84"/>
      <c r="T250" s="85"/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T250" s="17" t="s">
        <v>2143</v>
      </c>
      <c r="AU250" s="17" t="s">
        <v>76</v>
      </c>
    </row>
    <row r="251" s="11" customFormat="1" ht="25.92" customHeight="1">
      <c r="A251" s="11"/>
      <c r="B251" s="192"/>
      <c r="C251" s="193"/>
      <c r="D251" s="194" t="s">
        <v>68</v>
      </c>
      <c r="E251" s="195" t="s">
        <v>6659</v>
      </c>
      <c r="F251" s="195" t="s">
        <v>6660</v>
      </c>
      <c r="G251" s="193"/>
      <c r="H251" s="193"/>
      <c r="I251" s="196"/>
      <c r="J251" s="197">
        <f>BK251</f>
        <v>0</v>
      </c>
      <c r="K251" s="193"/>
      <c r="L251" s="198"/>
      <c r="M251" s="199"/>
      <c r="N251" s="200"/>
      <c r="O251" s="200"/>
      <c r="P251" s="201">
        <f>SUM(P252:P261)</f>
        <v>0</v>
      </c>
      <c r="Q251" s="200"/>
      <c r="R251" s="201">
        <f>SUM(R252:R261)</f>
        <v>0</v>
      </c>
      <c r="S251" s="200"/>
      <c r="T251" s="202">
        <f>SUM(T252:T261)</f>
        <v>0</v>
      </c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R251" s="203" t="s">
        <v>76</v>
      </c>
      <c r="AT251" s="204" t="s">
        <v>68</v>
      </c>
      <c r="AU251" s="204" t="s">
        <v>69</v>
      </c>
      <c r="AY251" s="203" t="s">
        <v>266</v>
      </c>
      <c r="BK251" s="205">
        <f>SUM(BK252:BK261)</f>
        <v>0</v>
      </c>
    </row>
    <row r="252" s="2" customFormat="1" ht="16.5" customHeight="1">
      <c r="A252" s="38"/>
      <c r="B252" s="39"/>
      <c r="C252" s="239" t="s">
        <v>1294</v>
      </c>
      <c r="D252" s="239" t="s">
        <v>299</v>
      </c>
      <c r="E252" s="240" t="s">
        <v>6661</v>
      </c>
      <c r="F252" s="241" t="s">
        <v>6662</v>
      </c>
      <c r="G252" s="242" t="s">
        <v>5069</v>
      </c>
      <c r="H252" s="243">
        <v>10</v>
      </c>
      <c r="I252" s="244"/>
      <c r="J252" s="245">
        <f>ROUND(I252*H252,2)</f>
        <v>0</v>
      </c>
      <c r="K252" s="241" t="s">
        <v>19</v>
      </c>
      <c r="L252" s="246"/>
      <c r="M252" s="247" t="s">
        <v>19</v>
      </c>
      <c r="N252" s="248" t="s">
        <v>40</v>
      </c>
      <c r="O252" s="84"/>
      <c r="P252" s="215">
        <f>O252*H252</f>
        <v>0</v>
      </c>
      <c r="Q252" s="215">
        <v>0</v>
      </c>
      <c r="R252" s="215">
        <f>Q252*H252</f>
        <v>0</v>
      </c>
      <c r="S252" s="215">
        <v>0</v>
      </c>
      <c r="T252" s="216">
        <f>S252*H252</f>
        <v>0</v>
      </c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R252" s="217" t="s">
        <v>303</v>
      </c>
      <c r="AT252" s="217" t="s">
        <v>299</v>
      </c>
      <c r="AU252" s="217" t="s">
        <v>76</v>
      </c>
      <c r="AY252" s="17" t="s">
        <v>266</v>
      </c>
      <c r="BE252" s="218">
        <f>IF(N252="základní",J252,0)</f>
        <v>0</v>
      </c>
      <c r="BF252" s="218">
        <f>IF(N252="snížená",J252,0)</f>
        <v>0</v>
      </c>
      <c r="BG252" s="218">
        <f>IF(N252="zákl. přenesená",J252,0)</f>
        <v>0</v>
      </c>
      <c r="BH252" s="218">
        <f>IF(N252="sníž. přenesená",J252,0)</f>
        <v>0</v>
      </c>
      <c r="BI252" s="218">
        <f>IF(N252="nulová",J252,0)</f>
        <v>0</v>
      </c>
      <c r="BJ252" s="17" t="s">
        <v>76</v>
      </c>
      <c r="BK252" s="218">
        <f>ROUND(I252*H252,2)</f>
        <v>0</v>
      </c>
      <c r="BL252" s="17" t="s">
        <v>265</v>
      </c>
      <c r="BM252" s="217" t="s">
        <v>5587</v>
      </c>
    </row>
    <row r="253" s="2" customFormat="1">
      <c r="A253" s="38"/>
      <c r="B253" s="39"/>
      <c r="C253" s="40"/>
      <c r="D253" s="226" t="s">
        <v>2143</v>
      </c>
      <c r="E253" s="40"/>
      <c r="F253" s="265" t="s">
        <v>6663</v>
      </c>
      <c r="G253" s="40"/>
      <c r="H253" s="40"/>
      <c r="I253" s="221"/>
      <c r="J253" s="40"/>
      <c r="K253" s="40"/>
      <c r="L253" s="44"/>
      <c r="M253" s="222"/>
      <c r="N253" s="223"/>
      <c r="O253" s="84"/>
      <c r="P253" s="84"/>
      <c r="Q253" s="84"/>
      <c r="R253" s="84"/>
      <c r="S253" s="84"/>
      <c r="T253" s="85"/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  <c r="AT253" s="17" t="s">
        <v>2143</v>
      </c>
      <c r="AU253" s="17" t="s">
        <v>76</v>
      </c>
    </row>
    <row r="254" s="2" customFormat="1" ht="16.5" customHeight="1">
      <c r="A254" s="38"/>
      <c r="B254" s="39"/>
      <c r="C254" s="239" t="s">
        <v>1301</v>
      </c>
      <c r="D254" s="239" t="s">
        <v>299</v>
      </c>
      <c r="E254" s="240" t="s">
        <v>6664</v>
      </c>
      <c r="F254" s="241" t="s">
        <v>6665</v>
      </c>
      <c r="G254" s="242" t="s">
        <v>5069</v>
      </c>
      <c r="H254" s="243">
        <v>14</v>
      </c>
      <c r="I254" s="244"/>
      <c r="J254" s="245">
        <f>ROUND(I254*H254,2)</f>
        <v>0</v>
      </c>
      <c r="K254" s="241" t="s">
        <v>19</v>
      </c>
      <c r="L254" s="246"/>
      <c r="M254" s="247" t="s">
        <v>19</v>
      </c>
      <c r="N254" s="248" t="s">
        <v>40</v>
      </c>
      <c r="O254" s="84"/>
      <c r="P254" s="215">
        <f>O254*H254</f>
        <v>0</v>
      </c>
      <c r="Q254" s="215">
        <v>0</v>
      </c>
      <c r="R254" s="215">
        <f>Q254*H254</f>
        <v>0</v>
      </c>
      <c r="S254" s="215">
        <v>0</v>
      </c>
      <c r="T254" s="216">
        <f>S254*H254</f>
        <v>0</v>
      </c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R254" s="217" t="s">
        <v>303</v>
      </c>
      <c r="AT254" s="217" t="s">
        <v>299</v>
      </c>
      <c r="AU254" s="217" t="s">
        <v>76</v>
      </c>
      <c r="AY254" s="17" t="s">
        <v>266</v>
      </c>
      <c r="BE254" s="218">
        <f>IF(N254="základní",J254,0)</f>
        <v>0</v>
      </c>
      <c r="BF254" s="218">
        <f>IF(N254="snížená",J254,0)</f>
        <v>0</v>
      </c>
      <c r="BG254" s="218">
        <f>IF(N254="zákl. přenesená",J254,0)</f>
        <v>0</v>
      </c>
      <c r="BH254" s="218">
        <f>IF(N254="sníž. přenesená",J254,0)</f>
        <v>0</v>
      </c>
      <c r="BI254" s="218">
        <f>IF(N254="nulová",J254,0)</f>
        <v>0</v>
      </c>
      <c r="BJ254" s="17" t="s">
        <v>76</v>
      </c>
      <c r="BK254" s="218">
        <f>ROUND(I254*H254,2)</f>
        <v>0</v>
      </c>
      <c r="BL254" s="17" t="s">
        <v>265</v>
      </c>
      <c r="BM254" s="217" t="s">
        <v>5590</v>
      </c>
    </row>
    <row r="255" s="2" customFormat="1">
      <c r="A255" s="38"/>
      <c r="B255" s="39"/>
      <c r="C255" s="40"/>
      <c r="D255" s="226" t="s">
        <v>2143</v>
      </c>
      <c r="E255" s="40"/>
      <c r="F255" s="265" t="s">
        <v>6663</v>
      </c>
      <c r="G255" s="40"/>
      <c r="H255" s="40"/>
      <c r="I255" s="221"/>
      <c r="J255" s="40"/>
      <c r="K255" s="40"/>
      <c r="L255" s="44"/>
      <c r="M255" s="222"/>
      <c r="N255" s="223"/>
      <c r="O255" s="84"/>
      <c r="P255" s="84"/>
      <c r="Q255" s="84"/>
      <c r="R255" s="84"/>
      <c r="S255" s="84"/>
      <c r="T255" s="85"/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T255" s="17" t="s">
        <v>2143</v>
      </c>
      <c r="AU255" s="17" t="s">
        <v>76</v>
      </c>
    </row>
    <row r="256" s="2" customFormat="1" ht="16.5" customHeight="1">
      <c r="A256" s="38"/>
      <c r="B256" s="39"/>
      <c r="C256" s="239" t="s">
        <v>1308</v>
      </c>
      <c r="D256" s="239" t="s">
        <v>299</v>
      </c>
      <c r="E256" s="240" t="s">
        <v>6666</v>
      </c>
      <c r="F256" s="241" t="s">
        <v>6667</v>
      </c>
      <c r="G256" s="242" t="s">
        <v>5069</v>
      </c>
      <c r="H256" s="243">
        <v>5</v>
      </c>
      <c r="I256" s="244"/>
      <c r="J256" s="245">
        <f>ROUND(I256*H256,2)</f>
        <v>0</v>
      </c>
      <c r="K256" s="241" t="s">
        <v>19</v>
      </c>
      <c r="L256" s="246"/>
      <c r="M256" s="247" t="s">
        <v>19</v>
      </c>
      <c r="N256" s="248" t="s">
        <v>40</v>
      </c>
      <c r="O256" s="84"/>
      <c r="P256" s="215">
        <f>O256*H256</f>
        <v>0</v>
      </c>
      <c r="Q256" s="215">
        <v>0</v>
      </c>
      <c r="R256" s="215">
        <f>Q256*H256</f>
        <v>0</v>
      </c>
      <c r="S256" s="215">
        <v>0</v>
      </c>
      <c r="T256" s="216">
        <f>S256*H256</f>
        <v>0</v>
      </c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R256" s="217" t="s">
        <v>303</v>
      </c>
      <c r="AT256" s="217" t="s">
        <v>299</v>
      </c>
      <c r="AU256" s="217" t="s">
        <v>76</v>
      </c>
      <c r="AY256" s="17" t="s">
        <v>266</v>
      </c>
      <c r="BE256" s="218">
        <f>IF(N256="základní",J256,0)</f>
        <v>0</v>
      </c>
      <c r="BF256" s="218">
        <f>IF(N256="snížená",J256,0)</f>
        <v>0</v>
      </c>
      <c r="BG256" s="218">
        <f>IF(N256="zákl. přenesená",J256,0)</f>
        <v>0</v>
      </c>
      <c r="BH256" s="218">
        <f>IF(N256="sníž. přenesená",J256,0)</f>
        <v>0</v>
      </c>
      <c r="BI256" s="218">
        <f>IF(N256="nulová",J256,0)</f>
        <v>0</v>
      </c>
      <c r="BJ256" s="17" t="s">
        <v>76</v>
      </c>
      <c r="BK256" s="218">
        <f>ROUND(I256*H256,2)</f>
        <v>0</v>
      </c>
      <c r="BL256" s="17" t="s">
        <v>265</v>
      </c>
      <c r="BM256" s="217" t="s">
        <v>5595</v>
      </c>
    </row>
    <row r="257" s="2" customFormat="1">
      <c r="A257" s="38"/>
      <c r="B257" s="39"/>
      <c r="C257" s="40"/>
      <c r="D257" s="226" t="s">
        <v>2143</v>
      </c>
      <c r="E257" s="40"/>
      <c r="F257" s="265" t="s">
        <v>6663</v>
      </c>
      <c r="G257" s="40"/>
      <c r="H257" s="40"/>
      <c r="I257" s="221"/>
      <c r="J257" s="40"/>
      <c r="K257" s="40"/>
      <c r="L257" s="44"/>
      <c r="M257" s="222"/>
      <c r="N257" s="223"/>
      <c r="O257" s="84"/>
      <c r="P257" s="84"/>
      <c r="Q257" s="84"/>
      <c r="R257" s="84"/>
      <c r="S257" s="84"/>
      <c r="T257" s="85"/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T257" s="17" t="s">
        <v>2143</v>
      </c>
      <c r="AU257" s="17" t="s">
        <v>76</v>
      </c>
    </row>
    <row r="258" s="2" customFormat="1" ht="16.5" customHeight="1">
      <c r="A258" s="38"/>
      <c r="B258" s="39"/>
      <c r="C258" s="239" t="s">
        <v>1313</v>
      </c>
      <c r="D258" s="239" t="s">
        <v>299</v>
      </c>
      <c r="E258" s="240" t="s">
        <v>6668</v>
      </c>
      <c r="F258" s="241" t="s">
        <v>6669</v>
      </c>
      <c r="G258" s="242" t="s">
        <v>5069</v>
      </c>
      <c r="H258" s="243">
        <v>13</v>
      </c>
      <c r="I258" s="244"/>
      <c r="J258" s="245">
        <f>ROUND(I258*H258,2)</f>
        <v>0</v>
      </c>
      <c r="K258" s="241" t="s">
        <v>19</v>
      </c>
      <c r="L258" s="246"/>
      <c r="M258" s="247" t="s">
        <v>19</v>
      </c>
      <c r="N258" s="248" t="s">
        <v>40</v>
      </c>
      <c r="O258" s="84"/>
      <c r="P258" s="215">
        <f>O258*H258</f>
        <v>0</v>
      </c>
      <c r="Q258" s="215">
        <v>0</v>
      </c>
      <c r="R258" s="215">
        <f>Q258*H258</f>
        <v>0</v>
      </c>
      <c r="S258" s="215">
        <v>0</v>
      </c>
      <c r="T258" s="216">
        <f>S258*H258</f>
        <v>0</v>
      </c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R258" s="217" t="s">
        <v>303</v>
      </c>
      <c r="AT258" s="217" t="s">
        <v>299</v>
      </c>
      <c r="AU258" s="217" t="s">
        <v>76</v>
      </c>
      <c r="AY258" s="17" t="s">
        <v>266</v>
      </c>
      <c r="BE258" s="218">
        <f>IF(N258="základní",J258,0)</f>
        <v>0</v>
      </c>
      <c r="BF258" s="218">
        <f>IF(N258="snížená",J258,0)</f>
        <v>0</v>
      </c>
      <c r="BG258" s="218">
        <f>IF(N258="zákl. přenesená",J258,0)</f>
        <v>0</v>
      </c>
      <c r="BH258" s="218">
        <f>IF(N258="sníž. přenesená",J258,0)</f>
        <v>0</v>
      </c>
      <c r="BI258" s="218">
        <f>IF(N258="nulová",J258,0)</f>
        <v>0</v>
      </c>
      <c r="BJ258" s="17" t="s">
        <v>76</v>
      </c>
      <c r="BK258" s="218">
        <f>ROUND(I258*H258,2)</f>
        <v>0</v>
      </c>
      <c r="BL258" s="17" t="s">
        <v>265</v>
      </c>
      <c r="BM258" s="217" t="s">
        <v>6670</v>
      </c>
    </row>
    <row r="259" s="2" customFormat="1">
      <c r="A259" s="38"/>
      <c r="B259" s="39"/>
      <c r="C259" s="40"/>
      <c r="D259" s="226" t="s">
        <v>2143</v>
      </c>
      <c r="E259" s="40"/>
      <c r="F259" s="265" t="s">
        <v>6663</v>
      </c>
      <c r="G259" s="40"/>
      <c r="H259" s="40"/>
      <c r="I259" s="221"/>
      <c r="J259" s="40"/>
      <c r="K259" s="40"/>
      <c r="L259" s="44"/>
      <c r="M259" s="222"/>
      <c r="N259" s="223"/>
      <c r="O259" s="84"/>
      <c r="P259" s="84"/>
      <c r="Q259" s="84"/>
      <c r="R259" s="84"/>
      <c r="S259" s="84"/>
      <c r="T259" s="85"/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T259" s="17" t="s">
        <v>2143</v>
      </c>
      <c r="AU259" s="17" t="s">
        <v>76</v>
      </c>
    </row>
    <row r="260" s="2" customFormat="1" ht="16.5" customHeight="1">
      <c r="A260" s="38"/>
      <c r="B260" s="39"/>
      <c r="C260" s="206" t="s">
        <v>1321</v>
      </c>
      <c r="D260" s="206" t="s">
        <v>267</v>
      </c>
      <c r="E260" s="207" t="s">
        <v>6671</v>
      </c>
      <c r="F260" s="208" t="s">
        <v>6672</v>
      </c>
      <c r="G260" s="209" t="s">
        <v>5069</v>
      </c>
      <c r="H260" s="210">
        <v>42</v>
      </c>
      <c r="I260" s="211"/>
      <c r="J260" s="212">
        <f>ROUND(I260*H260,2)</f>
        <v>0</v>
      </c>
      <c r="K260" s="208" t="s">
        <v>19</v>
      </c>
      <c r="L260" s="44"/>
      <c r="M260" s="213" t="s">
        <v>19</v>
      </c>
      <c r="N260" s="214" t="s">
        <v>40</v>
      </c>
      <c r="O260" s="84"/>
      <c r="P260" s="215">
        <f>O260*H260</f>
        <v>0</v>
      </c>
      <c r="Q260" s="215">
        <v>0</v>
      </c>
      <c r="R260" s="215">
        <f>Q260*H260</f>
        <v>0</v>
      </c>
      <c r="S260" s="215">
        <v>0</v>
      </c>
      <c r="T260" s="216">
        <f>S260*H260</f>
        <v>0</v>
      </c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8"/>
      <c r="AR260" s="217" t="s">
        <v>265</v>
      </c>
      <c r="AT260" s="217" t="s">
        <v>267</v>
      </c>
      <c r="AU260" s="217" t="s">
        <v>76</v>
      </c>
      <c r="AY260" s="17" t="s">
        <v>266</v>
      </c>
      <c r="BE260" s="218">
        <f>IF(N260="základní",J260,0)</f>
        <v>0</v>
      </c>
      <c r="BF260" s="218">
        <f>IF(N260="snížená",J260,0)</f>
        <v>0</v>
      </c>
      <c r="BG260" s="218">
        <f>IF(N260="zákl. přenesená",J260,0)</f>
        <v>0</v>
      </c>
      <c r="BH260" s="218">
        <f>IF(N260="sníž. přenesená",J260,0)</f>
        <v>0</v>
      </c>
      <c r="BI260" s="218">
        <f>IF(N260="nulová",J260,0)</f>
        <v>0</v>
      </c>
      <c r="BJ260" s="17" t="s">
        <v>76</v>
      </c>
      <c r="BK260" s="218">
        <f>ROUND(I260*H260,2)</f>
        <v>0</v>
      </c>
      <c r="BL260" s="17" t="s">
        <v>265</v>
      </c>
      <c r="BM260" s="217" t="s">
        <v>6673</v>
      </c>
    </row>
    <row r="261" s="2" customFormat="1">
      <c r="A261" s="38"/>
      <c r="B261" s="39"/>
      <c r="C261" s="40"/>
      <c r="D261" s="226" t="s">
        <v>2143</v>
      </c>
      <c r="E261" s="40"/>
      <c r="F261" s="265" t="s">
        <v>6663</v>
      </c>
      <c r="G261" s="40"/>
      <c r="H261" s="40"/>
      <c r="I261" s="221"/>
      <c r="J261" s="40"/>
      <c r="K261" s="40"/>
      <c r="L261" s="44"/>
      <c r="M261" s="222"/>
      <c r="N261" s="223"/>
      <c r="O261" s="84"/>
      <c r="P261" s="84"/>
      <c r="Q261" s="84"/>
      <c r="R261" s="84"/>
      <c r="S261" s="84"/>
      <c r="T261" s="85"/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T261" s="17" t="s">
        <v>2143</v>
      </c>
      <c r="AU261" s="17" t="s">
        <v>76</v>
      </c>
    </row>
    <row r="262" s="11" customFormat="1" ht="25.92" customHeight="1">
      <c r="A262" s="11"/>
      <c r="B262" s="192"/>
      <c r="C262" s="193"/>
      <c r="D262" s="194" t="s">
        <v>68</v>
      </c>
      <c r="E262" s="195" t="s">
        <v>6674</v>
      </c>
      <c r="F262" s="195" t="s">
        <v>6675</v>
      </c>
      <c r="G262" s="193"/>
      <c r="H262" s="193"/>
      <c r="I262" s="196"/>
      <c r="J262" s="197">
        <f>BK262</f>
        <v>0</v>
      </c>
      <c r="K262" s="193"/>
      <c r="L262" s="198"/>
      <c r="M262" s="199"/>
      <c r="N262" s="200"/>
      <c r="O262" s="200"/>
      <c r="P262" s="201">
        <f>SUM(P263:P270)</f>
        <v>0</v>
      </c>
      <c r="Q262" s="200"/>
      <c r="R262" s="201">
        <f>SUM(R263:R270)</f>
        <v>0</v>
      </c>
      <c r="S262" s="200"/>
      <c r="T262" s="202">
        <f>SUM(T263:T270)</f>
        <v>0</v>
      </c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R262" s="203" t="s">
        <v>76</v>
      </c>
      <c r="AT262" s="204" t="s">
        <v>68</v>
      </c>
      <c r="AU262" s="204" t="s">
        <v>69</v>
      </c>
      <c r="AY262" s="203" t="s">
        <v>266</v>
      </c>
      <c r="BK262" s="205">
        <f>SUM(BK263:BK270)</f>
        <v>0</v>
      </c>
    </row>
    <row r="263" s="2" customFormat="1" ht="16.5" customHeight="1">
      <c r="A263" s="38"/>
      <c r="B263" s="39"/>
      <c r="C263" s="239" t="s">
        <v>1326</v>
      </c>
      <c r="D263" s="239" t="s">
        <v>299</v>
      </c>
      <c r="E263" s="240" t="s">
        <v>6676</v>
      </c>
      <c r="F263" s="241" t="s">
        <v>6677</v>
      </c>
      <c r="G263" s="242" t="s">
        <v>5069</v>
      </c>
      <c r="H263" s="243">
        <v>3</v>
      </c>
      <c r="I263" s="244"/>
      <c r="J263" s="245">
        <f>ROUND(I263*H263,2)</f>
        <v>0</v>
      </c>
      <c r="K263" s="241" t="s">
        <v>19</v>
      </c>
      <c r="L263" s="246"/>
      <c r="M263" s="247" t="s">
        <v>19</v>
      </c>
      <c r="N263" s="248" t="s">
        <v>40</v>
      </c>
      <c r="O263" s="84"/>
      <c r="P263" s="215">
        <f>O263*H263</f>
        <v>0</v>
      </c>
      <c r="Q263" s="215">
        <v>0</v>
      </c>
      <c r="R263" s="215">
        <f>Q263*H263</f>
        <v>0</v>
      </c>
      <c r="S263" s="215">
        <v>0</v>
      </c>
      <c r="T263" s="216">
        <f>S263*H263</f>
        <v>0</v>
      </c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R263" s="217" t="s">
        <v>303</v>
      </c>
      <c r="AT263" s="217" t="s">
        <v>299</v>
      </c>
      <c r="AU263" s="217" t="s">
        <v>76</v>
      </c>
      <c r="AY263" s="17" t="s">
        <v>266</v>
      </c>
      <c r="BE263" s="218">
        <f>IF(N263="základní",J263,0)</f>
        <v>0</v>
      </c>
      <c r="BF263" s="218">
        <f>IF(N263="snížená",J263,0)</f>
        <v>0</v>
      </c>
      <c r="BG263" s="218">
        <f>IF(N263="zákl. přenesená",J263,0)</f>
        <v>0</v>
      </c>
      <c r="BH263" s="218">
        <f>IF(N263="sníž. přenesená",J263,0)</f>
        <v>0</v>
      </c>
      <c r="BI263" s="218">
        <f>IF(N263="nulová",J263,0)</f>
        <v>0</v>
      </c>
      <c r="BJ263" s="17" t="s">
        <v>76</v>
      </c>
      <c r="BK263" s="218">
        <f>ROUND(I263*H263,2)</f>
        <v>0</v>
      </c>
      <c r="BL263" s="17" t="s">
        <v>265</v>
      </c>
      <c r="BM263" s="217" t="s">
        <v>6678</v>
      </c>
    </row>
    <row r="264" s="2" customFormat="1">
      <c r="A264" s="38"/>
      <c r="B264" s="39"/>
      <c r="C264" s="40"/>
      <c r="D264" s="226" t="s">
        <v>2143</v>
      </c>
      <c r="E264" s="40"/>
      <c r="F264" s="265" t="s">
        <v>6679</v>
      </c>
      <c r="G264" s="40"/>
      <c r="H264" s="40"/>
      <c r="I264" s="221"/>
      <c r="J264" s="40"/>
      <c r="K264" s="40"/>
      <c r="L264" s="44"/>
      <c r="M264" s="222"/>
      <c r="N264" s="223"/>
      <c r="O264" s="84"/>
      <c r="P264" s="84"/>
      <c r="Q264" s="84"/>
      <c r="R264" s="84"/>
      <c r="S264" s="84"/>
      <c r="T264" s="85"/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T264" s="17" t="s">
        <v>2143</v>
      </c>
      <c r="AU264" s="17" t="s">
        <v>76</v>
      </c>
    </row>
    <row r="265" s="2" customFormat="1" ht="16.5" customHeight="1">
      <c r="A265" s="38"/>
      <c r="B265" s="39"/>
      <c r="C265" s="239" t="s">
        <v>1331</v>
      </c>
      <c r="D265" s="239" t="s">
        <v>299</v>
      </c>
      <c r="E265" s="240" t="s">
        <v>6680</v>
      </c>
      <c r="F265" s="241" t="s">
        <v>6681</v>
      </c>
      <c r="G265" s="242" t="s">
        <v>5069</v>
      </c>
      <c r="H265" s="243">
        <v>2</v>
      </c>
      <c r="I265" s="244"/>
      <c r="J265" s="245">
        <f>ROUND(I265*H265,2)</f>
        <v>0</v>
      </c>
      <c r="K265" s="241" t="s">
        <v>19</v>
      </c>
      <c r="L265" s="246"/>
      <c r="M265" s="247" t="s">
        <v>19</v>
      </c>
      <c r="N265" s="248" t="s">
        <v>40</v>
      </c>
      <c r="O265" s="84"/>
      <c r="P265" s="215">
        <f>O265*H265</f>
        <v>0</v>
      </c>
      <c r="Q265" s="215">
        <v>0</v>
      </c>
      <c r="R265" s="215">
        <f>Q265*H265</f>
        <v>0</v>
      </c>
      <c r="S265" s="215">
        <v>0</v>
      </c>
      <c r="T265" s="216">
        <f>S265*H265</f>
        <v>0</v>
      </c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R265" s="217" t="s">
        <v>303</v>
      </c>
      <c r="AT265" s="217" t="s">
        <v>299</v>
      </c>
      <c r="AU265" s="217" t="s">
        <v>76</v>
      </c>
      <c r="AY265" s="17" t="s">
        <v>266</v>
      </c>
      <c r="BE265" s="218">
        <f>IF(N265="základní",J265,0)</f>
        <v>0</v>
      </c>
      <c r="BF265" s="218">
        <f>IF(N265="snížená",J265,0)</f>
        <v>0</v>
      </c>
      <c r="BG265" s="218">
        <f>IF(N265="zákl. přenesená",J265,0)</f>
        <v>0</v>
      </c>
      <c r="BH265" s="218">
        <f>IF(N265="sníž. přenesená",J265,0)</f>
        <v>0</v>
      </c>
      <c r="BI265" s="218">
        <f>IF(N265="nulová",J265,0)</f>
        <v>0</v>
      </c>
      <c r="BJ265" s="17" t="s">
        <v>76</v>
      </c>
      <c r="BK265" s="218">
        <f>ROUND(I265*H265,2)</f>
        <v>0</v>
      </c>
      <c r="BL265" s="17" t="s">
        <v>265</v>
      </c>
      <c r="BM265" s="217" t="s">
        <v>6682</v>
      </c>
    </row>
    <row r="266" s="2" customFormat="1">
      <c r="A266" s="38"/>
      <c r="B266" s="39"/>
      <c r="C266" s="40"/>
      <c r="D266" s="226" t="s">
        <v>2143</v>
      </c>
      <c r="E266" s="40"/>
      <c r="F266" s="265" t="s">
        <v>6679</v>
      </c>
      <c r="G266" s="40"/>
      <c r="H266" s="40"/>
      <c r="I266" s="221"/>
      <c r="J266" s="40"/>
      <c r="K266" s="40"/>
      <c r="L266" s="44"/>
      <c r="M266" s="222"/>
      <c r="N266" s="223"/>
      <c r="O266" s="84"/>
      <c r="P266" s="84"/>
      <c r="Q266" s="84"/>
      <c r="R266" s="84"/>
      <c r="S266" s="84"/>
      <c r="T266" s="85"/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T266" s="17" t="s">
        <v>2143</v>
      </c>
      <c r="AU266" s="17" t="s">
        <v>76</v>
      </c>
    </row>
    <row r="267" s="2" customFormat="1" ht="16.5" customHeight="1">
      <c r="A267" s="38"/>
      <c r="B267" s="39"/>
      <c r="C267" s="206" t="s">
        <v>1337</v>
      </c>
      <c r="D267" s="206" t="s">
        <v>267</v>
      </c>
      <c r="E267" s="207" t="s">
        <v>6683</v>
      </c>
      <c r="F267" s="208" t="s">
        <v>6684</v>
      </c>
      <c r="G267" s="209" t="s">
        <v>5069</v>
      </c>
      <c r="H267" s="210">
        <v>5</v>
      </c>
      <c r="I267" s="211"/>
      <c r="J267" s="212">
        <f>ROUND(I267*H267,2)</f>
        <v>0</v>
      </c>
      <c r="K267" s="208" t="s">
        <v>19</v>
      </c>
      <c r="L267" s="44"/>
      <c r="M267" s="213" t="s">
        <v>19</v>
      </c>
      <c r="N267" s="214" t="s">
        <v>40</v>
      </c>
      <c r="O267" s="84"/>
      <c r="P267" s="215">
        <f>O267*H267</f>
        <v>0</v>
      </c>
      <c r="Q267" s="215">
        <v>0</v>
      </c>
      <c r="R267" s="215">
        <f>Q267*H267</f>
        <v>0</v>
      </c>
      <c r="S267" s="215">
        <v>0</v>
      </c>
      <c r="T267" s="216">
        <f>S267*H267</f>
        <v>0</v>
      </c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R267" s="217" t="s">
        <v>265</v>
      </c>
      <c r="AT267" s="217" t="s">
        <v>267</v>
      </c>
      <c r="AU267" s="217" t="s">
        <v>76</v>
      </c>
      <c r="AY267" s="17" t="s">
        <v>266</v>
      </c>
      <c r="BE267" s="218">
        <f>IF(N267="základní",J267,0)</f>
        <v>0</v>
      </c>
      <c r="BF267" s="218">
        <f>IF(N267="snížená",J267,0)</f>
        <v>0</v>
      </c>
      <c r="BG267" s="218">
        <f>IF(N267="zákl. přenesená",J267,0)</f>
        <v>0</v>
      </c>
      <c r="BH267" s="218">
        <f>IF(N267="sníž. přenesená",J267,0)</f>
        <v>0</v>
      </c>
      <c r="BI267" s="218">
        <f>IF(N267="nulová",J267,0)</f>
        <v>0</v>
      </c>
      <c r="BJ267" s="17" t="s">
        <v>76</v>
      </c>
      <c r="BK267" s="218">
        <f>ROUND(I267*H267,2)</f>
        <v>0</v>
      </c>
      <c r="BL267" s="17" t="s">
        <v>265</v>
      </c>
      <c r="BM267" s="217" t="s">
        <v>6685</v>
      </c>
    </row>
    <row r="268" s="2" customFormat="1">
      <c r="A268" s="38"/>
      <c r="B268" s="39"/>
      <c r="C268" s="40"/>
      <c r="D268" s="226" t="s">
        <v>2143</v>
      </c>
      <c r="E268" s="40"/>
      <c r="F268" s="265" t="s">
        <v>6679</v>
      </c>
      <c r="G268" s="40"/>
      <c r="H268" s="40"/>
      <c r="I268" s="221"/>
      <c r="J268" s="40"/>
      <c r="K268" s="40"/>
      <c r="L268" s="44"/>
      <c r="M268" s="222"/>
      <c r="N268" s="223"/>
      <c r="O268" s="84"/>
      <c r="P268" s="84"/>
      <c r="Q268" s="84"/>
      <c r="R268" s="84"/>
      <c r="S268" s="84"/>
      <c r="T268" s="85"/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T268" s="17" t="s">
        <v>2143</v>
      </c>
      <c r="AU268" s="17" t="s">
        <v>76</v>
      </c>
    </row>
    <row r="269" s="2" customFormat="1" ht="16.5" customHeight="1">
      <c r="A269" s="38"/>
      <c r="B269" s="39"/>
      <c r="C269" s="206" t="s">
        <v>1343</v>
      </c>
      <c r="D269" s="206" t="s">
        <v>267</v>
      </c>
      <c r="E269" s="207" t="s">
        <v>6614</v>
      </c>
      <c r="F269" s="208" t="s">
        <v>6615</v>
      </c>
      <c r="G269" s="209" t="s">
        <v>5069</v>
      </c>
      <c r="H269" s="210">
        <v>5</v>
      </c>
      <c r="I269" s="211"/>
      <c r="J269" s="212">
        <f>ROUND(I269*H269,2)</f>
        <v>0</v>
      </c>
      <c r="K269" s="208" t="s">
        <v>19</v>
      </c>
      <c r="L269" s="44"/>
      <c r="M269" s="213" t="s">
        <v>19</v>
      </c>
      <c r="N269" s="214" t="s">
        <v>40</v>
      </c>
      <c r="O269" s="84"/>
      <c r="P269" s="215">
        <f>O269*H269</f>
        <v>0</v>
      </c>
      <c r="Q269" s="215">
        <v>0</v>
      </c>
      <c r="R269" s="215">
        <f>Q269*H269</f>
        <v>0</v>
      </c>
      <c r="S269" s="215">
        <v>0</v>
      </c>
      <c r="T269" s="216">
        <f>S269*H269</f>
        <v>0</v>
      </c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  <c r="AE269" s="38"/>
      <c r="AR269" s="217" t="s">
        <v>265</v>
      </c>
      <c r="AT269" s="217" t="s">
        <v>267</v>
      </c>
      <c r="AU269" s="217" t="s">
        <v>76</v>
      </c>
      <c r="AY269" s="17" t="s">
        <v>266</v>
      </c>
      <c r="BE269" s="218">
        <f>IF(N269="základní",J269,0)</f>
        <v>0</v>
      </c>
      <c r="BF269" s="218">
        <f>IF(N269="snížená",J269,0)</f>
        <v>0</v>
      </c>
      <c r="BG269" s="218">
        <f>IF(N269="zákl. přenesená",J269,0)</f>
        <v>0</v>
      </c>
      <c r="BH269" s="218">
        <f>IF(N269="sníž. přenesená",J269,0)</f>
        <v>0</v>
      </c>
      <c r="BI269" s="218">
        <f>IF(N269="nulová",J269,0)</f>
        <v>0</v>
      </c>
      <c r="BJ269" s="17" t="s">
        <v>76</v>
      </c>
      <c r="BK269" s="218">
        <f>ROUND(I269*H269,2)</f>
        <v>0</v>
      </c>
      <c r="BL269" s="17" t="s">
        <v>265</v>
      </c>
      <c r="BM269" s="217" t="s">
        <v>6686</v>
      </c>
    </row>
    <row r="270" s="2" customFormat="1">
      <c r="A270" s="38"/>
      <c r="B270" s="39"/>
      <c r="C270" s="40"/>
      <c r="D270" s="226" t="s">
        <v>2143</v>
      </c>
      <c r="E270" s="40"/>
      <c r="F270" s="265" t="s">
        <v>6679</v>
      </c>
      <c r="G270" s="40"/>
      <c r="H270" s="40"/>
      <c r="I270" s="221"/>
      <c r="J270" s="40"/>
      <c r="K270" s="40"/>
      <c r="L270" s="44"/>
      <c r="M270" s="222"/>
      <c r="N270" s="223"/>
      <c r="O270" s="84"/>
      <c r="P270" s="84"/>
      <c r="Q270" s="84"/>
      <c r="R270" s="84"/>
      <c r="S270" s="84"/>
      <c r="T270" s="85"/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T270" s="17" t="s">
        <v>2143</v>
      </c>
      <c r="AU270" s="17" t="s">
        <v>76</v>
      </c>
    </row>
    <row r="271" s="11" customFormat="1" ht="25.92" customHeight="1">
      <c r="A271" s="11"/>
      <c r="B271" s="192"/>
      <c r="C271" s="193"/>
      <c r="D271" s="194" t="s">
        <v>68</v>
      </c>
      <c r="E271" s="195" t="s">
        <v>6687</v>
      </c>
      <c r="F271" s="195" t="s">
        <v>6688</v>
      </c>
      <c r="G271" s="193"/>
      <c r="H271" s="193"/>
      <c r="I271" s="196"/>
      <c r="J271" s="197">
        <f>BK271</f>
        <v>0</v>
      </c>
      <c r="K271" s="193"/>
      <c r="L271" s="198"/>
      <c r="M271" s="199"/>
      <c r="N271" s="200"/>
      <c r="O271" s="200"/>
      <c r="P271" s="201">
        <f>SUM(P272:P285)</f>
        <v>0</v>
      </c>
      <c r="Q271" s="200"/>
      <c r="R271" s="201">
        <f>SUM(R272:R285)</f>
        <v>0</v>
      </c>
      <c r="S271" s="200"/>
      <c r="T271" s="202">
        <f>SUM(T272:T285)</f>
        <v>0</v>
      </c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R271" s="203" t="s">
        <v>76</v>
      </c>
      <c r="AT271" s="204" t="s">
        <v>68</v>
      </c>
      <c r="AU271" s="204" t="s">
        <v>69</v>
      </c>
      <c r="AY271" s="203" t="s">
        <v>266</v>
      </c>
      <c r="BK271" s="205">
        <f>SUM(BK272:BK285)</f>
        <v>0</v>
      </c>
    </row>
    <row r="272" s="2" customFormat="1" ht="16.5" customHeight="1">
      <c r="A272" s="38"/>
      <c r="B272" s="39"/>
      <c r="C272" s="239" t="s">
        <v>1353</v>
      </c>
      <c r="D272" s="239" t="s">
        <v>299</v>
      </c>
      <c r="E272" s="240" t="s">
        <v>6689</v>
      </c>
      <c r="F272" s="241" t="s">
        <v>6690</v>
      </c>
      <c r="G272" s="242" t="s">
        <v>5069</v>
      </c>
      <c r="H272" s="243">
        <v>1</v>
      </c>
      <c r="I272" s="244"/>
      <c r="J272" s="245">
        <f>ROUND(I272*H272,2)</f>
        <v>0</v>
      </c>
      <c r="K272" s="241" t="s">
        <v>19</v>
      </c>
      <c r="L272" s="246"/>
      <c r="M272" s="247" t="s">
        <v>19</v>
      </c>
      <c r="N272" s="248" t="s">
        <v>40</v>
      </c>
      <c r="O272" s="84"/>
      <c r="P272" s="215">
        <f>O272*H272</f>
        <v>0</v>
      </c>
      <c r="Q272" s="215">
        <v>0</v>
      </c>
      <c r="R272" s="215">
        <f>Q272*H272</f>
        <v>0</v>
      </c>
      <c r="S272" s="215">
        <v>0</v>
      </c>
      <c r="T272" s="216">
        <f>S272*H272</f>
        <v>0</v>
      </c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R272" s="217" t="s">
        <v>303</v>
      </c>
      <c r="AT272" s="217" t="s">
        <v>299</v>
      </c>
      <c r="AU272" s="217" t="s">
        <v>76</v>
      </c>
      <c r="AY272" s="17" t="s">
        <v>266</v>
      </c>
      <c r="BE272" s="218">
        <f>IF(N272="základní",J272,0)</f>
        <v>0</v>
      </c>
      <c r="BF272" s="218">
        <f>IF(N272="snížená",J272,0)</f>
        <v>0</v>
      </c>
      <c r="BG272" s="218">
        <f>IF(N272="zákl. přenesená",J272,0)</f>
        <v>0</v>
      </c>
      <c r="BH272" s="218">
        <f>IF(N272="sníž. přenesená",J272,0)</f>
        <v>0</v>
      </c>
      <c r="BI272" s="218">
        <f>IF(N272="nulová",J272,0)</f>
        <v>0</v>
      </c>
      <c r="BJ272" s="17" t="s">
        <v>76</v>
      </c>
      <c r="BK272" s="218">
        <f>ROUND(I272*H272,2)</f>
        <v>0</v>
      </c>
      <c r="BL272" s="17" t="s">
        <v>265</v>
      </c>
      <c r="BM272" s="217" t="s">
        <v>6691</v>
      </c>
    </row>
    <row r="273" s="2" customFormat="1">
      <c r="A273" s="38"/>
      <c r="B273" s="39"/>
      <c r="C273" s="40"/>
      <c r="D273" s="226" t="s">
        <v>2143</v>
      </c>
      <c r="E273" s="40"/>
      <c r="F273" s="265" t="s">
        <v>6692</v>
      </c>
      <c r="G273" s="40"/>
      <c r="H273" s="40"/>
      <c r="I273" s="221"/>
      <c r="J273" s="40"/>
      <c r="K273" s="40"/>
      <c r="L273" s="44"/>
      <c r="M273" s="222"/>
      <c r="N273" s="223"/>
      <c r="O273" s="84"/>
      <c r="P273" s="84"/>
      <c r="Q273" s="84"/>
      <c r="R273" s="84"/>
      <c r="S273" s="84"/>
      <c r="T273" s="85"/>
      <c r="U273" s="38"/>
      <c r="V273" s="38"/>
      <c r="W273" s="38"/>
      <c r="X273" s="38"/>
      <c r="Y273" s="38"/>
      <c r="Z273" s="38"/>
      <c r="AA273" s="38"/>
      <c r="AB273" s="38"/>
      <c r="AC273" s="38"/>
      <c r="AD273" s="38"/>
      <c r="AE273" s="38"/>
      <c r="AT273" s="17" t="s">
        <v>2143</v>
      </c>
      <c r="AU273" s="17" t="s">
        <v>76</v>
      </c>
    </row>
    <row r="274" s="2" customFormat="1" ht="24.15" customHeight="1">
      <c r="A274" s="38"/>
      <c r="B274" s="39"/>
      <c r="C274" s="239" t="s">
        <v>90</v>
      </c>
      <c r="D274" s="239" t="s">
        <v>299</v>
      </c>
      <c r="E274" s="240" t="s">
        <v>6693</v>
      </c>
      <c r="F274" s="241" t="s">
        <v>6694</v>
      </c>
      <c r="G274" s="242" t="s">
        <v>5069</v>
      </c>
      <c r="H274" s="243">
        <v>2</v>
      </c>
      <c r="I274" s="244"/>
      <c r="J274" s="245">
        <f>ROUND(I274*H274,2)</f>
        <v>0</v>
      </c>
      <c r="K274" s="241" t="s">
        <v>19</v>
      </c>
      <c r="L274" s="246"/>
      <c r="M274" s="247" t="s">
        <v>19</v>
      </c>
      <c r="N274" s="248" t="s">
        <v>40</v>
      </c>
      <c r="O274" s="84"/>
      <c r="P274" s="215">
        <f>O274*H274</f>
        <v>0</v>
      </c>
      <c r="Q274" s="215">
        <v>0</v>
      </c>
      <c r="R274" s="215">
        <f>Q274*H274</f>
        <v>0</v>
      </c>
      <c r="S274" s="215">
        <v>0</v>
      </c>
      <c r="T274" s="216">
        <f>S274*H274</f>
        <v>0</v>
      </c>
      <c r="U274" s="38"/>
      <c r="V274" s="38"/>
      <c r="W274" s="38"/>
      <c r="X274" s="38"/>
      <c r="Y274" s="38"/>
      <c r="Z274" s="38"/>
      <c r="AA274" s="38"/>
      <c r="AB274" s="38"/>
      <c r="AC274" s="38"/>
      <c r="AD274" s="38"/>
      <c r="AE274" s="38"/>
      <c r="AR274" s="217" t="s">
        <v>303</v>
      </c>
      <c r="AT274" s="217" t="s">
        <v>299</v>
      </c>
      <c r="AU274" s="217" t="s">
        <v>76</v>
      </c>
      <c r="AY274" s="17" t="s">
        <v>266</v>
      </c>
      <c r="BE274" s="218">
        <f>IF(N274="základní",J274,0)</f>
        <v>0</v>
      </c>
      <c r="BF274" s="218">
        <f>IF(N274="snížená",J274,0)</f>
        <v>0</v>
      </c>
      <c r="BG274" s="218">
        <f>IF(N274="zákl. přenesená",J274,0)</f>
        <v>0</v>
      </c>
      <c r="BH274" s="218">
        <f>IF(N274="sníž. přenesená",J274,0)</f>
        <v>0</v>
      </c>
      <c r="BI274" s="218">
        <f>IF(N274="nulová",J274,0)</f>
        <v>0</v>
      </c>
      <c r="BJ274" s="17" t="s">
        <v>76</v>
      </c>
      <c r="BK274" s="218">
        <f>ROUND(I274*H274,2)</f>
        <v>0</v>
      </c>
      <c r="BL274" s="17" t="s">
        <v>265</v>
      </c>
      <c r="BM274" s="217" t="s">
        <v>96</v>
      </c>
    </row>
    <row r="275" s="2" customFormat="1">
      <c r="A275" s="38"/>
      <c r="B275" s="39"/>
      <c r="C275" s="40"/>
      <c r="D275" s="226" t="s">
        <v>2143</v>
      </c>
      <c r="E275" s="40"/>
      <c r="F275" s="265" t="s">
        <v>6692</v>
      </c>
      <c r="G275" s="40"/>
      <c r="H275" s="40"/>
      <c r="I275" s="221"/>
      <c r="J275" s="40"/>
      <c r="K275" s="40"/>
      <c r="L275" s="44"/>
      <c r="M275" s="222"/>
      <c r="N275" s="223"/>
      <c r="O275" s="84"/>
      <c r="P275" s="84"/>
      <c r="Q275" s="84"/>
      <c r="R275" s="84"/>
      <c r="S275" s="84"/>
      <c r="T275" s="85"/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T275" s="17" t="s">
        <v>2143</v>
      </c>
      <c r="AU275" s="17" t="s">
        <v>76</v>
      </c>
    </row>
    <row r="276" s="2" customFormat="1" ht="16.5" customHeight="1">
      <c r="A276" s="38"/>
      <c r="B276" s="39"/>
      <c r="C276" s="206" t="s">
        <v>1370</v>
      </c>
      <c r="D276" s="206" t="s">
        <v>267</v>
      </c>
      <c r="E276" s="207" t="s">
        <v>6695</v>
      </c>
      <c r="F276" s="208" t="s">
        <v>6696</v>
      </c>
      <c r="G276" s="209" t="s">
        <v>5069</v>
      </c>
      <c r="H276" s="210">
        <v>1</v>
      </c>
      <c r="I276" s="211"/>
      <c r="J276" s="212">
        <f>ROUND(I276*H276,2)</f>
        <v>0</v>
      </c>
      <c r="K276" s="208" t="s">
        <v>19</v>
      </c>
      <c r="L276" s="44"/>
      <c r="M276" s="213" t="s">
        <v>19</v>
      </c>
      <c r="N276" s="214" t="s">
        <v>40</v>
      </c>
      <c r="O276" s="84"/>
      <c r="P276" s="215">
        <f>O276*H276</f>
        <v>0</v>
      </c>
      <c r="Q276" s="215">
        <v>0</v>
      </c>
      <c r="R276" s="215">
        <f>Q276*H276</f>
        <v>0</v>
      </c>
      <c r="S276" s="215">
        <v>0</v>
      </c>
      <c r="T276" s="216">
        <f>S276*H276</f>
        <v>0</v>
      </c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  <c r="AR276" s="217" t="s">
        <v>265</v>
      </c>
      <c r="AT276" s="217" t="s">
        <v>267</v>
      </c>
      <c r="AU276" s="217" t="s">
        <v>76</v>
      </c>
      <c r="AY276" s="17" t="s">
        <v>266</v>
      </c>
      <c r="BE276" s="218">
        <f>IF(N276="základní",J276,0)</f>
        <v>0</v>
      </c>
      <c r="BF276" s="218">
        <f>IF(N276="snížená",J276,0)</f>
        <v>0</v>
      </c>
      <c r="BG276" s="218">
        <f>IF(N276="zákl. přenesená",J276,0)</f>
        <v>0</v>
      </c>
      <c r="BH276" s="218">
        <f>IF(N276="sníž. přenesená",J276,0)</f>
        <v>0</v>
      </c>
      <c r="BI276" s="218">
        <f>IF(N276="nulová",J276,0)</f>
        <v>0</v>
      </c>
      <c r="BJ276" s="17" t="s">
        <v>76</v>
      </c>
      <c r="BK276" s="218">
        <f>ROUND(I276*H276,2)</f>
        <v>0</v>
      </c>
      <c r="BL276" s="17" t="s">
        <v>265</v>
      </c>
      <c r="BM276" s="217" t="s">
        <v>6697</v>
      </c>
    </row>
    <row r="277" s="2" customFormat="1">
      <c r="A277" s="38"/>
      <c r="B277" s="39"/>
      <c r="C277" s="40"/>
      <c r="D277" s="226" t="s">
        <v>2143</v>
      </c>
      <c r="E277" s="40"/>
      <c r="F277" s="265" t="s">
        <v>6692</v>
      </c>
      <c r="G277" s="40"/>
      <c r="H277" s="40"/>
      <c r="I277" s="221"/>
      <c r="J277" s="40"/>
      <c r="K277" s="40"/>
      <c r="L277" s="44"/>
      <c r="M277" s="222"/>
      <c r="N277" s="223"/>
      <c r="O277" s="84"/>
      <c r="P277" s="84"/>
      <c r="Q277" s="84"/>
      <c r="R277" s="84"/>
      <c r="S277" s="84"/>
      <c r="T277" s="85"/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T277" s="17" t="s">
        <v>2143</v>
      </c>
      <c r="AU277" s="17" t="s">
        <v>76</v>
      </c>
    </row>
    <row r="278" s="2" customFormat="1" ht="16.5" customHeight="1">
      <c r="A278" s="38"/>
      <c r="B278" s="39"/>
      <c r="C278" s="206" t="s">
        <v>1377</v>
      </c>
      <c r="D278" s="206" t="s">
        <v>267</v>
      </c>
      <c r="E278" s="207" t="s">
        <v>6698</v>
      </c>
      <c r="F278" s="208" t="s">
        <v>6699</v>
      </c>
      <c r="G278" s="209" t="s">
        <v>5069</v>
      </c>
      <c r="H278" s="210">
        <v>2</v>
      </c>
      <c r="I278" s="211"/>
      <c r="J278" s="212">
        <f>ROUND(I278*H278,2)</f>
        <v>0</v>
      </c>
      <c r="K278" s="208" t="s">
        <v>19</v>
      </c>
      <c r="L278" s="44"/>
      <c r="M278" s="213" t="s">
        <v>19</v>
      </c>
      <c r="N278" s="214" t="s">
        <v>40</v>
      </c>
      <c r="O278" s="84"/>
      <c r="P278" s="215">
        <f>O278*H278</f>
        <v>0</v>
      </c>
      <c r="Q278" s="215">
        <v>0</v>
      </c>
      <c r="R278" s="215">
        <f>Q278*H278</f>
        <v>0</v>
      </c>
      <c r="S278" s="215">
        <v>0</v>
      </c>
      <c r="T278" s="216">
        <f>S278*H278</f>
        <v>0</v>
      </c>
      <c r="U278" s="38"/>
      <c r="V278" s="38"/>
      <c r="W278" s="38"/>
      <c r="X278" s="38"/>
      <c r="Y278" s="38"/>
      <c r="Z278" s="38"/>
      <c r="AA278" s="38"/>
      <c r="AB278" s="38"/>
      <c r="AC278" s="38"/>
      <c r="AD278" s="38"/>
      <c r="AE278" s="38"/>
      <c r="AR278" s="217" t="s">
        <v>265</v>
      </c>
      <c r="AT278" s="217" t="s">
        <v>267</v>
      </c>
      <c r="AU278" s="217" t="s">
        <v>76</v>
      </c>
      <c r="AY278" s="17" t="s">
        <v>266</v>
      </c>
      <c r="BE278" s="218">
        <f>IF(N278="základní",J278,0)</f>
        <v>0</v>
      </c>
      <c r="BF278" s="218">
        <f>IF(N278="snížená",J278,0)</f>
        <v>0</v>
      </c>
      <c r="BG278" s="218">
        <f>IF(N278="zákl. přenesená",J278,0)</f>
        <v>0</v>
      </c>
      <c r="BH278" s="218">
        <f>IF(N278="sníž. přenesená",J278,0)</f>
        <v>0</v>
      </c>
      <c r="BI278" s="218">
        <f>IF(N278="nulová",J278,0)</f>
        <v>0</v>
      </c>
      <c r="BJ278" s="17" t="s">
        <v>76</v>
      </c>
      <c r="BK278" s="218">
        <f>ROUND(I278*H278,2)</f>
        <v>0</v>
      </c>
      <c r="BL278" s="17" t="s">
        <v>265</v>
      </c>
      <c r="BM278" s="217" t="s">
        <v>1639</v>
      </c>
    </row>
    <row r="279" s="2" customFormat="1">
      <c r="A279" s="38"/>
      <c r="B279" s="39"/>
      <c r="C279" s="40"/>
      <c r="D279" s="226" t="s">
        <v>2143</v>
      </c>
      <c r="E279" s="40"/>
      <c r="F279" s="265" t="s">
        <v>6692</v>
      </c>
      <c r="G279" s="40"/>
      <c r="H279" s="40"/>
      <c r="I279" s="221"/>
      <c r="J279" s="40"/>
      <c r="K279" s="40"/>
      <c r="L279" s="44"/>
      <c r="M279" s="222"/>
      <c r="N279" s="223"/>
      <c r="O279" s="84"/>
      <c r="P279" s="84"/>
      <c r="Q279" s="84"/>
      <c r="R279" s="84"/>
      <c r="S279" s="84"/>
      <c r="T279" s="85"/>
      <c r="U279" s="38"/>
      <c r="V279" s="38"/>
      <c r="W279" s="38"/>
      <c r="X279" s="38"/>
      <c r="Y279" s="38"/>
      <c r="Z279" s="38"/>
      <c r="AA279" s="38"/>
      <c r="AB279" s="38"/>
      <c r="AC279" s="38"/>
      <c r="AD279" s="38"/>
      <c r="AE279" s="38"/>
      <c r="AT279" s="17" t="s">
        <v>2143</v>
      </c>
      <c r="AU279" s="17" t="s">
        <v>76</v>
      </c>
    </row>
    <row r="280" s="2" customFormat="1" ht="16.5" customHeight="1">
      <c r="A280" s="38"/>
      <c r="B280" s="39"/>
      <c r="C280" s="206" t="s">
        <v>1384</v>
      </c>
      <c r="D280" s="206" t="s">
        <v>267</v>
      </c>
      <c r="E280" s="207" t="s">
        <v>6700</v>
      </c>
      <c r="F280" s="208" t="s">
        <v>6701</v>
      </c>
      <c r="G280" s="209" t="s">
        <v>5069</v>
      </c>
      <c r="H280" s="210">
        <v>2</v>
      </c>
      <c r="I280" s="211"/>
      <c r="J280" s="212">
        <f>ROUND(I280*H280,2)</f>
        <v>0</v>
      </c>
      <c r="K280" s="208" t="s">
        <v>19</v>
      </c>
      <c r="L280" s="44"/>
      <c r="M280" s="213" t="s">
        <v>19</v>
      </c>
      <c r="N280" s="214" t="s">
        <v>40</v>
      </c>
      <c r="O280" s="84"/>
      <c r="P280" s="215">
        <f>O280*H280</f>
        <v>0</v>
      </c>
      <c r="Q280" s="215">
        <v>0</v>
      </c>
      <c r="R280" s="215">
        <f>Q280*H280</f>
        <v>0</v>
      </c>
      <c r="S280" s="215">
        <v>0</v>
      </c>
      <c r="T280" s="216">
        <f>S280*H280</f>
        <v>0</v>
      </c>
      <c r="U280" s="38"/>
      <c r="V280" s="38"/>
      <c r="W280" s="38"/>
      <c r="X280" s="38"/>
      <c r="Y280" s="38"/>
      <c r="Z280" s="38"/>
      <c r="AA280" s="38"/>
      <c r="AB280" s="38"/>
      <c r="AC280" s="38"/>
      <c r="AD280" s="38"/>
      <c r="AE280" s="38"/>
      <c r="AR280" s="217" t="s">
        <v>265</v>
      </c>
      <c r="AT280" s="217" t="s">
        <v>267</v>
      </c>
      <c r="AU280" s="217" t="s">
        <v>76</v>
      </c>
      <c r="AY280" s="17" t="s">
        <v>266</v>
      </c>
      <c r="BE280" s="218">
        <f>IF(N280="základní",J280,0)</f>
        <v>0</v>
      </c>
      <c r="BF280" s="218">
        <f>IF(N280="snížená",J280,0)</f>
        <v>0</v>
      </c>
      <c r="BG280" s="218">
        <f>IF(N280="zákl. přenesená",J280,0)</f>
        <v>0</v>
      </c>
      <c r="BH280" s="218">
        <f>IF(N280="sníž. přenesená",J280,0)</f>
        <v>0</v>
      </c>
      <c r="BI280" s="218">
        <f>IF(N280="nulová",J280,0)</f>
        <v>0</v>
      </c>
      <c r="BJ280" s="17" t="s">
        <v>76</v>
      </c>
      <c r="BK280" s="218">
        <f>ROUND(I280*H280,2)</f>
        <v>0</v>
      </c>
      <c r="BL280" s="17" t="s">
        <v>265</v>
      </c>
      <c r="BM280" s="217" t="s">
        <v>6702</v>
      </c>
    </row>
    <row r="281" s="2" customFormat="1">
      <c r="A281" s="38"/>
      <c r="B281" s="39"/>
      <c r="C281" s="40"/>
      <c r="D281" s="226" t="s">
        <v>2143</v>
      </c>
      <c r="E281" s="40"/>
      <c r="F281" s="265" t="s">
        <v>6692</v>
      </c>
      <c r="G281" s="40"/>
      <c r="H281" s="40"/>
      <c r="I281" s="221"/>
      <c r="J281" s="40"/>
      <c r="K281" s="40"/>
      <c r="L281" s="44"/>
      <c r="M281" s="222"/>
      <c r="N281" s="223"/>
      <c r="O281" s="84"/>
      <c r="P281" s="84"/>
      <c r="Q281" s="84"/>
      <c r="R281" s="84"/>
      <c r="S281" s="84"/>
      <c r="T281" s="85"/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T281" s="17" t="s">
        <v>2143</v>
      </c>
      <c r="AU281" s="17" t="s">
        <v>76</v>
      </c>
    </row>
    <row r="282" s="2" customFormat="1" ht="24.15" customHeight="1">
      <c r="A282" s="38"/>
      <c r="B282" s="39"/>
      <c r="C282" s="239" t="s">
        <v>1391</v>
      </c>
      <c r="D282" s="239" t="s">
        <v>299</v>
      </c>
      <c r="E282" s="240" t="s">
        <v>6589</v>
      </c>
      <c r="F282" s="241" t="s">
        <v>6590</v>
      </c>
      <c r="G282" s="242" t="s">
        <v>5035</v>
      </c>
      <c r="H282" s="243">
        <v>80</v>
      </c>
      <c r="I282" s="244"/>
      <c r="J282" s="245">
        <f>ROUND(I282*H282,2)</f>
        <v>0</v>
      </c>
      <c r="K282" s="241" t="s">
        <v>19</v>
      </c>
      <c r="L282" s="246"/>
      <c r="M282" s="247" t="s">
        <v>19</v>
      </c>
      <c r="N282" s="248" t="s">
        <v>40</v>
      </c>
      <c r="O282" s="84"/>
      <c r="P282" s="215">
        <f>O282*H282</f>
        <v>0</v>
      </c>
      <c r="Q282" s="215">
        <v>0</v>
      </c>
      <c r="R282" s="215">
        <f>Q282*H282</f>
        <v>0</v>
      </c>
      <c r="S282" s="215">
        <v>0</v>
      </c>
      <c r="T282" s="216">
        <f>S282*H282</f>
        <v>0</v>
      </c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  <c r="AR282" s="217" t="s">
        <v>303</v>
      </c>
      <c r="AT282" s="217" t="s">
        <v>299</v>
      </c>
      <c r="AU282" s="217" t="s">
        <v>76</v>
      </c>
      <c r="AY282" s="17" t="s">
        <v>266</v>
      </c>
      <c r="BE282" s="218">
        <f>IF(N282="základní",J282,0)</f>
        <v>0</v>
      </c>
      <c r="BF282" s="218">
        <f>IF(N282="snížená",J282,0)</f>
        <v>0</v>
      </c>
      <c r="BG282" s="218">
        <f>IF(N282="zákl. přenesená",J282,0)</f>
        <v>0</v>
      </c>
      <c r="BH282" s="218">
        <f>IF(N282="sníž. přenesená",J282,0)</f>
        <v>0</v>
      </c>
      <c r="BI282" s="218">
        <f>IF(N282="nulová",J282,0)</f>
        <v>0</v>
      </c>
      <c r="BJ282" s="17" t="s">
        <v>76</v>
      </c>
      <c r="BK282" s="218">
        <f>ROUND(I282*H282,2)</f>
        <v>0</v>
      </c>
      <c r="BL282" s="17" t="s">
        <v>265</v>
      </c>
      <c r="BM282" s="217" t="s">
        <v>6703</v>
      </c>
    </row>
    <row r="283" s="2" customFormat="1">
      <c r="A283" s="38"/>
      <c r="B283" s="39"/>
      <c r="C283" s="40"/>
      <c r="D283" s="226" t="s">
        <v>2143</v>
      </c>
      <c r="E283" s="40"/>
      <c r="F283" s="265" t="s">
        <v>6692</v>
      </c>
      <c r="G283" s="40"/>
      <c r="H283" s="40"/>
      <c r="I283" s="221"/>
      <c r="J283" s="40"/>
      <c r="K283" s="40"/>
      <c r="L283" s="44"/>
      <c r="M283" s="222"/>
      <c r="N283" s="223"/>
      <c r="O283" s="84"/>
      <c r="P283" s="84"/>
      <c r="Q283" s="84"/>
      <c r="R283" s="84"/>
      <c r="S283" s="84"/>
      <c r="T283" s="85"/>
      <c r="U283" s="38"/>
      <c r="V283" s="38"/>
      <c r="W283" s="38"/>
      <c r="X283" s="38"/>
      <c r="Y283" s="38"/>
      <c r="Z283" s="38"/>
      <c r="AA283" s="38"/>
      <c r="AB283" s="38"/>
      <c r="AC283" s="38"/>
      <c r="AD283" s="38"/>
      <c r="AE283" s="38"/>
      <c r="AT283" s="17" t="s">
        <v>2143</v>
      </c>
      <c r="AU283" s="17" t="s">
        <v>76</v>
      </c>
    </row>
    <row r="284" s="2" customFormat="1" ht="16.5" customHeight="1">
      <c r="A284" s="38"/>
      <c r="B284" s="39"/>
      <c r="C284" s="206" t="s">
        <v>1401</v>
      </c>
      <c r="D284" s="206" t="s">
        <v>267</v>
      </c>
      <c r="E284" s="207" t="s">
        <v>6574</v>
      </c>
      <c r="F284" s="208" t="s">
        <v>6704</v>
      </c>
      <c r="G284" s="209" t="s">
        <v>5069</v>
      </c>
      <c r="H284" s="210">
        <v>1</v>
      </c>
      <c r="I284" s="211"/>
      <c r="J284" s="212">
        <f>ROUND(I284*H284,2)</f>
        <v>0</v>
      </c>
      <c r="K284" s="208" t="s">
        <v>19</v>
      </c>
      <c r="L284" s="44"/>
      <c r="M284" s="213" t="s">
        <v>19</v>
      </c>
      <c r="N284" s="214" t="s">
        <v>40</v>
      </c>
      <c r="O284" s="84"/>
      <c r="P284" s="215">
        <f>O284*H284</f>
        <v>0</v>
      </c>
      <c r="Q284" s="215">
        <v>0</v>
      </c>
      <c r="R284" s="215">
        <f>Q284*H284</f>
        <v>0</v>
      </c>
      <c r="S284" s="215">
        <v>0</v>
      </c>
      <c r="T284" s="216">
        <f>S284*H284</f>
        <v>0</v>
      </c>
      <c r="U284" s="38"/>
      <c r="V284" s="38"/>
      <c r="W284" s="38"/>
      <c r="X284" s="38"/>
      <c r="Y284" s="38"/>
      <c r="Z284" s="38"/>
      <c r="AA284" s="38"/>
      <c r="AB284" s="38"/>
      <c r="AC284" s="38"/>
      <c r="AD284" s="38"/>
      <c r="AE284" s="38"/>
      <c r="AR284" s="217" t="s">
        <v>265</v>
      </c>
      <c r="AT284" s="217" t="s">
        <v>267</v>
      </c>
      <c r="AU284" s="217" t="s">
        <v>76</v>
      </c>
      <c r="AY284" s="17" t="s">
        <v>266</v>
      </c>
      <c r="BE284" s="218">
        <f>IF(N284="základní",J284,0)</f>
        <v>0</v>
      </c>
      <c r="BF284" s="218">
        <f>IF(N284="snížená",J284,0)</f>
        <v>0</v>
      </c>
      <c r="BG284" s="218">
        <f>IF(N284="zákl. přenesená",J284,0)</f>
        <v>0</v>
      </c>
      <c r="BH284" s="218">
        <f>IF(N284="sníž. přenesená",J284,0)</f>
        <v>0</v>
      </c>
      <c r="BI284" s="218">
        <f>IF(N284="nulová",J284,0)</f>
        <v>0</v>
      </c>
      <c r="BJ284" s="17" t="s">
        <v>76</v>
      </c>
      <c r="BK284" s="218">
        <f>ROUND(I284*H284,2)</f>
        <v>0</v>
      </c>
      <c r="BL284" s="17" t="s">
        <v>265</v>
      </c>
      <c r="BM284" s="217" t="s">
        <v>6705</v>
      </c>
    </row>
    <row r="285" s="2" customFormat="1">
      <c r="A285" s="38"/>
      <c r="B285" s="39"/>
      <c r="C285" s="40"/>
      <c r="D285" s="226" t="s">
        <v>2143</v>
      </c>
      <c r="E285" s="40"/>
      <c r="F285" s="265" t="s">
        <v>6692</v>
      </c>
      <c r="G285" s="40"/>
      <c r="H285" s="40"/>
      <c r="I285" s="221"/>
      <c r="J285" s="40"/>
      <c r="K285" s="40"/>
      <c r="L285" s="44"/>
      <c r="M285" s="222"/>
      <c r="N285" s="223"/>
      <c r="O285" s="84"/>
      <c r="P285" s="84"/>
      <c r="Q285" s="84"/>
      <c r="R285" s="84"/>
      <c r="S285" s="84"/>
      <c r="T285" s="85"/>
      <c r="U285" s="38"/>
      <c r="V285" s="38"/>
      <c r="W285" s="38"/>
      <c r="X285" s="38"/>
      <c r="Y285" s="38"/>
      <c r="Z285" s="38"/>
      <c r="AA285" s="38"/>
      <c r="AB285" s="38"/>
      <c r="AC285" s="38"/>
      <c r="AD285" s="38"/>
      <c r="AE285" s="38"/>
      <c r="AT285" s="17" t="s">
        <v>2143</v>
      </c>
      <c r="AU285" s="17" t="s">
        <v>76</v>
      </c>
    </row>
    <row r="286" s="11" customFormat="1" ht="25.92" customHeight="1">
      <c r="A286" s="11"/>
      <c r="B286" s="192"/>
      <c r="C286" s="193"/>
      <c r="D286" s="194" t="s">
        <v>68</v>
      </c>
      <c r="E286" s="195" t="s">
        <v>6706</v>
      </c>
      <c r="F286" s="195" t="s">
        <v>6707</v>
      </c>
      <c r="G286" s="193"/>
      <c r="H286" s="193"/>
      <c r="I286" s="196"/>
      <c r="J286" s="197">
        <f>BK286</f>
        <v>0</v>
      </c>
      <c r="K286" s="193"/>
      <c r="L286" s="198"/>
      <c r="M286" s="199"/>
      <c r="N286" s="200"/>
      <c r="O286" s="200"/>
      <c r="P286" s="201">
        <f>SUM(P287:P297)</f>
        <v>0</v>
      </c>
      <c r="Q286" s="200"/>
      <c r="R286" s="201">
        <f>SUM(R287:R297)</f>
        <v>0</v>
      </c>
      <c r="S286" s="200"/>
      <c r="T286" s="202">
        <f>SUM(T287:T297)</f>
        <v>0</v>
      </c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R286" s="203" t="s">
        <v>76</v>
      </c>
      <c r="AT286" s="204" t="s">
        <v>68</v>
      </c>
      <c r="AU286" s="204" t="s">
        <v>69</v>
      </c>
      <c r="AY286" s="203" t="s">
        <v>266</v>
      </c>
      <c r="BK286" s="205">
        <f>SUM(BK287:BK297)</f>
        <v>0</v>
      </c>
    </row>
    <row r="287" s="2" customFormat="1" ht="16.5" customHeight="1">
      <c r="A287" s="38"/>
      <c r="B287" s="39"/>
      <c r="C287" s="239" t="s">
        <v>1408</v>
      </c>
      <c r="D287" s="239" t="s">
        <v>299</v>
      </c>
      <c r="E287" s="240" t="s">
        <v>6708</v>
      </c>
      <c r="F287" s="241" t="s">
        <v>6709</v>
      </c>
      <c r="G287" s="242" t="s">
        <v>5035</v>
      </c>
      <c r="H287" s="243">
        <v>1350</v>
      </c>
      <c r="I287" s="244"/>
      <c r="J287" s="245">
        <f>ROUND(I287*H287,2)</f>
        <v>0</v>
      </c>
      <c r="K287" s="241" t="s">
        <v>19</v>
      </c>
      <c r="L287" s="246"/>
      <c r="M287" s="247" t="s">
        <v>19</v>
      </c>
      <c r="N287" s="248" t="s">
        <v>40</v>
      </c>
      <c r="O287" s="84"/>
      <c r="P287" s="215">
        <f>O287*H287</f>
        <v>0</v>
      </c>
      <c r="Q287" s="215">
        <v>0</v>
      </c>
      <c r="R287" s="215">
        <f>Q287*H287</f>
        <v>0</v>
      </c>
      <c r="S287" s="215">
        <v>0</v>
      </c>
      <c r="T287" s="216">
        <f>S287*H287</f>
        <v>0</v>
      </c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R287" s="217" t="s">
        <v>303</v>
      </c>
      <c r="AT287" s="217" t="s">
        <v>299</v>
      </c>
      <c r="AU287" s="217" t="s">
        <v>76</v>
      </c>
      <c r="AY287" s="17" t="s">
        <v>266</v>
      </c>
      <c r="BE287" s="218">
        <f>IF(N287="základní",J287,0)</f>
        <v>0</v>
      </c>
      <c r="BF287" s="218">
        <f>IF(N287="snížená",J287,0)</f>
        <v>0</v>
      </c>
      <c r="BG287" s="218">
        <f>IF(N287="zákl. přenesená",J287,0)</f>
        <v>0</v>
      </c>
      <c r="BH287" s="218">
        <f>IF(N287="sníž. přenesená",J287,0)</f>
        <v>0</v>
      </c>
      <c r="BI287" s="218">
        <f>IF(N287="nulová",J287,0)</f>
        <v>0</v>
      </c>
      <c r="BJ287" s="17" t="s">
        <v>76</v>
      </c>
      <c r="BK287" s="218">
        <f>ROUND(I287*H287,2)</f>
        <v>0</v>
      </c>
      <c r="BL287" s="17" t="s">
        <v>265</v>
      </c>
      <c r="BM287" s="217" t="s">
        <v>6710</v>
      </c>
    </row>
    <row r="288" s="2" customFormat="1" ht="21.75" customHeight="1">
      <c r="A288" s="38"/>
      <c r="B288" s="39"/>
      <c r="C288" s="239" t="s">
        <v>1415</v>
      </c>
      <c r="D288" s="239" t="s">
        <v>299</v>
      </c>
      <c r="E288" s="240" t="s">
        <v>6711</v>
      </c>
      <c r="F288" s="241" t="s">
        <v>6712</v>
      </c>
      <c r="G288" s="242" t="s">
        <v>5035</v>
      </c>
      <c r="H288" s="243">
        <v>375</v>
      </c>
      <c r="I288" s="244"/>
      <c r="J288" s="245">
        <f>ROUND(I288*H288,2)</f>
        <v>0</v>
      </c>
      <c r="K288" s="241" t="s">
        <v>19</v>
      </c>
      <c r="L288" s="246"/>
      <c r="M288" s="247" t="s">
        <v>19</v>
      </c>
      <c r="N288" s="248" t="s">
        <v>40</v>
      </c>
      <c r="O288" s="84"/>
      <c r="P288" s="215">
        <f>O288*H288</f>
        <v>0</v>
      </c>
      <c r="Q288" s="215">
        <v>0</v>
      </c>
      <c r="R288" s="215">
        <f>Q288*H288</f>
        <v>0</v>
      </c>
      <c r="S288" s="215">
        <v>0</v>
      </c>
      <c r="T288" s="216">
        <f>S288*H288</f>
        <v>0</v>
      </c>
      <c r="U288" s="38"/>
      <c r="V288" s="38"/>
      <c r="W288" s="38"/>
      <c r="X288" s="38"/>
      <c r="Y288" s="38"/>
      <c r="Z288" s="38"/>
      <c r="AA288" s="38"/>
      <c r="AB288" s="38"/>
      <c r="AC288" s="38"/>
      <c r="AD288" s="38"/>
      <c r="AE288" s="38"/>
      <c r="AR288" s="217" t="s">
        <v>303</v>
      </c>
      <c r="AT288" s="217" t="s">
        <v>299</v>
      </c>
      <c r="AU288" s="217" t="s">
        <v>76</v>
      </c>
      <c r="AY288" s="17" t="s">
        <v>266</v>
      </c>
      <c r="BE288" s="218">
        <f>IF(N288="základní",J288,0)</f>
        <v>0</v>
      </c>
      <c r="BF288" s="218">
        <f>IF(N288="snížená",J288,0)</f>
        <v>0</v>
      </c>
      <c r="BG288" s="218">
        <f>IF(N288="zákl. přenesená",J288,0)</f>
        <v>0</v>
      </c>
      <c r="BH288" s="218">
        <f>IF(N288="sníž. přenesená",J288,0)</f>
        <v>0</v>
      </c>
      <c r="BI288" s="218">
        <f>IF(N288="nulová",J288,0)</f>
        <v>0</v>
      </c>
      <c r="BJ288" s="17" t="s">
        <v>76</v>
      </c>
      <c r="BK288" s="218">
        <f>ROUND(I288*H288,2)</f>
        <v>0</v>
      </c>
      <c r="BL288" s="17" t="s">
        <v>265</v>
      </c>
      <c r="BM288" s="217" t="s">
        <v>6713</v>
      </c>
    </row>
    <row r="289" s="2" customFormat="1" ht="16.5" customHeight="1">
      <c r="A289" s="38"/>
      <c r="B289" s="39"/>
      <c r="C289" s="239" t="s">
        <v>1420</v>
      </c>
      <c r="D289" s="239" t="s">
        <v>299</v>
      </c>
      <c r="E289" s="240" t="s">
        <v>6714</v>
      </c>
      <c r="F289" s="241" t="s">
        <v>6715</v>
      </c>
      <c r="G289" s="242" t="s">
        <v>5035</v>
      </c>
      <c r="H289" s="243">
        <v>930</v>
      </c>
      <c r="I289" s="244"/>
      <c r="J289" s="245">
        <f>ROUND(I289*H289,2)</f>
        <v>0</v>
      </c>
      <c r="K289" s="241" t="s">
        <v>19</v>
      </c>
      <c r="L289" s="246"/>
      <c r="M289" s="247" t="s">
        <v>19</v>
      </c>
      <c r="N289" s="248" t="s">
        <v>40</v>
      </c>
      <c r="O289" s="84"/>
      <c r="P289" s="215">
        <f>O289*H289</f>
        <v>0</v>
      </c>
      <c r="Q289" s="215">
        <v>0</v>
      </c>
      <c r="R289" s="215">
        <f>Q289*H289</f>
        <v>0</v>
      </c>
      <c r="S289" s="215">
        <v>0</v>
      </c>
      <c r="T289" s="216">
        <f>S289*H289</f>
        <v>0</v>
      </c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R289" s="217" t="s">
        <v>303</v>
      </c>
      <c r="AT289" s="217" t="s">
        <v>299</v>
      </c>
      <c r="AU289" s="217" t="s">
        <v>76</v>
      </c>
      <c r="AY289" s="17" t="s">
        <v>266</v>
      </c>
      <c r="BE289" s="218">
        <f>IF(N289="základní",J289,0)</f>
        <v>0</v>
      </c>
      <c r="BF289" s="218">
        <f>IF(N289="snížená",J289,0)</f>
        <v>0</v>
      </c>
      <c r="BG289" s="218">
        <f>IF(N289="zákl. přenesená",J289,0)</f>
        <v>0</v>
      </c>
      <c r="BH289" s="218">
        <f>IF(N289="sníž. přenesená",J289,0)</f>
        <v>0</v>
      </c>
      <c r="BI289" s="218">
        <f>IF(N289="nulová",J289,0)</f>
        <v>0</v>
      </c>
      <c r="BJ289" s="17" t="s">
        <v>76</v>
      </c>
      <c r="BK289" s="218">
        <f>ROUND(I289*H289,2)</f>
        <v>0</v>
      </c>
      <c r="BL289" s="17" t="s">
        <v>265</v>
      </c>
      <c r="BM289" s="217" t="s">
        <v>6716</v>
      </c>
    </row>
    <row r="290" s="2" customFormat="1" ht="16.5" customHeight="1">
      <c r="A290" s="38"/>
      <c r="B290" s="39"/>
      <c r="C290" s="239" t="s">
        <v>1427</v>
      </c>
      <c r="D290" s="239" t="s">
        <v>299</v>
      </c>
      <c r="E290" s="240" t="s">
        <v>6717</v>
      </c>
      <c r="F290" s="241" t="s">
        <v>6718</v>
      </c>
      <c r="G290" s="242" t="s">
        <v>5069</v>
      </c>
      <c r="H290" s="243">
        <v>18</v>
      </c>
      <c r="I290" s="244"/>
      <c r="J290" s="245">
        <f>ROUND(I290*H290,2)</f>
        <v>0</v>
      </c>
      <c r="K290" s="241" t="s">
        <v>19</v>
      </c>
      <c r="L290" s="246"/>
      <c r="M290" s="247" t="s">
        <v>19</v>
      </c>
      <c r="N290" s="248" t="s">
        <v>40</v>
      </c>
      <c r="O290" s="84"/>
      <c r="P290" s="215">
        <f>O290*H290</f>
        <v>0</v>
      </c>
      <c r="Q290" s="215">
        <v>0</v>
      </c>
      <c r="R290" s="215">
        <f>Q290*H290</f>
        <v>0</v>
      </c>
      <c r="S290" s="215">
        <v>0</v>
      </c>
      <c r="T290" s="216">
        <f>S290*H290</f>
        <v>0</v>
      </c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R290" s="217" t="s">
        <v>303</v>
      </c>
      <c r="AT290" s="217" t="s">
        <v>299</v>
      </c>
      <c r="AU290" s="217" t="s">
        <v>76</v>
      </c>
      <c r="AY290" s="17" t="s">
        <v>266</v>
      </c>
      <c r="BE290" s="218">
        <f>IF(N290="základní",J290,0)</f>
        <v>0</v>
      </c>
      <c r="BF290" s="218">
        <f>IF(N290="snížená",J290,0)</f>
        <v>0</v>
      </c>
      <c r="BG290" s="218">
        <f>IF(N290="zákl. přenesená",J290,0)</f>
        <v>0</v>
      </c>
      <c r="BH290" s="218">
        <f>IF(N290="sníž. přenesená",J290,0)</f>
        <v>0</v>
      </c>
      <c r="BI290" s="218">
        <f>IF(N290="nulová",J290,0)</f>
        <v>0</v>
      </c>
      <c r="BJ290" s="17" t="s">
        <v>76</v>
      </c>
      <c r="BK290" s="218">
        <f>ROUND(I290*H290,2)</f>
        <v>0</v>
      </c>
      <c r="BL290" s="17" t="s">
        <v>265</v>
      </c>
      <c r="BM290" s="217" t="s">
        <v>6719</v>
      </c>
    </row>
    <row r="291" s="2" customFormat="1" ht="16.5" customHeight="1">
      <c r="A291" s="38"/>
      <c r="B291" s="39"/>
      <c r="C291" s="239" t="s">
        <v>1434</v>
      </c>
      <c r="D291" s="239" t="s">
        <v>299</v>
      </c>
      <c r="E291" s="240" t="s">
        <v>6566</v>
      </c>
      <c r="F291" s="241" t="s">
        <v>6720</v>
      </c>
      <c r="G291" s="242" t="s">
        <v>5069</v>
      </c>
      <c r="H291" s="243">
        <v>72</v>
      </c>
      <c r="I291" s="244"/>
      <c r="J291" s="245">
        <f>ROUND(I291*H291,2)</f>
        <v>0</v>
      </c>
      <c r="K291" s="241" t="s">
        <v>19</v>
      </c>
      <c r="L291" s="246"/>
      <c r="M291" s="247" t="s">
        <v>19</v>
      </c>
      <c r="N291" s="248" t="s">
        <v>40</v>
      </c>
      <c r="O291" s="84"/>
      <c r="P291" s="215">
        <f>O291*H291</f>
        <v>0</v>
      </c>
      <c r="Q291" s="215">
        <v>0</v>
      </c>
      <c r="R291" s="215">
        <f>Q291*H291</f>
        <v>0</v>
      </c>
      <c r="S291" s="215">
        <v>0</v>
      </c>
      <c r="T291" s="216">
        <f>S291*H291</f>
        <v>0</v>
      </c>
      <c r="U291" s="38"/>
      <c r="V291" s="38"/>
      <c r="W291" s="38"/>
      <c r="X291" s="38"/>
      <c r="Y291" s="38"/>
      <c r="Z291" s="38"/>
      <c r="AA291" s="38"/>
      <c r="AB291" s="38"/>
      <c r="AC291" s="38"/>
      <c r="AD291" s="38"/>
      <c r="AE291" s="38"/>
      <c r="AR291" s="217" t="s">
        <v>303</v>
      </c>
      <c r="AT291" s="217" t="s">
        <v>299</v>
      </c>
      <c r="AU291" s="217" t="s">
        <v>76</v>
      </c>
      <c r="AY291" s="17" t="s">
        <v>266</v>
      </c>
      <c r="BE291" s="218">
        <f>IF(N291="základní",J291,0)</f>
        <v>0</v>
      </c>
      <c r="BF291" s="218">
        <f>IF(N291="snížená",J291,0)</f>
        <v>0</v>
      </c>
      <c r="BG291" s="218">
        <f>IF(N291="zákl. přenesená",J291,0)</f>
        <v>0</v>
      </c>
      <c r="BH291" s="218">
        <f>IF(N291="sníž. přenesená",J291,0)</f>
        <v>0</v>
      </c>
      <c r="BI291" s="218">
        <f>IF(N291="nulová",J291,0)</f>
        <v>0</v>
      </c>
      <c r="BJ291" s="17" t="s">
        <v>76</v>
      </c>
      <c r="BK291" s="218">
        <f>ROUND(I291*H291,2)</f>
        <v>0</v>
      </c>
      <c r="BL291" s="17" t="s">
        <v>265</v>
      </c>
      <c r="BM291" s="217" t="s">
        <v>6721</v>
      </c>
    </row>
    <row r="292" s="2" customFormat="1" ht="16.5" customHeight="1">
      <c r="A292" s="38"/>
      <c r="B292" s="39"/>
      <c r="C292" s="239" t="s">
        <v>1439</v>
      </c>
      <c r="D292" s="239" t="s">
        <v>299</v>
      </c>
      <c r="E292" s="240" t="s">
        <v>6612</v>
      </c>
      <c r="F292" s="241" t="s">
        <v>6722</v>
      </c>
      <c r="G292" s="242" t="s">
        <v>5069</v>
      </c>
      <c r="H292" s="243">
        <v>18</v>
      </c>
      <c r="I292" s="244"/>
      <c r="J292" s="245">
        <f>ROUND(I292*H292,2)</f>
        <v>0</v>
      </c>
      <c r="K292" s="241" t="s">
        <v>19</v>
      </c>
      <c r="L292" s="246"/>
      <c r="M292" s="247" t="s">
        <v>19</v>
      </c>
      <c r="N292" s="248" t="s">
        <v>40</v>
      </c>
      <c r="O292" s="84"/>
      <c r="P292" s="215">
        <f>O292*H292</f>
        <v>0</v>
      </c>
      <c r="Q292" s="215">
        <v>0</v>
      </c>
      <c r="R292" s="215">
        <f>Q292*H292</f>
        <v>0</v>
      </c>
      <c r="S292" s="215">
        <v>0</v>
      </c>
      <c r="T292" s="216">
        <f>S292*H292</f>
        <v>0</v>
      </c>
      <c r="U292" s="38"/>
      <c r="V292" s="38"/>
      <c r="W292" s="38"/>
      <c r="X292" s="38"/>
      <c r="Y292" s="38"/>
      <c r="Z292" s="38"/>
      <c r="AA292" s="38"/>
      <c r="AB292" s="38"/>
      <c r="AC292" s="38"/>
      <c r="AD292" s="38"/>
      <c r="AE292" s="38"/>
      <c r="AR292" s="217" t="s">
        <v>303</v>
      </c>
      <c r="AT292" s="217" t="s">
        <v>299</v>
      </c>
      <c r="AU292" s="217" t="s">
        <v>76</v>
      </c>
      <c r="AY292" s="17" t="s">
        <v>266</v>
      </c>
      <c r="BE292" s="218">
        <f>IF(N292="základní",J292,0)</f>
        <v>0</v>
      </c>
      <c r="BF292" s="218">
        <f>IF(N292="snížená",J292,0)</f>
        <v>0</v>
      </c>
      <c r="BG292" s="218">
        <f>IF(N292="zákl. přenesená",J292,0)</f>
        <v>0</v>
      </c>
      <c r="BH292" s="218">
        <f>IF(N292="sníž. přenesená",J292,0)</f>
        <v>0</v>
      </c>
      <c r="BI292" s="218">
        <f>IF(N292="nulová",J292,0)</f>
        <v>0</v>
      </c>
      <c r="BJ292" s="17" t="s">
        <v>76</v>
      </c>
      <c r="BK292" s="218">
        <f>ROUND(I292*H292,2)</f>
        <v>0</v>
      </c>
      <c r="BL292" s="17" t="s">
        <v>265</v>
      </c>
      <c r="BM292" s="217" t="s">
        <v>6723</v>
      </c>
    </row>
    <row r="293" s="2" customFormat="1" ht="16.5" customHeight="1">
      <c r="A293" s="38"/>
      <c r="B293" s="39"/>
      <c r="C293" s="206" t="s">
        <v>1446</v>
      </c>
      <c r="D293" s="206" t="s">
        <v>267</v>
      </c>
      <c r="E293" s="207" t="s">
        <v>6724</v>
      </c>
      <c r="F293" s="208" t="s">
        <v>6725</v>
      </c>
      <c r="G293" s="209" t="s">
        <v>5035</v>
      </c>
      <c r="H293" s="210">
        <v>1350</v>
      </c>
      <c r="I293" s="211"/>
      <c r="J293" s="212">
        <f>ROUND(I293*H293,2)</f>
        <v>0</v>
      </c>
      <c r="K293" s="208" t="s">
        <v>19</v>
      </c>
      <c r="L293" s="44"/>
      <c r="M293" s="213" t="s">
        <v>19</v>
      </c>
      <c r="N293" s="214" t="s">
        <v>40</v>
      </c>
      <c r="O293" s="84"/>
      <c r="P293" s="215">
        <f>O293*H293</f>
        <v>0</v>
      </c>
      <c r="Q293" s="215">
        <v>0</v>
      </c>
      <c r="R293" s="215">
        <f>Q293*H293</f>
        <v>0</v>
      </c>
      <c r="S293" s="215">
        <v>0</v>
      </c>
      <c r="T293" s="216">
        <f>S293*H293</f>
        <v>0</v>
      </c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R293" s="217" t="s">
        <v>265</v>
      </c>
      <c r="AT293" s="217" t="s">
        <v>267</v>
      </c>
      <c r="AU293" s="217" t="s">
        <v>76</v>
      </c>
      <c r="AY293" s="17" t="s">
        <v>266</v>
      </c>
      <c r="BE293" s="218">
        <f>IF(N293="základní",J293,0)</f>
        <v>0</v>
      </c>
      <c r="BF293" s="218">
        <f>IF(N293="snížená",J293,0)</f>
        <v>0</v>
      </c>
      <c r="BG293" s="218">
        <f>IF(N293="zákl. přenesená",J293,0)</f>
        <v>0</v>
      </c>
      <c r="BH293" s="218">
        <f>IF(N293="sníž. přenesená",J293,0)</f>
        <v>0</v>
      </c>
      <c r="BI293" s="218">
        <f>IF(N293="nulová",J293,0)</f>
        <v>0</v>
      </c>
      <c r="BJ293" s="17" t="s">
        <v>76</v>
      </c>
      <c r="BK293" s="218">
        <f>ROUND(I293*H293,2)</f>
        <v>0</v>
      </c>
      <c r="BL293" s="17" t="s">
        <v>265</v>
      </c>
      <c r="BM293" s="217" t="s">
        <v>6726</v>
      </c>
    </row>
    <row r="294" s="2" customFormat="1" ht="16.5" customHeight="1">
      <c r="A294" s="38"/>
      <c r="B294" s="39"/>
      <c r="C294" s="206" t="s">
        <v>1451</v>
      </c>
      <c r="D294" s="206" t="s">
        <v>267</v>
      </c>
      <c r="E294" s="207" t="s">
        <v>6727</v>
      </c>
      <c r="F294" s="208" t="s">
        <v>6728</v>
      </c>
      <c r="G294" s="209" t="s">
        <v>5035</v>
      </c>
      <c r="H294" s="210">
        <v>1350</v>
      </c>
      <c r="I294" s="211"/>
      <c r="J294" s="212">
        <f>ROUND(I294*H294,2)</f>
        <v>0</v>
      </c>
      <c r="K294" s="208" t="s">
        <v>19</v>
      </c>
      <c r="L294" s="44"/>
      <c r="M294" s="213" t="s">
        <v>19</v>
      </c>
      <c r="N294" s="214" t="s">
        <v>40</v>
      </c>
      <c r="O294" s="84"/>
      <c r="P294" s="215">
        <f>O294*H294</f>
        <v>0</v>
      </c>
      <c r="Q294" s="215">
        <v>0</v>
      </c>
      <c r="R294" s="215">
        <f>Q294*H294</f>
        <v>0</v>
      </c>
      <c r="S294" s="215">
        <v>0</v>
      </c>
      <c r="T294" s="216">
        <f>S294*H294</f>
        <v>0</v>
      </c>
      <c r="U294" s="38"/>
      <c r="V294" s="38"/>
      <c r="W294" s="38"/>
      <c r="X294" s="38"/>
      <c r="Y294" s="38"/>
      <c r="Z294" s="38"/>
      <c r="AA294" s="38"/>
      <c r="AB294" s="38"/>
      <c r="AC294" s="38"/>
      <c r="AD294" s="38"/>
      <c r="AE294" s="38"/>
      <c r="AR294" s="217" t="s">
        <v>265</v>
      </c>
      <c r="AT294" s="217" t="s">
        <v>267</v>
      </c>
      <c r="AU294" s="217" t="s">
        <v>76</v>
      </c>
      <c r="AY294" s="17" t="s">
        <v>266</v>
      </c>
      <c r="BE294" s="218">
        <f>IF(N294="základní",J294,0)</f>
        <v>0</v>
      </c>
      <c r="BF294" s="218">
        <f>IF(N294="snížená",J294,0)</f>
        <v>0</v>
      </c>
      <c r="BG294" s="218">
        <f>IF(N294="zákl. přenesená",J294,0)</f>
        <v>0</v>
      </c>
      <c r="BH294" s="218">
        <f>IF(N294="sníž. přenesená",J294,0)</f>
        <v>0</v>
      </c>
      <c r="BI294" s="218">
        <f>IF(N294="nulová",J294,0)</f>
        <v>0</v>
      </c>
      <c r="BJ294" s="17" t="s">
        <v>76</v>
      </c>
      <c r="BK294" s="218">
        <f>ROUND(I294*H294,2)</f>
        <v>0</v>
      </c>
      <c r="BL294" s="17" t="s">
        <v>265</v>
      </c>
      <c r="BM294" s="217" t="s">
        <v>6729</v>
      </c>
    </row>
    <row r="295" s="2" customFormat="1" ht="16.5" customHeight="1">
      <c r="A295" s="38"/>
      <c r="B295" s="39"/>
      <c r="C295" s="206" t="s">
        <v>1458</v>
      </c>
      <c r="D295" s="206" t="s">
        <v>267</v>
      </c>
      <c r="E295" s="207" t="s">
        <v>6730</v>
      </c>
      <c r="F295" s="208" t="s">
        <v>6731</v>
      </c>
      <c r="G295" s="209" t="s">
        <v>5069</v>
      </c>
      <c r="H295" s="210">
        <v>18</v>
      </c>
      <c r="I295" s="211"/>
      <c r="J295" s="212">
        <f>ROUND(I295*H295,2)</f>
        <v>0</v>
      </c>
      <c r="K295" s="208" t="s">
        <v>19</v>
      </c>
      <c r="L295" s="44"/>
      <c r="M295" s="213" t="s">
        <v>19</v>
      </c>
      <c r="N295" s="214" t="s">
        <v>40</v>
      </c>
      <c r="O295" s="84"/>
      <c r="P295" s="215">
        <f>O295*H295</f>
        <v>0</v>
      </c>
      <c r="Q295" s="215">
        <v>0</v>
      </c>
      <c r="R295" s="215">
        <f>Q295*H295</f>
        <v>0</v>
      </c>
      <c r="S295" s="215">
        <v>0</v>
      </c>
      <c r="T295" s="216">
        <f>S295*H295</f>
        <v>0</v>
      </c>
      <c r="U295" s="38"/>
      <c r="V295" s="38"/>
      <c r="W295" s="38"/>
      <c r="X295" s="38"/>
      <c r="Y295" s="38"/>
      <c r="Z295" s="38"/>
      <c r="AA295" s="38"/>
      <c r="AB295" s="38"/>
      <c r="AC295" s="38"/>
      <c r="AD295" s="38"/>
      <c r="AE295" s="38"/>
      <c r="AR295" s="217" t="s">
        <v>265</v>
      </c>
      <c r="AT295" s="217" t="s">
        <v>267</v>
      </c>
      <c r="AU295" s="217" t="s">
        <v>76</v>
      </c>
      <c r="AY295" s="17" t="s">
        <v>266</v>
      </c>
      <c r="BE295" s="218">
        <f>IF(N295="základní",J295,0)</f>
        <v>0</v>
      </c>
      <c r="BF295" s="218">
        <f>IF(N295="snížená",J295,0)</f>
        <v>0</v>
      </c>
      <c r="BG295" s="218">
        <f>IF(N295="zákl. přenesená",J295,0)</f>
        <v>0</v>
      </c>
      <c r="BH295" s="218">
        <f>IF(N295="sníž. přenesená",J295,0)</f>
        <v>0</v>
      </c>
      <c r="BI295" s="218">
        <f>IF(N295="nulová",J295,0)</f>
        <v>0</v>
      </c>
      <c r="BJ295" s="17" t="s">
        <v>76</v>
      </c>
      <c r="BK295" s="218">
        <f>ROUND(I295*H295,2)</f>
        <v>0</v>
      </c>
      <c r="BL295" s="17" t="s">
        <v>265</v>
      </c>
      <c r="BM295" s="217" t="s">
        <v>6732</v>
      </c>
    </row>
    <row r="296" s="2" customFormat="1" ht="16.5" customHeight="1">
      <c r="A296" s="38"/>
      <c r="B296" s="39"/>
      <c r="C296" s="206" t="s">
        <v>1464</v>
      </c>
      <c r="D296" s="206" t="s">
        <v>267</v>
      </c>
      <c r="E296" s="207" t="s">
        <v>6733</v>
      </c>
      <c r="F296" s="208" t="s">
        <v>6734</v>
      </c>
      <c r="G296" s="209" t="s">
        <v>5241</v>
      </c>
      <c r="H296" s="210">
        <v>37</v>
      </c>
      <c r="I296" s="211"/>
      <c r="J296" s="212">
        <f>ROUND(I296*H296,2)</f>
        <v>0</v>
      </c>
      <c r="K296" s="208" t="s">
        <v>19</v>
      </c>
      <c r="L296" s="44"/>
      <c r="M296" s="213" t="s">
        <v>19</v>
      </c>
      <c r="N296" s="214" t="s">
        <v>40</v>
      </c>
      <c r="O296" s="84"/>
      <c r="P296" s="215">
        <f>O296*H296</f>
        <v>0</v>
      </c>
      <c r="Q296" s="215">
        <v>0</v>
      </c>
      <c r="R296" s="215">
        <f>Q296*H296</f>
        <v>0</v>
      </c>
      <c r="S296" s="215">
        <v>0</v>
      </c>
      <c r="T296" s="216">
        <f>S296*H296</f>
        <v>0</v>
      </c>
      <c r="U296" s="38"/>
      <c r="V296" s="38"/>
      <c r="W296" s="38"/>
      <c r="X296" s="38"/>
      <c r="Y296" s="38"/>
      <c r="Z296" s="38"/>
      <c r="AA296" s="38"/>
      <c r="AB296" s="38"/>
      <c r="AC296" s="38"/>
      <c r="AD296" s="38"/>
      <c r="AE296" s="38"/>
      <c r="AR296" s="217" t="s">
        <v>265</v>
      </c>
      <c r="AT296" s="217" t="s">
        <v>267</v>
      </c>
      <c r="AU296" s="217" t="s">
        <v>76</v>
      </c>
      <c r="AY296" s="17" t="s">
        <v>266</v>
      </c>
      <c r="BE296" s="218">
        <f>IF(N296="základní",J296,0)</f>
        <v>0</v>
      </c>
      <c r="BF296" s="218">
        <f>IF(N296="snížená",J296,0)</f>
        <v>0</v>
      </c>
      <c r="BG296" s="218">
        <f>IF(N296="zákl. přenesená",J296,0)</f>
        <v>0</v>
      </c>
      <c r="BH296" s="218">
        <f>IF(N296="sníž. přenesená",J296,0)</f>
        <v>0</v>
      </c>
      <c r="BI296" s="218">
        <f>IF(N296="nulová",J296,0)</f>
        <v>0</v>
      </c>
      <c r="BJ296" s="17" t="s">
        <v>76</v>
      </c>
      <c r="BK296" s="218">
        <f>ROUND(I296*H296,2)</f>
        <v>0</v>
      </c>
      <c r="BL296" s="17" t="s">
        <v>265</v>
      </c>
      <c r="BM296" s="217" t="s">
        <v>6735</v>
      </c>
    </row>
    <row r="297" s="2" customFormat="1" ht="16.5" customHeight="1">
      <c r="A297" s="38"/>
      <c r="B297" s="39"/>
      <c r="C297" s="206" t="s">
        <v>1471</v>
      </c>
      <c r="D297" s="206" t="s">
        <v>267</v>
      </c>
      <c r="E297" s="207" t="s">
        <v>6736</v>
      </c>
      <c r="F297" s="208" t="s">
        <v>6737</v>
      </c>
      <c r="G297" s="209" t="s">
        <v>5069</v>
      </c>
      <c r="H297" s="210">
        <v>36</v>
      </c>
      <c r="I297" s="211"/>
      <c r="J297" s="212">
        <f>ROUND(I297*H297,2)</f>
        <v>0</v>
      </c>
      <c r="K297" s="208" t="s">
        <v>19</v>
      </c>
      <c r="L297" s="44"/>
      <c r="M297" s="213" t="s">
        <v>19</v>
      </c>
      <c r="N297" s="214" t="s">
        <v>40</v>
      </c>
      <c r="O297" s="84"/>
      <c r="P297" s="215">
        <f>O297*H297</f>
        <v>0</v>
      </c>
      <c r="Q297" s="215">
        <v>0</v>
      </c>
      <c r="R297" s="215">
        <f>Q297*H297</f>
        <v>0</v>
      </c>
      <c r="S297" s="215">
        <v>0</v>
      </c>
      <c r="T297" s="216">
        <f>S297*H297</f>
        <v>0</v>
      </c>
      <c r="U297" s="38"/>
      <c r="V297" s="38"/>
      <c r="W297" s="38"/>
      <c r="X297" s="38"/>
      <c r="Y297" s="38"/>
      <c r="Z297" s="38"/>
      <c r="AA297" s="38"/>
      <c r="AB297" s="38"/>
      <c r="AC297" s="38"/>
      <c r="AD297" s="38"/>
      <c r="AE297" s="38"/>
      <c r="AR297" s="217" t="s">
        <v>265</v>
      </c>
      <c r="AT297" s="217" t="s">
        <v>267</v>
      </c>
      <c r="AU297" s="217" t="s">
        <v>76</v>
      </c>
      <c r="AY297" s="17" t="s">
        <v>266</v>
      </c>
      <c r="BE297" s="218">
        <f>IF(N297="základní",J297,0)</f>
        <v>0</v>
      </c>
      <c r="BF297" s="218">
        <f>IF(N297="snížená",J297,0)</f>
        <v>0</v>
      </c>
      <c r="BG297" s="218">
        <f>IF(N297="zákl. přenesená",J297,0)</f>
        <v>0</v>
      </c>
      <c r="BH297" s="218">
        <f>IF(N297="sníž. přenesená",J297,0)</f>
        <v>0</v>
      </c>
      <c r="BI297" s="218">
        <f>IF(N297="nulová",J297,0)</f>
        <v>0</v>
      </c>
      <c r="BJ297" s="17" t="s">
        <v>76</v>
      </c>
      <c r="BK297" s="218">
        <f>ROUND(I297*H297,2)</f>
        <v>0</v>
      </c>
      <c r="BL297" s="17" t="s">
        <v>265</v>
      </c>
      <c r="BM297" s="217" t="s">
        <v>6738</v>
      </c>
    </row>
    <row r="298" s="11" customFormat="1" ht="25.92" customHeight="1">
      <c r="A298" s="11"/>
      <c r="B298" s="192"/>
      <c r="C298" s="193"/>
      <c r="D298" s="194" t="s">
        <v>68</v>
      </c>
      <c r="E298" s="195" t="s">
        <v>6739</v>
      </c>
      <c r="F298" s="195" t="s">
        <v>6740</v>
      </c>
      <c r="G298" s="193"/>
      <c r="H298" s="193"/>
      <c r="I298" s="196"/>
      <c r="J298" s="197">
        <f>BK298</f>
        <v>0</v>
      </c>
      <c r="K298" s="193"/>
      <c r="L298" s="198"/>
      <c r="M298" s="199"/>
      <c r="N298" s="200"/>
      <c r="O298" s="200"/>
      <c r="P298" s="201">
        <f>SUM(P299:P319)</f>
        <v>0</v>
      </c>
      <c r="Q298" s="200"/>
      <c r="R298" s="201">
        <f>SUM(R299:R319)</f>
        <v>0</v>
      </c>
      <c r="S298" s="200"/>
      <c r="T298" s="202">
        <f>SUM(T299:T319)</f>
        <v>0</v>
      </c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R298" s="203" t="s">
        <v>76</v>
      </c>
      <c r="AT298" s="204" t="s">
        <v>68</v>
      </c>
      <c r="AU298" s="204" t="s">
        <v>69</v>
      </c>
      <c r="AY298" s="203" t="s">
        <v>266</v>
      </c>
      <c r="BK298" s="205">
        <f>SUM(BK299:BK319)</f>
        <v>0</v>
      </c>
    </row>
    <row r="299" s="2" customFormat="1" ht="33" customHeight="1">
      <c r="A299" s="38"/>
      <c r="B299" s="39"/>
      <c r="C299" s="239" t="s">
        <v>1476</v>
      </c>
      <c r="D299" s="239" t="s">
        <v>299</v>
      </c>
      <c r="E299" s="240" t="s">
        <v>6741</v>
      </c>
      <c r="F299" s="241" t="s">
        <v>6742</v>
      </c>
      <c r="G299" s="242" t="s">
        <v>5069</v>
      </c>
      <c r="H299" s="243">
        <v>1</v>
      </c>
      <c r="I299" s="244"/>
      <c r="J299" s="245">
        <f>ROUND(I299*H299,2)</f>
        <v>0</v>
      </c>
      <c r="K299" s="241" t="s">
        <v>19</v>
      </c>
      <c r="L299" s="246"/>
      <c r="M299" s="247" t="s">
        <v>19</v>
      </c>
      <c r="N299" s="248" t="s">
        <v>40</v>
      </c>
      <c r="O299" s="84"/>
      <c r="P299" s="215">
        <f>O299*H299</f>
        <v>0</v>
      </c>
      <c r="Q299" s="215">
        <v>0</v>
      </c>
      <c r="R299" s="215">
        <f>Q299*H299</f>
        <v>0</v>
      </c>
      <c r="S299" s="215">
        <v>0</v>
      </c>
      <c r="T299" s="216">
        <f>S299*H299</f>
        <v>0</v>
      </c>
      <c r="U299" s="38"/>
      <c r="V299" s="38"/>
      <c r="W299" s="38"/>
      <c r="X299" s="38"/>
      <c r="Y299" s="38"/>
      <c r="Z299" s="38"/>
      <c r="AA299" s="38"/>
      <c r="AB299" s="38"/>
      <c r="AC299" s="38"/>
      <c r="AD299" s="38"/>
      <c r="AE299" s="38"/>
      <c r="AR299" s="217" t="s">
        <v>303</v>
      </c>
      <c r="AT299" s="217" t="s">
        <v>299</v>
      </c>
      <c r="AU299" s="217" t="s">
        <v>76</v>
      </c>
      <c r="AY299" s="17" t="s">
        <v>266</v>
      </c>
      <c r="BE299" s="218">
        <f>IF(N299="základní",J299,0)</f>
        <v>0</v>
      </c>
      <c r="BF299" s="218">
        <f>IF(N299="snížená",J299,0)</f>
        <v>0</v>
      </c>
      <c r="BG299" s="218">
        <f>IF(N299="zákl. přenesená",J299,0)</f>
        <v>0</v>
      </c>
      <c r="BH299" s="218">
        <f>IF(N299="sníž. přenesená",J299,0)</f>
        <v>0</v>
      </c>
      <c r="BI299" s="218">
        <f>IF(N299="nulová",J299,0)</f>
        <v>0</v>
      </c>
      <c r="BJ299" s="17" t="s">
        <v>76</v>
      </c>
      <c r="BK299" s="218">
        <f>ROUND(I299*H299,2)</f>
        <v>0</v>
      </c>
      <c r="BL299" s="17" t="s">
        <v>265</v>
      </c>
      <c r="BM299" s="217" t="s">
        <v>6743</v>
      </c>
    </row>
    <row r="300" s="2" customFormat="1" ht="16.5" customHeight="1">
      <c r="A300" s="38"/>
      <c r="B300" s="39"/>
      <c r="C300" s="239" t="s">
        <v>1482</v>
      </c>
      <c r="D300" s="239" t="s">
        <v>299</v>
      </c>
      <c r="E300" s="240" t="s">
        <v>6744</v>
      </c>
      <c r="F300" s="241" t="s">
        <v>6745</v>
      </c>
      <c r="G300" s="242" t="s">
        <v>5069</v>
      </c>
      <c r="H300" s="243">
        <v>2</v>
      </c>
      <c r="I300" s="244"/>
      <c r="J300" s="245">
        <f>ROUND(I300*H300,2)</f>
        <v>0</v>
      </c>
      <c r="K300" s="241" t="s">
        <v>19</v>
      </c>
      <c r="L300" s="246"/>
      <c r="M300" s="247" t="s">
        <v>19</v>
      </c>
      <c r="N300" s="248" t="s">
        <v>40</v>
      </c>
      <c r="O300" s="84"/>
      <c r="P300" s="215">
        <f>O300*H300</f>
        <v>0</v>
      </c>
      <c r="Q300" s="215">
        <v>0</v>
      </c>
      <c r="R300" s="215">
        <f>Q300*H300</f>
        <v>0</v>
      </c>
      <c r="S300" s="215">
        <v>0</v>
      </c>
      <c r="T300" s="216">
        <f>S300*H300</f>
        <v>0</v>
      </c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R300" s="217" t="s">
        <v>303</v>
      </c>
      <c r="AT300" s="217" t="s">
        <v>299</v>
      </c>
      <c r="AU300" s="217" t="s">
        <v>76</v>
      </c>
      <c r="AY300" s="17" t="s">
        <v>266</v>
      </c>
      <c r="BE300" s="218">
        <f>IF(N300="základní",J300,0)</f>
        <v>0</v>
      </c>
      <c r="BF300" s="218">
        <f>IF(N300="snížená",J300,0)</f>
        <v>0</v>
      </c>
      <c r="BG300" s="218">
        <f>IF(N300="zákl. přenesená",J300,0)</f>
        <v>0</v>
      </c>
      <c r="BH300" s="218">
        <f>IF(N300="sníž. přenesená",J300,0)</f>
        <v>0</v>
      </c>
      <c r="BI300" s="218">
        <f>IF(N300="nulová",J300,0)</f>
        <v>0</v>
      </c>
      <c r="BJ300" s="17" t="s">
        <v>76</v>
      </c>
      <c r="BK300" s="218">
        <f>ROUND(I300*H300,2)</f>
        <v>0</v>
      </c>
      <c r="BL300" s="17" t="s">
        <v>265</v>
      </c>
      <c r="BM300" s="217" t="s">
        <v>6746</v>
      </c>
    </row>
    <row r="301" s="2" customFormat="1" ht="16.5" customHeight="1">
      <c r="A301" s="38"/>
      <c r="B301" s="39"/>
      <c r="C301" s="239" t="s">
        <v>1489</v>
      </c>
      <c r="D301" s="239" t="s">
        <v>299</v>
      </c>
      <c r="E301" s="240" t="s">
        <v>6747</v>
      </c>
      <c r="F301" s="241" t="s">
        <v>6748</v>
      </c>
      <c r="G301" s="242" t="s">
        <v>5069</v>
      </c>
      <c r="H301" s="243">
        <v>1</v>
      </c>
      <c r="I301" s="244"/>
      <c r="J301" s="245">
        <f>ROUND(I301*H301,2)</f>
        <v>0</v>
      </c>
      <c r="K301" s="241" t="s">
        <v>19</v>
      </c>
      <c r="L301" s="246"/>
      <c r="M301" s="247" t="s">
        <v>19</v>
      </c>
      <c r="N301" s="248" t="s">
        <v>40</v>
      </c>
      <c r="O301" s="84"/>
      <c r="P301" s="215">
        <f>O301*H301</f>
        <v>0</v>
      </c>
      <c r="Q301" s="215">
        <v>0</v>
      </c>
      <c r="R301" s="215">
        <f>Q301*H301</f>
        <v>0</v>
      </c>
      <c r="S301" s="215">
        <v>0</v>
      </c>
      <c r="T301" s="216">
        <f>S301*H301</f>
        <v>0</v>
      </c>
      <c r="U301" s="38"/>
      <c r="V301" s="38"/>
      <c r="W301" s="38"/>
      <c r="X301" s="38"/>
      <c r="Y301" s="38"/>
      <c r="Z301" s="38"/>
      <c r="AA301" s="38"/>
      <c r="AB301" s="38"/>
      <c r="AC301" s="38"/>
      <c r="AD301" s="38"/>
      <c r="AE301" s="38"/>
      <c r="AR301" s="217" t="s">
        <v>303</v>
      </c>
      <c r="AT301" s="217" t="s">
        <v>299</v>
      </c>
      <c r="AU301" s="217" t="s">
        <v>76</v>
      </c>
      <c r="AY301" s="17" t="s">
        <v>266</v>
      </c>
      <c r="BE301" s="218">
        <f>IF(N301="základní",J301,0)</f>
        <v>0</v>
      </c>
      <c r="BF301" s="218">
        <f>IF(N301="snížená",J301,0)</f>
        <v>0</v>
      </c>
      <c r="BG301" s="218">
        <f>IF(N301="zákl. přenesená",J301,0)</f>
        <v>0</v>
      </c>
      <c r="BH301" s="218">
        <f>IF(N301="sníž. přenesená",J301,0)</f>
        <v>0</v>
      </c>
      <c r="BI301" s="218">
        <f>IF(N301="nulová",J301,0)</f>
        <v>0</v>
      </c>
      <c r="BJ301" s="17" t="s">
        <v>76</v>
      </c>
      <c r="BK301" s="218">
        <f>ROUND(I301*H301,2)</f>
        <v>0</v>
      </c>
      <c r="BL301" s="17" t="s">
        <v>265</v>
      </c>
      <c r="BM301" s="217" t="s">
        <v>6749</v>
      </c>
    </row>
    <row r="302" s="2" customFormat="1" ht="16.5" customHeight="1">
      <c r="A302" s="38"/>
      <c r="B302" s="39"/>
      <c r="C302" s="206" t="s">
        <v>1494</v>
      </c>
      <c r="D302" s="206" t="s">
        <v>267</v>
      </c>
      <c r="E302" s="207" t="s">
        <v>6750</v>
      </c>
      <c r="F302" s="208" t="s">
        <v>6751</v>
      </c>
      <c r="G302" s="209" t="s">
        <v>5069</v>
      </c>
      <c r="H302" s="210">
        <v>3</v>
      </c>
      <c r="I302" s="211"/>
      <c r="J302" s="212">
        <f>ROUND(I302*H302,2)</f>
        <v>0</v>
      </c>
      <c r="K302" s="208" t="s">
        <v>19</v>
      </c>
      <c r="L302" s="44"/>
      <c r="M302" s="213" t="s">
        <v>19</v>
      </c>
      <c r="N302" s="214" t="s">
        <v>40</v>
      </c>
      <c r="O302" s="84"/>
      <c r="P302" s="215">
        <f>O302*H302</f>
        <v>0</v>
      </c>
      <c r="Q302" s="215">
        <v>0</v>
      </c>
      <c r="R302" s="215">
        <f>Q302*H302</f>
        <v>0</v>
      </c>
      <c r="S302" s="215">
        <v>0</v>
      </c>
      <c r="T302" s="216">
        <f>S302*H302</f>
        <v>0</v>
      </c>
      <c r="U302" s="38"/>
      <c r="V302" s="38"/>
      <c r="W302" s="38"/>
      <c r="X302" s="38"/>
      <c r="Y302" s="38"/>
      <c r="Z302" s="38"/>
      <c r="AA302" s="38"/>
      <c r="AB302" s="38"/>
      <c r="AC302" s="38"/>
      <c r="AD302" s="38"/>
      <c r="AE302" s="38"/>
      <c r="AR302" s="217" t="s">
        <v>265</v>
      </c>
      <c r="AT302" s="217" t="s">
        <v>267</v>
      </c>
      <c r="AU302" s="217" t="s">
        <v>76</v>
      </c>
      <c r="AY302" s="17" t="s">
        <v>266</v>
      </c>
      <c r="BE302" s="218">
        <f>IF(N302="základní",J302,0)</f>
        <v>0</v>
      </c>
      <c r="BF302" s="218">
        <f>IF(N302="snížená",J302,0)</f>
        <v>0</v>
      </c>
      <c r="BG302" s="218">
        <f>IF(N302="zákl. přenesená",J302,0)</f>
        <v>0</v>
      </c>
      <c r="BH302" s="218">
        <f>IF(N302="sníž. přenesená",J302,0)</f>
        <v>0</v>
      </c>
      <c r="BI302" s="218">
        <f>IF(N302="nulová",J302,0)</f>
        <v>0</v>
      </c>
      <c r="BJ302" s="17" t="s">
        <v>76</v>
      </c>
      <c r="BK302" s="218">
        <f>ROUND(I302*H302,2)</f>
        <v>0</v>
      </c>
      <c r="BL302" s="17" t="s">
        <v>265</v>
      </c>
      <c r="BM302" s="217" t="s">
        <v>6752</v>
      </c>
    </row>
    <row r="303" s="2" customFormat="1" ht="16.5" customHeight="1">
      <c r="A303" s="38"/>
      <c r="B303" s="39"/>
      <c r="C303" s="239" t="s">
        <v>1514</v>
      </c>
      <c r="D303" s="239" t="s">
        <v>299</v>
      </c>
      <c r="E303" s="240" t="s">
        <v>6753</v>
      </c>
      <c r="F303" s="241" t="s">
        <v>6754</v>
      </c>
      <c r="G303" s="242" t="s">
        <v>6755</v>
      </c>
      <c r="H303" s="243">
        <v>1</v>
      </c>
      <c r="I303" s="244"/>
      <c r="J303" s="245">
        <f>ROUND(I303*H303,2)</f>
        <v>0</v>
      </c>
      <c r="K303" s="241" t="s">
        <v>19</v>
      </c>
      <c r="L303" s="246"/>
      <c r="M303" s="247" t="s">
        <v>19</v>
      </c>
      <c r="N303" s="248" t="s">
        <v>40</v>
      </c>
      <c r="O303" s="84"/>
      <c r="P303" s="215">
        <f>O303*H303</f>
        <v>0</v>
      </c>
      <c r="Q303" s="215">
        <v>0</v>
      </c>
      <c r="R303" s="215">
        <f>Q303*H303</f>
        <v>0</v>
      </c>
      <c r="S303" s="215">
        <v>0</v>
      </c>
      <c r="T303" s="216">
        <f>S303*H303</f>
        <v>0</v>
      </c>
      <c r="U303" s="38"/>
      <c r="V303" s="38"/>
      <c r="W303" s="38"/>
      <c r="X303" s="38"/>
      <c r="Y303" s="38"/>
      <c r="Z303" s="38"/>
      <c r="AA303" s="38"/>
      <c r="AB303" s="38"/>
      <c r="AC303" s="38"/>
      <c r="AD303" s="38"/>
      <c r="AE303" s="38"/>
      <c r="AR303" s="217" t="s">
        <v>303</v>
      </c>
      <c r="AT303" s="217" t="s">
        <v>299</v>
      </c>
      <c r="AU303" s="217" t="s">
        <v>76</v>
      </c>
      <c r="AY303" s="17" t="s">
        <v>266</v>
      </c>
      <c r="BE303" s="218">
        <f>IF(N303="základní",J303,0)</f>
        <v>0</v>
      </c>
      <c r="BF303" s="218">
        <f>IF(N303="snížená",J303,0)</f>
        <v>0</v>
      </c>
      <c r="BG303" s="218">
        <f>IF(N303="zákl. přenesená",J303,0)</f>
        <v>0</v>
      </c>
      <c r="BH303" s="218">
        <f>IF(N303="sníž. přenesená",J303,0)</f>
        <v>0</v>
      </c>
      <c r="BI303" s="218">
        <f>IF(N303="nulová",J303,0)</f>
        <v>0</v>
      </c>
      <c r="BJ303" s="17" t="s">
        <v>76</v>
      </c>
      <c r="BK303" s="218">
        <f>ROUND(I303*H303,2)</f>
        <v>0</v>
      </c>
      <c r="BL303" s="17" t="s">
        <v>265</v>
      </c>
      <c r="BM303" s="217" t="s">
        <v>6756</v>
      </c>
    </row>
    <row r="304" s="2" customFormat="1" ht="16.5" customHeight="1">
      <c r="A304" s="38"/>
      <c r="B304" s="39"/>
      <c r="C304" s="239" t="s">
        <v>1528</v>
      </c>
      <c r="D304" s="239" t="s">
        <v>299</v>
      </c>
      <c r="E304" s="240" t="s">
        <v>6757</v>
      </c>
      <c r="F304" s="241" t="s">
        <v>6758</v>
      </c>
      <c r="G304" s="242" t="s">
        <v>6755</v>
      </c>
      <c r="H304" s="243">
        <v>1</v>
      </c>
      <c r="I304" s="244"/>
      <c r="J304" s="245">
        <f>ROUND(I304*H304,2)</f>
        <v>0</v>
      </c>
      <c r="K304" s="241" t="s">
        <v>19</v>
      </c>
      <c r="L304" s="246"/>
      <c r="M304" s="247" t="s">
        <v>19</v>
      </c>
      <c r="N304" s="248" t="s">
        <v>40</v>
      </c>
      <c r="O304" s="84"/>
      <c r="P304" s="215">
        <f>O304*H304</f>
        <v>0</v>
      </c>
      <c r="Q304" s="215">
        <v>0</v>
      </c>
      <c r="R304" s="215">
        <f>Q304*H304</f>
        <v>0</v>
      </c>
      <c r="S304" s="215">
        <v>0</v>
      </c>
      <c r="T304" s="216">
        <f>S304*H304</f>
        <v>0</v>
      </c>
      <c r="U304" s="38"/>
      <c r="V304" s="38"/>
      <c r="W304" s="38"/>
      <c r="X304" s="38"/>
      <c r="Y304" s="38"/>
      <c r="Z304" s="38"/>
      <c r="AA304" s="38"/>
      <c r="AB304" s="38"/>
      <c r="AC304" s="38"/>
      <c r="AD304" s="38"/>
      <c r="AE304" s="38"/>
      <c r="AR304" s="217" t="s">
        <v>303</v>
      </c>
      <c r="AT304" s="217" t="s">
        <v>299</v>
      </c>
      <c r="AU304" s="217" t="s">
        <v>76</v>
      </c>
      <c r="AY304" s="17" t="s">
        <v>266</v>
      </c>
      <c r="BE304" s="218">
        <f>IF(N304="základní",J304,0)</f>
        <v>0</v>
      </c>
      <c r="BF304" s="218">
        <f>IF(N304="snížená",J304,0)</f>
        <v>0</v>
      </c>
      <c r="BG304" s="218">
        <f>IF(N304="zákl. přenesená",J304,0)</f>
        <v>0</v>
      </c>
      <c r="BH304" s="218">
        <f>IF(N304="sníž. přenesená",J304,0)</f>
        <v>0</v>
      </c>
      <c r="BI304" s="218">
        <f>IF(N304="nulová",J304,0)</f>
        <v>0</v>
      </c>
      <c r="BJ304" s="17" t="s">
        <v>76</v>
      </c>
      <c r="BK304" s="218">
        <f>ROUND(I304*H304,2)</f>
        <v>0</v>
      </c>
      <c r="BL304" s="17" t="s">
        <v>265</v>
      </c>
      <c r="BM304" s="217" t="s">
        <v>6759</v>
      </c>
    </row>
    <row r="305" s="2" customFormat="1" ht="16.5" customHeight="1">
      <c r="A305" s="38"/>
      <c r="B305" s="39"/>
      <c r="C305" s="206" t="s">
        <v>1541</v>
      </c>
      <c r="D305" s="206" t="s">
        <v>267</v>
      </c>
      <c r="E305" s="207" t="s">
        <v>6760</v>
      </c>
      <c r="F305" s="208" t="s">
        <v>6761</v>
      </c>
      <c r="G305" s="209" t="s">
        <v>6755</v>
      </c>
      <c r="H305" s="210">
        <v>1</v>
      </c>
      <c r="I305" s="211"/>
      <c r="J305" s="212">
        <f>ROUND(I305*H305,2)</f>
        <v>0</v>
      </c>
      <c r="K305" s="208" t="s">
        <v>19</v>
      </c>
      <c r="L305" s="44"/>
      <c r="M305" s="213" t="s">
        <v>19</v>
      </c>
      <c r="N305" s="214" t="s">
        <v>40</v>
      </c>
      <c r="O305" s="84"/>
      <c r="P305" s="215">
        <f>O305*H305</f>
        <v>0</v>
      </c>
      <c r="Q305" s="215">
        <v>0</v>
      </c>
      <c r="R305" s="215">
        <f>Q305*H305</f>
        <v>0</v>
      </c>
      <c r="S305" s="215">
        <v>0</v>
      </c>
      <c r="T305" s="216">
        <f>S305*H305</f>
        <v>0</v>
      </c>
      <c r="U305" s="38"/>
      <c r="V305" s="38"/>
      <c r="W305" s="38"/>
      <c r="X305" s="38"/>
      <c r="Y305" s="38"/>
      <c r="Z305" s="38"/>
      <c r="AA305" s="38"/>
      <c r="AB305" s="38"/>
      <c r="AC305" s="38"/>
      <c r="AD305" s="38"/>
      <c r="AE305" s="38"/>
      <c r="AR305" s="217" t="s">
        <v>265</v>
      </c>
      <c r="AT305" s="217" t="s">
        <v>267</v>
      </c>
      <c r="AU305" s="217" t="s">
        <v>76</v>
      </c>
      <c r="AY305" s="17" t="s">
        <v>266</v>
      </c>
      <c r="BE305" s="218">
        <f>IF(N305="základní",J305,0)</f>
        <v>0</v>
      </c>
      <c r="BF305" s="218">
        <f>IF(N305="snížená",J305,0)</f>
        <v>0</v>
      </c>
      <c r="BG305" s="218">
        <f>IF(N305="zákl. přenesená",J305,0)</f>
        <v>0</v>
      </c>
      <c r="BH305" s="218">
        <f>IF(N305="sníž. přenesená",J305,0)</f>
        <v>0</v>
      </c>
      <c r="BI305" s="218">
        <f>IF(N305="nulová",J305,0)</f>
        <v>0</v>
      </c>
      <c r="BJ305" s="17" t="s">
        <v>76</v>
      </c>
      <c r="BK305" s="218">
        <f>ROUND(I305*H305,2)</f>
        <v>0</v>
      </c>
      <c r="BL305" s="17" t="s">
        <v>265</v>
      </c>
      <c r="BM305" s="217" t="s">
        <v>6762</v>
      </c>
    </row>
    <row r="306" s="2" customFormat="1" ht="16.5" customHeight="1">
      <c r="A306" s="38"/>
      <c r="B306" s="39"/>
      <c r="C306" s="206" t="s">
        <v>1549</v>
      </c>
      <c r="D306" s="206" t="s">
        <v>267</v>
      </c>
      <c r="E306" s="207" t="s">
        <v>6763</v>
      </c>
      <c r="F306" s="208" t="s">
        <v>6764</v>
      </c>
      <c r="G306" s="209" t="s">
        <v>6755</v>
      </c>
      <c r="H306" s="210">
        <v>1</v>
      </c>
      <c r="I306" s="211"/>
      <c r="J306" s="212">
        <f>ROUND(I306*H306,2)</f>
        <v>0</v>
      </c>
      <c r="K306" s="208" t="s">
        <v>19</v>
      </c>
      <c r="L306" s="44"/>
      <c r="M306" s="213" t="s">
        <v>19</v>
      </c>
      <c r="N306" s="214" t="s">
        <v>40</v>
      </c>
      <c r="O306" s="84"/>
      <c r="P306" s="215">
        <f>O306*H306</f>
        <v>0</v>
      </c>
      <c r="Q306" s="215">
        <v>0</v>
      </c>
      <c r="R306" s="215">
        <f>Q306*H306</f>
        <v>0</v>
      </c>
      <c r="S306" s="215">
        <v>0</v>
      </c>
      <c r="T306" s="216">
        <f>S306*H306</f>
        <v>0</v>
      </c>
      <c r="U306" s="38"/>
      <c r="V306" s="38"/>
      <c r="W306" s="38"/>
      <c r="X306" s="38"/>
      <c r="Y306" s="38"/>
      <c r="Z306" s="38"/>
      <c r="AA306" s="38"/>
      <c r="AB306" s="38"/>
      <c r="AC306" s="38"/>
      <c r="AD306" s="38"/>
      <c r="AE306" s="38"/>
      <c r="AR306" s="217" t="s">
        <v>265</v>
      </c>
      <c r="AT306" s="217" t="s">
        <v>267</v>
      </c>
      <c r="AU306" s="217" t="s">
        <v>76</v>
      </c>
      <c r="AY306" s="17" t="s">
        <v>266</v>
      </c>
      <c r="BE306" s="218">
        <f>IF(N306="základní",J306,0)</f>
        <v>0</v>
      </c>
      <c r="BF306" s="218">
        <f>IF(N306="snížená",J306,0)</f>
        <v>0</v>
      </c>
      <c r="BG306" s="218">
        <f>IF(N306="zákl. přenesená",J306,0)</f>
        <v>0</v>
      </c>
      <c r="BH306" s="218">
        <f>IF(N306="sníž. přenesená",J306,0)</f>
        <v>0</v>
      </c>
      <c r="BI306" s="218">
        <f>IF(N306="nulová",J306,0)</f>
        <v>0</v>
      </c>
      <c r="BJ306" s="17" t="s">
        <v>76</v>
      </c>
      <c r="BK306" s="218">
        <f>ROUND(I306*H306,2)</f>
        <v>0</v>
      </c>
      <c r="BL306" s="17" t="s">
        <v>265</v>
      </c>
      <c r="BM306" s="217" t="s">
        <v>6765</v>
      </c>
    </row>
    <row r="307" s="2" customFormat="1" ht="16.5" customHeight="1">
      <c r="A307" s="38"/>
      <c r="B307" s="39"/>
      <c r="C307" s="206" t="s">
        <v>1566</v>
      </c>
      <c r="D307" s="206" t="s">
        <v>267</v>
      </c>
      <c r="E307" s="207" t="s">
        <v>6766</v>
      </c>
      <c r="F307" s="208" t="s">
        <v>6767</v>
      </c>
      <c r="G307" s="209" t="s">
        <v>5069</v>
      </c>
      <c r="H307" s="210">
        <v>1</v>
      </c>
      <c r="I307" s="211"/>
      <c r="J307" s="212">
        <f>ROUND(I307*H307,2)</f>
        <v>0</v>
      </c>
      <c r="K307" s="208" t="s">
        <v>19</v>
      </c>
      <c r="L307" s="44"/>
      <c r="M307" s="213" t="s">
        <v>19</v>
      </c>
      <c r="N307" s="214" t="s">
        <v>40</v>
      </c>
      <c r="O307" s="84"/>
      <c r="P307" s="215">
        <f>O307*H307</f>
        <v>0</v>
      </c>
      <c r="Q307" s="215">
        <v>0</v>
      </c>
      <c r="R307" s="215">
        <f>Q307*H307</f>
        <v>0</v>
      </c>
      <c r="S307" s="215">
        <v>0</v>
      </c>
      <c r="T307" s="216">
        <f>S307*H307</f>
        <v>0</v>
      </c>
      <c r="U307" s="38"/>
      <c r="V307" s="38"/>
      <c r="W307" s="38"/>
      <c r="X307" s="38"/>
      <c r="Y307" s="38"/>
      <c r="Z307" s="38"/>
      <c r="AA307" s="38"/>
      <c r="AB307" s="38"/>
      <c r="AC307" s="38"/>
      <c r="AD307" s="38"/>
      <c r="AE307" s="38"/>
      <c r="AR307" s="217" t="s">
        <v>265</v>
      </c>
      <c r="AT307" s="217" t="s">
        <v>267</v>
      </c>
      <c r="AU307" s="217" t="s">
        <v>76</v>
      </c>
      <c r="AY307" s="17" t="s">
        <v>266</v>
      </c>
      <c r="BE307" s="218">
        <f>IF(N307="základní",J307,0)</f>
        <v>0</v>
      </c>
      <c r="BF307" s="218">
        <f>IF(N307="snížená",J307,0)</f>
        <v>0</v>
      </c>
      <c r="BG307" s="218">
        <f>IF(N307="zákl. přenesená",J307,0)</f>
        <v>0</v>
      </c>
      <c r="BH307" s="218">
        <f>IF(N307="sníž. přenesená",J307,0)</f>
        <v>0</v>
      </c>
      <c r="BI307" s="218">
        <f>IF(N307="nulová",J307,0)</f>
        <v>0</v>
      </c>
      <c r="BJ307" s="17" t="s">
        <v>76</v>
      </c>
      <c r="BK307" s="218">
        <f>ROUND(I307*H307,2)</f>
        <v>0</v>
      </c>
      <c r="BL307" s="17" t="s">
        <v>265</v>
      </c>
      <c r="BM307" s="217" t="s">
        <v>6768</v>
      </c>
    </row>
    <row r="308" s="2" customFormat="1" ht="16.5" customHeight="1">
      <c r="A308" s="38"/>
      <c r="B308" s="39"/>
      <c r="C308" s="206" t="s">
        <v>1145</v>
      </c>
      <c r="D308" s="206" t="s">
        <v>267</v>
      </c>
      <c r="E308" s="207" t="s">
        <v>6769</v>
      </c>
      <c r="F308" s="208" t="s">
        <v>6770</v>
      </c>
      <c r="G308" s="209" t="s">
        <v>5069</v>
      </c>
      <c r="H308" s="210">
        <v>1</v>
      </c>
      <c r="I308" s="211"/>
      <c r="J308" s="212">
        <f>ROUND(I308*H308,2)</f>
        <v>0</v>
      </c>
      <c r="K308" s="208" t="s">
        <v>19</v>
      </c>
      <c r="L308" s="44"/>
      <c r="M308" s="213" t="s">
        <v>19</v>
      </c>
      <c r="N308" s="214" t="s">
        <v>40</v>
      </c>
      <c r="O308" s="84"/>
      <c r="P308" s="215">
        <f>O308*H308</f>
        <v>0</v>
      </c>
      <c r="Q308" s="215">
        <v>0</v>
      </c>
      <c r="R308" s="215">
        <f>Q308*H308</f>
        <v>0</v>
      </c>
      <c r="S308" s="215">
        <v>0</v>
      </c>
      <c r="T308" s="216">
        <f>S308*H308</f>
        <v>0</v>
      </c>
      <c r="U308" s="38"/>
      <c r="V308" s="38"/>
      <c r="W308" s="38"/>
      <c r="X308" s="38"/>
      <c r="Y308" s="38"/>
      <c r="Z308" s="38"/>
      <c r="AA308" s="38"/>
      <c r="AB308" s="38"/>
      <c r="AC308" s="38"/>
      <c r="AD308" s="38"/>
      <c r="AE308" s="38"/>
      <c r="AR308" s="217" t="s">
        <v>265</v>
      </c>
      <c r="AT308" s="217" t="s">
        <v>267</v>
      </c>
      <c r="AU308" s="217" t="s">
        <v>76</v>
      </c>
      <c r="AY308" s="17" t="s">
        <v>266</v>
      </c>
      <c r="BE308" s="218">
        <f>IF(N308="základní",J308,0)</f>
        <v>0</v>
      </c>
      <c r="BF308" s="218">
        <f>IF(N308="snížená",J308,0)</f>
        <v>0</v>
      </c>
      <c r="BG308" s="218">
        <f>IF(N308="zákl. přenesená",J308,0)</f>
        <v>0</v>
      </c>
      <c r="BH308" s="218">
        <f>IF(N308="sníž. přenesená",J308,0)</f>
        <v>0</v>
      </c>
      <c r="BI308" s="218">
        <f>IF(N308="nulová",J308,0)</f>
        <v>0</v>
      </c>
      <c r="BJ308" s="17" t="s">
        <v>76</v>
      </c>
      <c r="BK308" s="218">
        <f>ROUND(I308*H308,2)</f>
        <v>0</v>
      </c>
      <c r="BL308" s="17" t="s">
        <v>265</v>
      </c>
      <c r="BM308" s="217" t="s">
        <v>6771</v>
      </c>
    </row>
    <row r="309" s="2" customFormat="1" ht="16.5" customHeight="1">
      <c r="A309" s="38"/>
      <c r="B309" s="39"/>
      <c r="C309" s="206" t="s">
        <v>1151</v>
      </c>
      <c r="D309" s="206" t="s">
        <v>267</v>
      </c>
      <c r="E309" s="207" t="s">
        <v>6772</v>
      </c>
      <c r="F309" s="208" t="s">
        <v>6773</v>
      </c>
      <c r="G309" s="209" t="s">
        <v>5069</v>
      </c>
      <c r="H309" s="210">
        <v>1</v>
      </c>
      <c r="I309" s="211"/>
      <c r="J309" s="212">
        <f>ROUND(I309*H309,2)</f>
        <v>0</v>
      </c>
      <c r="K309" s="208" t="s">
        <v>19</v>
      </c>
      <c r="L309" s="44"/>
      <c r="M309" s="213" t="s">
        <v>19</v>
      </c>
      <c r="N309" s="214" t="s">
        <v>40</v>
      </c>
      <c r="O309" s="84"/>
      <c r="P309" s="215">
        <f>O309*H309</f>
        <v>0</v>
      </c>
      <c r="Q309" s="215">
        <v>0</v>
      </c>
      <c r="R309" s="215">
        <f>Q309*H309</f>
        <v>0</v>
      </c>
      <c r="S309" s="215">
        <v>0</v>
      </c>
      <c r="T309" s="216">
        <f>S309*H309</f>
        <v>0</v>
      </c>
      <c r="U309" s="38"/>
      <c r="V309" s="38"/>
      <c r="W309" s="38"/>
      <c r="X309" s="38"/>
      <c r="Y309" s="38"/>
      <c r="Z309" s="38"/>
      <c r="AA309" s="38"/>
      <c r="AB309" s="38"/>
      <c r="AC309" s="38"/>
      <c r="AD309" s="38"/>
      <c r="AE309" s="38"/>
      <c r="AR309" s="217" t="s">
        <v>265</v>
      </c>
      <c r="AT309" s="217" t="s">
        <v>267</v>
      </c>
      <c r="AU309" s="217" t="s">
        <v>76</v>
      </c>
      <c r="AY309" s="17" t="s">
        <v>266</v>
      </c>
      <c r="BE309" s="218">
        <f>IF(N309="základní",J309,0)</f>
        <v>0</v>
      </c>
      <c r="BF309" s="218">
        <f>IF(N309="snížená",J309,0)</f>
        <v>0</v>
      </c>
      <c r="BG309" s="218">
        <f>IF(N309="zákl. přenesená",J309,0)</f>
        <v>0</v>
      </c>
      <c r="BH309" s="218">
        <f>IF(N309="sníž. přenesená",J309,0)</f>
        <v>0</v>
      </c>
      <c r="BI309" s="218">
        <f>IF(N309="nulová",J309,0)</f>
        <v>0</v>
      </c>
      <c r="BJ309" s="17" t="s">
        <v>76</v>
      </c>
      <c r="BK309" s="218">
        <f>ROUND(I309*H309,2)</f>
        <v>0</v>
      </c>
      <c r="BL309" s="17" t="s">
        <v>265</v>
      </c>
      <c r="BM309" s="217" t="s">
        <v>6774</v>
      </c>
    </row>
    <row r="310" s="2" customFormat="1" ht="16.5" customHeight="1">
      <c r="A310" s="38"/>
      <c r="B310" s="39"/>
      <c r="C310" s="206" t="s">
        <v>1156</v>
      </c>
      <c r="D310" s="206" t="s">
        <v>267</v>
      </c>
      <c r="E310" s="207" t="s">
        <v>6775</v>
      </c>
      <c r="F310" s="208" t="s">
        <v>6776</v>
      </c>
      <c r="G310" s="209" t="s">
        <v>5069</v>
      </c>
      <c r="H310" s="210">
        <v>1</v>
      </c>
      <c r="I310" s="211"/>
      <c r="J310" s="212">
        <f>ROUND(I310*H310,2)</f>
        <v>0</v>
      </c>
      <c r="K310" s="208" t="s">
        <v>19</v>
      </c>
      <c r="L310" s="44"/>
      <c r="M310" s="213" t="s">
        <v>19</v>
      </c>
      <c r="N310" s="214" t="s">
        <v>40</v>
      </c>
      <c r="O310" s="84"/>
      <c r="P310" s="215">
        <f>O310*H310</f>
        <v>0</v>
      </c>
      <c r="Q310" s="215">
        <v>0</v>
      </c>
      <c r="R310" s="215">
        <f>Q310*H310</f>
        <v>0</v>
      </c>
      <c r="S310" s="215">
        <v>0</v>
      </c>
      <c r="T310" s="216">
        <f>S310*H310</f>
        <v>0</v>
      </c>
      <c r="U310" s="38"/>
      <c r="V310" s="38"/>
      <c r="W310" s="38"/>
      <c r="X310" s="38"/>
      <c r="Y310" s="38"/>
      <c r="Z310" s="38"/>
      <c r="AA310" s="38"/>
      <c r="AB310" s="38"/>
      <c r="AC310" s="38"/>
      <c r="AD310" s="38"/>
      <c r="AE310" s="38"/>
      <c r="AR310" s="217" t="s">
        <v>265</v>
      </c>
      <c r="AT310" s="217" t="s">
        <v>267</v>
      </c>
      <c r="AU310" s="217" t="s">
        <v>76</v>
      </c>
      <c r="AY310" s="17" t="s">
        <v>266</v>
      </c>
      <c r="BE310" s="218">
        <f>IF(N310="základní",J310,0)</f>
        <v>0</v>
      </c>
      <c r="BF310" s="218">
        <f>IF(N310="snížená",J310,0)</f>
        <v>0</v>
      </c>
      <c r="BG310" s="218">
        <f>IF(N310="zákl. přenesená",J310,0)</f>
        <v>0</v>
      </c>
      <c r="BH310" s="218">
        <f>IF(N310="sníž. přenesená",J310,0)</f>
        <v>0</v>
      </c>
      <c r="BI310" s="218">
        <f>IF(N310="nulová",J310,0)</f>
        <v>0</v>
      </c>
      <c r="BJ310" s="17" t="s">
        <v>76</v>
      </c>
      <c r="BK310" s="218">
        <f>ROUND(I310*H310,2)</f>
        <v>0</v>
      </c>
      <c r="BL310" s="17" t="s">
        <v>265</v>
      </c>
      <c r="BM310" s="217" t="s">
        <v>6777</v>
      </c>
    </row>
    <row r="311" s="2" customFormat="1" ht="16.5" customHeight="1">
      <c r="A311" s="38"/>
      <c r="B311" s="39"/>
      <c r="C311" s="206" t="s">
        <v>1161</v>
      </c>
      <c r="D311" s="206" t="s">
        <v>267</v>
      </c>
      <c r="E311" s="207" t="s">
        <v>6778</v>
      </c>
      <c r="F311" s="208" t="s">
        <v>6779</v>
      </c>
      <c r="G311" s="209" t="s">
        <v>6755</v>
      </c>
      <c r="H311" s="210">
        <v>1</v>
      </c>
      <c r="I311" s="211"/>
      <c r="J311" s="212">
        <f>ROUND(I311*H311,2)</f>
        <v>0</v>
      </c>
      <c r="K311" s="208" t="s">
        <v>19</v>
      </c>
      <c r="L311" s="44"/>
      <c r="M311" s="213" t="s">
        <v>19</v>
      </c>
      <c r="N311" s="214" t="s">
        <v>40</v>
      </c>
      <c r="O311" s="84"/>
      <c r="P311" s="215">
        <f>O311*H311</f>
        <v>0</v>
      </c>
      <c r="Q311" s="215">
        <v>0</v>
      </c>
      <c r="R311" s="215">
        <f>Q311*H311</f>
        <v>0</v>
      </c>
      <c r="S311" s="215">
        <v>0</v>
      </c>
      <c r="T311" s="216">
        <f>S311*H311</f>
        <v>0</v>
      </c>
      <c r="U311" s="38"/>
      <c r="V311" s="38"/>
      <c r="W311" s="38"/>
      <c r="X311" s="38"/>
      <c r="Y311" s="38"/>
      <c r="Z311" s="38"/>
      <c r="AA311" s="38"/>
      <c r="AB311" s="38"/>
      <c r="AC311" s="38"/>
      <c r="AD311" s="38"/>
      <c r="AE311" s="38"/>
      <c r="AR311" s="217" t="s">
        <v>265</v>
      </c>
      <c r="AT311" s="217" t="s">
        <v>267</v>
      </c>
      <c r="AU311" s="217" t="s">
        <v>76</v>
      </c>
      <c r="AY311" s="17" t="s">
        <v>266</v>
      </c>
      <c r="BE311" s="218">
        <f>IF(N311="základní",J311,0)</f>
        <v>0</v>
      </c>
      <c r="BF311" s="218">
        <f>IF(N311="snížená",J311,0)</f>
        <v>0</v>
      </c>
      <c r="BG311" s="218">
        <f>IF(N311="zákl. přenesená",J311,0)</f>
        <v>0</v>
      </c>
      <c r="BH311" s="218">
        <f>IF(N311="sníž. přenesená",J311,0)</f>
        <v>0</v>
      </c>
      <c r="BI311" s="218">
        <f>IF(N311="nulová",J311,0)</f>
        <v>0</v>
      </c>
      <c r="BJ311" s="17" t="s">
        <v>76</v>
      </c>
      <c r="BK311" s="218">
        <f>ROUND(I311*H311,2)</f>
        <v>0</v>
      </c>
      <c r="BL311" s="17" t="s">
        <v>265</v>
      </c>
      <c r="BM311" s="217" t="s">
        <v>6780</v>
      </c>
    </row>
    <row r="312" s="2" customFormat="1" ht="16.5" customHeight="1">
      <c r="A312" s="38"/>
      <c r="B312" s="39"/>
      <c r="C312" s="206" t="s">
        <v>1166</v>
      </c>
      <c r="D312" s="206" t="s">
        <v>267</v>
      </c>
      <c r="E312" s="207" t="s">
        <v>6781</v>
      </c>
      <c r="F312" s="208" t="s">
        <v>6782</v>
      </c>
      <c r="G312" s="209" t="s">
        <v>5069</v>
      </c>
      <c r="H312" s="210">
        <v>3</v>
      </c>
      <c r="I312" s="211"/>
      <c r="J312" s="212">
        <f>ROUND(I312*H312,2)</f>
        <v>0</v>
      </c>
      <c r="K312" s="208" t="s">
        <v>19</v>
      </c>
      <c r="L312" s="44"/>
      <c r="M312" s="213" t="s">
        <v>19</v>
      </c>
      <c r="N312" s="214" t="s">
        <v>40</v>
      </c>
      <c r="O312" s="84"/>
      <c r="P312" s="215">
        <f>O312*H312</f>
        <v>0</v>
      </c>
      <c r="Q312" s="215">
        <v>0</v>
      </c>
      <c r="R312" s="215">
        <f>Q312*H312</f>
        <v>0</v>
      </c>
      <c r="S312" s="215">
        <v>0</v>
      </c>
      <c r="T312" s="216">
        <f>S312*H312</f>
        <v>0</v>
      </c>
      <c r="U312" s="38"/>
      <c r="V312" s="38"/>
      <c r="W312" s="38"/>
      <c r="X312" s="38"/>
      <c r="Y312" s="38"/>
      <c r="Z312" s="38"/>
      <c r="AA312" s="38"/>
      <c r="AB312" s="38"/>
      <c r="AC312" s="38"/>
      <c r="AD312" s="38"/>
      <c r="AE312" s="38"/>
      <c r="AR312" s="217" t="s">
        <v>265</v>
      </c>
      <c r="AT312" s="217" t="s">
        <v>267</v>
      </c>
      <c r="AU312" s="217" t="s">
        <v>76</v>
      </c>
      <c r="AY312" s="17" t="s">
        <v>266</v>
      </c>
      <c r="BE312" s="218">
        <f>IF(N312="základní",J312,0)</f>
        <v>0</v>
      </c>
      <c r="BF312" s="218">
        <f>IF(N312="snížená",J312,0)</f>
        <v>0</v>
      </c>
      <c r="BG312" s="218">
        <f>IF(N312="zákl. přenesená",J312,0)</f>
        <v>0</v>
      </c>
      <c r="BH312" s="218">
        <f>IF(N312="sníž. přenesená",J312,0)</f>
        <v>0</v>
      </c>
      <c r="BI312" s="218">
        <f>IF(N312="nulová",J312,0)</f>
        <v>0</v>
      </c>
      <c r="BJ312" s="17" t="s">
        <v>76</v>
      </c>
      <c r="BK312" s="218">
        <f>ROUND(I312*H312,2)</f>
        <v>0</v>
      </c>
      <c r="BL312" s="17" t="s">
        <v>265</v>
      </c>
      <c r="BM312" s="217" t="s">
        <v>3718</v>
      </c>
    </row>
    <row r="313" s="2" customFormat="1" ht="16.5" customHeight="1">
      <c r="A313" s="38"/>
      <c r="B313" s="39"/>
      <c r="C313" s="206" t="s">
        <v>1183</v>
      </c>
      <c r="D313" s="206" t="s">
        <v>267</v>
      </c>
      <c r="E313" s="207" t="s">
        <v>6783</v>
      </c>
      <c r="F313" s="208" t="s">
        <v>6784</v>
      </c>
      <c r="G313" s="209" t="s">
        <v>5069</v>
      </c>
      <c r="H313" s="210">
        <v>3</v>
      </c>
      <c r="I313" s="211"/>
      <c r="J313" s="212">
        <f>ROUND(I313*H313,2)</f>
        <v>0</v>
      </c>
      <c r="K313" s="208" t="s">
        <v>19</v>
      </c>
      <c r="L313" s="44"/>
      <c r="M313" s="213" t="s">
        <v>19</v>
      </c>
      <c r="N313" s="214" t="s">
        <v>40</v>
      </c>
      <c r="O313" s="84"/>
      <c r="P313" s="215">
        <f>O313*H313</f>
        <v>0</v>
      </c>
      <c r="Q313" s="215">
        <v>0</v>
      </c>
      <c r="R313" s="215">
        <f>Q313*H313</f>
        <v>0</v>
      </c>
      <c r="S313" s="215">
        <v>0</v>
      </c>
      <c r="T313" s="216">
        <f>S313*H313</f>
        <v>0</v>
      </c>
      <c r="U313" s="38"/>
      <c r="V313" s="38"/>
      <c r="W313" s="38"/>
      <c r="X313" s="38"/>
      <c r="Y313" s="38"/>
      <c r="Z313" s="38"/>
      <c r="AA313" s="38"/>
      <c r="AB313" s="38"/>
      <c r="AC313" s="38"/>
      <c r="AD313" s="38"/>
      <c r="AE313" s="38"/>
      <c r="AR313" s="217" t="s">
        <v>265</v>
      </c>
      <c r="AT313" s="217" t="s">
        <v>267</v>
      </c>
      <c r="AU313" s="217" t="s">
        <v>76</v>
      </c>
      <c r="AY313" s="17" t="s">
        <v>266</v>
      </c>
      <c r="BE313" s="218">
        <f>IF(N313="základní",J313,0)</f>
        <v>0</v>
      </c>
      <c r="BF313" s="218">
        <f>IF(N313="snížená",J313,0)</f>
        <v>0</v>
      </c>
      <c r="BG313" s="218">
        <f>IF(N313="zákl. přenesená",J313,0)</f>
        <v>0</v>
      </c>
      <c r="BH313" s="218">
        <f>IF(N313="sníž. přenesená",J313,0)</f>
        <v>0</v>
      </c>
      <c r="BI313" s="218">
        <f>IF(N313="nulová",J313,0)</f>
        <v>0</v>
      </c>
      <c r="BJ313" s="17" t="s">
        <v>76</v>
      </c>
      <c r="BK313" s="218">
        <f>ROUND(I313*H313,2)</f>
        <v>0</v>
      </c>
      <c r="BL313" s="17" t="s">
        <v>265</v>
      </c>
      <c r="BM313" s="217" t="s">
        <v>6785</v>
      </c>
    </row>
    <row r="314" s="2" customFormat="1" ht="16.5" customHeight="1">
      <c r="A314" s="38"/>
      <c r="B314" s="39"/>
      <c r="C314" s="206" t="s">
        <v>1187</v>
      </c>
      <c r="D314" s="206" t="s">
        <v>267</v>
      </c>
      <c r="E314" s="207" t="s">
        <v>6786</v>
      </c>
      <c r="F314" s="208" t="s">
        <v>6787</v>
      </c>
      <c r="G314" s="209" t="s">
        <v>5069</v>
      </c>
      <c r="H314" s="210">
        <v>3</v>
      </c>
      <c r="I314" s="211"/>
      <c r="J314" s="212">
        <f>ROUND(I314*H314,2)</f>
        <v>0</v>
      </c>
      <c r="K314" s="208" t="s">
        <v>19</v>
      </c>
      <c r="L314" s="44"/>
      <c r="M314" s="213" t="s">
        <v>19</v>
      </c>
      <c r="N314" s="214" t="s">
        <v>40</v>
      </c>
      <c r="O314" s="84"/>
      <c r="P314" s="215">
        <f>O314*H314</f>
        <v>0</v>
      </c>
      <c r="Q314" s="215">
        <v>0</v>
      </c>
      <c r="R314" s="215">
        <f>Q314*H314</f>
        <v>0</v>
      </c>
      <c r="S314" s="215">
        <v>0</v>
      </c>
      <c r="T314" s="216">
        <f>S314*H314</f>
        <v>0</v>
      </c>
      <c r="U314" s="38"/>
      <c r="V314" s="38"/>
      <c r="W314" s="38"/>
      <c r="X314" s="38"/>
      <c r="Y314" s="38"/>
      <c r="Z314" s="38"/>
      <c r="AA314" s="38"/>
      <c r="AB314" s="38"/>
      <c r="AC314" s="38"/>
      <c r="AD314" s="38"/>
      <c r="AE314" s="38"/>
      <c r="AR314" s="217" t="s">
        <v>265</v>
      </c>
      <c r="AT314" s="217" t="s">
        <v>267</v>
      </c>
      <c r="AU314" s="217" t="s">
        <v>76</v>
      </c>
      <c r="AY314" s="17" t="s">
        <v>266</v>
      </c>
      <c r="BE314" s="218">
        <f>IF(N314="základní",J314,0)</f>
        <v>0</v>
      </c>
      <c r="BF314" s="218">
        <f>IF(N314="snížená",J314,0)</f>
        <v>0</v>
      </c>
      <c r="BG314" s="218">
        <f>IF(N314="zákl. přenesená",J314,0)</f>
        <v>0</v>
      </c>
      <c r="BH314" s="218">
        <f>IF(N314="sníž. přenesená",J314,0)</f>
        <v>0</v>
      </c>
      <c r="BI314" s="218">
        <f>IF(N314="nulová",J314,0)</f>
        <v>0</v>
      </c>
      <c r="BJ314" s="17" t="s">
        <v>76</v>
      </c>
      <c r="BK314" s="218">
        <f>ROUND(I314*H314,2)</f>
        <v>0</v>
      </c>
      <c r="BL314" s="17" t="s">
        <v>265</v>
      </c>
      <c r="BM314" s="217" t="s">
        <v>6788</v>
      </c>
    </row>
    <row r="315" s="2" customFormat="1" ht="16.5" customHeight="1">
      <c r="A315" s="38"/>
      <c r="B315" s="39"/>
      <c r="C315" s="206" t="s">
        <v>1199</v>
      </c>
      <c r="D315" s="206" t="s">
        <v>267</v>
      </c>
      <c r="E315" s="207" t="s">
        <v>6789</v>
      </c>
      <c r="F315" s="208" t="s">
        <v>6790</v>
      </c>
      <c r="G315" s="209" t="s">
        <v>6755</v>
      </c>
      <c r="H315" s="210">
        <v>1</v>
      </c>
      <c r="I315" s="211"/>
      <c r="J315" s="212">
        <f>ROUND(I315*H315,2)</f>
        <v>0</v>
      </c>
      <c r="K315" s="208" t="s">
        <v>19</v>
      </c>
      <c r="L315" s="44"/>
      <c r="M315" s="213" t="s">
        <v>19</v>
      </c>
      <c r="N315" s="214" t="s">
        <v>40</v>
      </c>
      <c r="O315" s="84"/>
      <c r="P315" s="215">
        <f>O315*H315</f>
        <v>0</v>
      </c>
      <c r="Q315" s="215">
        <v>0</v>
      </c>
      <c r="R315" s="215">
        <f>Q315*H315</f>
        <v>0</v>
      </c>
      <c r="S315" s="215">
        <v>0</v>
      </c>
      <c r="T315" s="216">
        <f>S315*H315</f>
        <v>0</v>
      </c>
      <c r="U315" s="38"/>
      <c r="V315" s="38"/>
      <c r="W315" s="38"/>
      <c r="X315" s="38"/>
      <c r="Y315" s="38"/>
      <c r="Z315" s="38"/>
      <c r="AA315" s="38"/>
      <c r="AB315" s="38"/>
      <c r="AC315" s="38"/>
      <c r="AD315" s="38"/>
      <c r="AE315" s="38"/>
      <c r="AR315" s="217" t="s">
        <v>265</v>
      </c>
      <c r="AT315" s="217" t="s">
        <v>267</v>
      </c>
      <c r="AU315" s="217" t="s">
        <v>76</v>
      </c>
      <c r="AY315" s="17" t="s">
        <v>266</v>
      </c>
      <c r="BE315" s="218">
        <f>IF(N315="základní",J315,0)</f>
        <v>0</v>
      </c>
      <c r="BF315" s="218">
        <f>IF(N315="snížená",J315,0)</f>
        <v>0</v>
      </c>
      <c r="BG315" s="218">
        <f>IF(N315="zákl. přenesená",J315,0)</f>
        <v>0</v>
      </c>
      <c r="BH315" s="218">
        <f>IF(N315="sníž. přenesená",J315,0)</f>
        <v>0</v>
      </c>
      <c r="BI315" s="218">
        <f>IF(N315="nulová",J315,0)</f>
        <v>0</v>
      </c>
      <c r="BJ315" s="17" t="s">
        <v>76</v>
      </c>
      <c r="BK315" s="218">
        <f>ROUND(I315*H315,2)</f>
        <v>0</v>
      </c>
      <c r="BL315" s="17" t="s">
        <v>265</v>
      </c>
      <c r="BM315" s="217" t="s">
        <v>6791</v>
      </c>
    </row>
    <row r="316" s="2" customFormat="1" ht="16.5" customHeight="1">
      <c r="A316" s="38"/>
      <c r="B316" s="39"/>
      <c r="C316" s="206" t="s">
        <v>1203</v>
      </c>
      <c r="D316" s="206" t="s">
        <v>267</v>
      </c>
      <c r="E316" s="207" t="s">
        <v>6792</v>
      </c>
      <c r="F316" s="208" t="s">
        <v>6793</v>
      </c>
      <c r="G316" s="209" t="s">
        <v>6755</v>
      </c>
      <c r="H316" s="210">
        <v>1</v>
      </c>
      <c r="I316" s="211"/>
      <c r="J316" s="212">
        <f>ROUND(I316*H316,2)</f>
        <v>0</v>
      </c>
      <c r="K316" s="208" t="s">
        <v>19</v>
      </c>
      <c r="L316" s="44"/>
      <c r="M316" s="213" t="s">
        <v>19</v>
      </c>
      <c r="N316" s="214" t="s">
        <v>40</v>
      </c>
      <c r="O316" s="84"/>
      <c r="P316" s="215">
        <f>O316*H316</f>
        <v>0</v>
      </c>
      <c r="Q316" s="215">
        <v>0</v>
      </c>
      <c r="R316" s="215">
        <f>Q316*H316</f>
        <v>0</v>
      </c>
      <c r="S316" s="215">
        <v>0</v>
      </c>
      <c r="T316" s="216">
        <f>S316*H316</f>
        <v>0</v>
      </c>
      <c r="U316" s="38"/>
      <c r="V316" s="38"/>
      <c r="W316" s="38"/>
      <c r="X316" s="38"/>
      <c r="Y316" s="38"/>
      <c r="Z316" s="38"/>
      <c r="AA316" s="38"/>
      <c r="AB316" s="38"/>
      <c r="AC316" s="38"/>
      <c r="AD316" s="38"/>
      <c r="AE316" s="38"/>
      <c r="AR316" s="217" t="s">
        <v>265</v>
      </c>
      <c r="AT316" s="217" t="s">
        <v>267</v>
      </c>
      <c r="AU316" s="217" t="s">
        <v>76</v>
      </c>
      <c r="AY316" s="17" t="s">
        <v>266</v>
      </c>
      <c r="BE316" s="218">
        <f>IF(N316="základní",J316,0)</f>
        <v>0</v>
      </c>
      <c r="BF316" s="218">
        <f>IF(N316="snížená",J316,0)</f>
        <v>0</v>
      </c>
      <c r="BG316" s="218">
        <f>IF(N316="zákl. přenesená",J316,0)</f>
        <v>0</v>
      </c>
      <c r="BH316" s="218">
        <f>IF(N316="sníž. přenesená",J316,0)</f>
        <v>0</v>
      </c>
      <c r="BI316" s="218">
        <f>IF(N316="nulová",J316,0)</f>
        <v>0</v>
      </c>
      <c r="BJ316" s="17" t="s">
        <v>76</v>
      </c>
      <c r="BK316" s="218">
        <f>ROUND(I316*H316,2)</f>
        <v>0</v>
      </c>
      <c r="BL316" s="17" t="s">
        <v>265</v>
      </c>
      <c r="BM316" s="217" t="s">
        <v>6794</v>
      </c>
    </row>
    <row r="317" s="2" customFormat="1" ht="16.5" customHeight="1">
      <c r="A317" s="38"/>
      <c r="B317" s="39"/>
      <c r="C317" s="206" t="s">
        <v>1212</v>
      </c>
      <c r="D317" s="206" t="s">
        <v>267</v>
      </c>
      <c r="E317" s="207" t="s">
        <v>6795</v>
      </c>
      <c r="F317" s="208" t="s">
        <v>6796</v>
      </c>
      <c r="G317" s="209" t="s">
        <v>6755</v>
      </c>
      <c r="H317" s="210">
        <v>1</v>
      </c>
      <c r="I317" s="211"/>
      <c r="J317" s="212">
        <f>ROUND(I317*H317,2)</f>
        <v>0</v>
      </c>
      <c r="K317" s="208" t="s">
        <v>19</v>
      </c>
      <c r="L317" s="44"/>
      <c r="M317" s="213" t="s">
        <v>19</v>
      </c>
      <c r="N317" s="214" t="s">
        <v>40</v>
      </c>
      <c r="O317" s="84"/>
      <c r="P317" s="215">
        <f>O317*H317</f>
        <v>0</v>
      </c>
      <c r="Q317" s="215">
        <v>0</v>
      </c>
      <c r="R317" s="215">
        <f>Q317*H317</f>
        <v>0</v>
      </c>
      <c r="S317" s="215">
        <v>0</v>
      </c>
      <c r="T317" s="216">
        <f>S317*H317</f>
        <v>0</v>
      </c>
      <c r="U317" s="38"/>
      <c r="V317" s="38"/>
      <c r="W317" s="38"/>
      <c r="X317" s="38"/>
      <c r="Y317" s="38"/>
      <c r="Z317" s="38"/>
      <c r="AA317" s="38"/>
      <c r="AB317" s="38"/>
      <c r="AC317" s="38"/>
      <c r="AD317" s="38"/>
      <c r="AE317" s="38"/>
      <c r="AR317" s="217" t="s">
        <v>265</v>
      </c>
      <c r="AT317" s="217" t="s">
        <v>267</v>
      </c>
      <c r="AU317" s="217" t="s">
        <v>76</v>
      </c>
      <c r="AY317" s="17" t="s">
        <v>266</v>
      </c>
      <c r="BE317" s="218">
        <f>IF(N317="základní",J317,0)</f>
        <v>0</v>
      </c>
      <c r="BF317" s="218">
        <f>IF(N317="snížená",J317,0)</f>
        <v>0</v>
      </c>
      <c r="BG317" s="218">
        <f>IF(N317="zákl. přenesená",J317,0)</f>
        <v>0</v>
      </c>
      <c r="BH317" s="218">
        <f>IF(N317="sníž. přenesená",J317,0)</f>
        <v>0</v>
      </c>
      <c r="BI317" s="218">
        <f>IF(N317="nulová",J317,0)</f>
        <v>0</v>
      </c>
      <c r="BJ317" s="17" t="s">
        <v>76</v>
      </c>
      <c r="BK317" s="218">
        <f>ROUND(I317*H317,2)</f>
        <v>0</v>
      </c>
      <c r="BL317" s="17" t="s">
        <v>265</v>
      </c>
      <c r="BM317" s="217" t="s">
        <v>6797</v>
      </c>
    </row>
    <row r="318" s="2" customFormat="1" ht="16.5" customHeight="1">
      <c r="A318" s="38"/>
      <c r="B318" s="39"/>
      <c r="C318" s="206" t="s">
        <v>1217</v>
      </c>
      <c r="D318" s="206" t="s">
        <v>267</v>
      </c>
      <c r="E318" s="207" t="s">
        <v>6798</v>
      </c>
      <c r="F318" s="208" t="s">
        <v>6799</v>
      </c>
      <c r="G318" s="209" t="s">
        <v>5069</v>
      </c>
      <c r="H318" s="210">
        <v>1</v>
      </c>
      <c r="I318" s="211"/>
      <c r="J318" s="212">
        <f>ROUND(I318*H318,2)</f>
        <v>0</v>
      </c>
      <c r="K318" s="208" t="s">
        <v>19</v>
      </c>
      <c r="L318" s="44"/>
      <c r="M318" s="213" t="s">
        <v>19</v>
      </c>
      <c r="N318" s="214" t="s">
        <v>40</v>
      </c>
      <c r="O318" s="84"/>
      <c r="P318" s="215">
        <f>O318*H318</f>
        <v>0</v>
      </c>
      <c r="Q318" s="215">
        <v>0</v>
      </c>
      <c r="R318" s="215">
        <f>Q318*H318</f>
        <v>0</v>
      </c>
      <c r="S318" s="215">
        <v>0</v>
      </c>
      <c r="T318" s="216">
        <f>S318*H318</f>
        <v>0</v>
      </c>
      <c r="U318" s="38"/>
      <c r="V318" s="38"/>
      <c r="W318" s="38"/>
      <c r="X318" s="38"/>
      <c r="Y318" s="38"/>
      <c r="Z318" s="38"/>
      <c r="AA318" s="38"/>
      <c r="AB318" s="38"/>
      <c r="AC318" s="38"/>
      <c r="AD318" s="38"/>
      <c r="AE318" s="38"/>
      <c r="AR318" s="217" t="s">
        <v>265</v>
      </c>
      <c r="AT318" s="217" t="s">
        <v>267</v>
      </c>
      <c r="AU318" s="217" t="s">
        <v>76</v>
      </c>
      <c r="AY318" s="17" t="s">
        <v>266</v>
      </c>
      <c r="BE318" s="218">
        <f>IF(N318="základní",J318,0)</f>
        <v>0</v>
      </c>
      <c r="BF318" s="218">
        <f>IF(N318="snížená",J318,0)</f>
        <v>0</v>
      </c>
      <c r="BG318" s="218">
        <f>IF(N318="zákl. přenesená",J318,0)</f>
        <v>0</v>
      </c>
      <c r="BH318" s="218">
        <f>IF(N318="sníž. přenesená",J318,0)</f>
        <v>0</v>
      </c>
      <c r="BI318" s="218">
        <f>IF(N318="nulová",J318,0)</f>
        <v>0</v>
      </c>
      <c r="BJ318" s="17" t="s">
        <v>76</v>
      </c>
      <c r="BK318" s="218">
        <f>ROUND(I318*H318,2)</f>
        <v>0</v>
      </c>
      <c r="BL318" s="17" t="s">
        <v>265</v>
      </c>
      <c r="BM318" s="217" t="s">
        <v>6800</v>
      </c>
    </row>
    <row r="319" s="2" customFormat="1" ht="16.5" customHeight="1">
      <c r="A319" s="38"/>
      <c r="B319" s="39"/>
      <c r="C319" s="206" t="s">
        <v>1223</v>
      </c>
      <c r="D319" s="206" t="s">
        <v>267</v>
      </c>
      <c r="E319" s="207" t="s">
        <v>6801</v>
      </c>
      <c r="F319" s="208" t="s">
        <v>6802</v>
      </c>
      <c r="G319" s="209" t="s">
        <v>6755</v>
      </c>
      <c r="H319" s="210">
        <v>1</v>
      </c>
      <c r="I319" s="211"/>
      <c r="J319" s="212">
        <f>ROUND(I319*H319,2)</f>
        <v>0</v>
      </c>
      <c r="K319" s="208" t="s">
        <v>19</v>
      </c>
      <c r="L319" s="44"/>
      <c r="M319" s="213" t="s">
        <v>19</v>
      </c>
      <c r="N319" s="214" t="s">
        <v>40</v>
      </c>
      <c r="O319" s="84"/>
      <c r="P319" s="215">
        <f>O319*H319</f>
        <v>0</v>
      </c>
      <c r="Q319" s="215">
        <v>0</v>
      </c>
      <c r="R319" s="215">
        <f>Q319*H319</f>
        <v>0</v>
      </c>
      <c r="S319" s="215">
        <v>0</v>
      </c>
      <c r="T319" s="216">
        <f>S319*H319</f>
        <v>0</v>
      </c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R319" s="217" t="s">
        <v>265</v>
      </c>
      <c r="AT319" s="217" t="s">
        <v>267</v>
      </c>
      <c r="AU319" s="217" t="s">
        <v>76</v>
      </c>
      <c r="AY319" s="17" t="s">
        <v>266</v>
      </c>
      <c r="BE319" s="218">
        <f>IF(N319="základní",J319,0)</f>
        <v>0</v>
      </c>
      <c r="BF319" s="218">
        <f>IF(N319="snížená",J319,0)</f>
        <v>0</v>
      </c>
      <c r="BG319" s="218">
        <f>IF(N319="zákl. přenesená",J319,0)</f>
        <v>0</v>
      </c>
      <c r="BH319" s="218">
        <f>IF(N319="sníž. přenesená",J319,0)</f>
        <v>0</v>
      </c>
      <c r="BI319" s="218">
        <f>IF(N319="nulová",J319,0)</f>
        <v>0</v>
      </c>
      <c r="BJ319" s="17" t="s">
        <v>76</v>
      </c>
      <c r="BK319" s="218">
        <f>ROUND(I319*H319,2)</f>
        <v>0</v>
      </c>
      <c r="BL319" s="17" t="s">
        <v>265</v>
      </c>
      <c r="BM319" s="217" t="s">
        <v>6803</v>
      </c>
    </row>
    <row r="320" s="11" customFormat="1" ht="25.92" customHeight="1">
      <c r="A320" s="11"/>
      <c r="B320" s="192"/>
      <c r="C320" s="193"/>
      <c r="D320" s="194" t="s">
        <v>68</v>
      </c>
      <c r="E320" s="195" t="s">
        <v>6804</v>
      </c>
      <c r="F320" s="195" t="s">
        <v>6805</v>
      </c>
      <c r="G320" s="193"/>
      <c r="H320" s="193"/>
      <c r="I320" s="196"/>
      <c r="J320" s="197">
        <f>BK320</f>
        <v>0</v>
      </c>
      <c r="K320" s="193"/>
      <c r="L320" s="198"/>
      <c r="M320" s="199"/>
      <c r="N320" s="200"/>
      <c r="O320" s="200"/>
      <c r="P320" s="201">
        <f>SUM(P321:P333)</f>
        <v>0</v>
      </c>
      <c r="Q320" s="200"/>
      <c r="R320" s="201">
        <f>SUM(R321:R333)</f>
        <v>0</v>
      </c>
      <c r="S320" s="200"/>
      <c r="T320" s="202">
        <f>SUM(T321:T333)</f>
        <v>0</v>
      </c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R320" s="203" t="s">
        <v>76</v>
      </c>
      <c r="AT320" s="204" t="s">
        <v>68</v>
      </c>
      <c r="AU320" s="204" t="s">
        <v>69</v>
      </c>
      <c r="AY320" s="203" t="s">
        <v>266</v>
      </c>
      <c r="BK320" s="205">
        <f>SUM(BK321:BK333)</f>
        <v>0</v>
      </c>
    </row>
    <row r="321" s="2" customFormat="1" ht="16.5" customHeight="1">
      <c r="A321" s="38"/>
      <c r="B321" s="39"/>
      <c r="C321" s="239" t="s">
        <v>1228</v>
      </c>
      <c r="D321" s="239" t="s">
        <v>299</v>
      </c>
      <c r="E321" s="240" t="s">
        <v>6806</v>
      </c>
      <c r="F321" s="241" t="s">
        <v>6807</v>
      </c>
      <c r="G321" s="242" t="s">
        <v>5035</v>
      </c>
      <c r="H321" s="243">
        <v>1000</v>
      </c>
      <c r="I321" s="244"/>
      <c r="J321" s="245">
        <f>ROUND(I321*H321,2)</f>
        <v>0</v>
      </c>
      <c r="K321" s="241" t="s">
        <v>19</v>
      </c>
      <c r="L321" s="246"/>
      <c r="M321" s="247" t="s">
        <v>19</v>
      </c>
      <c r="N321" s="248" t="s">
        <v>40</v>
      </c>
      <c r="O321" s="84"/>
      <c r="P321" s="215">
        <f>O321*H321</f>
        <v>0</v>
      </c>
      <c r="Q321" s="215">
        <v>0</v>
      </c>
      <c r="R321" s="215">
        <f>Q321*H321</f>
        <v>0</v>
      </c>
      <c r="S321" s="215">
        <v>0</v>
      </c>
      <c r="T321" s="216">
        <f>S321*H321</f>
        <v>0</v>
      </c>
      <c r="U321" s="38"/>
      <c r="V321" s="38"/>
      <c r="W321" s="38"/>
      <c r="X321" s="38"/>
      <c r="Y321" s="38"/>
      <c r="Z321" s="38"/>
      <c r="AA321" s="38"/>
      <c r="AB321" s="38"/>
      <c r="AC321" s="38"/>
      <c r="AD321" s="38"/>
      <c r="AE321" s="38"/>
      <c r="AR321" s="217" t="s">
        <v>303</v>
      </c>
      <c r="AT321" s="217" t="s">
        <v>299</v>
      </c>
      <c r="AU321" s="217" t="s">
        <v>76</v>
      </c>
      <c r="AY321" s="17" t="s">
        <v>266</v>
      </c>
      <c r="BE321" s="218">
        <f>IF(N321="základní",J321,0)</f>
        <v>0</v>
      </c>
      <c r="BF321" s="218">
        <f>IF(N321="snížená",J321,0)</f>
        <v>0</v>
      </c>
      <c r="BG321" s="218">
        <f>IF(N321="zákl. přenesená",J321,0)</f>
        <v>0</v>
      </c>
      <c r="BH321" s="218">
        <f>IF(N321="sníž. přenesená",J321,0)</f>
        <v>0</v>
      </c>
      <c r="BI321" s="218">
        <f>IF(N321="nulová",J321,0)</f>
        <v>0</v>
      </c>
      <c r="BJ321" s="17" t="s">
        <v>76</v>
      </c>
      <c r="BK321" s="218">
        <f>ROUND(I321*H321,2)</f>
        <v>0</v>
      </c>
      <c r="BL321" s="17" t="s">
        <v>265</v>
      </c>
      <c r="BM321" s="217" t="s">
        <v>6808</v>
      </c>
    </row>
    <row r="322" s="2" customFormat="1" ht="16.5" customHeight="1">
      <c r="A322" s="38"/>
      <c r="B322" s="39"/>
      <c r="C322" s="239" t="s">
        <v>1235</v>
      </c>
      <c r="D322" s="239" t="s">
        <v>299</v>
      </c>
      <c r="E322" s="240" t="s">
        <v>6809</v>
      </c>
      <c r="F322" s="241" t="s">
        <v>6810</v>
      </c>
      <c r="G322" s="242" t="s">
        <v>5035</v>
      </c>
      <c r="H322" s="243">
        <v>450</v>
      </c>
      <c r="I322" s="244"/>
      <c r="J322" s="245">
        <f>ROUND(I322*H322,2)</f>
        <v>0</v>
      </c>
      <c r="K322" s="241" t="s">
        <v>19</v>
      </c>
      <c r="L322" s="246"/>
      <c r="M322" s="247" t="s">
        <v>19</v>
      </c>
      <c r="N322" s="248" t="s">
        <v>40</v>
      </c>
      <c r="O322" s="84"/>
      <c r="P322" s="215">
        <f>O322*H322</f>
        <v>0</v>
      </c>
      <c r="Q322" s="215">
        <v>0</v>
      </c>
      <c r="R322" s="215">
        <f>Q322*H322</f>
        <v>0</v>
      </c>
      <c r="S322" s="215">
        <v>0</v>
      </c>
      <c r="T322" s="216">
        <f>S322*H322</f>
        <v>0</v>
      </c>
      <c r="U322" s="38"/>
      <c r="V322" s="38"/>
      <c r="W322" s="38"/>
      <c r="X322" s="38"/>
      <c r="Y322" s="38"/>
      <c r="Z322" s="38"/>
      <c r="AA322" s="38"/>
      <c r="AB322" s="38"/>
      <c r="AC322" s="38"/>
      <c r="AD322" s="38"/>
      <c r="AE322" s="38"/>
      <c r="AR322" s="217" t="s">
        <v>303</v>
      </c>
      <c r="AT322" s="217" t="s">
        <v>299</v>
      </c>
      <c r="AU322" s="217" t="s">
        <v>76</v>
      </c>
      <c r="AY322" s="17" t="s">
        <v>266</v>
      </c>
      <c r="BE322" s="218">
        <f>IF(N322="základní",J322,0)</f>
        <v>0</v>
      </c>
      <c r="BF322" s="218">
        <f>IF(N322="snížená",J322,0)</f>
        <v>0</v>
      </c>
      <c r="BG322" s="218">
        <f>IF(N322="zákl. přenesená",J322,0)</f>
        <v>0</v>
      </c>
      <c r="BH322" s="218">
        <f>IF(N322="sníž. přenesená",J322,0)</f>
        <v>0</v>
      </c>
      <c r="BI322" s="218">
        <f>IF(N322="nulová",J322,0)</f>
        <v>0</v>
      </c>
      <c r="BJ322" s="17" t="s">
        <v>76</v>
      </c>
      <c r="BK322" s="218">
        <f>ROUND(I322*H322,2)</f>
        <v>0</v>
      </c>
      <c r="BL322" s="17" t="s">
        <v>265</v>
      </c>
      <c r="BM322" s="217" t="s">
        <v>6811</v>
      </c>
    </row>
    <row r="323" s="2" customFormat="1" ht="16.5" customHeight="1">
      <c r="A323" s="38"/>
      <c r="B323" s="39"/>
      <c r="C323" s="239" t="s">
        <v>1239</v>
      </c>
      <c r="D323" s="239" t="s">
        <v>299</v>
      </c>
      <c r="E323" s="240" t="s">
        <v>6812</v>
      </c>
      <c r="F323" s="241" t="s">
        <v>6813</v>
      </c>
      <c r="G323" s="242" t="s">
        <v>5035</v>
      </c>
      <c r="H323" s="243">
        <v>260</v>
      </c>
      <c r="I323" s="244"/>
      <c r="J323" s="245">
        <f>ROUND(I323*H323,2)</f>
        <v>0</v>
      </c>
      <c r="K323" s="241" t="s">
        <v>19</v>
      </c>
      <c r="L323" s="246"/>
      <c r="M323" s="247" t="s">
        <v>19</v>
      </c>
      <c r="N323" s="248" t="s">
        <v>40</v>
      </c>
      <c r="O323" s="84"/>
      <c r="P323" s="215">
        <f>O323*H323</f>
        <v>0</v>
      </c>
      <c r="Q323" s="215">
        <v>0</v>
      </c>
      <c r="R323" s="215">
        <f>Q323*H323</f>
        <v>0</v>
      </c>
      <c r="S323" s="215">
        <v>0</v>
      </c>
      <c r="T323" s="216">
        <f>S323*H323</f>
        <v>0</v>
      </c>
      <c r="U323" s="38"/>
      <c r="V323" s="38"/>
      <c r="W323" s="38"/>
      <c r="X323" s="38"/>
      <c r="Y323" s="38"/>
      <c r="Z323" s="38"/>
      <c r="AA323" s="38"/>
      <c r="AB323" s="38"/>
      <c r="AC323" s="38"/>
      <c r="AD323" s="38"/>
      <c r="AE323" s="38"/>
      <c r="AR323" s="217" t="s">
        <v>303</v>
      </c>
      <c r="AT323" s="217" t="s">
        <v>299</v>
      </c>
      <c r="AU323" s="217" t="s">
        <v>76</v>
      </c>
      <c r="AY323" s="17" t="s">
        <v>266</v>
      </c>
      <c r="BE323" s="218">
        <f>IF(N323="základní",J323,0)</f>
        <v>0</v>
      </c>
      <c r="BF323" s="218">
        <f>IF(N323="snížená",J323,0)</f>
        <v>0</v>
      </c>
      <c r="BG323" s="218">
        <f>IF(N323="zákl. přenesená",J323,0)</f>
        <v>0</v>
      </c>
      <c r="BH323" s="218">
        <f>IF(N323="sníž. přenesená",J323,0)</f>
        <v>0</v>
      </c>
      <c r="BI323" s="218">
        <f>IF(N323="nulová",J323,0)</f>
        <v>0</v>
      </c>
      <c r="BJ323" s="17" t="s">
        <v>76</v>
      </c>
      <c r="BK323" s="218">
        <f>ROUND(I323*H323,2)</f>
        <v>0</v>
      </c>
      <c r="BL323" s="17" t="s">
        <v>265</v>
      </c>
      <c r="BM323" s="217" t="s">
        <v>6814</v>
      </c>
    </row>
    <row r="324" s="2" customFormat="1" ht="16.5" customHeight="1">
      <c r="A324" s="38"/>
      <c r="B324" s="39"/>
      <c r="C324" s="239" t="s">
        <v>1251</v>
      </c>
      <c r="D324" s="239" t="s">
        <v>299</v>
      </c>
      <c r="E324" s="240" t="s">
        <v>6564</v>
      </c>
      <c r="F324" s="241" t="s">
        <v>6815</v>
      </c>
      <c r="G324" s="242" t="s">
        <v>5035</v>
      </c>
      <c r="H324" s="243">
        <v>450</v>
      </c>
      <c r="I324" s="244"/>
      <c r="J324" s="245">
        <f>ROUND(I324*H324,2)</f>
        <v>0</v>
      </c>
      <c r="K324" s="241" t="s">
        <v>19</v>
      </c>
      <c r="L324" s="246"/>
      <c r="M324" s="247" t="s">
        <v>19</v>
      </c>
      <c r="N324" s="248" t="s">
        <v>40</v>
      </c>
      <c r="O324" s="84"/>
      <c r="P324" s="215">
        <f>O324*H324</f>
        <v>0</v>
      </c>
      <c r="Q324" s="215">
        <v>0</v>
      </c>
      <c r="R324" s="215">
        <f>Q324*H324</f>
        <v>0</v>
      </c>
      <c r="S324" s="215">
        <v>0</v>
      </c>
      <c r="T324" s="216">
        <f>S324*H324</f>
        <v>0</v>
      </c>
      <c r="U324" s="38"/>
      <c r="V324" s="38"/>
      <c r="W324" s="38"/>
      <c r="X324" s="38"/>
      <c r="Y324" s="38"/>
      <c r="Z324" s="38"/>
      <c r="AA324" s="38"/>
      <c r="AB324" s="38"/>
      <c r="AC324" s="38"/>
      <c r="AD324" s="38"/>
      <c r="AE324" s="38"/>
      <c r="AR324" s="217" t="s">
        <v>303</v>
      </c>
      <c r="AT324" s="217" t="s">
        <v>299</v>
      </c>
      <c r="AU324" s="217" t="s">
        <v>76</v>
      </c>
      <c r="AY324" s="17" t="s">
        <v>266</v>
      </c>
      <c r="BE324" s="218">
        <f>IF(N324="základní",J324,0)</f>
        <v>0</v>
      </c>
      <c r="BF324" s="218">
        <f>IF(N324="snížená",J324,0)</f>
        <v>0</v>
      </c>
      <c r="BG324" s="218">
        <f>IF(N324="zákl. přenesená",J324,0)</f>
        <v>0</v>
      </c>
      <c r="BH324" s="218">
        <f>IF(N324="sníž. přenesená",J324,0)</f>
        <v>0</v>
      </c>
      <c r="BI324" s="218">
        <f>IF(N324="nulová",J324,0)</f>
        <v>0</v>
      </c>
      <c r="BJ324" s="17" t="s">
        <v>76</v>
      </c>
      <c r="BK324" s="218">
        <f>ROUND(I324*H324,2)</f>
        <v>0</v>
      </c>
      <c r="BL324" s="17" t="s">
        <v>265</v>
      </c>
      <c r="BM324" s="217" t="s">
        <v>6816</v>
      </c>
    </row>
    <row r="325" s="2" customFormat="1" ht="16.5" customHeight="1">
      <c r="A325" s="38"/>
      <c r="B325" s="39"/>
      <c r="C325" s="239" t="s">
        <v>1256</v>
      </c>
      <c r="D325" s="239" t="s">
        <v>299</v>
      </c>
      <c r="E325" s="240" t="s">
        <v>6597</v>
      </c>
      <c r="F325" s="241" t="s">
        <v>6817</v>
      </c>
      <c r="G325" s="242" t="s">
        <v>5035</v>
      </c>
      <c r="H325" s="243">
        <v>450</v>
      </c>
      <c r="I325" s="244"/>
      <c r="J325" s="245">
        <f>ROUND(I325*H325,2)</f>
        <v>0</v>
      </c>
      <c r="K325" s="241" t="s">
        <v>19</v>
      </c>
      <c r="L325" s="246"/>
      <c r="M325" s="247" t="s">
        <v>19</v>
      </c>
      <c r="N325" s="248" t="s">
        <v>40</v>
      </c>
      <c r="O325" s="84"/>
      <c r="P325" s="215">
        <f>O325*H325</f>
        <v>0</v>
      </c>
      <c r="Q325" s="215">
        <v>0</v>
      </c>
      <c r="R325" s="215">
        <f>Q325*H325</f>
        <v>0</v>
      </c>
      <c r="S325" s="215">
        <v>0</v>
      </c>
      <c r="T325" s="216">
        <f>S325*H325</f>
        <v>0</v>
      </c>
      <c r="U325" s="38"/>
      <c r="V325" s="38"/>
      <c r="W325" s="38"/>
      <c r="X325" s="38"/>
      <c r="Y325" s="38"/>
      <c r="Z325" s="38"/>
      <c r="AA325" s="38"/>
      <c r="AB325" s="38"/>
      <c r="AC325" s="38"/>
      <c r="AD325" s="38"/>
      <c r="AE325" s="38"/>
      <c r="AR325" s="217" t="s">
        <v>303</v>
      </c>
      <c r="AT325" s="217" t="s">
        <v>299</v>
      </c>
      <c r="AU325" s="217" t="s">
        <v>76</v>
      </c>
      <c r="AY325" s="17" t="s">
        <v>266</v>
      </c>
      <c r="BE325" s="218">
        <f>IF(N325="základní",J325,0)</f>
        <v>0</v>
      </c>
      <c r="BF325" s="218">
        <f>IF(N325="snížená",J325,0)</f>
        <v>0</v>
      </c>
      <c r="BG325" s="218">
        <f>IF(N325="zákl. přenesená",J325,0)</f>
        <v>0</v>
      </c>
      <c r="BH325" s="218">
        <f>IF(N325="sníž. přenesená",J325,0)</f>
        <v>0</v>
      </c>
      <c r="BI325" s="218">
        <f>IF(N325="nulová",J325,0)</f>
        <v>0</v>
      </c>
      <c r="BJ325" s="17" t="s">
        <v>76</v>
      </c>
      <c r="BK325" s="218">
        <f>ROUND(I325*H325,2)</f>
        <v>0</v>
      </c>
      <c r="BL325" s="17" t="s">
        <v>265</v>
      </c>
      <c r="BM325" s="217" t="s">
        <v>6818</v>
      </c>
    </row>
    <row r="326" s="2" customFormat="1" ht="16.5" customHeight="1">
      <c r="A326" s="38"/>
      <c r="B326" s="39"/>
      <c r="C326" s="239" t="s">
        <v>1265</v>
      </c>
      <c r="D326" s="239" t="s">
        <v>299</v>
      </c>
      <c r="E326" s="240" t="s">
        <v>6819</v>
      </c>
      <c r="F326" s="241" t="s">
        <v>6820</v>
      </c>
      <c r="G326" s="242" t="s">
        <v>5035</v>
      </c>
      <c r="H326" s="243">
        <v>485</v>
      </c>
      <c r="I326" s="244"/>
      <c r="J326" s="245">
        <f>ROUND(I326*H326,2)</f>
        <v>0</v>
      </c>
      <c r="K326" s="241" t="s">
        <v>19</v>
      </c>
      <c r="L326" s="246"/>
      <c r="M326" s="247" t="s">
        <v>19</v>
      </c>
      <c r="N326" s="248" t="s">
        <v>40</v>
      </c>
      <c r="O326" s="84"/>
      <c r="P326" s="215">
        <f>O326*H326</f>
        <v>0</v>
      </c>
      <c r="Q326" s="215">
        <v>0</v>
      </c>
      <c r="R326" s="215">
        <f>Q326*H326</f>
        <v>0</v>
      </c>
      <c r="S326" s="215">
        <v>0</v>
      </c>
      <c r="T326" s="216">
        <f>S326*H326</f>
        <v>0</v>
      </c>
      <c r="U326" s="38"/>
      <c r="V326" s="38"/>
      <c r="W326" s="38"/>
      <c r="X326" s="38"/>
      <c r="Y326" s="38"/>
      <c r="Z326" s="38"/>
      <c r="AA326" s="38"/>
      <c r="AB326" s="38"/>
      <c r="AC326" s="38"/>
      <c r="AD326" s="38"/>
      <c r="AE326" s="38"/>
      <c r="AR326" s="217" t="s">
        <v>303</v>
      </c>
      <c r="AT326" s="217" t="s">
        <v>299</v>
      </c>
      <c r="AU326" s="217" t="s">
        <v>76</v>
      </c>
      <c r="AY326" s="17" t="s">
        <v>266</v>
      </c>
      <c r="BE326" s="218">
        <f>IF(N326="základní",J326,0)</f>
        <v>0</v>
      </c>
      <c r="BF326" s="218">
        <f>IF(N326="snížená",J326,0)</f>
        <v>0</v>
      </c>
      <c r="BG326" s="218">
        <f>IF(N326="zákl. přenesená",J326,0)</f>
        <v>0</v>
      </c>
      <c r="BH326" s="218">
        <f>IF(N326="sníž. přenesená",J326,0)</f>
        <v>0</v>
      </c>
      <c r="BI326" s="218">
        <f>IF(N326="nulová",J326,0)</f>
        <v>0</v>
      </c>
      <c r="BJ326" s="17" t="s">
        <v>76</v>
      </c>
      <c r="BK326" s="218">
        <f>ROUND(I326*H326,2)</f>
        <v>0</v>
      </c>
      <c r="BL326" s="17" t="s">
        <v>265</v>
      </c>
      <c r="BM326" s="217" t="s">
        <v>6821</v>
      </c>
    </row>
    <row r="327" s="2" customFormat="1" ht="16.5" customHeight="1">
      <c r="A327" s="38"/>
      <c r="B327" s="39"/>
      <c r="C327" s="239" t="s">
        <v>3591</v>
      </c>
      <c r="D327" s="239" t="s">
        <v>299</v>
      </c>
      <c r="E327" s="240" t="s">
        <v>6822</v>
      </c>
      <c r="F327" s="241" t="s">
        <v>6823</v>
      </c>
      <c r="G327" s="242" t="s">
        <v>5035</v>
      </c>
      <c r="H327" s="243">
        <v>650</v>
      </c>
      <c r="I327" s="244"/>
      <c r="J327" s="245">
        <f>ROUND(I327*H327,2)</f>
        <v>0</v>
      </c>
      <c r="K327" s="241" t="s">
        <v>19</v>
      </c>
      <c r="L327" s="246"/>
      <c r="M327" s="247" t="s">
        <v>19</v>
      </c>
      <c r="N327" s="248" t="s">
        <v>40</v>
      </c>
      <c r="O327" s="84"/>
      <c r="P327" s="215">
        <f>O327*H327</f>
        <v>0</v>
      </c>
      <c r="Q327" s="215">
        <v>0</v>
      </c>
      <c r="R327" s="215">
        <f>Q327*H327</f>
        <v>0</v>
      </c>
      <c r="S327" s="215">
        <v>0</v>
      </c>
      <c r="T327" s="216">
        <f>S327*H327</f>
        <v>0</v>
      </c>
      <c r="U327" s="38"/>
      <c r="V327" s="38"/>
      <c r="W327" s="38"/>
      <c r="X327" s="38"/>
      <c r="Y327" s="38"/>
      <c r="Z327" s="38"/>
      <c r="AA327" s="38"/>
      <c r="AB327" s="38"/>
      <c r="AC327" s="38"/>
      <c r="AD327" s="38"/>
      <c r="AE327" s="38"/>
      <c r="AR327" s="217" t="s">
        <v>303</v>
      </c>
      <c r="AT327" s="217" t="s">
        <v>299</v>
      </c>
      <c r="AU327" s="217" t="s">
        <v>76</v>
      </c>
      <c r="AY327" s="17" t="s">
        <v>266</v>
      </c>
      <c r="BE327" s="218">
        <f>IF(N327="základní",J327,0)</f>
        <v>0</v>
      </c>
      <c r="BF327" s="218">
        <f>IF(N327="snížená",J327,0)</f>
        <v>0</v>
      </c>
      <c r="BG327" s="218">
        <f>IF(N327="zákl. přenesená",J327,0)</f>
        <v>0</v>
      </c>
      <c r="BH327" s="218">
        <f>IF(N327="sníž. přenesená",J327,0)</f>
        <v>0</v>
      </c>
      <c r="BI327" s="218">
        <f>IF(N327="nulová",J327,0)</f>
        <v>0</v>
      </c>
      <c r="BJ327" s="17" t="s">
        <v>76</v>
      </c>
      <c r="BK327" s="218">
        <f>ROUND(I327*H327,2)</f>
        <v>0</v>
      </c>
      <c r="BL327" s="17" t="s">
        <v>265</v>
      </c>
      <c r="BM327" s="217" t="s">
        <v>6824</v>
      </c>
    </row>
    <row r="328" s="2" customFormat="1" ht="16.5" customHeight="1">
      <c r="A328" s="38"/>
      <c r="B328" s="39"/>
      <c r="C328" s="239" t="s">
        <v>3680</v>
      </c>
      <c r="D328" s="239" t="s">
        <v>299</v>
      </c>
      <c r="E328" s="240" t="s">
        <v>6825</v>
      </c>
      <c r="F328" s="241" t="s">
        <v>6826</v>
      </c>
      <c r="G328" s="242" t="s">
        <v>5035</v>
      </c>
      <c r="H328" s="243">
        <v>300</v>
      </c>
      <c r="I328" s="244"/>
      <c r="J328" s="245">
        <f>ROUND(I328*H328,2)</f>
        <v>0</v>
      </c>
      <c r="K328" s="241" t="s">
        <v>19</v>
      </c>
      <c r="L328" s="246"/>
      <c r="M328" s="247" t="s">
        <v>19</v>
      </c>
      <c r="N328" s="248" t="s">
        <v>40</v>
      </c>
      <c r="O328" s="84"/>
      <c r="P328" s="215">
        <f>O328*H328</f>
        <v>0</v>
      </c>
      <c r="Q328" s="215">
        <v>0</v>
      </c>
      <c r="R328" s="215">
        <f>Q328*H328</f>
        <v>0</v>
      </c>
      <c r="S328" s="215">
        <v>0</v>
      </c>
      <c r="T328" s="216">
        <f>S328*H328</f>
        <v>0</v>
      </c>
      <c r="U328" s="38"/>
      <c r="V328" s="38"/>
      <c r="W328" s="38"/>
      <c r="X328" s="38"/>
      <c r="Y328" s="38"/>
      <c r="Z328" s="38"/>
      <c r="AA328" s="38"/>
      <c r="AB328" s="38"/>
      <c r="AC328" s="38"/>
      <c r="AD328" s="38"/>
      <c r="AE328" s="38"/>
      <c r="AR328" s="217" t="s">
        <v>303</v>
      </c>
      <c r="AT328" s="217" t="s">
        <v>299</v>
      </c>
      <c r="AU328" s="217" t="s">
        <v>76</v>
      </c>
      <c r="AY328" s="17" t="s">
        <v>266</v>
      </c>
      <c r="BE328" s="218">
        <f>IF(N328="základní",J328,0)</f>
        <v>0</v>
      </c>
      <c r="BF328" s="218">
        <f>IF(N328="snížená",J328,0)</f>
        <v>0</v>
      </c>
      <c r="BG328" s="218">
        <f>IF(N328="zákl. přenesená",J328,0)</f>
        <v>0</v>
      </c>
      <c r="BH328" s="218">
        <f>IF(N328="sníž. přenesená",J328,0)</f>
        <v>0</v>
      </c>
      <c r="BI328" s="218">
        <f>IF(N328="nulová",J328,0)</f>
        <v>0</v>
      </c>
      <c r="BJ328" s="17" t="s">
        <v>76</v>
      </c>
      <c r="BK328" s="218">
        <f>ROUND(I328*H328,2)</f>
        <v>0</v>
      </c>
      <c r="BL328" s="17" t="s">
        <v>265</v>
      </c>
      <c r="BM328" s="217" t="s">
        <v>6827</v>
      </c>
    </row>
    <row r="329" s="2" customFormat="1" ht="16.5" customHeight="1">
      <c r="A329" s="38"/>
      <c r="B329" s="39"/>
      <c r="C329" s="239" t="s">
        <v>3595</v>
      </c>
      <c r="D329" s="239" t="s">
        <v>299</v>
      </c>
      <c r="E329" s="240" t="s">
        <v>6828</v>
      </c>
      <c r="F329" s="241" t="s">
        <v>6829</v>
      </c>
      <c r="G329" s="242" t="s">
        <v>5035</v>
      </c>
      <c r="H329" s="243">
        <v>180</v>
      </c>
      <c r="I329" s="244"/>
      <c r="J329" s="245">
        <f>ROUND(I329*H329,2)</f>
        <v>0</v>
      </c>
      <c r="K329" s="241" t="s">
        <v>19</v>
      </c>
      <c r="L329" s="246"/>
      <c r="M329" s="247" t="s">
        <v>19</v>
      </c>
      <c r="N329" s="248" t="s">
        <v>40</v>
      </c>
      <c r="O329" s="84"/>
      <c r="P329" s="215">
        <f>O329*H329</f>
        <v>0</v>
      </c>
      <c r="Q329" s="215">
        <v>0</v>
      </c>
      <c r="R329" s="215">
        <f>Q329*H329</f>
        <v>0</v>
      </c>
      <c r="S329" s="215">
        <v>0</v>
      </c>
      <c r="T329" s="216">
        <f>S329*H329</f>
        <v>0</v>
      </c>
      <c r="U329" s="38"/>
      <c r="V329" s="38"/>
      <c r="W329" s="38"/>
      <c r="X329" s="38"/>
      <c r="Y329" s="38"/>
      <c r="Z329" s="38"/>
      <c r="AA329" s="38"/>
      <c r="AB329" s="38"/>
      <c r="AC329" s="38"/>
      <c r="AD329" s="38"/>
      <c r="AE329" s="38"/>
      <c r="AR329" s="217" t="s">
        <v>303</v>
      </c>
      <c r="AT329" s="217" t="s">
        <v>299</v>
      </c>
      <c r="AU329" s="217" t="s">
        <v>76</v>
      </c>
      <c r="AY329" s="17" t="s">
        <v>266</v>
      </c>
      <c r="BE329" s="218">
        <f>IF(N329="základní",J329,0)</f>
        <v>0</v>
      </c>
      <c r="BF329" s="218">
        <f>IF(N329="snížená",J329,0)</f>
        <v>0</v>
      </c>
      <c r="BG329" s="218">
        <f>IF(N329="zákl. přenesená",J329,0)</f>
        <v>0</v>
      </c>
      <c r="BH329" s="218">
        <f>IF(N329="sníž. přenesená",J329,0)</f>
        <v>0</v>
      </c>
      <c r="BI329" s="218">
        <f>IF(N329="nulová",J329,0)</f>
        <v>0</v>
      </c>
      <c r="BJ329" s="17" t="s">
        <v>76</v>
      </c>
      <c r="BK329" s="218">
        <f>ROUND(I329*H329,2)</f>
        <v>0</v>
      </c>
      <c r="BL329" s="17" t="s">
        <v>265</v>
      </c>
      <c r="BM329" s="217" t="s">
        <v>6830</v>
      </c>
    </row>
    <row r="330" s="2" customFormat="1" ht="16.5" customHeight="1">
      <c r="A330" s="38"/>
      <c r="B330" s="39"/>
      <c r="C330" s="239" t="s">
        <v>6831</v>
      </c>
      <c r="D330" s="239" t="s">
        <v>299</v>
      </c>
      <c r="E330" s="240" t="s">
        <v>6832</v>
      </c>
      <c r="F330" s="241" t="s">
        <v>6833</v>
      </c>
      <c r="G330" s="242" t="s">
        <v>5035</v>
      </c>
      <c r="H330" s="243">
        <v>3800</v>
      </c>
      <c r="I330" s="244"/>
      <c r="J330" s="245">
        <f>ROUND(I330*H330,2)</f>
        <v>0</v>
      </c>
      <c r="K330" s="241" t="s">
        <v>19</v>
      </c>
      <c r="L330" s="246"/>
      <c r="M330" s="247" t="s">
        <v>19</v>
      </c>
      <c r="N330" s="248" t="s">
        <v>40</v>
      </c>
      <c r="O330" s="84"/>
      <c r="P330" s="215">
        <f>O330*H330</f>
        <v>0</v>
      </c>
      <c r="Q330" s="215">
        <v>0</v>
      </c>
      <c r="R330" s="215">
        <f>Q330*H330</f>
        <v>0</v>
      </c>
      <c r="S330" s="215">
        <v>0</v>
      </c>
      <c r="T330" s="216">
        <f>S330*H330</f>
        <v>0</v>
      </c>
      <c r="U330" s="38"/>
      <c r="V330" s="38"/>
      <c r="W330" s="38"/>
      <c r="X330" s="38"/>
      <c r="Y330" s="38"/>
      <c r="Z330" s="38"/>
      <c r="AA330" s="38"/>
      <c r="AB330" s="38"/>
      <c r="AC330" s="38"/>
      <c r="AD330" s="38"/>
      <c r="AE330" s="38"/>
      <c r="AR330" s="217" t="s">
        <v>303</v>
      </c>
      <c r="AT330" s="217" t="s">
        <v>299</v>
      </c>
      <c r="AU330" s="217" t="s">
        <v>76</v>
      </c>
      <c r="AY330" s="17" t="s">
        <v>266</v>
      </c>
      <c r="BE330" s="218">
        <f>IF(N330="základní",J330,0)</f>
        <v>0</v>
      </c>
      <c r="BF330" s="218">
        <f>IF(N330="snížená",J330,0)</f>
        <v>0</v>
      </c>
      <c r="BG330" s="218">
        <f>IF(N330="zákl. přenesená",J330,0)</f>
        <v>0</v>
      </c>
      <c r="BH330" s="218">
        <f>IF(N330="sníž. přenesená",J330,0)</f>
        <v>0</v>
      </c>
      <c r="BI330" s="218">
        <f>IF(N330="nulová",J330,0)</f>
        <v>0</v>
      </c>
      <c r="BJ330" s="17" t="s">
        <v>76</v>
      </c>
      <c r="BK330" s="218">
        <f>ROUND(I330*H330,2)</f>
        <v>0</v>
      </c>
      <c r="BL330" s="17" t="s">
        <v>265</v>
      </c>
      <c r="BM330" s="217" t="s">
        <v>6834</v>
      </c>
    </row>
    <row r="331" s="2" customFormat="1" ht="16.5" customHeight="1">
      <c r="A331" s="38"/>
      <c r="B331" s="39"/>
      <c r="C331" s="239" t="s">
        <v>3598</v>
      </c>
      <c r="D331" s="239" t="s">
        <v>299</v>
      </c>
      <c r="E331" s="240" t="s">
        <v>6835</v>
      </c>
      <c r="F331" s="241" t="s">
        <v>6836</v>
      </c>
      <c r="G331" s="242" t="s">
        <v>5035</v>
      </c>
      <c r="H331" s="243">
        <v>650</v>
      </c>
      <c r="I331" s="244"/>
      <c r="J331" s="245">
        <f>ROUND(I331*H331,2)</f>
        <v>0</v>
      </c>
      <c r="K331" s="241" t="s">
        <v>19</v>
      </c>
      <c r="L331" s="246"/>
      <c r="M331" s="247" t="s">
        <v>19</v>
      </c>
      <c r="N331" s="248" t="s">
        <v>40</v>
      </c>
      <c r="O331" s="84"/>
      <c r="P331" s="215">
        <f>O331*H331</f>
        <v>0</v>
      </c>
      <c r="Q331" s="215">
        <v>0</v>
      </c>
      <c r="R331" s="215">
        <f>Q331*H331</f>
        <v>0</v>
      </c>
      <c r="S331" s="215">
        <v>0</v>
      </c>
      <c r="T331" s="216">
        <f>S331*H331</f>
        <v>0</v>
      </c>
      <c r="U331" s="38"/>
      <c r="V331" s="38"/>
      <c r="W331" s="38"/>
      <c r="X331" s="38"/>
      <c r="Y331" s="38"/>
      <c r="Z331" s="38"/>
      <c r="AA331" s="38"/>
      <c r="AB331" s="38"/>
      <c r="AC331" s="38"/>
      <c r="AD331" s="38"/>
      <c r="AE331" s="38"/>
      <c r="AR331" s="217" t="s">
        <v>303</v>
      </c>
      <c r="AT331" s="217" t="s">
        <v>299</v>
      </c>
      <c r="AU331" s="217" t="s">
        <v>76</v>
      </c>
      <c r="AY331" s="17" t="s">
        <v>266</v>
      </c>
      <c r="BE331" s="218">
        <f>IF(N331="základní",J331,0)</f>
        <v>0</v>
      </c>
      <c r="BF331" s="218">
        <f>IF(N331="snížená",J331,0)</f>
        <v>0</v>
      </c>
      <c r="BG331" s="218">
        <f>IF(N331="zákl. přenesená",J331,0)</f>
        <v>0</v>
      </c>
      <c r="BH331" s="218">
        <f>IF(N331="sníž. přenesená",J331,0)</f>
        <v>0</v>
      </c>
      <c r="BI331" s="218">
        <f>IF(N331="nulová",J331,0)</f>
        <v>0</v>
      </c>
      <c r="BJ331" s="17" t="s">
        <v>76</v>
      </c>
      <c r="BK331" s="218">
        <f>ROUND(I331*H331,2)</f>
        <v>0</v>
      </c>
      <c r="BL331" s="17" t="s">
        <v>265</v>
      </c>
      <c r="BM331" s="217" t="s">
        <v>6837</v>
      </c>
    </row>
    <row r="332" s="2" customFormat="1" ht="16.5" customHeight="1">
      <c r="A332" s="38"/>
      <c r="B332" s="39"/>
      <c r="C332" s="206" t="s">
        <v>3648</v>
      </c>
      <c r="D332" s="206" t="s">
        <v>267</v>
      </c>
      <c r="E332" s="207" t="s">
        <v>6838</v>
      </c>
      <c r="F332" s="208" t="s">
        <v>6839</v>
      </c>
      <c r="G332" s="209" t="s">
        <v>5069</v>
      </c>
      <c r="H332" s="210">
        <v>850</v>
      </c>
      <c r="I332" s="211"/>
      <c r="J332" s="212">
        <f>ROUND(I332*H332,2)</f>
        <v>0</v>
      </c>
      <c r="K332" s="208" t="s">
        <v>19</v>
      </c>
      <c r="L332" s="44"/>
      <c r="M332" s="213" t="s">
        <v>19</v>
      </c>
      <c r="N332" s="214" t="s">
        <v>40</v>
      </c>
      <c r="O332" s="84"/>
      <c r="P332" s="215">
        <f>O332*H332</f>
        <v>0</v>
      </c>
      <c r="Q332" s="215">
        <v>0</v>
      </c>
      <c r="R332" s="215">
        <f>Q332*H332</f>
        <v>0</v>
      </c>
      <c r="S332" s="215">
        <v>0</v>
      </c>
      <c r="T332" s="216">
        <f>S332*H332</f>
        <v>0</v>
      </c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R332" s="217" t="s">
        <v>265</v>
      </c>
      <c r="AT332" s="217" t="s">
        <v>267</v>
      </c>
      <c r="AU332" s="217" t="s">
        <v>76</v>
      </c>
      <c r="AY332" s="17" t="s">
        <v>266</v>
      </c>
      <c r="BE332" s="218">
        <f>IF(N332="základní",J332,0)</f>
        <v>0</v>
      </c>
      <c r="BF332" s="218">
        <f>IF(N332="snížená",J332,0)</f>
        <v>0</v>
      </c>
      <c r="BG332" s="218">
        <f>IF(N332="zákl. přenesená",J332,0)</f>
        <v>0</v>
      </c>
      <c r="BH332" s="218">
        <f>IF(N332="sníž. přenesená",J332,0)</f>
        <v>0</v>
      </c>
      <c r="BI332" s="218">
        <f>IF(N332="nulová",J332,0)</f>
        <v>0</v>
      </c>
      <c r="BJ332" s="17" t="s">
        <v>76</v>
      </c>
      <c r="BK332" s="218">
        <f>ROUND(I332*H332,2)</f>
        <v>0</v>
      </c>
      <c r="BL332" s="17" t="s">
        <v>265</v>
      </c>
      <c r="BM332" s="217" t="s">
        <v>6840</v>
      </c>
    </row>
    <row r="333" s="2" customFormat="1" ht="16.5" customHeight="1">
      <c r="A333" s="38"/>
      <c r="B333" s="39"/>
      <c r="C333" s="206" t="s">
        <v>1557</v>
      </c>
      <c r="D333" s="206" t="s">
        <v>267</v>
      </c>
      <c r="E333" s="207" t="s">
        <v>6841</v>
      </c>
      <c r="F333" s="208" t="s">
        <v>6842</v>
      </c>
      <c r="G333" s="209" t="s">
        <v>5069</v>
      </c>
      <c r="H333" s="210">
        <v>497</v>
      </c>
      <c r="I333" s="211"/>
      <c r="J333" s="212">
        <f>ROUND(I333*H333,2)</f>
        <v>0</v>
      </c>
      <c r="K333" s="208" t="s">
        <v>19</v>
      </c>
      <c r="L333" s="44"/>
      <c r="M333" s="213" t="s">
        <v>19</v>
      </c>
      <c r="N333" s="214" t="s">
        <v>40</v>
      </c>
      <c r="O333" s="84"/>
      <c r="P333" s="215">
        <f>O333*H333</f>
        <v>0</v>
      </c>
      <c r="Q333" s="215">
        <v>0</v>
      </c>
      <c r="R333" s="215">
        <f>Q333*H333</f>
        <v>0</v>
      </c>
      <c r="S333" s="215">
        <v>0</v>
      </c>
      <c r="T333" s="216">
        <f>S333*H333</f>
        <v>0</v>
      </c>
      <c r="U333" s="38"/>
      <c r="V333" s="38"/>
      <c r="W333" s="38"/>
      <c r="X333" s="38"/>
      <c r="Y333" s="38"/>
      <c r="Z333" s="38"/>
      <c r="AA333" s="38"/>
      <c r="AB333" s="38"/>
      <c r="AC333" s="38"/>
      <c r="AD333" s="38"/>
      <c r="AE333" s="38"/>
      <c r="AR333" s="217" t="s">
        <v>265</v>
      </c>
      <c r="AT333" s="217" t="s">
        <v>267</v>
      </c>
      <c r="AU333" s="217" t="s">
        <v>76</v>
      </c>
      <c r="AY333" s="17" t="s">
        <v>266</v>
      </c>
      <c r="BE333" s="218">
        <f>IF(N333="základní",J333,0)</f>
        <v>0</v>
      </c>
      <c r="BF333" s="218">
        <f>IF(N333="snížená",J333,0)</f>
        <v>0</v>
      </c>
      <c r="BG333" s="218">
        <f>IF(N333="zákl. přenesená",J333,0)</f>
        <v>0</v>
      </c>
      <c r="BH333" s="218">
        <f>IF(N333="sníž. přenesená",J333,0)</f>
        <v>0</v>
      </c>
      <c r="BI333" s="218">
        <f>IF(N333="nulová",J333,0)</f>
        <v>0</v>
      </c>
      <c r="BJ333" s="17" t="s">
        <v>76</v>
      </c>
      <c r="BK333" s="218">
        <f>ROUND(I333*H333,2)</f>
        <v>0</v>
      </c>
      <c r="BL333" s="17" t="s">
        <v>265</v>
      </c>
      <c r="BM333" s="217" t="s">
        <v>108</v>
      </c>
    </row>
    <row r="334" s="11" customFormat="1" ht="25.92" customHeight="1">
      <c r="A334" s="11"/>
      <c r="B334" s="192"/>
      <c r="C334" s="193"/>
      <c r="D334" s="194" t="s">
        <v>68</v>
      </c>
      <c r="E334" s="195" t="s">
        <v>1564</v>
      </c>
      <c r="F334" s="195" t="s">
        <v>6843</v>
      </c>
      <c r="G334" s="193"/>
      <c r="H334" s="193"/>
      <c r="I334" s="196"/>
      <c r="J334" s="197">
        <f>BK334</f>
        <v>0</v>
      </c>
      <c r="K334" s="193"/>
      <c r="L334" s="198"/>
      <c r="M334" s="199"/>
      <c r="N334" s="200"/>
      <c r="O334" s="200"/>
      <c r="P334" s="201">
        <f>SUM(P335:P341)</f>
        <v>0</v>
      </c>
      <c r="Q334" s="200"/>
      <c r="R334" s="201">
        <f>SUM(R335:R341)</f>
        <v>0</v>
      </c>
      <c r="S334" s="200"/>
      <c r="T334" s="202">
        <f>SUM(T335:T341)</f>
        <v>0</v>
      </c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R334" s="203" t="s">
        <v>76</v>
      </c>
      <c r="AT334" s="204" t="s">
        <v>68</v>
      </c>
      <c r="AU334" s="204" t="s">
        <v>69</v>
      </c>
      <c r="AY334" s="203" t="s">
        <v>266</v>
      </c>
      <c r="BK334" s="205">
        <f>SUM(BK335:BK341)</f>
        <v>0</v>
      </c>
    </row>
    <row r="335" s="2" customFormat="1" ht="16.5" customHeight="1">
      <c r="A335" s="38"/>
      <c r="B335" s="39"/>
      <c r="C335" s="206" t="s">
        <v>3653</v>
      </c>
      <c r="D335" s="206" t="s">
        <v>267</v>
      </c>
      <c r="E335" s="207" t="s">
        <v>6844</v>
      </c>
      <c r="F335" s="208" t="s">
        <v>6845</v>
      </c>
      <c r="G335" s="209" t="s">
        <v>6517</v>
      </c>
      <c r="H335" s="210">
        <v>250</v>
      </c>
      <c r="I335" s="211"/>
      <c r="J335" s="212">
        <f>ROUND(I335*H335,2)</f>
        <v>0</v>
      </c>
      <c r="K335" s="208" t="s">
        <v>19</v>
      </c>
      <c r="L335" s="44"/>
      <c r="M335" s="213" t="s">
        <v>19</v>
      </c>
      <c r="N335" s="214" t="s">
        <v>40</v>
      </c>
      <c r="O335" s="84"/>
      <c r="P335" s="215">
        <f>O335*H335</f>
        <v>0</v>
      </c>
      <c r="Q335" s="215">
        <v>0</v>
      </c>
      <c r="R335" s="215">
        <f>Q335*H335</f>
        <v>0</v>
      </c>
      <c r="S335" s="215">
        <v>0</v>
      </c>
      <c r="T335" s="216">
        <f>S335*H335</f>
        <v>0</v>
      </c>
      <c r="U335" s="38"/>
      <c r="V335" s="38"/>
      <c r="W335" s="38"/>
      <c r="X335" s="38"/>
      <c r="Y335" s="38"/>
      <c r="Z335" s="38"/>
      <c r="AA335" s="38"/>
      <c r="AB335" s="38"/>
      <c r="AC335" s="38"/>
      <c r="AD335" s="38"/>
      <c r="AE335" s="38"/>
      <c r="AR335" s="217" t="s">
        <v>265</v>
      </c>
      <c r="AT335" s="217" t="s">
        <v>267</v>
      </c>
      <c r="AU335" s="217" t="s">
        <v>76</v>
      </c>
      <c r="AY335" s="17" t="s">
        <v>266</v>
      </c>
      <c r="BE335" s="218">
        <f>IF(N335="základní",J335,0)</f>
        <v>0</v>
      </c>
      <c r="BF335" s="218">
        <f>IF(N335="snížená",J335,0)</f>
        <v>0</v>
      </c>
      <c r="BG335" s="218">
        <f>IF(N335="zákl. přenesená",J335,0)</f>
        <v>0</v>
      </c>
      <c r="BH335" s="218">
        <f>IF(N335="sníž. přenesená",J335,0)</f>
        <v>0</v>
      </c>
      <c r="BI335" s="218">
        <f>IF(N335="nulová",J335,0)</f>
        <v>0</v>
      </c>
      <c r="BJ335" s="17" t="s">
        <v>76</v>
      </c>
      <c r="BK335" s="218">
        <f>ROUND(I335*H335,2)</f>
        <v>0</v>
      </c>
      <c r="BL335" s="17" t="s">
        <v>265</v>
      </c>
      <c r="BM335" s="217" t="s">
        <v>6846</v>
      </c>
    </row>
    <row r="336" s="2" customFormat="1" ht="16.5" customHeight="1">
      <c r="A336" s="38"/>
      <c r="B336" s="39"/>
      <c r="C336" s="206" t="s">
        <v>730</v>
      </c>
      <c r="D336" s="206" t="s">
        <v>267</v>
      </c>
      <c r="E336" s="207" t="s">
        <v>3183</v>
      </c>
      <c r="F336" s="208" t="s">
        <v>3184</v>
      </c>
      <c r="G336" s="209" t="s">
        <v>6517</v>
      </c>
      <c r="H336" s="210">
        <v>250</v>
      </c>
      <c r="I336" s="211"/>
      <c r="J336" s="212">
        <f>ROUND(I336*H336,2)</f>
        <v>0</v>
      </c>
      <c r="K336" s="208" t="s">
        <v>19</v>
      </c>
      <c r="L336" s="44"/>
      <c r="M336" s="213" t="s">
        <v>19</v>
      </c>
      <c r="N336" s="214" t="s">
        <v>40</v>
      </c>
      <c r="O336" s="84"/>
      <c r="P336" s="215">
        <f>O336*H336</f>
        <v>0</v>
      </c>
      <c r="Q336" s="215">
        <v>0</v>
      </c>
      <c r="R336" s="215">
        <f>Q336*H336</f>
        <v>0</v>
      </c>
      <c r="S336" s="215">
        <v>0</v>
      </c>
      <c r="T336" s="216">
        <f>S336*H336</f>
        <v>0</v>
      </c>
      <c r="U336" s="38"/>
      <c r="V336" s="38"/>
      <c r="W336" s="38"/>
      <c r="X336" s="38"/>
      <c r="Y336" s="38"/>
      <c r="Z336" s="38"/>
      <c r="AA336" s="38"/>
      <c r="AB336" s="38"/>
      <c r="AC336" s="38"/>
      <c r="AD336" s="38"/>
      <c r="AE336" s="38"/>
      <c r="AR336" s="217" t="s">
        <v>265</v>
      </c>
      <c r="AT336" s="217" t="s">
        <v>267</v>
      </c>
      <c r="AU336" s="217" t="s">
        <v>76</v>
      </c>
      <c r="AY336" s="17" t="s">
        <v>266</v>
      </c>
      <c r="BE336" s="218">
        <f>IF(N336="základní",J336,0)</f>
        <v>0</v>
      </c>
      <c r="BF336" s="218">
        <f>IF(N336="snížená",J336,0)</f>
        <v>0</v>
      </c>
      <c r="BG336" s="218">
        <f>IF(N336="zákl. přenesená",J336,0)</f>
        <v>0</v>
      </c>
      <c r="BH336" s="218">
        <f>IF(N336="sníž. přenesená",J336,0)</f>
        <v>0</v>
      </c>
      <c r="BI336" s="218">
        <f>IF(N336="nulová",J336,0)</f>
        <v>0</v>
      </c>
      <c r="BJ336" s="17" t="s">
        <v>76</v>
      </c>
      <c r="BK336" s="218">
        <f>ROUND(I336*H336,2)</f>
        <v>0</v>
      </c>
      <c r="BL336" s="17" t="s">
        <v>265</v>
      </c>
      <c r="BM336" s="217" t="s">
        <v>6847</v>
      </c>
    </row>
    <row r="337" s="2" customFormat="1" ht="16.5" customHeight="1">
      <c r="A337" s="38"/>
      <c r="B337" s="39"/>
      <c r="C337" s="206" t="s">
        <v>1067</v>
      </c>
      <c r="D337" s="206" t="s">
        <v>267</v>
      </c>
      <c r="E337" s="207" t="s">
        <v>3177</v>
      </c>
      <c r="F337" s="208" t="s">
        <v>3178</v>
      </c>
      <c r="G337" s="209" t="s">
        <v>6517</v>
      </c>
      <c r="H337" s="210">
        <v>250</v>
      </c>
      <c r="I337" s="211"/>
      <c r="J337" s="212">
        <f>ROUND(I337*H337,2)</f>
        <v>0</v>
      </c>
      <c r="K337" s="208" t="s">
        <v>19</v>
      </c>
      <c r="L337" s="44"/>
      <c r="M337" s="213" t="s">
        <v>19</v>
      </c>
      <c r="N337" s="214" t="s">
        <v>40</v>
      </c>
      <c r="O337" s="84"/>
      <c r="P337" s="215">
        <f>O337*H337</f>
        <v>0</v>
      </c>
      <c r="Q337" s="215">
        <v>0</v>
      </c>
      <c r="R337" s="215">
        <f>Q337*H337</f>
        <v>0</v>
      </c>
      <c r="S337" s="215">
        <v>0</v>
      </c>
      <c r="T337" s="216">
        <f>S337*H337</f>
        <v>0</v>
      </c>
      <c r="U337" s="38"/>
      <c r="V337" s="38"/>
      <c r="W337" s="38"/>
      <c r="X337" s="38"/>
      <c r="Y337" s="38"/>
      <c r="Z337" s="38"/>
      <c r="AA337" s="38"/>
      <c r="AB337" s="38"/>
      <c r="AC337" s="38"/>
      <c r="AD337" s="38"/>
      <c r="AE337" s="38"/>
      <c r="AR337" s="217" t="s">
        <v>265</v>
      </c>
      <c r="AT337" s="217" t="s">
        <v>267</v>
      </c>
      <c r="AU337" s="217" t="s">
        <v>76</v>
      </c>
      <c r="AY337" s="17" t="s">
        <v>266</v>
      </c>
      <c r="BE337" s="218">
        <f>IF(N337="základní",J337,0)</f>
        <v>0</v>
      </c>
      <c r="BF337" s="218">
        <f>IF(N337="snížená",J337,0)</f>
        <v>0</v>
      </c>
      <c r="BG337" s="218">
        <f>IF(N337="zákl. přenesená",J337,0)</f>
        <v>0</v>
      </c>
      <c r="BH337" s="218">
        <f>IF(N337="sníž. přenesená",J337,0)</f>
        <v>0</v>
      </c>
      <c r="BI337" s="218">
        <f>IF(N337="nulová",J337,0)</f>
        <v>0</v>
      </c>
      <c r="BJ337" s="17" t="s">
        <v>76</v>
      </c>
      <c r="BK337" s="218">
        <f>ROUND(I337*H337,2)</f>
        <v>0</v>
      </c>
      <c r="BL337" s="17" t="s">
        <v>265</v>
      </c>
      <c r="BM337" s="217" t="s">
        <v>6848</v>
      </c>
    </row>
    <row r="338" s="2" customFormat="1" ht="16.5" customHeight="1">
      <c r="A338" s="38"/>
      <c r="B338" s="39"/>
      <c r="C338" s="206" t="s">
        <v>1072</v>
      </c>
      <c r="D338" s="206" t="s">
        <v>267</v>
      </c>
      <c r="E338" s="207" t="s">
        <v>3186</v>
      </c>
      <c r="F338" s="208" t="s">
        <v>3187</v>
      </c>
      <c r="G338" s="209" t="s">
        <v>6517</v>
      </c>
      <c r="H338" s="210">
        <v>15</v>
      </c>
      <c r="I338" s="211"/>
      <c r="J338" s="212">
        <f>ROUND(I338*H338,2)</f>
        <v>0</v>
      </c>
      <c r="K338" s="208" t="s">
        <v>19</v>
      </c>
      <c r="L338" s="44"/>
      <c r="M338" s="213" t="s">
        <v>19</v>
      </c>
      <c r="N338" s="214" t="s">
        <v>40</v>
      </c>
      <c r="O338" s="84"/>
      <c r="P338" s="215">
        <f>O338*H338</f>
        <v>0</v>
      </c>
      <c r="Q338" s="215">
        <v>0</v>
      </c>
      <c r="R338" s="215">
        <f>Q338*H338</f>
        <v>0</v>
      </c>
      <c r="S338" s="215">
        <v>0</v>
      </c>
      <c r="T338" s="216">
        <f>S338*H338</f>
        <v>0</v>
      </c>
      <c r="U338" s="38"/>
      <c r="V338" s="38"/>
      <c r="W338" s="38"/>
      <c r="X338" s="38"/>
      <c r="Y338" s="38"/>
      <c r="Z338" s="38"/>
      <c r="AA338" s="38"/>
      <c r="AB338" s="38"/>
      <c r="AC338" s="38"/>
      <c r="AD338" s="38"/>
      <c r="AE338" s="38"/>
      <c r="AR338" s="217" t="s">
        <v>265</v>
      </c>
      <c r="AT338" s="217" t="s">
        <v>267</v>
      </c>
      <c r="AU338" s="217" t="s">
        <v>76</v>
      </c>
      <c r="AY338" s="17" t="s">
        <v>266</v>
      </c>
      <c r="BE338" s="218">
        <f>IF(N338="základní",J338,0)</f>
        <v>0</v>
      </c>
      <c r="BF338" s="218">
        <f>IF(N338="snížená",J338,0)</f>
        <v>0</v>
      </c>
      <c r="BG338" s="218">
        <f>IF(N338="zákl. přenesená",J338,0)</f>
        <v>0</v>
      </c>
      <c r="BH338" s="218">
        <f>IF(N338="sníž. přenesená",J338,0)</f>
        <v>0</v>
      </c>
      <c r="BI338" s="218">
        <f>IF(N338="nulová",J338,0)</f>
        <v>0</v>
      </c>
      <c r="BJ338" s="17" t="s">
        <v>76</v>
      </c>
      <c r="BK338" s="218">
        <f>ROUND(I338*H338,2)</f>
        <v>0</v>
      </c>
      <c r="BL338" s="17" t="s">
        <v>265</v>
      </c>
      <c r="BM338" s="217" t="s">
        <v>6849</v>
      </c>
    </row>
    <row r="339" s="2" customFormat="1" ht="16.5" customHeight="1">
      <c r="A339" s="38"/>
      <c r="B339" s="39"/>
      <c r="C339" s="206" t="s">
        <v>1501</v>
      </c>
      <c r="D339" s="206" t="s">
        <v>267</v>
      </c>
      <c r="E339" s="207" t="s">
        <v>6850</v>
      </c>
      <c r="F339" s="208" t="s">
        <v>6851</v>
      </c>
      <c r="G339" s="209" t="s">
        <v>6517</v>
      </c>
      <c r="H339" s="210">
        <v>1</v>
      </c>
      <c r="I339" s="211"/>
      <c r="J339" s="212">
        <f>ROUND(I339*H339,2)</f>
        <v>0</v>
      </c>
      <c r="K339" s="208" t="s">
        <v>19</v>
      </c>
      <c r="L339" s="44"/>
      <c r="M339" s="213" t="s">
        <v>19</v>
      </c>
      <c r="N339" s="214" t="s">
        <v>40</v>
      </c>
      <c r="O339" s="84"/>
      <c r="P339" s="215">
        <f>O339*H339</f>
        <v>0</v>
      </c>
      <c r="Q339" s="215">
        <v>0</v>
      </c>
      <c r="R339" s="215">
        <f>Q339*H339</f>
        <v>0</v>
      </c>
      <c r="S339" s="215">
        <v>0</v>
      </c>
      <c r="T339" s="216">
        <f>S339*H339</f>
        <v>0</v>
      </c>
      <c r="U339" s="38"/>
      <c r="V339" s="38"/>
      <c r="W339" s="38"/>
      <c r="X339" s="38"/>
      <c r="Y339" s="38"/>
      <c r="Z339" s="38"/>
      <c r="AA339" s="38"/>
      <c r="AB339" s="38"/>
      <c r="AC339" s="38"/>
      <c r="AD339" s="38"/>
      <c r="AE339" s="38"/>
      <c r="AR339" s="217" t="s">
        <v>265</v>
      </c>
      <c r="AT339" s="217" t="s">
        <v>267</v>
      </c>
      <c r="AU339" s="217" t="s">
        <v>76</v>
      </c>
      <c r="AY339" s="17" t="s">
        <v>266</v>
      </c>
      <c r="BE339" s="218">
        <f>IF(N339="základní",J339,0)</f>
        <v>0</v>
      </c>
      <c r="BF339" s="218">
        <f>IF(N339="snížená",J339,0)</f>
        <v>0</v>
      </c>
      <c r="BG339" s="218">
        <f>IF(N339="zákl. přenesená",J339,0)</f>
        <v>0</v>
      </c>
      <c r="BH339" s="218">
        <f>IF(N339="sníž. přenesená",J339,0)</f>
        <v>0</v>
      </c>
      <c r="BI339" s="218">
        <f>IF(N339="nulová",J339,0)</f>
        <v>0</v>
      </c>
      <c r="BJ339" s="17" t="s">
        <v>76</v>
      </c>
      <c r="BK339" s="218">
        <f>ROUND(I339*H339,2)</f>
        <v>0</v>
      </c>
      <c r="BL339" s="17" t="s">
        <v>265</v>
      </c>
      <c r="BM339" s="217" t="s">
        <v>6852</v>
      </c>
    </row>
    <row r="340" s="2" customFormat="1" ht="16.5" customHeight="1">
      <c r="A340" s="38"/>
      <c r="B340" s="39"/>
      <c r="C340" s="206" t="s">
        <v>1509</v>
      </c>
      <c r="D340" s="206" t="s">
        <v>267</v>
      </c>
      <c r="E340" s="207" t="s">
        <v>6853</v>
      </c>
      <c r="F340" s="208" t="s">
        <v>6854</v>
      </c>
      <c r="G340" s="209" t="s">
        <v>5069</v>
      </c>
      <c r="H340" s="210">
        <v>1</v>
      </c>
      <c r="I340" s="211"/>
      <c r="J340" s="212">
        <f>ROUND(I340*H340,2)</f>
        <v>0</v>
      </c>
      <c r="K340" s="208" t="s">
        <v>19</v>
      </c>
      <c r="L340" s="44"/>
      <c r="M340" s="213" t="s">
        <v>19</v>
      </c>
      <c r="N340" s="214" t="s">
        <v>40</v>
      </c>
      <c r="O340" s="84"/>
      <c r="P340" s="215">
        <f>O340*H340</f>
        <v>0</v>
      </c>
      <c r="Q340" s="215">
        <v>0</v>
      </c>
      <c r="R340" s="215">
        <f>Q340*H340</f>
        <v>0</v>
      </c>
      <c r="S340" s="215">
        <v>0</v>
      </c>
      <c r="T340" s="216">
        <f>S340*H340</f>
        <v>0</v>
      </c>
      <c r="U340" s="38"/>
      <c r="V340" s="38"/>
      <c r="W340" s="38"/>
      <c r="X340" s="38"/>
      <c r="Y340" s="38"/>
      <c r="Z340" s="38"/>
      <c r="AA340" s="38"/>
      <c r="AB340" s="38"/>
      <c r="AC340" s="38"/>
      <c r="AD340" s="38"/>
      <c r="AE340" s="38"/>
      <c r="AR340" s="217" t="s">
        <v>265</v>
      </c>
      <c r="AT340" s="217" t="s">
        <v>267</v>
      </c>
      <c r="AU340" s="217" t="s">
        <v>76</v>
      </c>
      <c r="AY340" s="17" t="s">
        <v>266</v>
      </c>
      <c r="BE340" s="218">
        <f>IF(N340="základní",J340,0)</f>
        <v>0</v>
      </c>
      <c r="BF340" s="218">
        <f>IF(N340="snížená",J340,0)</f>
        <v>0</v>
      </c>
      <c r="BG340" s="218">
        <f>IF(N340="zákl. přenesená",J340,0)</f>
        <v>0</v>
      </c>
      <c r="BH340" s="218">
        <f>IF(N340="sníž. přenesená",J340,0)</f>
        <v>0</v>
      </c>
      <c r="BI340" s="218">
        <f>IF(N340="nulová",J340,0)</f>
        <v>0</v>
      </c>
      <c r="BJ340" s="17" t="s">
        <v>76</v>
      </c>
      <c r="BK340" s="218">
        <f>ROUND(I340*H340,2)</f>
        <v>0</v>
      </c>
      <c r="BL340" s="17" t="s">
        <v>265</v>
      </c>
      <c r="BM340" s="217" t="s">
        <v>6855</v>
      </c>
    </row>
    <row r="341" s="2" customFormat="1" ht="16.5" customHeight="1">
      <c r="A341" s="38"/>
      <c r="B341" s="39"/>
      <c r="C341" s="206" t="s">
        <v>1279</v>
      </c>
      <c r="D341" s="206" t="s">
        <v>267</v>
      </c>
      <c r="E341" s="207" t="s">
        <v>6856</v>
      </c>
      <c r="F341" s="208" t="s">
        <v>6857</v>
      </c>
      <c r="G341" s="209" t="s">
        <v>5069</v>
      </c>
      <c r="H341" s="210">
        <v>9</v>
      </c>
      <c r="I341" s="211"/>
      <c r="J341" s="212">
        <f>ROUND(I341*H341,2)</f>
        <v>0</v>
      </c>
      <c r="K341" s="208" t="s">
        <v>19</v>
      </c>
      <c r="L341" s="44"/>
      <c r="M341" s="270" t="s">
        <v>19</v>
      </c>
      <c r="N341" s="271" t="s">
        <v>40</v>
      </c>
      <c r="O341" s="263"/>
      <c r="P341" s="268">
        <f>O341*H341</f>
        <v>0</v>
      </c>
      <c r="Q341" s="268">
        <v>0</v>
      </c>
      <c r="R341" s="268">
        <f>Q341*H341</f>
        <v>0</v>
      </c>
      <c r="S341" s="268">
        <v>0</v>
      </c>
      <c r="T341" s="269">
        <f>S341*H341</f>
        <v>0</v>
      </c>
      <c r="U341" s="38"/>
      <c r="V341" s="38"/>
      <c r="W341" s="38"/>
      <c r="X341" s="38"/>
      <c r="Y341" s="38"/>
      <c r="Z341" s="38"/>
      <c r="AA341" s="38"/>
      <c r="AB341" s="38"/>
      <c r="AC341" s="38"/>
      <c r="AD341" s="38"/>
      <c r="AE341" s="38"/>
      <c r="AR341" s="217" t="s">
        <v>265</v>
      </c>
      <c r="AT341" s="217" t="s">
        <v>267</v>
      </c>
      <c r="AU341" s="217" t="s">
        <v>76</v>
      </c>
      <c r="AY341" s="17" t="s">
        <v>266</v>
      </c>
      <c r="BE341" s="218">
        <f>IF(N341="základní",J341,0)</f>
        <v>0</v>
      </c>
      <c r="BF341" s="218">
        <f>IF(N341="snížená",J341,0)</f>
        <v>0</v>
      </c>
      <c r="BG341" s="218">
        <f>IF(N341="zákl. přenesená",J341,0)</f>
        <v>0</v>
      </c>
      <c r="BH341" s="218">
        <f>IF(N341="sníž. přenesená",J341,0)</f>
        <v>0</v>
      </c>
      <c r="BI341" s="218">
        <f>IF(N341="nulová",J341,0)</f>
        <v>0</v>
      </c>
      <c r="BJ341" s="17" t="s">
        <v>76</v>
      </c>
      <c r="BK341" s="218">
        <f>ROUND(I341*H341,2)</f>
        <v>0</v>
      </c>
      <c r="BL341" s="17" t="s">
        <v>265</v>
      </c>
      <c r="BM341" s="217" t="s">
        <v>6858</v>
      </c>
    </row>
    <row r="342" s="2" customFormat="1" ht="6.96" customHeight="1">
      <c r="A342" s="38"/>
      <c r="B342" s="59"/>
      <c r="C342" s="60"/>
      <c r="D342" s="60"/>
      <c r="E342" s="60"/>
      <c r="F342" s="60"/>
      <c r="G342" s="60"/>
      <c r="H342" s="60"/>
      <c r="I342" s="60"/>
      <c r="J342" s="60"/>
      <c r="K342" s="60"/>
      <c r="L342" s="44"/>
      <c r="M342" s="38"/>
      <c r="O342" s="38"/>
      <c r="P342" s="38"/>
      <c r="Q342" s="38"/>
      <c r="R342" s="38"/>
      <c r="S342" s="38"/>
      <c r="T342" s="38"/>
      <c r="U342" s="38"/>
      <c r="V342" s="38"/>
      <c r="W342" s="38"/>
      <c r="X342" s="38"/>
      <c r="Y342" s="38"/>
      <c r="Z342" s="38"/>
      <c r="AA342" s="38"/>
      <c r="AB342" s="38"/>
      <c r="AC342" s="38"/>
      <c r="AD342" s="38"/>
      <c r="AE342" s="38"/>
    </row>
  </sheetData>
  <sheetProtection sheet="1" autoFilter="0" formatColumns="0" formatRows="0" objects="1" scenarios="1" spinCount="100000" saltValue="m9c3uie2/Ai4vEgqM0qoJbVzhpstfAXgO4Rjku91rZF45+noWekY0FvZ7HUzSsU5oRKkcvF6SbTR0HYdUFzVyA==" hashValue="CR6joeUZ4SaMkrNw9kNrEEX0bQZrkwieoIgG1FGRFJ3/ANyPkwMX334NdTDpf/pYGhq1B1yFt+GpLLQWs/tgrQ==" algorithmName="SHA-512" password="CC35"/>
  <autoFilter ref="C101:K341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90:H90"/>
    <mergeCell ref="E92:H92"/>
    <mergeCell ref="E94:H94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4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25" style="1" customWidth="1"/>
    <col min="4" max="4" width="130.832" style="1" customWidth="1"/>
    <col min="5" max="5" width="13.33203" style="1" customWidth="1"/>
    <col min="6" max="6" width="20" style="1" customWidth="1"/>
    <col min="7" max="7" width="1.667969" style="1" customWidth="1"/>
    <col min="8" max="8" width="8.332031" style="1" customWidth="1"/>
  </cols>
  <sheetData>
    <row r="1" s="1" customFormat="1" ht="11.28" customHeight="1"/>
    <row r="2" s="1" customFormat="1" ht="36.96" customHeight="1"/>
    <row r="3" s="1" customFormat="1" ht="6.96" customHeight="1">
      <c r="B3" s="139"/>
      <c r="C3" s="140"/>
      <c r="D3" s="140"/>
      <c r="E3" s="140"/>
      <c r="F3" s="140"/>
      <c r="G3" s="140"/>
      <c r="H3" s="20"/>
    </row>
    <row r="4" s="1" customFormat="1" ht="24.96" customHeight="1">
      <c r="B4" s="20"/>
      <c r="C4" s="141" t="s">
        <v>6859</v>
      </c>
      <c r="H4" s="20"/>
    </row>
    <row r="5" s="1" customFormat="1" ht="12" customHeight="1">
      <c r="B5" s="20"/>
      <c r="C5" s="290" t="s">
        <v>13</v>
      </c>
      <c r="D5" s="150" t="s">
        <v>14</v>
      </c>
      <c r="E5" s="1"/>
      <c r="F5" s="1"/>
      <c r="H5" s="20"/>
    </row>
    <row r="6" s="1" customFormat="1" ht="36.96" customHeight="1">
      <c r="B6" s="20"/>
      <c r="C6" s="291" t="s">
        <v>16</v>
      </c>
      <c r="D6" s="292" t="s">
        <v>17</v>
      </c>
      <c r="E6" s="1"/>
      <c r="F6" s="1"/>
      <c r="H6" s="20"/>
    </row>
    <row r="7" s="1" customFormat="1" ht="16.5" customHeight="1">
      <c r="B7" s="20"/>
      <c r="C7" s="143" t="s">
        <v>23</v>
      </c>
      <c r="D7" s="147" t="str">
        <f>'Rekapitulace stavby'!AN8</f>
        <v>20. 12. 2021</v>
      </c>
      <c r="H7" s="20"/>
    </row>
    <row r="8" s="2" customFormat="1" ht="10.8" customHeight="1">
      <c r="A8" s="38"/>
      <c r="B8" s="44"/>
      <c r="C8" s="38"/>
      <c r="D8" s="38"/>
      <c r="E8" s="38"/>
      <c r="F8" s="38"/>
      <c r="G8" s="38"/>
      <c r="H8" s="44"/>
    </row>
    <row r="9" s="10" customFormat="1" ht="29.28" customHeight="1">
      <c r="A9" s="181"/>
      <c r="B9" s="293"/>
      <c r="C9" s="294" t="s">
        <v>50</v>
      </c>
      <c r="D9" s="295" t="s">
        <v>51</v>
      </c>
      <c r="E9" s="295" t="s">
        <v>252</v>
      </c>
      <c r="F9" s="296" t="s">
        <v>6860</v>
      </c>
      <c r="G9" s="181"/>
      <c r="H9" s="293"/>
    </row>
    <row r="10" s="2" customFormat="1" ht="26.4" customHeight="1">
      <c r="A10" s="38"/>
      <c r="B10" s="44"/>
      <c r="C10" s="297" t="s">
        <v>6861</v>
      </c>
      <c r="D10" s="297" t="s">
        <v>81</v>
      </c>
      <c r="E10" s="38"/>
      <c r="F10" s="38"/>
      <c r="G10" s="38"/>
      <c r="H10" s="44"/>
    </row>
    <row r="11" s="2" customFormat="1" ht="16.8" customHeight="1">
      <c r="A11" s="38"/>
      <c r="B11" s="44"/>
      <c r="C11" s="298" t="s">
        <v>239</v>
      </c>
      <c r="D11" s="299" t="s">
        <v>239</v>
      </c>
      <c r="E11" s="300" t="s">
        <v>19</v>
      </c>
      <c r="F11" s="301">
        <v>1</v>
      </c>
      <c r="G11" s="38"/>
      <c r="H11" s="44"/>
    </row>
    <row r="12" s="2" customFormat="1" ht="16.8" customHeight="1">
      <c r="A12" s="38"/>
      <c r="B12" s="44"/>
      <c r="C12" s="302" t="s">
        <v>239</v>
      </c>
      <c r="D12" s="302" t="s">
        <v>276</v>
      </c>
      <c r="E12" s="17" t="s">
        <v>19</v>
      </c>
      <c r="F12" s="303">
        <v>1</v>
      </c>
      <c r="G12" s="38"/>
      <c r="H12" s="44"/>
    </row>
    <row r="13" s="2" customFormat="1" ht="26.4" customHeight="1">
      <c r="A13" s="38"/>
      <c r="B13" s="44"/>
      <c r="C13" s="297" t="s">
        <v>6862</v>
      </c>
      <c r="D13" s="297" t="s">
        <v>85</v>
      </c>
      <c r="E13" s="38"/>
      <c r="F13" s="38"/>
      <c r="G13" s="38"/>
      <c r="H13" s="44"/>
    </row>
    <row r="14" s="2" customFormat="1" ht="16.8" customHeight="1">
      <c r="A14" s="38"/>
      <c r="B14" s="44"/>
      <c r="C14" s="298" t="s">
        <v>239</v>
      </c>
      <c r="D14" s="299" t="s">
        <v>239</v>
      </c>
      <c r="E14" s="300" t="s">
        <v>19</v>
      </c>
      <c r="F14" s="301">
        <v>1</v>
      </c>
      <c r="G14" s="38"/>
      <c r="H14" s="44"/>
    </row>
    <row r="15" s="2" customFormat="1" ht="16.8" customHeight="1">
      <c r="A15" s="38"/>
      <c r="B15" s="44"/>
      <c r="C15" s="302" t="s">
        <v>239</v>
      </c>
      <c r="D15" s="302" t="s">
        <v>285</v>
      </c>
      <c r="E15" s="17" t="s">
        <v>19</v>
      </c>
      <c r="F15" s="303">
        <v>1</v>
      </c>
      <c r="G15" s="38"/>
      <c r="H15" s="44"/>
    </row>
    <row r="16" s="2" customFormat="1" ht="26.4" customHeight="1">
      <c r="A16" s="38"/>
      <c r="B16" s="44"/>
      <c r="C16" s="297" t="s">
        <v>6863</v>
      </c>
      <c r="D16" s="297" t="s">
        <v>88</v>
      </c>
      <c r="E16" s="38"/>
      <c r="F16" s="38"/>
      <c r="G16" s="38"/>
      <c r="H16" s="44"/>
    </row>
    <row r="17" s="2" customFormat="1" ht="16.8" customHeight="1">
      <c r="A17" s="38"/>
      <c r="B17" s="44"/>
      <c r="C17" s="298" t="s">
        <v>239</v>
      </c>
      <c r="D17" s="299" t="s">
        <v>239</v>
      </c>
      <c r="E17" s="300" t="s">
        <v>19</v>
      </c>
      <c r="F17" s="301">
        <v>31.175000000000001</v>
      </c>
      <c r="G17" s="38"/>
      <c r="H17" s="44"/>
    </row>
    <row r="18" s="2" customFormat="1" ht="16.8" customHeight="1">
      <c r="A18" s="38"/>
      <c r="B18" s="44"/>
      <c r="C18" s="302" t="s">
        <v>239</v>
      </c>
      <c r="D18" s="302" t="s">
        <v>296</v>
      </c>
      <c r="E18" s="17" t="s">
        <v>19</v>
      </c>
      <c r="F18" s="303">
        <v>31.175000000000001</v>
      </c>
      <c r="G18" s="38"/>
      <c r="H18" s="44"/>
    </row>
    <row r="19" s="2" customFormat="1" ht="16.8" customHeight="1">
      <c r="A19" s="38"/>
      <c r="B19" s="44"/>
      <c r="C19" s="304" t="s">
        <v>6864</v>
      </c>
      <c r="D19" s="38"/>
      <c r="E19" s="38"/>
      <c r="F19" s="38"/>
      <c r="G19" s="38"/>
      <c r="H19" s="44"/>
    </row>
    <row r="20" s="2" customFormat="1" ht="16.8" customHeight="1">
      <c r="A20" s="38"/>
      <c r="B20" s="44"/>
      <c r="C20" s="302" t="s">
        <v>291</v>
      </c>
      <c r="D20" s="302" t="s">
        <v>292</v>
      </c>
      <c r="E20" s="17" t="s">
        <v>293</v>
      </c>
      <c r="F20" s="303">
        <v>31.175000000000001</v>
      </c>
      <c r="G20" s="38"/>
      <c r="H20" s="44"/>
    </row>
    <row r="21" s="2" customFormat="1" ht="16.8" customHeight="1">
      <c r="A21" s="38"/>
      <c r="B21" s="44"/>
      <c r="C21" s="298" t="s">
        <v>372</v>
      </c>
      <c r="D21" s="299" t="s">
        <v>372</v>
      </c>
      <c r="E21" s="300" t="s">
        <v>19</v>
      </c>
      <c r="F21" s="301">
        <v>3</v>
      </c>
      <c r="G21" s="38"/>
      <c r="H21" s="44"/>
    </row>
    <row r="22" s="2" customFormat="1" ht="16.8" customHeight="1">
      <c r="A22" s="38"/>
      <c r="B22" s="44"/>
      <c r="C22" s="302" t="s">
        <v>372</v>
      </c>
      <c r="D22" s="302" t="s">
        <v>373</v>
      </c>
      <c r="E22" s="17" t="s">
        <v>19</v>
      </c>
      <c r="F22" s="303">
        <v>3</v>
      </c>
      <c r="G22" s="38"/>
      <c r="H22" s="44"/>
    </row>
    <row r="23" s="2" customFormat="1" ht="16.8" customHeight="1">
      <c r="A23" s="38"/>
      <c r="B23" s="44"/>
      <c r="C23" s="304" t="s">
        <v>6864</v>
      </c>
      <c r="D23" s="38"/>
      <c r="E23" s="38"/>
      <c r="F23" s="38"/>
      <c r="G23" s="38"/>
      <c r="H23" s="44"/>
    </row>
    <row r="24" s="2" customFormat="1" ht="16.8" customHeight="1">
      <c r="A24" s="38"/>
      <c r="B24" s="44"/>
      <c r="C24" s="302" t="s">
        <v>368</v>
      </c>
      <c r="D24" s="302" t="s">
        <v>369</v>
      </c>
      <c r="E24" s="17" t="s">
        <v>302</v>
      </c>
      <c r="F24" s="303">
        <v>3</v>
      </c>
      <c r="G24" s="38"/>
      <c r="H24" s="44"/>
    </row>
    <row r="25" s="2" customFormat="1" ht="16.8" customHeight="1">
      <c r="A25" s="38"/>
      <c r="B25" s="44"/>
      <c r="C25" s="298" t="s">
        <v>381</v>
      </c>
      <c r="D25" s="299" t="s">
        <v>381</v>
      </c>
      <c r="E25" s="300" t="s">
        <v>19</v>
      </c>
      <c r="F25" s="301">
        <v>1.2</v>
      </c>
      <c r="G25" s="38"/>
      <c r="H25" s="44"/>
    </row>
    <row r="26" s="2" customFormat="1" ht="16.8" customHeight="1">
      <c r="A26" s="38"/>
      <c r="B26" s="44"/>
      <c r="C26" s="302" t="s">
        <v>381</v>
      </c>
      <c r="D26" s="302" t="s">
        <v>382</v>
      </c>
      <c r="E26" s="17" t="s">
        <v>19</v>
      </c>
      <c r="F26" s="303">
        <v>1.2</v>
      </c>
      <c r="G26" s="38"/>
      <c r="H26" s="44"/>
    </row>
    <row r="27" s="2" customFormat="1" ht="16.8" customHeight="1">
      <c r="A27" s="38"/>
      <c r="B27" s="44"/>
      <c r="C27" s="304" t="s">
        <v>6864</v>
      </c>
      <c r="D27" s="38"/>
      <c r="E27" s="38"/>
      <c r="F27" s="38"/>
      <c r="G27" s="38"/>
      <c r="H27" s="44"/>
    </row>
    <row r="28" s="2" customFormat="1" ht="16.8" customHeight="1">
      <c r="A28" s="38"/>
      <c r="B28" s="44"/>
      <c r="C28" s="302" t="s">
        <v>377</v>
      </c>
      <c r="D28" s="302" t="s">
        <v>378</v>
      </c>
      <c r="E28" s="17" t="s">
        <v>302</v>
      </c>
      <c r="F28" s="303">
        <v>1.2</v>
      </c>
      <c r="G28" s="38"/>
      <c r="H28" s="44"/>
    </row>
    <row r="29" s="2" customFormat="1" ht="16.8" customHeight="1">
      <c r="A29" s="38"/>
      <c r="B29" s="44"/>
      <c r="C29" s="298" t="s">
        <v>306</v>
      </c>
      <c r="D29" s="299" t="s">
        <v>306</v>
      </c>
      <c r="E29" s="300" t="s">
        <v>19</v>
      </c>
      <c r="F29" s="301">
        <v>56.115000000000002</v>
      </c>
      <c r="G29" s="38"/>
      <c r="H29" s="44"/>
    </row>
    <row r="30" s="2" customFormat="1" ht="16.8" customHeight="1">
      <c r="A30" s="38"/>
      <c r="B30" s="44"/>
      <c r="C30" s="302" t="s">
        <v>306</v>
      </c>
      <c r="D30" s="302" t="s">
        <v>307</v>
      </c>
      <c r="E30" s="17" t="s">
        <v>19</v>
      </c>
      <c r="F30" s="303">
        <v>56.115000000000002</v>
      </c>
      <c r="G30" s="38"/>
      <c r="H30" s="44"/>
    </row>
    <row r="31" s="2" customFormat="1" ht="16.8" customHeight="1">
      <c r="A31" s="38"/>
      <c r="B31" s="44"/>
      <c r="C31" s="304" t="s">
        <v>6864</v>
      </c>
      <c r="D31" s="38"/>
      <c r="E31" s="38"/>
      <c r="F31" s="38"/>
      <c r="G31" s="38"/>
      <c r="H31" s="44"/>
    </row>
    <row r="32" s="2" customFormat="1" ht="16.8" customHeight="1">
      <c r="A32" s="38"/>
      <c r="B32" s="44"/>
      <c r="C32" s="302" t="s">
        <v>300</v>
      </c>
      <c r="D32" s="302" t="s">
        <v>301</v>
      </c>
      <c r="E32" s="17" t="s">
        <v>302</v>
      </c>
      <c r="F32" s="303">
        <v>56.115000000000002</v>
      </c>
      <c r="G32" s="38"/>
      <c r="H32" s="44"/>
    </row>
    <row r="33" s="2" customFormat="1" ht="16.8" customHeight="1">
      <c r="A33" s="38"/>
      <c r="B33" s="44"/>
      <c r="C33" s="298" t="s">
        <v>317</v>
      </c>
      <c r="D33" s="299" t="s">
        <v>317</v>
      </c>
      <c r="E33" s="300" t="s">
        <v>19</v>
      </c>
      <c r="F33" s="301">
        <v>10.944000000000001</v>
      </c>
      <c r="G33" s="38"/>
      <c r="H33" s="44"/>
    </row>
    <row r="34" s="2" customFormat="1" ht="16.8" customHeight="1">
      <c r="A34" s="38"/>
      <c r="B34" s="44"/>
      <c r="C34" s="302" t="s">
        <v>317</v>
      </c>
      <c r="D34" s="302" t="s">
        <v>318</v>
      </c>
      <c r="E34" s="17" t="s">
        <v>19</v>
      </c>
      <c r="F34" s="303">
        <v>10.944000000000001</v>
      </c>
      <c r="G34" s="38"/>
      <c r="H34" s="44"/>
    </row>
    <row r="35" s="2" customFormat="1" ht="16.8" customHeight="1">
      <c r="A35" s="38"/>
      <c r="B35" s="44"/>
      <c r="C35" s="304" t="s">
        <v>6864</v>
      </c>
      <c r="D35" s="38"/>
      <c r="E35" s="38"/>
      <c r="F35" s="38"/>
      <c r="G35" s="38"/>
      <c r="H35" s="44"/>
    </row>
    <row r="36" s="2" customFormat="1" ht="16.8" customHeight="1">
      <c r="A36" s="38"/>
      <c r="B36" s="44"/>
      <c r="C36" s="302" t="s">
        <v>313</v>
      </c>
      <c r="D36" s="302" t="s">
        <v>314</v>
      </c>
      <c r="E36" s="17" t="s">
        <v>293</v>
      </c>
      <c r="F36" s="303">
        <v>10.944000000000001</v>
      </c>
      <c r="G36" s="38"/>
      <c r="H36" s="44"/>
    </row>
    <row r="37" s="2" customFormat="1" ht="16.8" customHeight="1">
      <c r="A37" s="38"/>
      <c r="B37" s="44"/>
      <c r="C37" s="298" t="s">
        <v>325</v>
      </c>
      <c r="D37" s="299" t="s">
        <v>325</v>
      </c>
      <c r="E37" s="300" t="s">
        <v>19</v>
      </c>
      <c r="F37" s="301">
        <v>103.91800000000001</v>
      </c>
      <c r="G37" s="38"/>
      <c r="H37" s="44"/>
    </row>
    <row r="38" s="2" customFormat="1" ht="16.8" customHeight="1">
      <c r="A38" s="38"/>
      <c r="B38" s="44"/>
      <c r="C38" s="302" t="s">
        <v>325</v>
      </c>
      <c r="D38" s="302" t="s">
        <v>326</v>
      </c>
      <c r="E38" s="17" t="s">
        <v>19</v>
      </c>
      <c r="F38" s="303">
        <v>103.91800000000001</v>
      </c>
      <c r="G38" s="38"/>
      <c r="H38" s="44"/>
    </row>
    <row r="39" s="2" customFormat="1" ht="16.8" customHeight="1">
      <c r="A39" s="38"/>
      <c r="B39" s="44"/>
      <c r="C39" s="304" t="s">
        <v>6864</v>
      </c>
      <c r="D39" s="38"/>
      <c r="E39" s="38"/>
      <c r="F39" s="38"/>
      <c r="G39" s="38"/>
      <c r="H39" s="44"/>
    </row>
    <row r="40" s="2" customFormat="1">
      <c r="A40" s="38"/>
      <c r="B40" s="44"/>
      <c r="C40" s="302" t="s">
        <v>321</v>
      </c>
      <c r="D40" s="302" t="s">
        <v>6865</v>
      </c>
      <c r="E40" s="17" t="s">
        <v>293</v>
      </c>
      <c r="F40" s="303">
        <v>103.91800000000001</v>
      </c>
      <c r="G40" s="38"/>
      <c r="H40" s="44"/>
    </row>
    <row r="41" s="2" customFormat="1" ht="16.8" customHeight="1">
      <c r="A41" s="38"/>
      <c r="B41" s="44"/>
      <c r="C41" s="298" t="s">
        <v>334</v>
      </c>
      <c r="D41" s="299" t="s">
        <v>334</v>
      </c>
      <c r="E41" s="300" t="s">
        <v>19</v>
      </c>
      <c r="F41" s="301">
        <v>2.6579999999999999</v>
      </c>
      <c r="G41" s="38"/>
      <c r="H41" s="44"/>
    </row>
    <row r="42" s="2" customFormat="1" ht="16.8" customHeight="1">
      <c r="A42" s="38"/>
      <c r="B42" s="44"/>
      <c r="C42" s="302" t="s">
        <v>334</v>
      </c>
      <c r="D42" s="302" t="s">
        <v>335</v>
      </c>
      <c r="E42" s="17" t="s">
        <v>19</v>
      </c>
      <c r="F42" s="303">
        <v>2.6579999999999999</v>
      </c>
      <c r="G42" s="38"/>
      <c r="H42" s="44"/>
    </row>
    <row r="43" s="2" customFormat="1" ht="16.8" customHeight="1">
      <c r="A43" s="38"/>
      <c r="B43" s="44"/>
      <c r="C43" s="304" t="s">
        <v>6864</v>
      </c>
      <c r="D43" s="38"/>
      <c r="E43" s="38"/>
      <c r="F43" s="38"/>
      <c r="G43" s="38"/>
      <c r="H43" s="44"/>
    </row>
    <row r="44" s="2" customFormat="1" ht="16.8" customHeight="1">
      <c r="A44" s="38"/>
      <c r="B44" s="44"/>
      <c r="C44" s="302" t="s">
        <v>330</v>
      </c>
      <c r="D44" s="302" t="s">
        <v>331</v>
      </c>
      <c r="E44" s="17" t="s">
        <v>293</v>
      </c>
      <c r="F44" s="303">
        <v>2.6579999999999999</v>
      </c>
      <c r="G44" s="38"/>
      <c r="H44" s="44"/>
    </row>
    <row r="45" s="2" customFormat="1" ht="16.8" customHeight="1">
      <c r="A45" s="38"/>
      <c r="B45" s="44"/>
      <c r="C45" s="298" t="s">
        <v>358</v>
      </c>
      <c r="D45" s="299" t="s">
        <v>358</v>
      </c>
      <c r="E45" s="300" t="s">
        <v>19</v>
      </c>
      <c r="F45" s="301">
        <v>1683.288</v>
      </c>
      <c r="G45" s="38"/>
      <c r="H45" s="44"/>
    </row>
    <row r="46" s="2" customFormat="1" ht="16.8" customHeight="1">
      <c r="A46" s="38"/>
      <c r="B46" s="44"/>
      <c r="C46" s="302" t="s">
        <v>358</v>
      </c>
      <c r="D46" s="302" t="s">
        <v>359</v>
      </c>
      <c r="E46" s="17" t="s">
        <v>19</v>
      </c>
      <c r="F46" s="303">
        <v>1683.288</v>
      </c>
      <c r="G46" s="38"/>
      <c r="H46" s="44"/>
    </row>
    <row r="47" s="2" customFormat="1" ht="16.8" customHeight="1">
      <c r="A47" s="38"/>
      <c r="B47" s="44"/>
      <c r="C47" s="304" t="s">
        <v>6864</v>
      </c>
      <c r="D47" s="38"/>
      <c r="E47" s="38"/>
      <c r="F47" s="38"/>
      <c r="G47" s="38"/>
      <c r="H47" s="44"/>
    </row>
    <row r="48" s="2" customFormat="1" ht="16.8" customHeight="1">
      <c r="A48" s="38"/>
      <c r="B48" s="44"/>
      <c r="C48" s="302" t="s">
        <v>354</v>
      </c>
      <c r="D48" s="302" t="s">
        <v>355</v>
      </c>
      <c r="E48" s="17" t="s">
        <v>302</v>
      </c>
      <c r="F48" s="303">
        <v>1683.288</v>
      </c>
      <c r="G48" s="38"/>
      <c r="H48" s="44"/>
    </row>
    <row r="49" s="2" customFormat="1" ht="16.8" customHeight="1">
      <c r="A49" s="38"/>
      <c r="B49" s="44"/>
      <c r="C49" s="298" t="s">
        <v>297</v>
      </c>
      <c r="D49" s="299" t="s">
        <v>297</v>
      </c>
      <c r="E49" s="300" t="s">
        <v>19</v>
      </c>
      <c r="F49" s="301">
        <v>31.175000000000001</v>
      </c>
      <c r="G49" s="38"/>
      <c r="H49" s="44"/>
    </row>
    <row r="50" s="2" customFormat="1" ht="16.8" customHeight="1">
      <c r="A50" s="38"/>
      <c r="B50" s="44"/>
      <c r="C50" s="302" t="s">
        <v>297</v>
      </c>
      <c r="D50" s="302" t="s">
        <v>298</v>
      </c>
      <c r="E50" s="17" t="s">
        <v>19</v>
      </c>
      <c r="F50" s="303">
        <v>31.175000000000001</v>
      </c>
      <c r="G50" s="38"/>
      <c r="H50" s="44"/>
    </row>
    <row r="51" s="2" customFormat="1" ht="16.8" customHeight="1">
      <c r="A51" s="38"/>
      <c r="B51" s="44"/>
      <c r="C51" s="298" t="s">
        <v>374</v>
      </c>
      <c r="D51" s="299" t="s">
        <v>374</v>
      </c>
      <c r="E51" s="300" t="s">
        <v>19</v>
      </c>
      <c r="F51" s="301">
        <v>3</v>
      </c>
      <c r="G51" s="38"/>
      <c r="H51" s="44"/>
    </row>
    <row r="52" s="2" customFormat="1" ht="16.8" customHeight="1">
      <c r="A52" s="38"/>
      <c r="B52" s="44"/>
      <c r="C52" s="302" t="s">
        <v>374</v>
      </c>
      <c r="D52" s="302" t="s">
        <v>375</v>
      </c>
      <c r="E52" s="17" t="s">
        <v>19</v>
      </c>
      <c r="F52" s="303">
        <v>3</v>
      </c>
      <c r="G52" s="38"/>
      <c r="H52" s="44"/>
    </row>
    <row r="53" s="2" customFormat="1" ht="16.8" customHeight="1">
      <c r="A53" s="38"/>
      <c r="B53" s="44"/>
      <c r="C53" s="298" t="s">
        <v>383</v>
      </c>
      <c r="D53" s="299" t="s">
        <v>383</v>
      </c>
      <c r="E53" s="300" t="s">
        <v>19</v>
      </c>
      <c r="F53" s="301">
        <v>1.2</v>
      </c>
      <c r="G53" s="38"/>
      <c r="H53" s="44"/>
    </row>
    <row r="54" s="2" customFormat="1" ht="16.8" customHeight="1">
      <c r="A54" s="38"/>
      <c r="B54" s="44"/>
      <c r="C54" s="302" t="s">
        <v>383</v>
      </c>
      <c r="D54" s="302" t="s">
        <v>384</v>
      </c>
      <c r="E54" s="17" t="s">
        <v>19</v>
      </c>
      <c r="F54" s="303">
        <v>1.2</v>
      </c>
      <c r="G54" s="38"/>
      <c r="H54" s="44"/>
    </row>
    <row r="55" s="2" customFormat="1" ht="16.8" customHeight="1">
      <c r="A55" s="38"/>
      <c r="B55" s="44"/>
      <c r="C55" s="298" t="s">
        <v>308</v>
      </c>
      <c r="D55" s="299" t="s">
        <v>308</v>
      </c>
      <c r="E55" s="300" t="s">
        <v>19</v>
      </c>
      <c r="F55" s="301">
        <v>56.115000000000002</v>
      </c>
      <c r="G55" s="38"/>
      <c r="H55" s="44"/>
    </row>
    <row r="56" s="2" customFormat="1" ht="16.8" customHeight="1">
      <c r="A56" s="38"/>
      <c r="B56" s="44"/>
      <c r="C56" s="302" t="s">
        <v>308</v>
      </c>
      <c r="D56" s="302" t="s">
        <v>309</v>
      </c>
      <c r="E56" s="17" t="s">
        <v>19</v>
      </c>
      <c r="F56" s="303">
        <v>56.115000000000002</v>
      </c>
      <c r="G56" s="38"/>
      <c r="H56" s="44"/>
    </row>
    <row r="57" s="2" customFormat="1" ht="16.8" customHeight="1">
      <c r="A57" s="38"/>
      <c r="B57" s="44"/>
      <c r="C57" s="298" t="s">
        <v>319</v>
      </c>
      <c r="D57" s="299" t="s">
        <v>319</v>
      </c>
      <c r="E57" s="300" t="s">
        <v>19</v>
      </c>
      <c r="F57" s="301">
        <v>10.944000000000001</v>
      </c>
      <c r="G57" s="38"/>
      <c r="H57" s="44"/>
    </row>
    <row r="58" s="2" customFormat="1" ht="16.8" customHeight="1">
      <c r="A58" s="38"/>
      <c r="B58" s="44"/>
      <c r="C58" s="302" t="s">
        <v>319</v>
      </c>
      <c r="D58" s="302" t="s">
        <v>320</v>
      </c>
      <c r="E58" s="17" t="s">
        <v>19</v>
      </c>
      <c r="F58" s="303">
        <v>10.944000000000001</v>
      </c>
      <c r="G58" s="38"/>
      <c r="H58" s="44"/>
    </row>
    <row r="59" s="2" customFormat="1" ht="16.8" customHeight="1">
      <c r="A59" s="38"/>
      <c r="B59" s="44"/>
      <c r="C59" s="298" t="s">
        <v>327</v>
      </c>
      <c r="D59" s="299" t="s">
        <v>327</v>
      </c>
      <c r="E59" s="300" t="s">
        <v>19</v>
      </c>
      <c r="F59" s="301">
        <v>103.91800000000001</v>
      </c>
      <c r="G59" s="38"/>
      <c r="H59" s="44"/>
    </row>
    <row r="60" s="2" customFormat="1" ht="16.8" customHeight="1">
      <c r="A60" s="38"/>
      <c r="B60" s="44"/>
      <c r="C60" s="302" t="s">
        <v>327</v>
      </c>
      <c r="D60" s="302" t="s">
        <v>328</v>
      </c>
      <c r="E60" s="17" t="s">
        <v>19</v>
      </c>
      <c r="F60" s="303">
        <v>103.91800000000001</v>
      </c>
      <c r="G60" s="38"/>
      <c r="H60" s="44"/>
    </row>
    <row r="61" s="2" customFormat="1" ht="16.8" customHeight="1">
      <c r="A61" s="38"/>
      <c r="B61" s="44"/>
      <c r="C61" s="298" t="s">
        <v>336</v>
      </c>
      <c r="D61" s="299" t="s">
        <v>336</v>
      </c>
      <c r="E61" s="300" t="s">
        <v>19</v>
      </c>
      <c r="F61" s="301">
        <v>2.6579999999999999</v>
      </c>
      <c r="G61" s="38"/>
      <c r="H61" s="44"/>
    </row>
    <row r="62" s="2" customFormat="1" ht="16.8" customHeight="1">
      <c r="A62" s="38"/>
      <c r="B62" s="44"/>
      <c r="C62" s="302" t="s">
        <v>336</v>
      </c>
      <c r="D62" s="302" t="s">
        <v>337</v>
      </c>
      <c r="E62" s="17" t="s">
        <v>19</v>
      </c>
      <c r="F62" s="303">
        <v>2.6579999999999999</v>
      </c>
      <c r="G62" s="38"/>
      <c r="H62" s="44"/>
    </row>
    <row r="63" s="2" customFormat="1" ht="16.8" customHeight="1">
      <c r="A63" s="38"/>
      <c r="B63" s="44"/>
      <c r="C63" s="298" t="s">
        <v>360</v>
      </c>
      <c r="D63" s="299" t="s">
        <v>360</v>
      </c>
      <c r="E63" s="300" t="s">
        <v>19</v>
      </c>
      <c r="F63" s="301">
        <v>1683.288</v>
      </c>
      <c r="G63" s="38"/>
      <c r="H63" s="44"/>
    </row>
    <row r="64" s="2" customFormat="1" ht="16.8" customHeight="1">
      <c r="A64" s="38"/>
      <c r="B64" s="44"/>
      <c r="C64" s="302" t="s">
        <v>360</v>
      </c>
      <c r="D64" s="302" t="s">
        <v>361</v>
      </c>
      <c r="E64" s="17" t="s">
        <v>19</v>
      </c>
      <c r="F64" s="303">
        <v>1683.288</v>
      </c>
      <c r="G64" s="38"/>
      <c r="H64" s="44"/>
    </row>
    <row r="65" s="2" customFormat="1" ht="26.4" customHeight="1">
      <c r="A65" s="38"/>
      <c r="B65" s="44"/>
      <c r="C65" s="297" t="s">
        <v>6866</v>
      </c>
      <c r="D65" s="297" t="s">
        <v>94</v>
      </c>
      <c r="E65" s="38"/>
      <c r="F65" s="38"/>
      <c r="G65" s="38"/>
      <c r="H65" s="44"/>
    </row>
    <row r="66" s="2" customFormat="1" ht="16.8" customHeight="1">
      <c r="A66" s="38"/>
      <c r="B66" s="44"/>
      <c r="C66" s="298" t="s">
        <v>239</v>
      </c>
      <c r="D66" s="299" t="s">
        <v>239</v>
      </c>
      <c r="E66" s="300" t="s">
        <v>19</v>
      </c>
      <c r="F66" s="301">
        <v>2600</v>
      </c>
      <c r="G66" s="38"/>
      <c r="H66" s="44"/>
    </row>
    <row r="67" s="2" customFormat="1" ht="16.8" customHeight="1">
      <c r="A67" s="38"/>
      <c r="B67" s="44"/>
      <c r="C67" s="302" t="s">
        <v>239</v>
      </c>
      <c r="D67" s="302" t="s">
        <v>393</v>
      </c>
      <c r="E67" s="17" t="s">
        <v>19</v>
      </c>
      <c r="F67" s="303">
        <v>2600</v>
      </c>
      <c r="G67" s="38"/>
      <c r="H67" s="44"/>
    </row>
    <row r="68" s="2" customFormat="1" ht="26.4" customHeight="1">
      <c r="A68" s="38"/>
      <c r="B68" s="44"/>
      <c r="C68" s="297" t="s">
        <v>6867</v>
      </c>
      <c r="D68" s="297" t="s">
        <v>100</v>
      </c>
      <c r="E68" s="38"/>
      <c r="F68" s="38"/>
      <c r="G68" s="38"/>
      <c r="H68" s="44"/>
    </row>
    <row r="69" s="2" customFormat="1" ht="16.8" customHeight="1">
      <c r="A69" s="38"/>
      <c r="B69" s="44"/>
      <c r="C69" s="298" t="s">
        <v>239</v>
      </c>
      <c r="D69" s="299" t="s">
        <v>239</v>
      </c>
      <c r="E69" s="300" t="s">
        <v>19</v>
      </c>
      <c r="F69" s="301">
        <v>152.60400000000001</v>
      </c>
      <c r="G69" s="38"/>
      <c r="H69" s="44"/>
    </row>
    <row r="70" s="2" customFormat="1" ht="16.8" customHeight="1">
      <c r="A70" s="38"/>
      <c r="B70" s="44"/>
      <c r="C70" s="302" t="s">
        <v>19</v>
      </c>
      <c r="D70" s="302" t="s">
        <v>521</v>
      </c>
      <c r="E70" s="17" t="s">
        <v>19</v>
      </c>
      <c r="F70" s="303">
        <v>0</v>
      </c>
      <c r="G70" s="38"/>
      <c r="H70" s="44"/>
    </row>
    <row r="71" s="2" customFormat="1" ht="16.8" customHeight="1">
      <c r="A71" s="38"/>
      <c r="B71" s="44"/>
      <c r="C71" s="302" t="s">
        <v>239</v>
      </c>
      <c r="D71" s="302" t="s">
        <v>522</v>
      </c>
      <c r="E71" s="17" t="s">
        <v>19</v>
      </c>
      <c r="F71" s="303">
        <v>152.60400000000001</v>
      </c>
      <c r="G71" s="38"/>
      <c r="H71" s="44"/>
    </row>
    <row r="72" s="2" customFormat="1" ht="16.8" customHeight="1">
      <c r="A72" s="38"/>
      <c r="B72" s="44"/>
      <c r="C72" s="304" t="s">
        <v>6864</v>
      </c>
      <c r="D72" s="38"/>
      <c r="E72" s="38"/>
      <c r="F72" s="38"/>
      <c r="G72" s="38"/>
      <c r="H72" s="44"/>
    </row>
    <row r="73" s="2" customFormat="1" ht="16.8" customHeight="1">
      <c r="A73" s="38"/>
      <c r="B73" s="44"/>
      <c r="C73" s="302" t="s">
        <v>517</v>
      </c>
      <c r="D73" s="302" t="s">
        <v>4082</v>
      </c>
      <c r="E73" s="17" t="s">
        <v>293</v>
      </c>
      <c r="F73" s="303">
        <v>1254.7439999999999</v>
      </c>
      <c r="G73" s="38"/>
      <c r="H73" s="44"/>
    </row>
    <row r="74" s="2" customFormat="1" ht="16.8" customHeight="1">
      <c r="A74" s="38"/>
      <c r="B74" s="44"/>
      <c r="C74" s="298" t="s">
        <v>1348</v>
      </c>
      <c r="D74" s="299" t="s">
        <v>1348</v>
      </c>
      <c r="E74" s="300" t="s">
        <v>19</v>
      </c>
      <c r="F74" s="301">
        <v>179.40000000000001</v>
      </c>
      <c r="G74" s="38"/>
      <c r="H74" s="44"/>
    </row>
    <row r="75" s="2" customFormat="1" ht="16.8" customHeight="1">
      <c r="A75" s="38"/>
      <c r="B75" s="44"/>
      <c r="C75" s="302" t="s">
        <v>1348</v>
      </c>
      <c r="D75" s="302" t="s">
        <v>1349</v>
      </c>
      <c r="E75" s="17" t="s">
        <v>19</v>
      </c>
      <c r="F75" s="303">
        <v>179.40000000000001</v>
      </c>
      <c r="G75" s="38"/>
      <c r="H75" s="44"/>
    </row>
    <row r="76" s="2" customFormat="1" ht="16.8" customHeight="1">
      <c r="A76" s="38"/>
      <c r="B76" s="44"/>
      <c r="C76" s="304" t="s">
        <v>6864</v>
      </c>
      <c r="D76" s="38"/>
      <c r="E76" s="38"/>
      <c r="F76" s="38"/>
      <c r="G76" s="38"/>
      <c r="H76" s="44"/>
    </row>
    <row r="77" s="2" customFormat="1" ht="16.8" customHeight="1">
      <c r="A77" s="38"/>
      <c r="B77" s="44"/>
      <c r="C77" s="302" t="s">
        <v>1344</v>
      </c>
      <c r="D77" s="302" t="s">
        <v>6868</v>
      </c>
      <c r="E77" s="17" t="s">
        <v>299</v>
      </c>
      <c r="F77" s="303">
        <v>266.30000000000001</v>
      </c>
      <c r="G77" s="38"/>
      <c r="H77" s="44"/>
    </row>
    <row r="78" s="2" customFormat="1" ht="16.8" customHeight="1">
      <c r="A78" s="38"/>
      <c r="B78" s="44"/>
      <c r="C78" s="298" t="s">
        <v>1359</v>
      </c>
      <c r="D78" s="299" t="s">
        <v>1359</v>
      </c>
      <c r="E78" s="300" t="s">
        <v>19</v>
      </c>
      <c r="F78" s="301">
        <v>722.12800000000004</v>
      </c>
      <c r="G78" s="38"/>
      <c r="H78" s="44"/>
    </row>
    <row r="79" s="2" customFormat="1" ht="16.8" customHeight="1">
      <c r="A79" s="38"/>
      <c r="B79" s="44"/>
      <c r="C79" s="302" t="s">
        <v>19</v>
      </c>
      <c r="D79" s="302" t="s">
        <v>1358</v>
      </c>
      <c r="E79" s="17" t="s">
        <v>19</v>
      </c>
      <c r="F79" s="303">
        <v>0</v>
      </c>
      <c r="G79" s="38"/>
      <c r="H79" s="44"/>
    </row>
    <row r="80" s="2" customFormat="1" ht="16.8" customHeight="1">
      <c r="A80" s="38"/>
      <c r="B80" s="44"/>
      <c r="C80" s="302" t="s">
        <v>1359</v>
      </c>
      <c r="D80" s="302" t="s">
        <v>1360</v>
      </c>
      <c r="E80" s="17" t="s">
        <v>19</v>
      </c>
      <c r="F80" s="303">
        <v>722.12800000000004</v>
      </c>
      <c r="G80" s="38"/>
      <c r="H80" s="44"/>
    </row>
    <row r="81" s="2" customFormat="1" ht="16.8" customHeight="1">
      <c r="A81" s="38"/>
      <c r="B81" s="44"/>
      <c r="C81" s="298" t="s">
        <v>453</v>
      </c>
      <c r="D81" s="299" t="s">
        <v>453</v>
      </c>
      <c r="E81" s="300" t="s">
        <v>19</v>
      </c>
      <c r="F81" s="301">
        <v>27.039999999999999</v>
      </c>
      <c r="G81" s="38"/>
      <c r="H81" s="44"/>
    </row>
    <row r="82" s="2" customFormat="1" ht="16.8" customHeight="1">
      <c r="A82" s="38"/>
      <c r="B82" s="44"/>
      <c r="C82" s="302" t="s">
        <v>453</v>
      </c>
      <c r="D82" s="302" t="s">
        <v>1365</v>
      </c>
      <c r="E82" s="17" t="s">
        <v>19</v>
      </c>
      <c r="F82" s="303">
        <v>27.039999999999999</v>
      </c>
      <c r="G82" s="38"/>
      <c r="H82" s="44"/>
    </row>
    <row r="83" s="2" customFormat="1" ht="16.8" customHeight="1">
      <c r="A83" s="38"/>
      <c r="B83" s="44"/>
      <c r="C83" s="304" t="s">
        <v>6864</v>
      </c>
      <c r="D83" s="38"/>
      <c r="E83" s="38"/>
      <c r="F83" s="38"/>
      <c r="G83" s="38"/>
      <c r="H83" s="44"/>
    </row>
    <row r="84" s="2" customFormat="1" ht="16.8" customHeight="1">
      <c r="A84" s="38"/>
      <c r="B84" s="44"/>
      <c r="C84" s="302" t="s">
        <v>1361</v>
      </c>
      <c r="D84" s="302" t="s">
        <v>6869</v>
      </c>
      <c r="E84" s="17" t="s">
        <v>391</v>
      </c>
      <c r="F84" s="303">
        <v>153.62200000000001</v>
      </c>
      <c r="G84" s="38"/>
      <c r="H84" s="44"/>
    </row>
    <row r="85" s="2" customFormat="1" ht="16.8" customHeight="1">
      <c r="A85" s="38"/>
      <c r="B85" s="44"/>
      <c r="C85" s="298" t="s">
        <v>1375</v>
      </c>
      <c r="D85" s="299" t="s">
        <v>1375</v>
      </c>
      <c r="E85" s="300" t="s">
        <v>19</v>
      </c>
      <c r="F85" s="301">
        <v>7.3099999999999996</v>
      </c>
      <c r="G85" s="38"/>
      <c r="H85" s="44"/>
    </row>
    <row r="86" s="2" customFormat="1" ht="16.8" customHeight="1">
      <c r="A86" s="38"/>
      <c r="B86" s="44"/>
      <c r="C86" s="302" t="s">
        <v>1375</v>
      </c>
      <c r="D86" s="302" t="s">
        <v>1376</v>
      </c>
      <c r="E86" s="17" t="s">
        <v>19</v>
      </c>
      <c r="F86" s="303">
        <v>7.3099999999999996</v>
      </c>
      <c r="G86" s="38"/>
      <c r="H86" s="44"/>
    </row>
    <row r="87" s="2" customFormat="1" ht="16.8" customHeight="1">
      <c r="A87" s="38"/>
      <c r="B87" s="44"/>
      <c r="C87" s="298" t="s">
        <v>1382</v>
      </c>
      <c r="D87" s="299" t="s">
        <v>1382</v>
      </c>
      <c r="E87" s="300" t="s">
        <v>19</v>
      </c>
      <c r="F87" s="301">
        <v>9.3000000000000007</v>
      </c>
      <c r="G87" s="38"/>
      <c r="H87" s="44"/>
    </row>
    <row r="88" s="2" customFormat="1" ht="16.8" customHeight="1">
      <c r="A88" s="38"/>
      <c r="B88" s="44"/>
      <c r="C88" s="302" t="s">
        <v>1382</v>
      </c>
      <c r="D88" s="302" t="s">
        <v>1383</v>
      </c>
      <c r="E88" s="17" t="s">
        <v>19</v>
      </c>
      <c r="F88" s="303">
        <v>9.3000000000000007</v>
      </c>
      <c r="G88" s="38"/>
      <c r="H88" s="44"/>
    </row>
    <row r="89" s="2" customFormat="1" ht="16.8" customHeight="1">
      <c r="A89" s="38"/>
      <c r="B89" s="44"/>
      <c r="C89" s="298" t="s">
        <v>1389</v>
      </c>
      <c r="D89" s="299" t="s">
        <v>1389</v>
      </c>
      <c r="E89" s="300" t="s">
        <v>19</v>
      </c>
      <c r="F89" s="301">
        <v>20.399999999999999</v>
      </c>
      <c r="G89" s="38"/>
      <c r="H89" s="44"/>
    </row>
    <row r="90" s="2" customFormat="1" ht="16.8" customHeight="1">
      <c r="A90" s="38"/>
      <c r="B90" s="44"/>
      <c r="C90" s="302" t="s">
        <v>1389</v>
      </c>
      <c r="D90" s="302" t="s">
        <v>1390</v>
      </c>
      <c r="E90" s="17" t="s">
        <v>19</v>
      </c>
      <c r="F90" s="303">
        <v>20.399999999999999</v>
      </c>
      <c r="G90" s="38"/>
      <c r="H90" s="44"/>
    </row>
    <row r="91" s="2" customFormat="1" ht="16.8" customHeight="1">
      <c r="A91" s="38"/>
      <c r="B91" s="44"/>
      <c r="C91" s="298" t="s">
        <v>1396</v>
      </c>
      <c r="D91" s="299" t="s">
        <v>1396</v>
      </c>
      <c r="E91" s="300" t="s">
        <v>19</v>
      </c>
      <c r="F91" s="301">
        <v>179.40000000000001</v>
      </c>
      <c r="G91" s="38"/>
      <c r="H91" s="44"/>
    </row>
    <row r="92" s="2" customFormat="1" ht="16.8" customHeight="1">
      <c r="A92" s="38"/>
      <c r="B92" s="44"/>
      <c r="C92" s="302" t="s">
        <v>1396</v>
      </c>
      <c r="D92" s="302" t="s">
        <v>1397</v>
      </c>
      <c r="E92" s="17" t="s">
        <v>19</v>
      </c>
      <c r="F92" s="303">
        <v>179.40000000000001</v>
      </c>
      <c r="G92" s="38"/>
      <c r="H92" s="44"/>
    </row>
    <row r="93" s="2" customFormat="1" ht="16.8" customHeight="1">
      <c r="A93" s="38"/>
      <c r="B93" s="44"/>
      <c r="C93" s="304" t="s">
        <v>6864</v>
      </c>
      <c r="D93" s="38"/>
      <c r="E93" s="38"/>
      <c r="F93" s="38"/>
      <c r="G93" s="38"/>
      <c r="H93" s="44"/>
    </row>
    <row r="94" s="2" customFormat="1" ht="16.8" customHeight="1">
      <c r="A94" s="38"/>
      <c r="B94" s="44"/>
      <c r="C94" s="302" t="s">
        <v>1392</v>
      </c>
      <c r="D94" s="302" t="s">
        <v>6870</v>
      </c>
      <c r="E94" s="17" t="s">
        <v>299</v>
      </c>
      <c r="F94" s="303">
        <v>266.30000000000001</v>
      </c>
      <c r="G94" s="38"/>
      <c r="H94" s="44"/>
    </row>
    <row r="95" s="2" customFormat="1" ht="16.8" customHeight="1">
      <c r="A95" s="38"/>
      <c r="B95" s="44"/>
      <c r="C95" s="298" t="s">
        <v>1406</v>
      </c>
      <c r="D95" s="299" t="s">
        <v>1406</v>
      </c>
      <c r="E95" s="300" t="s">
        <v>19</v>
      </c>
      <c r="F95" s="301">
        <v>18.5</v>
      </c>
      <c r="G95" s="38"/>
      <c r="H95" s="44"/>
    </row>
    <row r="96" s="2" customFormat="1" ht="16.8" customHeight="1">
      <c r="A96" s="38"/>
      <c r="B96" s="44"/>
      <c r="C96" s="302" t="s">
        <v>1406</v>
      </c>
      <c r="D96" s="302" t="s">
        <v>1407</v>
      </c>
      <c r="E96" s="17" t="s">
        <v>19</v>
      </c>
      <c r="F96" s="303">
        <v>18.5</v>
      </c>
      <c r="G96" s="38"/>
      <c r="H96" s="44"/>
    </row>
    <row r="97" s="2" customFormat="1" ht="16.8" customHeight="1">
      <c r="A97" s="38"/>
      <c r="B97" s="44"/>
      <c r="C97" s="298" t="s">
        <v>1413</v>
      </c>
      <c r="D97" s="299" t="s">
        <v>1413</v>
      </c>
      <c r="E97" s="300" t="s">
        <v>19</v>
      </c>
      <c r="F97" s="301">
        <v>18.5</v>
      </c>
      <c r="G97" s="38"/>
      <c r="H97" s="44"/>
    </row>
    <row r="98" s="2" customFormat="1" ht="16.8" customHeight="1">
      <c r="A98" s="38"/>
      <c r="B98" s="44"/>
      <c r="C98" s="302" t="s">
        <v>1413</v>
      </c>
      <c r="D98" s="302" t="s">
        <v>1414</v>
      </c>
      <c r="E98" s="17" t="s">
        <v>19</v>
      </c>
      <c r="F98" s="303">
        <v>18.5</v>
      </c>
      <c r="G98" s="38"/>
      <c r="H98" s="44"/>
    </row>
    <row r="99" s="2" customFormat="1" ht="16.8" customHeight="1">
      <c r="A99" s="38"/>
      <c r="B99" s="44"/>
      <c r="C99" s="298" t="s">
        <v>6871</v>
      </c>
      <c r="D99" s="299" t="s">
        <v>6871</v>
      </c>
      <c r="E99" s="300" t="s">
        <v>19</v>
      </c>
      <c r="F99" s="301">
        <v>17.5</v>
      </c>
      <c r="G99" s="38"/>
      <c r="H99" s="44"/>
    </row>
    <row r="100" s="2" customFormat="1" ht="16.8" customHeight="1">
      <c r="A100" s="38"/>
      <c r="B100" s="44"/>
      <c r="C100" s="302" t="s">
        <v>6871</v>
      </c>
      <c r="D100" s="302" t="s">
        <v>6872</v>
      </c>
      <c r="E100" s="17" t="s">
        <v>19</v>
      </c>
      <c r="F100" s="303">
        <v>17.5</v>
      </c>
      <c r="G100" s="38"/>
      <c r="H100" s="44"/>
    </row>
    <row r="101" s="2" customFormat="1" ht="16.8" customHeight="1">
      <c r="A101" s="38"/>
      <c r="B101" s="44"/>
      <c r="C101" s="304" t="s">
        <v>6864</v>
      </c>
      <c r="D101" s="38"/>
      <c r="E101" s="38"/>
      <c r="F101" s="38"/>
      <c r="G101" s="38"/>
      <c r="H101" s="44"/>
    </row>
    <row r="102" s="2" customFormat="1" ht="16.8" customHeight="1">
      <c r="A102" s="38"/>
      <c r="B102" s="44"/>
      <c r="C102" s="302" t="s">
        <v>1416</v>
      </c>
      <c r="D102" s="302" t="s">
        <v>6873</v>
      </c>
      <c r="E102" s="17" t="s">
        <v>299</v>
      </c>
      <c r="F102" s="303">
        <v>384.38</v>
      </c>
      <c r="G102" s="38"/>
      <c r="H102" s="44"/>
    </row>
    <row r="103" s="2" customFormat="1" ht="16.8" customHeight="1">
      <c r="A103" s="38"/>
      <c r="B103" s="44"/>
      <c r="C103" s="298" t="s">
        <v>372</v>
      </c>
      <c r="D103" s="299" t="s">
        <v>372</v>
      </c>
      <c r="E103" s="300" t="s">
        <v>19</v>
      </c>
      <c r="F103" s="301">
        <v>3.5</v>
      </c>
      <c r="G103" s="38"/>
      <c r="H103" s="44"/>
    </row>
    <row r="104" s="2" customFormat="1" ht="16.8" customHeight="1">
      <c r="A104" s="38"/>
      <c r="B104" s="44"/>
      <c r="C104" s="302" t="s">
        <v>372</v>
      </c>
      <c r="D104" s="302" t="s">
        <v>572</v>
      </c>
      <c r="E104" s="17" t="s">
        <v>19</v>
      </c>
      <c r="F104" s="303">
        <v>3.5</v>
      </c>
      <c r="G104" s="38"/>
      <c r="H104" s="44"/>
    </row>
    <row r="105" s="2" customFormat="1" ht="16.8" customHeight="1">
      <c r="A105" s="38"/>
      <c r="B105" s="44"/>
      <c r="C105" s="298" t="s">
        <v>1425</v>
      </c>
      <c r="D105" s="299" t="s">
        <v>1425</v>
      </c>
      <c r="E105" s="300" t="s">
        <v>19</v>
      </c>
      <c r="F105" s="301">
        <v>12</v>
      </c>
      <c r="G105" s="38"/>
      <c r="H105" s="44"/>
    </row>
    <row r="106" s="2" customFormat="1" ht="16.8" customHeight="1">
      <c r="A106" s="38"/>
      <c r="B106" s="44"/>
      <c r="C106" s="302" t="s">
        <v>1425</v>
      </c>
      <c r="D106" s="302" t="s">
        <v>1426</v>
      </c>
      <c r="E106" s="17" t="s">
        <v>19</v>
      </c>
      <c r="F106" s="303">
        <v>12</v>
      </c>
      <c r="G106" s="38"/>
      <c r="H106" s="44"/>
    </row>
    <row r="107" s="2" customFormat="1" ht="16.8" customHeight="1">
      <c r="A107" s="38"/>
      <c r="B107" s="44"/>
      <c r="C107" s="298" t="s">
        <v>1432</v>
      </c>
      <c r="D107" s="299" t="s">
        <v>1432</v>
      </c>
      <c r="E107" s="300" t="s">
        <v>19</v>
      </c>
      <c r="F107" s="301">
        <v>1.2250000000000001</v>
      </c>
      <c r="G107" s="38"/>
      <c r="H107" s="44"/>
    </row>
    <row r="108" s="2" customFormat="1" ht="16.8" customHeight="1">
      <c r="A108" s="38"/>
      <c r="B108" s="44"/>
      <c r="C108" s="302" t="s">
        <v>1432</v>
      </c>
      <c r="D108" s="302" t="s">
        <v>1433</v>
      </c>
      <c r="E108" s="17" t="s">
        <v>19</v>
      </c>
      <c r="F108" s="303">
        <v>1.2250000000000001</v>
      </c>
      <c r="G108" s="38"/>
      <c r="H108" s="44"/>
    </row>
    <row r="109" s="2" customFormat="1" ht="16.8" customHeight="1">
      <c r="A109" s="38"/>
      <c r="B109" s="44"/>
      <c r="C109" s="298" t="s">
        <v>1444</v>
      </c>
      <c r="D109" s="299" t="s">
        <v>1444</v>
      </c>
      <c r="E109" s="300" t="s">
        <v>19</v>
      </c>
      <c r="F109" s="301">
        <v>35</v>
      </c>
      <c r="G109" s="38"/>
      <c r="H109" s="44"/>
    </row>
    <row r="110" s="2" customFormat="1" ht="16.8" customHeight="1">
      <c r="A110" s="38"/>
      <c r="B110" s="44"/>
      <c r="C110" s="302" t="s">
        <v>1444</v>
      </c>
      <c r="D110" s="302" t="s">
        <v>1445</v>
      </c>
      <c r="E110" s="17" t="s">
        <v>19</v>
      </c>
      <c r="F110" s="303">
        <v>35</v>
      </c>
      <c r="G110" s="38"/>
      <c r="H110" s="44"/>
    </row>
    <row r="111" s="2" customFormat="1" ht="16.8" customHeight="1">
      <c r="A111" s="38"/>
      <c r="B111" s="44"/>
      <c r="C111" s="298" t="s">
        <v>1456</v>
      </c>
      <c r="D111" s="299" t="s">
        <v>1456</v>
      </c>
      <c r="E111" s="300" t="s">
        <v>19</v>
      </c>
      <c r="F111" s="301">
        <v>6.4000000000000004</v>
      </c>
      <c r="G111" s="38"/>
      <c r="H111" s="44"/>
    </row>
    <row r="112" s="2" customFormat="1" ht="16.8" customHeight="1">
      <c r="A112" s="38"/>
      <c r="B112" s="44"/>
      <c r="C112" s="302" t="s">
        <v>1456</v>
      </c>
      <c r="D112" s="302" t="s">
        <v>1457</v>
      </c>
      <c r="E112" s="17" t="s">
        <v>19</v>
      </c>
      <c r="F112" s="303">
        <v>6.4000000000000004</v>
      </c>
      <c r="G112" s="38"/>
      <c r="H112" s="44"/>
    </row>
    <row r="113" s="2" customFormat="1" ht="16.8" customHeight="1">
      <c r="A113" s="38"/>
      <c r="B113" s="44"/>
      <c r="C113" s="298" t="s">
        <v>1462</v>
      </c>
      <c r="D113" s="299" t="s">
        <v>1462</v>
      </c>
      <c r="E113" s="300" t="s">
        <v>19</v>
      </c>
      <c r="F113" s="301">
        <v>4</v>
      </c>
      <c r="G113" s="38"/>
      <c r="H113" s="44"/>
    </row>
    <row r="114" s="2" customFormat="1" ht="16.8" customHeight="1">
      <c r="A114" s="38"/>
      <c r="B114" s="44"/>
      <c r="C114" s="302" t="s">
        <v>1462</v>
      </c>
      <c r="D114" s="302" t="s">
        <v>1463</v>
      </c>
      <c r="E114" s="17" t="s">
        <v>19</v>
      </c>
      <c r="F114" s="303">
        <v>4</v>
      </c>
      <c r="G114" s="38"/>
      <c r="H114" s="44"/>
    </row>
    <row r="115" s="2" customFormat="1" ht="16.8" customHeight="1">
      <c r="A115" s="38"/>
      <c r="B115" s="44"/>
      <c r="C115" s="298" t="s">
        <v>1469</v>
      </c>
      <c r="D115" s="299" t="s">
        <v>1469</v>
      </c>
      <c r="E115" s="300" t="s">
        <v>19</v>
      </c>
      <c r="F115" s="301">
        <v>7.7000000000000002</v>
      </c>
      <c r="G115" s="38"/>
      <c r="H115" s="44"/>
    </row>
    <row r="116" s="2" customFormat="1" ht="16.8" customHeight="1">
      <c r="A116" s="38"/>
      <c r="B116" s="44"/>
      <c r="C116" s="302" t="s">
        <v>1469</v>
      </c>
      <c r="D116" s="302" t="s">
        <v>1470</v>
      </c>
      <c r="E116" s="17" t="s">
        <v>19</v>
      </c>
      <c r="F116" s="303">
        <v>7.7000000000000002</v>
      </c>
      <c r="G116" s="38"/>
      <c r="H116" s="44"/>
    </row>
    <row r="117" s="2" customFormat="1" ht="16.8" customHeight="1">
      <c r="A117" s="38"/>
      <c r="B117" s="44"/>
      <c r="C117" s="298" t="s">
        <v>1480</v>
      </c>
      <c r="D117" s="299" t="s">
        <v>1480</v>
      </c>
      <c r="E117" s="300" t="s">
        <v>19</v>
      </c>
      <c r="F117" s="301">
        <v>622.54999999999995</v>
      </c>
      <c r="G117" s="38"/>
      <c r="H117" s="44"/>
    </row>
    <row r="118" s="2" customFormat="1" ht="16.8" customHeight="1">
      <c r="A118" s="38"/>
      <c r="B118" s="44"/>
      <c r="C118" s="302" t="s">
        <v>1480</v>
      </c>
      <c r="D118" s="302" t="s">
        <v>1481</v>
      </c>
      <c r="E118" s="17" t="s">
        <v>19</v>
      </c>
      <c r="F118" s="303">
        <v>622.54999999999995</v>
      </c>
      <c r="G118" s="38"/>
      <c r="H118" s="44"/>
    </row>
    <row r="119" s="2" customFormat="1" ht="16.8" customHeight="1">
      <c r="A119" s="38"/>
      <c r="B119" s="44"/>
      <c r="C119" s="298" t="s">
        <v>1507</v>
      </c>
      <c r="D119" s="299" t="s">
        <v>1507</v>
      </c>
      <c r="E119" s="300" t="s">
        <v>19</v>
      </c>
      <c r="F119" s="301">
        <v>404.05000000000001</v>
      </c>
      <c r="G119" s="38"/>
      <c r="H119" s="44"/>
    </row>
    <row r="120" s="2" customFormat="1" ht="16.8" customHeight="1">
      <c r="A120" s="38"/>
      <c r="B120" s="44"/>
      <c r="C120" s="302" t="s">
        <v>19</v>
      </c>
      <c r="D120" s="302" t="s">
        <v>1506</v>
      </c>
      <c r="E120" s="17" t="s">
        <v>19</v>
      </c>
      <c r="F120" s="303">
        <v>0</v>
      </c>
      <c r="G120" s="38"/>
      <c r="H120" s="44"/>
    </row>
    <row r="121" s="2" customFormat="1" ht="16.8" customHeight="1">
      <c r="A121" s="38"/>
      <c r="B121" s="44"/>
      <c r="C121" s="302" t="s">
        <v>1507</v>
      </c>
      <c r="D121" s="302" t="s">
        <v>1508</v>
      </c>
      <c r="E121" s="17" t="s">
        <v>19</v>
      </c>
      <c r="F121" s="303">
        <v>404.05000000000001</v>
      </c>
      <c r="G121" s="38"/>
      <c r="H121" s="44"/>
    </row>
    <row r="122" s="2" customFormat="1" ht="16.8" customHeight="1">
      <c r="A122" s="38"/>
      <c r="B122" s="44"/>
      <c r="C122" s="298" t="s">
        <v>1487</v>
      </c>
      <c r="D122" s="299" t="s">
        <v>1487</v>
      </c>
      <c r="E122" s="300" t="s">
        <v>19</v>
      </c>
      <c r="F122" s="301">
        <v>3969.9189999999999</v>
      </c>
      <c r="G122" s="38"/>
      <c r="H122" s="44"/>
    </row>
    <row r="123" s="2" customFormat="1" ht="16.8" customHeight="1">
      <c r="A123" s="38"/>
      <c r="B123" s="44"/>
      <c r="C123" s="302" t="s">
        <v>1487</v>
      </c>
      <c r="D123" s="302" t="s">
        <v>1488</v>
      </c>
      <c r="E123" s="17" t="s">
        <v>19</v>
      </c>
      <c r="F123" s="303">
        <v>3969.9189999999999</v>
      </c>
      <c r="G123" s="38"/>
      <c r="H123" s="44"/>
    </row>
    <row r="124" s="2" customFormat="1" ht="16.8" customHeight="1">
      <c r="A124" s="38"/>
      <c r="B124" s="44"/>
      <c r="C124" s="298" t="s">
        <v>1499</v>
      </c>
      <c r="D124" s="299" t="s">
        <v>1499</v>
      </c>
      <c r="E124" s="300" t="s">
        <v>19</v>
      </c>
      <c r="F124" s="301">
        <v>421</v>
      </c>
      <c r="G124" s="38"/>
      <c r="H124" s="44"/>
    </row>
    <row r="125" s="2" customFormat="1" ht="16.8" customHeight="1">
      <c r="A125" s="38"/>
      <c r="B125" s="44"/>
      <c r="C125" s="302" t="s">
        <v>1499</v>
      </c>
      <c r="D125" s="302" t="s">
        <v>1500</v>
      </c>
      <c r="E125" s="17" t="s">
        <v>19</v>
      </c>
      <c r="F125" s="303">
        <v>421</v>
      </c>
      <c r="G125" s="38"/>
      <c r="H125" s="44"/>
    </row>
    <row r="126" s="2" customFormat="1" ht="16.8" customHeight="1">
      <c r="A126" s="38"/>
      <c r="B126" s="44"/>
      <c r="C126" s="298" t="s">
        <v>1520</v>
      </c>
      <c r="D126" s="299" t="s">
        <v>1520</v>
      </c>
      <c r="E126" s="300" t="s">
        <v>19</v>
      </c>
      <c r="F126" s="301">
        <v>165.65299999999999</v>
      </c>
      <c r="G126" s="38"/>
      <c r="H126" s="44"/>
    </row>
    <row r="127" s="2" customFormat="1" ht="16.8" customHeight="1">
      <c r="A127" s="38"/>
      <c r="B127" s="44"/>
      <c r="C127" s="302" t="s">
        <v>19</v>
      </c>
      <c r="D127" s="302" t="s">
        <v>1519</v>
      </c>
      <c r="E127" s="17" t="s">
        <v>19</v>
      </c>
      <c r="F127" s="303">
        <v>0</v>
      </c>
      <c r="G127" s="38"/>
      <c r="H127" s="44"/>
    </row>
    <row r="128" s="2" customFormat="1" ht="16.8" customHeight="1">
      <c r="A128" s="38"/>
      <c r="B128" s="44"/>
      <c r="C128" s="302" t="s">
        <v>1520</v>
      </c>
      <c r="D128" s="302" t="s">
        <v>1521</v>
      </c>
      <c r="E128" s="17" t="s">
        <v>19</v>
      </c>
      <c r="F128" s="303">
        <v>165.65299999999999</v>
      </c>
      <c r="G128" s="38"/>
      <c r="H128" s="44"/>
    </row>
    <row r="129" s="2" customFormat="1" ht="16.8" customHeight="1">
      <c r="A129" s="38"/>
      <c r="B129" s="44"/>
      <c r="C129" s="304" t="s">
        <v>6864</v>
      </c>
      <c r="D129" s="38"/>
      <c r="E129" s="38"/>
      <c r="F129" s="38"/>
      <c r="G129" s="38"/>
      <c r="H129" s="44"/>
    </row>
    <row r="130" s="2" customFormat="1" ht="16.8" customHeight="1">
      <c r="A130" s="38"/>
      <c r="B130" s="44"/>
      <c r="C130" s="302" t="s">
        <v>1515</v>
      </c>
      <c r="D130" s="302" t="s">
        <v>6874</v>
      </c>
      <c r="E130" s="17" t="s">
        <v>302</v>
      </c>
      <c r="F130" s="303">
        <v>2690.8220000000001</v>
      </c>
      <c r="G130" s="38"/>
      <c r="H130" s="44"/>
    </row>
    <row r="131" s="2" customFormat="1" ht="16.8" customHeight="1">
      <c r="A131" s="38"/>
      <c r="B131" s="44"/>
      <c r="C131" s="298" t="s">
        <v>1534</v>
      </c>
      <c r="D131" s="299" t="s">
        <v>1534</v>
      </c>
      <c r="E131" s="300" t="s">
        <v>19</v>
      </c>
      <c r="F131" s="301">
        <v>1490.8730000000001</v>
      </c>
      <c r="G131" s="38"/>
      <c r="H131" s="44"/>
    </row>
    <row r="132" s="2" customFormat="1" ht="16.8" customHeight="1">
      <c r="A132" s="38"/>
      <c r="B132" s="44"/>
      <c r="C132" s="302" t="s">
        <v>19</v>
      </c>
      <c r="D132" s="302" t="s">
        <v>1533</v>
      </c>
      <c r="E132" s="17" t="s">
        <v>19</v>
      </c>
      <c r="F132" s="303">
        <v>0</v>
      </c>
      <c r="G132" s="38"/>
      <c r="H132" s="44"/>
    </row>
    <row r="133" s="2" customFormat="1" ht="16.8" customHeight="1">
      <c r="A133" s="38"/>
      <c r="B133" s="44"/>
      <c r="C133" s="302" t="s">
        <v>1534</v>
      </c>
      <c r="D133" s="302" t="s">
        <v>1535</v>
      </c>
      <c r="E133" s="17" t="s">
        <v>19</v>
      </c>
      <c r="F133" s="303">
        <v>1490.8730000000001</v>
      </c>
      <c r="G133" s="38"/>
      <c r="H133" s="44"/>
    </row>
    <row r="134" s="2" customFormat="1" ht="16.8" customHeight="1">
      <c r="A134" s="38"/>
      <c r="B134" s="44"/>
      <c r="C134" s="304" t="s">
        <v>6864</v>
      </c>
      <c r="D134" s="38"/>
      <c r="E134" s="38"/>
      <c r="F134" s="38"/>
      <c r="G134" s="38"/>
      <c r="H134" s="44"/>
    </row>
    <row r="135" s="2" customFormat="1" ht="16.8" customHeight="1">
      <c r="A135" s="38"/>
      <c r="B135" s="44"/>
      <c r="C135" s="302" t="s">
        <v>1529</v>
      </c>
      <c r="D135" s="302" t="s">
        <v>6875</v>
      </c>
      <c r="E135" s="17" t="s">
        <v>302</v>
      </c>
      <c r="F135" s="303">
        <v>24217.395</v>
      </c>
      <c r="G135" s="38"/>
      <c r="H135" s="44"/>
    </row>
    <row r="136" s="2" customFormat="1" ht="16.8" customHeight="1">
      <c r="A136" s="38"/>
      <c r="B136" s="44"/>
      <c r="C136" s="298" t="s">
        <v>1546</v>
      </c>
      <c r="D136" s="299" t="s">
        <v>1546</v>
      </c>
      <c r="E136" s="300" t="s">
        <v>19</v>
      </c>
      <c r="F136" s="301">
        <v>165.65299999999999</v>
      </c>
      <c r="G136" s="38"/>
      <c r="H136" s="44"/>
    </row>
    <row r="137" s="2" customFormat="1" ht="16.8" customHeight="1">
      <c r="A137" s="38"/>
      <c r="B137" s="44"/>
      <c r="C137" s="302" t="s">
        <v>19</v>
      </c>
      <c r="D137" s="302" t="s">
        <v>636</v>
      </c>
      <c r="E137" s="17" t="s">
        <v>19</v>
      </c>
      <c r="F137" s="303">
        <v>0</v>
      </c>
      <c r="G137" s="38"/>
      <c r="H137" s="44"/>
    </row>
    <row r="138" s="2" customFormat="1" ht="16.8" customHeight="1">
      <c r="A138" s="38"/>
      <c r="B138" s="44"/>
      <c r="C138" s="302" t="s">
        <v>1546</v>
      </c>
      <c r="D138" s="302" t="s">
        <v>1521</v>
      </c>
      <c r="E138" s="17" t="s">
        <v>19</v>
      </c>
      <c r="F138" s="303">
        <v>165.65299999999999</v>
      </c>
      <c r="G138" s="38"/>
      <c r="H138" s="44"/>
    </row>
    <row r="139" s="2" customFormat="1" ht="16.8" customHeight="1">
      <c r="A139" s="38"/>
      <c r="B139" s="44"/>
      <c r="C139" s="304" t="s">
        <v>6864</v>
      </c>
      <c r="D139" s="38"/>
      <c r="E139" s="38"/>
      <c r="F139" s="38"/>
      <c r="G139" s="38"/>
      <c r="H139" s="44"/>
    </row>
    <row r="140" s="2" customFormat="1" ht="16.8" customHeight="1">
      <c r="A140" s="38"/>
      <c r="B140" s="44"/>
      <c r="C140" s="302" t="s">
        <v>1542</v>
      </c>
      <c r="D140" s="302" t="s">
        <v>6876</v>
      </c>
      <c r="E140" s="17" t="s">
        <v>302</v>
      </c>
      <c r="F140" s="303">
        <v>206.429</v>
      </c>
      <c r="G140" s="38"/>
      <c r="H140" s="44"/>
    </row>
    <row r="141" s="2" customFormat="1" ht="16.8" customHeight="1">
      <c r="A141" s="38"/>
      <c r="B141" s="44"/>
      <c r="C141" s="298" t="s">
        <v>1554</v>
      </c>
      <c r="D141" s="299" t="s">
        <v>1554</v>
      </c>
      <c r="E141" s="300" t="s">
        <v>19</v>
      </c>
      <c r="F141" s="301">
        <v>165.65299999999999</v>
      </c>
      <c r="G141" s="38"/>
      <c r="H141" s="44"/>
    </row>
    <row r="142" s="2" customFormat="1" ht="16.8" customHeight="1">
      <c r="A142" s="38"/>
      <c r="B142" s="44"/>
      <c r="C142" s="302" t="s">
        <v>1554</v>
      </c>
      <c r="D142" s="302" t="s">
        <v>1521</v>
      </c>
      <c r="E142" s="17" t="s">
        <v>19</v>
      </c>
      <c r="F142" s="303">
        <v>165.65299999999999</v>
      </c>
      <c r="G142" s="38"/>
      <c r="H142" s="44"/>
    </row>
    <row r="143" s="2" customFormat="1" ht="16.8" customHeight="1">
      <c r="A143" s="38"/>
      <c r="B143" s="44"/>
      <c r="C143" s="304" t="s">
        <v>6864</v>
      </c>
      <c r="D143" s="38"/>
      <c r="E143" s="38"/>
      <c r="F143" s="38"/>
      <c r="G143" s="38"/>
      <c r="H143" s="44"/>
    </row>
    <row r="144" s="2" customFormat="1" ht="16.8" customHeight="1">
      <c r="A144" s="38"/>
      <c r="B144" s="44"/>
      <c r="C144" s="302" t="s">
        <v>1550</v>
      </c>
      <c r="D144" s="302" t="s">
        <v>3169</v>
      </c>
      <c r="E144" s="17" t="s">
        <v>302</v>
      </c>
      <c r="F144" s="303">
        <v>206.429</v>
      </c>
      <c r="G144" s="38"/>
      <c r="H144" s="44"/>
    </row>
    <row r="145" s="2" customFormat="1" ht="16.8" customHeight="1">
      <c r="A145" s="38"/>
      <c r="B145" s="44"/>
      <c r="C145" s="298" t="s">
        <v>1561</v>
      </c>
      <c r="D145" s="299" t="s">
        <v>1561</v>
      </c>
      <c r="E145" s="300" t="s">
        <v>19</v>
      </c>
      <c r="F145" s="301">
        <v>302.15600000000001</v>
      </c>
      <c r="G145" s="38"/>
      <c r="H145" s="44"/>
    </row>
    <row r="146" s="2" customFormat="1" ht="16.8" customHeight="1">
      <c r="A146" s="38"/>
      <c r="B146" s="44"/>
      <c r="C146" s="302" t="s">
        <v>19</v>
      </c>
      <c r="D146" s="302" t="s">
        <v>1523</v>
      </c>
      <c r="E146" s="17" t="s">
        <v>19</v>
      </c>
      <c r="F146" s="303">
        <v>0</v>
      </c>
      <c r="G146" s="38"/>
      <c r="H146" s="44"/>
    </row>
    <row r="147" s="2" customFormat="1" ht="16.8" customHeight="1">
      <c r="A147" s="38"/>
      <c r="B147" s="44"/>
      <c r="C147" s="302" t="s">
        <v>1561</v>
      </c>
      <c r="D147" s="302" t="s">
        <v>1524</v>
      </c>
      <c r="E147" s="17" t="s">
        <v>19</v>
      </c>
      <c r="F147" s="303">
        <v>302.15600000000001</v>
      </c>
      <c r="G147" s="38"/>
      <c r="H147" s="44"/>
    </row>
    <row r="148" s="2" customFormat="1" ht="16.8" customHeight="1">
      <c r="A148" s="38"/>
      <c r="B148" s="44"/>
      <c r="C148" s="304" t="s">
        <v>6864</v>
      </c>
      <c r="D148" s="38"/>
      <c r="E148" s="38"/>
      <c r="F148" s="38"/>
      <c r="G148" s="38"/>
      <c r="H148" s="44"/>
    </row>
    <row r="149" s="2" customFormat="1" ht="16.8" customHeight="1">
      <c r="A149" s="38"/>
      <c r="B149" s="44"/>
      <c r="C149" s="302" t="s">
        <v>1558</v>
      </c>
      <c r="D149" s="302" t="s">
        <v>534</v>
      </c>
      <c r="E149" s="17" t="s">
        <v>302</v>
      </c>
      <c r="F149" s="303">
        <v>2484.393</v>
      </c>
      <c r="G149" s="38"/>
      <c r="H149" s="44"/>
    </row>
    <row r="150" s="2" customFormat="1" ht="16.8" customHeight="1">
      <c r="A150" s="38"/>
      <c r="B150" s="44"/>
      <c r="C150" s="298" t="s">
        <v>397</v>
      </c>
      <c r="D150" s="299" t="s">
        <v>397</v>
      </c>
      <c r="E150" s="300" t="s">
        <v>19</v>
      </c>
      <c r="F150" s="301">
        <v>25.600000000000001</v>
      </c>
      <c r="G150" s="38"/>
      <c r="H150" s="44"/>
    </row>
    <row r="151" s="2" customFormat="1" ht="16.8" customHeight="1">
      <c r="A151" s="38"/>
      <c r="B151" s="44"/>
      <c r="C151" s="302" t="s">
        <v>397</v>
      </c>
      <c r="D151" s="302" t="s">
        <v>578</v>
      </c>
      <c r="E151" s="17" t="s">
        <v>19</v>
      </c>
      <c r="F151" s="303">
        <v>25.600000000000001</v>
      </c>
      <c r="G151" s="38"/>
      <c r="H151" s="44"/>
    </row>
    <row r="152" s="2" customFormat="1" ht="16.8" customHeight="1">
      <c r="A152" s="38"/>
      <c r="B152" s="44"/>
      <c r="C152" s="298" t="s">
        <v>475</v>
      </c>
      <c r="D152" s="299" t="s">
        <v>475</v>
      </c>
      <c r="E152" s="300" t="s">
        <v>19</v>
      </c>
      <c r="F152" s="301">
        <v>68.662000000000006</v>
      </c>
      <c r="G152" s="38"/>
      <c r="H152" s="44"/>
    </row>
    <row r="153" s="2" customFormat="1" ht="16.8" customHeight="1">
      <c r="A153" s="38"/>
      <c r="B153" s="44"/>
      <c r="C153" s="302" t="s">
        <v>475</v>
      </c>
      <c r="D153" s="302" t="s">
        <v>1150</v>
      </c>
      <c r="E153" s="17" t="s">
        <v>19</v>
      </c>
      <c r="F153" s="303">
        <v>68.662000000000006</v>
      </c>
      <c r="G153" s="38"/>
      <c r="H153" s="44"/>
    </row>
    <row r="154" s="2" customFormat="1" ht="16.8" customHeight="1">
      <c r="A154" s="38"/>
      <c r="B154" s="44"/>
      <c r="C154" s="298" t="s">
        <v>477</v>
      </c>
      <c r="D154" s="299" t="s">
        <v>477</v>
      </c>
      <c r="E154" s="300" t="s">
        <v>19</v>
      </c>
      <c r="F154" s="301">
        <v>137.32400000000001</v>
      </c>
      <c r="G154" s="38"/>
      <c r="H154" s="44"/>
    </row>
    <row r="155" s="2" customFormat="1" ht="16.8" customHeight="1">
      <c r="A155" s="38"/>
      <c r="B155" s="44"/>
      <c r="C155" s="302" t="s">
        <v>477</v>
      </c>
      <c r="D155" s="302" t="s">
        <v>1160</v>
      </c>
      <c r="E155" s="17" t="s">
        <v>19</v>
      </c>
      <c r="F155" s="303">
        <v>137.32400000000001</v>
      </c>
      <c r="G155" s="38"/>
      <c r="H155" s="44"/>
    </row>
    <row r="156" s="2" customFormat="1" ht="16.8" customHeight="1">
      <c r="A156" s="38"/>
      <c r="B156" s="44"/>
      <c r="C156" s="298" t="s">
        <v>479</v>
      </c>
      <c r="D156" s="299" t="s">
        <v>479</v>
      </c>
      <c r="E156" s="300" t="s">
        <v>19</v>
      </c>
      <c r="F156" s="301">
        <v>235.89400000000001</v>
      </c>
      <c r="G156" s="38"/>
      <c r="H156" s="44"/>
    </row>
    <row r="157" s="2" customFormat="1" ht="16.8" customHeight="1">
      <c r="A157" s="38"/>
      <c r="B157" s="44"/>
      <c r="C157" s="302" t="s">
        <v>19</v>
      </c>
      <c r="D157" s="302" t="s">
        <v>1171</v>
      </c>
      <c r="E157" s="17" t="s">
        <v>19</v>
      </c>
      <c r="F157" s="303">
        <v>0</v>
      </c>
      <c r="G157" s="38"/>
      <c r="H157" s="44"/>
    </row>
    <row r="158" s="2" customFormat="1" ht="16.8" customHeight="1">
      <c r="A158" s="38"/>
      <c r="B158" s="44"/>
      <c r="C158" s="302" t="s">
        <v>19</v>
      </c>
      <c r="D158" s="302" t="s">
        <v>1172</v>
      </c>
      <c r="E158" s="17" t="s">
        <v>19</v>
      </c>
      <c r="F158" s="303">
        <v>0</v>
      </c>
      <c r="G158" s="38"/>
      <c r="H158" s="44"/>
    </row>
    <row r="159" s="2" customFormat="1" ht="16.8" customHeight="1">
      <c r="A159" s="38"/>
      <c r="B159" s="44"/>
      <c r="C159" s="302" t="s">
        <v>479</v>
      </c>
      <c r="D159" s="302" t="s">
        <v>1173</v>
      </c>
      <c r="E159" s="17" t="s">
        <v>19</v>
      </c>
      <c r="F159" s="303">
        <v>235.89400000000001</v>
      </c>
      <c r="G159" s="38"/>
      <c r="H159" s="44"/>
    </row>
    <row r="160" s="2" customFormat="1" ht="16.8" customHeight="1">
      <c r="A160" s="38"/>
      <c r="B160" s="44"/>
      <c r="C160" s="304" t="s">
        <v>6864</v>
      </c>
      <c r="D160" s="38"/>
      <c r="E160" s="38"/>
      <c r="F160" s="38"/>
      <c r="G160" s="38"/>
      <c r="H160" s="44"/>
    </row>
    <row r="161" s="2" customFormat="1" ht="16.8" customHeight="1">
      <c r="A161" s="38"/>
      <c r="B161" s="44"/>
      <c r="C161" s="302" t="s">
        <v>1167</v>
      </c>
      <c r="D161" s="302" t="s">
        <v>6877</v>
      </c>
      <c r="E161" s="17" t="s">
        <v>391</v>
      </c>
      <c r="F161" s="303">
        <v>1292.5820000000001</v>
      </c>
      <c r="G161" s="38"/>
      <c r="H161" s="44"/>
    </row>
    <row r="162" s="2" customFormat="1" ht="16.8" customHeight="1">
      <c r="A162" s="38"/>
      <c r="B162" s="44"/>
      <c r="C162" s="298" t="s">
        <v>1192</v>
      </c>
      <c r="D162" s="299" t="s">
        <v>1192</v>
      </c>
      <c r="E162" s="300" t="s">
        <v>19</v>
      </c>
      <c r="F162" s="301">
        <v>471.78800000000001</v>
      </c>
      <c r="G162" s="38"/>
      <c r="H162" s="44"/>
    </row>
    <row r="163" s="2" customFormat="1" ht="16.8" customHeight="1">
      <c r="A163" s="38"/>
      <c r="B163" s="44"/>
      <c r="C163" s="302" t="s">
        <v>19</v>
      </c>
      <c r="D163" s="302" t="s">
        <v>1171</v>
      </c>
      <c r="E163" s="17" t="s">
        <v>19</v>
      </c>
      <c r="F163" s="303">
        <v>0</v>
      </c>
      <c r="G163" s="38"/>
      <c r="H163" s="44"/>
    </row>
    <row r="164" s="2" customFormat="1" ht="16.8" customHeight="1">
      <c r="A164" s="38"/>
      <c r="B164" s="44"/>
      <c r="C164" s="302" t="s">
        <v>19</v>
      </c>
      <c r="D164" s="302" t="s">
        <v>1191</v>
      </c>
      <c r="E164" s="17" t="s">
        <v>19</v>
      </c>
      <c r="F164" s="303">
        <v>0</v>
      </c>
      <c r="G164" s="38"/>
      <c r="H164" s="44"/>
    </row>
    <row r="165" s="2" customFormat="1" ht="16.8" customHeight="1">
      <c r="A165" s="38"/>
      <c r="B165" s="44"/>
      <c r="C165" s="302" t="s">
        <v>1192</v>
      </c>
      <c r="D165" s="302" t="s">
        <v>1193</v>
      </c>
      <c r="E165" s="17" t="s">
        <v>19</v>
      </c>
      <c r="F165" s="303">
        <v>471.78800000000001</v>
      </c>
      <c r="G165" s="38"/>
      <c r="H165" s="44"/>
    </row>
    <row r="166" s="2" customFormat="1" ht="16.8" customHeight="1">
      <c r="A166" s="38"/>
      <c r="B166" s="44"/>
      <c r="C166" s="304" t="s">
        <v>6864</v>
      </c>
      <c r="D166" s="38"/>
      <c r="E166" s="38"/>
      <c r="F166" s="38"/>
      <c r="G166" s="38"/>
      <c r="H166" s="44"/>
    </row>
    <row r="167" s="2" customFormat="1" ht="16.8" customHeight="1">
      <c r="A167" s="38"/>
      <c r="B167" s="44"/>
      <c r="C167" s="302" t="s">
        <v>1188</v>
      </c>
      <c r="D167" s="302" t="s">
        <v>6877</v>
      </c>
      <c r="E167" s="17" t="s">
        <v>391</v>
      </c>
      <c r="F167" s="303">
        <v>1845.7339999999999</v>
      </c>
      <c r="G167" s="38"/>
      <c r="H167" s="44"/>
    </row>
    <row r="168" s="2" customFormat="1" ht="16.8" customHeight="1">
      <c r="A168" s="38"/>
      <c r="B168" s="44"/>
      <c r="C168" s="298" t="s">
        <v>499</v>
      </c>
      <c r="D168" s="299" t="s">
        <v>499</v>
      </c>
      <c r="E168" s="300" t="s">
        <v>19</v>
      </c>
      <c r="F168" s="301">
        <v>31.32</v>
      </c>
      <c r="G168" s="38"/>
      <c r="H168" s="44"/>
    </row>
    <row r="169" s="2" customFormat="1" ht="16.8" customHeight="1">
      <c r="A169" s="38"/>
      <c r="B169" s="44"/>
      <c r="C169" s="302" t="s">
        <v>19</v>
      </c>
      <c r="D169" s="302" t="s">
        <v>1208</v>
      </c>
      <c r="E169" s="17" t="s">
        <v>19</v>
      </c>
      <c r="F169" s="303">
        <v>0</v>
      </c>
      <c r="G169" s="38"/>
      <c r="H169" s="44"/>
    </row>
    <row r="170" s="2" customFormat="1" ht="16.8" customHeight="1">
      <c r="A170" s="38"/>
      <c r="B170" s="44"/>
      <c r="C170" s="302" t="s">
        <v>499</v>
      </c>
      <c r="D170" s="302" t="s">
        <v>1178</v>
      </c>
      <c r="E170" s="17" t="s">
        <v>19</v>
      </c>
      <c r="F170" s="303">
        <v>31.32</v>
      </c>
      <c r="G170" s="38"/>
      <c r="H170" s="44"/>
    </row>
    <row r="171" s="2" customFormat="1" ht="16.8" customHeight="1">
      <c r="A171" s="38"/>
      <c r="B171" s="44"/>
      <c r="C171" s="304" t="s">
        <v>6864</v>
      </c>
      <c r="D171" s="38"/>
      <c r="E171" s="38"/>
      <c r="F171" s="38"/>
      <c r="G171" s="38"/>
      <c r="H171" s="44"/>
    </row>
    <row r="172" s="2" customFormat="1" ht="16.8" customHeight="1">
      <c r="A172" s="38"/>
      <c r="B172" s="44"/>
      <c r="C172" s="302" t="s">
        <v>1204</v>
      </c>
      <c r="D172" s="302" t="s">
        <v>6878</v>
      </c>
      <c r="E172" s="17" t="s">
        <v>391</v>
      </c>
      <c r="F172" s="303">
        <v>369.71499999999998</v>
      </c>
      <c r="G172" s="38"/>
      <c r="H172" s="44"/>
    </row>
    <row r="173" s="2" customFormat="1" ht="16.8" customHeight="1">
      <c r="A173" s="38"/>
      <c r="B173" s="44"/>
      <c r="C173" s="298" t="s">
        <v>399</v>
      </c>
      <c r="D173" s="299" t="s">
        <v>399</v>
      </c>
      <c r="E173" s="300" t="s">
        <v>19</v>
      </c>
      <c r="F173" s="301">
        <v>14.5</v>
      </c>
      <c r="G173" s="38"/>
      <c r="H173" s="44"/>
    </row>
    <row r="174" s="2" customFormat="1" ht="16.8" customHeight="1">
      <c r="A174" s="38"/>
      <c r="B174" s="44"/>
      <c r="C174" s="302" t="s">
        <v>399</v>
      </c>
      <c r="D174" s="302" t="s">
        <v>584</v>
      </c>
      <c r="E174" s="17" t="s">
        <v>19</v>
      </c>
      <c r="F174" s="303">
        <v>14.5</v>
      </c>
      <c r="G174" s="38"/>
      <c r="H174" s="44"/>
    </row>
    <row r="175" s="2" customFormat="1" ht="16.8" customHeight="1">
      <c r="A175" s="38"/>
      <c r="B175" s="44"/>
      <c r="C175" s="298" t="s">
        <v>1221</v>
      </c>
      <c r="D175" s="299" t="s">
        <v>1221</v>
      </c>
      <c r="E175" s="300" t="s">
        <v>19</v>
      </c>
      <c r="F175" s="301">
        <v>14.391</v>
      </c>
      <c r="G175" s="38"/>
      <c r="H175" s="44"/>
    </row>
    <row r="176" s="2" customFormat="1" ht="16.8" customHeight="1">
      <c r="A176" s="38"/>
      <c r="B176" s="44"/>
      <c r="C176" s="302" t="s">
        <v>1221</v>
      </c>
      <c r="D176" s="302" t="s">
        <v>1222</v>
      </c>
      <c r="E176" s="17" t="s">
        <v>19</v>
      </c>
      <c r="F176" s="303">
        <v>14.391</v>
      </c>
      <c r="G176" s="38"/>
      <c r="H176" s="44"/>
    </row>
    <row r="177" s="2" customFormat="1" ht="16.8" customHeight="1">
      <c r="A177" s="38"/>
      <c r="B177" s="44"/>
      <c r="C177" s="298" t="s">
        <v>1233</v>
      </c>
      <c r="D177" s="299" t="s">
        <v>1233</v>
      </c>
      <c r="E177" s="300" t="s">
        <v>19</v>
      </c>
      <c r="F177" s="301">
        <v>22.161000000000001</v>
      </c>
      <c r="G177" s="38"/>
      <c r="H177" s="44"/>
    </row>
    <row r="178" s="2" customFormat="1" ht="16.8" customHeight="1">
      <c r="A178" s="38"/>
      <c r="B178" s="44"/>
      <c r="C178" s="302" t="s">
        <v>19</v>
      </c>
      <c r="D178" s="302" t="s">
        <v>1232</v>
      </c>
      <c r="E178" s="17" t="s">
        <v>19</v>
      </c>
      <c r="F178" s="303">
        <v>0</v>
      </c>
      <c r="G178" s="38"/>
      <c r="H178" s="44"/>
    </row>
    <row r="179" s="2" customFormat="1" ht="16.8" customHeight="1">
      <c r="A179" s="38"/>
      <c r="B179" s="44"/>
      <c r="C179" s="302" t="s">
        <v>1233</v>
      </c>
      <c r="D179" s="302" t="s">
        <v>1234</v>
      </c>
      <c r="E179" s="17" t="s">
        <v>19</v>
      </c>
      <c r="F179" s="303">
        <v>22.161000000000001</v>
      </c>
      <c r="G179" s="38"/>
      <c r="H179" s="44"/>
    </row>
    <row r="180" s="2" customFormat="1" ht="16.8" customHeight="1">
      <c r="A180" s="38"/>
      <c r="B180" s="44"/>
      <c r="C180" s="298" t="s">
        <v>1245</v>
      </c>
      <c r="D180" s="299" t="s">
        <v>1245</v>
      </c>
      <c r="E180" s="300" t="s">
        <v>19</v>
      </c>
      <c r="F180" s="301">
        <v>1345.49</v>
      </c>
      <c r="G180" s="38"/>
      <c r="H180" s="44"/>
    </row>
    <row r="181" s="2" customFormat="1" ht="16.8" customHeight="1">
      <c r="A181" s="38"/>
      <c r="B181" s="44"/>
      <c r="C181" s="302" t="s">
        <v>19</v>
      </c>
      <c r="D181" s="302" t="s">
        <v>1244</v>
      </c>
      <c r="E181" s="17" t="s">
        <v>19</v>
      </c>
      <c r="F181" s="303">
        <v>0</v>
      </c>
      <c r="G181" s="38"/>
      <c r="H181" s="44"/>
    </row>
    <row r="182" s="2" customFormat="1" ht="16.8" customHeight="1">
      <c r="A182" s="38"/>
      <c r="B182" s="44"/>
      <c r="C182" s="302" t="s">
        <v>1245</v>
      </c>
      <c r="D182" s="302" t="s">
        <v>1246</v>
      </c>
      <c r="E182" s="17" t="s">
        <v>19</v>
      </c>
      <c r="F182" s="303">
        <v>1345.49</v>
      </c>
      <c r="G182" s="38"/>
      <c r="H182" s="44"/>
    </row>
    <row r="183" s="2" customFormat="1" ht="16.8" customHeight="1">
      <c r="A183" s="38"/>
      <c r="B183" s="44"/>
      <c r="C183" s="304" t="s">
        <v>6864</v>
      </c>
      <c r="D183" s="38"/>
      <c r="E183" s="38"/>
      <c r="F183" s="38"/>
      <c r="G183" s="38"/>
      <c r="H183" s="44"/>
    </row>
    <row r="184" s="2" customFormat="1" ht="16.8" customHeight="1">
      <c r="A184" s="38"/>
      <c r="B184" s="44"/>
      <c r="C184" s="302" t="s">
        <v>1240</v>
      </c>
      <c r="D184" s="302" t="s">
        <v>6879</v>
      </c>
      <c r="E184" s="17" t="s">
        <v>391</v>
      </c>
      <c r="F184" s="303">
        <v>1884.4690000000001</v>
      </c>
      <c r="G184" s="38"/>
      <c r="H184" s="44"/>
    </row>
    <row r="185" s="2" customFormat="1" ht="16.8" customHeight="1">
      <c r="A185" s="38"/>
      <c r="B185" s="44"/>
      <c r="C185" s="298" t="s">
        <v>504</v>
      </c>
      <c r="D185" s="299" t="s">
        <v>504</v>
      </c>
      <c r="E185" s="300" t="s">
        <v>19</v>
      </c>
      <c r="F185" s="301">
        <v>31.32</v>
      </c>
      <c r="G185" s="38"/>
      <c r="H185" s="44"/>
    </row>
    <row r="186" s="2" customFormat="1" ht="16.8" customHeight="1">
      <c r="A186" s="38"/>
      <c r="B186" s="44"/>
      <c r="C186" s="302" t="s">
        <v>19</v>
      </c>
      <c r="D186" s="302" t="s">
        <v>1261</v>
      </c>
      <c r="E186" s="17" t="s">
        <v>19</v>
      </c>
      <c r="F186" s="303">
        <v>0</v>
      </c>
      <c r="G186" s="38"/>
      <c r="H186" s="44"/>
    </row>
    <row r="187" s="2" customFormat="1" ht="16.8" customHeight="1">
      <c r="A187" s="38"/>
      <c r="B187" s="44"/>
      <c r="C187" s="302" t="s">
        <v>504</v>
      </c>
      <c r="D187" s="302" t="s">
        <v>1178</v>
      </c>
      <c r="E187" s="17" t="s">
        <v>19</v>
      </c>
      <c r="F187" s="303">
        <v>31.32</v>
      </c>
      <c r="G187" s="38"/>
      <c r="H187" s="44"/>
    </row>
    <row r="188" s="2" customFormat="1" ht="16.8" customHeight="1">
      <c r="A188" s="38"/>
      <c r="B188" s="44"/>
      <c r="C188" s="304" t="s">
        <v>6864</v>
      </c>
      <c r="D188" s="38"/>
      <c r="E188" s="38"/>
      <c r="F188" s="38"/>
      <c r="G188" s="38"/>
      <c r="H188" s="44"/>
    </row>
    <row r="189" s="2" customFormat="1" ht="16.8" customHeight="1">
      <c r="A189" s="38"/>
      <c r="B189" s="44"/>
      <c r="C189" s="302" t="s">
        <v>1257</v>
      </c>
      <c r="D189" s="302" t="s">
        <v>6880</v>
      </c>
      <c r="E189" s="17" t="s">
        <v>391</v>
      </c>
      <c r="F189" s="303">
        <v>315.76499999999999</v>
      </c>
      <c r="G189" s="38"/>
      <c r="H189" s="44"/>
    </row>
    <row r="190" s="2" customFormat="1" ht="16.8" customHeight="1">
      <c r="A190" s="38"/>
      <c r="B190" s="44"/>
      <c r="C190" s="298" t="s">
        <v>1277</v>
      </c>
      <c r="D190" s="299" t="s">
        <v>1277</v>
      </c>
      <c r="E190" s="300" t="s">
        <v>19</v>
      </c>
      <c r="F190" s="301">
        <v>982.41200000000003</v>
      </c>
      <c r="G190" s="38"/>
      <c r="H190" s="44"/>
    </row>
    <row r="191" s="2" customFormat="1" ht="16.8" customHeight="1">
      <c r="A191" s="38"/>
      <c r="B191" s="44"/>
      <c r="C191" s="302" t="s">
        <v>1277</v>
      </c>
      <c r="D191" s="302" t="s">
        <v>1278</v>
      </c>
      <c r="E191" s="17" t="s">
        <v>19</v>
      </c>
      <c r="F191" s="303">
        <v>982.41200000000003</v>
      </c>
      <c r="G191" s="38"/>
      <c r="H191" s="44"/>
    </row>
    <row r="192" s="2" customFormat="1" ht="16.8" customHeight="1">
      <c r="A192" s="38"/>
      <c r="B192" s="44"/>
      <c r="C192" s="298" t="s">
        <v>589</v>
      </c>
      <c r="D192" s="299" t="s">
        <v>589</v>
      </c>
      <c r="E192" s="300" t="s">
        <v>19</v>
      </c>
      <c r="F192" s="301">
        <v>14.699999999999999</v>
      </c>
      <c r="G192" s="38"/>
      <c r="H192" s="44"/>
    </row>
    <row r="193" s="2" customFormat="1" ht="16.8" customHeight="1">
      <c r="A193" s="38"/>
      <c r="B193" s="44"/>
      <c r="C193" s="302" t="s">
        <v>589</v>
      </c>
      <c r="D193" s="302" t="s">
        <v>590</v>
      </c>
      <c r="E193" s="17" t="s">
        <v>19</v>
      </c>
      <c r="F193" s="303">
        <v>14.699999999999999</v>
      </c>
      <c r="G193" s="38"/>
      <c r="H193" s="44"/>
    </row>
    <row r="194" s="2" customFormat="1" ht="16.8" customHeight="1">
      <c r="A194" s="38"/>
      <c r="B194" s="44"/>
      <c r="C194" s="298" t="s">
        <v>1291</v>
      </c>
      <c r="D194" s="299" t="s">
        <v>1291</v>
      </c>
      <c r="E194" s="300" t="s">
        <v>19</v>
      </c>
      <c r="F194" s="301">
        <v>17.5</v>
      </c>
      <c r="G194" s="38"/>
      <c r="H194" s="44"/>
    </row>
    <row r="195" s="2" customFormat="1" ht="16.8" customHeight="1">
      <c r="A195" s="38"/>
      <c r="B195" s="44"/>
      <c r="C195" s="302" t="s">
        <v>1291</v>
      </c>
      <c r="D195" s="302" t="s">
        <v>1292</v>
      </c>
      <c r="E195" s="17" t="s">
        <v>19</v>
      </c>
      <c r="F195" s="303">
        <v>17.5</v>
      </c>
      <c r="G195" s="38"/>
      <c r="H195" s="44"/>
    </row>
    <row r="196" s="2" customFormat="1" ht="16.8" customHeight="1">
      <c r="A196" s="38"/>
      <c r="B196" s="44"/>
      <c r="C196" s="298" t="s">
        <v>596</v>
      </c>
      <c r="D196" s="299" t="s">
        <v>596</v>
      </c>
      <c r="E196" s="300" t="s">
        <v>19</v>
      </c>
      <c r="F196" s="301">
        <v>240</v>
      </c>
      <c r="G196" s="38"/>
      <c r="H196" s="44"/>
    </row>
    <row r="197" s="2" customFormat="1" ht="16.8" customHeight="1">
      <c r="A197" s="38"/>
      <c r="B197" s="44"/>
      <c r="C197" s="302" t="s">
        <v>596</v>
      </c>
      <c r="D197" s="302" t="s">
        <v>597</v>
      </c>
      <c r="E197" s="17" t="s">
        <v>19</v>
      </c>
      <c r="F197" s="303">
        <v>240</v>
      </c>
      <c r="G197" s="38"/>
      <c r="H197" s="44"/>
    </row>
    <row r="198" s="2" customFormat="1" ht="16.8" customHeight="1">
      <c r="A198" s="38"/>
      <c r="B198" s="44"/>
      <c r="C198" s="298" t="s">
        <v>603</v>
      </c>
      <c r="D198" s="299" t="s">
        <v>603</v>
      </c>
      <c r="E198" s="300" t="s">
        <v>19</v>
      </c>
      <c r="F198" s="301">
        <v>975</v>
      </c>
      <c r="G198" s="38"/>
      <c r="H198" s="44"/>
    </row>
    <row r="199" s="2" customFormat="1" ht="16.8" customHeight="1">
      <c r="A199" s="38"/>
      <c r="B199" s="44"/>
      <c r="C199" s="302" t="s">
        <v>603</v>
      </c>
      <c r="D199" s="302" t="s">
        <v>604</v>
      </c>
      <c r="E199" s="17" t="s">
        <v>19</v>
      </c>
      <c r="F199" s="303">
        <v>975</v>
      </c>
      <c r="G199" s="38"/>
      <c r="H199" s="44"/>
    </row>
    <row r="200" s="2" customFormat="1" ht="16.8" customHeight="1">
      <c r="A200" s="38"/>
      <c r="B200" s="44"/>
      <c r="C200" s="298" t="s">
        <v>610</v>
      </c>
      <c r="D200" s="299" t="s">
        <v>610</v>
      </c>
      <c r="E200" s="300" t="s">
        <v>19</v>
      </c>
      <c r="F200" s="301">
        <v>264</v>
      </c>
      <c r="G200" s="38"/>
      <c r="H200" s="44"/>
    </row>
    <row r="201" s="2" customFormat="1" ht="16.8" customHeight="1">
      <c r="A201" s="38"/>
      <c r="B201" s="44"/>
      <c r="C201" s="302" t="s">
        <v>610</v>
      </c>
      <c r="D201" s="302" t="s">
        <v>611</v>
      </c>
      <c r="E201" s="17" t="s">
        <v>19</v>
      </c>
      <c r="F201" s="303">
        <v>264</v>
      </c>
      <c r="G201" s="38"/>
      <c r="H201" s="44"/>
    </row>
    <row r="202" s="2" customFormat="1" ht="16.8" customHeight="1">
      <c r="A202" s="38"/>
      <c r="B202" s="44"/>
      <c r="C202" s="304" t="s">
        <v>6864</v>
      </c>
      <c r="D202" s="38"/>
      <c r="E202" s="38"/>
      <c r="F202" s="38"/>
      <c r="G202" s="38"/>
      <c r="H202" s="44"/>
    </row>
    <row r="203" s="2" customFormat="1" ht="16.8" customHeight="1">
      <c r="A203" s="38"/>
      <c r="B203" s="44"/>
      <c r="C203" s="302" t="s">
        <v>606</v>
      </c>
      <c r="D203" s="302" t="s">
        <v>6881</v>
      </c>
      <c r="E203" s="17" t="s">
        <v>299</v>
      </c>
      <c r="F203" s="303">
        <v>1336.5</v>
      </c>
      <c r="G203" s="38"/>
      <c r="H203" s="44"/>
    </row>
    <row r="204" s="2" customFormat="1" ht="16.8" customHeight="1">
      <c r="A204" s="38"/>
      <c r="B204" s="44"/>
      <c r="C204" s="298" t="s">
        <v>620</v>
      </c>
      <c r="D204" s="299" t="s">
        <v>620</v>
      </c>
      <c r="E204" s="300" t="s">
        <v>19</v>
      </c>
      <c r="F204" s="301">
        <v>167.864</v>
      </c>
      <c r="G204" s="38"/>
      <c r="H204" s="44"/>
    </row>
    <row r="205" s="2" customFormat="1" ht="16.8" customHeight="1">
      <c r="A205" s="38"/>
      <c r="B205" s="44"/>
      <c r="C205" s="302" t="s">
        <v>620</v>
      </c>
      <c r="D205" s="302" t="s">
        <v>621</v>
      </c>
      <c r="E205" s="17" t="s">
        <v>19</v>
      </c>
      <c r="F205" s="303">
        <v>167.864</v>
      </c>
      <c r="G205" s="38"/>
      <c r="H205" s="44"/>
    </row>
    <row r="206" s="2" customFormat="1" ht="16.8" customHeight="1">
      <c r="A206" s="38"/>
      <c r="B206" s="44"/>
      <c r="C206" s="304" t="s">
        <v>6864</v>
      </c>
      <c r="D206" s="38"/>
      <c r="E206" s="38"/>
      <c r="F206" s="38"/>
      <c r="G206" s="38"/>
      <c r="H206" s="44"/>
    </row>
    <row r="207" s="2" customFormat="1" ht="16.8" customHeight="1">
      <c r="A207" s="38"/>
      <c r="B207" s="44"/>
      <c r="C207" s="302" t="s">
        <v>616</v>
      </c>
      <c r="D207" s="302" t="s">
        <v>6882</v>
      </c>
      <c r="E207" s="17" t="s">
        <v>293</v>
      </c>
      <c r="F207" s="303">
        <v>1380.2180000000001</v>
      </c>
      <c r="G207" s="38"/>
      <c r="H207" s="44"/>
    </row>
    <row r="208" s="2" customFormat="1" ht="16.8" customHeight="1">
      <c r="A208" s="38"/>
      <c r="B208" s="44"/>
      <c r="C208" s="298" t="s">
        <v>306</v>
      </c>
      <c r="D208" s="299" t="s">
        <v>306</v>
      </c>
      <c r="E208" s="300" t="s">
        <v>19</v>
      </c>
      <c r="F208" s="301">
        <v>152.60400000000001</v>
      </c>
      <c r="G208" s="38"/>
      <c r="H208" s="44"/>
    </row>
    <row r="209" s="2" customFormat="1" ht="16.8" customHeight="1">
      <c r="A209" s="38"/>
      <c r="B209" s="44"/>
      <c r="C209" s="302" t="s">
        <v>19</v>
      </c>
      <c r="D209" s="302" t="s">
        <v>530</v>
      </c>
      <c r="E209" s="17" t="s">
        <v>19</v>
      </c>
      <c r="F209" s="303">
        <v>0</v>
      </c>
      <c r="G209" s="38"/>
      <c r="H209" s="44"/>
    </row>
    <row r="210" s="2" customFormat="1" ht="16.8" customHeight="1">
      <c r="A210" s="38"/>
      <c r="B210" s="44"/>
      <c r="C210" s="302" t="s">
        <v>306</v>
      </c>
      <c r="D210" s="302" t="s">
        <v>522</v>
      </c>
      <c r="E210" s="17" t="s">
        <v>19</v>
      </c>
      <c r="F210" s="303">
        <v>152.60400000000001</v>
      </c>
      <c r="G210" s="38"/>
      <c r="H210" s="44"/>
    </row>
    <row r="211" s="2" customFormat="1" ht="16.8" customHeight="1">
      <c r="A211" s="38"/>
      <c r="B211" s="44"/>
      <c r="C211" s="304" t="s">
        <v>6864</v>
      </c>
      <c r="D211" s="38"/>
      <c r="E211" s="38"/>
      <c r="F211" s="38"/>
      <c r="G211" s="38"/>
      <c r="H211" s="44"/>
    </row>
    <row r="212" s="2" customFormat="1" ht="16.8" customHeight="1">
      <c r="A212" s="38"/>
      <c r="B212" s="44"/>
      <c r="C212" s="302" t="s">
        <v>526</v>
      </c>
      <c r="D212" s="302" t="s">
        <v>6883</v>
      </c>
      <c r="E212" s="17" t="s">
        <v>293</v>
      </c>
      <c r="F212" s="303">
        <v>1254.7439999999999</v>
      </c>
      <c r="G212" s="38"/>
      <c r="H212" s="44"/>
    </row>
    <row r="213" s="2" customFormat="1" ht="16.8" customHeight="1">
      <c r="A213" s="38"/>
      <c r="B213" s="44"/>
      <c r="C213" s="298" t="s">
        <v>630</v>
      </c>
      <c r="D213" s="299" t="s">
        <v>630</v>
      </c>
      <c r="E213" s="300" t="s">
        <v>19</v>
      </c>
      <c r="F213" s="301">
        <v>151.82400000000001</v>
      </c>
      <c r="G213" s="38"/>
      <c r="H213" s="44"/>
    </row>
    <row r="214" s="2" customFormat="1" ht="16.8" customHeight="1">
      <c r="A214" s="38"/>
      <c r="B214" s="44"/>
      <c r="C214" s="302" t="s">
        <v>630</v>
      </c>
      <c r="D214" s="302" t="s">
        <v>631</v>
      </c>
      <c r="E214" s="17" t="s">
        <v>19</v>
      </c>
      <c r="F214" s="303">
        <v>151.82400000000001</v>
      </c>
      <c r="G214" s="38"/>
      <c r="H214" s="44"/>
    </row>
    <row r="215" s="2" customFormat="1" ht="16.8" customHeight="1">
      <c r="A215" s="38"/>
      <c r="B215" s="44"/>
      <c r="C215" s="298" t="s">
        <v>637</v>
      </c>
      <c r="D215" s="299" t="s">
        <v>637</v>
      </c>
      <c r="E215" s="300" t="s">
        <v>19</v>
      </c>
      <c r="F215" s="301">
        <v>97.5</v>
      </c>
      <c r="G215" s="38"/>
      <c r="H215" s="44"/>
    </row>
    <row r="216" s="2" customFormat="1" ht="16.8" customHeight="1">
      <c r="A216" s="38"/>
      <c r="B216" s="44"/>
      <c r="C216" s="302" t="s">
        <v>19</v>
      </c>
      <c r="D216" s="302" t="s">
        <v>636</v>
      </c>
      <c r="E216" s="17" t="s">
        <v>19</v>
      </c>
      <c r="F216" s="303">
        <v>0</v>
      </c>
      <c r="G216" s="38"/>
      <c r="H216" s="44"/>
    </row>
    <row r="217" s="2" customFormat="1" ht="16.8" customHeight="1">
      <c r="A217" s="38"/>
      <c r="B217" s="44"/>
      <c r="C217" s="302" t="s">
        <v>637</v>
      </c>
      <c r="D217" s="302" t="s">
        <v>638</v>
      </c>
      <c r="E217" s="17" t="s">
        <v>19</v>
      </c>
      <c r="F217" s="303">
        <v>97.5</v>
      </c>
      <c r="G217" s="38"/>
      <c r="H217" s="44"/>
    </row>
    <row r="218" s="2" customFormat="1" ht="16.8" customHeight="1">
      <c r="A218" s="38"/>
      <c r="B218" s="44"/>
      <c r="C218" s="304" t="s">
        <v>6864</v>
      </c>
      <c r="D218" s="38"/>
      <c r="E218" s="38"/>
      <c r="F218" s="38"/>
      <c r="G218" s="38"/>
      <c r="H218" s="44"/>
    </row>
    <row r="219" s="2" customFormat="1" ht="16.8" customHeight="1">
      <c r="A219" s="38"/>
      <c r="B219" s="44"/>
      <c r="C219" s="302" t="s">
        <v>632</v>
      </c>
      <c r="D219" s="302" t="s">
        <v>6884</v>
      </c>
      <c r="E219" s="17" t="s">
        <v>299</v>
      </c>
      <c r="F219" s="303">
        <v>121.5</v>
      </c>
      <c r="G219" s="38"/>
      <c r="H219" s="44"/>
    </row>
    <row r="220" s="2" customFormat="1" ht="16.8" customHeight="1">
      <c r="A220" s="38"/>
      <c r="B220" s="44"/>
      <c r="C220" s="298" t="s">
        <v>648</v>
      </c>
      <c r="D220" s="299" t="s">
        <v>648</v>
      </c>
      <c r="E220" s="300" t="s">
        <v>19</v>
      </c>
      <c r="F220" s="301">
        <v>57.159999999999997</v>
      </c>
      <c r="G220" s="38"/>
      <c r="H220" s="44"/>
    </row>
    <row r="221" s="2" customFormat="1" ht="16.8" customHeight="1">
      <c r="A221" s="38"/>
      <c r="B221" s="44"/>
      <c r="C221" s="302" t="s">
        <v>19</v>
      </c>
      <c r="D221" s="302" t="s">
        <v>647</v>
      </c>
      <c r="E221" s="17" t="s">
        <v>19</v>
      </c>
      <c r="F221" s="303">
        <v>0</v>
      </c>
      <c r="G221" s="38"/>
      <c r="H221" s="44"/>
    </row>
    <row r="222" s="2" customFormat="1" ht="16.8" customHeight="1">
      <c r="A222" s="38"/>
      <c r="B222" s="44"/>
      <c r="C222" s="302" t="s">
        <v>648</v>
      </c>
      <c r="D222" s="302" t="s">
        <v>649</v>
      </c>
      <c r="E222" s="17" t="s">
        <v>19</v>
      </c>
      <c r="F222" s="303">
        <v>57.159999999999997</v>
      </c>
      <c r="G222" s="38"/>
      <c r="H222" s="44"/>
    </row>
    <row r="223" s="2" customFormat="1" ht="16.8" customHeight="1">
      <c r="A223" s="38"/>
      <c r="B223" s="44"/>
      <c r="C223" s="304" t="s">
        <v>6864</v>
      </c>
      <c r="D223" s="38"/>
      <c r="E223" s="38"/>
      <c r="F223" s="38"/>
      <c r="G223" s="38"/>
      <c r="H223" s="44"/>
    </row>
    <row r="224" s="2" customFormat="1" ht="16.8" customHeight="1">
      <c r="A224" s="38"/>
      <c r="B224" s="44"/>
      <c r="C224" s="302" t="s">
        <v>643</v>
      </c>
      <c r="D224" s="302" t="s">
        <v>6885</v>
      </c>
      <c r="E224" s="17" t="s">
        <v>293</v>
      </c>
      <c r="F224" s="303">
        <v>57.159999999999997</v>
      </c>
      <c r="G224" s="38"/>
      <c r="H224" s="44"/>
    </row>
    <row r="225" s="2" customFormat="1" ht="16.8" customHeight="1">
      <c r="A225" s="38"/>
      <c r="B225" s="44"/>
      <c r="C225" s="298" t="s">
        <v>657</v>
      </c>
      <c r="D225" s="299" t="s">
        <v>657</v>
      </c>
      <c r="E225" s="300" t="s">
        <v>19</v>
      </c>
      <c r="F225" s="301">
        <v>11.6</v>
      </c>
      <c r="G225" s="38"/>
      <c r="H225" s="44"/>
    </row>
    <row r="226" s="2" customFormat="1" ht="16.8" customHeight="1">
      <c r="A226" s="38"/>
      <c r="B226" s="44"/>
      <c r="C226" s="302" t="s">
        <v>657</v>
      </c>
      <c r="D226" s="302" t="s">
        <v>658</v>
      </c>
      <c r="E226" s="17" t="s">
        <v>19</v>
      </c>
      <c r="F226" s="303">
        <v>11.6</v>
      </c>
      <c r="G226" s="38"/>
      <c r="H226" s="44"/>
    </row>
    <row r="227" s="2" customFormat="1" ht="16.8" customHeight="1">
      <c r="A227" s="38"/>
      <c r="B227" s="44"/>
      <c r="C227" s="298" t="s">
        <v>663</v>
      </c>
      <c r="D227" s="299" t="s">
        <v>663</v>
      </c>
      <c r="E227" s="300" t="s">
        <v>19</v>
      </c>
      <c r="F227" s="301">
        <v>10.640000000000001</v>
      </c>
      <c r="G227" s="38"/>
      <c r="H227" s="44"/>
    </row>
    <row r="228" s="2" customFormat="1" ht="16.8" customHeight="1">
      <c r="A228" s="38"/>
      <c r="B228" s="44"/>
      <c r="C228" s="302" t="s">
        <v>663</v>
      </c>
      <c r="D228" s="302" t="s">
        <v>664</v>
      </c>
      <c r="E228" s="17" t="s">
        <v>19</v>
      </c>
      <c r="F228" s="303">
        <v>10.640000000000001</v>
      </c>
      <c r="G228" s="38"/>
      <c r="H228" s="44"/>
    </row>
    <row r="229" s="2" customFormat="1" ht="16.8" customHeight="1">
      <c r="A229" s="38"/>
      <c r="B229" s="44"/>
      <c r="C229" s="298" t="s">
        <v>675</v>
      </c>
      <c r="D229" s="299" t="s">
        <v>675</v>
      </c>
      <c r="E229" s="300" t="s">
        <v>19</v>
      </c>
      <c r="F229" s="301">
        <v>134.56</v>
      </c>
      <c r="G229" s="38"/>
      <c r="H229" s="44"/>
    </row>
    <row r="230" s="2" customFormat="1" ht="16.8" customHeight="1">
      <c r="A230" s="38"/>
      <c r="B230" s="44"/>
      <c r="C230" s="302" t="s">
        <v>675</v>
      </c>
      <c r="D230" s="302" t="s">
        <v>676</v>
      </c>
      <c r="E230" s="17" t="s">
        <v>19</v>
      </c>
      <c r="F230" s="303">
        <v>134.56</v>
      </c>
      <c r="G230" s="38"/>
      <c r="H230" s="44"/>
    </row>
    <row r="231" s="2" customFormat="1" ht="16.8" customHeight="1">
      <c r="A231" s="38"/>
      <c r="B231" s="44"/>
      <c r="C231" s="298" t="s">
        <v>408</v>
      </c>
      <c r="D231" s="299" t="s">
        <v>408</v>
      </c>
      <c r="E231" s="300" t="s">
        <v>19</v>
      </c>
      <c r="F231" s="301">
        <v>226.59</v>
      </c>
      <c r="G231" s="38"/>
      <c r="H231" s="44"/>
    </row>
    <row r="232" s="2" customFormat="1" ht="16.8" customHeight="1">
      <c r="A232" s="38"/>
      <c r="B232" s="44"/>
      <c r="C232" s="302" t="s">
        <v>408</v>
      </c>
      <c r="D232" s="302" t="s">
        <v>682</v>
      </c>
      <c r="E232" s="17" t="s">
        <v>19</v>
      </c>
      <c r="F232" s="303">
        <v>226.59</v>
      </c>
      <c r="G232" s="38"/>
      <c r="H232" s="44"/>
    </row>
    <row r="233" s="2" customFormat="1" ht="16.8" customHeight="1">
      <c r="A233" s="38"/>
      <c r="B233" s="44"/>
      <c r="C233" s="298" t="s">
        <v>411</v>
      </c>
      <c r="D233" s="299" t="s">
        <v>411</v>
      </c>
      <c r="E233" s="300" t="s">
        <v>19</v>
      </c>
      <c r="F233" s="301">
        <v>216.77600000000001</v>
      </c>
      <c r="G233" s="38"/>
      <c r="H233" s="44"/>
    </row>
    <row r="234" s="2" customFormat="1" ht="16.8" customHeight="1">
      <c r="A234" s="38"/>
      <c r="B234" s="44"/>
      <c r="C234" s="302" t="s">
        <v>411</v>
      </c>
      <c r="D234" s="302" t="s">
        <v>688</v>
      </c>
      <c r="E234" s="17" t="s">
        <v>19</v>
      </c>
      <c r="F234" s="303">
        <v>216.77600000000001</v>
      </c>
      <c r="G234" s="38"/>
      <c r="H234" s="44"/>
    </row>
    <row r="235" s="2" customFormat="1" ht="16.8" customHeight="1">
      <c r="A235" s="38"/>
      <c r="B235" s="44"/>
      <c r="C235" s="304" t="s">
        <v>6864</v>
      </c>
      <c r="D235" s="38"/>
      <c r="E235" s="38"/>
      <c r="F235" s="38"/>
      <c r="G235" s="38"/>
      <c r="H235" s="44"/>
    </row>
    <row r="236" s="2" customFormat="1" ht="16.8" customHeight="1">
      <c r="A236" s="38"/>
      <c r="B236" s="44"/>
      <c r="C236" s="302" t="s">
        <v>684</v>
      </c>
      <c r="D236" s="302" t="s">
        <v>6886</v>
      </c>
      <c r="E236" s="17" t="s">
        <v>391</v>
      </c>
      <c r="F236" s="303">
        <v>238.21600000000001</v>
      </c>
      <c r="G236" s="38"/>
      <c r="H236" s="44"/>
    </row>
    <row r="237" s="2" customFormat="1" ht="16.8" customHeight="1">
      <c r="A237" s="38"/>
      <c r="B237" s="44"/>
      <c r="C237" s="298" t="s">
        <v>317</v>
      </c>
      <c r="D237" s="299" t="s">
        <v>317</v>
      </c>
      <c r="E237" s="300" t="s">
        <v>19</v>
      </c>
      <c r="F237" s="301">
        <v>2258.5390000000002</v>
      </c>
      <c r="G237" s="38"/>
      <c r="H237" s="44"/>
    </row>
    <row r="238" s="2" customFormat="1" ht="16.8" customHeight="1">
      <c r="A238" s="38"/>
      <c r="B238" s="44"/>
      <c r="C238" s="302" t="s">
        <v>317</v>
      </c>
      <c r="D238" s="302" t="s">
        <v>537</v>
      </c>
      <c r="E238" s="17" t="s">
        <v>19</v>
      </c>
      <c r="F238" s="303">
        <v>2258.5390000000002</v>
      </c>
      <c r="G238" s="38"/>
      <c r="H238" s="44"/>
    </row>
    <row r="239" s="2" customFormat="1" ht="16.8" customHeight="1">
      <c r="A239" s="38"/>
      <c r="B239" s="44"/>
      <c r="C239" s="298" t="s">
        <v>702</v>
      </c>
      <c r="D239" s="299" t="s">
        <v>702</v>
      </c>
      <c r="E239" s="300" t="s">
        <v>19</v>
      </c>
      <c r="F239" s="301">
        <v>29.457000000000001</v>
      </c>
      <c r="G239" s="38"/>
      <c r="H239" s="44"/>
    </row>
    <row r="240" s="2" customFormat="1" ht="16.8" customHeight="1">
      <c r="A240" s="38"/>
      <c r="B240" s="44"/>
      <c r="C240" s="302" t="s">
        <v>702</v>
      </c>
      <c r="D240" s="302" t="s">
        <v>703</v>
      </c>
      <c r="E240" s="17" t="s">
        <v>19</v>
      </c>
      <c r="F240" s="303">
        <v>29.457000000000001</v>
      </c>
      <c r="G240" s="38"/>
      <c r="H240" s="44"/>
    </row>
    <row r="241" s="2" customFormat="1" ht="16.8" customHeight="1">
      <c r="A241" s="38"/>
      <c r="B241" s="44"/>
      <c r="C241" s="298" t="s">
        <v>709</v>
      </c>
      <c r="D241" s="299" t="s">
        <v>709</v>
      </c>
      <c r="E241" s="300" t="s">
        <v>19</v>
      </c>
      <c r="F241" s="301">
        <v>279.96800000000002</v>
      </c>
      <c r="G241" s="38"/>
      <c r="H241" s="44"/>
    </row>
    <row r="242" s="2" customFormat="1" ht="16.8" customHeight="1">
      <c r="A242" s="38"/>
      <c r="B242" s="44"/>
      <c r="C242" s="302" t="s">
        <v>709</v>
      </c>
      <c r="D242" s="302" t="s">
        <v>710</v>
      </c>
      <c r="E242" s="17" t="s">
        <v>19</v>
      </c>
      <c r="F242" s="303">
        <v>279.96800000000002</v>
      </c>
      <c r="G242" s="38"/>
      <c r="H242" s="44"/>
    </row>
    <row r="243" s="2" customFormat="1" ht="16.8" customHeight="1">
      <c r="A243" s="38"/>
      <c r="B243" s="44"/>
      <c r="C243" s="298" t="s">
        <v>716</v>
      </c>
      <c r="D243" s="299" t="s">
        <v>716</v>
      </c>
      <c r="E243" s="300" t="s">
        <v>19</v>
      </c>
      <c r="F243" s="301">
        <v>221.75999999999999</v>
      </c>
      <c r="G243" s="38"/>
      <c r="H243" s="44"/>
    </row>
    <row r="244" s="2" customFormat="1" ht="16.8" customHeight="1">
      <c r="A244" s="38"/>
      <c r="B244" s="44"/>
      <c r="C244" s="302" t="s">
        <v>716</v>
      </c>
      <c r="D244" s="302" t="s">
        <v>717</v>
      </c>
      <c r="E244" s="17" t="s">
        <v>19</v>
      </c>
      <c r="F244" s="303">
        <v>221.75999999999999</v>
      </c>
      <c r="G244" s="38"/>
      <c r="H244" s="44"/>
    </row>
    <row r="245" s="2" customFormat="1" ht="16.8" customHeight="1">
      <c r="A245" s="38"/>
      <c r="B245" s="44"/>
      <c r="C245" s="298" t="s">
        <v>728</v>
      </c>
      <c r="D245" s="299" t="s">
        <v>728</v>
      </c>
      <c r="E245" s="300" t="s">
        <v>19</v>
      </c>
      <c r="F245" s="301">
        <v>41.994999999999997</v>
      </c>
      <c r="G245" s="38"/>
      <c r="H245" s="44"/>
    </row>
    <row r="246" s="2" customFormat="1" ht="16.8" customHeight="1">
      <c r="A246" s="38"/>
      <c r="B246" s="44"/>
      <c r="C246" s="302" t="s">
        <v>728</v>
      </c>
      <c r="D246" s="302" t="s">
        <v>729</v>
      </c>
      <c r="E246" s="17" t="s">
        <v>19</v>
      </c>
      <c r="F246" s="303">
        <v>41.994999999999997</v>
      </c>
      <c r="G246" s="38"/>
      <c r="H246" s="44"/>
    </row>
    <row r="247" s="2" customFormat="1" ht="16.8" customHeight="1">
      <c r="A247" s="38"/>
      <c r="B247" s="44"/>
      <c r="C247" s="298" t="s">
        <v>751</v>
      </c>
      <c r="D247" s="299" t="s">
        <v>751</v>
      </c>
      <c r="E247" s="300" t="s">
        <v>19</v>
      </c>
      <c r="F247" s="301">
        <v>451.685</v>
      </c>
      <c r="G247" s="38"/>
      <c r="H247" s="44"/>
    </row>
    <row r="248" s="2" customFormat="1" ht="16.8" customHeight="1">
      <c r="A248" s="38"/>
      <c r="B248" s="44"/>
      <c r="C248" s="302" t="s">
        <v>751</v>
      </c>
      <c r="D248" s="302" t="s">
        <v>752</v>
      </c>
      <c r="E248" s="17" t="s">
        <v>19</v>
      </c>
      <c r="F248" s="303">
        <v>451.685</v>
      </c>
      <c r="G248" s="38"/>
      <c r="H248" s="44"/>
    </row>
    <row r="249" s="2" customFormat="1" ht="16.8" customHeight="1">
      <c r="A249" s="38"/>
      <c r="B249" s="44"/>
      <c r="C249" s="304" t="s">
        <v>6864</v>
      </c>
      <c r="D249" s="38"/>
      <c r="E249" s="38"/>
      <c r="F249" s="38"/>
      <c r="G249" s="38"/>
      <c r="H249" s="44"/>
    </row>
    <row r="250" s="2" customFormat="1" ht="16.8" customHeight="1">
      <c r="A250" s="38"/>
      <c r="B250" s="44"/>
      <c r="C250" s="302" t="s">
        <v>747</v>
      </c>
      <c r="D250" s="302" t="s">
        <v>6887</v>
      </c>
      <c r="E250" s="17" t="s">
        <v>293</v>
      </c>
      <c r="F250" s="303">
        <v>462.185</v>
      </c>
      <c r="G250" s="38"/>
      <c r="H250" s="44"/>
    </row>
    <row r="251" s="2" customFormat="1" ht="16.8" customHeight="1">
      <c r="A251" s="38"/>
      <c r="B251" s="44"/>
      <c r="C251" s="298" t="s">
        <v>761</v>
      </c>
      <c r="D251" s="299" t="s">
        <v>761</v>
      </c>
      <c r="E251" s="300" t="s">
        <v>19</v>
      </c>
      <c r="F251" s="301">
        <v>904.48599999999999</v>
      </c>
      <c r="G251" s="38"/>
      <c r="H251" s="44"/>
    </row>
    <row r="252" s="2" customFormat="1" ht="16.8" customHeight="1">
      <c r="A252" s="38"/>
      <c r="B252" s="44"/>
      <c r="C252" s="302" t="s">
        <v>761</v>
      </c>
      <c r="D252" s="302" t="s">
        <v>762</v>
      </c>
      <c r="E252" s="17" t="s">
        <v>19</v>
      </c>
      <c r="F252" s="303">
        <v>904.48599999999999</v>
      </c>
      <c r="G252" s="38"/>
      <c r="H252" s="44"/>
    </row>
    <row r="253" s="2" customFormat="1" ht="16.8" customHeight="1">
      <c r="A253" s="38"/>
      <c r="B253" s="44"/>
      <c r="C253" s="298" t="s">
        <v>773</v>
      </c>
      <c r="D253" s="299" t="s">
        <v>773</v>
      </c>
      <c r="E253" s="300" t="s">
        <v>19</v>
      </c>
      <c r="F253" s="301">
        <v>67.753</v>
      </c>
      <c r="G253" s="38"/>
      <c r="H253" s="44"/>
    </row>
    <row r="254" s="2" customFormat="1" ht="16.8" customHeight="1">
      <c r="A254" s="38"/>
      <c r="B254" s="44"/>
      <c r="C254" s="302" t="s">
        <v>773</v>
      </c>
      <c r="D254" s="302" t="s">
        <v>774</v>
      </c>
      <c r="E254" s="17" t="s">
        <v>19</v>
      </c>
      <c r="F254" s="303">
        <v>67.753</v>
      </c>
      <c r="G254" s="38"/>
      <c r="H254" s="44"/>
    </row>
    <row r="255" s="2" customFormat="1" ht="16.8" customHeight="1">
      <c r="A255" s="38"/>
      <c r="B255" s="44"/>
      <c r="C255" s="298" t="s">
        <v>780</v>
      </c>
      <c r="D255" s="299" t="s">
        <v>780</v>
      </c>
      <c r="E255" s="300" t="s">
        <v>19</v>
      </c>
      <c r="F255" s="301">
        <v>10.9</v>
      </c>
      <c r="G255" s="38"/>
      <c r="H255" s="44"/>
    </row>
    <row r="256" s="2" customFormat="1" ht="16.8" customHeight="1">
      <c r="A256" s="38"/>
      <c r="B256" s="44"/>
      <c r="C256" s="302" t="s">
        <v>780</v>
      </c>
      <c r="D256" s="302" t="s">
        <v>781</v>
      </c>
      <c r="E256" s="17" t="s">
        <v>19</v>
      </c>
      <c r="F256" s="303">
        <v>10.9</v>
      </c>
      <c r="G256" s="38"/>
      <c r="H256" s="44"/>
    </row>
    <row r="257" s="2" customFormat="1" ht="16.8" customHeight="1">
      <c r="A257" s="38"/>
      <c r="B257" s="44"/>
      <c r="C257" s="298" t="s">
        <v>788</v>
      </c>
      <c r="D257" s="299" t="s">
        <v>788</v>
      </c>
      <c r="E257" s="300" t="s">
        <v>19</v>
      </c>
      <c r="F257" s="301">
        <v>172.12299999999999</v>
      </c>
      <c r="G257" s="38"/>
      <c r="H257" s="44"/>
    </row>
    <row r="258" s="2" customFormat="1" ht="16.8" customHeight="1">
      <c r="A258" s="38"/>
      <c r="B258" s="44"/>
      <c r="C258" s="302" t="s">
        <v>19</v>
      </c>
      <c r="D258" s="302" t="s">
        <v>787</v>
      </c>
      <c r="E258" s="17" t="s">
        <v>19</v>
      </c>
      <c r="F258" s="303">
        <v>0</v>
      </c>
      <c r="G258" s="38"/>
      <c r="H258" s="44"/>
    </row>
    <row r="259" s="2" customFormat="1" ht="16.8" customHeight="1">
      <c r="A259" s="38"/>
      <c r="B259" s="44"/>
      <c r="C259" s="302" t="s">
        <v>788</v>
      </c>
      <c r="D259" s="302" t="s">
        <v>789</v>
      </c>
      <c r="E259" s="17" t="s">
        <v>19</v>
      </c>
      <c r="F259" s="303">
        <v>172.12299999999999</v>
      </c>
      <c r="G259" s="38"/>
      <c r="H259" s="44"/>
    </row>
    <row r="260" s="2" customFormat="1" ht="16.8" customHeight="1">
      <c r="A260" s="38"/>
      <c r="B260" s="44"/>
      <c r="C260" s="304" t="s">
        <v>6864</v>
      </c>
      <c r="D260" s="38"/>
      <c r="E260" s="38"/>
      <c r="F260" s="38"/>
      <c r="G260" s="38"/>
      <c r="H260" s="44"/>
    </row>
    <row r="261" s="2" customFormat="1" ht="16.8" customHeight="1">
      <c r="A261" s="38"/>
      <c r="B261" s="44"/>
      <c r="C261" s="302" t="s">
        <v>783</v>
      </c>
      <c r="D261" s="302" t="s">
        <v>6888</v>
      </c>
      <c r="E261" s="17" t="s">
        <v>293</v>
      </c>
      <c r="F261" s="303">
        <v>328.327</v>
      </c>
      <c r="G261" s="38"/>
      <c r="H261" s="44"/>
    </row>
    <row r="262" s="2" customFormat="1" ht="16.8" customHeight="1">
      <c r="A262" s="38"/>
      <c r="B262" s="44"/>
      <c r="C262" s="298" t="s">
        <v>799</v>
      </c>
      <c r="D262" s="299" t="s">
        <v>799</v>
      </c>
      <c r="E262" s="300" t="s">
        <v>19</v>
      </c>
      <c r="F262" s="301">
        <v>65.483000000000004</v>
      </c>
      <c r="G262" s="38"/>
      <c r="H262" s="44"/>
    </row>
    <row r="263" s="2" customFormat="1" ht="16.8" customHeight="1">
      <c r="A263" s="38"/>
      <c r="B263" s="44"/>
      <c r="C263" s="302" t="s">
        <v>799</v>
      </c>
      <c r="D263" s="302" t="s">
        <v>800</v>
      </c>
      <c r="E263" s="17" t="s">
        <v>19</v>
      </c>
      <c r="F263" s="303">
        <v>65.483000000000004</v>
      </c>
      <c r="G263" s="38"/>
      <c r="H263" s="44"/>
    </row>
    <row r="264" s="2" customFormat="1" ht="16.8" customHeight="1">
      <c r="A264" s="38"/>
      <c r="B264" s="44"/>
      <c r="C264" s="298" t="s">
        <v>806</v>
      </c>
      <c r="D264" s="299" t="s">
        <v>806</v>
      </c>
      <c r="E264" s="300" t="s">
        <v>19</v>
      </c>
      <c r="F264" s="301">
        <v>393.142</v>
      </c>
      <c r="G264" s="38"/>
      <c r="H264" s="44"/>
    </row>
    <row r="265" s="2" customFormat="1" ht="16.8" customHeight="1">
      <c r="A265" s="38"/>
      <c r="B265" s="44"/>
      <c r="C265" s="302" t="s">
        <v>806</v>
      </c>
      <c r="D265" s="302" t="s">
        <v>807</v>
      </c>
      <c r="E265" s="17" t="s">
        <v>19</v>
      </c>
      <c r="F265" s="303">
        <v>393.142</v>
      </c>
      <c r="G265" s="38"/>
      <c r="H265" s="44"/>
    </row>
    <row r="266" s="2" customFormat="1" ht="16.8" customHeight="1">
      <c r="A266" s="38"/>
      <c r="B266" s="44"/>
      <c r="C266" s="304" t="s">
        <v>6864</v>
      </c>
      <c r="D266" s="38"/>
      <c r="E266" s="38"/>
      <c r="F266" s="38"/>
      <c r="G266" s="38"/>
      <c r="H266" s="44"/>
    </row>
    <row r="267" s="2" customFormat="1" ht="16.8" customHeight="1">
      <c r="A267" s="38"/>
      <c r="B267" s="44"/>
      <c r="C267" s="302" t="s">
        <v>802</v>
      </c>
      <c r="D267" s="302" t="s">
        <v>6889</v>
      </c>
      <c r="E267" s="17" t="s">
        <v>391</v>
      </c>
      <c r="F267" s="303">
        <v>722.82100000000003</v>
      </c>
      <c r="G267" s="38"/>
      <c r="H267" s="44"/>
    </row>
    <row r="268" s="2" customFormat="1" ht="16.8" customHeight="1">
      <c r="A268" s="38"/>
      <c r="B268" s="44"/>
      <c r="C268" s="298" t="s">
        <v>825</v>
      </c>
      <c r="D268" s="299" t="s">
        <v>825</v>
      </c>
      <c r="E268" s="300" t="s">
        <v>19</v>
      </c>
      <c r="F268" s="301">
        <v>128.505</v>
      </c>
      <c r="G268" s="38"/>
      <c r="H268" s="44"/>
    </row>
    <row r="269" s="2" customFormat="1" ht="16.8" customHeight="1">
      <c r="A269" s="38"/>
      <c r="B269" s="44"/>
      <c r="C269" s="302" t="s">
        <v>825</v>
      </c>
      <c r="D269" s="302" t="s">
        <v>826</v>
      </c>
      <c r="E269" s="17" t="s">
        <v>19</v>
      </c>
      <c r="F269" s="303">
        <v>128.505</v>
      </c>
      <c r="G269" s="38"/>
      <c r="H269" s="44"/>
    </row>
    <row r="270" s="2" customFormat="1" ht="16.8" customHeight="1">
      <c r="A270" s="38"/>
      <c r="B270" s="44"/>
      <c r="C270" s="298" t="s">
        <v>427</v>
      </c>
      <c r="D270" s="299" t="s">
        <v>427</v>
      </c>
      <c r="E270" s="300" t="s">
        <v>19</v>
      </c>
      <c r="F270" s="301">
        <v>36.116</v>
      </c>
      <c r="G270" s="38"/>
      <c r="H270" s="44"/>
    </row>
    <row r="271" s="2" customFormat="1" ht="16.8" customHeight="1">
      <c r="A271" s="38"/>
      <c r="B271" s="44"/>
      <c r="C271" s="302" t="s">
        <v>427</v>
      </c>
      <c r="D271" s="302" t="s">
        <v>837</v>
      </c>
      <c r="E271" s="17" t="s">
        <v>19</v>
      </c>
      <c r="F271" s="303">
        <v>36.116</v>
      </c>
      <c r="G271" s="38"/>
      <c r="H271" s="44"/>
    </row>
    <row r="272" s="2" customFormat="1" ht="16.8" customHeight="1">
      <c r="A272" s="38"/>
      <c r="B272" s="44"/>
      <c r="C272" s="298" t="s">
        <v>843</v>
      </c>
      <c r="D272" s="299" t="s">
        <v>843</v>
      </c>
      <c r="E272" s="300" t="s">
        <v>19</v>
      </c>
      <c r="F272" s="301">
        <v>10.477</v>
      </c>
      <c r="G272" s="38"/>
      <c r="H272" s="44"/>
    </row>
    <row r="273" s="2" customFormat="1" ht="16.8" customHeight="1">
      <c r="A273" s="38"/>
      <c r="B273" s="44"/>
      <c r="C273" s="302" t="s">
        <v>843</v>
      </c>
      <c r="D273" s="302" t="s">
        <v>844</v>
      </c>
      <c r="E273" s="17" t="s">
        <v>19</v>
      </c>
      <c r="F273" s="303">
        <v>10.477</v>
      </c>
      <c r="G273" s="38"/>
      <c r="H273" s="44"/>
    </row>
    <row r="274" s="2" customFormat="1" ht="16.8" customHeight="1">
      <c r="A274" s="38"/>
      <c r="B274" s="44"/>
      <c r="C274" s="298" t="s">
        <v>334</v>
      </c>
      <c r="D274" s="299" t="s">
        <v>334</v>
      </c>
      <c r="E274" s="300" t="s">
        <v>19</v>
      </c>
      <c r="F274" s="301">
        <v>967.601</v>
      </c>
      <c r="G274" s="38"/>
      <c r="H274" s="44"/>
    </row>
    <row r="275" s="2" customFormat="1" ht="16.8" customHeight="1">
      <c r="A275" s="38"/>
      <c r="B275" s="44"/>
      <c r="C275" s="302" t="s">
        <v>19</v>
      </c>
      <c r="D275" s="302" t="s">
        <v>543</v>
      </c>
      <c r="E275" s="17" t="s">
        <v>19</v>
      </c>
      <c r="F275" s="303">
        <v>0</v>
      </c>
      <c r="G275" s="38"/>
      <c r="H275" s="44"/>
    </row>
    <row r="276" s="2" customFormat="1" ht="16.8" customHeight="1">
      <c r="A276" s="38"/>
      <c r="B276" s="44"/>
      <c r="C276" s="302" t="s">
        <v>334</v>
      </c>
      <c r="D276" s="302" t="s">
        <v>544</v>
      </c>
      <c r="E276" s="17" t="s">
        <v>19</v>
      </c>
      <c r="F276" s="303">
        <v>967.601</v>
      </c>
      <c r="G276" s="38"/>
      <c r="H276" s="44"/>
    </row>
    <row r="277" s="2" customFormat="1" ht="16.8" customHeight="1">
      <c r="A277" s="38"/>
      <c r="B277" s="44"/>
      <c r="C277" s="298" t="s">
        <v>851</v>
      </c>
      <c r="D277" s="299" t="s">
        <v>851</v>
      </c>
      <c r="E277" s="300" t="s">
        <v>19</v>
      </c>
      <c r="F277" s="301">
        <v>30</v>
      </c>
      <c r="G277" s="38"/>
      <c r="H277" s="44"/>
    </row>
    <row r="278" s="2" customFormat="1" ht="16.8" customHeight="1">
      <c r="A278" s="38"/>
      <c r="B278" s="44"/>
      <c r="C278" s="302" t="s">
        <v>851</v>
      </c>
      <c r="D278" s="302" t="s">
        <v>852</v>
      </c>
      <c r="E278" s="17" t="s">
        <v>19</v>
      </c>
      <c r="F278" s="303">
        <v>30</v>
      </c>
      <c r="G278" s="38"/>
      <c r="H278" s="44"/>
    </row>
    <row r="279" s="2" customFormat="1" ht="16.8" customHeight="1">
      <c r="A279" s="38"/>
      <c r="B279" s="44"/>
      <c r="C279" s="298" t="s">
        <v>858</v>
      </c>
      <c r="D279" s="299" t="s">
        <v>858</v>
      </c>
      <c r="E279" s="300" t="s">
        <v>19</v>
      </c>
      <c r="F279" s="301">
        <v>0.317</v>
      </c>
      <c r="G279" s="38"/>
      <c r="H279" s="44"/>
    </row>
    <row r="280" s="2" customFormat="1" ht="16.8" customHeight="1">
      <c r="A280" s="38"/>
      <c r="B280" s="44"/>
      <c r="C280" s="302" t="s">
        <v>858</v>
      </c>
      <c r="D280" s="302" t="s">
        <v>859</v>
      </c>
      <c r="E280" s="17" t="s">
        <v>19</v>
      </c>
      <c r="F280" s="303">
        <v>0.317</v>
      </c>
      <c r="G280" s="38"/>
      <c r="H280" s="44"/>
    </row>
    <row r="281" s="2" customFormat="1" ht="16.8" customHeight="1">
      <c r="A281" s="38"/>
      <c r="B281" s="44"/>
      <c r="C281" s="298" t="s">
        <v>869</v>
      </c>
      <c r="D281" s="299" t="s">
        <v>869</v>
      </c>
      <c r="E281" s="300" t="s">
        <v>19</v>
      </c>
      <c r="F281" s="301">
        <v>15.247999999999999</v>
      </c>
      <c r="G281" s="38"/>
      <c r="H281" s="44"/>
    </row>
    <row r="282" s="2" customFormat="1" ht="16.8" customHeight="1">
      <c r="A282" s="38"/>
      <c r="B282" s="44"/>
      <c r="C282" s="302" t="s">
        <v>869</v>
      </c>
      <c r="D282" s="302" t="s">
        <v>870</v>
      </c>
      <c r="E282" s="17" t="s">
        <v>19</v>
      </c>
      <c r="F282" s="303">
        <v>15.247999999999999</v>
      </c>
      <c r="G282" s="38"/>
      <c r="H282" s="44"/>
    </row>
    <row r="283" s="2" customFormat="1" ht="16.8" customHeight="1">
      <c r="A283" s="38"/>
      <c r="B283" s="44"/>
      <c r="C283" s="298" t="s">
        <v>876</v>
      </c>
      <c r="D283" s="299" t="s">
        <v>876</v>
      </c>
      <c r="E283" s="300" t="s">
        <v>19</v>
      </c>
      <c r="F283" s="301">
        <v>166.154</v>
      </c>
      <c r="G283" s="38"/>
      <c r="H283" s="44"/>
    </row>
    <row r="284" s="2" customFormat="1" ht="16.8" customHeight="1">
      <c r="A284" s="38"/>
      <c r="B284" s="44"/>
      <c r="C284" s="302" t="s">
        <v>876</v>
      </c>
      <c r="D284" s="302" t="s">
        <v>877</v>
      </c>
      <c r="E284" s="17" t="s">
        <v>19</v>
      </c>
      <c r="F284" s="303">
        <v>166.154</v>
      </c>
      <c r="G284" s="38"/>
      <c r="H284" s="44"/>
    </row>
    <row r="285" s="2" customFormat="1" ht="16.8" customHeight="1">
      <c r="A285" s="38"/>
      <c r="B285" s="44"/>
      <c r="C285" s="298" t="s">
        <v>884</v>
      </c>
      <c r="D285" s="299" t="s">
        <v>884</v>
      </c>
      <c r="E285" s="300" t="s">
        <v>19</v>
      </c>
      <c r="F285" s="301">
        <v>1174.1759999999999</v>
      </c>
      <c r="G285" s="38"/>
      <c r="H285" s="44"/>
    </row>
    <row r="286" s="2" customFormat="1" ht="16.8" customHeight="1">
      <c r="A286" s="38"/>
      <c r="B286" s="44"/>
      <c r="C286" s="302" t="s">
        <v>19</v>
      </c>
      <c r="D286" s="302" t="s">
        <v>883</v>
      </c>
      <c r="E286" s="17" t="s">
        <v>19</v>
      </c>
      <c r="F286" s="303">
        <v>0</v>
      </c>
      <c r="G286" s="38"/>
      <c r="H286" s="44"/>
    </row>
    <row r="287" s="2" customFormat="1" ht="16.8" customHeight="1">
      <c r="A287" s="38"/>
      <c r="B287" s="44"/>
      <c r="C287" s="302" t="s">
        <v>884</v>
      </c>
      <c r="D287" s="302" t="s">
        <v>885</v>
      </c>
      <c r="E287" s="17" t="s">
        <v>19</v>
      </c>
      <c r="F287" s="303">
        <v>1174.1759999999999</v>
      </c>
      <c r="G287" s="38"/>
      <c r="H287" s="44"/>
    </row>
    <row r="288" s="2" customFormat="1" ht="16.8" customHeight="1">
      <c r="A288" s="38"/>
      <c r="B288" s="44"/>
      <c r="C288" s="298" t="s">
        <v>891</v>
      </c>
      <c r="D288" s="299" t="s">
        <v>891</v>
      </c>
      <c r="E288" s="300" t="s">
        <v>19</v>
      </c>
      <c r="F288" s="301">
        <v>13.195</v>
      </c>
      <c r="G288" s="38"/>
      <c r="H288" s="44"/>
    </row>
    <row r="289" s="2" customFormat="1" ht="16.8" customHeight="1">
      <c r="A289" s="38"/>
      <c r="B289" s="44"/>
      <c r="C289" s="302" t="s">
        <v>891</v>
      </c>
      <c r="D289" s="302" t="s">
        <v>892</v>
      </c>
      <c r="E289" s="17" t="s">
        <v>19</v>
      </c>
      <c r="F289" s="303">
        <v>13.195</v>
      </c>
      <c r="G289" s="38"/>
      <c r="H289" s="44"/>
    </row>
    <row r="290" s="2" customFormat="1" ht="16.8" customHeight="1">
      <c r="A290" s="38"/>
      <c r="B290" s="44"/>
      <c r="C290" s="298" t="s">
        <v>899</v>
      </c>
      <c r="D290" s="299" t="s">
        <v>899</v>
      </c>
      <c r="E290" s="300" t="s">
        <v>19</v>
      </c>
      <c r="F290" s="301">
        <v>1696.1489999999999</v>
      </c>
      <c r="G290" s="38"/>
      <c r="H290" s="44"/>
    </row>
    <row r="291" s="2" customFormat="1" ht="16.8" customHeight="1">
      <c r="A291" s="38"/>
      <c r="B291" s="44"/>
      <c r="C291" s="302" t="s">
        <v>19</v>
      </c>
      <c r="D291" s="302" t="s">
        <v>898</v>
      </c>
      <c r="E291" s="17" t="s">
        <v>19</v>
      </c>
      <c r="F291" s="303">
        <v>0</v>
      </c>
      <c r="G291" s="38"/>
      <c r="H291" s="44"/>
    </row>
    <row r="292" s="2" customFormat="1" ht="16.8" customHeight="1">
      <c r="A292" s="38"/>
      <c r="B292" s="44"/>
      <c r="C292" s="302" t="s">
        <v>899</v>
      </c>
      <c r="D292" s="302" t="s">
        <v>900</v>
      </c>
      <c r="E292" s="17" t="s">
        <v>19</v>
      </c>
      <c r="F292" s="303">
        <v>1696.1489999999999</v>
      </c>
      <c r="G292" s="38"/>
      <c r="H292" s="44"/>
    </row>
    <row r="293" s="2" customFormat="1" ht="16.8" customHeight="1">
      <c r="A293" s="38"/>
      <c r="B293" s="44"/>
      <c r="C293" s="298" t="s">
        <v>916</v>
      </c>
      <c r="D293" s="299" t="s">
        <v>916</v>
      </c>
      <c r="E293" s="300" t="s">
        <v>19</v>
      </c>
      <c r="F293" s="301">
        <v>2.4399999999999999</v>
      </c>
      <c r="G293" s="38"/>
      <c r="H293" s="44"/>
    </row>
    <row r="294" s="2" customFormat="1" ht="16.8" customHeight="1">
      <c r="A294" s="38"/>
      <c r="B294" s="44"/>
      <c r="C294" s="302" t="s">
        <v>916</v>
      </c>
      <c r="D294" s="302" t="s">
        <v>917</v>
      </c>
      <c r="E294" s="17" t="s">
        <v>19</v>
      </c>
      <c r="F294" s="303">
        <v>2.4399999999999999</v>
      </c>
      <c r="G294" s="38"/>
      <c r="H294" s="44"/>
    </row>
    <row r="295" s="2" customFormat="1" ht="16.8" customHeight="1">
      <c r="A295" s="38"/>
      <c r="B295" s="44"/>
      <c r="C295" s="298" t="s">
        <v>923</v>
      </c>
      <c r="D295" s="299" t="s">
        <v>923</v>
      </c>
      <c r="E295" s="300" t="s">
        <v>19</v>
      </c>
      <c r="F295" s="301">
        <v>24.922999999999998</v>
      </c>
      <c r="G295" s="38"/>
      <c r="H295" s="44"/>
    </row>
    <row r="296" s="2" customFormat="1" ht="16.8" customHeight="1">
      <c r="A296" s="38"/>
      <c r="B296" s="44"/>
      <c r="C296" s="302" t="s">
        <v>923</v>
      </c>
      <c r="D296" s="302" t="s">
        <v>924</v>
      </c>
      <c r="E296" s="17" t="s">
        <v>19</v>
      </c>
      <c r="F296" s="303">
        <v>24.922999999999998</v>
      </c>
      <c r="G296" s="38"/>
      <c r="H296" s="44"/>
    </row>
    <row r="297" s="2" customFormat="1" ht="16.8" customHeight="1">
      <c r="A297" s="38"/>
      <c r="B297" s="44"/>
      <c r="C297" s="298" t="s">
        <v>930</v>
      </c>
      <c r="D297" s="299" t="s">
        <v>930</v>
      </c>
      <c r="E297" s="300" t="s">
        <v>19</v>
      </c>
      <c r="F297" s="301">
        <v>199.61000000000001</v>
      </c>
      <c r="G297" s="38"/>
      <c r="H297" s="44"/>
    </row>
    <row r="298" s="2" customFormat="1" ht="16.8" customHeight="1">
      <c r="A298" s="38"/>
      <c r="B298" s="44"/>
      <c r="C298" s="302" t="s">
        <v>930</v>
      </c>
      <c r="D298" s="302" t="s">
        <v>931</v>
      </c>
      <c r="E298" s="17" t="s">
        <v>19</v>
      </c>
      <c r="F298" s="303">
        <v>199.61000000000001</v>
      </c>
      <c r="G298" s="38"/>
      <c r="H298" s="44"/>
    </row>
    <row r="299" s="2" customFormat="1" ht="16.8" customHeight="1">
      <c r="A299" s="38"/>
      <c r="B299" s="44"/>
      <c r="C299" s="298" t="s">
        <v>938</v>
      </c>
      <c r="D299" s="299" t="s">
        <v>938</v>
      </c>
      <c r="E299" s="300" t="s">
        <v>19</v>
      </c>
      <c r="F299" s="301">
        <v>2.839</v>
      </c>
      <c r="G299" s="38"/>
      <c r="H299" s="44"/>
    </row>
    <row r="300" s="2" customFormat="1" ht="16.8" customHeight="1">
      <c r="A300" s="38"/>
      <c r="B300" s="44"/>
      <c r="C300" s="302" t="s">
        <v>19</v>
      </c>
      <c r="D300" s="302" t="s">
        <v>937</v>
      </c>
      <c r="E300" s="17" t="s">
        <v>19</v>
      </c>
      <c r="F300" s="303">
        <v>0</v>
      </c>
      <c r="G300" s="38"/>
      <c r="H300" s="44"/>
    </row>
    <row r="301" s="2" customFormat="1" ht="16.8" customHeight="1">
      <c r="A301" s="38"/>
      <c r="B301" s="44"/>
      <c r="C301" s="302" t="s">
        <v>938</v>
      </c>
      <c r="D301" s="302" t="s">
        <v>939</v>
      </c>
      <c r="E301" s="17" t="s">
        <v>19</v>
      </c>
      <c r="F301" s="303">
        <v>2.839</v>
      </c>
      <c r="G301" s="38"/>
      <c r="H301" s="44"/>
    </row>
    <row r="302" s="2" customFormat="1" ht="16.8" customHeight="1">
      <c r="A302" s="38"/>
      <c r="B302" s="44"/>
      <c r="C302" s="304" t="s">
        <v>6864</v>
      </c>
      <c r="D302" s="38"/>
      <c r="E302" s="38"/>
      <c r="F302" s="38"/>
      <c r="G302" s="38"/>
      <c r="H302" s="44"/>
    </row>
    <row r="303" s="2" customFormat="1" ht="16.8" customHeight="1">
      <c r="A303" s="38"/>
      <c r="B303" s="44"/>
      <c r="C303" s="302" t="s">
        <v>933</v>
      </c>
      <c r="D303" s="302" t="s">
        <v>6890</v>
      </c>
      <c r="E303" s="17" t="s">
        <v>302</v>
      </c>
      <c r="F303" s="303">
        <v>3.2330000000000001</v>
      </c>
      <c r="G303" s="38"/>
      <c r="H303" s="44"/>
    </row>
    <row r="304" s="2" customFormat="1" ht="16.8" customHeight="1">
      <c r="A304" s="38"/>
      <c r="B304" s="44"/>
      <c r="C304" s="298" t="s">
        <v>949</v>
      </c>
      <c r="D304" s="299" t="s">
        <v>949</v>
      </c>
      <c r="E304" s="300" t="s">
        <v>19</v>
      </c>
      <c r="F304" s="301">
        <v>44</v>
      </c>
      <c r="G304" s="38"/>
      <c r="H304" s="44"/>
    </row>
    <row r="305" s="2" customFormat="1" ht="16.8" customHeight="1">
      <c r="A305" s="38"/>
      <c r="B305" s="44"/>
      <c r="C305" s="302" t="s">
        <v>949</v>
      </c>
      <c r="D305" s="302" t="s">
        <v>950</v>
      </c>
      <c r="E305" s="17" t="s">
        <v>19</v>
      </c>
      <c r="F305" s="303">
        <v>44</v>
      </c>
      <c r="G305" s="38"/>
      <c r="H305" s="44"/>
    </row>
    <row r="306" s="2" customFormat="1" ht="16.8" customHeight="1">
      <c r="A306" s="38"/>
      <c r="B306" s="44"/>
      <c r="C306" s="298" t="s">
        <v>956</v>
      </c>
      <c r="D306" s="299" t="s">
        <v>956</v>
      </c>
      <c r="E306" s="300" t="s">
        <v>19</v>
      </c>
      <c r="F306" s="301">
        <v>48</v>
      </c>
      <c r="G306" s="38"/>
      <c r="H306" s="44"/>
    </row>
    <row r="307" s="2" customFormat="1" ht="16.8" customHeight="1">
      <c r="A307" s="38"/>
      <c r="B307" s="44"/>
      <c r="C307" s="302" t="s">
        <v>956</v>
      </c>
      <c r="D307" s="302" t="s">
        <v>957</v>
      </c>
      <c r="E307" s="17" t="s">
        <v>19</v>
      </c>
      <c r="F307" s="303">
        <v>48</v>
      </c>
      <c r="G307" s="38"/>
      <c r="H307" s="44"/>
    </row>
    <row r="308" s="2" customFormat="1" ht="16.8" customHeight="1">
      <c r="A308" s="38"/>
      <c r="B308" s="44"/>
      <c r="C308" s="298" t="s">
        <v>431</v>
      </c>
      <c r="D308" s="299" t="s">
        <v>431</v>
      </c>
      <c r="E308" s="300" t="s">
        <v>19</v>
      </c>
      <c r="F308" s="301">
        <v>6</v>
      </c>
      <c r="G308" s="38"/>
      <c r="H308" s="44"/>
    </row>
    <row r="309" s="2" customFormat="1" ht="16.8" customHeight="1">
      <c r="A309" s="38"/>
      <c r="B309" s="44"/>
      <c r="C309" s="302" t="s">
        <v>431</v>
      </c>
      <c r="D309" s="302" t="s">
        <v>1071</v>
      </c>
      <c r="E309" s="17" t="s">
        <v>19</v>
      </c>
      <c r="F309" s="303">
        <v>6</v>
      </c>
      <c r="G309" s="38"/>
      <c r="H309" s="44"/>
    </row>
    <row r="310" s="2" customFormat="1" ht="16.8" customHeight="1">
      <c r="A310" s="38"/>
      <c r="B310" s="44"/>
      <c r="C310" s="298" t="s">
        <v>432</v>
      </c>
      <c r="D310" s="299" t="s">
        <v>432</v>
      </c>
      <c r="E310" s="300" t="s">
        <v>19</v>
      </c>
      <c r="F310" s="301">
        <v>8</v>
      </c>
      <c r="G310" s="38"/>
      <c r="H310" s="44"/>
    </row>
    <row r="311" s="2" customFormat="1" ht="16.8" customHeight="1">
      <c r="A311" s="38"/>
      <c r="B311" s="44"/>
      <c r="C311" s="302" t="s">
        <v>432</v>
      </c>
      <c r="D311" s="302" t="s">
        <v>1076</v>
      </c>
      <c r="E311" s="17" t="s">
        <v>19</v>
      </c>
      <c r="F311" s="303">
        <v>8</v>
      </c>
      <c r="G311" s="38"/>
      <c r="H311" s="44"/>
    </row>
    <row r="312" s="2" customFormat="1" ht="16.8" customHeight="1">
      <c r="A312" s="38"/>
      <c r="B312" s="44"/>
      <c r="C312" s="304" t="s">
        <v>6864</v>
      </c>
      <c r="D312" s="38"/>
      <c r="E312" s="38"/>
      <c r="F312" s="38"/>
      <c r="G312" s="38"/>
      <c r="H312" s="44"/>
    </row>
    <row r="313" s="2" customFormat="1" ht="16.8" customHeight="1">
      <c r="A313" s="38"/>
      <c r="B313" s="44"/>
      <c r="C313" s="302" t="s">
        <v>1073</v>
      </c>
      <c r="D313" s="302" t="s">
        <v>1074</v>
      </c>
      <c r="E313" s="17" t="s">
        <v>341</v>
      </c>
      <c r="F313" s="303">
        <v>14</v>
      </c>
      <c r="G313" s="38"/>
      <c r="H313" s="44"/>
    </row>
    <row r="314" s="2" customFormat="1" ht="16.8" customHeight="1">
      <c r="A314" s="38"/>
      <c r="B314" s="44"/>
      <c r="C314" s="298" t="s">
        <v>963</v>
      </c>
      <c r="D314" s="299" t="s">
        <v>963</v>
      </c>
      <c r="E314" s="300" t="s">
        <v>19</v>
      </c>
      <c r="F314" s="301">
        <v>56.115000000000002</v>
      </c>
      <c r="G314" s="38"/>
      <c r="H314" s="44"/>
    </row>
    <row r="315" s="2" customFormat="1" ht="16.8" customHeight="1">
      <c r="A315" s="38"/>
      <c r="B315" s="44"/>
      <c r="C315" s="302" t="s">
        <v>963</v>
      </c>
      <c r="D315" s="302" t="s">
        <v>964</v>
      </c>
      <c r="E315" s="17" t="s">
        <v>19</v>
      </c>
      <c r="F315" s="303">
        <v>56.115000000000002</v>
      </c>
      <c r="G315" s="38"/>
      <c r="H315" s="44"/>
    </row>
    <row r="316" s="2" customFormat="1" ht="16.8" customHeight="1">
      <c r="A316" s="38"/>
      <c r="B316" s="44"/>
      <c r="C316" s="298" t="s">
        <v>970</v>
      </c>
      <c r="D316" s="299" t="s">
        <v>970</v>
      </c>
      <c r="E316" s="300" t="s">
        <v>19</v>
      </c>
      <c r="F316" s="301">
        <v>562.08000000000004</v>
      </c>
      <c r="G316" s="38"/>
      <c r="H316" s="44"/>
    </row>
    <row r="317" s="2" customFormat="1" ht="16.8" customHeight="1">
      <c r="A317" s="38"/>
      <c r="B317" s="44"/>
      <c r="C317" s="302" t="s">
        <v>970</v>
      </c>
      <c r="D317" s="302" t="s">
        <v>971</v>
      </c>
      <c r="E317" s="17" t="s">
        <v>19</v>
      </c>
      <c r="F317" s="303">
        <v>562.08000000000004</v>
      </c>
      <c r="G317" s="38"/>
      <c r="H317" s="44"/>
    </row>
    <row r="318" s="2" customFormat="1" ht="16.8" customHeight="1">
      <c r="A318" s="38"/>
      <c r="B318" s="44"/>
      <c r="C318" s="304" t="s">
        <v>6864</v>
      </c>
      <c r="D318" s="38"/>
      <c r="E318" s="38"/>
      <c r="F318" s="38"/>
      <c r="G318" s="38"/>
      <c r="H318" s="44"/>
    </row>
    <row r="319" s="2" customFormat="1" ht="16.8" customHeight="1">
      <c r="A319" s="38"/>
      <c r="B319" s="44"/>
      <c r="C319" s="302" t="s">
        <v>966</v>
      </c>
      <c r="D319" s="302" t="s">
        <v>6891</v>
      </c>
      <c r="E319" s="17" t="s">
        <v>391</v>
      </c>
      <c r="F319" s="303">
        <v>1001.97</v>
      </c>
      <c r="G319" s="38"/>
      <c r="H319" s="44"/>
    </row>
    <row r="320" s="2" customFormat="1" ht="16.8" customHeight="1">
      <c r="A320" s="38"/>
      <c r="B320" s="44"/>
      <c r="C320" s="298" t="s">
        <v>550</v>
      </c>
      <c r="D320" s="299" t="s">
        <v>550</v>
      </c>
      <c r="E320" s="300" t="s">
        <v>19</v>
      </c>
      <c r="F320" s="301">
        <v>1.764</v>
      </c>
      <c r="G320" s="38"/>
      <c r="H320" s="44"/>
    </row>
    <row r="321" s="2" customFormat="1" ht="16.8" customHeight="1">
      <c r="A321" s="38"/>
      <c r="B321" s="44"/>
      <c r="C321" s="302" t="s">
        <v>550</v>
      </c>
      <c r="D321" s="302" t="s">
        <v>551</v>
      </c>
      <c r="E321" s="17" t="s">
        <v>19</v>
      </c>
      <c r="F321" s="303">
        <v>1.764</v>
      </c>
      <c r="G321" s="38"/>
      <c r="H321" s="44"/>
    </row>
    <row r="322" s="2" customFormat="1" ht="16.8" customHeight="1">
      <c r="A322" s="38"/>
      <c r="B322" s="44"/>
      <c r="C322" s="304" t="s">
        <v>6864</v>
      </c>
      <c r="D322" s="38"/>
      <c r="E322" s="38"/>
      <c r="F322" s="38"/>
      <c r="G322" s="38"/>
      <c r="H322" s="44"/>
    </row>
    <row r="323" s="2" customFormat="1" ht="16.8" customHeight="1">
      <c r="A323" s="38"/>
      <c r="B323" s="44"/>
      <c r="C323" s="302" t="s">
        <v>546</v>
      </c>
      <c r="D323" s="302" t="s">
        <v>6892</v>
      </c>
      <c r="E323" s="17" t="s">
        <v>293</v>
      </c>
      <c r="F323" s="303">
        <v>3.2200000000000002</v>
      </c>
      <c r="G323" s="38"/>
      <c r="H323" s="44"/>
    </row>
    <row r="324" s="2" customFormat="1" ht="16.8" customHeight="1">
      <c r="A324" s="38"/>
      <c r="B324" s="44"/>
      <c r="C324" s="298" t="s">
        <v>982</v>
      </c>
      <c r="D324" s="299" t="s">
        <v>982</v>
      </c>
      <c r="E324" s="300" t="s">
        <v>19</v>
      </c>
      <c r="F324" s="301">
        <v>57.125999999999998</v>
      </c>
      <c r="G324" s="38"/>
      <c r="H324" s="44"/>
    </row>
    <row r="325" s="2" customFormat="1" ht="16.8" customHeight="1">
      <c r="A325" s="38"/>
      <c r="B325" s="44"/>
      <c r="C325" s="302" t="s">
        <v>19</v>
      </c>
      <c r="D325" s="302" t="s">
        <v>981</v>
      </c>
      <c r="E325" s="17" t="s">
        <v>19</v>
      </c>
      <c r="F325" s="303">
        <v>0</v>
      </c>
      <c r="G325" s="38"/>
      <c r="H325" s="44"/>
    </row>
    <row r="326" s="2" customFormat="1" ht="16.8" customHeight="1">
      <c r="A326" s="38"/>
      <c r="B326" s="44"/>
      <c r="C326" s="302" t="s">
        <v>982</v>
      </c>
      <c r="D326" s="302" t="s">
        <v>983</v>
      </c>
      <c r="E326" s="17" t="s">
        <v>19</v>
      </c>
      <c r="F326" s="303">
        <v>57.125999999999998</v>
      </c>
      <c r="G326" s="38"/>
      <c r="H326" s="44"/>
    </row>
    <row r="327" s="2" customFormat="1" ht="16.8" customHeight="1">
      <c r="A327" s="38"/>
      <c r="B327" s="44"/>
      <c r="C327" s="304" t="s">
        <v>6864</v>
      </c>
      <c r="D327" s="38"/>
      <c r="E327" s="38"/>
      <c r="F327" s="38"/>
      <c r="G327" s="38"/>
      <c r="H327" s="44"/>
    </row>
    <row r="328" s="2" customFormat="1" ht="16.8" customHeight="1">
      <c r="A328" s="38"/>
      <c r="B328" s="44"/>
      <c r="C328" s="302" t="s">
        <v>977</v>
      </c>
      <c r="D328" s="302" t="s">
        <v>6893</v>
      </c>
      <c r="E328" s="17" t="s">
        <v>391</v>
      </c>
      <c r="F328" s="303">
        <v>112.602</v>
      </c>
      <c r="G328" s="38"/>
      <c r="H328" s="44"/>
    </row>
    <row r="329" s="2" customFormat="1" ht="16.8" customHeight="1">
      <c r="A329" s="38"/>
      <c r="B329" s="44"/>
      <c r="C329" s="298" t="s">
        <v>999</v>
      </c>
      <c r="D329" s="299" t="s">
        <v>999</v>
      </c>
      <c r="E329" s="300" t="s">
        <v>19</v>
      </c>
      <c r="F329" s="301">
        <v>16.199999999999999</v>
      </c>
      <c r="G329" s="38"/>
      <c r="H329" s="44"/>
    </row>
    <row r="330" s="2" customFormat="1" ht="16.8" customHeight="1">
      <c r="A330" s="38"/>
      <c r="B330" s="44"/>
      <c r="C330" s="302" t="s">
        <v>999</v>
      </c>
      <c r="D330" s="302" t="s">
        <v>1000</v>
      </c>
      <c r="E330" s="17" t="s">
        <v>19</v>
      </c>
      <c r="F330" s="303">
        <v>16.199999999999999</v>
      </c>
      <c r="G330" s="38"/>
      <c r="H330" s="44"/>
    </row>
    <row r="331" s="2" customFormat="1" ht="16.8" customHeight="1">
      <c r="A331" s="38"/>
      <c r="B331" s="44"/>
      <c r="C331" s="298" t="s">
        <v>1006</v>
      </c>
      <c r="D331" s="299" t="s">
        <v>1006</v>
      </c>
      <c r="E331" s="300" t="s">
        <v>19</v>
      </c>
      <c r="F331" s="301">
        <v>16.199999999999999</v>
      </c>
      <c r="G331" s="38"/>
      <c r="H331" s="44"/>
    </row>
    <row r="332" s="2" customFormat="1" ht="16.8" customHeight="1">
      <c r="A332" s="38"/>
      <c r="B332" s="44"/>
      <c r="C332" s="302" t="s">
        <v>1006</v>
      </c>
      <c r="D332" s="302" t="s">
        <v>1000</v>
      </c>
      <c r="E332" s="17" t="s">
        <v>19</v>
      </c>
      <c r="F332" s="303">
        <v>16.199999999999999</v>
      </c>
      <c r="G332" s="38"/>
      <c r="H332" s="44"/>
    </row>
    <row r="333" s="2" customFormat="1" ht="16.8" customHeight="1">
      <c r="A333" s="38"/>
      <c r="B333" s="44"/>
      <c r="C333" s="298" t="s">
        <v>1013</v>
      </c>
      <c r="D333" s="299" t="s">
        <v>1013</v>
      </c>
      <c r="E333" s="300" t="s">
        <v>19</v>
      </c>
      <c r="F333" s="301">
        <v>110.29300000000001</v>
      </c>
      <c r="G333" s="38"/>
      <c r="H333" s="44"/>
    </row>
    <row r="334" s="2" customFormat="1" ht="16.8" customHeight="1">
      <c r="A334" s="38"/>
      <c r="B334" s="44"/>
      <c r="C334" s="302" t="s">
        <v>19</v>
      </c>
      <c r="D334" s="302" t="s">
        <v>1012</v>
      </c>
      <c r="E334" s="17" t="s">
        <v>19</v>
      </c>
      <c r="F334" s="303">
        <v>0</v>
      </c>
      <c r="G334" s="38"/>
      <c r="H334" s="44"/>
    </row>
    <row r="335" s="2" customFormat="1" ht="16.8" customHeight="1">
      <c r="A335" s="38"/>
      <c r="B335" s="44"/>
      <c r="C335" s="302" t="s">
        <v>1013</v>
      </c>
      <c r="D335" s="302" t="s">
        <v>1014</v>
      </c>
      <c r="E335" s="17" t="s">
        <v>19</v>
      </c>
      <c r="F335" s="303">
        <v>110.29300000000001</v>
      </c>
      <c r="G335" s="38"/>
      <c r="H335" s="44"/>
    </row>
    <row r="336" s="2" customFormat="1" ht="16.8" customHeight="1">
      <c r="A336" s="38"/>
      <c r="B336" s="44"/>
      <c r="C336" s="298" t="s">
        <v>1020</v>
      </c>
      <c r="D336" s="299" t="s">
        <v>1020</v>
      </c>
      <c r="E336" s="300" t="s">
        <v>19</v>
      </c>
      <c r="F336" s="301">
        <v>110.29300000000001</v>
      </c>
      <c r="G336" s="38"/>
      <c r="H336" s="44"/>
    </row>
    <row r="337" s="2" customFormat="1" ht="16.8" customHeight="1">
      <c r="A337" s="38"/>
      <c r="B337" s="44"/>
      <c r="C337" s="302" t="s">
        <v>19</v>
      </c>
      <c r="D337" s="302" t="s">
        <v>1012</v>
      </c>
      <c r="E337" s="17" t="s">
        <v>19</v>
      </c>
      <c r="F337" s="303">
        <v>0</v>
      </c>
      <c r="G337" s="38"/>
      <c r="H337" s="44"/>
    </row>
    <row r="338" s="2" customFormat="1" ht="16.8" customHeight="1">
      <c r="A338" s="38"/>
      <c r="B338" s="44"/>
      <c r="C338" s="302" t="s">
        <v>1020</v>
      </c>
      <c r="D338" s="302" t="s">
        <v>1014</v>
      </c>
      <c r="E338" s="17" t="s">
        <v>19</v>
      </c>
      <c r="F338" s="303">
        <v>110.29300000000001</v>
      </c>
      <c r="G338" s="38"/>
      <c r="H338" s="44"/>
    </row>
    <row r="339" s="2" customFormat="1" ht="16.8" customHeight="1">
      <c r="A339" s="38"/>
      <c r="B339" s="44"/>
      <c r="C339" s="298" t="s">
        <v>1026</v>
      </c>
      <c r="D339" s="299" t="s">
        <v>1026</v>
      </c>
      <c r="E339" s="300" t="s">
        <v>19</v>
      </c>
      <c r="F339" s="301">
        <v>100.474</v>
      </c>
      <c r="G339" s="38"/>
      <c r="H339" s="44"/>
    </row>
    <row r="340" s="2" customFormat="1" ht="16.8" customHeight="1">
      <c r="A340" s="38"/>
      <c r="B340" s="44"/>
      <c r="C340" s="302" t="s">
        <v>1026</v>
      </c>
      <c r="D340" s="302" t="s">
        <v>1027</v>
      </c>
      <c r="E340" s="17" t="s">
        <v>19</v>
      </c>
      <c r="F340" s="303">
        <v>100.474</v>
      </c>
      <c r="G340" s="38"/>
      <c r="H340" s="44"/>
    </row>
    <row r="341" s="2" customFormat="1" ht="16.8" customHeight="1">
      <c r="A341" s="38"/>
      <c r="B341" s="44"/>
      <c r="C341" s="298" t="s">
        <v>1033</v>
      </c>
      <c r="D341" s="299" t="s">
        <v>1033</v>
      </c>
      <c r="E341" s="300" t="s">
        <v>19</v>
      </c>
      <c r="F341" s="301">
        <v>4.2939999999999996</v>
      </c>
      <c r="G341" s="38"/>
      <c r="H341" s="44"/>
    </row>
    <row r="342" s="2" customFormat="1" ht="16.8" customHeight="1">
      <c r="A342" s="38"/>
      <c r="B342" s="44"/>
      <c r="C342" s="302" t="s">
        <v>1033</v>
      </c>
      <c r="D342" s="302" t="s">
        <v>1034</v>
      </c>
      <c r="E342" s="17" t="s">
        <v>19</v>
      </c>
      <c r="F342" s="303">
        <v>4.2939999999999996</v>
      </c>
      <c r="G342" s="38"/>
      <c r="H342" s="44"/>
    </row>
    <row r="343" s="2" customFormat="1" ht="16.8" customHeight="1">
      <c r="A343" s="38"/>
      <c r="B343" s="44"/>
      <c r="C343" s="298" t="s">
        <v>1040</v>
      </c>
      <c r="D343" s="299" t="s">
        <v>1040</v>
      </c>
      <c r="E343" s="300" t="s">
        <v>19</v>
      </c>
      <c r="F343" s="301">
        <v>104.56</v>
      </c>
      <c r="G343" s="38"/>
      <c r="H343" s="44"/>
    </row>
    <row r="344" s="2" customFormat="1" ht="16.8" customHeight="1">
      <c r="A344" s="38"/>
      <c r="B344" s="44"/>
      <c r="C344" s="302" t="s">
        <v>1040</v>
      </c>
      <c r="D344" s="302" t="s">
        <v>1041</v>
      </c>
      <c r="E344" s="17" t="s">
        <v>19</v>
      </c>
      <c r="F344" s="303">
        <v>104.56</v>
      </c>
      <c r="G344" s="38"/>
      <c r="H344" s="44"/>
    </row>
    <row r="345" s="2" customFormat="1" ht="16.8" customHeight="1">
      <c r="A345" s="38"/>
      <c r="B345" s="44"/>
      <c r="C345" s="298" t="s">
        <v>1047</v>
      </c>
      <c r="D345" s="299" t="s">
        <v>1047</v>
      </c>
      <c r="E345" s="300" t="s">
        <v>19</v>
      </c>
      <c r="F345" s="301">
        <v>53.060000000000002</v>
      </c>
      <c r="G345" s="38"/>
      <c r="H345" s="44"/>
    </row>
    <row r="346" s="2" customFormat="1" ht="16.8" customHeight="1">
      <c r="A346" s="38"/>
      <c r="B346" s="44"/>
      <c r="C346" s="302" t="s">
        <v>1047</v>
      </c>
      <c r="D346" s="302" t="s">
        <v>1048</v>
      </c>
      <c r="E346" s="17" t="s">
        <v>19</v>
      </c>
      <c r="F346" s="303">
        <v>53.060000000000002</v>
      </c>
      <c r="G346" s="38"/>
      <c r="H346" s="44"/>
    </row>
    <row r="347" s="2" customFormat="1" ht="16.8" customHeight="1">
      <c r="A347" s="38"/>
      <c r="B347" s="44"/>
      <c r="C347" s="298" t="s">
        <v>1059</v>
      </c>
      <c r="D347" s="299" t="s">
        <v>1059</v>
      </c>
      <c r="E347" s="300" t="s">
        <v>19</v>
      </c>
      <c r="F347" s="301">
        <v>13.5</v>
      </c>
      <c r="G347" s="38"/>
      <c r="H347" s="44"/>
    </row>
    <row r="348" s="2" customFormat="1" ht="16.8" customHeight="1">
      <c r="A348" s="38"/>
      <c r="B348" s="44"/>
      <c r="C348" s="302" t="s">
        <v>1059</v>
      </c>
      <c r="D348" s="302" t="s">
        <v>1060</v>
      </c>
      <c r="E348" s="17" t="s">
        <v>19</v>
      </c>
      <c r="F348" s="303">
        <v>13.5</v>
      </c>
      <c r="G348" s="38"/>
      <c r="H348" s="44"/>
    </row>
    <row r="349" s="2" customFormat="1" ht="16.8" customHeight="1">
      <c r="A349" s="38"/>
      <c r="B349" s="44"/>
      <c r="C349" s="298" t="s">
        <v>444</v>
      </c>
      <c r="D349" s="299" t="s">
        <v>444</v>
      </c>
      <c r="E349" s="300" t="s">
        <v>19</v>
      </c>
      <c r="F349" s="301">
        <v>140.13</v>
      </c>
      <c r="G349" s="38"/>
      <c r="H349" s="44"/>
    </row>
    <row r="350" s="2" customFormat="1" ht="16.8" customHeight="1">
      <c r="A350" s="38"/>
      <c r="B350" s="44"/>
      <c r="C350" s="302" t="s">
        <v>444</v>
      </c>
      <c r="D350" s="302" t="s">
        <v>1066</v>
      </c>
      <c r="E350" s="17" t="s">
        <v>19</v>
      </c>
      <c r="F350" s="303">
        <v>140.13</v>
      </c>
      <c r="G350" s="38"/>
      <c r="H350" s="44"/>
    </row>
    <row r="351" s="2" customFormat="1" ht="16.8" customHeight="1">
      <c r="A351" s="38"/>
      <c r="B351" s="44"/>
      <c r="C351" s="298" t="s">
        <v>446</v>
      </c>
      <c r="D351" s="299" t="s">
        <v>446</v>
      </c>
      <c r="E351" s="300" t="s">
        <v>19</v>
      </c>
      <c r="F351" s="301">
        <v>140.13</v>
      </c>
      <c r="G351" s="38"/>
      <c r="H351" s="44"/>
    </row>
    <row r="352" s="2" customFormat="1" ht="16.8" customHeight="1">
      <c r="A352" s="38"/>
      <c r="B352" s="44"/>
      <c r="C352" s="302" t="s">
        <v>446</v>
      </c>
      <c r="D352" s="302" t="s">
        <v>1085</v>
      </c>
      <c r="E352" s="17" t="s">
        <v>19</v>
      </c>
      <c r="F352" s="303">
        <v>140.13</v>
      </c>
      <c r="G352" s="38"/>
      <c r="H352" s="44"/>
    </row>
    <row r="353" s="2" customFormat="1" ht="16.8" customHeight="1">
      <c r="A353" s="38"/>
      <c r="B353" s="44"/>
      <c r="C353" s="298" t="s">
        <v>1091</v>
      </c>
      <c r="D353" s="299" t="s">
        <v>1091</v>
      </c>
      <c r="E353" s="300" t="s">
        <v>19</v>
      </c>
      <c r="F353" s="301">
        <v>1137</v>
      </c>
      <c r="G353" s="38"/>
      <c r="H353" s="44"/>
    </row>
    <row r="354" s="2" customFormat="1" ht="16.8" customHeight="1">
      <c r="A354" s="38"/>
      <c r="B354" s="44"/>
      <c r="C354" s="302" t="s">
        <v>1091</v>
      </c>
      <c r="D354" s="302" t="s">
        <v>1092</v>
      </c>
      <c r="E354" s="17" t="s">
        <v>19</v>
      </c>
      <c r="F354" s="303">
        <v>1137</v>
      </c>
      <c r="G354" s="38"/>
      <c r="H354" s="44"/>
    </row>
    <row r="355" s="2" customFormat="1" ht="16.8" customHeight="1">
      <c r="A355" s="38"/>
      <c r="B355" s="44"/>
      <c r="C355" s="298" t="s">
        <v>1098</v>
      </c>
      <c r="D355" s="299" t="s">
        <v>1098</v>
      </c>
      <c r="E355" s="300" t="s">
        <v>19</v>
      </c>
      <c r="F355" s="301">
        <v>860.89999999999998</v>
      </c>
      <c r="G355" s="38"/>
      <c r="H355" s="44"/>
    </row>
    <row r="356" s="2" customFormat="1" ht="16.8" customHeight="1">
      <c r="A356" s="38"/>
      <c r="B356" s="44"/>
      <c r="C356" s="302" t="s">
        <v>1098</v>
      </c>
      <c r="D356" s="302" t="s">
        <v>1099</v>
      </c>
      <c r="E356" s="17" t="s">
        <v>19</v>
      </c>
      <c r="F356" s="303">
        <v>860.89999999999998</v>
      </c>
      <c r="G356" s="38"/>
      <c r="H356" s="44"/>
    </row>
    <row r="357" s="2" customFormat="1" ht="16.8" customHeight="1">
      <c r="A357" s="38"/>
      <c r="B357" s="44"/>
      <c r="C357" s="298" t="s">
        <v>1105</v>
      </c>
      <c r="D357" s="299" t="s">
        <v>1105</v>
      </c>
      <c r="E357" s="300" t="s">
        <v>19</v>
      </c>
      <c r="F357" s="301">
        <v>860.89999999999998</v>
      </c>
      <c r="G357" s="38"/>
      <c r="H357" s="44"/>
    </row>
    <row r="358" s="2" customFormat="1" ht="16.8" customHeight="1">
      <c r="A358" s="38"/>
      <c r="B358" s="44"/>
      <c r="C358" s="302" t="s">
        <v>1105</v>
      </c>
      <c r="D358" s="302" t="s">
        <v>1106</v>
      </c>
      <c r="E358" s="17" t="s">
        <v>19</v>
      </c>
      <c r="F358" s="303">
        <v>860.89999999999998</v>
      </c>
      <c r="G358" s="38"/>
      <c r="H358" s="44"/>
    </row>
    <row r="359" s="2" customFormat="1" ht="16.8" customHeight="1">
      <c r="A359" s="38"/>
      <c r="B359" s="44"/>
      <c r="C359" s="298" t="s">
        <v>1112</v>
      </c>
      <c r="D359" s="299" t="s">
        <v>1112</v>
      </c>
      <c r="E359" s="300" t="s">
        <v>19</v>
      </c>
      <c r="F359" s="301">
        <v>1721.8</v>
      </c>
      <c r="G359" s="38"/>
      <c r="H359" s="44"/>
    </row>
    <row r="360" s="2" customFormat="1" ht="16.8" customHeight="1">
      <c r="A360" s="38"/>
      <c r="B360" s="44"/>
      <c r="C360" s="302" t="s">
        <v>1112</v>
      </c>
      <c r="D360" s="302" t="s">
        <v>1113</v>
      </c>
      <c r="E360" s="17" t="s">
        <v>19</v>
      </c>
      <c r="F360" s="303">
        <v>1721.8</v>
      </c>
      <c r="G360" s="38"/>
      <c r="H360" s="44"/>
    </row>
    <row r="361" s="2" customFormat="1" ht="16.8" customHeight="1">
      <c r="A361" s="38"/>
      <c r="B361" s="44"/>
      <c r="C361" s="298" t="s">
        <v>1119</v>
      </c>
      <c r="D361" s="299" t="s">
        <v>1119</v>
      </c>
      <c r="E361" s="300" t="s">
        <v>19</v>
      </c>
      <c r="F361" s="301">
        <v>860.87</v>
      </c>
      <c r="G361" s="38"/>
      <c r="H361" s="44"/>
    </row>
    <row r="362" s="2" customFormat="1" ht="16.8" customHeight="1">
      <c r="A362" s="38"/>
      <c r="B362" s="44"/>
      <c r="C362" s="302" t="s">
        <v>1119</v>
      </c>
      <c r="D362" s="302" t="s">
        <v>1120</v>
      </c>
      <c r="E362" s="17" t="s">
        <v>19</v>
      </c>
      <c r="F362" s="303">
        <v>860.87</v>
      </c>
      <c r="G362" s="38"/>
      <c r="H362" s="44"/>
    </row>
    <row r="363" s="2" customFormat="1" ht="16.8" customHeight="1">
      <c r="A363" s="38"/>
      <c r="B363" s="44"/>
      <c r="C363" s="298" t="s">
        <v>1127</v>
      </c>
      <c r="D363" s="299" t="s">
        <v>1127</v>
      </c>
      <c r="E363" s="300" t="s">
        <v>19</v>
      </c>
      <c r="F363" s="301">
        <v>722.20000000000005</v>
      </c>
      <c r="G363" s="38"/>
      <c r="H363" s="44"/>
    </row>
    <row r="364" s="2" customFormat="1" ht="16.8" customHeight="1">
      <c r="A364" s="38"/>
      <c r="B364" s="44"/>
      <c r="C364" s="302" t="s">
        <v>1127</v>
      </c>
      <c r="D364" s="302" t="s">
        <v>1128</v>
      </c>
      <c r="E364" s="17" t="s">
        <v>19</v>
      </c>
      <c r="F364" s="303">
        <v>722.20000000000005</v>
      </c>
      <c r="G364" s="38"/>
      <c r="H364" s="44"/>
    </row>
    <row r="365" s="2" customFormat="1" ht="16.8" customHeight="1">
      <c r="A365" s="38"/>
      <c r="B365" s="44"/>
      <c r="C365" s="298" t="s">
        <v>358</v>
      </c>
      <c r="D365" s="299" t="s">
        <v>358</v>
      </c>
      <c r="E365" s="300" t="s">
        <v>19</v>
      </c>
      <c r="F365" s="301">
        <v>142.59800000000001</v>
      </c>
      <c r="G365" s="38"/>
      <c r="H365" s="44"/>
    </row>
    <row r="366" s="2" customFormat="1" ht="16.8" customHeight="1">
      <c r="A366" s="38"/>
      <c r="B366" s="44"/>
      <c r="C366" s="302" t="s">
        <v>358</v>
      </c>
      <c r="D366" s="302" t="s">
        <v>562</v>
      </c>
      <c r="E366" s="17" t="s">
        <v>19</v>
      </c>
      <c r="F366" s="303">
        <v>142.59800000000001</v>
      </c>
      <c r="G366" s="38"/>
      <c r="H366" s="44"/>
    </row>
    <row r="367" s="2" customFormat="1" ht="16.8" customHeight="1">
      <c r="A367" s="38"/>
      <c r="B367" s="44"/>
      <c r="C367" s="298" t="s">
        <v>1134</v>
      </c>
      <c r="D367" s="299" t="s">
        <v>1134</v>
      </c>
      <c r="E367" s="300" t="s">
        <v>19</v>
      </c>
      <c r="F367" s="301">
        <v>280.22500000000002</v>
      </c>
      <c r="G367" s="38"/>
      <c r="H367" s="44"/>
    </row>
    <row r="368" s="2" customFormat="1" ht="16.8" customHeight="1">
      <c r="A368" s="38"/>
      <c r="B368" s="44"/>
      <c r="C368" s="302" t="s">
        <v>1134</v>
      </c>
      <c r="D368" s="302" t="s">
        <v>1135</v>
      </c>
      <c r="E368" s="17" t="s">
        <v>19</v>
      </c>
      <c r="F368" s="303">
        <v>280.22500000000002</v>
      </c>
      <c r="G368" s="38"/>
      <c r="H368" s="44"/>
    </row>
    <row r="369" s="2" customFormat="1" ht="16.8" customHeight="1">
      <c r="A369" s="38"/>
      <c r="B369" s="44"/>
      <c r="C369" s="298" t="s">
        <v>1141</v>
      </c>
      <c r="D369" s="299" t="s">
        <v>1141</v>
      </c>
      <c r="E369" s="300" t="s">
        <v>19</v>
      </c>
      <c r="F369" s="301">
        <v>116</v>
      </c>
      <c r="G369" s="38"/>
      <c r="H369" s="44"/>
    </row>
    <row r="370" s="2" customFormat="1" ht="16.8" customHeight="1">
      <c r="A370" s="38"/>
      <c r="B370" s="44"/>
      <c r="C370" s="302" t="s">
        <v>1141</v>
      </c>
      <c r="D370" s="302" t="s">
        <v>1142</v>
      </c>
      <c r="E370" s="17" t="s">
        <v>19</v>
      </c>
      <c r="F370" s="303">
        <v>116</v>
      </c>
      <c r="G370" s="38"/>
      <c r="H370" s="44"/>
    </row>
    <row r="371" s="2" customFormat="1" ht="16.8" customHeight="1">
      <c r="A371" s="38"/>
      <c r="B371" s="44"/>
      <c r="C371" s="298" t="s">
        <v>1299</v>
      </c>
      <c r="D371" s="299" t="s">
        <v>1299</v>
      </c>
      <c r="E371" s="300" t="s">
        <v>19</v>
      </c>
      <c r="F371" s="301">
        <v>0.375</v>
      </c>
      <c r="G371" s="38"/>
      <c r="H371" s="44"/>
    </row>
    <row r="372" s="2" customFormat="1" ht="16.8" customHeight="1">
      <c r="A372" s="38"/>
      <c r="B372" s="44"/>
      <c r="C372" s="302" t="s">
        <v>1299</v>
      </c>
      <c r="D372" s="302" t="s">
        <v>1300</v>
      </c>
      <c r="E372" s="17" t="s">
        <v>19</v>
      </c>
      <c r="F372" s="303">
        <v>0.375</v>
      </c>
      <c r="G372" s="38"/>
      <c r="H372" s="44"/>
    </row>
    <row r="373" s="2" customFormat="1" ht="16.8" customHeight="1">
      <c r="A373" s="38"/>
      <c r="B373" s="44"/>
      <c r="C373" s="298" t="s">
        <v>1306</v>
      </c>
      <c r="D373" s="299" t="s">
        <v>1306</v>
      </c>
      <c r="E373" s="300" t="s">
        <v>19</v>
      </c>
      <c r="F373" s="301">
        <v>406.32999999999998</v>
      </c>
      <c r="G373" s="38"/>
      <c r="H373" s="44"/>
    </row>
    <row r="374" s="2" customFormat="1" ht="16.8" customHeight="1">
      <c r="A374" s="38"/>
      <c r="B374" s="44"/>
      <c r="C374" s="302" t="s">
        <v>1306</v>
      </c>
      <c r="D374" s="302" t="s">
        <v>1307</v>
      </c>
      <c r="E374" s="17" t="s">
        <v>19</v>
      </c>
      <c r="F374" s="303">
        <v>406.32999999999998</v>
      </c>
      <c r="G374" s="38"/>
      <c r="H374" s="44"/>
    </row>
    <row r="375" s="2" customFormat="1" ht="16.8" customHeight="1">
      <c r="A375" s="38"/>
      <c r="B375" s="44"/>
      <c r="C375" s="298" t="s">
        <v>1319</v>
      </c>
      <c r="D375" s="299" t="s">
        <v>1319</v>
      </c>
      <c r="E375" s="300" t="s">
        <v>19</v>
      </c>
      <c r="F375" s="301">
        <v>501.06999999999999</v>
      </c>
      <c r="G375" s="38"/>
      <c r="H375" s="44"/>
    </row>
    <row r="376" s="2" customFormat="1" ht="16.8" customHeight="1">
      <c r="A376" s="38"/>
      <c r="B376" s="44"/>
      <c r="C376" s="302" t="s">
        <v>19</v>
      </c>
      <c r="D376" s="302" t="s">
        <v>1318</v>
      </c>
      <c r="E376" s="17" t="s">
        <v>19</v>
      </c>
      <c r="F376" s="303">
        <v>0</v>
      </c>
      <c r="G376" s="38"/>
      <c r="H376" s="44"/>
    </row>
    <row r="377" s="2" customFormat="1" ht="16.8" customHeight="1">
      <c r="A377" s="38"/>
      <c r="B377" s="44"/>
      <c r="C377" s="302" t="s">
        <v>1319</v>
      </c>
      <c r="D377" s="302" t="s">
        <v>1320</v>
      </c>
      <c r="E377" s="17" t="s">
        <v>19</v>
      </c>
      <c r="F377" s="303">
        <v>501.06999999999999</v>
      </c>
      <c r="G377" s="38"/>
      <c r="H377" s="44"/>
    </row>
    <row r="378" s="2" customFormat="1" ht="16.8" customHeight="1">
      <c r="A378" s="38"/>
      <c r="B378" s="44"/>
      <c r="C378" s="298" t="s">
        <v>447</v>
      </c>
      <c r="D378" s="299" t="s">
        <v>447</v>
      </c>
      <c r="E378" s="300" t="s">
        <v>19</v>
      </c>
      <c r="F378" s="301">
        <v>0.95999999999999996</v>
      </c>
      <c r="G378" s="38"/>
      <c r="H378" s="44"/>
    </row>
    <row r="379" s="2" customFormat="1" ht="16.8" customHeight="1">
      <c r="A379" s="38"/>
      <c r="B379" s="44"/>
      <c r="C379" s="302" t="s">
        <v>447</v>
      </c>
      <c r="D379" s="302" t="s">
        <v>1336</v>
      </c>
      <c r="E379" s="17" t="s">
        <v>19</v>
      </c>
      <c r="F379" s="303">
        <v>0.95999999999999996</v>
      </c>
      <c r="G379" s="38"/>
      <c r="H379" s="44"/>
    </row>
    <row r="380" s="2" customFormat="1" ht="16.8" customHeight="1">
      <c r="A380" s="38"/>
      <c r="B380" s="44"/>
      <c r="C380" s="298" t="s">
        <v>449</v>
      </c>
      <c r="D380" s="299" t="s">
        <v>449</v>
      </c>
      <c r="E380" s="300" t="s">
        <v>19</v>
      </c>
      <c r="F380" s="301">
        <v>860.89999999999998</v>
      </c>
      <c r="G380" s="38"/>
      <c r="H380" s="44"/>
    </row>
    <row r="381" s="2" customFormat="1" ht="16.8" customHeight="1">
      <c r="A381" s="38"/>
      <c r="B381" s="44"/>
      <c r="C381" s="302" t="s">
        <v>449</v>
      </c>
      <c r="D381" s="302" t="s">
        <v>1342</v>
      </c>
      <c r="E381" s="17" t="s">
        <v>19</v>
      </c>
      <c r="F381" s="303">
        <v>860.89999999999998</v>
      </c>
      <c r="G381" s="38"/>
      <c r="H381" s="44"/>
    </row>
    <row r="382" s="2" customFormat="1" ht="16.8" customHeight="1">
      <c r="A382" s="38"/>
      <c r="B382" s="44"/>
      <c r="C382" s="298" t="s">
        <v>297</v>
      </c>
      <c r="D382" s="299" t="s">
        <v>297</v>
      </c>
      <c r="E382" s="300" t="s">
        <v>19</v>
      </c>
      <c r="F382" s="301">
        <v>1102.1400000000001</v>
      </c>
      <c r="G382" s="38"/>
      <c r="H382" s="44"/>
    </row>
    <row r="383" s="2" customFormat="1" ht="16.8" customHeight="1">
      <c r="A383" s="38"/>
      <c r="B383" s="44"/>
      <c r="C383" s="302" t="s">
        <v>297</v>
      </c>
      <c r="D383" s="302" t="s">
        <v>523</v>
      </c>
      <c r="E383" s="17" t="s">
        <v>19</v>
      </c>
      <c r="F383" s="303">
        <v>1102.1400000000001</v>
      </c>
      <c r="G383" s="38"/>
      <c r="H383" s="44"/>
    </row>
    <row r="384" s="2" customFormat="1" ht="16.8" customHeight="1">
      <c r="A384" s="38"/>
      <c r="B384" s="44"/>
      <c r="C384" s="304" t="s">
        <v>6864</v>
      </c>
      <c r="D384" s="38"/>
      <c r="E384" s="38"/>
      <c r="F384" s="38"/>
      <c r="G384" s="38"/>
      <c r="H384" s="44"/>
    </row>
    <row r="385" s="2" customFormat="1" ht="16.8" customHeight="1">
      <c r="A385" s="38"/>
      <c r="B385" s="44"/>
      <c r="C385" s="302" t="s">
        <v>517</v>
      </c>
      <c r="D385" s="302" t="s">
        <v>4082</v>
      </c>
      <c r="E385" s="17" t="s">
        <v>293</v>
      </c>
      <c r="F385" s="303">
        <v>1254.7439999999999</v>
      </c>
      <c r="G385" s="38"/>
      <c r="H385" s="44"/>
    </row>
    <row r="386" s="2" customFormat="1" ht="16.8" customHeight="1">
      <c r="A386" s="38"/>
      <c r="B386" s="44"/>
      <c r="C386" s="298" t="s">
        <v>451</v>
      </c>
      <c r="D386" s="299" t="s">
        <v>451</v>
      </c>
      <c r="E386" s="300" t="s">
        <v>19</v>
      </c>
      <c r="F386" s="301">
        <v>86.900000000000006</v>
      </c>
      <c r="G386" s="38"/>
      <c r="H386" s="44"/>
    </row>
    <row r="387" s="2" customFormat="1" ht="16.8" customHeight="1">
      <c r="A387" s="38"/>
      <c r="B387" s="44"/>
      <c r="C387" s="302" t="s">
        <v>451</v>
      </c>
      <c r="D387" s="302" t="s">
        <v>1350</v>
      </c>
      <c r="E387" s="17" t="s">
        <v>19</v>
      </c>
      <c r="F387" s="303">
        <v>86.900000000000006</v>
      </c>
      <c r="G387" s="38"/>
      <c r="H387" s="44"/>
    </row>
    <row r="388" s="2" customFormat="1" ht="16.8" customHeight="1">
      <c r="A388" s="38"/>
      <c r="B388" s="44"/>
      <c r="C388" s="304" t="s">
        <v>6864</v>
      </c>
      <c r="D388" s="38"/>
      <c r="E388" s="38"/>
      <c r="F388" s="38"/>
      <c r="G388" s="38"/>
      <c r="H388" s="44"/>
    </row>
    <row r="389" s="2" customFormat="1" ht="16.8" customHeight="1">
      <c r="A389" s="38"/>
      <c r="B389" s="44"/>
      <c r="C389" s="302" t="s">
        <v>1344</v>
      </c>
      <c r="D389" s="302" t="s">
        <v>6868</v>
      </c>
      <c r="E389" s="17" t="s">
        <v>299</v>
      </c>
      <c r="F389" s="303">
        <v>266.30000000000001</v>
      </c>
      <c r="G389" s="38"/>
      <c r="H389" s="44"/>
    </row>
    <row r="390" s="2" customFormat="1" ht="16.8" customHeight="1">
      <c r="A390" s="38"/>
      <c r="B390" s="44"/>
      <c r="C390" s="298" t="s">
        <v>455</v>
      </c>
      <c r="D390" s="299" t="s">
        <v>455</v>
      </c>
      <c r="E390" s="300" t="s">
        <v>19</v>
      </c>
      <c r="F390" s="301">
        <v>5.0700000000000003</v>
      </c>
      <c r="G390" s="38"/>
      <c r="H390" s="44"/>
    </row>
    <row r="391" s="2" customFormat="1" ht="16.8" customHeight="1">
      <c r="A391" s="38"/>
      <c r="B391" s="44"/>
      <c r="C391" s="302" t="s">
        <v>455</v>
      </c>
      <c r="D391" s="302" t="s">
        <v>1366</v>
      </c>
      <c r="E391" s="17" t="s">
        <v>19</v>
      </c>
      <c r="F391" s="303">
        <v>5.0700000000000003</v>
      </c>
      <c r="G391" s="38"/>
      <c r="H391" s="44"/>
    </row>
    <row r="392" s="2" customFormat="1" ht="16.8" customHeight="1">
      <c r="A392" s="38"/>
      <c r="B392" s="44"/>
      <c r="C392" s="304" t="s">
        <v>6864</v>
      </c>
      <c r="D392" s="38"/>
      <c r="E392" s="38"/>
      <c r="F392" s="38"/>
      <c r="G392" s="38"/>
      <c r="H392" s="44"/>
    </row>
    <row r="393" s="2" customFormat="1" ht="16.8" customHeight="1">
      <c r="A393" s="38"/>
      <c r="B393" s="44"/>
      <c r="C393" s="302" t="s">
        <v>1361</v>
      </c>
      <c r="D393" s="302" t="s">
        <v>6869</v>
      </c>
      <c r="E393" s="17" t="s">
        <v>391</v>
      </c>
      <c r="F393" s="303">
        <v>153.62200000000001</v>
      </c>
      <c r="G393" s="38"/>
      <c r="H393" s="44"/>
    </row>
    <row r="394" s="2" customFormat="1" ht="16.8" customHeight="1">
      <c r="A394" s="38"/>
      <c r="B394" s="44"/>
      <c r="C394" s="298" t="s">
        <v>459</v>
      </c>
      <c r="D394" s="299" t="s">
        <v>459</v>
      </c>
      <c r="E394" s="300" t="s">
        <v>19</v>
      </c>
      <c r="F394" s="301">
        <v>86.900000000000006</v>
      </c>
      <c r="G394" s="38"/>
      <c r="H394" s="44"/>
    </row>
    <row r="395" s="2" customFormat="1" ht="16.8" customHeight="1">
      <c r="A395" s="38"/>
      <c r="B395" s="44"/>
      <c r="C395" s="302" t="s">
        <v>459</v>
      </c>
      <c r="D395" s="302" t="s">
        <v>1398</v>
      </c>
      <c r="E395" s="17" t="s">
        <v>19</v>
      </c>
      <c r="F395" s="303">
        <v>86.900000000000006</v>
      </c>
      <c r="G395" s="38"/>
      <c r="H395" s="44"/>
    </row>
    <row r="396" s="2" customFormat="1" ht="16.8" customHeight="1">
      <c r="A396" s="38"/>
      <c r="B396" s="44"/>
      <c r="C396" s="304" t="s">
        <v>6864</v>
      </c>
      <c r="D396" s="38"/>
      <c r="E396" s="38"/>
      <c r="F396" s="38"/>
      <c r="G396" s="38"/>
      <c r="H396" s="44"/>
    </row>
    <row r="397" s="2" customFormat="1" ht="16.8" customHeight="1">
      <c r="A397" s="38"/>
      <c r="B397" s="44"/>
      <c r="C397" s="302" t="s">
        <v>1392</v>
      </c>
      <c r="D397" s="302" t="s">
        <v>6870</v>
      </c>
      <c r="E397" s="17" t="s">
        <v>299</v>
      </c>
      <c r="F397" s="303">
        <v>266.30000000000001</v>
      </c>
      <c r="G397" s="38"/>
      <c r="H397" s="44"/>
    </row>
    <row r="398" s="2" customFormat="1" ht="16.8" customHeight="1">
      <c r="A398" s="38"/>
      <c r="B398" s="44"/>
      <c r="C398" s="298" t="s">
        <v>6894</v>
      </c>
      <c r="D398" s="299" t="s">
        <v>6894</v>
      </c>
      <c r="E398" s="300" t="s">
        <v>19</v>
      </c>
      <c r="F398" s="301">
        <v>366</v>
      </c>
      <c r="G398" s="38"/>
      <c r="H398" s="44"/>
    </row>
    <row r="399" s="2" customFormat="1" ht="16.8" customHeight="1">
      <c r="A399" s="38"/>
      <c r="B399" s="44"/>
      <c r="C399" s="302" t="s">
        <v>6894</v>
      </c>
      <c r="D399" s="302" t="s">
        <v>6895</v>
      </c>
      <c r="E399" s="17" t="s">
        <v>19</v>
      </c>
      <c r="F399" s="303">
        <v>366</v>
      </c>
      <c r="G399" s="38"/>
      <c r="H399" s="44"/>
    </row>
    <row r="400" s="2" customFormat="1" ht="16.8" customHeight="1">
      <c r="A400" s="38"/>
      <c r="B400" s="44"/>
      <c r="C400" s="304" t="s">
        <v>6864</v>
      </c>
      <c r="D400" s="38"/>
      <c r="E400" s="38"/>
      <c r="F400" s="38"/>
      <c r="G400" s="38"/>
      <c r="H400" s="44"/>
    </row>
    <row r="401" s="2" customFormat="1" ht="16.8" customHeight="1">
      <c r="A401" s="38"/>
      <c r="B401" s="44"/>
      <c r="C401" s="302" t="s">
        <v>1416</v>
      </c>
      <c r="D401" s="302" t="s">
        <v>6873</v>
      </c>
      <c r="E401" s="17" t="s">
        <v>299</v>
      </c>
      <c r="F401" s="303">
        <v>384.38</v>
      </c>
      <c r="G401" s="38"/>
      <c r="H401" s="44"/>
    </row>
    <row r="402" s="2" customFormat="1" ht="16.8" customHeight="1">
      <c r="A402" s="38"/>
      <c r="B402" s="44"/>
      <c r="C402" s="298" t="s">
        <v>460</v>
      </c>
      <c r="D402" s="299" t="s">
        <v>460</v>
      </c>
      <c r="E402" s="300" t="s">
        <v>19</v>
      </c>
      <c r="F402" s="301">
        <v>40.776000000000003</v>
      </c>
      <c r="G402" s="38"/>
      <c r="H402" s="44"/>
    </row>
    <row r="403" s="2" customFormat="1" ht="16.8" customHeight="1">
      <c r="A403" s="38"/>
      <c r="B403" s="44"/>
      <c r="C403" s="302" t="s">
        <v>460</v>
      </c>
      <c r="D403" s="302" t="s">
        <v>1522</v>
      </c>
      <c r="E403" s="17" t="s">
        <v>19</v>
      </c>
      <c r="F403" s="303">
        <v>40.776000000000003</v>
      </c>
      <c r="G403" s="38"/>
      <c r="H403" s="44"/>
    </row>
    <row r="404" s="2" customFormat="1" ht="16.8" customHeight="1">
      <c r="A404" s="38"/>
      <c r="B404" s="44"/>
      <c r="C404" s="304" t="s">
        <v>6864</v>
      </c>
      <c r="D404" s="38"/>
      <c r="E404" s="38"/>
      <c r="F404" s="38"/>
      <c r="G404" s="38"/>
      <c r="H404" s="44"/>
    </row>
    <row r="405" s="2" customFormat="1" ht="16.8" customHeight="1">
      <c r="A405" s="38"/>
      <c r="B405" s="44"/>
      <c r="C405" s="302" t="s">
        <v>1515</v>
      </c>
      <c r="D405" s="302" t="s">
        <v>6874</v>
      </c>
      <c r="E405" s="17" t="s">
        <v>302</v>
      </c>
      <c r="F405" s="303">
        <v>2690.8220000000001</v>
      </c>
      <c r="G405" s="38"/>
      <c r="H405" s="44"/>
    </row>
    <row r="406" s="2" customFormat="1" ht="16.8" customHeight="1">
      <c r="A406" s="38"/>
      <c r="B406" s="44"/>
      <c r="C406" s="298" t="s">
        <v>466</v>
      </c>
      <c r="D406" s="299" t="s">
        <v>466</v>
      </c>
      <c r="E406" s="300" t="s">
        <v>19</v>
      </c>
      <c r="F406" s="301">
        <v>366.98399999999998</v>
      </c>
      <c r="G406" s="38"/>
      <c r="H406" s="44"/>
    </row>
    <row r="407" s="2" customFormat="1" ht="16.8" customHeight="1">
      <c r="A407" s="38"/>
      <c r="B407" s="44"/>
      <c r="C407" s="302" t="s">
        <v>466</v>
      </c>
      <c r="D407" s="302" t="s">
        <v>1536</v>
      </c>
      <c r="E407" s="17" t="s">
        <v>19</v>
      </c>
      <c r="F407" s="303">
        <v>366.98399999999998</v>
      </c>
      <c r="G407" s="38"/>
      <c r="H407" s="44"/>
    </row>
    <row r="408" s="2" customFormat="1" ht="16.8" customHeight="1">
      <c r="A408" s="38"/>
      <c r="B408" s="44"/>
      <c r="C408" s="304" t="s">
        <v>6864</v>
      </c>
      <c r="D408" s="38"/>
      <c r="E408" s="38"/>
      <c r="F408" s="38"/>
      <c r="G408" s="38"/>
      <c r="H408" s="44"/>
    </row>
    <row r="409" s="2" customFormat="1" ht="16.8" customHeight="1">
      <c r="A409" s="38"/>
      <c r="B409" s="44"/>
      <c r="C409" s="302" t="s">
        <v>1529</v>
      </c>
      <c r="D409" s="302" t="s">
        <v>6875</v>
      </c>
      <c r="E409" s="17" t="s">
        <v>302</v>
      </c>
      <c r="F409" s="303">
        <v>24217.395</v>
      </c>
      <c r="G409" s="38"/>
      <c r="H409" s="44"/>
    </row>
    <row r="410" s="2" customFormat="1" ht="16.8" customHeight="1">
      <c r="A410" s="38"/>
      <c r="B410" s="44"/>
      <c r="C410" s="298" t="s">
        <v>472</v>
      </c>
      <c r="D410" s="299" t="s">
        <v>472</v>
      </c>
      <c r="E410" s="300" t="s">
        <v>19</v>
      </c>
      <c r="F410" s="301">
        <v>40.776000000000003</v>
      </c>
      <c r="G410" s="38"/>
      <c r="H410" s="44"/>
    </row>
    <row r="411" s="2" customFormat="1" ht="16.8" customHeight="1">
      <c r="A411" s="38"/>
      <c r="B411" s="44"/>
      <c r="C411" s="302" t="s">
        <v>472</v>
      </c>
      <c r="D411" s="302" t="s">
        <v>1522</v>
      </c>
      <c r="E411" s="17" t="s">
        <v>19</v>
      </c>
      <c r="F411" s="303">
        <v>40.776000000000003</v>
      </c>
      <c r="G411" s="38"/>
      <c r="H411" s="44"/>
    </row>
    <row r="412" s="2" customFormat="1" ht="16.8" customHeight="1">
      <c r="A412" s="38"/>
      <c r="B412" s="44"/>
      <c r="C412" s="304" t="s">
        <v>6864</v>
      </c>
      <c r="D412" s="38"/>
      <c r="E412" s="38"/>
      <c r="F412" s="38"/>
      <c r="G412" s="38"/>
      <c r="H412" s="44"/>
    </row>
    <row r="413" s="2" customFormat="1" ht="16.8" customHeight="1">
      <c r="A413" s="38"/>
      <c r="B413" s="44"/>
      <c r="C413" s="302" t="s">
        <v>1542</v>
      </c>
      <c r="D413" s="302" t="s">
        <v>6876</v>
      </c>
      <c r="E413" s="17" t="s">
        <v>302</v>
      </c>
      <c r="F413" s="303">
        <v>206.429</v>
      </c>
      <c r="G413" s="38"/>
      <c r="H413" s="44"/>
    </row>
    <row r="414" s="2" customFormat="1" ht="16.8" customHeight="1">
      <c r="A414" s="38"/>
      <c r="B414" s="44"/>
      <c r="C414" s="298" t="s">
        <v>473</v>
      </c>
      <c r="D414" s="299" t="s">
        <v>473</v>
      </c>
      <c r="E414" s="300" t="s">
        <v>19</v>
      </c>
      <c r="F414" s="301">
        <v>40.776000000000003</v>
      </c>
      <c r="G414" s="38"/>
      <c r="H414" s="44"/>
    </row>
    <row r="415" s="2" customFormat="1" ht="16.8" customHeight="1">
      <c r="A415" s="38"/>
      <c r="B415" s="44"/>
      <c r="C415" s="302" t="s">
        <v>473</v>
      </c>
      <c r="D415" s="302" t="s">
        <v>1522</v>
      </c>
      <c r="E415" s="17" t="s">
        <v>19</v>
      </c>
      <c r="F415" s="303">
        <v>40.776000000000003</v>
      </c>
      <c r="G415" s="38"/>
      <c r="H415" s="44"/>
    </row>
    <row r="416" s="2" customFormat="1" ht="16.8" customHeight="1">
      <c r="A416" s="38"/>
      <c r="B416" s="44"/>
      <c r="C416" s="304" t="s">
        <v>6864</v>
      </c>
      <c r="D416" s="38"/>
      <c r="E416" s="38"/>
      <c r="F416" s="38"/>
      <c r="G416" s="38"/>
      <c r="H416" s="44"/>
    </row>
    <row r="417" s="2" customFormat="1" ht="16.8" customHeight="1">
      <c r="A417" s="38"/>
      <c r="B417" s="44"/>
      <c r="C417" s="302" t="s">
        <v>1550</v>
      </c>
      <c r="D417" s="302" t="s">
        <v>3169</v>
      </c>
      <c r="E417" s="17" t="s">
        <v>302</v>
      </c>
      <c r="F417" s="303">
        <v>206.429</v>
      </c>
      <c r="G417" s="38"/>
      <c r="H417" s="44"/>
    </row>
    <row r="418" s="2" customFormat="1" ht="16.8" customHeight="1">
      <c r="A418" s="38"/>
      <c r="B418" s="44"/>
      <c r="C418" s="298" t="s">
        <v>474</v>
      </c>
      <c r="D418" s="299" t="s">
        <v>474</v>
      </c>
      <c r="E418" s="300" t="s">
        <v>19</v>
      </c>
      <c r="F418" s="301">
        <v>2182.2370000000001</v>
      </c>
      <c r="G418" s="38"/>
      <c r="H418" s="44"/>
    </row>
    <row r="419" s="2" customFormat="1" ht="16.8" customHeight="1">
      <c r="A419" s="38"/>
      <c r="B419" s="44"/>
      <c r="C419" s="302" t="s">
        <v>474</v>
      </c>
      <c r="D419" s="302" t="s">
        <v>1525</v>
      </c>
      <c r="E419" s="17" t="s">
        <v>19</v>
      </c>
      <c r="F419" s="303">
        <v>2182.2370000000001</v>
      </c>
      <c r="G419" s="38"/>
      <c r="H419" s="44"/>
    </row>
    <row r="420" s="2" customFormat="1" ht="16.8" customHeight="1">
      <c r="A420" s="38"/>
      <c r="B420" s="44"/>
      <c r="C420" s="304" t="s">
        <v>6864</v>
      </c>
      <c r="D420" s="38"/>
      <c r="E420" s="38"/>
      <c r="F420" s="38"/>
      <c r="G420" s="38"/>
      <c r="H420" s="44"/>
    </row>
    <row r="421" s="2" customFormat="1" ht="16.8" customHeight="1">
      <c r="A421" s="38"/>
      <c r="B421" s="44"/>
      <c r="C421" s="302" t="s">
        <v>1558</v>
      </c>
      <c r="D421" s="302" t="s">
        <v>534</v>
      </c>
      <c r="E421" s="17" t="s">
        <v>302</v>
      </c>
      <c r="F421" s="303">
        <v>2484.393</v>
      </c>
      <c r="G421" s="38"/>
      <c r="H421" s="44"/>
    </row>
    <row r="422" s="2" customFormat="1" ht="16.8" customHeight="1">
      <c r="A422" s="38"/>
      <c r="B422" s="44"/>
      <c r="C422" s="298" t="s">
        <v>481</v>
      </c>
      <c r="D422" s="299" t="s">
        <v>481</v>
      </c>
      <c r="E422" s="300" t="s">
        <v>19</v>
      </c>
      <c r="F422" s="301">
        <v>419.20800000000003</v>
      </c>
      <c r="G422" s="38"/>
      <c r="H422" s="44"/>
    </row>
    <row r="423" s="2" customFormat="1" ht="16.8" customHeight="1">
      <c r="A423" s="38"/>
      <c r="B423" s="44"/>
      <c r="C423" s="302" t="s">
        <v>481</v>
      </c>
      <c r="D423" s="302" t="s">
        <v>1174</v>
      </c>
      <c r="E423" s="17" t="s">
        <v>19</v>
      </c>
      <c r="F423" s="303">
        <v>419.20800000000003</v>
      </c>
      <c r="G423" s="38"/>
      <c r="H423" s="44"/>
    </row>
    <row r="424" s="2" customFormat="1" ht="16.8" customHeight="1">
      <c r="A424" s="38"/>
      <c r="B424" s="44"/>
      <c r="C424" s="304" t="s">
        <v>6864</v>
      </c>
      <c r="D424" s="38"/>
      <c r="E424" s="38"/>
      <c r="F424" s="38"/>
      <c r="G424" s="38"/>
      <c r="H424" s="44"/>
    </row>
    <row r="425" s="2" customFormat="1" ht="16.8" customHeight="1">
      <c r="A425" s="38"/>
      <c r="B425" s="44"/>
      <c r="C425" s="302" t="s">
        <v>1167</v>
      </c>
      <c r="D425" s="302" t="s">
        <v>6877</v>
      </c>
      <c r="E425" s="17" t="s">
        <v>391</v>
      </c>
      <c r="F425" s="303">
        <v>1292.5820000000001</v>
      </c>
      <c r="G425" s="38"/>
      <c r="H425" s="44"/>
    </row>
    <row r="426" s="2" customFormat="1" ht="16.8" customHeight="1">
      <c r="A426" s="38"/>
      <c r="B426" s="44"/>
      <c r="C426" s="298" t="s">
        <v>493</v>
      </c>
      <c r="D426" s="299" t="s">
        <v>493</v>
      </c>
      <c r="E426" s="300" t="s">
        <v>19</v>
      </c>
      <c r="F426" s="301">
        <v>838.41600000000005</v>
      </c>
      <c r="G426" s="38"/>
      <c r="H426" s="44"/>
    </row>
    <row r="427" s="2" customFormat="1" ht="16.8" customHeight="1">
      <c r="A427" s="38"/>
      <c r="B427" s="44"/>
      <c r="C427" s="302" t="s">
        <v>493</v>
      </c>
      <c r="D427" s="302" t="s">
        <v>1194</v>
      </c>
      <c r="E427" s="17" t="s">
        <v>19</v>
      </c>
      <c r="F427" s="303">
        <v>838.41600000000005</v>
      </c>
      <c r="G427" s="38"/>
      <c r="H427" s="44"/>
    </row>
    <row r="428" s="2" customFormat="1" ht="16.8" customHeight="1">
      <c r="A428" s="38"/>
      <c r="B428" s="44"/>
      <c r="C428" s="304" t="s">
        <v>6864</v>
      </c>
      <c r="D428" s="38"/>
      <c r="E428" s="38"/>
      <c r="F428" s="38"/>
      <c r="G428" s="38"/>
      <c r="H428" s="44"/>
    </row>
    <row r="429" s="2" customFormat="1" ht="16.8" customHeight="1">
      <c r="A429" s="38"/>
      <c r="B429" s="44"/>
      <c r="C429" s="302" t="s">
        <v>1188</v>
      </c>
      <c r="D429" s="302" t="s">
        <v>6877</v>
      </c>
      <c r="E429" s="17" t="s">
        <v>391</v>
      </c>
      <c r="F429" s="303">
        <v>1845.7339999999999</v>
      </c>
      <c r="G429" s="38"/>
      <c r="H429" s="44"/>
    </row>
    <row r="430" s="2" customFormat="1" ht="16.8" customHeight="1">
      <c r="A430" s="38"/>
      <c r="B430" s="44"/>
      <c r="C430" s="298" t="s">
        <v>500</v>
      </c>
      <c r="D430" s="299" t="s">
        <v>500</v>
      </c>
      <c r="E430" s="300" t="s">
        <v>19</v>
      </c>
      <c r="F430" s="301">
        <v>274.68000000000001</v>
      </c>
      <c r="G430" s="38"/>
      <c r="H430" s="44"/>
    </row>
    <row r="431" s="2" customFormat="1" ht="16.8" customHeight="1">
      <c r="A431" s="38"/>
      <c r="B431" s="44"/>
      <c r="C431" s="302" t="s">
        <v>500</v>
      </c>
      <c r="D431" s="302" t="s">
        <v>1209</v>
      </c>
      <c r="E431" s="17" t="s">
        <v>19</v>
      </c>
      <c r="F431" s="303">
        <v>274.68000000000001</v>
      </c>
      <c r="G431" s="38"/>
      <c r="H431" s="44"/>
    </row>
    <row r="432" s="2" customFormat="1" ht="16.8" customHeight="1">
      <c r="A432" s="38"/>
      <c r="B432" s="44"/>
      <c r="C432" s="304" t="s">
        <v>6864</v>
      </c>
      <c r="D432" s="38"/>
      <c r="E432" s="38"/>
      <c r="F432" s="38"/>
      <c r="G432" s="38"/>
      <c r="H432" s="44"/>
    </row>
    <row r="433" s="2" customFormat="1" ht="16.8" customHeight="1">
      <c r="A433" s="38"/>
      <c r="B433" s="44"/>
      <c r="C433" s="302" t="s">
        <v>1204</v>
      </c>
      <c r="D433" s="302" t="s">
        <v>6878</v>
      </c>
      <c r="E433" s="17" t="s">
        <v>391</v>
      </c>
      <c r="F433" s="303">
        <v>369.71499999999998</v>
      </c>
      <c r="G433" s="38"/>
      <c r="H433" s="44"/>
    </row>
    <row r="434" s="2" customFormat="1" ht="16.8" customHeight="1">
      <c r="A434" s="38"/>
      <c r="B434" s="44"/>
      <c r="C434" s="298" t="s">
        <v>502</v>
      </c>
      <c r="D434" s="299" t="s">
        <v>502</v>
      </c>
      <c r="E434" s="300" t="s">
        <v>19</v>
      </c>
      <c r="F434" s="301">
        <v>538.97900000000004</v>
      </c>
      <c r="G434" s="38"/>
      <c r="H434" s="44"/>
    </row>
    <row r="435" s="2" customFormat="1" ht="16.8" customHeight="1">
      <c r="A435" s="38"/>
      <c r="B435" s="44"/>
      <c r="C435" s="302" t="s">
        <v>19</v>
      </c>
      <c r="D435" s="302" t="s">
        <v>1247</v>
      </c>
      <c r="E435" s="17" t="s">
        <v>19</v>
      </c>
      <c r="F435" s="303">
        <v>0</v>
      </c>
      <c r="G435" s="38"/>
      <c r="H435" s="44"/>
    </row>
    <row r="436" s="2" customFormat="1" ht="16.8" customHeight="1">
      <c r="A436" s="38"/>
      <c r="B436" s="44"/>
      <c r="C436" s="302" t="s">
        <v>502</v>
      </c>
      <c r="D436" s="302" t="s">
        <v>1248</v>
      </c>
      <c r="E436" s="17" t="s">
        <v>19</v>
      </c>
      <c r="F436" s="303">
        <v>538.97900000000004</v>
      </c>
      <c r="G436" s="38"/>
      <c r="H436" s="44"/>
    </row>
    <row r="437" s="2" customFormat="1" ht="16.8" customHeight="1">
      <c r="A437" s="38"/>
      <c r="B437" s="44"/>
      <c r="C437" s="304" t="s">
        <v>6864</v>
      </c>
      <c r="D437" s="38"/>
      <c r="E437" s="38"/>
      <c r="F437" s="38"/>
      <c r="G437" s="38"/>
      <c r="H437" s="44"/>
    </row>
    <row r="438" s="2" customFormat="1" ht="16.8" customHeight="1">
      <c r="A438" s="38"/>
      <c r="B438" s="44"/>
      <c r="C438" s="302" t="s">
        <v>1240</v>
      </c>
      <c r="D438" s="302" t="s">
        <v>6879</v>
      </c>
      <c r="E438" s="17" t="s">
        <v>391</v>
      </c>
      <c r="F438" s="303">
        <v>1884.4690000000001</v>
      </c>
      <c r="G438" s="38"/>
      <c r="H438" s="44"/>
    </row>
    <row r="439" s="2" customFormat="1" ht="16.8" customHeight="1">
      <c r="A439" s="38"/>
      <c r="B439" s="44"/>
      <c r="C439" s="298" t="s">
        <v>505</v>
      </c>
      <c r="D439" s="299" t="s">
        <v>505</v>
      </c>
      <c r="E439" s="300" t="s">
        <v>19</v>
      </c>
      <c r="F439" s="301">
        <v>220.72999999999999</v>
      </c>
      <c r="G439" s="38"/>
      <c r="H439" s="44"/>
    </row>
    <row r="440" s="2" customFormat="1" ht="16.8" customHeight="1">
      <c r="A440" s="38"/>
      <c r="B440" s="44"/>
      <c r="C440" s="302" t="s">
        <v>505</v>
      </c>
      <c r="D440" s="302" t="s">
        <v>1262</v>
      </c>
      <c r="E440" s="17" t="s">
        <v>19</v>
      </c>
      <c r="F440" s="303">
        <v>220.72999999999999</v>
      </c>
      <c r="G440" s="38"/>
      <c r="H440" s="44"/>
    </row>
    <row r="441" s="2" customFormat="1" ht="16.8" customHeight="1">
      <c r="A441" s="38"/>
      <c r="B441" s="44"/>
      <c r="C441" s="304" t="s">
        <v>6864</v>
      </c>
      <c r="D441" s="38"/>
      <c r="E441" s="38"/>
      <c r="F441" s="38"/>
      <c r="G441" s="38"/>
      <c r="H441" s="44"/>
    </row>
    <row r="442" s="2" customFormat="1" ht="16.8" customHeight="1">
      <c r="A442" s="38"/>
      <c r="B442" s="44"/>
      <c r="C442" s="302" t="s">
        <v>1257</v>
      </c>
      <c r="D442" s="302" t="s">
        <v>6880</v>
      </c>
      <c r="E442" s="17" t="s">
        <v>391</v>
      </c>
      <c r="F442" s="303">
        <v>315.76499999999999</v>
      </c>
      <c r="G442" s="38"/>
      <c r="H442" s="44"/>
    </row>
    <row r="443" s="2" customFormat="1" ht="16.8" customHeight="1">
      <c r="A443" s="38"/>
      <c r="B443" s="44"/>
      <c r="C443" s="298" t="s">
        <v>401</v>
      </c>
      <c r="D443" s="299" t="s">
        <v>401</v>
      </c>
      <c r="E443" s="300" t="s">
        <v>19</v>
      </c>
      <c r="F443" s="301">
        <v>1072.5</v>
      </c>
      <c r="G443" s="38"/>
      <c r="H443" s="44"/>
    </row>
    <row r="444" s="2" customFormat="1" ht="16.8" customHeight="1">
      <c r="A444" s="38"/>
      <c r="B444" s="44"/>
      <c r="C444" s="302" t="s">
        <v>401</v>
      </c>
      <c r="D444" s="302" t="s">
        <v>612</v>
      </c>
      <c r="E444" s="17" t="s">
        <v>19</v>
      </c>
      <c r="F444" s="303">
        <v>1072.5</v>
      </c>
      <c r="G444" s="38"/>
      <c r="H444" s="44"/>
    </row>
    <row r="445" s="2" customFormat="1" ht="16.8" customHeight="1">
      <c r="A445" s="38"/>
      <c r="B445" s="44"/>
      <c r="C445" s="304" t="s">
        <v>6864</v>
      </c>
      <c r="D445" s="38"/>
      <c r="E445" s="38"/>
      <c r="F445" s="38"/>
      <c r="G445" s="38"/>
      <c r="H445" s="44"/>
    </row>
    <row r="446" s="2" customFormat="1" ht="16.8" customHeight="1">
      <c r="A446" s="38"/>
      <c r="B446" s="44"/>
      <c r="C446" s="302" t="s">
        <v>606</v>
      </c>
      <c r="D446" s="302" t="s">
        <v>6881</v>
      </c>
      <c r="E446" s="17" t="s">
        <v>299</v>
      </c>
      <c r="F446" s="303">
        <v>1336.5</v>
      </c>
      <c r="G446" s="38"/>
      <c r="H446" s="44"/>
    </row>
    <row r="447" s="2" customFormat="1" ht="16.8" customHeight="1">
      <c r="A447" s="38"/>
      <c r="B447" s="44"/>
      <c r="C447" s="298" t="s">
        <v>403</v>
      </c>
      <c r="D447" s="299" t="s">
        <v>403</v>
      </c>
      <c r="E447" s="300" t="s">
        <v>19</v>
      </c>
      <c r="F447" s="301">
        <v>1212.354</v>
      </c>
      <c r="G447" s="38"/>
      <c r="H447" s="44"/>
    </row>
    <row r="448" s="2" customFormat="1" ht="16.8" customHeight="1">
      <c r="A448" s="38"/>
      <c r="B448" s="44"/>
      <c r="C448" s="302" t="s">
        <v>403</v>
      </c>
      <c r="D448" s="302" t="s">
        <v>622</v>
      </c>
      <c r="E448" s="17" t="s">
        <v>19</v>
      </c>
      <c r="F448" s="303">
        <v>1212.354</v>
      </c>
      <c r="G448" s="38"/>
      <c r="H448" s="44"/>
    </row>
    <row r="449" s="2" customFormat="1" ht="16.8" customHeight="1">
      <c r="A449" s="38"/>
      <c r="B449" s="44"/>
      <c r="C449" s="304" t="s">
        <v>6864</v>
      </c>
      <c r="D449" s="38"/>
      <c r="E449" s="38"/>
      <c r="F449" s="38"/>
      <c r="G449" s="38"/>
      <c r="H449" s="44"/>
    </row>
    <row r="450" s="2" customFormat="1" ht="16.8" customHeight="1">
      <c r="A450" s="38"/>
      <c r="B450" s="44"/>
      <c r="C450" s="302" t="s">
        <v>616</v>
      </c>
      <c r="D450" s="302" t="s">
        <v>6882</v>
      </c>
      <c r="E450" s="17" t="s">
        <v>293</v>
      </c>
      <c r="F450" s="303">
        <v>1380.2180000000001</v>
      </c>
      <c r="G450" s="38"/>
      <c r="H450" s="44"/>
    </row>
    <row r="451" s="2" customFormat="1" ht="16.8" customHeight="1">
      <c r="A451" s="38"/>
      <c r="B451" s="44"/>
      <c r="C451" s="298" t="s">
        <v>308</v>
      </c>
      <c r="D451" s="299" t="s">
        <v>308</v>
      </c>
      <c r="E451" s="300" t="s">
        <v>19</v>
      </c>
      <c r="F451" s="301">
        <v>1102.1400000000001</v>
      </c>
      <c r="G451" s="38"/>
      <c r="H451" s="44"/>
    </row>
    <row r="452" s="2" customFormat="1" ht="16.8" customHeight="1">
      <c r="A452" s="38"/>
      <c r="B452" s="44"/>
      <c r="C452" s="302" t="s">
        <v>308</v>
      </c>
      <c r="D452" s="302" t="s">
        <v>523</v>
      </c>
      <c r="E452" s="17" t="s">
        <v>19</v>
      </c>
      <c r="F452" s="303">
        <v>1102.1400000000001</v>
      </c>
      <c r="G452" s="38"/>
      <c r="H452" s="44"/>
    </row>
    <row r="453" s="2" customFormat="1" ht="16.8" customHeight="1">
      <c r="A453" s="38"/>
      <c r="B453" s="44"/>
      <c r="C453" s="304" t="s">
        <v>6864</v>
      </c>
      <c r="D453" s="38"/>
      <c r="E453" s="38"/>
      <c r="F453" s="38"/>
      <c r="G453" s="38"/>
      <c r="H453" s="44"/>
    </row>
    <row r="454" s="2" customFormat="1" ht="16.8" customHeight="1">
      <c r="A454" s="38"/>
      <c r="B454" s="44"/>
      <c r="C454" s="302" t="s">
        <v>526</v>
      </c>
      <c r="D454" s="302" t="s">
        <v>6883</v>
      </c>
      <c r="E454" s="17" t="s">
        <v>293</v>
      </c>
      <c r="F454" s="303">
        <v>1254.7439999999999</v>
      </c>
      <c r="G454" s="38"/>
      <c r="H454" s="44"/>
    </row>
    <row r="455" s="2" customFormat="1" ht="16.8" customHeight="1">
      <c r="A455" s="38"/>
      <c r="B455" s="44"/>
      <c r="C455" s="298" t="s">
        <v>406</v>
      </c>
      <c r="D455" s="299" t="s">
        <v>406</v>
      </c>
      <c r="E455" s="300" t="s">
        <v>19</v>
      </c>
      <c r="F455" s="301">
        <v>24</v>
      </c>
      <c r="G455" s="38"/>
      <c r="H455" s="44"/>
    </row>
    <row r="456" s="2" customFormat="1" ht="16.8" customHeight="1">
      <c r="A456" s="38"/>
      <c r="B456" s="44"/>
      <c r="C456" s="302" t="s">
        <v>406</v>
      </c>
      <c r="D456" s="302" t="s">
        <v>639</v>
      </c>
      <c r="E456" s="17" t="s">
        <v>19</v>
      </c>
      <c r="F456" s="303">
        <v>24</v>
      </c>
      <c r="G456" s="38"/>
      <c r="H456" s="44"/>
    </row>
    <row r="457" s="2" customFormat="1" ht="16.8" customHeight="1">
      <c r="A457" s="38"/>
      <c r="B457" s="44"/>
      <c r="C457" s="304" t="s">
        <v>6864</v>
      </c>
      <c r="D457" s="38"/>
      <c r="E457" s="38"/>
      <c r="F457" s="38"/>
      <c r="G457" s="38"/>
      <c r="H457" s="44"/>
    </row>
    <row r="458" s="2" customFormat="1" ht="16.8" customHeight="1">
      <c r="A458" s="38"/>
      <c r="B458" s="44"/>
      <c r="C458" s="302" t="s">
        <v>632</v>
      </c>
      <c r="D458" s="302" t="s">
        <v>6884</v>
      </c>
      <c r="E458" s="17" t="s">
        <v>299</v>
      </c>
      <c r="F458" s="303">
        <v>121.5</v>
      </c>
      <c r="G458" s="38"/>
      <c r="H458" s="44"/>
    </row>
    <row r="459" s="2" customFormat="1" ht="16.8" customHeight="1">
      <c r="A459" s="38"/>
      <c r="B459" s="44"/>
      <c r="C459" s="298" t="s">
        <v>650</v>
      </c>
      <c r="D459" s="299" t="s">
        <v>650</v>
      </c>
      <c r="E459" s="300" t="s">
        <v>19</v>
      </c>
      <c r="F459" s="301">
        <v>57.159999999999997</v>
      </c>
      <c r="G459" s="38"/>
      <c r="H459" s="44"/>
    </row>
    <row r="460" s="2" customFormat="1" ht="16.8" customHeight="1">
      <c r="A460" s="38"/>
      <c r="B460" s="44"/>
      <c r="C460" s="302" t="s">
        <v>650</v>
      </c>
      <c r="D460" s="302" t="s">
        <v>651</v>
      </c>
      <c r="E460" s="17" t="s">
        <v>19</v>
      </c>
      <c r="F460" s="303">
        <v>57.159999999999997</v>
      </c>
      <c r="G460" s="38"/>
      <c r="H460" s="44"/>
    </row>
    <row r="461" s="2" customFormat="1" ht="16.8" customHeight="1">
      <c r="A461" s="38"/>
      <c r="B461" s="44"/>
      <c r="C461" s="298" t="s">
        <v>413</v>
      </c>
      <c r="D461" s="299" t="s">
        <v>413</v>
      </c>
      <c r="E461" s="300" t="s">
        <v>19</v>
      </c>
      <c r="F461" s="301">
        <v>21.440000000000001</v>
      </c>
      <c r="G461" s="38"/>
      <c r="H461" s="44"/>
    </row>
    <row r="462" s="2" customFormat="1" ht="16.8" customHeight="1">
      <c r="A462" s="38"/>
      <c r="B462" s="44"/>
      <c r="C462" s="302" t="s">
        <v>413</v>
      </c>
      <c r="D462" s="302" t="s">
        <v>689</v>
      </c>
      <c r="E462" s="17" t="s">
        <v>19</v>
      </c>
      <c r="F462" s="303">
        <v>21.440000000000001</v>
      </c>
      <c r="G462" s="38"/>
      <c r="H462" s="44"/>
    </row>
    <row r="463" s="2" customFormat="1" ht="16.8" customHeight="1">
      <c r="A463" s="38"/>
      <c r="B463" s="44"/>
      <c r="C463" s="304" t="s">
        <v>6864</v>
      </c>
      <c r="D463" s="38"/>
      <c r="E463" s="38"/>
      <c r="F463" s="38"/>
      <c r="G463" s="38"/>
      <c r="H463" s="44"/>
    </row>
    <row r="464" s="2" customFormat="1" ht="16.8" customHeight="1">
      <c r="A464" s="38"/>
      <c r="B464" s="44"/>
      <c r="C464" s="302" t="s">
        <v>684</v>
      </c>
      <c r="D464" s="302" t="s">
        <v>6886</v>
      </c>
      <c r="E464" s="17" t="s">
        <v>391</v>
      </c>
      <c r="F464" s="303">
        <v>238.21600000000001</v>
      </c>
      <c r="G464" s="38"/>
      <c r="H464" s="44"/>
    </row>
    <row r="465" s="2" customFormat="1" ht="16.8" customHeight="1">
      <c r="A465" s="38"/>
      <c r="B465" s="44"/>
      <c r="C465" s="298" t="s">
        <v>415</v>
      </c>
      <c r="D465" s="299" t="s">
        <v>415</v>
      </c>
      <c r="E465" s="300" t="s">
        <v>19</v>
      </c>
      <c r="F465" s="301">
        <v>10.5</v>
      </c>
      <c r="G465" s="38"/>
      <c r="H465" s="44"/>
    </row>
    <row r="466" s="2" customFormat="1" ht="16.8" customHeight="1">
      <c r="A466" s="38"/>
      <c r="B466" s="44"/>
      <c r="C466" s="302" t="s">
        <v>415</v>
      </c>
      <c r="D466" s="302" t="s">
        <v>753</v>
      </c>
      <c r="E466" s="17" t="s">
        <v>19</v>
      </c>
      <c r="F466" s="303">
        <v>10.5</v>
      </c>
      <c r="G466" s="38"/>
      <c r="H466" s="44"/>
    </row>
    <row r="467" s="2" customFormat="1" ht="16.8" customHeight="1">
      <c r="A467" s="38"/>
      <c r="B467" s="44"/>
      <c r="C467" s="304" t="s">
        <v>6864</v>
      </c>
      <c r="D467" s="38"/>
      <c r="E467" s="38"/>
      <c r="F467" s="38"/>
      <c r="G467" s="38"/>
      <c r="H467" s="44"/>
    </row>
    <row r="468" s="2" customFormat="1" ht="16.8" customHeight="1">
      <c r="A468" s="38"/>
      <c r="B468" s="44"/>
      <c r="C468" s="302" t="s">
        <v>747</v>
      </c>
      <c r="D468" s="302" t="s">
        <v>6887</v>
      </c>
      <c r="E468" s="17" t="s">
        <v>293</v>
      </c>
      <c r="F468" s="303">
        <v>462.185</v>
      </c>
      <c r="G468" s="38"/>
      <c r="H468" s="44"/>
    </row>
    <row r="469" s="2" customFormat="1" ht="16.8" customHeight="1">
      <c r="A469" s="38"/>
      <c r="B469" s="44"/>
      <c r="C469" s="298" t="s">
        <v>417</v>
      </c>
      <c r="D469" s="299" t="s">
        <v>417</v>
      </c>
      <c r="E469" s="300" t="s">
        <v>19</v>
      </c>
      <c r="F469" s="301">
        <v>50.140000000000001</v>
      </c>
      <c r="G469" s="38"/>
      <c r="H469" s="44"/>
    </row>
    <row r="470" s="2" customFormat="1" ht="16.8" customHeight="1">
      <c r="A470" s="38"/>
      <c r="B470" s="44"/>
      <c r="C470" s="302" t="s">
        <v>417</v>
      </c>
      <c r="D470" s="302" t="s">
        <v>790</v>
      </c>
      <c r="E470" s="17" t="s">
        <v>19</v>
      </c>
      <c r="F470" s="303">
        <v>50.140000000000001</v>
      </c>
      <c r="G470" s="38"/>
      <c r="H470" s="44"/>
    </row>
    <row r="471" s="2" customFormat="1" ht="16.8" customHeight="1">
      <c r="A471" s="38"/>
      <c r="B471" s="44"/>
      <c r="C471" s="304" t="s">
        <v>6864</v>
      </c>
      <c r="D471" s="38"/>
      <c r="E471" s="38"/>
      <c r="F471" s="38"/>
      <c r="G471" s="38"/>
      <c r="H471" s="44"/>
    </row>
    <row r="472" s="2" customFormat="1" ht="16.8" customHeight="1">
      <c r="A472" s="38"/>
      <c r="B472" s="44"/>
      <c r="C472" s="302" t="s">
        <v>783</v>
      </c>
      <c r="D472" s="302" t="s">
        <v>6888</v>
      </c>
      <c r="E472" s="17" t="s">
        <v>293</v>
      </c>
      <c r="F472" s="303">
        <v>328.327</v>
      </c>
      <c r="G472" s="38"/>
      <c r="H472" s="44"/>
    </row>
    <row r="473" s="2" customFormat="1" ht="16.8" customHeight="1">
      <c r="A473" s="38"/>
      <c r="B473" s="44"/>
      <c r="C473" s="298" t="s">
        <v>421</v>
      </c>
      <c r="D473" s="299" t="s">
        <v>421</v>
      </c>
      <c r="E473" s="300" t="s">
        <v>19</v>
      </c>
      <c r="F473" s="301">
        <v>108.595</v>
      </c>
      <c r="G473" s="38"/>
      <c r="H473" s="44"/>
    </row>
    <row r="474" s="2" customFormat="1" ht="16.8" customHeight="1">
      <c r="A474" s="38"/>
      <c r="B474" s="44"/>
      <c r="C474" s="302" t="s">
        <v>19</v>
      </c>
      <c r="D474" s="302" t="s">
        <v>808</v>
      </c>
      <c r="E474" s="17" t="s">
        <v>19</v>
      </c>
      <c r="F474" s="303">
        <v>0</v>
      </c>
      <c r="G474" s="38"/>
      <c r="H474" s="44"/>
    </row>
    <row r="475" s="2" customFormat="1" ht="16.8" customHeight="1">
      <c r="A475" s="38"/>
      <c r="B475" s="44"/>
      <c r="C475" s="302" t="s">
        <v>421</v>
      </c>
      <c r="D475" s="302" t="s">
        <v>809</v>
      </c>
      <c r="E475" s="17" t="s">
        <v>19</v>
      </c>
      <c r="F475" s="303">
        <v>108.595</v>
      </c>
      <c r="G475" s="38"/>
      <c r="H475" s="44"/>
    </row>
    <row r="476" s="2" customFormat="1" ht="16.8" customHeight="1">
      <c r="A476" s="38"/>
      <c r="B476" s="44"/>
      <c r="C476" s="304" t="s">
        <v>6864</v>
      </c>
      <c r="D476" s="38"/>
      <c r="E476" s="38"/>
      <c r="F476" s="38"/>
      <c r="G476" s="38"/>
      <c r="H476" s="44"/>
    </row>
    <row r="477" s="2" customFormat="1" ht="16.8" customHeight="1">
      <c r="A477" s="38"/>
      <c r="B477" s="44"/>
      <c r="C477" s="302" t="s">
        <v>802</v>
      </c>
      <c r="D477" s="302" t="s">
        <v>6889</v>
      </c>
      <c r="E477" s="17" t="s">
        <v>391</v>
      </c>
      <c r="F477" s="303">
        <v>722.82100000000003</v>
      </c>
      <c r="G477" s="38"/>
      <c r="H477" s="44"/>
    </row>
    <row r="478" s="2" customFormat="1" ht="16.8" customHeight="1">
      <c r="A478" s="38"/>
      <c r="B478" s="44"/>
      <c r="C478" s="298" t="s">
        <v>429</v>
      </c>
      <c r="D478" s="299" t="s">
        <v>429</v>
      </c>
      <c r="E478" s="300" t="s">
        <v>19</v>
      </c>
      <c r="F478" s="301">
        <v>0.39400000000000002</v>
      </c>
      <c r="G478" s="38"/>
      <c r="H478" s="44"/>
    </row>
    <row r="479" s="2" customFormat="1" ht="16.8" customHeight="1">
      <c r="A479" s="38"/>
      <c r="B479" s="44"/>
      <c r="C479" s="302" t="s">
        <v>19</v>
      </c>
      <c r="D479" s="302" t="s">
        <v>940</v>
      </c>
      <c r="E479" s="17" t="s">
        <v>19</v>
      </c>
      <c r="F479" s="303">
        <v>0</v>
      </c>
      <c r="G479" s="38"/>
      <c r="H479" s="44"/>
    </row>
    <row r="480" s="2" customFormat="1" ht="16.8" customHeight="1">
      <c r="A480" s="38"/>
      <c r="B480" s="44"/>
      <c r="C480" s="302" t="s">
        <v>429</v>
      </c>
      <c r="D480" s="302" t="s">
        <v>941</v>
      </c>
      <c r="E480" s="17" t="s">
        <v>19</v>
      </c>
      <c r="F480" s="303">
        <v>0.39400000000000002</v>
      </c>
      <c r="G480" s="38"/>
      <c r="H480" s="44"/>
    </row>
    <row r="481" s="2" customFormat="1" ht="16.8" customHeight="1">
      <c r="A481" s="38"/>
      <c r="B481" s="44"/>
      <c r="C481" s="304" t="s">
        <v>6864</v>
      </c>
      <c r="D481" s="38"/>
      <c r="E481" s="38"/>
      <c r="F481" s="38"/>
      <c r="G481" s="38"/>
      <c r="H481" s="44"/>
    </row>
    <row r="482" s="2" customFormat="1" ht="16.8" customHeight="1">
      <c r="A482" s="38"/>
      <c r="B482" s="44"/>
      <c r="C482" s="302" t="s">
        <v>933</v>
      </c>
      <c r="D482" s="302" t="s">
        <v>6890</v>
      </c>
      <c r="E482" s="17" t="s">
        <v>302</v>
      </c>
      <c r="F482" s="303">
        <v>3.2330000000000001</v>
      </c>
      <c r="G482" s="38"/>
      <c r="H482" s="44"/>
    </row>
    <row r="483" s="2" customFormat="1" ht="16.8" customHeight="1">
      <c r="A483" s="38"/>
      <c r="B483" s="44"/>
      <c r="C483" s="298" t="s">
        <v>433</v>
      </c>
      <c r="D483" s="299" t="s">
        <v>433</v>
      </c>
      <c r="E483" s="300" t="s">
        <v>19</v>
      </c>
      <c r="F483" s="301">
        <v>6</v>
      </c>
      <c r="G483" s="38"/>
      <c r="H483" s="44"/>
    </row>
    <row r="484" s="2" customFormat="1" ht="16.8" customHeight="1">
      <c r="A484" s="38"/>
      <c r="B484" s="44"/>
      <c r="C484" s="302" t="s">
        <v>433</v>
      </c>
      <c r="D484" s="302" t="s">
        <v>1077</v>
      </c>
      <c r="E484" s="17" t="s">
        <v>19</v>
      </c>
      <c r="F484" s="303">
        <v>6</v>
      </c>
      <c r="G484" s="38"/>
      <c r="H484" s="44"/>
    </row>
    <row r="485" s="2" customFormat="1" ht="16.8" customHeight="1">
      <c r="A485" s="38"/>
      <c r="B485" s="44"/>
      <c r="C485" s="304" t="s">
        <v>6864</v>
      </c>
      <c r="D485" s="38"/>
      <c r="E485" s="38"/>
      <c r="F485" s="38"/>
      <c r="G485" s="38"/>
      <c r="H485" s="44"/>
    </row>
    <row r="486" s="2" customFormat="1" ht="16.8" customHeight="1">
      <c r="A486" s="38"/>
      <c r="B486" s="44"/>
      <c r="C486" s="302" t="s">
        <v>1073</v>
      </c>
      <c r="D486" s="302" t="s">
        <v>1074</v>
      </c>
      <c r="E486" s="17" t="s">
        <v>341</v>
      </c>
      <c r="F486" s="303">
        <v>14</v>
      </c>
      <c r="G486" s="38"/>
      <c r="H486" s="44"/>
    </row>
    <row r="487" s="2" customFormat="1" ht="16.8" customHeight="1">
      <c r="A487" s="38"/>
      <c r="B487" s="44"/>
      <c r="C487" s="298" t="s">
        <v>434</v>
      </c>
      <c r="D487" s="299" t="s">
        <v>434</v>
      </c>
      <c r="E487" s="300" t="s">
        <v>19</v>
      </c>
      <c r="F487" s="301">
        <v>417.12</v>
      </c>
      <c r="G487" s="38"/>
      <c r="H487" s="44"/>
    </row>
    <row r="488" s="2" customFormat="1" ht="16.8" customHeight="1">
      <c r="A488" s="38"/>
      <c r="B488" s="44"/>
      <c r="C488" s="302" t="s">
        <v>434</v>
      </c>
      <c r="D488" s="302" t="s">
        <v>972</v>
      </c>
      <c r="E488" s="17" t="s">
        <v>19</v>
      </c>
      <c r="F488" s="303">
        <v>417.12</v>
      </c>
      <c r="G488" s="38"/>
      <c r="H488" s="44"/>
    </row>
    <row r="489" s="2" customFormat="1" ht="16.8" customHeight="1">
      <c r="A489" s="38"/>
      <c r="B489" s="44"/>
      <c r="C489" s="304" t="s">
        <v>6864</v>
      </c>
      <c r="D489" s="38"/>
      <c r="E489" s="38"/>
      <c r="F489" s="38"/>
      <c r="G489" s="38"/>
      <c r="H489" s="44"/>
    </row>
    <row r="490" s="2" customFormat="1" ht="16.8" customHeight="1">
      <c r="A490" s="38"/>
      <c r="B490" s="44"/>
      <c r="C490" s="302" t="s">
        <v>966</v>
      </c>
      <c r="D490" s="302" t="s">
        <v>6891</v>
      </c>
      <c r="E490" s="17" t="s">
        <v>391</v>
      </c>
      <c r="F490" s="303">
        <v>1001.97</v>
      </c>
      <c r="G490" s="38"/>
      <c r="H490" s="44"/>
    </row>
    <row r="491" s="2" customFormat="1" ht="16.8" customHeight="1">
      <c r="A491" s="38"/>
      <c r="B491" s="44"/>
      <c r="C491" s="298" t="s">
        <v>395</v>
      </c>
      <c r="D491" s="299" t="s">
        <v>395</v>
      </c>
      <c r="E491" s="300" t="s">
        <v>19</v>
      </c>
      <c r="F491" s="301">
        <v>1.456</v>
      </c>
      <c r="G491" s="38"/>
      <c r="H491" s="44"/>
    </row>
    <row r="492" s="2" customFormat="1" ht="16.8" customHeight="1">
      <c r="A492" s="38"/>
      <c r="B492" s="44"/>
      <c r="C492" s="302" t="s">
        <v>395</v>
      </c>
      <c r="D492" s="302" t="s">
        <v>552</v>
      </c>
      <c r="E492" s="17" t="s">
        <v>19</v>
      </c>
      <c r="F492" s="303">
        <v>1.456</v>
      </c>
      <c r="G492" s="38"/>
      <c r="H492" s="44"/>
    </row>
    <row r="493" s="2" customFormat="1" ht="16.8" customHeight="1">
      <c r="A493" s="38"/>
      <c r="B493" s="44"/>
      <c r="C493" s="304" t="s">
        <v>6864</v>
      </c>
      <c r="D493" s="38"/>
      <c r="E493" s="38"/>
      <c r="F493" s="38"/>
      <c r="G493" s="38"/>
      <c r="H493" s="44"/>
    </row>
    <row r="494" s="2" customFormat="1" ht="16.8" customHeight="1">
      <c r="A494" s="38"/>
      <c r="B494" s="44"/>
      <c r="C494" s="302" t="s">
        <v>546</v>
      </c>
      <c r="D494" s="302" t="s">
        <v>6892</v>
      </c>
      <c r="E494" s="17" t="s">
        <v>293</v>
      </c>
      <c r="F494" s="303">
        <v>3.2200000000000002</v>
      </c>
      <c r="G494" s="38"/>
      <c r="H494" s="44"/>
    </row>
    <row r="495" s="2" customFormat="1" ht="16.8" customHeight="1">
      <c r="A495" s="38"/>
      <c r="B495" s="44"/>
      <c r="C495" s="298" t="s">
        <v>438</v>
      </c>
      <c r="D495" s="299" t="s">
        <v>438</v>
      </c>
      <c r="E495" s="300" t="s">
        <v>19</v>
      </c>
      <c r="F495" s="301">
        <v>50.189999999999998</v>
      </c>
      <c r="G495" s="38"/>
      <c r="H495" s="44"/>
    </row>
    <row r="496" s="2" customFormat="1" ht="16.8" customHeight="1">
      <c r="A496" s="38"/>
      <c r="B496" s="44"/>
      <c r="C496" s="302" t="s">
        <v>438</v>
      </c>
      <c r="D496" s="302" t="s">
        <v>984</v>
      </c>
      <c r="E496" s="17" t="s">
        <v>19</v>
      </c>
      <c r="F496" s="303">
        <v>50.189999999999998</v>
      </c>
      <c r="G496" s="38"/>
      <c r="H496" s="44"/>
    </row>
    <row r="497" s="2" customFormat="1" ht="16.8" customHeight="1">
      <c r="A497" s="38"/>
      <c r="B497" s="44"/>
      <c r="C497" s="304" t="s">
        <v>6864</v>
      </c>
      <c r="D497" s="38"/>
      <c r="E497" s="38"/>
      <c r="F497" s="38"/>
      <c r="G497" s="38"/>
      <c r="H497" s="44"/>
    </row>
    <row r="498" s="2" customFormat="1" ht="16.8" customHeight="1">
      <c r="A498" s="38"/>
      <c r="B498" s="44"/>
      <c r="C498" s="302" t="s">
        <v>977</v>
      </c>
      <c r="D498" s="302" t="s">
        <v>6893</v>
      </c>
      <c r="E498" s="17" t="s">
        <v>391</v>
      </c>
      <c r="F498" s="303">
        <v>112.602</v>
      </c>
      <c r="G498" s="38"/>
      <c r="H498" s="44"/>
    </row>
    <row r="499" s="2" customFormat="1" ht="16.8" customHeight="1">
      <c r="A499" s="38"/>
      <c r="B499" s="44"/>
      <c r="C499" s="298" t="s">
        <v>524</v>
      </c>
      <c r="D499" s="299" t="s">
        <v>524</v>
      </c>
      <c r="E499" s="300" t="s">
        <v>19</v>
      </c>
      <c r="F499" s="301">
        <v>1254.7439999999999</v>
      </c>
      <c r="G499" s="38"/>
      <c r="H499" s="44"/>
    </row>
    <row r="500" s="2" customFormat="1" ht="16.8" customHeight="1">
      <c r="A500" s="38"/>
      <c r="B500" s="44"/>
      <c r="C500" s="302" t="s">
        <v>524</v>
      </c>
      <c r="D500" s="302" t="s">
        <v>525</v>
      </c>
      <c r="E500" s="17" t="s">
        <v>19</v>
      </c>
      <c r="F500" s="303">
        <v>1254.7439999999999</v>
      </c>
      <c r="G500" s="38"/>
      <c r="H500" s="44"/>
    </row>
    <row r="501" s="2" customFormat="1" ht="16.8" customHeight="1">
      <c r="A501" s="38"/>
      <c r="B501" s="44"/>
      <c r="C501" s="298" t="s">
        <v>1351</v>
      </c>
      <c r="D501" s="299" t="s">
        <v>1351</v>
      </c>
      <c r="E501" s="300" t="s">
        <v>19</v>
      </c>
      <c r="F501" s="301">
        <v>266.30000000000001</v>
      </c>
      <c r="G501" s="38"/>
      <c r="H501" s="44"/>
    </row>
    <row r="502" s="2" customFormat="1" ht="16.8" customHeight="1">
      <c r="A502" s="38"/>
      <c r="B502" s="44"/>
      <c r="C502" s="302" t="s">
        <v>1351</v>
      </c>
      <c r="D502" s="302" t="s">
        <v>1352</v>
      </c>
      <c r="E502" s="17" t="s">
        <v>19</v>
      </c>
      <c r="F502" s="303">
        <v>266.30000000000001</v>
      </c>
      <c r="G502" s="38"/>
      <c r="H502" s="44"/>
    </row>
    <row r="503" s="2" customFormat="1" ht="16.8" customHeight="1">
      <c r="A503" s="38"/>
      <c r="B503" s="44"/>
      <c r="C503" s="298" t="s">
        <v>457</v>
      </c>
      <c r="D503" s="299" t="s">
        <v>457</v>
      </c>
      <c r="E503" s="300" t="s">
        <v>19</v>
      </c>
      <c r="F503" s="301">
        <v>121.512</v>
      </c>
      <c r="G503" s="38"/>
      <c r="H503" s="44"/>
    </row>
    <row r="504" s="2" customFormat="1" ht="16.8" customHeight="1">
      <c r="A504" s="38"/>
      <c r="B504" s="44"/>
      <c r="C504" s="302" t="s">
        <v>457</v>
      </c>
      <c r="D504" s="302" t="s">
        <v>1367</v>
      </c>
      <c r="E504" s="17" t="s">
        <v>19</v>
      </c>
      <c r="F504" s="303">
        <v>121.512</v>
      </c>
      <c r="G504" s="38"/>
      <c r="H504" s="44"/>
    </row>
    <row r="505" s="2" customFormat="1" ht="16.8" customHeight="1">
      <c r="A505" s="38"/>
      <c r="B505" s="44"/>
      <c r="C505" s="304" t="s">
        <v>6864</v>
      </c>
      <c r="D505" s="38"/>
      <c r="E505" s="38"/>
      <c r="F505" s="38"/>
      <c r="G505" s="38"/>
      <c r="H505" s="44"/>
    </row>
    <row r="506" s="2" customFormat="1" ht="16.8" customHeight="1">
      <c r="A506" s="38"/>
      <c r="B506" s="44"/>
      <c r="C506" s="302" t="s">
        <v>1361</v>
      </c>
      <c r="D506" s="302" t="s">
        <v>6869</v>
      </c>
      <c r="E506" s="17" t="s">
        <v>391</v>
      </c>
      <c r="F506" s="303">
        <v>153.62200000000001</v>
      </c>
      <c r="G506" s="38"/>
      <c r="H506" s="44"/>
    </row>
    <row r="507" s="2" customFormat="1" ht="16.8" customHeight="1">
      <c r="A507" s="38"/>
      <c r="B507" s="44"/>
      <c r="C507" s="298" t="s">
        <v>1399</v>
      </c>
      <c r="D507" s="299" t="s">
        <v>1399</v>
      </c>
      <c r="E507" s="300" t="s">
        <v>19</v>
      </c>
      <c r="F507" s="301">
        <v>266.30000000000001</v>
      </c>
      <c r="G507" s="38"/>
      <c r="H507" s="44"/>
    </row>
    <row r="508" s="2" customFormat="1" ht="16.8" customHeight="1">
      <c r="A508" s="38"/>
      <c r="B508" s="44"/>
      <c r="C508" s="302" t="s">
        <v>1399</v>
      </c>
      <c r="D508" s="302" t="s">
        <v>1400</v>
      </c>
      <c r="E508" s="17" t="s">
        <v>19</v>
      </c>
      <c r="F508" s="303">
        <v>266.30000000000001</v>
      </c>
      <c r="G508" s="38"/>
      <c r="H508" s="44"/>
    </row>
    <row r="509" s="2" customFormat="1" ht="16.8" customHeight="1">
      <c r="A509" s="38"/>
      <c r="B509" s="44"/>
      <c r="C509" s="298" t="s">
        <v>6896</v>
      </c>
      <c r="D509" s="299" t="s">
        <v>6896</v>
      </c>
      <c r="E509" s="300" t="s">
        <v>19</v>
      </c>
      <c r="F509" s="301">
        <v>383.5</v>
      </c>
      <c r="G509" s="38"/>
      <c r="H509" s="44"/>
    </row>
    <row r="510" s="2" customFormat="1" ht="16.8" customHeight="1">
      <c r="A510" s="38"/>
      <c r="B510" s="44"/>
      <c r="C510" s="302" t="s">
        <v>6896</v>
      </c>
      <c r="D510" s="302" t="s">
        <v>6897</v>
      </c>
      <c r="E510" s="17" t="s">
        <v>19</v>
      </c>
      <c r="F510" s="303">
        <v>383.5</v>
      </c>
      <c r="G510" s="38"/>
      <c r="H510" s="44"/>
    </row>
    <row r="511" s="2" customFormat="1" ht="16.8" customHeight="1">
      <c r="A511" s="38"/>
      <c r="B511" s="44"/>
      <c r="C511" s="298" t="s">
        <v>462</v>
      </c>
      <c r="D511" s="299" t="s">
        <v>462</v>
      </c>
      <c r="E511" s="300" t="s">
        <v>19</v>
      </c>
      <c r="F511" s="301">
        <v>302.15600000000001</v>
      </c>
      <c r="G511" s="38"/>
      <c r="H511" s="44"/>
    </row>
    <row r="512" s="2" customFormat="1" ht="16.8" customHeight="1">
      <c r="A512" s="38"/>
      <c r="B512" s="44"/>
      <c r="C512" s="302" t="s">
        <v>19</v>
      </c>
      <c r="D512" s="302" t="s">
        <v>1523</v>
      </c>
      <c r="E512" s="17" t="s">
        <v>19</v>
      </c>
      <c r="F512" s="303">
        <v>0</v>
      </c>
      <c r="G512" s="38"/>
      <c r="H512" s="44"/>
    </row>
    <row r="513" s="2" customFormat="1" ht="16.8" customHeight="1">
      <c r="A513" s="38"/>
      <c r="B513" s="44"/>
      <c r="C513" s="302" t="s">
        <v>462</v>
      </c>
      <c r="D513" s="302" t="s">
        <v>1524</v>
      </c>
      <c r="E513" s="17" t="s">
        <v>19</v>
      </c>
      <c r="F513" s="303">
        <v>302.15600000000001</v>
      </c>
      <c r="G513" s="38"/>
      <c r="H513" s="44"/>
    </row>
    <row r="514" s="2" customFormat="1" ht="16.8" customHeight="1">
      <c r="A514" s="38"/>
      <c r="B514" s="44"/>
      <c r="C514" s="304" t="s">
        <v>6864</v>
      </c>
      <c r="D514" s="38"/>
      <c r="E514" s="38"/>
      <c r="F514" s="38"/>
      <c r="G514" s="38"/>
      <c r="H514" s="44"/>
    </row>
    <row r="515" s="2" customFormat="1" ht="16.8" customHeight="1">
      <c r="A515" s="38"/>
      <c r="B515" s="44"/>
      <c r="C515" s="302" t="s">
        <v>1515</v>
      </c>
      <c r="D515" s="302" t="s">
        <v>6874</v>
      </c>
      <c r="E515" s="17" t="s">
        <v>302</v>
      </c>
      <c r="F515" s="303">
        <v>2690.8220000000001</v>
      </c>
      <c r="G515" s="38"/>
      <c r="H515" s="44"/>
    </row>
    <row r="516" s="2" customFormat="1" ht="16.8" customHeight="1">
      <c r="A516" s="38"/>
      <c r="B516" s="44"/>
      <c r="C516" s="298" t="s">
        <v>468</v>
      </c>
      <c r="D516" s="299" t="s">
        <v>468</v>
      </c>
      <c r="E516" s="300" t="s">
        <v>19</v>
      </c>
      <c r="F516" s="301">
        <v>2719.4029999999998</v>
      </c>
      <c r="G516" s="38"/>
      <c r="H516" s="44"/>
    </row>
    <row r="517" s="2" customFormat="1" ht="16.8" customHeight="1">
      <c r="A517" s="38"/>
      <c r="B517" s="44"/>
      <c r="C517" s="302" t="s">
        <v>19</v>
      </c>
      <c r="D517" s="302" t="s">
        <v>1523</v>
      </c>
      <c r="E517" s="17" t="s">
        <v>19</v>
      </c>
      <c r="F517" s="303">
        <v>0</v>
      </c>
      <c r="G517" s="38"/>
      <c r="H517" s="44"/>
    </row>
    <row r="518" s="2" customFormat="1" ht="16.8" customHeight="1">
      <c r="A518" s="38"/>
      <c r="B518" s="44"/>
      <c r="C518" s="302" t="s">
        <v>468</v>
      </c>
      <c r="D518" s="302" t="s">
        <v>1537</v>
      </c>
      <c r="E518" s="17" t="s">
        <v>19</v>
      </c>
      <c r="F518" s="303">
        <v>2719.4029999999998</v>
      </c>
      <c r="G518" s="38"/>
      <c r="H518" s="44"/>
    </row>
    <row r="519" s="2" customFormat="1" ht="16.8" customHeight="1">
      <c r="A519" s="38"/>
      <c r="B519" s="44"/>
      <c r="C519" s="304" t="s">
        <v>6864</v>
      </c>
      <c r="D519" s="38"/>
      <c r="E519" s="38"/>
      <c r="F519" s="38"/>
      <c r="G519" s="38"/>
      <c r="H519" s="44"/>
    </row>
    <row r="520" s="2" customFormat="1" ht="16.8" customHeight="1">
      <c r="A520" s="38"/>
      <c r="B520" s="44"/>
      <c r="C520" s="302" t="s">
        <v>1529</v>
      </c>
      <c r="D520" s="302" t="s">
        <v>6875</v>
      </c>
      <c r="E520" s="17" t="s">
        <v>302</v>
      </c>
      <c r="F520" s="303">
        <v>24217.395</v>
      </c>
      <c r="G520" s="38"/>
      <c r="H520" s="44"/>
    </row>
    <row r="521" s="2" customFormat="1" ht="16.8" customHeight="1">
      <c r="A521" s="38"/>
      <c r="B521" s="44"/>
      <c r="C521" s="298" t="s">
        <v>1547</v>
      </c>
      <c r="D521" s="299" t="s">
        <v>1547</v>
      </c>
      <c r="E521" s="300" t="s">
        <v>19</v>
      </c>
      <c r="F521" s="301">
        <v>206.429</v>
      </c>
      <c r="G521" s="38"/>
      <c r="H521" s="44"/>
    </row>
    <row r="522" s="2" customFormat="1" ht="16.8" customHeight="1">
      <c r="A522" s="38"/>
      <c r="B522" s="44"/>
      <c r="C522" s="302" t="s">
        <v>1547</v>
      </c>
      <c r="D522" s="302" t="s">
        <v>1548</v>
      </c>
      <c r="E522" s="17" t="s">
        <v>19</v>
      </c>
      <c r="F522" s="303">
        <v>206.429</v>
      </c>
      <c r="G522" s="38"/>
      <c r="H522" s="44"/>
    </row>
    <row r="523" s="2" customFormat="1" ht="16.8" customHeight="1">
      <c r="A523" s="38"/>
      <c r="B523" s="44"/>
      <c r="C523" s="298" t="s">
        <v>1555</v>
      </c>
      <c r="D523" s="299" t="s">
        <v>1555</v>
      </c>
      <c r="E523" s="300" t="s">
        <v>19</v>
      </c>
      <c r="F523" s="301">
        <v>206.429</v>
      </c>
      <c r="G523" s="38"/>
      <c r="H523" s="44"/>
    </row>
    <row r="524" s="2" customFormat="1" ht="16.8" customHeight="1">
      <c r="A524" s="38"/>
      <c r="B524" s="44"/>
      <c r="C524" s="302" t="s">
        <v>1555</v>
      </c>
      <c r="D524" s="302" t="s">
        <v>1556</v>
      </c>
      <c r="E524" s="17" t="s">
        <v>19</v>
      </c>
      <c r="F524" s="303">
        <v>206.429</v>
      </c>
      <c r="G524" s="38"/>
      <c r="H524" s="44"/>
    </row>
    <row r="525" s="2" customFormat="1" ht="16.8" customHeight="1">
      <c r="A525" s="38"/>
      <c r="B525" s="44"/>
      <c r="C525" s="298" t="s">
        <v>1562</v>
      </c>
      <c r="D525" s="299" t="s">
        <v>1562</v>
      </c>
      <c r="E525" s="300" t="s">
        <v>19</v>
      </c>
      <c r="F525" s="301">
        <v>2484.393</v>
      </c>
      <c r="G525" s="38"/>
      <c r="H525" s="44"/>
    </row>
    <row r="526" s="2" customFormat="1" ht="16.8" customHeight="1">
      <c r="A526" s="38"/>
      <c r="B526" s="44"/>
      <c r="C526" s="302" t="s">
        <v>1562</v>
      </c>
      <c r="D526" s="302" t="s">
        <v>1563</v>
      </c>
      <c r="E526" s="17" t="s">
        <v>19</v>
      </c>
      <c r="F526" s="303">
        <v>2484.393</v>
      </c>
      <c r="G526" s="38"/>
      <c r="H526" s="44"/>
    </row>
    <row r="527" s="2" customFormat="1" ht="16.8" customHeight="1">
      <c r="A527" s="38"/>
      <c r="B527" s="44"/>
      <c r="C527" s="298" t="s">
        <v>483</v>
      </c>
      <c r="D527" s="299" t="s">
        <v>483</v>
      </c>
      <c r="E527" s="300" t="s">
        <v>19</v>
      </c>
      <c r="F527" s="301">
        <v>88.760000000000005</v>
      </c>
      <c r="G527" s="38"/>
      <c r="H527" s="44"/>
    </row>
    <row r="528" s="2" customFormat="1" ht="16.8" customHeight="1">
      <c r="A528" s="38"/>
      <c r="B528" s="44"/>
      <c r="C528" s="302" t="s">
        <v>483</v>
      </c>
      <c r="D528" s="302" t="s">
        <v>1175</v>
      </c>
      <c r="E528" s="17" t="s">
        <v>19</v>
      </c>
      <c r="F528" s="303">
        <v>88.760000000000005</v>
      </c>
      <c r="G528" s="38"/>
      <c r="H528" s="44"/>
    </row>
    <row r="529" s="2" customFormat="1" ht="16.8" customHeight="1">
      <c r="A529" s="38"/>
      <c r="B529" s="44"/>
      <c r="C529" s="304" t="s">
        <v>6864</v>
      </c>
      <c r="D529" s="38"/>
      <c r="E529" s="38"/>
      <c r="F529" s="38"/>
      <c r="G529" s="38"/>
      <c r="H529" s="44"/>
    </row>
    <row r="530" s="2" customFormat="1" ht="16.8" customHeight="1">
      <c r="A530" s="38"/>
      <c r="B530" s="44"/>
      <c r="C530" s="302" t="s">
        <v>1167</v>
      </c>
      <c r="D530" s="302" t="s">
        <v>6877</v>
      </c>
      <c r="E530" s="17" t="s">
        <v>391</v>
      </c>
      <c r="F530" s="303">
        <v>1292.5820000000001</v>
      </c>
      <c r="G530" s="38"/>
      <c r="H530" s="44"/>
    </row>
    <row r="531" s="2" customFormat="1" ht="16.8" customHeight="1">
      <c r="A531" s="38"/>
      <c r="B531" s="44"/>
      <c r="C531" s="298" t="s">
        <v>495</v>
      </c>
      <c r="D531" s="299" t="s">
        <v>495</v>
      </c>
      <c r="E531" s="300" t="s">
        <v>19</v>
      </c>
      <c r="F531" s="301">
        <v>177.52000000000001</v>
      </c>
      <c r="G531" s="38"/>
      <c r="H531" s="44"/>
    </row>
    <row r="532" s="2" customFormat="1" ht="16.8" customHeight="1">
      <c r="A532" s="38"/>
      <c r="B532" s="44"/>
      <c r="C532" s="302" t="s">
        <v>495</v>
      </c>
      <c r="D532" s="302" t="s">
        <v>1195</v>
      </c>
      <c r="E532" s="17" t="s">
        <v>19</v>
      </c>
      <c r="F532" s="303">
        <v>177.52000000000001</v>
      </c>
      <c r="G532" s="38"/>
      <c r="H532" s="44"/>
    </row>
    <row r="533" s="2" customFormat="1" ht="16.8" customHeight="1">
      <c r="A533" s="38"/>
      <c r="B533" s="44"/>
      <c r="C533" s="304" t="s">
        <v>6864</v>
      </c>
      <c r="D533" s="38"/>
      <c r="E533" s="38"/>
      <c r="F533" s="38"/>
      <c r="G533" s="38"/>
      <c r="H533" s="44"/>
    </row>
    <row r="534" s="2" customFormat="1" ht="16.8" customHeight="1">
      <c r="A534" s="38"/>
      <c r="B534" s="44"/>
      <c r="C534" s="302" t="s">
        <v>1188</v>
      </c>
      <c r="D534" s="302" t="s">
        <v>6877</v>
      </c>
      <c r="E534" s="17" t="s">
        <v>391</v>
      </c>
      <c r="F534" s="303">
        <v>1845.7339999999999</v>
      </c>
      <c r="G534" s="38"/>
      <c r="H534" s="44"/>
    </row>
    <row r="535" s="2" customFormat="1" ht="16.8" customHeight="1">
      <c r="A535" s="38"/>
      <c r="B535" s="44"/>
      <c r="C535" s="298" t="s">
        <v>501</v>
      </c>
      <c r="D535" s="299" t="s">
        <v>501</v>
      </c>
      <c r="E535" s="300" t="s">
        <v>19</v>
      </c>
      <c r="F535" s="301">
        <v>63.715000000000003</v>
      </c>
      <c r="G535" s="38"/>
      <c r="H535" s="44"/>
    </row>
    <row r="536" s="2" customFormat="1" ht="16.8" customHeight="1">
      <c r="A536" s="38"/>
      <c r="B536" s="44"/>
      <c r="C536" s="302" t="s">
        <v>501</v>
      </c>
      <c r="D536" s="302" t="s">
        <v>1180</v>
      </c>
      <c r="E536" s="17" t="s">
        <v>19</v>
      </c>
      <c r="F536" s="303">
        <v>63.715000000000003</v>
      </c>
      <c r="G536" s="38"/>
      <c r="H536" s="44"/>
    </row>
    <row r="537" s="2" customFormat="1" ht="16.8" customHeight="1">
      <c r="A537" s="38"/>
      <c r="B537" s="44"/>
      <c r="C537" s="304" t="s">
        <v>6864</v>
      </c>
      <c r="D537" s="38"/>
      <c r="E537" s="38"/>
      <c r="F537" s="38"/>
      <c r="G537" s="38"/>
      <c r="H537" s="44"/>
    </row>
    <row r="538" s="2" customFormat="1" ht="16.8" customHeight="1">
      <c r="A538" s="38"/>
      <c r="B538" s="44"/>
      <c r="C538" s="302" t="s">
        <v>1204</v>
      </c>
      <c r="D538" s="302" t="s">
        <v>6878</v>
      </c>
      <c r="E538" s="17" t="s">
        <v>391</v>
      </c>
      <c r="F538" s="303">
        <v>369.71499999999998</v>
      </c>
      <c r="G538" s="38"/>
      <c r="H538" s="44"/>
    </row>
    <row r="539" s="2" customFormat="1" ht="16.8" customHeight="1">
      <c r="A539" s="38"/>
      <c r="B539" s="44"/>
      <c r="C539" s="298" t="s">
        <v>1249</v>
      </c>
      <c r="D539" s="299" t="s">
        <v>1249</v>
      </c>
      <c r="E539" s="300" t="s">
        <v>19</v>
      </c>
      <c r="F539" s="301">
        <v>1884.4690000000001</v>
      </c>
      <c r="G539" s="38"/>
      <c r="H539" s="44"/>
    </row>
    <row r="540" s="2" customFormat="1" ht="16.8" customHeight="1">
      <c r="A540" s="38"/>
      <c r="B540" s="44"/>
      <c r="C540" s="302" t="s">
        <v>1249</v>
      </c>
      <c r="D540" s="302" t="s">
        <v>1250</v>
      </c>
      <c r="E540" s="17" t="s">
        <v>19</v>
      </c>
      <c r="F540" s="303">
        <v>1884.4690000000001</v>
      </c>
      <c r="G540" s="38"/>
      <c r="H540" s="44"/>
    </row>
    <row r="541" s="2" customFormat="1" ht="16.8" customHeight="1">
      <c r="A541" s="38"/>
      <c r="B541" s="44"/>
      <c r="C541" s="298" t="s">
        <v>508</v>
      </c>
      <c r="D541" s="299" t="s">
        <v>508</v>
      </c>
      <c r="E541" s="300" t="s">
        <v>19</v>
      </c>
      <c r="F541" s="301">
        <v>63.715000000000003</v>
      </c>
      <c r="G541" s="38"/>
      <c r="H541" s="44"/>
    </row>
    <row r="542" s="2" customFormat="1" ht="16.8" customHeight="1">
      <c r="A542" s="38"/>
      <c r="B542" s="44"/>
      <c r="C542" s="302" t="s">
        <v>508</v>
      </c>
      <c r="D542" s="302" t="s">
        <v>1180</v>
      </c>
      <c r="E542" s="17" t="s">
        <v>19</v>
      </c>
      <c r="F542" s="303">
        <v>63.715000000000003</v>
      </c>
      <c r="G542" s="38"/>
      <c r="H542" s="44"/>
    </row>
    <row r="543" s="2" customFormat="1" ht="16.8" customHeight="1">
      <c r="A543" s="38"/>
      <c r="B543" s="44"/>
      <c r="C543" s="304" t="s">
        <v>6864</v>
      </c>
      <c r="D543" s="38"/>
      <c r="E543" s="38"/>
      <c r="F543" s="38"/>
      <c r="G543" s="38"/>
      <c r="H543" s="44"/>
    </row>
    <row r="544" s="2" customFormat="1" ht="16.8" customHeight="1">
      <c r="A544" s="38"/>
      <c r="B544" s="44"/>
      <c r="C544" s="302" t="s">
        <v>1257</v>
      </c>
      <c r="D544" s="302" t="s">
        <v>6880</v>
      </c>
      <c r="E544" s="17" t="s">
        <v>391</v>
      </c>
      <c r="F544" s="303">
        <v>315.76499999999999</v>
      </c>
      <c r="G544" s="38"/>
      <c r="H544" s="44"/>
    </row>
    <row r="545" s="2" customFormat="1" ht="16.8" customHeight="1">
      <c r="A545" s="38"/>
      <c r="B545" s="44"/>
      <c r="C545" s="298" t="s">
        <v>613</v>
      </c>
      <c r="D545" s="299" t="s">
        <v>613</v>
      </c>
      <c r="E545" s="300" t="s">
        <v>19</v>
      </c>
      <c r="F545" s="301">
        <v>1336.5</v>
      </c>
      <c r="G545" s="38"/>
      <c r="H545" s="44"/>
    </row>
    <row r="546" s="2" customFormat="1" ht="16.8" customHeight="1">
      <c r="A546" s="38"/>
      <c r="B546" s="44"/>
      <c r="C546" s="302" t="s">
        <v>613</v>
      </c>
      <c r="D546" s="302" t="s">
        <v>614</v>
      </c>
      <c r="E546" s="17" t="s">
        <v>19</v>
      </c>
      <c r="F546" s="303">
        <v>1336.5</v>
      </c>
      <c r="G546" s="38"/>
      <c r="H546" s="44"/>
    </row>
    <row r="547" s="2" customFormat="1" ht="16.8" customHeight="1">
      <c r="A547" s="38"/>
      <c r="B547" s="44"/>
      <c r="C547" s="298" t="s">
        <v>623</v>
      </c>
      <c r="D547" s="299" t="s">
        <v>623</v>
      </c>
      <c r="E547" s="300" t="s">
        <v>19</v>
      </c>
      <c r="F547" s="301">
        <v>1380.2180000000001</v>
      </c>
      <c r="G547" s="38"/>
      <c r="H547" s="44"/>
    </row>
    <row r="548" s="2" customFormat="1" ht="16.8" customHeight="1">
      <c r="A548" s="38"/>
      <c r="B548" s="44"/>
      <c r="C548" s="302" t="s">
        <v>623</v>
      </c>
      <c r="D548" s="302" t="s">
        <v>624</v>
      </c>
      <c r="E548" s="17" t="s">
        <v>19</v>
      </c>
      <c r="F548" s="303">
        <v>1380.2180000000001</v>
      </c>
      <c r="G548" s="38"/>
      <c r="H548" s="44"/>
    </row>
    <row r="549" s="2" customFormat="1" ht="16.8" customHeight="1">
      <c r="A549" s="38"/>
      <c r="B549" s="44"/>
      <c r="C549" s="298" t="s">
        <v>531</v>
      </c>
      <c r="D549" s="299" t="s">
        <v>531</v>
      </c>
      <c r="E549" s="300" t="s">
        <v>19</v>
      </c>
      <c r="F549" s="301">
        <v>1254.7439999999999</v>
      </c>
      <c r="G549" s="38"/>
      <c r="H549" s="44"/>
    </row>
    <row r="550" s="2" customFormat="1" ht="16.8" customHeight="1">
      <c r="A550" s="38"/>
      <c r="B550" s="44"/>
      <c r="C550" s="302" t="s">
        <v>531</v>
      </c>
      <c r="D550" s="302" t="s">
        <v>532</v>
      </c>
      <c r="E550" s="17" t="s">
        <v>19</v>
      </c>
      <c r="F550" s="303">
        <v>1254.7439999999999</v>
      </c>
      <c r="G550" s="38"/>
      <c r="H550" s="44"/>
    </row>
    <row r="551" s="2" customFormat="1" ht="16.8" customHeight="1">
      <c r="A551" s="38"/>
      <c r="B551" s="44"/>
      <c r="C551" s="298" t="s">
        <v>640</v>
      </c>
      <c r="D551" s="299" t="s">
        <v>640</v>
      </c>
      <c r="E551" s="300" t="s">
        <v>19</v>
      </c>
      <c r="F551" s="301">
        <v>121.5</v>
      </c>
      <c r="G551" s="38"/>
      <c r="H551" s="44"/>
    </row>
    <row r="552" s="2" customFormat="1" ht="16.8" customHeight="1">
      <c r="A552" s="38"/>
      <c r="B552" s="44"/>
      <c r="C552" s="302" t="s">
        <v>640</v>
      </c>
      <c r="D552" s="302" t="s">
        <v>641</v>
      </c>
      <c r="E552" s="17" t="s">
        <v>19</v>
      </c>
      <c r="F552" s="303">
        <v>121.5</v>
      </c>
      <c r="G552" s="38"/>
      <c r="H552" s="44"/>
    </row>
    <row r="553" s="2" customFormat="1" ht="16.8" customHeight="1">
      <c r="A553" s="38"/>
      <c r="B553" s="44"/>
      <c r="C553" s="298" t="s">
        <v>690</v>
      </c>
      <c r="D553" s="299" t="s">
        <v>690</v>
      </c>
      <c r="E553" s="300" t="s">
        <v>19</v>
      </c>
      <c r="F553" s="301">
        <v>238.21600000000001</v>
      </c>
      <c r="G553" s="38"/>
      <c r="H553" s="44"/>
    </row>
    <row r="554" s="2" customFormat="1" ht="16.8" customHeight="1">
      <c r="A554" s="38"/>
      <c r="B554" s="44"/>
      <c r="C554" s="302" t="s">
        <v>690</v>
      </c>
      <c r="D554" s="302" t="s">
        <v>691</v>
      </c>
      <c r="E554" s="17" t="s">
        <v>19</v>
      </c>
      <c r="F554" s="303">
        <v>238.21600000000001</v>
      </c>
      <c r="G554" s="38"/>
      <c r="H554" s="44"/>
    </row>
    <row r="555" s="2" customFormat="1" ht="16.8" customHeight="1">
      <c r="A555" s="38"/>
      <c r="B555" s="44"/>
      <c r="C555" s="298" t="s">
        <v>754</v>
      </c>
      <c r="D555" s="299" t="s">
        <v>754</v>
      </c>
      <c r="E555" s="300" t="s">
        <v>19</v>
      </c>
      <c r="F555" s="301">
        <v>462.185</v>
      </c>
      <c r="G555" s="38"/>
      <c r="H555" s="44"/>
    </row>
    <row r="556" s="2" customFormat="1" ht="16.8" customHeight="1">
      <c r="A556" s="38"/>
      <c r="B556" s="44"/>
      <c r="C556" s="302" t="s">
        <v>754</v>
      </c>
      <c r="D556" s="302" t="s">
        <v>755</v>
      </c>
      <c r="E556" s="17" t="s">
        <v>19</v>
      </c>
      <c r="F556" s="303">
        <v>462.185</v>
      </c>
      <c r="G556" s="38"/>
      <c r="H556" s="44"/>
    </row>
    <row r="557" s="2" customFormat="1" ht="16.8" customHeight="1">
      <c r="A557" s="38"/>
      <c r="B557" s="44"/>
      <c r="C557" s="298" t="s">
        <v>419</v>
      </c>
      <c r="D557" s="299" t="s">
        <v>419</v>
      </c>
      <c r="E557" s="300" t="s">
        <v>19</v>
      </c>
      <c r="F557" s="301">
        <v>106.06399999999999</v>
      </c>
      <c r="G557" s="38"/>
      <c r="H557" s="44"/>
    </row>
    <row r="558" s="2" customFormat="1" ht="16.8" customHeight="1">
      <c r="A558" s="38"/>
      <c r="B558" s="44"/>
      <c r="C558" s="302" t="s">
        <v>419</v>
      </c>
      <c r="D558" s="302" t="s">
        <v>791</v>
      </c>
      <c r="E558" s="17" t="s">
        <v>19</v>
      </c>
      <c r="F558" s="303">
        <v>106.06399999999999</v>
      </c>
      <c r="G558" s="38"/>
      <c r="H558" s="44"/>
    </row>
    <row r="559" s="2" customFormat="1" ht="16.8" customHeight="1">
      <c r="A559" s="38"/>
      <c r="B559" s="44"/>
      <c r="C559" s="304" t="s">
        <v>6864</v>
      </c>
      <c r="D559" s="38"/>
      <c r="E559" s="38"/>
      <c r="F559" s="38"/>
      <c r="G559" s="38"/>
      <c r="H559" s="44"/>
    </row>
    <row r="560" s="2" customFormat="1" ht="16.8" customHeight="1">
      <c r="A560" s="38"/>
      <c r="B560" s="44"/>
      <c r="C560" s="302" t="s">
        <v>783</v>
      </c>
      <c r="D560" s="302" t="s">
        <v>6888</v>
      </c>
      <c r="E560" s="17" t="s">
        <v>293</v>
      </c>
      <c r="F560" s="303">
        <v>328.327</v>
      </c>
      <c r="G560" s="38"/>
      <c r="H560" s="44"/>
    </row>
    <row r="561" s="2" customFormat="1" ht="16.8" customHeight="1">
      <c r="A561" s="38"/>
      <c r="B561" s="44"/>
      <c r="C561" s="298" t="s">
        <v>423</v>
      </c>
      <c r="D561" s="299" t="s">
        <v>423</v>
      </c>
      <c r="E561" s="300" t="s">
        <v>19</v>
      </c>
      <c r="F561" s="301">
        <v>215.684</v>
      </c>
      <c r="G561" s="38"/>
      <c r="H561" s="44"/>
    </row>
    <row r="562" s="2" customFormat="1" ht="16.8" customHeight="1">
      <c r="A562" s="38"/>
      <c r="B562" s="44"/>
      <c r="C562" s="302" t="s">
        <v>19</v>
      </c>
      <c r="D562" s="302" t="s">
        <v>810</v>
      </c>
      <c r="E562" s="17" t="s">
        <v>19</v>
      </c>
      <c r="F562" s="303">
        <v>0</v>
      </c>
      <c r="G562" s="38"/>
      <c r="H562" s="44"/>
    </row>
    <row r="563" s="2" customFormat="1" ht="16.8" customHeight="1">
      <c r="A563" s="38"/>
      <c r="B563" s="44"/>
      <c r="C563" s="302" t="s">
        <v>423</v>
      </c>
      <c r="D563" s="302" t="s">
        <v>811</v>
      </c>
      <c r="E563" s="17" t="s">
        <v>19</v>
      </c>
      <c r="F563" s="303">
        <v>215.684</v>
      </c>
      <c r="G563" s="38"/>
      <c r="H563" s="44"/>
    </row>
    <row r="564" s="2" customFormat="1" ht="16.8" customHeight="1">
      <c r="A564" s="38"/>
      <c r="B564" s="44"/>
      <c r="C564" s="304" t="s">
        <v>6864</v>
      </c>
      <c r="D564" s="38"/>
      <c r="E564" s="38"/>
      <c r="F564" s="38"/>
      <c r="G564" s="38"/>
      <c r="H564" s="44"/>
    </row>
    <row r="565" s="2" customFormat="1" ht="16.8" customHeight="1">
      <c r="A565" s="38"/>
      <c r="B565" s="44"/>
      <c r="C565" s="302" t="s">
        <v>802</v>
      </c>
      <c r="D565" s="302" t="s">
        <v>6889</v>
      </c>
      <c r="E565" s="17" t="s">
        <v>391</v>
      </c>
      <c r="F565" s="303">
        <v>722.82100000000003</v>
      </c>
      <c r="G565" s="38"/>
      <c r="H565" s="44"/>
    </row>
    <row r="566" s="2" customFormat="1" ht="16.8" customHeight="1">
      <c r="A566" s="38"/>
      <c r="B566" s="44"/>
      <c r="C566" s="298" t="s">
        <v>942</v>
      </c>
      <c r="D566" s="299" t="s">
        <v>942</v>
      </c>
      <c r="E566" s="300" t="s">
        <v>19</v>
      </c>
      <c r="F566" s="301">
        <v>3.2330000000000001</v>
      </c>
      <c r="G566" s="38"/>
      <c r="H566" s="44"/>
    </row>
    <row r="567" s="2" customFormat="1" ht="16.8" customHeight="1">
      <c r="A567" s="38"/>
      <c r="B567" s="44"/>
      <c r="C567" s="302" t="s">
        <v>942</v>
      </c>
      <c r="D567" s="302" t="s">
        <v>943</v>
      </c>
      <c r="E567" s="17" t="s">
        <v>19</v>
      </c>
      <c r="F567" s="303">
        <v>3.2330000000000001</v>
      </c>
      <c r="G567" s="38"/>
      <c r="H567" s="44"/>
    </row>
    <row r="568" s="2" customFormat="1" ht="16.8" customHeight="1">
      <c r="A568" s="38"/>
      <c r="B568" s="44"/>
      <c r="C568" s="298" t="s">
        <v>1078</v>
      </c>
      <c r="D568" s="299" t="s">
        <v>1078</v>
      </c>
      <c r="E568" s="300" t="s">
        <v>19</v>
      </c>
      <c r="F568" s="301">
        <v>14</v>
      </c>
      <c r="G568" s="38"/>
      <c r="H568" s="44"/>
    </row>
    <row r="569" s="2" customFormat="1" ht="16.8" customHeight="1">
      <c r="A569" s="38"/>
      <c r="B569" s="44"/>
      <c r="C569" s="302" t="s">
        <v>1078</v>
      </c>
      <c r="D569" s="302" t="s">
        <v>1079</v>
      </c>
      <c r="E569" s="17" t="s">
        <v>19</v>
      </c>
      <c r="F569" s="303">
        <v>14</v>
      </c>
      <c r="G569" s="38"/>
      <c r="H569" s="44"/>
    </row>
    <row r="570" s="2" customFormat="1" ht="16.8" customHeight="1">
      <c r="A570" s="38"/>
      <c r="B570" s="44"/>
      <c r="C570" s="298" t="s">
        <v>436</v>
      </c>
      <c r="D570" s="299" t="s">
        <v>436</v>
      </c>
      <c r="E570" s="300" t="s">
        <v>19</v>
      </c>
      <c r="F570" s="301">
        <v>22.77</v>
      </c>
      <c r="G570" s="38"/>
      <c r="H570" s="44"/>
    </row>
    <row r="571" s="2" customFormat="1" ht="16.8" customHeight="1">
      <c r="A571" s="38"/>
      <c r="B571" s="44"/>
      <c r="C571" s="302" t="s">
        <v>436</v>
      </c>
      <c r="D571" s="302" t="s">
        <v>973</v>
      </c>
      <c r="E571" s="17" t="s">
        <v>19</v>
      </c>
      <c r="F571" s="303">
        <v>22.77</v>
      </c>
      <c r="G571" s="38"/>
      <c r="H571" s="44"/>
    </row>
    <row r="572" s="2" customFormat="1" ht="16.8" customHeight="1">
      <c r="A572" s="38"/>
      <c r="B572" s="44"/>
      <c r="C572" s="304" t="s">
        <v>6864</v>
      </c>
      <c r="D572" s="38"/>
      <c r="E572" s="38"/>
      <c r="F572" s="38"/>
      <c r="G572" s="38"/>
      <c r="H572" s="44"/>
    </row>
    <row r="573" s="2" customFormat="1" ht="16.8" customHeight="1">
      <c r="A573" s="38"/>
      <c r="B573" s="44"/>
      <c r="C573" s="302" t="s">
        <v>966</v>
      </c>
      <c r="D573" s="302" t="s">
        <v>6891</v>
      </c>
      <c r="E573" s="17" t="s">
        <v>391</v>
      </c>
      <c r="F573" s="303">
        <v>1001.97</v>
      </c>
      <c r="G573" s="38"/>
      <c r="H573" s="44"/>
    </row>
    <row r="574" s="2" customFormat="1" ht="16.8" customHeight="1">
      <c r="A574" s="38"/>
      <c r="B574" s="44"/>
      <c r="C574" s="298" t="s">
        <v>553</v>
      </c>
      <c r="D574" s="299" t="s">
        <v>553</v>
      </c>
      <c r="E574" s="300" t="s">
        <v>19</v>
      </c>
      <c r="F574" s="301">
        <v>3.2200000000000002</v>
      </c>
      <c r="G574" s="38"/>
      <c r="H574" s="44"/>
    </row>
    <row r="575" s="2" customFormat="1" ht="16.8" customHeight="1">
      <c r="A575" s="38"/>
      <c r="B575" s="44"/>
      <c r="C575" s="302" t="s">
        <v>553</v>
      </c>
      <c r="D575" s="302" t="s">
        <v>554</v>
      </c>
      <c r="E575" s="17" t="s">
        <v>19</v>
      </c>
      <c r="F575" s="303">
        <v>3.2200000000000002</v>
      </c>
      <c r="G575" s="38"/>
      <c r="H575" s="44"/>
    </row>
    <row r="576" s="2" customFormat="1" ht="16.8" customHeight="1">
      <c r="A576" s="38"/>
      <c r="B576" s="44"/>
      <c r="C576" s="298" t="s">
        <v>440</v>
      </c>
      <c r="D576" s="299" t="s">
        <v>440</v>
      </c>
      <c r="E576" s="300" t="s">
        <v>19</v>
      </c>
      <c r="F576" s="301">
        <v>3.2160000000000002</v>
      </c>
      <c r="G576" s="38"/>
      <c r="H576" s="44"/>
    </row>
    <row r="577" s="2" customFormat="1" ht="16.8" customHeight="1">
      <c r="A577" s="38"/>
      <c r="B577" s="44"/>
      <c r="C577" s="302" t="s">
        <v>440</v>
      </c>
      <c r="D577" s="302" t="s">
        <v>985</v>
      </c>
      <c r="E577" s="17" t="s">
        <v>19</v>
      </c>
      <c r="F577" s="303">
        <v>3.2160000000000002</v>
      </c>
      <c r="G577" s="38"/>
      <c r="H577" s="44"/>
    </row>
    <row r="578" s="2" customFormat="1" ht="16.8" customHeight="1">
      <c r="A578" s="38"/>
      <c r="B578" s="44"/>
      <c r="C578" s="304" t="s">
        <v>6864</v>
      </c>
      <c r="D578" s="38"/>
      <c r="E578" s="38"/>
      <c r="F578" s="38"/>
      <c r="G578" s="38"/>
      <c r="H578" s="44"/>
    </row>
    <row r="579" s="2" customFormat="1" ht="16.8" customHeight="1">
      <c r="A579" s="38"/>
      <c r="B579" s="44"/>
      <c r="C579" s="302" t="s">
        <v>977</v>
      </c>
      <c r="D579" s="302" t="s">
        <v>6893</v>
      </c>
      <c r="E579" s="17" t="s">
        <v>391</v>
      </c>
      <c r="F579" s="303">
        <v>112.602</v>
      </c>
      <c r="G579" s="38"/>
      <c r="H579" s="44"/>
    </row>
    <row r="580" s="2" customFormat="1" ht="16.8" customHeight="1">
      <c r="A580" s="38"/>
      <c r="B580" s="44"/>
      <c r="C580" s="298" t="s">
        <v>1368</v>
      </c>
      <c r="D580" s="299" t="s">
        <v>1368</v>
      </c>
      <c r="E580" s="300" t="s">
        <v>19</v>
      </c>
      <c r="F580" s="301">
        <v>153.62200000000001</v>
      </c>
      <c r="G580" s="38"/>
      <c r="H580" s="44"/>
    </row>
    <row r="581" s="2" customFormat="1" ht="16.8" customHeight="1">
      <c r="A581" s="38"/>
      <c r="B581" s="44"/>
      <c r="C581" s="302" t="s">
        <v>1368</v>
      </c>
      <c r="D581" s="302" t="s">
        <v>1369</v>
      </c>
      <c r="E581" s="17" t="s">
        <v>19</v>
      </c>
      <c r="F581" s="303">
        <v>153.62200000000001</v>
      </c>
      <c r="G581" s="38"/>
      <c r="H581" s="44"/>
    </row>
    <row r="582" s="2" customFormat="1" ht="16.8" customHeight="1">
      <c r="A582" s="38"/>
      <c r="B582" s="44"/>
      <c r="C582" s="298" t="s">
        <v>464</v>
      </c>
      <c r="D582" s="299" t="s">
        <v>464</v>
      </c>
      <c r="E582" s="300" t="s">
        <v>19</v>
      </c>
      <c r="F582" s="301">
        <v>2182.2370000000001</v>
      </c>
      <c r="G582" s="38"/>
      <c r="H582" s="44"/>
    </row>
    <row r="583" s="2" customFormat="1" ht="16.8" customHeight="1">
      <c r="A583" s="38"/>
      <c r="B583" s="44"/>
      <c r="C583" s="302" t="s">
        <v>464</v>
      </c>
      <c r="D583" s="302" t="s">
        <v>1525</v>
      </c>
      <c r="E583" s="17" t="s">
        <v>19</v>
      </c>
      <c r="F583" s="303">
        <v>2182.2370000000001</v>
      </c>
      <c r="G583" s="38"/>
      <c r="H583" s="44"/>
    </row>
    <row r="584" s="2" customFormat="1" ht="16.8" customHeight="1">
      <c r="A584" s="38"/>
      <c r="B584" s="44"/>
      <c r="C584" s="304" t="s">
        <v>6864</v>
      </c>
      <c r="D584" s="38"/>
      <c r="E584" s="38"/>
      <c r="F584" s="38"/>
      <c r="G584" s="38"/>
      <c r="H584" s="44"/>
    </row>
    <row r="585" s="2" customFormat="1" ht="16.8" customHeight="1">
      <c r="A585" s="38"/>
      <c r="B585" s="44"/>
      <c r="C585" s="302" t="s">
        <v>1515</v>
      </c>
      <c r="D585" s="302" t="s">
        <v>6874</v>
      </c>
      <c r="E585" s="17" t="s">
        <v>302</v>
      </c>
      <c r="F585" s="303">
        <v>2690.8220000000001</v>
      </c>
      <c r="G585" s="38"/>
      <c r="H585" s="44"/>
    </row>
    <row r="586" s="2" customFormat="1" ht="16.8" customHeight="1">
      <c r="A586" s="38"/>
      <c r="B586" s="44"/>
      <c r="C586" s="298" t="s">
        <v>470</v>
      </c>
      <c r="D586" s="299" t="s">
        <v>470</v>
      </c>
      <c r="E586" s="300" t="s">
        <v>19</v>
      </c>
      <c r="F586" s="301">
        <v>19640.134999999998</v>
      </c>
      <c r="G586" s="38"/>
      <c r="H586" s="44"/>
    </row>
    <row r="587" s="2" customFormat="1" ht="16.8" customHeight="1">
      <c r="A587" s="38"/>
      <c r="B587" s="44"/>
      <c r="C587" s="302" t="s">
        <v>470</v>
      </c>
      <c r="D587" s="302" t="s">
        <v>1538</v>
      </c>
      <c r="E587" s="17" t="s">
        <v>19</v>
      </c>
      <c r="F587" s="303">
        <v>19640.134999999998</v>
      </c>
      <c r="G587" s="38"/>
      <c r="H587" s="44"/>
    </row>
    <row r="588" s="2" customFormat="1" ht="16.8" customHeight="1">
      <c r="A588" s="38"/>
      <c r="B588" s="44"/>
      <c r="C588" s="304" t="s">
        <v>6864</v>
      </c>
      <c r="D588" s="38"/>
      <c r="E588" s="38"/>
      <c r="F588" s="38"/>
      <c r="G588" s="38"/>
      <c r="H588" s="44"/>
    </row>
    <row r="589" s="2" customFormat="1" ht="16.8" customHeight="1">
      <c r="A589" s="38"/>
      <c r="B589" s="44"/>
      <c r="C589" s="302" t="s">
        <v>1529</v>
      </c>
      <c r="D589" s="302" t="s">
        <v>6875</v>
      </c>
      <c r="E589" s="17" t="s">
        <v>302</v>
      </c>
      <c r="F589" s="303">
        <v>24217.395</v>
      </c>
      <c r="G589" s="38"/>
      <c r="H589" s="44"/>
    </row>
    <row r="590" s="2" customFormat="1" ht="16.8" customHeight="1">
      <c r="A590" s="38"/>
      <c r="B590" s="44"/>
      <c r="C590" s="298" t="s">
        <v>485</v>
      </c>
      <c r="D590" s="299" t="s">
        <v>485</v>
      </c>
      <c r="E590" s="300" t="s">
        <v>19</v>
      </c>
      <c r="F590" s="301">
        <v>179.005</v>
      </c>
      <c r="G590" s="38"/>
      <c r="H590" s="44"/>
    </row>
    <row r="591" s="2" customFormat="1" ht="16.8" customHeight="1">
      <c r="A591" s="38"/>
      <c r="B591" s="44"/>
      <c r="C591" s="302" t="s">
        <v>485</v>
      </c>
      <c r="D591" s="302" t="s">
        <v>1176</v>
      </c>
      <c r="E591" s="17" t="s">
        <v>19</v>
      </c>
      <c r="F591" s="303">
        <v>179.005</v>
      </c>
      <c r="G591" s="38"/>
      <c r="H591" s="44"/>
    </row>
    <row r="592" s="2" customFormat="1" ht="16.8" customHeight="1">
      <c r="A592" s="38"/>
      <c r="B592" s="44"/>
      <c r="C592" s="304" t="s">
        <v>6864</v>
      </c>
      <c r="D592" s="38"/>
      <c r="E592" s="38"/>
      <c r="F592" s="38"/>
      <c r="G592" s="38"/>
      <c r="H592" s="44"/>
    </row>
    <row r="593" s="2" customFormat="1" ht="16.8" customHeight="1">
      <c r="A593" s="38"/>
      <c r="B593" s="44"/>
      <c r="C593" s="302" t="s">
        <v>1167</v>
      </c>
      <c r="D593" s="302" t="s">
        <v>6877</v>
      </c>
      <c r="E593" s="17" t="s">
        <v>391</v>
      </c>
      <c r="F593" s="303">
        <v>1292.5820000000001</v>
      </c>
      <c r="G593" s="38"/>
      <c r="H593" s="44"/>
    </row>
    <row r="594" s="2" customFormat="1" ht="16.8" customHeight="1">
      <c r="A594" s="38"/>
      <c r="B594" s="44"/>
      <c r="C594" s="298" t="s">
        <v>497</v>
      </c>
      <c r="D594" s="299" t="s">
        <v>497</v>
      </c>
      <c r="E594" s="300" t="s">
        <v>19</v>
      </c>
      <c r="F594" s="301">
        <v>358.00999999999999</v>
      </c>
      <c r="G594" s="38"/>
      <c r="H594" s="44"/>
    </row>
    <row r="595" s="2" customFormat="1" ht="16.8" customHeight="1">
      <c r="A595" s="38"/>
      <c r="B595" s="44"/>
      <c r="C595" s="302" t="s">
        <v>497</v>
      </c>
      <c r="D595" s="302" t="s">
        <v>1196</v>
      </c>
      <c r="E595" s="17" t="s">
        <v>19</v>
      </c>
      <c r="F595" s="303">
        <v>358.00999999999999</v>
      </c>
      <c r="G595" s="38"/>
      <c r="H595" s="44"/>
    </row>
    <row r="596" s="2" customFormat="1" ht="16.8" customHeight="1">
      <c r="A596" s="38"/>
      <c r="B596" s="44"/>
      <c r="C596" s="304" t="s">
        <v>6864</v>
      </c>
      <c r="D596" s="38"/>
      <c r="E596" s="38"/>
      <c r="F596" s="38"/>
      <c r="G596" s="38"/>
      <c r="H596" s="44"/>
    </row>
    <row r="597" s="2" customFormat="1" ht="16.8" customHeight="1">
      <c r="A597" s="38"/>
      <c r="B597" s="44"/>
      <c r="C597" s="302" t="s">
        <v>1188</v>
      </c>
      <c r="D597" s="302" t="s">
        <v>6877</v>
      </c>
      <c r="E597" s="17" t="s">
        <v>391</v>
      </c>
      <c r="F597" s="303">
        <v>1845.7339999999999</v>
      </c>
      <c r="G597" s="38"/>
      <c r="H597" s="44"/>
    </row>
    <row r="598" s="2" customFormat="1" ht="16.8" customHeight="1">
      <c r="A598" s="38"/>
      <c r="B598" s="44"/>
      <c r="C598" s="298" t="s">
        <v>1210</v>
      </c>
      <c r="D598" s="299" t="s">
        <v>1210</v>
      </c>
      <c r="E598" s="300" t="s">
        <v>19</v>
      </c>
      <c r="F598" s="301">
        <v>369.71499999999998</v>
      </c>
      <c r="G598" s="38"/>
      <c r="H598" s="44"/>
    </row>
    <row r="599" s="2" customFormat="1" ht="16.8" customHeight="1">
      <c r="A599" s="38"/>
      <c r="B599" s="44"/>
      <c r="C599" s="302" t="s">
        <v>1210</v>
      </c>
      <c r="D599" s="302" t="s">
        <v>1211</v>
      </c>
      <c r="E599" s="17" t="s">
        <v>19</v>
      </c>
      <c r="F599" s="303">
        <v>369.71499999999998</v>
      </c>
      <c r="G599" s="38"/>
      <c r="H599" s="44"/>
    </row>
    <row r="600" s="2" customFormat="1" ht="16.8" customHeight="1">
      <c r="A600" s="38"/>
      <c r="B600" s="44"/>
      <c r="C600" s="298" t="s">
        <v>1263</v>
      </c>
      <c r="D600" s="299" t="s">
        <v>1263</v>
      </c>
      <c r="E600" s="300" t="s">
        <v>19</v>
      </c>
      <c r="F600" s="301">
        <v>315.76499999999999</v>
      </c>
      <c r="G600" s="38"/>
      <c r="H600" s="44"/>
    </row>
    <row r="601" s="2" customFormat="1" ht="16.8" customHeight="1">
      <c r="A601" s="38"/>
      <c r="B601" s="44"/>
      <c r="C601" s="302" t="s">
        <v>1263</v>
      </c>
      <c r="D601" s="302" t="s">
        <v>1264</v>
      </c>
      <c r="E601" s="17" t="s">
        <v>19</v>
      </c>
      <c r="F601" s="303">
        <v>315.76499999999999</v>
      </c>
      <c r="G601" s="38"/>
      <c r="H601" s="44"/>
    </row>
    <row r="602" s="2" customFormat="1" ht="16.8" customHeight="1">
      <c r="A602" s="38"/>
      <c r="B602" s="44"/>
      <c r="C602" s="298" t="s">
        <v>792</v>
      </c>
      <c r="D602" s="299" t="s">
        <v>792</v>
      </c>
      <c r="E602" s="300" t="s">
        <v>19</v>
      </c>
      <c r="F602" s="301">
        <v>328.327</v>
      </c>
      <c r="G602" s="38"/>
      <c r="H602" s="44"/>
    </row>
    <row r="603" s="2" customFormat="1" ht="16.8" customHeight="1">
      <c r="A603" s="38"/>
      <c r="B603" s="44"/>
      <c r="C603" s="302" t="s">
        <v>792</v>
      </c>
      <c r="D603" s="302" t="s">
        <v>793</v>
      </c>
      <c r="E603" s="17" t="s">
        <v>19</v>
      </c>
      <c r="F603" s="303">
        <v>328.327</v>
      </c>
      <c r="G603" s="38"/>
      <c r="H603" s="44"/>
    </row>
    <row r="604" s="2" customFormat="1" ht="16.8" customHeight="1">
      <c r="A604" s="38"/>
      <c r="B604" s="44"/>
      <c r="C604" s="298" t="s">
        <v>425</v>
      </c>
      <c r="D604" s="299" t="s">
        <v>425</v>
      </c>
      <c r="E604" s="300" t="s">
        <v>19</v>
      </c>
      <c r="F604" s="301">
        <v>5.4000000000000004</v>
      </c>
      <c r="G604" s="38"/>
      <c r="H604" s="44"/>
    </row>
    <row r="605" s="2" customFormat="1" ht="16.8" customHeight="1">
      <c r="A605" s="38"/>
      <c r="B605" s="44"/>
      <c r="C605" s="302" t="s">
        <v>425</v>
      </c>
      <c r="D605" s="302" t="s">
        <v>812</v>
      </c>
      <c r="E605" s="17" t="s">
        <v>19</v>
      </c>
      <c r="F605" s="303">
        <v>5.4000000000000004</v>
      </c>
      <c r="G605" s="38"/>
      <c r="H605" s="44"/>
    </row>
    <row r="606" s="2" customFormat="1" ht="16.8" customHeight="1">
      <c r="A606" s="38"/>
      <c r="B606" s="44"/>
      <c r="C606" s="304" t="s">
        <v>6864</v>
      </c>
      <c r="D606" s="38"/>
      <c r="E606" s="38"/>
      <c r="F606" s="38"/>
      <c r="G606" s="38"/>
      <c r="H606" s="44"/>
    </row>
    <row r="607" s="2" customFormat="1" ht="16.8" customHeight="1">
      <c r="A607" s="38"/>
      <c r="B607" s="44"/>
      <c r="C607" s="302" t="s">
        <v>802</v>
      </c>
      <c r="D607" s="302" t="s">
        <v>6889</v>
      </c>
      <c r="E607" s="17" t="s">
        <v>391</v>
      </c>
      <c r="F607" s="303">
        <v>722.82100000000003</v>
      </c>
      <c r="G607" s="38"/>
      <c r="H607" s="44"/>
    </row>
    <row r="608" s="2" customFormat="1" ht="16.8" customHeight="1">
      <c r="A608" s="38"/>
      <c r="B608" s="44"/>
      <c r="C608" s="298" t="s">
        <v>974</v>
      </c>
      <c r="D608" s="299" t="s">
        <v>974</v>
      </c>
      <c r="E608" s="300" t="s">
        <v>19</v>
      </c>
      <c r="F608" s="301">
        <v>1001.97</v>
      </c>
      <c r="G608" s="38"/>
      <c r="H608" s="44"/>
    </row>
    <row r="609" s="2" customFormat="1" ht="16.8" customHeight="1">
      <c r="A609" s="38"/>
      <c r="B609" s="44"/>
      <c r="C609" s="302" t="s">
        <v>974</v>
      </c>
      <c r="D609" s="302" t="s">
        <v>975</v>
      </c>
      <c r="E609" s="17" t="s">
        <v>19</v>
      </c>
      <c r="F609" s="303">
        <v>1001.97</v>
      </c>
      <c r="G609" s="38"/>
      <c r="H609" s="44"/>
    </row>
    <row r="610" s="2" customFormat="1" ht="16.8" customHeight="1">
      <c r="A610" s="38"/>
      <c r="B610" s="44"/>
      <c r="C610" s="298" t="s">
        <v>442</v>
      </c>
      <c r="D610" s="299" t="s">
        <v>442</v>
      </c>
      <c r="E610" s="300" t="s">
        <v>19</v>
      </c>
      <c r="F610" s="301">
        <v>2.0699999999999998</v>
      </c>
      <c r="G610" s="38"/>
      <c r="H610" s="44"/>
    </row>
    <row r="611" s="2" customFormat="1" ht="16.8" customHeight="1">
      <c r="A611" s="38"/>
      <c r="B611" s="44"/>
      <c r="C611" s="302" t="s">
        <v>442</v>
      </c>
      <c r="D611" s="302" t="s">
        <v>986</v>
      </c>
      <c r="E611" s="17" t="s">
        <v>19</v>
      </c>
      <c r="F611" s="303">
        <v>2.0699999999999998</v>
      </c>
      <c r="G611" s="38"/>
      <c r="H611" s="44"/>
    </row>
    <row r="612" s="2" customFormat="1" ht="16.8" customHeight="1">
      <c r="A612" s="38"/>
      <c r="B612" s="44"/>
      <c r="C612" s="304" t="s">
        <v>6864</v>
      </c>
      <c r="D612" s="38"/>
      <c r="E612" s="38"/>
      <c r="F612" s="38"/>
      <c r="G612" s="38"/>
      <c r="H612" s="44"/>
    </row>
    <row r="613" s="2" customFormat="1" ht="16.8" customHeight="1">
      <c r="A613" s="38"/>
      <c r="B613" s="44"/>
      <c r="C613" s="302" t="s">
        <v>977</v>
      </c>
      <c r="D613" s="302" t="s">
        <v>6893</v>
      </c>
      <c r="E613" s="17" t="s">
        <v>391</v>
      </c>
      <c r="F613" s="303">
        <v>112.602</v>
      </c>
      <c r="G613" s="38"/>
      <c r="H613" s="44"/>
    </row>
    <row r="614" s="2" customFormat="1" ht="16.8" customHeight="1">
      <c r="A614" s="38"/>
      <c r="B614" s="44"/>
      <c r="C614" s="298" t="s">
        <v>1526</v>
      </c>
      <c r="D614" s="299" t="s">
        <v>1526</v>
      </c>
      <c r="E614" s="300" t="s">
        <v>19</v>
      </c>
      <c r="F614" s="301">
        <v>2690.8220000000001</v>
      </c>
      <c r="G614" s="38"/>
      <c r="H614" s="44"/>
    </row>
    <row r="615" s="2" customFormat="1" ht="16.8" customHeight="1">
      <c r="A615" s="38"/>
      <c r="B615" s="44"/>
      <c r="C615" s="302" t="s">
        <v>1526</v>
      </c>
      <c r="D615" s="302" t="s">
        <v>1527</v>
      </c>
      <c r="E615" s="17" t="s">
        <v>19</v>
      </c>
      <c r="F615" s="303">
        <v>2690.8220000000001</v>
      </c>
      <c r="G615" s="38"/>
      <c r="H615" s="44"/>
    </row>
    <row r="616" s="2" customFormat="1" ht="16.8" customHeight="1">
      <c r="A616" s="38"/>
      <c r="B616" s="44"/>
      <c r="C616" s="298" t="s">
        <v>1539</v>
      </c>
      <c r="D616" s="299" t="s">
        <v>1539</v>
      </c>
      <c r="E616" s="300" t="s">
        <v>19</v>
      </c>
      <c r="F616" s="301">
        <v>24217.395</v>
      </c>
      <c r="G616" s="38"/>
      <c r="H616" s="44"/>
    </row>
    <row r="617" s="2" customFormat="1" ht="16.8" customHeight="1">
      <c r="A617" s="38"/>
      <c r="B617" s="44"/>
      <c r="C617" s="302" t="s">
        <v>1539</v>
      </c>
      <c r="D617" s="302" t="s">
        <v>1540</v>
      </c>
      <c r="E617" s="17" t="s">
        <v>19</v>
      </c>
      <c r="F617" s="303">
        <v>24217.395</v>
      </c>
      <c r="G617" s="38"/>
      <c r="H617" s="44"/>
    </row>
    <row r="618" s="2" customFormat="1" ht="16.8" customHeight="1">
      <c r="A618" s="38"/>
      <c r="B618" s="44"/>
      <c r="C618" s="298" t="s">
        <v>487</v>
      </c>
      <c r="D618" s="299" t="s">
        <v>487</v>
      </c>
      <c r="E618" s="300" t="s">
        <v>19</v>
      </c>
      <c r="F618" s="301">
        <v>31.32</v>
      </c>
      <c r="G618" s="38"/>
      <c r="H618" s="44"/>
    </row>
    <row r="619" s="2" customFormat="1" ht="16.8" customHeight="1">
      <c r="A619" s="38"/>
      <c r="B619" s="44"/>
      <c r="C619" s="302" t="s">
        <v>19</v>
      </c>
      <c r="D619" s="302" t="s">
        <v>1177</v>
      </c>
      <c r="E619" s="17" t="s">
        <v>19</v>
      </c>
      <c r="F619" s="303">
        <v>0</v>
      </c>
      <c r="G619" s="38"/>
      <c r="H619" s="44"/>
    </row>
    <row r="620" s="2" customFormat="1" ht="16.8" customHeight="1">
      <c r="A620" s="38"/>
      <c r="B620" s="44"/>
      <c r="C620" s="302" t="s">
        <v>487</v>
      </c>
      <c r="D620" s="302" t="s">
        <v>1178</v>
      </c>
      <c r="E620" s="17" t="s">
        <v>19</v>
      </c>
      <c r="F620" s="303">
        <v>31.32</v>
      </c>
      <c r="G620" s="38"/>
      <c r="H620" s="44"/>
    </row>
    <row r="621" s="2" customFormat="1" ht="16.8" customHeight="1">
      <c r="A621" s="38"/>
      <c r="B621" s="44"/>
      <c r="C621" s="304" t="s">
        <v>6864</v>
      </c>
      <c r="D621" s="38"/>
      <c r="E621" s="38"/>
      <c r="F621" s="38"/>
      <c r="G621" s="38"/>
      <c r="H621" s="44"/>
    </row>
    <row r="622" s="2" customFormat="1" ht="16.8" customHeight="1">
      <c r="A622" s="38"/>
      <c r="B622" s="44"/>
      <c r="C622" s="302" t="s">
        <v>1167</v>
      </c>
      <c r="D622" s="302" t="s">
        <v>6877</v>
      </c>
      <c r="E622" s="17" t="s">
        <v>391</v>
      </c>
      <c r="F622" s="303">
        <v>1292.5820000000001</v>
      </c>
      <c r="G622" s="38"/>
      <c r="H622" s="44"/>
    </row>
    <row r="623" s="2" customFormat="1" ht="16.8" customHeight="1">
      <c r="A623" s="38"/>
      <c r="B623" s="44"/>
      <c r="C623" s="298" t="s">
        <v>1197</v>
      </c>
      <c r="D623" s="299" t="s">
        <v>1197</v>
      </c>
      <c r="E623" s="300" t="s">
        <v>19</v>
      </c>
      <c r="F623" s="301">
        <v>1845.7339999999999</v>
      </c>
      <c r="G623" s="38"/>
      <c r="H623" s="44"/>
    </row>
    <row r="624" s="2" customFormat="1" ht="16.8" customHeight="1">
      <c r="A624" s="38"/>
      <c r="B624" s="44"/>
      <c r="C624" s="302" t="s">
        <v>1197</v>
      </c>
      <c r="D624" s="302" t="s">
        <v>1198</v>
      </c>
      <c r="E624" s="17" t="s">
        <v>19</v>
      </c>
      <c r="F624" s="303">
        <v>1845.7339999999999</v>
      </c>
      <c r="G624" s="38"/>
      <c r="H624" s="44"/>
    </row>
    <row r="625" s="2" customFormat="1" ht="16.8" customHeight="1">
      <c r="A625" s="38"/>
      <c r="B625" s="44"/>
      <c r="C625" s="298" t="s">
        <v>813</v>
      </c>
      <c r="D625" s="299" t="s">
        <v>813</v>
      </c>
      <c r="E625" s="300" t="s">
        <v>19</v>
      </c>
      <c r="F625" s="301">
        <v>722.82100000000003</v>
      </c>
      <c r="G625" s="38"/>
      <c r="H625" s="44"/>
    </row>
    <row r="626" s="2" customFormat="1" ht="16.8" customHeight="1">
      <c r="A626" s="38"/>
      <c r="B626" s="44"/>
      <c r="C626" s="302" t="s">
        <v>813</v>
      </c>
      <c r="D626" s="302" t="s">
        <v>814</v>
      </c>
      <c r="E626" s="17" t="s">
        <v>19</v>
      </c>
      <c r="F626" s="303">
        <v>722.82100000000003</v>
      </c>
      <c r="G626" s="38"/>
      <c r="H626" s="44"/>
    </row>
    <row r="627" s="2" customFormat="1" ht="16.8" customHeight="1">
      <c r="A627" s="38"/>
      <c r="B627" s="44"/>
      <c r="C627" s="298" t="s">
        <v>987</v>
      </c>
      <c r="D627" s="299" t="s">
        <v>987</v>
      </c>
      <c r="E627" s="300" t="s">
        <v>19</v>
      </c>
      <c r="F627" s="301">
        <v>112.602</v>
      </c>
      <c r="G627" s="38"/>
      <c r="H627" s="44"/>
    </row>
    <row r="628" s="2" customFormat="1" ht="16.8" customHeight="1">
      <c r="A628" s="38"/>
      <c r="B628" s="44"/>
      <c r="C628" s="302" t="s">
        <v>987</v>
      </c>
      <c r="D628" s="302" t="s">
        <v>988</v>
      </c>
      <c r="E628" s="17" t="s">
        <v>19</v>
      </c>
      <c r="F628" s="303">
        <v>112.602</v>
      </c>
      <c r="G628" s="38"/>
      <c r="H628" s="44"/>
    </row>
    <row r="629" s="2" customFormat="1" ht="16.8" customHeight="1">
      <c r="A629" s="38"/>
      <c r="B629" s="44"/>
      <c r="C629" s="298" t="s">
        <v>489</v>
      </c>
      <c r="D629" s="299" t="s">
        <v>489</v>
      </c>
      <c r="E629" s="300" t="s">
        <v>19</v>
      </c>
      <c r="F629" s="301">
        <v>274.68000000000001</v>
      </c>
      <c r="G629" s="38"/>
      <c r="H629" s="44"/>
    </row>
    <row r="630" s="2" customFormat="1" ht="16.8" customHeight="1">
      <c r="A630" s="38"/>
      <c r="B630" s="44"/>
      <c r="C630" s="302" t="s">
        <v>489</v>
      </c>
      <c r="D630" s="302" t="s">
        <v>1179</v>
      </c>
      <c r="E630" s="17" t="s">
        <v>19</v>
      </c>
      <c r="F630" s="303">
        <v>274.68000000000001</v>
      </c>
      <c r="G630" s="38"/>
      <c r="H630" s="44"/>
    </row>
    <row r="631" s="2" customFormat="1" ht="16.8" customHeight="1">
      <c r="A631" s="38"/>
      <c r="B631" s="44"/>
      <c r="C631" s="304" t="s">
        <v>6864</v>
      </c>
      <c r="D631" s="38"/>
      <c r="E631" s="38"/>
      <c r="F631" s="38"/>
      <c r="G631" s="38"/>
      <c r="H631" s="44"/>
    </row>
    <row r="632" s="2" customFormat="1" ht="16.8" customHeight="1">
      <c r="A632" s="38"/>
      <c r="B632" s="44"/>
      <c r="C632" s="302" t="s">
        <v>1167</v>
      </c>
      <c r="D632" s="302" t="s">
        <v>6877</v>
      </c>
      <c r="E632" s="17" t="s">
        <v>391</v>
      </c>
      <c r="F632" s="303">
        <v>1292.5820000000001</v>
      </c>
      <c r="G632" s="38"/>
      <c r="H632" s="44"/>
    </row>
    <row r="633" s="2" customFormat="1" ht="16.8" customHeight="1">
      <c r="A633" s="38"/>
      <c r="B633" s="44"/>
      <c r="C633" s="298" t="s">
        <v>491</v>
      </c>
      <c r="D633" s="299" t="s">
        <v>491</v>
      </c>
      <c r="E633" s="300" t="s">
        <v>19</v>
      </c>
      <c r="F633" s="301">
        <v>63.715000000000003</v>
      </c>
      <c r="G633" s="38"/>
      <c r="H633" s="44"/>
    </row>
    <row r="634" s="2" customFormat="1" ht="16.8" customHeight="1">
      <c r="A634" s="38"/>
      <c r="B634" s="44"/>
      <c r="C634" s="302" t="s">
        <v>491</v>
      </c>
      <c r="D634" s="302" t="s">
        <v>1180</v>
      </c>
      <c r="E634" s="17" t="s">
        <v>19</v>
      </c>
      <c r="F634" s="303">
        <v>63.715000000000003</v>
      </c>
      <c r="G634" s="38"/>
      <c r="H634" s="44"/>
    </row>
    <row r="635" s="2" customFormat="1" ht="16.8" customHeight="1">
      <c r="A635" s="38"/>
      <c r="B635" s="44"/>
      <c r="C635" s="304" t="s">
        <v>6864</v>
      </c>
      <c r="D635" s="38"/>
      <c r="E635" s="38"/>
      <c r="F635" s="38"/>
      <c r="G635" s="38"/>
      <c r="H635" s="44"/>
    </row>
    <row r="636" s="2" customFormat="1" ht="16.8" customHeight="1">
      <c r="A636" s="38"/>
      <c r="B636" s="44"/>
      <c r="C636" s="302" t="s">
        <v>1167</v>
      </c>
      <c r="D636" s="302" t="s">
        <v>6877</v>
      </c>
      <c r="E636" s="17" t="s">
        <v>391</v>
      </c>
      <c r="F636" s="303">
        <v>1292.5820000000001</v>
      </c>
      <c r="G636" s="38"/>
      <c r="H636" s="44"/>
    </row>
    <row r="637" s="2" customFormat="1" ht="16.8" customHeight="1">
      <c r="A637" s="38"/>
      <c r="B637" s="44"/>
      <c r="C637" s="298" t="s">
        <v>1181</v>
      </c>
      <c r="D637" s="299" t="s">
        <v>1181</v>
      </c>
      <c r="E637" s="300" t="s">
        <v>19</v>
      </c>
      <c r="F637" s="301">
        <v>1292.5820000000001</v>
      </c>
      <c r="G637" s="38"/>
      <c r="H637" s="44"/>
    </row>
    <row r="638" s="2" customFormat="1" ht="16.8" customHeight="1">
      <c r="A638" s="38"/>
      <c r="B638" s="44"/>
      <c r="C638" s="302" t="s">
        <v>1181</v>
      </c>
      <c r="D638" s="302" t="s">
        <v>1182</v>
      </c>
      <c r="E638" s="17" t="s">
        <v>19</v>
      </c>
      <c r="F638" s="303">
        <v>1292.5820000000001</v>
      </c>
      <c r="G638" s="38"/>
      <c r="H638" s="44"/>
    </row>
    <row r="639" s="2" customFormat="1" ht="26.4" customHeight="1">
      <c r="A639" s="38"/>
      <c r="B639" s="44"/>
      <c r="C639" s="297" t="s">
        <v>6898</v>
      </c>
      <c r="D639" s="297" t="s">
        <v>103</v>
      </c>
      <c r="E639" s="38"/>
      <c r="F639" s="38"/>
      <c r="G639" s="38"/>
      <c r="H639" s="44"/>
    </row>
    <row r="640" s="2" customFormat="1" ht="16.8" customHeight="1">
      <c r="A640" s="38"/>
      <c r="B640" s="44"/>
      <c r="C640" s="298" t="s">
        <v>239</v>
      </c>
      <c r="D640" s="299" t="s">
        <v>239</v>
      </c>
      <c r="E640" s="300" t="s">
        <v>19</v>
      </c>
      <c r="F640" s="301">
        <v>2296.9879999999998</v>
      </c>
      <c r="G640" s="38"/>
      <c r="H640" s="44"/>
    </row>
    <row r="641" s="2" customFormat="1" ht="16.8" customHeight="1">
      <c r="A641" s="38"/>
      <c r="B641" s="44"/>
      <c r="C641" s="302" t="s">
        <v>19</v>
      </c>
      <c r="D641" s="302" t="s">
        <v>1581</v>
      </c>
      <c r="E641" s="17" t="s">
        <v>19</v>
      </c>
      <c r="F641" s="303">
        <v>0</v>
      </c>
      <c r="G641" s="38"/>
      <c r="H641" s="44"/>
    </row>
    <row r="642" s="2" customFormat="1" ht="16.8" customHeight="1">
      <c r="A642" s="38"/>
      <c r="B642" s="44"/>
      <c r="C642" s="302" t="s">
        <v>239</v>
      </c>
      <c r="D642" s="302" t="s">
        <v>1582</v>
      </c>
      <c r="E642" s="17" t="s">
        <v>19</v>
      </c>
      <c r="F642" s="303">
        <v>2296.9879999999998</v>
      </c>
      <c r="G642" s="38"/>
      <c r="H642" s="44"/>
    </row>
    <row r="643" s="2" customFormat="1" ht="16.8" customHeight="1">
      <c r="A643" s="38"/>
      <c r="B643" s="44"/>
      <c r="C643" s="298" t="s">
        <v>1574</v>
      </c>
      <c r="D643" s="299" t="s">
        <v>1574</v>
      </c>
      <c r="E643" s="300" t="s">
        <v>19</v>
      </c>
      <c r="F643" s="301">
        <v>282.24000000000001</v>
      </c>
      <c r="G643" s="38"/>
      <c r="H643" s="44"/>
    </row>
    <row r="644" s="2" customFormat="1" ht="16.8" customHeight="1">
      <c r="A644" s="38"/>
      <c r="B644" s="44"/>
      <c r="C644" s="302" t="s">
        <v>1574</v>
      </c>
      <c r="D644" s="302" t="s">
        <v>1606</v>
      </c>
      <c r="E644" s="17" t="s">
        <v>19</v>
      </c>
      <c r="F644" s="303">
        <v>282.24000000000001</v>
      </c>
      <c r="G644" s="38"/>
      <c r="H644" s="44"/>
    </row>
    <row r="645" s="2" customFormat="1" ht="16.8" customHeight="1">
      <c r="A645" s="38"/>
      <c r="B645" s="44"/>
      <c r="C645" s="304" t="s">
        <v>6864</v>
      </c>
      <c r="D645" s="38"/>
      <c r="E645" s="38"/>
      <c r="F645" s="38"/>
      <c r="G645" s="38"/>
      <c r="H645" s="44"/>
    </row>
    <row r="646" s="2" customFormat="1" ht="16.8" customHeight="1">
      <c r="A646" s="38"/>
      <c r="B646" s="44"/>
      <c r="C646" s="302" t="s">
        <v>1610</v>
      </c>
      <c r="D646" s="302" t="s">
        <v>1611</v>
      </c>
      <c r="E646" s="17" t="s">
        <v>302</v>
      </c>
      <c r="F646" s="303">
        <v>564.48000000000002</v>
      </c>
      <c r="G646" s="38"/>
      <c r="H646" s="44"/>
    </row>
    <row r="647" s="2" customFormat="1" ht="16.8" customHeight="1">
      <c r="A647" s="38"/>
      <c r="B647" s="44"/>
      <c r="C647" s="298" t="s">
        <v>372</v>
      </c>
      <c r="D647" s="299" t="s">
        <v>372</v>
      </c>
      <c r="E647" s="300" t="s">
        <v>19</v>
      </c>
      <c r="F647" s="301">
        <v>19.600000000000001</v>
      </c>
      <c r="G647" s="38"/>
      <c r="H647" s="44"/>
    </row>
    <row r="648" s="2" customFormat="1" ht="16.8" customHeight="1">
      <c r="A648" s="38"/>
      <c r="B648" s="44"/>
      <c r="C648" s="302" t="s">
        <v>372</v>
      </c>
      <c r="D648" s="302" t="s">
        <v>1607</v>
      </c>
      <c r="E648" s="17" t="s">
        <v>19</v>
      </c>
      <c r="F648" s="303">
        <v>19.600000000000001</v>
      </c>
      <c r="G648" s="38"/>
      <c r="H648" s="44"/>
    </row>
    <row r="649" s="2" customFormat="1" ht="16.8" customHeight="1">
      <c r="A649" s="38"/>
      <c r="B649" s="44"/>
      <c r="C649" s="304" t="s">
        <v>6864</v>
      </c>
      <c r="D649" s="38"/>
      <c r="E649" s="38"/>
      <c r="F649" s="38"/>
      <c r="G649" s="38"/>
      <c r="H649" s="44"/>
    </row>
    <row r="650" s="2" customFormat="1" ht="16.8" customHeight="1">
      <c r="A650" s="38"/>
      <c r="B650" s="44"/>
      <c r="C650" s="302" t="s">
        <v>1616</v>
      </c>
      <c r="D650" s="302" t="s">
        <v>1617</v>
      </c>
      <c r="E650" s="17" t="s">
        <v>302</v>
      </c>
      <c r="F650" s="303">
        <v>39.200000000000003</v>
      </c>
      <c r="G650" s="38"/>
      <c r="H650" s="44"/>
    </row>
    <row r="651" s="2" customFormat="1" ht="16.8" customHeight="1">
      <c r="A651" s="38"/>
      <c r="B651" s="44"/>
      <c r="C651" s="298" t="s">
        <v>381</v>
      </c>
      <c r="D651" s="299" t="s">
        <v>381</v>
      </c>
      <c r="E651" s="300" t="s">
        <v>19</v>
      </c>
      <c r="F651" s="301">
        <v>90.159999999999997</v>
      </c>
      <c r="G651" s="38"/>
      <c r="H651" s="44"/>
    </row>
    <row r="652" s="2" customFormat="1" ht="16.8" customHeight="1">
      <c r="A652" s="38"/>
      <c r="B652" s="44"/>
      <c r="C652" s="302" t="s">
        <v>381</v>
      </c>
      <c r="D652" s="302" t="s">
        <v>1605</v>
      </c>
      <c r="E652" s="17" t="s">
        <v>19</v>
      </c>
      <c r="F652" s="303">
        <v>90.159999999999997</v>
      </c>
      <c r="G652" s="38"/>
      <c r="H652" s="44"/>
    </row>
    <row r="653" s="2" customFormat="1" ht="16.8" customHeight="1">
      <c r="A653" s="38"/>
      <c r="B653" s="44"/>
      <c r="C653" s="304" t="s">
        <v>6864</v>
      </c>
      <c r="D653" s="38"/>
      <c r="E653" s="38"/>
      <c r="F653" s="38"/>
      <c r="G653" s="38"/>
      <c r="H653" s="44"/>
    </row>
    <row r="654" s="2" customFormat="1" ht="16.8" customHeight="1">
      <c r="A654" s="38"/>
      <c r="B654" s="44"/>
      <c r="C654" s="302" t="s">
        <v>1621</v>
      </c>
      <c r="D654" s="302" t="s">
        <v>1622</v>
      </c>
      <c r="E654" s="17" t="s">
        <v>302</v>
      </c>
      <c r="F654" s="303">
        <v>180.31999999999999</v>
      </c>
      <c r="G654" s="38"/>
      <c r="H654" s="44"/>
    </row>
    <row r="655" s="2" customFormat="1" ht="16.8" customHeight="1">
      <c r="A655" s="38"/>
      <c r="B655" s="44"/>
      <c r="C655" s="298" t="s">
        <v>397</v>
      </c>
      <c r="D655" s="299" t="s">
        <v>397</v>
      </c>
      <c r="E655" s="300" t="s">
        <v>19</v>
      </c>
      <c r="F655" s="301">
        <v>295.5</v>
      </c>
      <c r="G655" s="38"/>
      <c r="H655" s="44"/>
    </row>
    <row r="656" s="2" customFormat="1" ht="16.8" customHeight="1">
      <c r="A656" s="38"/>
      <c r="B656" s="44"/>
      <c r="C656" s="302" t="s">
        <v>397</v>
      </c>
      <c r="D656" s="302" t="s">
        <v>1627</v>
      </c>
      <c r="E656" s="17" t="s">
        <v>19</v>
      </c>
      <c r="F656" s="303">
        <v>295.5</v>
      </c>
      <c r="G656" s="38"/>
      <c r="H656" s="44"/>
    </row>
    <row r="657" s="2" customFormat="1" ht="16.8" customHeight="1">
      <c r="A657" s="38"/>
      <c r="B657" s="44"/>
      <c r="C657" s="298" t="s">
        <v>399</v>
      </c>
      <c r="D657" s="299" t="s">
        <v>399</v>
      </c>
      <c r="E657" s="300" t="s">
        <v>19</v>
      </c>
      <c r="F657" s="301">
        <v>59.549999999999997</v>
      </c>
      <c r="G657" s="38"/>
      <c r="H657" s="44"/>
    </row>
    <row r="658" s="2" customFormat="1" ht="16.8" customHeight="1">
      <c r="A658" s="38"/>
      <c r="B658" s="44"/>
      <c r="C658" s="302" t="s">
        <v>399</v>
      </c>
      <c r="D658" s="302" t="s">
        <v>1629</v>
      </c>
      <c r="E658" s="17" t="s">
        <v>19</v>
      </c>
      <c r="F658" s="303">
        <v>59.549999999999997</v>
      </c>
      <c r="G658" s="38"/>
      <c r="H658" s="44"/>
    </row>
    <row r="659" s="2" customFormat="1" ht="16.8" customHeight="1">
      <c r="A659" s="38"/>
      <c r="B659" s="44"/>
      <c r="C659" s="298" t="s">
        <v>596</v>
      </c>
      <c r="D659" s="299" t="s">
        <v>596</v>
      </c>
      <c r="E659" s="300" t="s">
        <v>19</v>
      </c>
      <c r="F659" s="301">
        <v>156.80000000000001</v>
      </c>
      <c r="G659" s="38"/>
      <c r="H659" s="44"/>
    </row>
    <row r="660" s="2" customFormat="1" ht="16.8" customHeight="1">
      <c r="A660" s="38"/>
      <c r="B660" s="44"/>
      <c r="C660" s="302" t="s">
        <v>596</v>
      </c>
      <c r="D660" s="302" t="s">
        <v>1632</v>
      </c>
      <c r="E660" s="17" t="s">
        <v>19</v>
      </c>
      <c r="F660" s="303">
        <v>156.80000000000001</v>
      </c>
      <c r="G660" s="38"/>
      <c r="H660" s="44"/>
    </row>
    <row r="661" s="2" customFormat="1" ht="16.8" customHeight="1">
      <c r="A661" s="38"/>
      <c r="B661" s="44"/>
      <c r="C661" s="298" t="s">
        <v>306</v>
      </c>
      <c r="D661" s="299" t="s">
        <v>306</v>
      </c>
      <c r="E661" s="300" t="s">
        <v>19</v>
      </c>
      <c r="F661" s="301">
        <v>2296.9879999999998</v>
      </c>
      <c r="G661" s="38"/>
      <c r="H661" s="44"/>
    </row>
    <row r="662" s="2" customFormat="1" ht="16.8" customHeight="1">
      <c r="A662" s="38"/>
      <c r="B662" s="44"/>
      <c r="C662" s="302" t="s">
        <v>306</v>
      </c>
      <c r="D662" s="302" t="s">
        <v>1584</v>
      </c>
      <c r="E662" s="17" t="s">
        <v>19</v>
      </c>
      <c r="F662" s="303">
        <v>2296.9879999999998</v>
      </c>
      <c r="G662" s="38"/>
      <c r="H662" s="44"/>
    </row>
    <row r="663" s="2" customFormat="1" ht="16.8" customHeight="1">
      <c r="A663" s="38"/>
      <c r="B663" s="44"/>
      <c r="C663" s="298" t="s">
        <v>317</v>
      </c>
      <c r="D663" s="299" t="s">
        <v>317</v>
      </c>
      <c r="E663" s="300" t="s">
        <v>19</v>
      </c>
      <c r="F663" s="301">
        <v>4134.5780000000004</v>
      </c>
      <c r="G663" s="38"/>
      <c r="H663" s="44"/>
    </row>
    <row r="664" s="2" customFormat="1" ht="16.8" customHeight="1">
      <c r="A664" s="38"/>
      <c r="B664" s="44"/>
      <c r="C664" s="302" t="s">
        <v>317</v>
      </c>
      <c r="D664" s="302" t="s">
        <v>1586</v>
      </c>
      <c r="E664" s="17" t="s">
        <v>19</v>
      </c>
      <c r="F664" s="303">
        <v>4134.5780000000004</v>
      </c>
      <c r="G664" s="38"/>
      <c r="H664" s="44"/>
    </row>
    <row r="665" s="2" customFormat="1" ht="16.8" customHeight="1">
      <c r="A665" s="38"/>
      <c r="B665" s="44"/>
      <c r="C665" s="298" t="s">
        <v>334</v>
      </c>
      <c r="D665" s="299" t="s">
        <v>334</v>
      </c>
      <c r="E665" s="300" t="s">
        <v>19</v>
      </c>
      <c r="F665" s="301">
        <v>971.88300000000004</v>
      </c>
      <c r="G665" s="38"/>
      <c r="H665" s="44"/>
    </row>
    <row r="666" s="2" customFormat="1" ht="16.8" customHeight="1">
      <c r="A666" s="38"/>
      <c r="B666" s="44"/>
      <c r="C666" s="302" t="s">
        <v>19</v>
      </c>
      <c r="D666" s="302" t="s">
        <v>543</v>
      </c>
      <c r="E666" s="17" t="s">
        <v>19</v>
      </c>
      <c r="F666" s="303">
        <v>0</v>
      </c>
      <c r="G666" s="38"/>
      <c r="H666" s="44"/>
    </row>
    <row r="667" s="2" customFormat="1" ht="16.8" customHeight="1">
      <c r="A667" s="38"/>
      <c r="B667" s="44"/>
      <c r="C667" s="302" t="s">
        <v>334</v>
      </c>
      <c r="D667" s="302" t="s">
        <v>1589</v>
      </c>
      <c r="E667" s="17" t="s">
        <v>19</v>
      </c>
      <c r="F667" s="303">
        <v>971.88300000000004</v>
      </c>
      <c r="G667" s="38"/>
      <c r="H667" s="44"/>
    </row>
    <row r="668" s="2" customFormat="1" ht="16.8" customHeight="1">
      <c r="A668" s="38"/>
      <c r="B668" s="44"/>
      <c r="C668" s="298" t="s">
        <v>550</v>
      </c>
      <c r="D668" s="299" t="s">
        <v>550</v>
      </c>
      <c r="E668" s="300" t="s">
        <v>19</v>
      </c>
      <c r="F668" s="301">
        <v>392</v>
      </c>
      <c r="G668" s="38"/>
      <c r="H668" s="44"/>
    </row>
    <row r="669" s="2" customFormat="1" ht="16.8" customHeight="1">
      <c r="A669" s="38"/>
      <c r="B669" s="44"/>
      <c r="C669" s="302" t="s">
        <v>550</v>
      </c>
      <c r="D669" s="302" t="s">
        <v>1595</v>
      </c>
      <c r="E669" s="17" t="s">
        <v>19</v>
      </c>
      <c r="F669" s="303">
        <v>392</v>
      </c>
      <c r="G669" s="38"/>
      <c r="H669" s="44"/>
    </row>
    <row r="670" s="2" customFormat="1" ht="16.8" customHeight="1">
      <c r="A670" s="38"/>
      <c r="B670" s="44"/>
      <c r="C670" s="298" t="s">
        <v>358</v>
      </c>
      <c r="D670" s="299" t="s">
        <v>358</v>
      </c>
      <c r="E670" s="300" t="s">
        <v>19</v>
      </c>
      <c r="F670" s="301">
        <v>90.159999999999997</v>
      </c>
      <c r="G670" s="38"/>
      <c r="H670" s="44"/>
    </row>
    <row r="671" s="2" customFormat="1" ht="16.8" customHeight="1">
      <c r="A671" s="38"/>
      <c r="B671" s="44"/>
      <c r="C671" s="302" t="s">
        <v>19</v>
      </c>
      <c r="D671" s="302" t="s">
        <v>1604</v>
      </c>
      <c r="E671" s="17" t="s">
        <v>19</v>
      </c>
      <c r="F671" s="303">
        <v>0</v>
      </c>
      <c r="G671" s="38"/>
      <c r="H671" s="44"/>
    </row>
    <row r="672" s="2" customFormat="1" ht="16.8" customHeight="1">
      <c r="A672" s="38"/>
      <c r="B672" s="44"/>
      <c r="C672" s="302" t="s">
        <v>358</v>
      </c>
      <c r="D672" s="302" t="s">
        <v>1605</v>
      </c>
      <c r="E672" s="17" t="s">
        <v>19</v>
      </c>
      <c r="F672" s="303">
        <v>90.159999999999997</v>
      </c>
      <c r="G672" s="38"/>
      <c r="H672" s="44"/>
    </row>
    <row r="673" s="2" customFormat="1" ht="16.8" customHeight="1">
      <c r="A673" s="38"/>
      <c r="B673" s="44"/>
      <c r="C673" s="304" t="s">
        <v>6864</v>
      </c>
      <c r="D673" s="38"/>
      <c r="E673" s="38"/>
      <c r="F673" s="38"/>
      <c r="G673" s="38"/>
      <c r="H673" s="44"/>
    </row>
    <row r="674" s="2" customFormat="1" ht="16.8" customHeight="1">
      <c r="A674" s="38"/>
      <c r="B674" s="44"/>
      <c r="C674" s="302" t="s">
        <v>1600</v>
      </c>
      <c r="D674" s="302" t="s">
        <v>6899</v>
      </c>
      <c r="E674" s="17" t="s">
        <v>293</v>
      </c>
      <c r="F674" s="303">
        <v>392</v>
      </c>
      <c r="G674" s="38"/>
      <c r="H674" s="44"/>
    </row>
    <row r="675" s="2" customFormat="1" ht="16.8" customHeight="1">
      <c r="A675" s="38"/>
      <c r="B675" s="44"/>
      <c r="C675" s="298" t="s">
        <v>1614</v>
      </c>
      <c r="D675" s="299" t="s">
        <v>1614</v>
      </c>
      <c r="E675" s="300" t="s">
        <v>19</v>
      </c>
      <c r="F675" s="301">
        <v>564.48000000000002</v>
      </c>
      <c r="G675" s="38"/>
      <c r="H675" s="44"/>
    </row>
    <row r="676" s="2" customFormat="1" ht="16.8" customHeight="1">
      <c r="A676" s="38"/>
      <c r="B676" s="44"/>
      <c r="C676" s="302" t="s">
        <v>1614</v>
      </c>
      <c r="D676" s="302" t="s">
        <v>1615</v>
      </c>
      <c r="E676" s="17" t="s">
        <v>19</v>
      </c>
      <c r="F676" s="303">
        <v>564.48000000000002</v>
      </c>
      <c r="G676" s="38"/>
      <c r="H676" s="44"/>
    </row>
    <row r="677" s="2" customFormat="1" ht="16.8" customHeight="1">
      <c r="A677" s="38"/>
      <c r="B677" s="44"/>
      <c r="C677" s="298" t="s">
        <v>374</v>
      </c>
      <c r="D677" s="299" t="s">
        <v>374</v>
      </c>
      <c r="E677" s="300" t="s">
        <v>19</v>
      </c>
      <c r="F677" s="301">
        <v>39.200000000000003</v>
      </c>
      <c r="G677" s="38"/>
      <c r="H677" s="44"/>
    </row>
    <row r="678" s="2" customFormat="1" ht="16.8" customHeight="1">
      <c r="A678" s="38"/>
      <c r="B678" s="44"/>
      <c r="C678" s="302" t="s">
        <v>374</v>
      </c>
      <c r="D678" s="302" t="s">
        <v>1620</v>
      </c>
      <c r="E678" s="17" t="s">
        <v>19</v>
      </c>
      <c r="F678" s="303">
        <v>39.200000000000003</v>
      </c>
      <c r="G678" s="38"/>
      <c r="H678" s="44"/>
    </row>
    <row r="679" s="2" customFormat="1" ht="16.8" customHeight="1">
      <c r="A679" s="38"/>
      <c r="B679" s="44"/>
      <c r="C679" s="298" t="s">
        <v>383</v>
      </c>
      <c r="D679" s="299" t="s">
        <v>383</v>
      </c>
      <c r="E679" s="300" t="s">
        <v>19</v>
      </c>
      <c r="F679" s="301">
        <v>180.31999999999999</v>
      </c>
      <c r="G679" s="38"/>
      <c r="H679" s="44"/>
    </row>
    <row r="680" s="2" customFormat="1" ht="16.8" customHeight="1">
      <c r="A680" s="38"/>
      <c r="B680" s="44"/>
      <c r="C680" s="302" t="s">
        <v>383</v>
      </c>
      <c r="D680" s="302" t="s">
        <v>1625</v>
      </c>
      <c r="E680" s="17" t="s">
        <v>19</v>
      </c>
      <c r="F680" s="303">
        <v>180.31999999999999</v>
      </c>
      <c r="G680" s="38"/>
      <c r="H680" s="44"/>
    </row>
    <row r="681" s="2" customFormat="1" ht="16.8" customHeight="1">
      <c r="A681" s="38"/>
      <c r="B681" s="44"/>
      <c r="C681" s="298" t="s">
        <v>360</v>
      </c>
      <c r="D681" s="299" t="s">
        <v>360</v>
      </c>
      <c r="E681" s="300" t="s">
        <v>19</v>
      </c>
      <c r="F681" s="301">
        <v>282.24000000000001</v>
      </c>
      <c r="G681" s="38"/>
      <c r="H681" s="44"/>
    </row>
    <row r="682" s="2" customFormat="1" ht="16.8" customHeight="1">
      <c r="A682" s="38"/>
      <c r="B682" s="44"/>
      <c r="C682" s="302" t="s">
        <v>360</v>
      </c>
      <c r="D682" s="302" t="s">
        <v>1606</v>
      </c>
      <c r="E682" s="17" t="s">
        <v>19</v>
      </c>
      <c r="F682" s="303">
        <v>282.24000000000001</v>
      </c>
      <c r="G682" s="38"/>
      <c r="H682" s="44"/>
    </row>
    <row r="683" s="2" customFormat="1" ht="16.8" customHeight="1">
      <c r="A683" s="38"/>
      <c r="B683" s="44"/>
      <c r="C683" s="304" t="s">
        <v>6864</v>
      </c>
      <c r="D683" s="38"/>
      <c r="E683" s="38"/>
      <c r="F683" s="38"/>
      <c r="G683" s="38"/>
      <c r="H683" s="44"/>
    </row>
    <row r="684" s="2" customFormat="1" ht="16.8" customHeight="1">
      <c r="A684" s="38"/>
      <c r="B684" s="44"/>
      <c r="C684" s="302" t="s">
        <v>1600</v>
      </c>
      <c r="D684" s="302" t="s">
        <v>6899</v>
      </c>
      <c r="E684" s="17" t="s">
        <v>293</v>
      </c>
      <c r="F684" s="303">
        <v>392</v>
      </c>
      <c r="G684" s="38"/>
      <c r="H684" s="44"/>
    </row>
    <row r="685" s="2" customFormat="1" ht="16.8" customHeight="1">
      <c r="A685" s="38"/>
      <c r="B685" s="44"/>
      <c r="C685" s="298" t="s">
        <v>1572</v>
      </c>
      <c r="D685" s="299" t="s">
        <v>1572</v>
      </c>
      <c r="E685" s="300" t="s">
        <v>19</v>
      </c>
      <c r="F685" s="301">
        <v>19.600000000000001</v>
      </c>
      <c r="G685" s="38"/>
      <c r="H685" s="44"/>
    </row>
    <row r="686" s="2" customFormat="1" ht="16.8" customHeight="1">
      <c r="A686" s="38"/>
      <c r="B686" s="44"/>
      <c r="C686" s="302" t="s">
        <v>1572</v>
      </c>
      <c r="D686" s="302" t="s">
        <v>1607</v>
      </c>
      <c r="E686" s="17" t="s">
        <v>19</v>
      </c>
      <c r="F686" s="303">
        <v>19.600000000000001</v>
      </c>
      <c r="G686" s="38"/>
      <c r="H686" s="44"/>
    </row>
    <row r="687" s="2" customFormat="1" ht="16.8" customHeight="1">
      <c r="A687" s="38"/>
      <c r="B687" s="44"/>
      <c r="C687" s="304" t="s">
        <v>6864</v>
      </c>
      <c r="D687" s="38"/>
      <c r="E687" s="38"/>
      <c r="F687" s="38"/>
      <c r="G687" s="38"/>
      <c r="H687" s="44"/>
    </row>
    <row r="688" s="2" customFormat="1" ht="16.8" customHeight="1">
      <c r="A688" s="38"/>
      <c r="B688" s="44"/>
      <c r="C688" s="302" t="s">
        <v>1600</v>
      </c>
      <c r="D688" s="302" t="s">
        <v>6899</v>
      </c>
      <c r="E688" s="17" t="s">
        <v>293</v>
      </c>
      <c r="F688" s="303">
        <v>392</v>
      </c>
      <c r="G688" s="38"/>
      <c r="H688" s="44"/>
    </row>
    <row r="689" s="2" customFormat="1" ht="16.8" customHeight="1">
      <c r="A689" s="38"/>
      <c r="B689" s="44"/>
      <c r="C689" s="298" t="s">
        <v>1608</v>
      </c>
      <c r="D689" s="299" t="s">
        <v>1608</v>
      </c>
      <c r="E689" s="300" t="s">
        <v>19</v>
      </c>
      <c r="F689" s="301">
        <v>392</v>
      </c>
      <c r="G689" s="38"/>
      <c r="H689" s="44"/>
    </row>
    <row r="690" s="2" customFormat="1" ht="16.8" customHeight="1">
      <c r="A690" s="38"/>
      <c r="B690" s="44"/>
      <c r="C690" s="302" t="s">
        <v>1608</v>
      </c>
      <c r="D690" s="302" t="s">
        <v>1609</v>
      </c>
      <c r="E690" s="17" t="s">
        <v>19</v>
      </c>
      <c r="F690" s="303">
        <v>392</v>
      </c>
      <c r="G690" s="38"/>
      <c r="H690" s="44"/>
    </row>
    <row r="691" s="2" customFormat="1" ht="26.4" customHeight="1">
      <c r="A691" s="38"/>
      <c r="B691" s="44"/>
      <c r="C691" s="297" t="s">
        <v>6900</v>
      </c>
      <c r="D691" s="297" t="s">
        <v>106</v>
      </c>
      <c r="E691" s="38"/>
      <c r="F691" s="38"/>
      <c r="G691" s="38"/>
      <c r="H691" s="44"/>
    </row>
    <row r="692" s="2" customFormat="1" ht="16.8" customHeight="1">
      <c r="A692" s="38"/>
      <c r="B692" s="44"/>
      <c r="C692" s="298" t="s">
        <v>239</v>
      </c>
      <c r="D692" s="299" t="s">
        <v>239</v>
      </c>
      <c r="E692" s="300" t="s">
        <v>19</v>
      </c>
      <c r="F692" s="301">
        <v>362.5</v>
      </c>
      <c r="G692" s="38"/>
      <c r="H692" s="44"/>
    </row>
    <row r="693" s="2" customFormat="1" ht="16.8" customHeight="1">
      <c r="A693" s="38"/>
      <c r="B693" s="44"/>
      <c r="C693" s="302" t="s">
        <v>239</v>
      </c>
      <c r="D693" s="302" t="s">
        <v>1670</v>
      </c>
      <c r="E693" s="17" t="s">
        <v>19</v>
      </c>
      <c r="F693" s="303">
        <v>362.5</v>
      </c>
      <c r="G693" s="38"/>
      <c r="H693" s="44"/>
    </row>
    <row r="694" s="2" customFormat="1" ht="16.8" customHeight="1">
      <c r="A694" s="38"/>
      <c r="B694" s="44"/>
      <c r="C694" s="298" t="s">
        <v>372</v>
      </c>
      <c r="D694" s="299" t="s">
        <v>372</v>
      </c>
      <c r="E694" s="300" t="s">
        <v>19</v>
      </c>
      <c r="F694" s="301">
        <v>1434.829</v>
      </c>
      <c r="G694" s="38"/>
      <c r="H694" s="44"/>
    </row>
    <row r="695" s="2" customFormat="1" ht="16.8" customHeight="1">
      <c r="A695" s="38"/>
      <c r="B695" s="44"/>
      <c r="C695" s="302" t="s">
        <v>19</v>
      </c>
      <c r="D695" s="302" t="s">
        <v>1704</v>
      </c>
      <c r="E695" s="17" t="s">
        <v>19</v>
      </c>
      <c r="F695" s="303">
        <v>0</v>
      </c>
      <c r="G695" s="38"/>
      <c r="H695" s="44"/>
    </row>
    <row r="696" s="2" customFormat="1" ht="16.8" customHeight="1">
      <c r="A696" s="38"/>
      <c r="B696" s="44"/>
      <c r="C696" s="302" t="s">
        <v>372</v>
      </c>
      <c r="D696" s="302" t="s">
        <v>1705</v>
      </c>
      <c r="E696" s="17" t="s">
        <v>19</v>
      </c>
      <c r="F696" s="303">
        <v>1434.829</v>
      </c>
      <c r="G696" s="38"/>
      <c r="H696" s="44"/>
    </row>
    <row r="697" s="2" customFormat="1" ht="16.8" customHeight="1">
      <c r="A697" s="38"/>
      <c r="B697" s="44"/>
      <c r="C697" s="298" t="s">
        <v>397</v>
      </c>
      <c r="D697" s="299" t="s">
        <v>397</v>
      </c>
      <c r="E697" s="300" t="s">
        <v>19</v>
      </c>
      <c r="F697" s="301">
        <v>51</v>
      </c>
      <c r="G697" s="38"/>
      <c r="H697" s="44"/>
    </row>
    <row r="698" s="2" customFormat="1" ht="16.8" customHeight="1">
      <c r="A698" s="38"/>
      <c r="B698" s="44"/>
      <c r="C698" s="302" t="s">
        <v>397</v>
      </c>
      <c r="D698" s="302" t="s">
        <v>1710</v>
      </c>
      <c r="E698" s="17" t="s">
        <v>19</v>
      </c>
      <c r="F698" s="303">
        <v>51</v>
      </c>
      <c r="G698" s="38"/>
      <c r="H698" s="44"/>
    </row>
    <row r="699" s="2" customFormat="1" ht="16.8" customHeight="1">
      <c r="A699" s="38"/>
      <c r="B699" s="44"/>
      <c r="C699" s="298" t="s">
        <v>589</v>
      </c>
      <c r="D699" s="299" t="s">
        <v>589</v>
      </c>
      <c r="E699" s="300" t="s">
        <v>19</v>
      </c>
      <c r="F699" s="301">
        <v>281.55099999999999</v>
      </c>
      <c r="G699" s="38"/>
      <c r="H699" s="44"/>
    </row>
    <row r="700" s="2" customFormat="1" ht="16.8" customHeight="1">
      <c r="A700" s="38"/>
      <c r="B700" s="44"/>
      <c r="C700" s="302" t="s">
        <v>19</v>
      </c>
      <c r="D700" s="302" t="s">
        <v>1713</v>
      </c>
      <c r="E700" s="17" t="s">
        <v>19</v>
      </c>
      <c r="F700" s="303">
        <v>0</v>
      </c>
      <c r="G700" s="38"/>
      <c r="H700" s="44"/>
    </row>
    <row r="701" s="2" customFormat="1" ht="16.8" customHeight="1">
      <c r="A701" s="38"/>
      <c r="B701" s="44"/>
      <c r="C701" s="302" t="s">
        <v>589</v>
      </c>
      <c r="D701" s="302" t="s">
        <v>1714</v>
      </c>
      <c r="E701" s="17" t="s">
        <v>19</v>
      </c>
      <c r="F701" s="303">
        <v>281.55099999999999</v>
      </c>
      <c r="G701" s="38"/>
      <c r="H701" s="44"/>
    </row>
    <row r="702" s="2" customFormat="1" ht="16.8" customHeight="1">
      <c r="A702" s="38"/>
      <c r="B702" s="44"/>
      <c r="C702" s="298" t="s">
        <v>603</v>
      </c>
      <c r="D702" s="299" t="s">
        <v>603</v>
      </c>
      <c r="E702" s="300" t="s">
        <v>19</v>
      </c>
      <c r="F702" s="301">
        <v>204</v>
      </c>
      <c r="G702" s="38"/>
      <c r="H702" s="44"/>
    </row>
    <row r="703" s="2" customFormat="1" ht="16.8" customHeight="1">
      <c r="A703" s="38"/>
      <c r="B703" s="44"/>
      <c r="C703" s="302" t="s">
        <v>603</v>
      </c>
      <c r="D703" s="302" t="s">
        <v>1717</v>
      </c>
      <c r="E703" s="17" t="s">
        <v>19</v>
      </c>
      <c r="F703" s="303">
        <v>204</v>
      </c>
      <c r="G703" s="38"/>
      <c r="H703" s="44"/>
    </row>
    <row r="704" s="2" customFormat="1" ht="16.8" customHeight="1">
      <c r="A704" s="38"/>
      <c r="B704" s="44"/>
      <c r="C704" s="298" t="s">
        <v>610</v>
      </c>
      <c r="D704" s="299" t="s">
        <v>610</v>
      </c>
      <c r="E704" s="300" t="s">
        <v>19</v>
      </c>
      <c r="F704" s="301">
        <v>1.6000000000000001</v>
      </c>
      <c r="G704" s="38"/>
      <c r="H704" s="44"/>
    </row>
    <row r="705" s="2" customFormat="1" ht="16.8" customHeight="1">
      <c r="A705" s="38"/>
      <c r="B705" s="44"/>
      <c r="C705" s="302" t="s">
        <v>610</v>
      </c>
      <c r="D705" s="302" t="s">
        <v>1719</v>
      </c>
      <c r="E705" s="17" t="s">
        <v>19</v>
      </c>
      <c r="F705" s="303">
        <v>1.6000000000000001</v>
      </c>
      <c r="G705" s="38"/>
      <c r="H705" s="44"/>
    </row>
    <row r="706" s="2" customFormat="1" ht="16.8" customHeight="1">
      <c r="A706" s="38"/>
      <c r="B706" s="44"/>
      <c r="C706" s="298" t="s">
        <v>620</v>
      </c>
      <c r="D706" s="299" t="s">
        <v>620</v>
      </c>
      <c r="E706" s="300" t="s">
        <v>19</v>
      </c>
      <c r="F706" s="301">
        <v>450</v>
      </c>
      <c r="G706" s="38"/>
      <c r="H706" s="44"/>
    </row>
    <row r="707" s="2" customFormat="1" ht="16.8" customHeight="1">
      <c r="A707" s="38"/>
      <c r="B707" s="44"/>
      <c r="C707" s="302" t="s">
        <v>620</v>
      </c>
      <c r="D707" s="302" t="s">
        <v>1721</v>
      </c>
      <c r="E707" s="17" t="s">
        <v>19</v>
      </c>
      <c r="F707" s="303">
        <v>450</v>
      </c>
      <c r="G707" s="38"/>
      <c r="H707" s="44"/>
    </row>
    <row r="708" s="2" customFormat="1" ht="16.8" customHeight="1">
      <c r="A708" s="38"/>
      <c r="B708" s="44"/>
      <c r="C708" s="298" t="s">
        <v>306</v>
      </c>
      <c r="D708" s="299" t="s">
        <v>306</v>
      </c>
      <c r="E708" s="300" t="s">
        <v>19</v>
      </c>
      <c r="F708" s="301">
        <v>406.19999999999999</v>
      </c>
      <c r="G708" s="38"/>
      <c r="H708" s="44"/>
    </row>
    <row r="709" s="2" customFormat="1" ht="16.8" customHeight="1">
      <c r="A709" s="38"/>
      <c r="B709" s="44"/>
      <c r="C709" s="302" t="s">
        <v>306</v>
      </c>
      <c r="D709" s="302" t="s">
        <v>1675</v>
      </c>
      <c r="E709" s="17" t="s">
        <v>19</v>
      </c>
      <c r="F709" s="303">
        <v>406.19999999999999</v>
      </c>
      <c r="G709" s="38"/>
      <c r="H709" s="44"/>
    </row>
    <row r="710" s="2" customFormat="1" ht="16.8" customHeight="1">
      <c r="A710" s="38"/>
      <c r="B710" s="44"/>
      <c r="C710" s="298" t="s">
        <v>630</v>
      </c>
      <c r="D710" s="299" t="s">
        <v>630</v>
      </c>
      <c r="E710" s="300" t="s">
        <v>19</v>
      </c>
      <c r="F710" s="301">
        <v>450</v>
      </c>
      <c r="G710" s="38"/>
      <c r="H710" s="44"/>
    </row>
    <row r="711" s="2" customFormat="1" ht="16.8" customHeight="1">
      <c r="A711" s="38"/>
      <c r="B711" s="44"/>
      <c r="C711" s="302" t="s">
        <v>630</v>
      </c>
      <c r="D711" s="302" t="s">
        <v>1723</v>
      </c>
      <c r="E711" s="17" t="s">
        <v>19</v>
      </c>
      <c r="F711" s="303">
        <v>450</v>
      </c>
      <c r="G711" s="38"/>
      <c r="H711" s="44"/>
    </row>
    <row r="712" s="2" customFormat="1" ht="16.8" customHeight="1">
      <c r="A712" s="38"/>
      <c r="B712" s="44"/>
      <c r="C712" s="304" t="s">
        <v>6864</v>
      </c>
      <c r="D712" s="38"/>
      <c r="E712" s="38"/>
      <c r="F712" s="38"/>
      <c r="G712" s="38"/>
      <c r="H712" s="44"/>
    </row>
    <row r="713" s="2" customFormat="1" ht="16.8" customHeight="1">
      <c r="A713" s="38"/>
      <c r="B713" s="44"/>
      <c r="C713" s="302" t="s">
        <v>606</v>
      </c>
      <c r="D713" s="302" t="s">
        <v>6881</v>
      </c>
      <c r="E713" s="17" t="s">
        <v>299</v>
      </c>
      <c r="F713" s="303">
        <v>450</v>
      </c>
      <c r="G713" s="38"/>
      <c r="H713" s="44"/>
    </row>
    <row r="714" s="2" customFormat="1" ht="16.8" customHeight="1">
      <c r="A714" s="38"/>
      <c r="B714" s="44"/>
      <c r="C714" s="298" t="s">
        <v>648</v>
      </c>
      <c r="D714" s="299" t="s">
        <v>648</v>
      </c>
      <c r="E714" s="300" t="s">
        <v>19</v>
      </c>
      <c r="F714" s="301">
        <v>390</v>
      </c>
      <c r="G714" s="38"/>
      <c r="H714" s="44"/>
    </row>
    <row r="715" s="2" customFormat="1" ht="16.8" customHeight="1">
      <c r="A715" s="38"/>
      <c r="B715" s="44"/>
      <c r="C715" s="302" t="s">
        <v>648</v>
      </c>
      <c r="D715" s="302" t="s">
        <v>1731</v>
      </c>
      <c r="E715" s="17" t="s">
        <v>19</v>
      </c>
      <c r="F715" s="303">
        <v>390</v>
      </c>
      <c r="G715" s="38"/>
      <c r="H715" s="44"/>
    </row>
    <row r="716" s="2" customFormat="1" ht="16.8" customHeight="1">
      <c r="A716" s="38"/>
      <c r="B716" s="44"/>
      <c r="C716" s="298" t="s">
        <v>657</v>
      </c>
      <c r="D716" s="299" t="s">
        <v>657</v>
      </c>
      <c r="E716" s="300" t="s">
        <v>19</v>
      </c>
      <c r="F716" s="301">
        <v>51.119</v>
      </c>
      <c r="G716" s="38"/>
      <c r="H716" s="44"/>
    </row>
    <row r="717" s="2" customFormat="1" ht="16.8" customHeight="1">
      <c r="A717" s="38"/>
      <c r="B717" s="44"/>
      <c r="C717" s="302" t="s">
        <v>657</v>
      </c>
      <c r="D717" s="302" t="s">
        <v>1733</v>
      </c>
      <c r="E717" s="17" t="s">
        <v>19</v>
      </c>
      <c r="F717" s="303">
        <v>51.119</v>
      </c>
      <c r="G717" s="38"/>
      <c r="H717" s="44"/>
    </row>
    <row r="718" s="2" customFormat="1" ht="16.8" customHeight="1">
      <c r="A718" s="38"/>
      <c r="B718" s="44"/>
      <c r="C718" s="298" t="s">
        <v>663</v>
      </c>
      <c r="D718" s="299" t="s">
        <v>663</v>
      </c>
      <c r="E718" s="300" t="s">
        <v>19</v>
      </c>
      <c r="F718" s="301">
        <v>37.5</v>
      </c>
      <c r="G718" s="38"/>
      <c r="H718" s="44"/>
    </row>
    <row r="719" s="2" customFormat="1" ht="16.8" customHeight="1">
      <c r="A719" s="38"/>
      <c r="B719" s="44"/>
      <c r="C719" s="302" t="s">
        <v>19</v>
      </c>
      <c r="D719" s="302" t="s">
        <v>636</v>
      </c>
      <c r="E719" s="17" t="s">
        <v>19</v>
      </c>
      <c r="F719" s="303">
        <v>0</v>
      </c>
      <c r="G719" s="38"/>
      <c r="H719" s="44"/>
    </row>
    <row r="720" s="2" customFormat="1" ht="16.8" customHeight="1">
      <c r="A720" s="38"/>
      <c r="B720" s="44"/>
      <c r="C720" s="302" t="s">
        <v>663</v>
      </c>
      <c r="D720" s="302" t="s">
        <v>1735</v>
      </c>
      <c r="E720" s="17" t="s">
        <v>19</v>
      </c>
      <c r="F720" s="303">
        <v>37.5</v>
      </c>
      <c r="G720" s="38"/>
      <c r="H720" s="44"/>
    </row>
    <row r="721" s="2" customFormat="1" ht="16.8" customHeight="1">
      <c r="A721" s="38"/>
      <c r="B721" s="44"/>
      <c r="C721" s="304" t="s">
        <v>6864</v>
      </c>
      <c r="D721" s="38"/>
      <c r="E721" s="38"/>
      <c r="F721" s="38"/>
      <c r="G721" s="38"/>
      <c r="H721" s="44"/>
    </row>
    <row r="722" s="2" customFormat="1" ht="16.8" customHeight="1">
      <c r="A722" s="38"/>
      <c r="B722" s="44"/>
      <c r="C722" s="302" t="s">
        <v>632</v>
      </c>
      <c r="D722" s="302" t="s">
        <v>6884</v>
      </c>
      <c r="E722" s="17" t="s">
        <v>299</v>
      </c>
      <c r="F722" s="303">
        <v>37.5</v>
      </c>
      <c r="G722" s="38"/>
      <c r="H722" s="44"/>
    </row>
    <row r="723" s="2" customFormat="1" ht="16.8" customHeight="1">
      <c r="A723" s="38"/>
      <c r="B723" s="44"/>
      <c r="C723" s="298" t="s">
        <v>1641</v>
      </c>
      <c r="D723" s="299" t="s">
        <v>1641</v>
      </c>
      <c r="E723" s="300" t="s">
        <v>19</v>
      </c>
      <c r="F723" s="301">
        <v>8.1780000000000008</v>
      </c>
      <c r="G723" s="38"/>
      <c r="H723" s="44"/>
    </row>
    <row r="724" s="2" customFormat="1" ht="16.8" customHeight="1">
      <c r="A724" s="38"/>
      <c r="B724" s="44"/>
      <c r="C724" s="302" t="s">
        <v>1641</v>
      </c>
      <c r="D724" s="302" t="s">
        <v>1742</v>
      </c>
      <c r="E724" s="17" t="s">
        <v>19</v>
      </c>
      <c r="F724" s="303">
        <v>8.1780000000000008</v>
      </c>
      <c r="G724" s="38"/>
      <c r="H724" s="44"/>
    </row>
    <row r="725" s="2" customFormat="1" ht="16.8" customHeight="1">
      <c r="A725" s="38"/>
      <c r="B725" s="44"/>
      <c r="C725" s="298" t="s">
        <v>675</v>
      </c>
      <c r="D725" s="299" t="s">
        <v>675</v>
      </c>
      <c r="E725" s="300" t="s">
        <v>19</v>
      </c>
      <c r="F725" s="301">
        <v>366.197</v>
      </c>
      <c r="G725" s="38"/>
      <c r="H725" s="44"/>
    </row>
    <row r="726" s="2" customFormat="1" ht="16.8" customHeight="1">
      <c r="A726" s="38"/>
      <c r="B726" s="44"/>
      <c r="C726" s="302" t="s">
        <v>675</v>
      </c>
      <c r="D726" s="302" t="s">
        <v>1744</v>
      </c>
      <c r="E726" s="17" t="s">
        <v>19</v>
      </c>
      <c r="F726" s="303">
        <v>366.197</v>
      </c>
      <c r="G726" s="38"/>
      <c r="H726" s="44"/>
    </row>
    <row r="727" s="2" customFormat="1" ht="16.8" customHeight="1">
      <c r="A727" s="38"/>
      <c r="B727" s="44"/>
      <c r="C727" s="298" t="s">
        <v>408</v>
      </c>
      <c r="D727" s="299" t="s">
        <v>408</v>
      </c>
      <c r="E727" s="300" t="s">
        <v>19</v>
      </c>
      <c r="F727" s="301">
        <v>247.732</v>
      </c>
      <c r="G727" s="38"/>
      <c r="H727" s="44"/>
    </row>
    <row r="728" s="2" customFormat="1" ht="16.8" customHeight="1">
      <c r="A728" s="38"/>
      <c r="B728" s="44"/>
      <c r="C728" s="302" t="s">
        <v>408</v>
      </c>
      <c r="D728" s="302" t="s">
        <v>1746</v>
      </c>
      <c r="E728" s="17" t="s">
        <v>19</v>
      </c>
      <c r="F728" s="303">
        <v>247.732</v>
      </c>
      <c r="G728" s="38"/>
      <c r="H728" s="44"/>
    </row>
    <row r="729" s="2" customFormat="1" ht="16.8" customHeight="1">
      <c r="A729" s="38"/>
      <c r="B729" s="44"/>
      <c r="C729" s="298" t="s">
        <v>1749</v>
      </c>
      <c r="D729" s="299" t="s">
        <v>1749</v>
      </c>
      <c r="E729" s="300" t="s">
        <v>19</v>
      </c>
      <c r="F729" s="301">
        <v>29.295999999999999</v>
      </c>
      <c r="G729" s="38"/>
      <c r="H729" s="44"/>
    </row>
    <row r="730" s="2" customFormat="1" ht="16.8" customHeight="1">
      <c r="A730" s="38"/>
      <c r="B730" s="44"/>
      <c r="C730" s="302" t="s">
        <v>1749</v>
      </c>
      <c r="D730" s="302" t="s">
        <v>1750</v>
      </c>
      <c r="E730" s="17" t="s">
        <v>19</v>
      </c>
      <c r="F730" s="303">
        <v>29.295999999999999</v>
      </c>
      <c r="G730" s="38"/>
      <c r="H730" s="44"/>
    </row>
    <row r="731" s="2" customFormat="1" ht="16.8" customHeight="1">
      <c r="A731" s="38"/>
      <c r="B731" s="44"/>
      <c r="C731" s="298" t="s">
        <v>317</v>
      </c>
      <c r="D731" s="299" t="s">
        <v>317</v>
      </c>
      <c r="E731" s="300" t="s">
        <v>19</v>
      </c>
      <c r="F731" s="301">
        <v>429.69999999999999</v>
      </c>
      <c r="G731" s="38"/>
      <c r="H731" s="44"/>
    </row>
    <row r="732" s="2" customFormat="1" ht="16.8" customHeight="1">
      <c r="A732" s="38"/>
      <c r="B732" s="44"/>
      <c r="C732" s="302" t="s">
        <v>317</v>
      </c>
      <c r="D732" s="302" t="s">
        <v>1680</v>
      </c>
      <c r="E732" s="17" t="s">
        <v>19</v>
      </c>
      <c r="F732" s="303">
        <v>429.69999999999999</v>
      </c>
      <c r="G732" s="38"/>
      <c r="H732" s="44"/>
    </row>
    <row r="733" s="2" customFormat="1" ht="16.8" customHeight="1">
      <c r="A733" s="38"/>
      <c r="B733" s="44"/>
      <c r="C733" s="298" t="s">
        <v>702</v>
      </c>
      <c r="D733" s="299" t="s">
        <v>702</v>
      </c>
      <c r="E733" s="300" t="s">
        <v>19</v>
      </c>
      <c r="F733" s="301">
        <v>444.27600000000001</v>
      </c>
      <c r="G733" s="38"/>
      <c r="H733" s="44"/>
    </row>
    <row r="734" s="2" customFormat="1" ht="16.8" customHeight="1">
      <c r="A734" s="38"/>
      <c r="B734" s="44"/>
      <c r="C734" s="302" t="s">
        <v>702</v>
      </c>
      <c r="D734" s="302" t="s">
        <v>1755</v>
      </c>
      <c r="E734" s="17" t="s">
        <v>19</v>
      </c>
      <c r="F734" s="303">
        <v>444.27600000000001</v>
      </c>
      <c r="G734" s="38"/>
      <c r="H734" s="44"/>
    </row>
    <row r="735" s="2" customFormat="1" ht="16.8" customHeight="1">
      <c r="A735" s="38"/>
      <c r="B735" s="44"/>
      <c r="C735" s="298" t="s">
        <v>709</v>
      </c>
      <c r="D735" s="299" t="s">
        <v>709</v>
      </c>
      <c r="E735" s="300" t="s">
        <v>19</v>
      </c>
      <c r="F735" s="301">
        <v>1606.5440000000001</v>
      </c>
      <c r="G735" s="38"/>
      <c r="H735" s="44"/>
    </row>
    <row r="736" s="2" customFormat="1" ht="16.8" customHeight="1">
      <c r="A736" s="38"/>
      <c r="B736" s="44"/>
      <c r="C736" s="302" t="s">
        <v>709</v>
      </c>
      <c r="D736" s="302" t="s">
        <v>1760</v>
      </c>
      <c r="E736" s="17" t="s">
        <v>19</v>
      </c>
      <c r="F736" s="303">
        <v>1606.5440000000001</v>
      </c>
      <c r="G736" s="38"/>
      <c r="H736" s="44"/>
    </row>
    <row r="737" s="2" customFormat="1" ht="16.8" customHeight="1">
      <c r="A737" s="38"/>
      <c r="B737" s="44"/>
      <c r="C737" s="298" t="s">
        <v>1644</v>
      </c>
      <c r="D737" s="299" t="s">
        <v>1644</v>
      </c>
      <c r="E737" s="300" t="s">
        <v>19</v>
      </c>
      <c r="F737" s="301">
        <v>35.542000000000002</v>
      </c>
      <c r="G737" s="38"/>
      <c r="H737" s="44"/>
    </row>
    <row r="738" s="2" customFormat="1" ht="16.8" customHeight="1">
      <c r="A738" s="38"/>
      <c r="B738" s="44"/>
      <c r="C738" s="302" t="s">
        <v>1644</v>
      </c>
      <c r="D738" s="302" t="s">
        <v>1769</v>
      </c>
      <c r="E738" s="17" t="s">
        <v>19</v>
      </c>
      <c r="F738" s="303">
        <v>35.542000000000002</v>
      </c>
      <c r="G738" s="38"/>
      <c r="H738" s="44"/>
    </row>
    <row r="739" s="2" customFormat="1" ht="16.8" customHeight="1">
      <c r="A739" s="38"/>
      <c r="B739" s="44"/>
      <c r="C739" s="298" t="s">
        <v>728</v>
      </c>
      <c r="D739" s="299" t="s">
        <v>728</v>
      </c>
      <c r="E739" s="300" t="s">
        <v>19</v>
      </c>
      <c r="F739" s="301">
        <v>1143</v>
      </c>
      <c r="G739" s="38"/>
      <c r="H739" s="44"/>
    </row>
    <row r="740" s="2" customFormat="1" ht="16.8" customHeight="1">
      <c r="A740" s="38"/>
      <c r="B740" s="44"/>
      <c r="C740" s="302" t="s">
        <v>728</v>
      </c>
      <c r="D740" s="302" t="s">
        <v>1774</v>
      </c>
      <c r="E740" s="17" t="s">
        <v>19</v>
      </c>
      <c r="F740" s="303">
        <v>1143</v>
      </c>
      <c r="G740" s="38"/>
      <c r="H740" s="44"/>
    </row>
    <row r="741" s="2" customFormat="1" ht="16.8" customHeight="1">
      <c r="A741" s="38"/>
      <c r="B741" s="44"/>
      <c r="C741" s="298" t="s">
        <v>1779</v>
      </c>
      <c r="D741" s="299" t="s">
        <v>1779</v>
      </c>
      <c r="E741" s="300" t="s">
        <v>19</v>
      </c>
      <c r="F741" s="301">
        <v>0.014</v>
      </c>
      <c r="G741" s="38"/>
      <c r="H741" s="44"/>
    </row>
    <row r="742" s="2" customFormat="1" ht="16.8" customHeight="1">
      <c r="A742" s="38"/>
      <c r="B742" s="44"/>
      <c r="C742" s="302" t="s">
        <v>1779</v>
      </c>
      <c r="D742" s="302" t="s">
        <v>1780</v>
      </c>
      <c r="E742" s="17" t="s">
        <v>19</v>
      </c>
      <c r="F742" s="303">
        <v>0.014</v>
      </c>
      <c r="G742" s="38"/>
      <c r="H742" s="44"/>
    </row>
    <row r="743" s="2" customFormat="1" ht="16.8" customHeight="1">
      <c r="A743" s="38"/>
      <c r="B743" s="44"/>
      <c r="C743" s="298" t="s">
        <v>1646</v>
      </c>
      <c r="D743" s="299" t="s">
        <v>1646</v>
      </c>
      <c r="E743" s="300" t="s">
        <v>19</v>
      </c>
      <c r="F743" s="301">
        <v>817.77200000000005</v>
      </c>
      <c r="G743" s="38"/>
      <c r="H743" s="44"/>
    </row>
    <row r="744" s="2" customFormat="1" ht="16.8" customHeight="1">
      <c r="A744" s="38"/>
      <c r="B744" s="44"/>
      <c r="C744" s="302" t="s">
        <v>1646</v>
      </c>
      <c r="D744" s="302" t="s">
        <v>1782</v>
      </c>
      <c r="E744" s="17" t="s">
        <v>19</v>
      </c>
      <c r="F744" s="303">
        <v>817.77200000000005</v>
      </c>
      <c r="G744" s="38"/>
      <c r="H744" s="44"/>
    </row>
    <row r="745" s="2" customFormat="1" ht="16.8" customHeight="1">
      <c r="A745" s="38"/>
      <c r="B745" s="44"/>
      <c r="C745" s="298" t="s">
        <v>751</v>
      </c>
      <c r="D745" s="299" t="s">
        <v>751</v>
      </c>
      <c r="E745" s="300" t="s">
        <v>19</v>
      </c>
      <c r="F745" s="301">
        <v>817.77200000000005</v>
      </c>
      <c r="G745" s="38"/>
      <c r="H745" s="44"/>
    </row>
    <row r="746" s="2" customFormat="1" ht="16.8" customHeight="1">
      <c r="A746" s="38"/>
      <c r="B746" s="44"/>
      <c r="C746" s="302" t="s">
        <v>751</v>
      </c>
      <c r="D746" s="302" t="s">
        <v>1784</v>
      </c>
      <c r="E746" s="17" t="s">
        <v>19</v>
      </c>
      <c r="F746" s="303">
        <v>817.77200000000005</v>
      </c>
      <c r="G746" s="38"/>
      <c r="H746" s="44"/>
    </row>
    <row r="747" s="2" customFormat="1" ht="16.8" customHeight="1">
      <c r="A747" s="38"/>
      <c r="B747" s="44"/>
      <c r="C747" s="298" t="s">
        <v>761</v>
      </c>
      <c r="D747" s="299" t="s">
        <v>761</v>
      </c>
      <c r="E747" s="300" t="s">
        <v>19</v>
      </c>
      <c r="F747" s="301">
        <v>104.22199999999999</v>
      </c>
      <c r="G747" s="38"/>
      <c r="H747" s="44"/>
    </row>
    <row r="748" s="2" customFormat="1" ht="16.8" customHeight="1">
      <c r="A748" s="38"/>
      <c r="B748" s="44"/>
      <c r="C748" s="302" t="s">
        <v>761</v>
      </c>
      <c r="D748" s="302" t="s">
        <v>1786</v>
      </c>
      <c r="E748" s="17" t="s">
        <v>19</v>
      </c>
      <c r="F748" s="303">
        <v>104.22199999999999</v>
      </c>
      <c r="G748" s="38"/>
      <c r="H748" s="44"/>
    </row>
    <row r="749" s="2" customFormat="1" ht="16.8" customHeight="1">
      <c r="A749" s="38"/>
      <c r="B749" s="44"/>
      <c r="C749" s="298" t="s">
        <v>325</v>
      </c>
      <c r="D749" s="299" t="s">
        <v>325</v>
      </c>
      <c r="E749" s="300" t="s">
        <v>19</v>
      </c>
      <c r="F749" s="301">
        <v>607.29999999999995</v>
      </c>
      <c r="G749" s="38"/>
      <c r="H749" s="44"/>
    </row>
    <row r="750" s="2" customFormat="1" ht="16.8" customHeight="1">
      <c r="A750" s="38"/>
      <c r="B750" s="44"/>
      <c r="C750" s="302" t="s">
        <v>325</v>
      </c>
      <c r="D750" s="302" t="s">
        <v>1685</v>
      </c>
      <c r="E750" s="17" t="s">
        <v>19</v>
      </c>
      <c r="F750" s="303">
        <v>607.29999999999995</v>
      </c>
      <c r="G750" s="38"/>
      <c r="H750" s="44"/>
    </row>
    <row r="751" s="2" customFormat="1" ht="16.8" customHeight="1">
      <c r="A751" s="38"/>
      <c r="B751" s="44"/>
      <c r="C751" s="298" t="s">
        <v>773</v>
      </c>
      <c r="D751" s="299" t="s">
        <v>773</v>
      </c>
      <c r="E751" s="300" t="s">
        <v>19</v>
      </c>
      <c r="F751" s="301">
        <v>157.62899999999999</v>
      </c>
      <c r="G751" s="38"/>
      <c r="H751" s="44"/>
    </row>
    <row r="752" s="2" customFormat="1" ht="16.8" customHeight="1">
      <c r="A752" s="38"/>
      <c r="B752" s="44"/>
      <c r="C752" s="302" t="s">
        <v>19</v>
      </c>
      <c r="D752" s="302" t="s">
        <v>1789</v>
      </c>
      <c r="E752" s="17" t="s">
        <v>19</v>
      </c>
      <c r="F752" s="303">
        <v>0</v>
      </c>
      <c r="G752" s="38"/>
      <c r="H752" s="44"/>
    </row>
    <row r="753" s="2" customFormat="1" ht="16.8" customHeight="1">
      <c r="A753" s="38"/>
      <c r="B753" s="44"/>
      <c r="C753" s="302" t="s">
        <v>773</v>
      </c>
      <c r="D753" s="302" t="s">
        <v>1790</v>
      </c>
      <c r="E753" s="17" t="s">
        <v>19</v>
      </c>
      <c r="F753" s="303">
        <v>157.62899999999999</v>
      </c>
      <c r="G753" s="38"/>
      <c r="H753" s="44"/>
    </row>
    <row r="754" s="2" customFormat="1" ht="16.8" customHeight="1">
      <c r="A754" s="38"/>
      <c r="B754" s="44"/>
      <c r="C754" s="298" t="s">
        <v>780</v>
      </c>
      <c r="D754" s="299" t="s">
        <v>780</v>
      </c>
      <c r="E754" s="300" t="s">
        <v>19</v>
      </c>
      <c r="F754" s="301">
        <v>19.587</v>
      </c>
      <c r="G754" s="38"/>
      <c r="H754" s="44"/>
    </row>
    <row r="755" s="2" customFormat="1" ht="16.8" customHeight="1">
      <c r="A755" s="38"/>
      <c r="B755" s="44"/>
      <c r="C755" s="302" t="s">
        <v>780</v>
      </c>
      <c r="D755" s="302" t="s">
        <v>1831</v>
      </c>
      <c r="E755" s="17" t="s">
        <v>19</v>
      </c>
      <c r="F755" s="303">
        <v>19.587</v>
      </c>
      <c r="G755" s="38"/>
      <c r="H755" s="44"/>
    </row>
    <row r="756" s="2" customFormat="1" ht="16.8" customHeight="1">
      <c r="A756" s="38"/>
      <c r="B756" s="44"/>
      <c r="C756" s="298" t="s">
        <v>788</v>
      </c>
      <c r="D756" s="299" t="s">
        <v>788</v>
      </c>
      <c r="E756" s="300" t="s">
        <v>19</v>
      </c>
      <c r="F756" s="301">
        <v>23.016999999999999</v>
      </c>
      <c r="G756" s="38"/>
      <c r="H756" s="44"/>
    </row>
    <row r="757" s="2" customFormat="1" ht="16.8" customHeight="1">
      <c r="A757" s="38"/>
      <c r="B757" s="44"/>
      <c r="C757" s="302" t="s">
        <v>788</v>
      </c>
      <c r="D757" s="302" t="s">
        <v>1833</v>
      </c>
      <c r="E757" s="17" t="s">
        <v>19</v>
      </c>
      <c r="F757" s="303">
        <v>23.016999999999999</v>
      </c>
      <c r="G757" s="38"/>
      <c r="H757" s="44"/>
    </row>
    <row r="758" s="2" customFormat="1" ht="16.8" customHeight="1">
      <c r="A758" s="38"/>
      <c r="B758" s="44"/>
      <c r="C758" s="298" t="s">
        <v>799</v>
      </c>
      <c r="D758" s="299" t="s">
        <v>799</v>
      </c>
      <c r="E758" s="300" t="s">
        <v>19</v>
      </c>
      <c r="F758" s="301">
        <v>23.016999999999999</v>
      </c>
      <c r="G758" s="38"/>
      <c r="H758" s="44"/>
    </row>
    <row r="759" s="2" customFormat="1" ht="16.8" customHeight="1">
      <c r="A759" s="38"/>
      <c r="B759" s="44"/>
      <c r="C759" s="302" t="s">
        <v>799</v>
      </c>
      <c r="D759" s="302" t="s">
        <v>1835</v>
      </c>
      <c r="E759" s="17" t="s">
        <v>19</v>
      </c>
      <c r="F759" s="303">
        <v>23.016999999999999</v>
      </c>
      <c r="G759" s="38"/>
      <c r="H759" s="44"/>
    </row>
    <row r="760" s="2" customFormat="1" ht="16.8" customHeight="1">
      <c r="A760" s="38"/>
      <c r="B760" s="44"/>
      <c r="C760" s="298" t="s">
        <v>806</v>
      </c>
      <c r="D760" s="299" t="s">
        <v>806</v>
      </c>
      <c r="E760" s="300" t="s">
        <v>19</v>
      </c>
      <c r="F760" s="301">
        <v>10</v>
      </c>
      <c r="G760" s="38"/>
      <c r="H760" s="44"/>
    </row>
    <row r="761" s="2" customFormat="1" ht="16.8" customHeight="1">
      <c r="A761" s="38"/>
      <c r="B761" s="44"/>
      <c r="C761" s="302" t="s">
        <v>806</v>
      </c>
      <c r="D761" s="302" t="s">
        <v>1840</v>
      </c>
      <c r="E761" s="17" t="s">
        <v>19</v>
      </c>
      <c r="F761" s="303">
        <v>10</v>
      </c>
      <c r="G761" s="38"/>
      <c r="H761" s="44"/>
    </row>
    <row r="762" s="2" customFormat="1" ht="16.8" customHeight="1">
      <c r="A762" s="38"/>
      <c r="B762" s="44"/>
      <c r="C762" s="298" t="s">
        <v>1845</v>
      </c>
      <c r="D762" s="299" t="s">
        <v>1845</v>
      </c>
      <c r="E762" s="300" t="s">
        <v>19</v>
      </c>
      <c r="F762" s="301">
        <v>94.25</v>
      </c>
      <c r="G762" s="38"/>
      <c r="H762" s="44"/>
    </row>
    <row r="763" s="2" customFormat="1" ht="16.8" customHeight="1">
      <c r="A763" s="38"/>
      <c r="B763" s="44"/>
      <c r="C763" s="302" t="s">
        <v>19</v>
      </c>
      <c r="D763" s="302" t="s">
        <v>1519</v>
      </c>
      <c r="E763" s="17" t="s">
        <v>19</v>
      </c>
      <c r="F763" s="303">
        <v>0</v>
      </c>
      <c r="G763" s="38"/>
      <c r="H763" s="44"/>
    </row>
    <row r="764" s="2" customFormat="1" ht="16.8" customHeight="1">
      <c r="A764" s="38"/>
      <c r="B764" s="44"/>
      <c r="C764" s="302" t="s">
        <v>1845</v>
      </c>
      <c r="D764" s="302" t="s">
        <v>1846</v>
      </c>
      <c r="E764" s="17" t="s">
        <v>19</v>
      </c>
      <c r="F764" s="303">
        <v>94.25</v>
      </c>
      <c r="G764" s="38"/>
      <c r="H764" s="44"/>
    </row>
    <row r="765" s="2" customFormat="1" ht="16.8" customHeight="1">
      <c r="A765" s="38"/>
      <c r="B765" s="44"/>
      <c r="C765" s="304" t="s">
        <v>6864</v>
      </c>
      <c r="D765" s="38"/>
      <c r="E765" s="38"/>
      <c r="F765" s="38"/>
      <c r="G765" s="38"/>
      <c r="H765" s="44"/>
    </row>
    <row r="766" s="2" customFormat="1" ht="16.8" customHeight="1">
      <c r="A766" s="38"/>
      <c r="B766" s="44"/>
      <c r="C766" s="302" t="s">
        <v>1841</v>
      </c>
      <c r="D766" s="302" t="s">
        <v>6901</v>
      </c>
      <c r="E766" s="17" t="s">
        <v>302</v>
      </c>
      <c r="F766" s="303">
        <v>382.30000000000001</v>
      </c>
      <c r="G766" s="38"/>
      <c r="H766" s="44"/>
    </row>
    <row r="767" s="2" customFormat="1" ht="16.8" customHeight="1">
      <c r="A767" s="38"/>
      <c r="B767" s="44"/>
      <c r="C767" s="298" t="s">
        <v>825</v>
      </c>
      <c r="D767" s="299" t="s">
        <v>825</v>
      </c>
      <c r="E767" s="300" t="s">
        <v>19</v>
      </c>
      <c r="F767" s="301">
        <v>848.25</v>
      </c>
      <c r="G767" s="38"/>
      <c r="H767" s="44"/>
    </row>
    <row r="768" s="2" customFormat="1" ht="16.8" customHeight="1">
      <c r="A768" s="38"/>
      <c r="B768" s="44"/>
      <c r="C768" s="302" t="s">
        <v>19</v>
      </c>
      <c r="D768" s="302" t="s">
        <v>1533</v>
      </c>
      <c r="E768" s="17" t="s">
        <v>19</v>
      </c>
      <c r="F768" s="303">
        <v>0</v>
      </c>
      <c r="G768" s="38"/>
      <c r="H768" s="44"/>
    </row>
    <row r="769" s="2" customFormat="1" ht="16.8" customHeight="1">
      <c r="A769" s="38"/>
      <c r="B769" s="44"/>
      <c r="C769" s="302" t="s">
        <v>825</v>
      </c>
      <c r="D769" s="302" t="s">
        <v>1856</v>
      </c>
      <c r="E769" s="17" t="s">
        <v>19</v>
      </c>
      <c r="F769" s="303">
        <v>848.25</v>
      </c>
      <c r="G769" s="38"/>
      <c r="H769" s="44"/>
    </row>
    <row r="770" s="2" customFormat="1" ht="16.8" customHeight="1">
      <c r="A770" s="38"/>
      <c r="B770" s="44"/>
      <c r="C770" s="304" t="s">
        <v>6864</v>
      </c>
      <c r="D770" s="38"/>
      <c r="E770" s="38"/>
      <c r="F770" s="38"/>
      <c r="G770" s="38"/>
      <c r="H770" s="44"/>
    </row>
    <row r="771" s="2" customFormat="1" ht="16.8" customHeight="1">
      <c r="A771" s="38"/>
      <c r="B771" s="44"/>
      <c r="C771" s="302" t="s">
        <v>1852</v>
      </c>
      <c r="D771" s="302" t="s">
        <v>6902</v>
      </c>
      <c r="E771" s="17" t="s">
        <v>302</v>
      </c>
      <c r="F771" s="303">
        <v>3440.694</v>
      </c>
      <c r="G771" s="38"/>
      <c r="H771" s="44"/>
    </row>
    <row r="772" s="2" customFormat="1" ht="16.8" customHeight="1">
      <c r="A772" s="38"/>
      <c r="B772" s="44"/>
      <c r="C772" s="298" t="s">
        <v>1863</v>
      </c>
      <c r="D772" s="299" t="s">
        <v>1863</v>
      </c>
      <c r="E772" s="300" t="s">
        <v>19</v>
      </c>
      <c r="F772" s="301">
        <v>848.25</v>
      </c>
      <c r="G772" s="38"/>
      <c r="H772" s="44"/>
    </row>
    <row r="773" s="2" customFormat="1" ht="16.8" customHeight="1">
      <c r="A773" s="38"/>
      <c r="B773" s="44"/>
      <c r="C773" s="302" t="s">
        <v>1863</v>
      </c>
      <c r="D773" s="302" t="s">
        <v>1856</v>
      </c>
      <c r="E773" s="17" t="s">
        <v>19</v>
      </c>
      <c r="F773" s="303">
        <v>848.25</v>
      </c>
      <c r="G773" s="38"/>
      <c r="H773" s="44"/>
    </row>
    <row r="774" s="2" customFormat="1" ht="16.8" customHeight="1">
      <c r="A774" s="38"/>
      <c r="B774" s="44"/>
      <c r="C774" s="304" t="s">
        <v>6864</v>
      </c>
      <c r="D774" s="38"/>
      <c r="E774" s="38"/>
      <c r="F774" s="38"/>
      <c r="G774" s="38"/>
      <c r="H774" s="44"/>
    </row>
    <row r="775" s="2" customFormat="1" ht="16.8" customHeight="1">
      <c r="A775" s="38"/>
      <c r="B775" s="44"/>
      <c r="C775" s="302" t="s">
        <v>1550</v>
      </c>
      <c r="D775" s="302" t="s">
        <v>3169</v>
      </c>
      <c r="E775" s="17" t="s">
        <v>302</v>
      </c>
      <c r="F775" s="303">
        <v>1421.663</v>
      </c>
      <c r="G775" s="38"/>
      <c r="H775" s="44"/>
    </row>
    <row r="776" s="2" customFormat="1" ht="16.8" customHeight="1">
      <c r="A776" s="38"/>
      <c r="B776" s="44"/>
      <c r="C776" s="298" t="s">
        <v>427</v>
      </c>
      <c r="D776" s="299" t="s">
        <v>427</v>
      </c>
      <c r="E776" s="300" t="s">
        <v>19</v>
      </c>
      <c r="F776" s="301">
        <v>88.552000000000007</v>
      </c>
      <c r="G776" s="38"/>
      <c r="H776" s="44"/>
    </row>
    <row r="777" s="2" customFormat="1" ht="16.8" customHeight="1">
      <c r="A777" s="38"/>
      <c r="B777" s="44"/>
      <c r="C777" s="302" t="s">
        <v>427</v>
      </c>
      <c r="D777" s="302" t="s">
        <v>1847</v>
      </c>
      <c r="E777" s="17" t="s">
        <v>19</v>
      </c>
      <c r="F777" s="303">
        <v>88.552000000000007</v>
      </c>
      <c r="G777" s="38"/>
      <c r="H777" s="44"/>
    </row>
    <row r="778" s="2" customFormat="1" ht="16.8" customHeight="1">
      <c r="A778" s="38"/>
      <c r="B778" s="44"/>
      <c r="C778" s="298" t="s">
        <v>843</v>
      </c>
      <c r="D778" s="299" t="s">
        <v>843</v>
      </c>
      <c r="E778" s="300" t="s">
        <v>19</v>
      </c>
      <c r="F778" s="301">
        <v>135.785</v>
      </c>
      <c r="G778" s="38"/>
      <c r="H778" s="44"/>
    </row>
    <row r="779" s="2" customFormat="1" ht="16.8" customHeight="1">
      <c r="A779" s="38"/>
      <c r="B779" s="44"/>
      <c r="C779" s="302" t="s">
        <v>843</v>
      </c>
      <c r="D779" s="302" t="s">
        <v>1848</v>
      </c>
      <c r="E779" s="17" t="s">
        <v>19</v>
      </c>
      <c r="F779" s="303">
        <v>135.785</v>
      </c>
      <c r="G779" s="38"/>
      <c r="H779" s="44"/>
    </row>
    <row r="780" s="2" customFormat="1" ht="16.8" customHeight="1">
      <c r="A780" s="38"/>
      <c r="B780" s="44"/>
      <c r="C780" s="298" t="s">
        <v>334</v>
      </c>
      <c r="D780" s="299" t="s">
        <v>334</v>
      </c>
      <c r="E780" s="300" t="s">
        <v>19</v>
      </c>
      <c r="F780" s="301">
        <v>3386.931</v>
      </c>
      <c r="G780" s="38"/>
      <c r="H780" s="44"/>
    </row>
    <row r="781" s="2" customFormat="1" ht="16.8" customHeight="1">
      <c r="A781" s="38"/>
      <c r="B781" s="44"/>
      <c r="C781" s="302" t="s">
        <v>19</v>
      </c>
      <c r="D781" s="302" t="s">
        <v>1581</v>
      </c>
      <c r="E781" s="17" t="s">
        <v>19</v>
      </c>
      <c r="F781" s="303">
        <v>0</v>
      </c>
      <c r="G781" s="38"/>
      <c r="H781" s="44"/>
    </row>
    <row r="782" s="2" customFormat="1" ht="16.8" customHeight="1">
      <c r="A782" s="38"/>
      <c r="B782" s="44"/>
      <c r="C782" s="302" t="s">
        <v>334</v>
      </c>
      <c r="D782" s="302" t="s">
        <v>1687</v>
      </c>
      <c r="E782" s="17" t="s">
        <v>19</v>
      </c>
      <c r="F782" s="303">
        <v>3386.931</v>
      </c>
      <c r="G782" s="38"/>
      <c r="H782" s="44"/>
    </row>
    <row r="783" s="2" customFormat="1" ht="16.8" customHeight="1">
      <c r="A783" s="38"/>
      <c r="B783" s="44"/>
      <c r="C783" s="298" t="s">
        <v>858</v>
      </c>
      <c r="D783" s="299" t="s">
        <v>858</v>
      </c>
      <c r="E783" s="300" t="s">
        <v>19</v>
      </c>
      <c r="F783" s="301">
        <v>335.39699999999999</v>
      </c>
      <c r="G783" s="38"/>
      <c r="H783" s="44"/>
    </row>
    <row r="784" s="2" customFormat="1" ht="16.8" customHeight="1">
      <c r="A784" s="38"/>
      <c r="B784" s="44"/>
      <c r="C784" s="302" t="s">
        <v>858</v>
      </c>
      <c r="D784" s="302" t="s">
        <v>1812</v>
      </c>
      <c r="E784" s="17" t="s">
        <v>19</v>
      </c>
      <c r="F784" s="303">
        <v>335.39699999999999</v>
      </c>
      <c r="G784" s="38"/>
      <c r="H784" s="44"/>
    </row>
    <row r="785" s="2" customFormat="1" ht="16.8" customHeight="1">
      <c r="A785" s="38"/>
      <c r="B785" s="44"/>
      <c r="C785" s="304" t="s">
        <v>6864</v>
      </c>
      <c r="D785" s="38"/>
      <c r="E785" s="38"/>
      <c r="F785" s="38"/>
      <c r="G785" s="38"/>
      <c r="H785" s="44"/>
    </row>
    <row r="786" s="2" customFormat="1" ht="16.8" customHeight="1">
      <c r="A786" s="38"/>
      <c r="B786" s="44"/>
      <c r="C786" s="302" t="s">
        <v>1146</v>
      </c>
      <c r="D786" s="302" t="s">
        <v>6903</v>
      </c>
      <c r="E786" s="17" t="s">
        <v>391</v>
      </c>
      <c r="F786" s="303">
        <v>1269.2960000000001</v>
      </c>
      <c r="G786" s="38"/>
      <c r="H786" s="44"/>
    </row>
    <row r="787" s="2" customFormat="1" ht="16.8" customHeight="1">
      <c r="A787" s="38"/>
      <c r="B787" s="44"/>
      <c r="C787" s="298" t="s">
        <v>869</v>
      </c>
      <c r="D787" s="299" t="s">
        <v>869</v>
      </c>
      <c r="E787" s="300" t="s">
        <v>19</v>
      </c>
      <c r="F787" s="301">
        <v>670.79300000000001</v>
      </c>
      <c r="G787" s="38"/>
      <c r="H787" s="44"/>
    </row>
    <row r="788" s="2" customFormat="1" ht="16.8" customHeight="1">
      <c r="A788" s="38"/>
      <c r="B788" s="44"/>
      <c r="C788" s="302" t="s">
        <v>869</v>
      </c>
      <c r="D788" s="302" t="s">
        <v>1818</v>
      </c>
      <c r="E788" s="17" t="s">
        <v>19</v>
      </c>
      <c r="F788" s="303">
        <v>670.79300000000001</v>
      </c>
      <c r="G788" s="38"/>
      <c r="H788" s="44"/>
    </row>
    <row r="789" s="2" customFormat="1" ht="16.8" customHeight="1">
      <c r="A789" s="38"/>
      <c r="B789" s="44"/>
      <c r="C789" s="298" t="s">
        <v>884</v>
      </c>
      <c r="D789" s="299" t="s">
        <v>884</v>
      </c>
      <c r="E789" s="300" t="s">
        <v>19</v>
      </c>
      <c r="F789" s="301">
        <v>933.899</v>
      </c>
      <c r="G789" s="38"/>
      <c r="H789" s="44"/>
    </row>
    <row r="790" s="2" customFormat="1" ht="16.8" customHeight="1">
      <c r="A790" s="38"/>
      <c r="B790" s="44"/>
      <c r="C790" s="302" t="s">
        <v>19</v>
      </c>
      <c r="D790" s="302" t="s">
        <v>1208</v>
      </c>
      <c r="E790" s="17" t="s">
        <v>19</v>
      </c>
      <c r="F790" s="303">
        <v>0</v>
      </c>
      <c r="G790" s="38"/>
      <c r="H790" s="44"/>
    </row>
    <row r="791" s="2" customFormat="1" ht="16.8" customHeight="1">
      <c r="A791" s="38"/>
      <c r="B791" s="44"/>
      <c r="C791" s="302" t="s">
        <v>884</v>
      </c>
      <c r="D791" s="302" t="s">
        <v>1821</v>
      </c>
      <c r="E791" s="17" t="s">
        <v>19</v>
      </c>
      <c r="F791" s="303">
        <v>933.899</v>
      </c>
      <c r="G791" s="38"/>
      <c r="H791" s="44"/>
    </row>
    <row r="792" s="2" customFormat="1" ht="16.8" customHeight="1">
      <c r="A792" s="38"/>
      <c r="B792" s="44"/>
      <c r="C792" s="298" t="s">
        <v>899</v>
      </c>
      <c r="D792" s="299" t="s">
        <v>899</v>
      </c>
      <c r="E792" s="300" t="s">
        <v>19</v>
      </c>
      <c r="F792" s="301">
        <v>11.509</v>
      </c>
      <c r="G792" s="38"/>
      <c r="H792" s="44"/>
    </row>
    <row r="793" s="2" customFormat="1" ht="16.8" customHeight="1">
      <c r="A793" s="38"/>
      <c r="B793" s="44"/>
      <c r="C793" s="302" t="s">
        <v>899</v>
      </c>
      <c r="D793" s="302" t="s">
        <v>1824</v>
      </c>
      <c r="E793" s="17" t="s">
        <v>19</v>
      </c>
      <c r="F793" s="303">
        <v>11.509</v>
      </c>
      <c r="G793" s="38"/>
      <c r="H793" s="44"/>
    </row>
    <row r="794" s="2" customFormat="1" ht="16.8" customHeight="1">
      <c r="A794" s="38"/>
      <c r="B794" s="44"/>
      <c r="C794" s="298" t="s">
        <v>1827</v>
      </c>
      <c r="D794" s="299" t="s">
        <v>1827</v>
      </c>
      <c r="E794" s="300" t="s">
        <v>19</v>
      </c>
      <c r="F794" s="301">
        <v>1005.406</v>
      </c>
      <c r="G794" s="38"/>
      <c r="H794" s="44"/>
    </row>
    <row r="795" s="2" customFormat="1" ht="16.8" customHeight="1">
      <c r="A795" s="38"/>
      <c r="B795" s="44"/>
      <c r="C795" s="302" t="s">
        <v>19</v>
      </c>
      <c r="D795" s="302" t="s">
        <v>1261</v>
      </c>
      <c r="E795" s="17" t="s">
        <v>19</v>
      </c>
      <c r="F795" s="303">
        <v>0</v>
      </c>
      <c r="G795" s="38"/>
      <c r="H795" s="44"/>
    </row>
    <row r="796" s="2" customFormat="1" ht="16.8" customHeight="1">
      <c r="A796" s="38"/>
      <c r="B796" s="44"/>
      <c r="C796" s="302" t="s">
        <v>1827</v>
      </c>
      <c r="D796" s="302" t="s">
        <v>1828</v>
      </c>
      <c r="E796" s="17" t="s">
        <v>19</v>
      </c>
      <c r="F796" s="303">
        <v>1005.406</v>
      </c>
      <c r="G796" s="38"/>
      <c r="H796" s="44"/>
    </row>
    <row r="797" s="2" customFormat="1" ht="16.8" customHeight="1">
      <c r="A797" s="38"/>
      <c r="B797" s="44"/>
      <c r="C797" s="298" t="s">
        <v>1689</v>
      </c>
      <c r="D797" s="299" t="s">
        <v>1689</v>
      </c>
      <c r="E797" s="300" t="s">
        <v>19</v>
      </c>
      <c r="F797" s="301">
        <v>91.094999999999999</v>
      </c>
      <c r="G797" s="38"/>
      <c r="H797" s="44"/>
    </row>
    <row r="798" s="2" customFormat="1" ht="16.8" customHeight="1">
      <c r="A798" s="38"/>
      <c r="B798" s="44"/>
      <c r="C798" s="302" t="s">
        <v>19</v>
      </c>
      <c r="D798" s="302" t="s">
        <v>521</v>
      </c>
      <c r="E798" s="17" t="s">
        <v>19</v>
      </c>
      <c r="F798" s="303">
        <v>0</v>
      </c>
      <c r="G798" s="38"/>
      <c r="H798" s="44"/>
    </row>
    <row r="799" s="2" customFormat="1" ht="16.8" customHeight="1">
      <c r="A799" s="38"/>
      <c r="B799" s="44"/>
      <c r="C799" s="302" t="s">
        <v>1689</v>
      </c>
      <c r="D799" s="302" t="s">
        <v>1690</v>
      </c>
      <c r="E799" s="17" t="s">
        <v>19</v>
      </c>
      <c r="F799" s="303">
        <v>91.094999999999999</v>
      </c>
      <c r="G799" s="38"/>
      <c r="H799" s="44"/>
    </row>
    <row r="800" s="2" customFormat="1" ht="16.8" customHeight="1">
      <c r="A800" s="38"/>
      <c r="B800" s="44"/>
      <c r="C800" s="304" t="s">
        <v>6864</v>
      </c>
      <c r="D800" s="38"/>
      <c r="E800" s="38"/>
      <c r="F800" s="38"/>
      <c r="G800" s="38"/>
      <c r="H800" s="44"/>
    </row>
    <row r="801" s="2" customFormat="1" ht="16.8" customHeight="1">
      <c r="A801" s="38"/>
      <c r="B801" s="44"/>
      <c r="C801" s="302" t="s">
        <v>517</v>
      </c>
      <c r="D801" s="302" t="s">
        <v>4082</v>
      </c>
      <c r="E801" s="17" t="s">
        <v>293</v>
      </c>
      <c r="F801" s="303">
        <v>3478.0259999999998</v>
      </c>
      <c r="G801" s="38"/>
      <c r="H801" s="44"/>
    </row>
    <row r="802" s="2" customFormat="1" ht="16.8" customHeight="1">
      <c r="A802" s="38"/>
      <c r="B802" s="44"/>
      <c r="C802" s="298" t="s">
        <v>923</v>
      </c>
      <c r="D802" s="299" t="s">
        <v>923</v>
      </c>
      <c r="E802" s="300" t="s">
        <v>19</v>
      </c>
      <c r="F802" s="301">
        <v>1.6000000000000001</v>
      </c>
      <c r="G802" s="38"/>
      <c r="H802" s="44"/>
    </row>
    <row r="803" s="2" customFormat="1" ht="16.8" customHeight="1">
      <c r="A803" s="38"/>
      <c r="B803" s="44"/>
      <c r="C803" s="302" t="s">
        <v>923</v>
      </c>
      <c r="D803" s="302" t="s">
        <v>1797</v>
      </c>
      <c r="E803" s="17" t="s">
        <v>19</v>
      </c>
      <c r="F803" s="303">
        <v>1.6000000000000001</v>
      </c>
      <c r="G803" s="38"/>
      <c r="H803" s="44"/>
    </row>
    <row r="804" s="2" customFormat="1" ht="16.8" customHeight="1">
      <c r="A804" s="38"/>
      <c r="B804" s="44"/>
      <c r="C804" s="298" t="s">
        <v>938</v>
      </c>
      <c r="D804" s="299" t="s">
        <v>938</v>
      </c>
      <c r="E804" s="300" t="s">
        <v>19</v>
      </c>
      <c r="F804" s="301">
        <v>10.800000000000001</v>
      </c>
      <c r="G804" s="38"/>
      <c r="H804" s="44"/>
    </row>
    <row r="805" s="2" customFormat="1" ht="16.8" customHeight="1">
      <c r="A805" s="38"/>
      <c r="B805" s="44"/>
      <c r="C805" s="302" t="s">
        <v>938</v>
      </c>
      <c r="D805" s="302" t="s">
        <v>1806</v>
      </c>
      <c r="E805" s="17" t="s">
        <v>19</v>
      </c>
      <c r="F805" s="303">
        <v>10.800000000000001</v>
      </c>
      <c r="G805" s="38"/>
      <c r="H805" s="44"/>
    </row>
    <row r="806" s="2" customFormat="1" ht="16.8" customHeight="1">
      <c r="A806" s="38"/>
      <c r="B806" s="44"/>
      <c r="C806" s="298" t="s">
        <v>956</v>
      </c>
      <c r="D806" s="299" t="s">
        <v>956</v>
      </c>
      <c r="E806" s="300" t="s">
        <v>19</v>
      </c>
      <c r="F806" s="301">
        <v>15</v>
      </c>
      <c r="G806" s="38"/>
      <c r="H806" s="44"/>
    </row>
    <row r="807" s="2" customFormat="1" ht="16.8" customHeight="1">
      <c r="A807" s="38"/>
      <c r="B807" s="44"/>
      <c r="C807" s="302" t="s">
        <v>956</v>
      </c>
      <c r="D807" s="302" t="s">
        <v>1878</v>
      </c>
      <c r="E807" s="17" t="s">
        <v>19</v>
      </c>
      <c r="F807" s="303">
        <v>15</v>
      </c>
      <c r="G807" s="38"/>
      <c r="H807" s="44"/>
    </row>
    <row r="808" s="2" customFormat="1" ht="16.8" customHeight="1">
      <c r="A808" s="38"/>
      <c r="B808" s="44"/>
      <c r="C808" s="298" t="s">
        <v>431</v>
      </c>
      <c r="D808" s="299" t="s">
        <v>431</v>
      </c>
      <c r="E808" s="300" t="s">
        <v>19</v>
      </c>
      <c r="F808" s="301">
        <v>75</v>
      </c>
      <c r="G808" s="38"/>
      <c r="H808" s="44"/>
    </row>
    <row r="809" s="2" customFormat="1" ht="16.8" customHeight="1">
      <c r="A809" s="38"/>
      <c r="B809" s="44"/>
      <c r="C809" s="302" t="s">
        <v>431</v>
      </c>
      <c r="D809" s="302" t="s">
        <v>1883</v>
      </c>
      <c r="E809" s="17" t="s">
        <v>19</v>
      </c>
      <c r="F809" s="303">
        <v>75</v>
      </c>
      <c r="G809" s="38"/>
      <c r="H809" s="44"/>
    </row>
    <row r="810" s="2" customFormat="1" ht="16.8" customHeight="1">
      <c r="A810" s="38"/>
      <c r="B810" s="44"/>
      <c r="C810" s="298" t="s">
        <v>550</v>
      </c>
      <c r="D810" s="299" t="s">
        <v>550</v>
      </c>
      <c r="E810" s="300" t="s">
        <v>19</v>
      </c>
      <c r="F810" s="301">
        <v>100.929</v>
      </c>
      <c r="G810" s="38"/>
      <c r="H810" s="44"/>
    </row>
    <row r="811" s="2" customFormat="1" ht="16.8" customHeight="1">
      <c r="A811" s="38"/>
      <c r="B811" s="44"/>
      <c r="C811" s="302" t="s">
        <v>550</v>
      </c>
      <c r="D811" s="302" t="s">
        <v>1698</v>
      </c>
      <c r="E811" s="17" t="s">
        <v>19</v>
      </c>
      <c r="F811" s="303">
        <v>100.929</v>
      </c>
      <c r="G811" s="38"/>
      <c r="H811" s="44"/>
    </row>
    <row r="812" s="2" customFormat="1" ht="16.8" customHeight="1">
      <c r="A812" s="38"/>
      <c r="B812" s="44"/>
      <c r="C812" s="298" t="s">
        <v>358</v>
      </c>
      <c r="D812" s="299" t="s">
        <v>358</v>
      </c>
      <c r="E812" s="300" t="s">
        <v>19</v>
      </c>
      <c r="F812" s="301">
        <v>6260.4470000000001</v>
      </c>
      <c r="G812" s="38"/>
      <c r="H812" s="44"/>
    </row>
    <row r="813" s="2" customFormat="1" ht="16.8" customHeight="1">
      <c r="A813" s="38"/>
      <c r="B813" s="44"/>
      <c r="C813" s="302" t="s">
        <v>358</v>
      </c>
      <c r="D813" s="302" t="s">
        <v>1701</v>
      </c>
      <c r="E813" s="17" t="s">
        <v>19</v>
      </c>
      <c r="F813" s="303">
        <v>6260.4470000000001</v>
      </c>
      <c r="G813" s="38"/>
      <c r="H813" s="44"/>
    </row>
    <row r="814" s="2" customFormat="1" ht="16.8" customHeight="1">
      <c r="A814" s="38"/>
      <c r="B814" s="44"/>
      <c r="C814" s="298" t="s">
        <v>1724</v>
      </c>
      <c r="D814" s="299" t="s">
        <v>1724</v>
      </c>
      <c r="E814" s="300" t="s">
        <v>19</v>
      </c>
      <c r="F814" s="301">
        <v>450</v>
      </c>
      <c r="G814" s="38"/>
      <c r="H814" s="44"/>
    </row>
    <row r="815" s="2" customFormat="1" ht="16.8" customHeight="1">
      <c r="A815" s="38"/>
      <c r="B815" s="44"/>
      <c r="C815" s="302" t="s">
        <v>1724</v>
      </c>
      <c r="D815" s="302" t="s">
        <v>1725</v>
      </c>
      <c r="E815" s="17" t="s">
        <v>19</v>
      </c>
      <c r="F815" s="303">
        <v>450</v>
      </c>
      <c r="G815" s="38"/>
      <c r="H815" s="44"/>
    </row>
    <row r="816" s="2" customFormat="1" ht="16.8" customHeight="1">
      <c r="A816" s="38"/>
      <c r="B816" s="44"/>
      <c r="C816" s="298" t="s">
        <v>1736</v>
      </c>
      <c r="D816" s="299" t="s">
        <v>1736</v>
      </c>
      <c r="E816" s="300" t="s">
        <v>19</v>
      </c>
      <c r="F816" s="301">
        <v>37.5</v>
      </c>
      <c r="G816" s="38"/>
      <c r="H816" s="44"/>
    </row>
    <row r="817" s="2" customFormat="1" ht="16.8" customHeight="1">
      <c r="A817" s="38"/>
      <c r="B817" s="44"/>
      <c r="C817" s="302" t="s">
        <v>1736</v>
      </c>
      <c r="D817" s="302" t="s">
        <v>1737</v>
      </c>
      <c r="E817" s="17" t="s">
        <v>19</v>
      </c>
      <c r="F817" s="303">
        <v>37.5</v>
      </c>
      <c r="G817" s="38"/>
      <c r="H817" s="44"/>
    </row>
    <row r="818" s="2" customFormat="1" ht="16.8" customHeight="1">
      <c r="A818" s="38"/>
      <c r="B818" s="44"/>
      <c r="C818" s="298" t="s">
        <v>1648</v>
      </c>
      <c r="D818" s="299" t="s">
        <v>1648</v>
      </c>
      <c r="E818" s="300" t="s">
        <v>19</v>
      </c>
      <c r="F818" s="301">
        <v>88.552000000000007</v>
      </c>
      <c r="G818" s="38"/>
      <c r="H818" s="44"/>
    </row>
    <row r="819" s="2" customFormat="1" ht="16.8" customHeight="1">
      <c r="A819" s="38"/>
      <c r="B819" s="44"/>
      <c r="C819" s="302" t="s">
        <v>1648</v>
      </c>
      <c r="D819" s="302" t="s">
        <v>1847</v>
      </c>
      <c r="E819" s="17" t="s">
        <v>19</v>
      </c>
      <c r="F819" s="303">
        <v>88.552000000000007</v>
      </c>
      <c r="G819" s="38"/>
      <c r="H819" s="44"/>
    </row>
    <row r="820" s="2" customFormat="1" ht="16.8" customHeight="1">
      <c r="A820" s="38"/>
      <c r="B820" s="44"/>
      <c r="C820" s="304" t="s">
        <v>6864</v>
      </c>
      <c r="D820" s="38"/>
      <c r="E820" s="38"/>
      <c r="F820" s="38"/>
      <c r="G820" s="38"/>
      <c r="H820" s="44"/>
    </row>
    <row r="821" s="2" customFormat="1" ht="16.8" customHeight="1">
      <c r="A821" s="38"/>
      <c r="B821" s="44"/>
      <c r="C821" s="302" t="s">
        <v>1841</v>
      </c>
      <c r="D821" s="302" t="s">
        <v>6901</v>
      </c>
      <c r="E821" s="17" t="s">
        <v>302</v>
      </c>
      <c r="F821" s="303">
        <v>382.30000000000001</v>
      </c>
      <c r="G821" s="38"/>
      <c r="H821" s="44"/>
    </row>
    <row r="822" s="2" customFormat="1" ht="16.8" customHeight="1">
      <c r="A822" s="38"/>
      <c r="B822" s="44"/>
      <c r="C822" s="298" t="s">
        <v>1655</v>
      </c>
      <c r="D822" s="299" t="s">
        <v>1655</v>
      </c>
      <c r="E822" s="300" t="s">
        <v>19</v>
      </c>
      <c r="F822" s="301">
        <v>796.96400000000006</v>
      </c>
      <c r="G822" s="38"/>
      <c r="H822" s="44"/>
    </row>
    <row r="823" s="2" customFormat="1" ht="16.8" customHeight="1">
      <c r="A823" s="38"/>
      <c r="B823" s="44"/>
      <c r="C823" s="302" t="s">
        <v>1655</v>
      </c>
      <c r="D823" s="302" t="s">
        <v>1857</v>
      </c>
      <c r="E823" s="17" t="s">
        <v>19</v>
      </c>
      <c r="F823" s="303">
        <v>796.96400000000006</v>
      </c>
      <c r="G823" s="38"/>
      <c r="H823" s="44"/>
    </row>
    <row r="824" s="2" customFormat="1" ht="16.8" customHeight="1">
      <c r="A824" s="38"/>
      <c r="B824" s="44"/>
      <c r="C824" s="304" t="s">
        <v>6864</v>
      </c>
      <c r="D824" s="38"/>
      <c r="E824" s="38"/>
      <c r="F824" s="38"/>
      <c r="G824" s="38"/>
      <c r="H824" s="44"/>
    </row>
    <row r="825" s="2" customFormat="1" ht="16.8" customHeight="1">
      <c r="A825" s="38"/>
      <c r="B825" s="44"/>
      <c r="C825" s="302" t="s">
        <v>1852</v>
      </c>
      <c r="D825" s="302" t="s">
        <v>6902</v>
      </c>
      <c r="E825" s="17" t="s">
        <v>302</v>
      </c>
      <c r="F825" s="303">
        <v>3440.694</v>
      </c>
      <c r="G825" s="38"/>
      <c r="H825" s="44"/>
    </row>
    <row r="826" s="2" customFormat="1" ht="16.8" customHeight="1">
      <c r="A826" s="38"/>
      <c r="B826" s="44"/>
      <c r="C826" s="298" t="s">
        <v>1661</v>
      </c>
      <c r="D826" s="299" t="s">
        <v>1661</v>
      </c>
      <c r="E826" s="300" t="s">
        <v>19</v>
      </c>
      <c r="F826" s="301">
        <v>573.41300000000001</v>
      </c>
      <c r="G826" s="38"/>
      <c r="H826" s="44"/>
    </row>
    <row r="827" s="2" customFormat="1" ht="16.8" customHeight="1">
      <c r="A827" s="38"/>
      <c r="B827" s="44"/>
      <c r="C827" s="302" t="s">
        <v>1661</v>
      </c>
      <c r="D827" s="302" t="s">
        <v>1859</v>
      </c>
      <c r="E827" s="17" t="s">
        <v>19</v>
      </c>
      <c r="F827" s="303">
        <v>573.41300000000001</v>
      </c>
      <c r="G827" s="38"/>
      <c r="H827" s="44"/>
    </row>
    <row r="828" s="2" customFormat="1" ht="16.8" customHeight="1">
      <c r="A828" s="38"/>
      <c r="B828" s="44"/>
      <c r="C828" s="304" t="s">
        <v>6864</v>
      </c>
      <c r="D828" s="38"/>
      <c r="E828" s="38"/>
      <c r="F828" s="38"/>
      <c r="G828" s="38"/>
      <c r="H828" s="44"/>
    </row>
    <row r="829" s="2" customFormat="1" ht="16.8" customHeight="1">
      <c r="A829" s="38"/>
      <c r="B829" s="44"/>
      <c r="C829" s="302" t="s">
        <v>1550</v>
      </c>
      <c r="D829" s="302" t="s">
        <v>3169</v>
      </c>
      <c r="E829" s="17" t="s">
        <v>302</v>
      </c>
      <c r="F829" s="303">
        <v>1421.663</v>
      </c>
      <c r="G829" s="38"/>
      <c r="H829" s="44"/>
    </row>
    <row r="830" s="2" customFormat="1" ht="16.8" customHeight="1">
      <c r="A830" s="38"/>
      <c r="B830" s="44"/>
      <c r="C830" s="298" t="s">
        <v>1662</v>
      </c>
      <c r="D830" s="299" t="s">
        <v>1662</v>
      </c>
      <c r="E830" s="300" t="s">
        <v>19</v>
      </c>
      <c r="F830" s="301">
        <v>933.899</v>
      </c>
      <c r="G830" s="38"/>
      <c r="H830" s="44"/>
    </row>
    <row r="831" s="2" customFormat="1" ht="16.8" customHeight="1">
      <c r="A831" s="38"/>
      <c r="B831" s="44"/>
      <c r="C831" s="302" t="s">
        <v>1662</v>
      </c>
      <c r="D831" s="302" t="s">
        <v>1813</v>
      </c>
      <c r="E831" s="17" t="s">
        <v>19</v>
      </c>
      <c r="F831" s="303">
        <v>933.899</v>
      </c>
      <c r="G831" s="38"/>
      <c r="H831" s="44"/>
    </row>
    <row r="832" s="2" customFormat="1" ht="16.8" customHeight="1">
      <c r="A832" s="38"/>
      <c r="B832" s="44"/>
      <c r="C832" s="304" t="s">
        <v>6864</v>
      </c>
      <c r="D832" s="38"/>
      <c r="E832" s="38"/>
      <c r="F832" s="38"/>
      <c r="G832" s="38"/>
      <c r="H832" s="44"/>
    </row>
    <row r="833" s="2" customFormat="1" ht="16.8" customHeight="1">
      <c r="A833" s="38"/>
      <c r="B833" s="44"/>
      <c r="C833" s="302" t="s">
        <v>1146</v>
      </c>
      <c r="D833" s="302" t="s">
        <v>6903</v>
      </c>
      <c r="E833" s="17" t="s">
        <v>391</v>
      </c>
      <c r="F833" s="303">
        <v>1269.2960000000001</v>
      </c>
      <c r="G833" s="38"/>
      <c r="H833" s="44"/>
    </row>
    <row r="834" s="2" customFormat="1" ht="16.8" customHeight="1">
      <c r="A834" s="38"/>
      <c r="B834" s="44"/>
      <c r="C834" s="298" t="s">
        <v>1637</v>
      </c>
      <c r="D834" s="299" t="s">
        <v>1637</v>
      </c>
      <c r="E834" s="300" t="s">
        <v>19</v>
      </c>
      <c r="F834" s="301">
        <v>3386.931</v>
      </c>
      <c r="G834" s="38"/>
      <c r="H834" s="44"/>
    </row>
    <row r="835" s="2" customFormat="1" ht="16.8" customHeight="1">
      <c r="A835" s="38"/>
      <c r="B835" s="44"/>
      <c r="C835" s="302" t="s">
        <v>1637</v>
      </c>
      <c r="D835" s="302" t="s">
        <v>1691</v>
      </c>
      <c r="E835" s="17" t="s">
        <v>19</v>
      </c>
      <c r="F835" s="303">
        <v>3386.931</v>
      </c>
      <c r="G835" s="38"/>
      <c r="H835" s="44"/>
    </row>
    <row r="836" s="2" customFormat="1" ht="16.8" customHeight="1">
      <c r="A836" s="38"/>
      <c r="B836" s="44"/>
      <c r="C836" s="304" t="s">
        <v>6864</v>
      </c>
      <c r="D836" s="38"/>
      <c r="E836" s="38"/>
      <c r="F836" s="38"/>
      <c r="G836" s="38"/>
      <c r="H836" s="44"/>
    </row>
    <row r="837" s="2" customFormat="1" ht="16.8" customHeight="1">
      <c r="A837" s="38"/>
      <c r="B837" s="44"/>
      <c r="C837" s="302" t="s">
        <v>517</v>
      </c>
      <c r="D837" s="302" t="s">
        <v>4082</v>
      </c>
      <c r="E837" s="17" t="s">
        <v>293</v>
      </c>
      <c r="F837" s="303">
        <v>3478.0259999999998</v>
      </c>
      <c r="G837" s="38"/>
      <c r="H837" s="44"/>
    </row>
    <row r="838" s="2" customFormat="1" ht="16.8" customHeight="1">
      <c r="A838" s="38"/>
      <c r="B838" s="44"/>
      <c r="C838" s="298" t="s">
        <v>1651</v>
      </c>
      <c r="D838" s="299" t="s">
        <v>1651</v>
      </c>
      <c r="E838" s="300" t="s">
        <v>19</v>
      </c>
      <c r="F838" s="301">
        <v>135.785</v>
      </c>
      <c r="G838" s="38"/>
      <c r="H838" s="44"/>
    </row>
    <row r="839" s="2" customFormat="1" ht="16.8" customHeight="1">
      <c r="A839" s="38"/>
      <c r="B839" s="44"/>
      <c r="C839" s="302" t="s">
        <v>1651</v>
      </c>
      <c r="D839" s="302" t="s">
        <v>1848</v>
      </c>
      <c r="E839" s="17" t="s">
        <v>19</v>
      </c>
      <c r="F839" s="303">
        <v>135.785</v>
      </c>
      <c r="G839" s="38"/>
      <c r="H839" s="44"/>
    </row>
    <row r="840" s="2" customFormat="1" ht="16.8" customHeight="1">
      <c r="A840" s="38"/>
      <c r="B840" s="44"/>
      <c r="C840" s="304" t="s">
        <v>6864</v>
      </c>
      <c r="D840" s="38"/>
      <c r="E840" s="38"/>
      <c r="F840" s="38"/>
      <c r="G840" s="38"/>
      <c r="H840" s="44"/>
    </row>
    <row r="841" s="2" customFormat="1" ht="16.8" customHeight="1">
      <c r="A841" s="38"/>
      <c r="B841" s="44"/>
      <c r="C841" s="302" t="s">
        <v>1841</v>
      </c>
      <c r="D841" s="302" t="s">
        <v>6901</v>
      </c>
      <c r="E841" s="17" t="s">
        <v>302</v>
      </c>
      <c r="F841" s="303">
        <v>382.30000000000001</v>
      </c>
      <c r="G841" s="38"/>
      <c r="H841" s="44"/>
    </row>
    <row r="842" s="2" customFormat="1" ht="16.8" customHeight="1">
      <c r="A842" s="38"/>
      <c r="B842" s="44"/>
      <c r="C842" s="298" t="s">
        <v>1657</v>
      </c>
      <c r="D842" s="299" t="s">
        <v>1657</v>
      </c>
      <c r="E842" s="300" t="s">
        <v>19</v>
      </c>
      <c r="F842" s="301">
        <v>1222.067</v>
      </c>
      <c r="G842" s="38"/>
      <c r="H842" s="44"/>
    </row>
    <row r="843" s="2" customFormat="1" ht="16.8" customHeight="1">
      <c r="A843" s="38"/>
      <c r="B843" s="44"/>
      <c r="C843" s="302" t="s">
        <v>1657</v>
      </c>
      <c r="D843" s="302" t="s">
        <v>1858</v>
      </c>
      <c r="E843" s="17" t="s">
        <v>19</v>
      </c>
      <c r="F843" s="303">
        <v>1222.067</v>
      </c>
      <c r="G843" s="38"/>
      <c r="H843" s="44"/>
    </row>
    <row r="844" s="2" customFormat="1" ht="16.8" customHeight="1">
      <c r="A844" s="38"/>
      <c r="B844" s="44"/>
      <c r="C844" s="304" t="s">
        <v>6864</v>
      </c>
      <c r="D844" s="38"/>
      <c r="E844" s="38"/>
      <c r="F844" s="38"/>
      <c r="G844" s="38"/>
      <c r="H844" s="44"/>
    </row>
    <row r="845" s="2" customFormat="1" ht="16.8" customHeight="1">
      <c r="A845" s="38"/>
      <c r="B845" s="44"/>
      <c r="C845" s="302" t="s">
        <v>1852</v>
      </c>
      <c r="D845" s="302" t="s">
        <v>6902</v>
      </c>
      <c r="E845" s="17" t="s">
        <v>302</v>
      </c>
      <c r="F845" s="303">
        <v>3440.694</v>
      </c>
      <c r="G845" s="38"/>
      <c r="H845" s="44"/>
    </row>
    <row r="846" s="2" customFormat="1" ht="16.8" customHeight="1">
      <c r="A846" s="38"/>
      <c r="B846" s="44"/>
      <c r="C846" s="298" t="s">
        <v>1864</v>
      </c>
      <c r="D846" s="299" t="s">
        <v>1864</v>
      </c>
      <c r="E846" s="300" t="s">
        <v>19</v>
      </c>
      <c r="F846" s="301">
        <v>1421.663</v>
      </c>
      <c r="G846" s="38"/>
      <c r="H846" s="44"/>
    </row>
    <row r="847" s="2" customFormat="1" ht="16.8" customHeight="1">
      <c r="A847" s="38"/>
      <c r="B847" s="44"/>
      <c r="C847" s="302" t="s">
        <v>1864</v>
      </c>
      <c r="D847" s="302" t="s">
        <v>1865</v>
      </c>
      <c r="E847" s="17" t="s">
        <v>19</v>
      </c>
      <c r="F847" s="303">
        <v>1421.663</v>
      </c>
      <c r="G847" s="38"/>
      <c r="H847" s="44"/>
    </row>
    <row r="848" s="2" customFormat="1" ht="16.8" customHeight="1">
      <c r="A848" s="38"/>
      <c r="B848" s="44"/>
      <c r="C848" s="298" t="s">
        <v>1814</v>
      </c>
      <c r="D848" s="299" t="s">
        <v>1814</v>
      </c>
      <c r="E848" s="300" t="s">
        <v>19</v>
      </c>
      <c r="F848" s="301">
        <v>1269.2960000000001</v>
      </c>
      <c r="G848" s="38"/>
      <c r="H848" s="44"/>
    </row>
    <row r="849" s="2" customFormat="1" ht="16.8" customHeight="1">
      <c r="A849" s="38"/>
      <c r="B849" s="44"/>
      <c r="C849" s="302" t="s">
        <v>1814</v>
      </c>
      <c r="D849" s="302" t="s">
        <v>1815</v>
      </c>
      <c r="E849" s="17" t="s">
        <v>19</v>
      </c>
      <c r="F849" s="303">
        <v>1269.2960000000001</v>
      </c>
      <c r="G849" s="38"/>
      <c r="H849" s="44"/>
    </row>
    <row r="850" s="2" customFormat="1" ht="16.8" customHeight="1">
      <c r="A850" s="38"/>
      <c r="B850" s="44"/>
      <c r="C850" s="298" t="s">
        <v>1692</v>
      </c>
      <c r="D850" s="299" t="s">
        <v>1692</v>
      </c>
      <c r="E850" s="300" t="s">
        <v>19</v>
      </c>
      <c r="F850" s="301">
        <v>3478.0259999999998</v>
      </c>
      <c r="G850" s="38"/>
      <c r="H850" s="44"/>
    </row>
    <row r="851" s="2" customFormat="1" ht="16.8" customHeight="1">
      <c r="A851" s="38"/>
      <c r="B851" s="44"/>
      <c r="C851" s="302" t="s">
        <v>1692</v>
      </c>
      <c r="D851" s="302" t="s">
        <v>1693</v>
      </c>
      <c r="E851" s="17" t="s">
        <v>19</v>
      </c>
      <c r="F851" s="303">
        <v>3478.0259999999998</v>
      </c>
      <c r="G851" s="38"/>
      <c r="H851" s="44"/>
    </row>
    <row r="852" s="2" customFormat="1" ht="16.8" customHeight="1">
      <c r="A852" s="38"/>
      <c r="B852" s="44"/>
      <c r="C852" s="298" t="s">
        <v>1653</v>
      </c>
      <c r="D852" s="299" t="s">
        <v>1653</v>
      </c>
      <c r="E852" s="300" t="s">
        <v>19</v>
      </c>
      <c r="F852" s="301">
        <v>63.713000000000001</v>
      </c>
      <c r="G852" s="38"/>
      <c r="H852" s="44"/>
    </row>
    <row r="853" s="2" customFormat="1" ht="16.8" customHeight="1">
      <c r="A853" s="38"/>
      <c r="B853" s="44"/>
      <c r="C853" s="302" t="s">
        <v>1653</v>
      </c>
      <c r="D853" s="302" t="s">
        <v>1849</v>
      </c>
      <c r="E853" s="17" t="s">
        <v>19</v>
      </c>
      <c r="F853" s="303">
        <v>63.713000000000001</v>
      </c>
      <c r="G853" s="38"/>
      <c r="H853" s="44"/>
    </row>
    <row r="854" s="2" customFormat="1" ht="16.8" customHeight="1">
      <c r="A854" s="38"/>
      <c r="B854" s="44"/>
      <c r="C854" s="304" t="s">
        <v>6864</v>
      </c>
      <c r="D854" s="38"/>
      <c r="E854" s="38"/>
      <c r="F854" s="38"/>
      <c r="G854" s="38"/>
      <c r="H854" s="44"/>
    </row>
    <row r="855" s="2" customFormat="1" ht="16.8" customHeight="1">
      <c r="A855" s="38"/>
      <c r="B855" s="44"/>
      <c r="C855" s="302" t="s">
        <v>1841</v>
      </c>
      <c r="D855" s="302" t="s">
        <v>6901</v>
      </c>
      <c r="E855" s="17" t="s">
        <v>302</v>
      </c>
      <c r="F855" s="303">
        <v>382.30000000000001</v>
      </c>
      <c r="G855" s="38"/>
      <c r="H855" s="44"/>
    </row>
    <row r="856" s="2" customFormat="1" ht="16.8" customHeight="1">
      <c r="A856" s="38"/>
      <c r="B856" s="44"/>
      <c r="C856" s="298" t="s">
        <v>1659</v>
      </c>
      <c r="D856" s="299" t="s">
        <v>1659</v>
      </c>
      <c r="E856" s="300" t="s">
        <v>19</v>
      </c>
      <c r="F856" s="301">
        <v>573.41300000000001</v>
      </c>
      <c r="G856" s="38"/>
      <c r="H856" s="44"/>
    </row>
    <row r="857" s="2" customFormat="1" ht="16.8" customHeight="1">
      <c r="A857" s="38"/>
      <c r="B857" s="44"/>
      <c r="C857" s="302" t="s">
        <v>1659</v>
      </c>
      <c r="D857" s="302" t="s">
        <v>1859</v>
      </c>
      <c r="E857" s="17" t="s">
        <v>19</v>
      </c>
      <c r="F857" s="303">
        <v>573.41300000000001</v>
      </c>
      <c r="G857" s="38"/>
      <c r="H857" s="44"/>
    </row>
    <row r="858" s="2" customFormat="1" ht="16.8" customHeight="1">
      <c r="A858" s="38"/>
      <c r="B858" s="44"/>
      <c r="C858" s="304" t="s">
        <v>6864</v>
      </c>
      <c r="D858" s="38"/>
      <c r="E858" s="38"/>
      <c r="F858" s="38"/>
      <c r="G858" s="38"/>
      <c r="H858" s="44"/>
    </row>
    <row r="859" s="2" customFormat="1" ht="16.8" customHeight="1">
      <c r="A859" s="38"/>
      <c r="B859" s="44"/>
      <c r="C859" s="302" t="s">
        <v>1852</v>
      </c>
      <c r="D859" s="302" t="s">
        <v>6902</v>
      </c>
      <c r="E859" s="17" t="s">
        <v>302</v>
      </c>
      <c r="F859" s="303">
        <v>3440.694</v>
      </c>
      <c r="G859" s="38"/>
      <c r="H859" s="44"/>
    </row>
    <row r="860" s="2" customFormat="1" ht="16.8" customHeight="1">
      <c r="A860" s="38"/>
      <c r="B860" s="44"/>
      <c r="C860" s="298" t="s">
        <v>1850</v>
      </c>
      <c r="D860" s="299" t="s">
        <v>1850</v>
      </c>
      <c r="E860" s="300" t="s">
        <v>19</v>
      </c>
      <c r="F860" s="301">
        <v>382.30000000000001</v>
      </c>
      <c r="G860" s="38"/>
      <c r="H860" s="44"/>
    </row>
    <row r="861" s="2" customFormat="1" ht="16.8" customHeight="1">
      <c r="A861" s="38"/>
      <c r="B861" s="44"/>
      <c r="C861" s="302" t="s">
        <v>1850</v>
      </c>
      <c r="D861" s="302" t="s">
        <v>1851</v>
      </c>
      <c r="E861" s="17" t="s">
        <v>19</v>
      </c>
      <c r="F861" s="303">
        <v>382.30000000000001</v>
      </c>
      <c r="G861" s="38"/>
      <c r="H861" s="44"/>
    </row>
    <row r="862" s="2" customFormat="1" ht="16.8" customHeight="1">
      <c r="A862" s="38"/>
      <c r="B862" s="44"/>
      <c r="C862" s="298" t="s">
        <v>1860</v>
      </c>
      <c r="D862" s="299" t="s">
        <v>1860</v>
      </c>
      <c r="E862" s="300" t="s">
        <v>19</v>
      </c>
      <c r="F862" s="301">
        <v>3440.694</v>
      </c>
      <c r="G862" s="38"/>
      <c r="H862" s="44"/>
    </row>
    <row r="863" s="2" customFormat="1" ht="16.8" customHeight="1">
      <c r="A863" s="38"/>
      <c r="B863" s="44"/>
      <c r="C863" s="302" t="s">
        <v>1860</v>
      </c>
      <c r="D863" s="302" t="s">
        <v>1861</v>
      </c>
      <c r="E863" s="17" t="s">
        <v>19</v>
      </c>
      <c r="F863" s="303">
        <v>3440.694</v>
      </c>
      <c r="G863" s="38"/>
      <c r="H863" s="44"/>
    </row>
    <row r="864" s="2" customFormat="1" ht="26.4" customHeight="1">
      <c r="A864" s="38"/>
      <c r="B864" s="44"/>
      <c r="C864" s="297" t="s">
        <v>6904</v>
      </c>
      <c r="D864" s="297" t="s">
        <v>112</v>
      </c>
      <c r="E864" s="38"/>
      <c r="F864" s="38"/>
      <c r="G864" s="38"/>
      <c r="H864" s="44"/>
    </row>
    <row r="865" s="2" customFormat="1" ht="16.8" customHeight="1">
      <c r="A865" s="38"/>
      <c r="B865" s="44"/>
      <c r="C865" s="298" t="s">
        <v>239</v>
      </c>
      <c r="D865" s="299" t="s">
        <v>239</v>
      </c>
      <c r="E865" s="300" t="s">
        <v>19</v>
      </c>
      <c r="F865" s="301">
        <v>20</v>
      </c>
      <c r="G865" s="38"/>
      <c r="H865" s="44"/>
    </row>
    <row r="866" s="2" customFormat="1" ht="16.8" customHeight="1">
      <c r="A866" s="38"/>
      <c r="B866" s="44"/>
      <c r="C866" s="302" t="s">
        <v>239</v>
      </c>
      <c r="D866" s="302" t="s">
        <v>1891</v>
      </c>
      <c r="E866" s="17" t="s">
        <v>19</v>
      </c>
      <c r="F866" s="303">
        <v>20</v>
      </c>
      <c r="G866" s="38"/>
      <c r="H866" s="44"/>
    </row>
    <row r="867" s="2" customFormat="1" ht="16.8" customHeight="1">
      <c r="A867" s="38"/>
      <c r="B867" s="44"/>
      <c r="C867" s="298" t="s">
        <v>1574</v>
      </c>
      <c r="D867" s="299" t="s">
        <v>1574</v>
      </c>
      <c r="E867" s="300" t="s">
        <v>19</v>
      </c>
      <c r="F867" s="301">
        <v>142.43199999999999</v>
      </c>
      <c r="G867" s="38"/>
      <c r="H867" s="44"/>
    </row>
    <row r="868" s="2" customFormat="1" ht="16.8" customHeight="1">
      <c r="A868" s="38"/>
      <c r="B868" s="44"/>
      <c r="C868" s="302" t="s">
        <v>1574</v>
      </c>
      <c r="D868" s="302" t="s">
        <v>1942</v>
      </c>
      <c r="E868" s="17" t="s">
        <v>19</v>
      </c>
      <c r="F868" s="303">
        <v>142.43199999999999</v>
      </c>
      <c r="G868" s="38"/>
      <c r="H868" s="44"/>
    </row>
    <row r="869" s="2" customFormat="1" ht="16.8" customHeight="1">
      <c r="A869" s="38"/>
      <c r="B869" s="44"/>
      <c r="C869" s="298" t="s">
        <v>381</v>
      </c>
      <c r="D869" s="299" t="s">
        <v>381</v>
      </c>
      <c r="E869" s="300" t="s">
        <v>19</v>
      </c>
      <c r="F869" s="301">
        <v>175.15199999999999</v>
      </c>
      <c r="G869" s="38"/>
      <c r="H869" s="44"/>
    </row>
    <row r="870" s="2" customFormat="1" ht="16.8" customHeight="1">
      <c r="A870" s="38"/>
      <c r="B870" s="44"/>
      <c r="C870" s="302" t="s">
        <v>381</v>
      </c>
      <c r="D870" s="302" t="s">
        <v>1906</v>
      </c>
      <c r="E870" s="17" t="s">
        <v>19</v>
      </c>
      <c r="F870" s="303">
        <v>175.15199999999999</v>
      </c>
      <c r="G870" s="38"/>
      <c r="H870" s="44"/>
    </row>
    <row r="871" s="2" customFormat="1" ht="16.8" customHeight="1">
      <c r="A871" s="38"/>
      <c r="B871" s="44"/>
      <c r="C871" s="298" t="s">
        <v>399</v>
      </c>
      <c r="D871" s="299" t="s">
        <v>399</v>
      </c>
      <c r="E871" s="300" t="s">
        <v>19</v>
      </c>
      <c r="F871" s="301">
        <v>197.94999999999999</v>
      </c>
      <c r="G871" s="38"/>
      <c r="H871" s="44"/>
    </row>
    <row r="872" s="2" customFormat="1" ht="16.8" customHeight="1">
      <c r="A872" s="38"/>
      <c r="B872" s="44"/>
      <c r="C872" s="302" t="s">
        <v>399</v>
      </c>
      <c r="D872" s="302" t="s">
        <v>1957</v>
      </c>
      <c r="E872" s="17" t="s">
        <v>19</v>
      </c>
      <c r="F872" s="303">
        <v>197.94999999999999</v>
      </c>
      <c r="G872" s="38"/>
      <c r="H872" s="44"/>
    </row>
    <row r="873" s="2" customFormat="1" ht="16.8" customHeight="1">
      <c r="A873" s="38"/>
      <c r="B873" s="44"/>
      <c r="C873" s="298" t="s">
        <v>589</v>
      </c>
      <c r="D873" s="299" t="s">
        <v>589</v>
      </c>
      <c r="E873" s="300" t="s">
        <v>19</v>
      </c>
      <c r="F873" s="301">
        <v>109.20699999999999</v>
      </c>
      <c r="G873" s="38"/>
      <c r="H873" s="44"/>
    </row>
    <row r="874" s="2" customFormat="1" ht="16.8" customHeight="1">
      <c r="A874" s="38"/>
      <c r="B874" s="44"/>
      <c r="C874" s="302" t="s">
        <v>589</v>
      </c>
      <c r="D874" s="302" t="s">
        <v>1959</v>
      </c>
      <c r="E874" s="17" t="s">
        <v>19</v>
      </c>
      <c r="F874" s="303">
        <v>109.20699999999999</v>
      </c>
      <c r="G874" s="38"/>
      <c r="H874" s="44"/>
    </row>
    <row r="875" s="2" customFormat="1" ht="16.8" customHeight="1">
      <c r="A875" s="38"/>
      <c r="B875" s="44"/>
      <c r="C875" s="298" t="s">
        <v>596</v>
      </c>
      <c r="D875" s="299" t="s">
        <v>596</v>
      </c>
      <c r="E875" s="300" t="s">
        <v>19</v>
      </c>
      <c r="F875" s="301">
        <v>109.20699999999999</v>
      </c>
      <c r="G875" s="38"/>
      <c r="H875" s="44"/>
    </row>
    <row r="876" s="2" customFormat="1" ht="16.8" customHeight="1">
      <c r="A876" s="38"/>
      <c r="B876" s="44"/>
      <c r="C876" s="302" t="s">
        <v>596</v>
      </c>
      <c r="D876" s="302" t="s">
        <v>1959</v>
      </c>
      <c r="E876" s="17" t="s">
        <v>19</v>
      </c>
      <c r="F876" s="303">
        <v>109.20699999999999</v>
      </c>
      <c r="G876" s="38"/>
      <c r="H876" s="44"/>
    </row>
    <row r="877" s="2" customFormat="1" ht="16.8" customHeight="1">
      <c r="A877" s="38"/>
      <c r="B877" s="44"/>
      <c r="C877" s="298" t="s">
        <v>603</v>
      </c>
      <c r="D877" s="299" t="s">
        <v>603</v>
      </c>
      <c r="E877" s="300" t="s">
        <v>19</v>
      </c>
      <c r="F877" s="301">
        <v>197.94999999999999</v>
      </c>
      <c r="G877" s="38"/>
      <c r="H877" s="44"/>
    </row>
    <row r="878" s="2" customFormat="1" ht="16.8" customHeight="1">
      <c r="A878" s="38"/>
      <c r="B878" s="44"/>
      <c r="C878" s="302" t="s">
        <v>603</v>
      </c>
      <c r="D878" s="302" t="s">
        <v>1957</v>
      </c>
      <c r="E878" s="17" t="s">
        <v>19</v>
      </c>
      <c r="F878" s="303">
        <v>197.94999999999999</v>
      </c>
      <c r="G878" s="38"/>
      <c r="H878" s="44"/>
    </row>
    <row r="879" s="2" customFormat="1" ht="16.8" customHeight="1">
      <c r="A879" s="38"/>
      <c r="B879" s="44"/>
      <c r="C879" s="298" t="s">
        <v>610</v>
      </c>
      <c r="D879" s="299" t="s">
        <v>610</v>
      </c>
      <c r="E879" s="300" t="s">
        <v>19</v>
      </c>
      <c r="F879" s="301">
        <v>364.75099999999998</v>
      </c>
      <c r="G879" s="38"/>
      <c r="H879" s="44"/>
    </row>
    <row r="880" s="2" customFormat="1" ht="16.8" customHeight="1">
      <c r="A880" s="38"/>
      <c r="B880" s="44"/>
      <c r="C880" s="302" t="s">
        <v>610</v>
      </c>
      <c r="D880" s="302" t="s">
        <v>1970</v>
      </c>
      <c r="E880" s="17" t="s">
        <v>19</v>
      </c>
      <c r="F880" s="303">
        <v>364.75099999999998</v>
      </c>
      <c r="G880" s="38"/>
      <c r="H880" s="44"/>
    </row>
    <row r="881" s="2" customFormat="1" ht="16.8" customHeight="1">
      <c r="A881" s="38"/>
      <c r="B881" s="44"/>
      <c r="C881" s="298" t="s">
        <v>620</v>
      </c>
      <c r="D881" s="299" t="s">
        <v>620</v>
      </c>
      <c r="E881" s="300" t="s">
        <v>19</v>
      </c>
      <c r="F881" s="301">
        <v>218.41399999999999</v>
      </c>
      <c r="G881" s="38"/>
      <c r="H881" s="44"/>
    </row>
    <row r="882" s="2" customFormat="1" ht="16.8" customHeight="1">
      <c r="A882" s="38"/>
      <c r="B882" s="44"/>
      <c r="C882" s="302" t="s">
        <v>19</v>
      </c>
      <c r="D882" s="302" t="s">
        <v>1972</v>
      </c>
      <c r="E882" s="17" t="s">
        <v>19</v>
      </c>
      <c r="F882" s="303">
        <v>0</v>
      </c>
      <c r="G882" s="38"/>
      <c r="H882" s="44"/>
    </row>
    <row r="883" s="2" customFormat="1" ht="16.8" customHeight="1">
      <c r="A883" s="38"/>
      <c r="B883" s="44"/>
      <c r="C883" s="302" t="s">
        <v>620</v>
      </c>
      <c r="D883" s="302" t="s">
        <v>1973</v>
      </c>
      <c r="E883" s="17" t="s">
        <v>19</v>
      </c>
      <c r="F883" s="303">
        <v>218.41399999999999</v>
      </c>
      <c r="G883" s="38"/>
      <c r="H883" s="44"/>
    </row>
    <row r="884" s="2" customFormat="1" ht="16.8" customHeight="1">
      <c r="A884" s="38"/>
      <c r="B884" s="44"/>
      <c r="C884" s="298" t="s">
        <v>306</v>
      </c>
      <c r="D884" s="299" t="s">
        <v>306</v>
      </c>
      <c r="E884" s="300" t="s">
        <v>19</v>
      </c>
      <c r="F884" s="301">
        <v>21.704000000000001</v>
      </c>
      <c r="G884" s="38"/>
      <c r="H884" s="44"/>
    </row>
    <row r="885" s="2" customFormat="1" ht="16.8" customHeight="1">
      <c r="A885" s="38"/>
      <c r="B885" s="44"/>
      <c r="C885" s="302" t="s">
        <v>306</v>
      </c>
      <c r="D885" s="302" t="s">
        <v>1895</v>
      </c>
      <c r="E885" s="17" t="s">
        <v>19</v>
      </c>
      <c r="F885" s="303">
        <v>21.704000000000001</v>
      </c>
      <c r="G885" s="38"/>
      <c r="H885" s="44"/>
    </row>
    <row r="886" s="2" customFormat="1" ht="16.8" customHeight="1">
      <c r="A886" s="38"/>
      <c r="B886" s="44"/>
      <c r="C886" s="298" t="s">
        <v>630</v>
      </c>
      <c r="D886" s="299" t="s">
        <v>630</v>
      </c>
      <c r="E886" s="300" t="s">
        <v>19</v>
      </c>
      <c r="F886" s="301">
        <v>395.89999999999998</v>
      </c>
      <c r="G886" s="38"/>
      <c r="H886" s="44"/>
    </row>
    <row r="887" s="2" customFormat="1" ht="16.8" customHeight="1">
      <c r="A887" s="38"/>
      <c r="B887" s="44"/>
      <c r="C887" s="302" t="s">
        <v>630</v>
      </c>
      <c r="D887" s="302" t="s">
        <v>1983</v>
      </c>
      <c r="E887" s="17" t="s">
        <v>19</v>
      </c>
      <c r="F887" s="303">
        <v>395.89999999999998</v>
      </c>
      <c r="G887" s="38"/>
      <c r="H887" s="44"/>
    </row>
    <row r="888" s="2" customFormat="1" ht="16.8" customHeight="1">
      <c r="A888" s="38"/>
      <c r="B888" s="44"/>
      <c r="C888" s="298" t="s">
        <v>637</v>
      </c>
      <c r="D888" s="299" t="s">
        <v>637</v>
      </c>
      <c r="E888" s="300" t="s">
        <v>19</v>
      </c>
      <c r="F888" s="301">
        <v>9.6199999999999992</v>
      </c>
      <c r="G888" s="38"/>
      <c r="H888" s="44"/>
    </row>
    <row r="889" s="2" customFormat="1" ht="16.8" customHeight="1">
      <c r="A889" s="38"/>
      <c r="B889" s="44"/>
      <c r="C889" s="302" t="s">
        <v>637</v>
      </c>
      <c r="D889" s="302" t="s">
        <v>1988</v>
      </c>
      <c r="E889" s="17" t="s">
        <v>19</v>
      </c>
      <c r="F889" s="303">
        <v>9.6199999999999992</v>
      </c>
      <c r="G889" s="38"/>
      <c r="H889" s="44"/>
    </row>
    <row r="890" s="2" customFormat="1" ht="16.8" customHeight="1">
      <c r="A890" s="38"/>
      <c r="B890" s="44"/>
      <c r="C890" s="298" t="s">
        <v>648</v>
      </c>
      <c r="D890" s="299" t="s">
        <v>648</v>
      </c>
      <c r="E890" s="300" t="s">
        <v>19</v>
      </c>
      <c r="F890" s="301">
        <v>0.51600000000000001</v>
      </c>
      <c r="G890" s="38"/>
      <c r="H890" s="44"/>
    </row>
    <row r="891" s="2" customFormat="1" ht="16.8" customHeight="1">
      <c r="A891" s="38"/>
      <c r="B891" s="44"/>
      <c r="C891" s="302" t="s">
        <v>648</v>
      </c>
      <c r="D891" s="302" t="s">
        <v>1993</v>
      </c>
      <c r="E891" s="17" t="s">
        <v>19</v>
      </c>
      <c r="F891" s="303">
        <v>0.51600000000000001</v>
      </c>
      <c r="G891" s="38"/>
      <c r="H891" s="44"/>
    </row>
    <row r="892" s="2" customFormat="1" ht="16.8" customHeight="1">
      <c r="A892" s="38"/>
      <c r="B892" s="44"/>
      <c r="C892" s="298" t="s">
        <v>657</v>
      </c>
      <c r="D892" s="299" t="s">
        <v>657</v>
      </c>
      <c r="E892" s="300" t="s">
        <v>19</v>
      </c>
      <c r="F892" s="301">
        <v>0.73499999999999999</v>
      </c>
      <c r="G892" s="38"/>
      <c r="H892" s="44"/>
    </row>
    <row r="893" s="2" customFormat="1" ht="16.8" customHeight="1">
      <c r="A893" s="38"/>
      <c r="B893" s="44"/>
      <c r="C893" s="302" t="s">
        <v>657</v>
      </c>
      <c r="D893" s="302" t="s">
        <v>1999</v>
      </c>
      <c r="E893" s="17" t="s">
        <v>19</v>
      </c>
      <c r="F893" s="303">
        <v>0.73499999999999999</v>
      </c>
      <c r="G893" s="38"/>
      <c r="H893" s="44"/>
    </row>
    <row r="894" s="2" customFormat="1" ht="16.8" customHeight="1">
      <c r="A894" s="38"/>
      <c r="B894" s="44"/>
      <c r="C894" s="298" t="s">
        <v>663</v>
      </c>
      <c r="D894" s="299" t="s">
        <v>663</v>
      </c>
      <c r="E894" s="300" t="s">
        <v>19</v>
      </c>
      <c r="F894" s="301">
        <v>4.1399999999999997</v>
      </c>
      <c r="G894" s="38"/>
      <c r="H894" s="44"/>
    </row>
    <row r="895" s="2" customFormat="1" ht="16.8" customHeight="1">
      <c r="A895" s="38"/>
      <c r="B895" s="44"/>
      <c r="C895" s="302" t="s">
        <v>19</v>
      </c>
      <c r="D895" s="302" t="s">
        <v>2004</v>
      </c>
      <c r="E895" s="17" t="s">
        <v>19</v>
      </c>
      <c r="F895" s="303">
        <v>0</v>
      </c>
      <c r="G895" s="38"/>
      <c r="H895" s="44"/>
    </row>
    <row r="896" s="2" customFormat="1" ht="16.8" customHeight="1">
      <c r="A896" s="38"/>
      <c r="B896" s="44"/>
      <c r="C896" s="302" t="s">
        <v>663</v>
      </c>
      <c r="D896" s="302" t="s">
        <v>2005</v>
      </c>
      <c r="E896" s="17" t="s">
        <v>19</v>
      </c>
      <c r="F896" s="303">
        <v>4.1399999999999997</v>
      </c>
      <c r="G896" s="38"/>
      <c r="H896" s="44"/>
    </row>
    <row r="897" s="2" customFormat="1" ht="16.8" customHeight="1">
      <c r="A897" s="38"/>
      <c r="B897" s="44"/>
      <c r="C897" s="298" t="s">
        <v>1641</v>
      </c>
      <c r="D897" s="299" t="s">
        <v>1641</v>
      </c>
      <c r="E897" s="300" t="s">
        <v>19</v>
      </c>
      <c r="F897" s="301">
        <v>2.8290000000000002</v>
      </c>
      <c r="G897" s="38"/>
      <c r="H897" s="44"/>
    </row>
    <row r="898" s="2" customFormat="1" ht="16.8" customHeight="1">
      <c r="A898" s="38"/>
      <c r="B898" s="44"/>
      <c r="C898" s="302" t="s">
        <v>1641</v>
      </c>
      <c r="D898" s="302" t="s">
        <v>2010</v>
      </c>
      <c r="E898" s="17" t="s">
        <v>19</v>
      </c>
      <c r="F898" s="303">
        <v>2.8290000000000002</v>
      </c>
      <c r="G898" s="38"/>
      <c r="H898" s="44"/>
    </row>
    <row r="899" s="2" customFormat="1" ht="16.8" customHeight="1">
      <c r="A899" s="38"/>
      <c r="B899" s="44"/>
      <c r="C899" s="298" t="s">
        <v>675</v>
      </c>
      <c r="D899" s="299" t="s">
        <v>675</v>
      </c>
      <c r="E899" s="300" t="s">
        <v>19</v>
      </c>
      <c r="F899" s="301">
        <v>0.51600000000000001</v>
      </c>
      <c r="G899" s="38"/>
      <c r="H899" s="44"/>
    </row>
    <row r="900" s="2" customFormat="1" ht="16.8" customHeight="1">
      <c r="A900" s="38"/>
      <c r="B900" s="44"/>
      <c r="C900" s="302" t="s">
        <v>675</v>
      </c>
      <c r="D900" s="302" t="s">
        <v>2015</v>
      </c>
      <c r="E900" s="17" t="s">
        <v>19</v>
      </c>
      <c r="F900" s="303">
        <v>0.51600000000000001</v>
      </c>
      <c r="G900" s="38"/>
      <c r="H900" s="44"/>
    </row>
    <row r="901" s="2" customFormat="1" ht="16.8" customHeight="1">
      <c r="A901" s="38"/>
      <c r="B901" s="44"/>
      <c r="C901" s="298" t="s">
        <v>408</v>
      </c>
      <c r="D901" s="299" t="s">
        <v>408</v>
      </c>
      <c r="E901" s="300" t="s">
        <v>19</v>
      </c>
      <c r="F901" s="301">
        <v>0.35199999999999998</v>
      </c>
      <c r="G901" s="38"/>
      <c r="H901" s="44"/>
    </row>
    <row r="902" s="2" customFormat="1" ht="16.8" customHeight="1">
      <c r="A902" s="38"/>
      <c r="B902" s="44"/>
      <c r="C902" s="302" t="s">
        <v>408</v>
      </c>
      <c r="D902" s="302" t="s">
        <v>2020</v>
      </c>
      <c r="E902" s="17" t="s">
        <v>19</v>
      </c>
      <c r="F902" s="303">
        <v>0.35199999999999998</v>
      </c>
      <c r="G902" s="38"/>
      <c r="H902" s="44"/>
    </row>
    <row r="903" s="2" customFormat="1" ht="16.8" customHeight="1">
      <c r="A903" s="38"/>
      <c r="B903" s="44"/>
      <c r="C903" s="298" t="s">
        <v>411</v>
      </c>
      <c r="D903" s="299" t="s">
        <v>411</v>
      </c>
      <c r="E903" s="300" t="s">
        <v>19</v>
      </c>
      <c r="F903" s="301">
        <v>0.47099999999999997</v>
      </c>
      <c r="G903" s="38"/>
      <c r="H903" s="44"/>
    </row>
    <row r="904" s="2" customFormat="1" ht="16.8" customHeight="1">
      <c r="A904" s="38"/>
      <c r="B904" s="44"/>
      <c r="C904" s="302" t="s">
        <v>19</v>
      </c>
      <c r="D904" s="302" t="s">
        <v>2025</v>
      </c>
      <c r="E904" s="17" t="s">
        <v>19</v>
      </c>
      <c r="F904" s="303">
        <v>0</v>
      </c>
      <c r="G904" s="38"/>
      <c r="H904" s="44"/>
    </row>
    <row r="905" s="2" customFormat="1" ht="16.8" customHeight="1">
      <c r="A905" s="38"/>
      <c r="B905" s="44"/>
      <c r="C905" s="302" t="s">
        <v>411</v>
      </c>
      <c r="D905" s="302" t="s">
        <v>2026</v>
      </c>
      <c r="E905" s="17" t="s">
        <v>19</v>
      </c>
      <c r="F905" s="303">
        <v>0.47099999999999997</v>
      </c>
      <c r="G905" s="38"/>
      <c r="H905" s="44"/>
    </row>
    <row r="906" s="2" customFormat="1" ht="16.8" customHeight="1">
      <c r="A906" s="38"/>
      <c r="B906" s="44"/>
      <c r="C906" s="298" t="s">
        <v>1749</v>
      </c>
      <c r="D906" s="299" t="s">
        <v>1749</v>
      </c>
      <c r="E906" s="300" t="s">
        <v>19</v>
      </c>
      <c r="F906" s="301">
        <v>0.42099999999999999</v>
      </c>
      <c r="G906" s="38"/>
      <c r="H906" s="44"/>
    </row>
    <row r="907" s="2" customFormat="1" ht="16.8" customHeight="1">
      <c r="A907" s="38"/>
      <c r="B907" s="44"/>
      <c r="C907" s="302" t="s">
        <v>1749</v>
      </c>
      <c r="D907" s="302" t="s">
        <v>2031</v>
      </c>
      <c r="E907" s="17" t="s">
        <v>19</v>
      </c>
      <c r="F907" s="303">
        <v>0.42099999999999999</v>
      </c>
      <c r="G907" s="38"/>
      <c r="H907" s="44"/>
    </row>
    <row r="908" s="2" customFormat="1" ht="16.8" customHeight="1">
      <c r="A908" s="38"/>
      <c r="B908" s="44"/>
      <c r="C908" s="298" t="s">
        <v>317</v>
      </c>
      <c r="D908" s="299" t="s">
        <v>317</v>
      </c>
      <c r="E908" s="300" t="s">
        <v>19</v>
      </c>
      <c r="F908" s="301">
        <v>42.697000000000003</v>
      </c>
      <c r="G908" s="38"/>
      <c r="H908" s="44"/>
    </row>
    <row r="909" s="2" customFormat="1" ht="16.8" customHeight="1">
      <c r="A909" s="38"/>
      <c r="B909" s="44"/>
      <c r="C909" s="302" t="s">
        <v>19</v>
      </c>
      <c r="D909" s="302" t="s">
        <v>1904</v>
      </c>
      <c r="E909" s="17" t="s">
        <v>19</v>
      </c>
      <c r="F909" s="303">
        <v>0</v>
      </c>
      <c r="G909" s="38"/>
      <c r="H909" s="44"/>
    </row>
    <row r="910" s="2" customFormat="1" ht="16.8" customHeight="1">
      <c r="A910" s="38"/>
      <c r="B910" s="44"/>
      <c r="C910" s="302" t="s">
        <v>317</v>
      </c>
      <c r="D910" s="302" t="s">
        <v>1905</v>
      </c>
      <c r="E910" s="17" t="s">
        <v>19</v>
      </c>
      <c r="F910" s="303">
        <v>42.697000000000003</v>
      </c>
      <c r="G910" s="38"/>
      <c r="H910" s="44"/>
    </row>
    <row r="911" s="2" customFormat="1" ht="16.8" customHeight="1">
      <c r="A911" s="38"/>
      <c r="B911" s="44"/>
      <c r="C911" s="298" t="s">
        <v>702</v>
      </c>
      <c r="D911" s="299" t="s">
        <v>702</v>
      </c>
      <c r="E911" s="300" t="s">
        <v>19</v>
      </c>
      <c r="F911" s="301">
        <v>7.0199999999999996</v>
      </c>
      <c r="G911" s="38"/>
      <c r="H911" s="44"/>
    </row>
    <row r="912" s="2" customFormat="1" ht="16.8" customHeight="1">
      <c r="A912" s="38"/>
      <c r="B912" s="44"/>
      <c r="C912" s="302" t="s">
        <v>702</v>
      </c>
      <c r="D912" s="302" t="s">
        <v>2036</v>
      </c>
      <c r="E912" s="17" t="s">
        <v>19</v>
      </c>
      <c r="F912" s="303">
        <v>7.0199999999999996</v>
      </c>
      <c r="G912" s="38"/>
      <c r="H912" s="44"/>
    </row>
    <row r="913" s="2" customFormat="1" ht="16.8" customHeight="1">
      <c r="A913" s="38"/>
      <c r="B913" s="44"/>
      <c r="C913" s="298" t="s">
        <v>716</v>
      </c>
      <c r="D913" s="299" t="s">
        <v>716</v>
      </c>
      <c r="E913" s="300" t="s">
        <v>19</v>
      </c>
      <c r="F913" s="301">
        <v>7.0199999999999996</v>
      </c>
      <c r="G913" s="38"/>
      <c r="H913" s="44"/>
    </row>
    <row r="914" s="2" customFormat="1" ht="16.8" customHeight="1">
      <c r="A914" s="38"/>
      <c r="B914" s="44"/>
      <c r="C914" s="302" t="s">
        <v>716</v>
      </c>
      <c r="D914" s="302" t="s">
        <v>2036</v>
      </c>
      <c r="E914" s="17" t="s">
        <v>19</v>
      </c>
      <c r="F914" s="303">
        <v>7.0199999999999996</v>
      </c>
      <c r="G914" s="38"/>
      <c r="H914" s="44"/>
    </row>
    <row r="915" s="2" customFormat="1" ht="16.8" customHeight="1">
      <c r="A915" s="38"/>
      <c r="B915" s="44"/>
      <c r="C915" s="298" t="s">
        <v>1646</v>
      </c>
      <c r="D915" s="299" t="s">
        <v>1646</v>
      </c>
      <c r="E915" s="300" t="s">
        <v>19</v>
      </c>
      <c r="F915" s="301">
        <v>4.4000000000000004</v>
      </c>
      <c r="G915" s="38"/>
      <c r="H915" s="44"/>
    </row>
    <row r="916" s="2" customFormat="1" ht="16.8" customHeight="1">
      <c r="A916" s="38"/>
      <c r="B916" s="44"/>
      <c r="C916" s="302" t="s">
        <v>1646</v>
      </c>
      <c r="D916" s="302" t="s">
        <v>2055</v>
      </c>
      <c r="E916" s="17" t="s">
        <v>19</v>
      </c>
      <c r="F916" s="303">
        <v>4.4000000000000004</v>
      </c>
      <c r="G916" s="38"/>
      <c r="H916" s="44"/>
    </row>
    <row r="917" s="2" customFormat="1" ht="16.8" customHeight="1">
      <c r="A917" s="38"/>
      <c r="B917" s="44"/>
      <c r="C917" s="298" t="s">
        <v>751</v>
      </c>
      <c r="D917" s="299" t="s">
        <v>751</v>
      </c>
      <c r="E917" s="300" t="s">
        <v>19</v>
      </c>
      <c r="F917" s="301">
        <v>4.4000000000000004</v>
      </c>
      <c r="G917" s="38"/>
      <c r="H917" s="44"/>
    </row>
    <row r="918" s="2" customFormat="1" ht="16.8" customHeight="1">
      <c r="A918" s="38"/>
      <c r="B918" s="44"/>
      <c r="C918" s="302" t="s">
        <v>751</v>
      </c>
      <c r="D918" s="302" t="s">
        <v>2062</v>
      </c>
      <c r="E918" s="17" t="s">
        <v>19</v>
      </c>
      <c r="F918" s="303">
        <v>4.4000000000000004</v>
      </c>
      <c r="G918" s="38"/>
      <c r="H918" s="44"/>
    </row>
    <row r="919" s="2" customFormat="1" ht="16.8" customHeight="1">
      <c r="A919" s="38"/>
      <c r="B919" s="44"/>
      <c r="C919" s="298" t="s">
        <v>2071</v>
      </c>
      <c r="D919" s="299" t="s">
        <v>2071</v>
      </c>
      <c r="E919" s="300" t="s">
        <v>19</v>
      </c>
      <c r="F919" s="301">
        <v>2</v>
      </c>
      <c r="G919" s="38"/>
      <c r="H919" s="44"/>
    </row>
    <row r="920" s="2" customFormat="1" ht="16.8" customHeight="1">
      <c r="A920" s="38"/>
      <c r="B920" s="44"/>
      <c r="C920" s="302" t="s">
        <v>2071</v>
      </c>
      <c r="D920" s="302" t="s">
        <v>2072</v>
      </c>
      <c r="E920" s="17" t="s">
        <v>19</v>
      </c>
      <c r="F920" s="303">
        <v>2</v>
      </c>
      <c r="G920" s="38"/>
      <c r="H920" s="44"/>
    </row>
    <row r="921" s="2" customFormat="1" ht="16.8" customHeight="1">
      <c r="A921" s="38"/>
      <c r="B921" s="44"/>
      <c r="C921" s="298" t="s">
        <v>325</v>
      </c>
      <c r="D921" s="299" t="s">
        <v>325</v>
      </c>
      <c r="E921" s="300" t="s">
        <v>19</v>
      </c>
      <c r="F921" s="301">
        <v>37.585999999999999</v>
      </c>
      <c r="G921" s="38"/>
      <c r="H921" s="44"/>
    </row>
    <row r="922" s="2" customFormat="1" ht="16.8" customHeight="1">
      <c r="A922" s="38"/>
      <c r="B922" s="44"/>
      <c r="C922" s="302" t="s">
        <v>325</v>
      </c>
      <c r="D922" s="302" t="s">
        <v>1899</v>
      </c>
      <c r="E922" s="17" t="s">
        <v>19</v>
      </c>
      <c r="F922" s="303">
        <v>37.585999999999999</v>
      </c>
      <c r="G922" s="38"/>
      <c r="H922" s="44"/>
    </row>
    <row r="923" s="2" customFormat="1" ht="16.8" customHeight="1">
      <c r="A923" s="38"/>
      <c r="B923" s="44"/>
      <c r="C923" s="298" t="s">
        <v>773</v>
      </c>
      <c r="D923" s="299" t="s">
        <v>773</v>
      </c>
      <c r="E923" s="300" t="s">
        <v>19</v>
      </c>
      <c r="F923" s="301">
        <v>2</v>
      </c>
      <c r="G923" s="38"/>
      <c r="H923" s="44"/>
    </row>
    <row r="924" s="2" customFormat="1" ht="16.8" customHeight="1">
      <c r="A924" s="38"/>
      <c r="B924" s="44"/>
      <c r="C924" s="302" t="s">
        <v>773</v>
      </c>
      <c r="D924" s="302" t="s">
        <v>78</v>
      </c>
      <c r="E924" s="17" t="s">
        <v>19</v>
      </c>
      <c r="F924" s="303">
        <v>2</v>
      </c>
      <c r="G924" s="38"/>
      <c r="H924" s="44"/>
    </row>
    <row r="925" s="2" customFormat="1" ht="16.8" customHeight="1">
      <c r="A925" s="38"/>
      <c r="B925" s="44"/>
      <c r="C925" s="298" t="s">
        <v>788</v>
      </c>
      <c r="D925" s="299" t="s">
        <v>788</v>
      </c>
      <c r="E925" s="300" t="s">
        <v>19</v>
      </c>
      <c r="F925" s="301">
        <v>4.4000000000000004</v>
      </c>
      <c r="G925" s="38"/>
      <c r="H925" s="44"/>
    </row>
    <row r="926" s="2" customFormat="1" ht="16.8" customHeight="1">
      <c r="A926" s="38"/>
      <c r="B926" s="44"/>
      <c r="C926" s="302" t="s">
        <v>788</v>
      </c>
      <c r="D926" s="302" t="s">
        <v>2055</v>
      </c>
      <c r="E926" s="17" t="s">
        <v>19</v>
      </c>
      <c r="F926" s="303">
        <v>4.4000000000000004</v>
      </c>
      <c r="G926" s="38"/>
      <c r="H926" s="44"/>
    </row>
    <row r="927" s="2" customFormat="1" ht="16.8" customHeight="1">
      <c r="A927" s="38"/>
      <c r="B927" s="44"/>
      <c r="C927" s="298" t="s">
        <v>799</v>
      </c>
      <c r="D927" s="299" t="s">
        <v>799</v>
      </c>
      <c r="E927" s="300" t="s">
        <v>19</v>
      </c>
      <c r="F927" s="301">
        <v>4.4000000000000004</v>
      </c>
      <c r="G927" s="38"/>
      <c r="H927" s="44"/>
    </row>
    <row r="928" s="2" customFormat="1" ht="16.8" customHeight="1">
      <c r="A928" s="38"/>
      <c r="B928" s="44"/>
      <c r="C928" s="302" t="s">
        <v>799</v>
      </c>
      <c r="D928" s="302" t="s">
        <v>2062</v>
      </c>
      <c r="E928" s="17" t="s">
        <v>19</v>
      </c>
      <c r="F928" s="303">
        <v>4.4000000000000004</v>
      </c>
      <c r="G928" s="38"/>
      <c r="H928" s="44"/>
    </row>
    <row r="929" s="2" customFormat="1" ht="16.8" customHeight="1">
      <c r="A929" s="38"/>
      <c r="B929" s="44"/>
      <c r="C929" s="298" t="s">
        <v>1845</v>
      </c>
      <c r="D929" s="299" t="s">
        <v>1845</v>
      </c>
      <c r="E929" s="300" t="s">
        <v>19</v>
      </c>
      <c r="F929" s="301">
        <v>2.6400000000000001</v>
      </c>
      <c r="G929" s="38"/>
      <c r="H929" s="44"/>
    </row>
    <row r="930" s="2" customFormat="1" ht="16.8" customHeight="1">
      <c r="A930" s="38"/>
      <c r="B930" s="44"/>
      <c r="C930" s="302" t="s">
        <v>19</v>
      </c>
      <c r="D930" s="302" t="s">
        <v>2096</v>
      </c>
      <c r="E930" s="17" t="s">
        <v>19</v>
      </c>
      <c r="F930" s="303">
        <v>0</v>
      </c>
      <c r="G930" s="38"/>
      <c r="H930" s="44"/>
    </row>
    <row r="931" s="2" customFormat="1" ht="16.8" customHeight="1">
      <c r="A931" s="38"/>
      <c r="B931" s="44"/>
      <c r="C931" s="302" t="s">
        <v>1845</v>
      </c>
      <c r="D931" s="302" t="s">
        <v>2097</v>
      </c>
      <c r="E931" s="17" t="s">
        <v>19</v>
      </c>
      <c r="F931" s="303">
        <v>2.6400000000000001</v>
      </c>
      <c r="G931" s="38"/>
      <c r="H931" s="44"/>
    </row>
    <row r="932" s="2" customFormat="1" ht="16.8" customHeight="1">
      <c r="A932" s="38"/>
      <c r="B932" s="44"/>
      <c r="C932" s="298" t="s">
        <v>825</v>
      </c>
      <c r="D932" s="299" t="s">
        <v>825</v>
      </c>
      <c r="E932" s="300" t="s">
        <v>19</v>
      </c>
      <c r="F932" s="301">
        <v>3.024</v>
      </c>
      <c r="G932" s="38"/>
      <c r="H932" s="44"/>
    </row>
    <row r="933" s="2" customFormat="1" ht="16.8" customHeight="1">
      <c r="A933" s="38"/>
      <c r="B933" s="44"/>
      <c r="C933" s="302" t="s">
        <v>19</v>
      </c>
      <c r="D933" s="302" t="s">
        <v>1904</v>
      </c>
      <c r="E933" s="17" t="s">
        <v>19</v>
      </c>
      <c r="F933" s="303">
        <v>0</v>
      </c>
      <c r="G933" s="38"/>
      <c r="H933" s="44"/>
    </row>
    <row r="934" s="2" customFormat="1" ht="16.8" customHeight="1">
      <c r="A934" s="38"/>
      <c r="B934" s="44"/>
      <c r="C934" s="302" t="s">
        <v>825</v>
      </c>
      <c r="D934" s="302" t="s">
        <v>2105</v>
      </c>
      <c r="E934" s="17" t="s">
        <v>19</v>
      </c>
      <c r="F934" s="303">
        <v>3.024</v>
      </c>
      <c r="G934" s="38"/>
      <c r="H934" s="44"/>
    </row>
    <row r="935" s="2" customFormat="1" ht="16.8" customHeight="1">
      <c r="A935" s="38"/>
      <c r="B935" s="44"/>
      <c r="C935" s="298" t="s">
        <v>427</v>
      </c>
      <c r="D935" s="299" t="s">
        <v>427</v>
      </c>
      <c r="E935" s="300" t="s">
        <v>19</v>
      </c>
      <c r="F935" s="301">
        <v>1</v>
      </c>
      <c r="G935" s="38"/>
      <c r="H935" s="44"/>
    </row>
    <row r="936" s="2" customFormat="1" ht="16.8" customHeight="1">
      <c r="A936" s="38"/>
      <c r="B936" s="44"/>
      <c r="C936" s="302" t="s">
        <v>427</v>
      </c>
      <c r="D936" s="302" t="s">
        <v>2116</v>
      </c>
      <c r="E936" s="17" t="s">
        <v>19</v>
      </c>
      <c r="F936" s="303">
        <v>1</v>
      </c>
      <c r="G936" s="38"/>
      <c r="H936" s="44"/>
    </row>
    <row r="937" s="2" customFormat="1" ht="16.8" customHeight="1">
      <c r="A937" s="38"/>
      <c r="B937" s="44"/>
      <c r="C937" s="298" t="s">
        <v>843</v>
      </c>
      <c r="D937" s="299" t="s">
        <v>843</v>
      </c>
      <c r="E937" s="300" t="s">
        <v>19</v>
      </c>
      <c r="F937" s="301">
        <v>1</v>
      </c>
      <c r="G937" s="38"/>
      <c r="H937" s="44"/>
    </row>
    <row r="938" s="2" customFormat="1" ht="16.8" customHeight="1">
      <c r="A938" s="38"/>
      <c r="B938" s="44"/>
      <c r="C938" s="302" t="s">
        <v>843</v>
      </c>
      <c r="D938" s="302" t="s">
        <v>2116</v>
      </c>
      <c r="E938" s="17" t="s">
        <v>19</v>
      </c>
      <c r="F938" s="303">
        <v>1</v>
      </c>
      <c r="G938" s="38"/>
      <c r="H938" s="44"/>
    </row>
    <row r="939" s="2" customFormat="1" ht="16.8" customHeight="1">
      <c r="A939" s="38"/>
      <c r="B939" s="44"/>
      <c r="C939" s="298" t="s">
        <v>334</v>
      </c>
      <c r="D939" s="299" t="s">
        <v>334</v>
      </c>
      <c r="E939" s="300" t="s">
        <v>19</v>
      </c>
      <c r="F939" s="301">
        <v>71.620999999999995</v>
      </c>
      <c r="G939" s="38"/>
      <c r="H939" s="44"/>
    </row>
    <row r="940" s="2" customFormat="1" ht="16.8" customHeight="1">
      <c r="A940" s="38"/>
      <c r="B940" s="44"/>
      <c r="C940" s="302" t="s">
        <v>334</v>
      </c>
      <c r="D940" s="302" t="s">
        <v>1912</v>
      </c>
      <c r="E940" s="17" t="s">
        <v>19</v>
      </c>
      <c r="F940" s="303">
        <v>71.620999999999995</v>
      </c>
      <c r="G940" s="38"/>
      <c r="H940" s="44"/>
    </row>
    <row r="941" s="2" customFormat="1" ht="16.8" customHeight="1">
      <c r="A941" s="38"/>
      <c r="B941" s="44"/>
      <c r="C941" s="298" t="s">
        <v>851</v>
      </c>
      <c r="D941" s="299" t="s">
        <v>851</v>
      </c>
      <c r="E941" s="300" t="s">
        <v>19</v>
      </c>
      <c r="F941" s="301">
        <v>2</v>
      </c>
      <c r="G941" s="38"/>
      <c r="H941" s="44"/>
    </row>
    <row r="942" s="2" customFormat="1" ht="16.8" customHeight="1">
      <c r="A942" s="38"/>
      <c r="B942" s="44"/>
      <c r="C942" s="302" t="s">
        <v>851</v>
      </c>
      <c r="D942" s="302" t="s">
        <v>2125</v>
      </c>
      <c r="E942" s="17" t="s">
        <v>19</v>
      </c>
      <c r="F942" s="303">
        <v>2</v>
      </c>
      <c r="G942" s="38"/>
      <c r="H942" s="44"/>
    </row>
    <row r="943" s="2" customFormat="1" ht="16.8" customHeight="1">
      <c r="A943" s="38"/>
      <c r="B943" s="44"/>
      <c r="C943" s="298" t="s">
        <v>858</v>
      </c>
      <c r="D943" s="299" t="s">
        <v>858</v>
      </c>
      <c r="E943" s="300" t="s">
        <v>19</v>
      </c>
      <c r="F943" s="301">
        <v>4</v>
      </c>
      <c r="G943" s="38"/>
      <c r="H943" s="44"/>
    </row>
    <row r="944" s="2" customFormat="1" ht="16.8" customHeight="1">
      <c r="A944" s="38"/>
      <c r="B944" s="44"/>
      <c r="C944" s="302" t="s">
        <v>858</v>
      </c>
      <c r="D944" s="302" t="s">
        <v>2130</v>
      </c>
      <c r="E944" s="17" t="s">
        <v>19</v>
      </c>
      <c r="F944" s="303">
        <v>4</v>
      </c>
      <c r="G944" s="38"/>
      <c r="H944" s="44"/>
    </row>
    <row r="945" s="2" customFormat="1" ht="16.8" customHeight="1">
      <c r="A945" s="38"/>
      <c r="B945" s="44"/>
      <c r="C945" s="298" t="s">
        <v>869</v>
      </c>
      <c r="D945" s="299" t="s">
        <v>869</v>
      </c>
      <c r="E945" s="300" t="s">
        <v>19</v>
      </c>
      <c r="F945" s="301">
        <v>1</v>
      </c>
      <c r="G945" s="38"/>
      <c r="H945" s="44"/>
    </row>
    <row r="946" s="2" customFormat="1" ht="16.8" customHeight="1">
      <c r="A946" s="38"/>
      <c r="B946" s="44"/>
      <c r="C946" s="302" t="s">
        <v>869</v>
      </c>
      <c r="D946" s="302" t="s">
        <v>2139</v>
      </c>
      <c r="E946" s="17" t="s">
        <v>19</v>
      </c>
      <c r="F946" s="303">
        <v>1</v>
      </c>
      <c r="G946" s="38"/>
      <c r="H946" s="44"/>
    </row>
    <row r="947" s="2" customFormat="1" ht="16.8" customHeight="1">
      <c r="A947" s="38"/>
      <c r="B947" s="44"/>
      <c r="C947" s="298" t="s">
        <v>876</v>
      </c>
      <c r="D947" s="299" t="s">
        <v>876</v>
      </c>
      <c r="E947" s="300" t="s">
        <v>19</v>
      </c>
      <c r="F947" s="301">
        <v>18.024000000000001</v>
      </c>
      <c r="G947" s="38"/>
      <c r="H947" s="44"/>
    </row>
    <row r="948" s="2" customFormat="1" ht="16.8" customHeight="1">
      <c r="A948" s="38"/>
      <c r="B948" s="44"/>
      <c r="C948" s="302" t="s">
        <v>19</v>
      </c>
      <c r="D948" s="302" t="s">
        <v>2096</v>
      </c>
      <c r="E948" s="17" t="s">
        <v>19</v>
      </c>
      <c r="F948" s="303">
        <v>0</v>
      </c>
      <c r="G948" s="38"/>
      <c r="H948" s="44"/>
    </row>
    <row r="949" s="2" customFormat="1" ht="16.8" customHeight="1">
      <c r="A949" s="38"/>
      <c r="B949" s="44"/>
      <c r="C949" s="302" t="s">
        <v>876</v>
      </c>
      <c r="D949" s="302" t="s">
        <v>2145</v>
      </c>
      <c r="E949" s="17" t="s">
        <v>19</v>
      </c>
      <c r="F949" s="303">
        <v>18.024000000000001</v>
      </c>
      <c r="G949" s="38"/>
      <c r="H949" s="44"/>
    </row>
    <row r="950" s="2" customFormat="1" ht="16.8" customHeight="1">
      <c r="A950" s="38"/>
      <c r="B950" s="44"/>
      <c r="C950" s="298" t="s">
        <v>884</v>
      </c>
      <c r="D950" s="299" t="s">
        <v>884</v>
      </c>
      <c r="E950" s="300" t="s">
        <v>19</v>
      </c>
      <c r="F950" s="301">
        <v>0.78500000000000003</v>
      </c>
      <c r="G950" s="38"/>
      <c r="H950" s="44"/>
    </row>
    <row r="951" s="2" customFormat="1" ht="16.8" customHeight="1">
      <c r="A951" s="38"/>
      <c r="B951" s="44"/>
      <c r="C951" s="302" t="s">
        <v>884</v>
      </c>
      <c r="D951" s="302" t="s">
        <v>2154</v>
      </c>
      <c r="E951" s="17" t="s">
        <v>19</v>
      </c>
      <c r="F951" s="303">
        <v>0.78500000000000003</v>
      </c>
      <c r="G951" s="38"/>
      <c r="H951" s="44"/>
    </row>
    <row r="952" s="2" customFormat="1" ht="16.8" customHeight="1">
      <c r="A952" s="38"/>
      <c r="B952" s="44"/>
      <c r="C952" s="298" t="s">
        <v>891</v>
      </c>
      <c r="D952" s="299" t="s">
        <v>891</v>
      </c>
      <c r="E952" s="300" t="s">
        <v>19</v>
      </c>
      <c r="F952" s="301">
        <v>3.2519999999999998</v>
      </c>
      <c r="G952" s="38"/>
      <c r="H952" s="44"/>
    </row>
    <row r="953" s="2" customFormat="1" ht="16.8" customHeight="1">
      <c r="A953" s="38"/>
      <c r="B953" s="44"/>
      <c r="C953" s="302" t="s">
        <v>891</v>
      </c>
      <c r="D953" s="302" t="s">
        <v>2162</v>
      </c>
      <c r="E953" s="17" t="s">
        <v>19</v>
      </c>
      <c r="F953" s="303">
        <v>3.2519999999999998</v>
      </c>
      <c r="G953" s="38"/>
      <c r="H953" s="44"/>
    </row>
    <row r="954" s="2" customFormat="1" ht="16.8" customHeight="1">
      <c r="A954" s="38"/>
      <c r="B954" s="44"/>
      <c r="C954" s="298" t="s">
        <v>899</v>
      </c>
      <c r="D954" s="299" t="s">
        <v>899</v>
      </c>
      <c r="E954" s="300" t="s">
        <v>19</v>
      </c>
      <c r="F954" s="301">
        <v>3.8100000000000001</v>
      </c>
      <c r="G954" s="38"/>
      <c r="H954" s="44"/>
    </row>
    <row r="955" s="2" customFormat="1" ht="16.8" customHeight="1">
      <c r="A955" s="38"/>
      <c r="B955" s="44"/>
      <c r="C955" s="302" t="s">
        <v>19</v>
      </c>
      <c r="D955" s="302" t="s">
        <v>1904</v>
      </c>
      <c r="E955" s="17" t="s">
        <v>19</v>
      </c>
      <c r="F955" s="303">
        <v>0</v>
      </c>
      <c r="G955" s="38"/>
      <c r="H955" s="44"/>
    </row>
    <row r="956" s="2" customFormat="1" ht="16.8" customHeight="1">
      <c r="A956" s="38"/>
      <c r="B956" s="44"/>
      <c r="C956" s="302" t="s">
        <v>899</v>
      </c>
      <c r="D956" s="302" t="s">
        <v>2166</v>
      </c>
      <c r="E956" s="17" t="s">
        <v>19</v>
      </c>
      <c r="F956" s="303">
        <v>3.8100000000000001</v>
      </c>
      <c r="G956" s="38"/>
      <c r="H956" s="44"/>
    </row>
    <row r="957" s="2" customFormat="1" ht="16.8" customHeight="1">
      <c r="A957" s="38"/>
      <c r="B957" s="44"/>
      <c r="C957" s="298" t="s">
        <v>2173</v>
      </c>
      <c r="D957" s="299" t="s">
        <v>2173</v>
      </c>
      <c r="E957" s="300" t="s">
        <v>19</v>
      </c>
      <c r="F957" s="301">
        <v>0.505</v>
      </c>
      <c r="G957" s="38"/>
      <c r="H957" s="44"/>
    </row>
    <row r="958" s="2" customFormat="1" ht="16.8" customHeight="1">
      <c r="A958" s="38"/>
      <c r="B958" s="44"/>
      <c r="C958" s="302" t="s">
        <v>2173</v>
      </c>
      <c r="D958" s="302" t="s">
        <v>2174</v>
      </c>
      <c r="E958" s="17" t="s">
        <v>19</v>
      </c>
      <c r="F958" s="303">
        <v>0.505</v>
      </c>
      <c r="G958" s="38"/>
      <c r="H958" s="44"/>
    </row>
    <row r="959" s="2" customFormat="1" ht="16.8" customHeight="1">
      <c r="A959" s="38"/>
      <c r="B959" s="44"/>
      <c r="C959" s="298" t="s">
        <v>1827</v>
      </c>
      <c r="D959" s="299" t="s">
        <v>1827</v>
      </c>
      <c r="E959" s="300" t="s">
        <v>19</v>
      </c>
      <c r="F959" s="301">
        <v>7.3799999999999999</v>
      </c>
      <c r="G959" s="38"/>
      <c r="H959" s="44"/>
    </row>
    <row r="960" s="2" customFormat="1" ht="16.8" customHeight="1">
      <c r="A960" s="38"/>
      <c r="B960" s="44"/>
      <c r="C960" s="302" t="s">
        <v>1827</v>
      </c>
      <c r="D960" s="302" t="s">
        <v>2179</v>
      </c>
      <c r="E960" s="17" t="s">
        <v>19</v>
      </c>
      <c r="F960" s="303">
        <v>7.3799999999999999</v>
      </c>
      <c r="G960" s="38"/>
      <c r="H960" s="44"/>
    </row>
    <row r="961" s="2" customFormat="1" ht="16.8" customHeight="1">
      <c r="A961" s="38"/>
      <c r="B961" s="44"/>
      <c r="C961" s="298" t="s">
        <v>1689</v>
      </c>
      <c r="D961" s="299" t="s">
        <v>1689</v>
      </c>
      <c r="E961" s="300" t="s">
        <v>19</v>
      </c>
      <c r="F961" s="301">
        <v>37.332000000000001</v>
      </c>
      <c r="G961" s="38"/>
      <c r="H961" s="44"/>
    </row>
    <row r="962" s="2" customFormat="1" ht="16.8" customHeight="1">
      <c r="A962" s="38"/>
      <c r="B962" s="44"/>
      <c r="C962" s="302" t="s">
        <v>1689</v>
      </c>
      <c r="D962" s="302" t="s">
        <v>1924</v>
      </c>
      <c r="E962" s="17" t="s">
        <v>19</v>
      </c>
      <c r="F962" s="303">
        <v>37.332000000000001</v>
      </c>
      <c r="G962" s="38"/>
      <c r="H962" s="44"/>
    </row>
    <row r="963" s="2" customFormat="1" ht="16.8" customHeight="1">
      <c r="A963" s="38"/>
      <c r="B963" s="44"/>
      <c r="C963" s="298" t="s">
        <v>916</v>
      </c>
      <c r="D963" s="299" t="s">
        <v>916</v>
      </c>
      <c r="E963" s="300" t="s">
        <v>19</v>
      </c>
      <c r="F963" s="301">
        <v>1</v>
      </c>
      <c r="G963" s="38"/>
      <c r="H963" s="44"/>
    </row>
    <row r="964" s="2" customFormat="1" ht="16.8" customHeight="1">
      <c r="A964" s="38"/>
      <c r="B964" s="44"/>
      <c r="C964" s="302" t="s">
        <v>916</v>
      </c>
      <c r="D964" s="302" t="s">
        <v>2184</v>
      </c>
      <c r="E964" s="17" t="s">
        <v>19</v>
      </c>
      <c r="F964" s="303">
        <v>1</v>
      </c>
      <c r="G964" s="38"/>
      <c r="H964" s="44"/>
    </row>
    <row r="965" s="2" customFormat="1" ht="16.8" customHeight="1">
      <c r="A965" s="38"/>
      <c r="B965" s="44"/>
      <c r="C965" s="298" t="s">
        <v>923</v>
      </c>
      <c r="D965" s="299" t="s">
        <v>923</v>
      </c>
      <c r="E965" s="300" t="s">
        <v>19</v>
      </c>
      <c r="F965" s="301">
        <v>1</v>
      </c>
      <c r="G965" s="38"/>
      <c r="H965" s="44"/>
    </row>
    <row r="966" s="2" customFormat="1" ht="16.8" customHeight="1">
      <c r="A966" s="38"/>
      <c r="B966" s="44"/>
      <c r="C966" s="302" t="s">
        <v>923</v>
      </c>
      <c r="D966" s="302" t="s">
        <v>2116</v>
      </c>
      <c r="E966" s="17" t="s">
        <v>19</v>
      </c>
      <c r="F966" s="303">
        <v>1</v>
      </c>
      <c r="G966" s="38"/>
      <c r="H966" s="44"/>
    </row>
    <row r="967" s="2" customFormat="1" ht="16.8" customHeight="1">
      <c r="A967" s="38"/>
      <c r="B967" s="44"/>
      <c r="C967" s="298" t="s">
        <v>930</v>
      </c>
      <c r="D967" s="299" t="s">
        <v>930</v>
      </c>
      <c r="E967" s="300" t="s">
        <v>19</v>
      </c>
      <c r="F967" s="301">
        <v>1</v>
      </c>
      <c r="G967" s="38"/>
      <c r="H967" s="44"/>
    </row>
    <row r="968" s="2" customFormat="1" ht="16.8" customHeight="1">
      <c r="A968" s="38"/>
      <c r="B968" s="44"/>
      <c r="C968" s="302" t="s">
        <v>930</v>
      </c>
      <c r="D968" s="302" t="s">
        <v>2139</v>
      </c>
      <c r="E968" s="17" t="s">
        <v>19</v>
      </c>
      <c r="F968" s="303">
        <v>1</v>
      </c>
      <c r="G968" s="38"/>
      <c r="H968" s="44"/>
    </row>
    <row r="969" s="2" customFormat="1" ht="16.8" customHeight="1">
      <c r="A969" s="38"/>
      <c r="B969" s="44"/>
      <c r="C969" s="298" t="s">
        <v>938</v>
      </c>
      <c r="D969" s="299" t="s">
        <v>938</v>
      </c>
      <c r="E969" s="300" t="s">
        <v>19</v>
      </c>
      <c r="F969" s="301">
        <v>12</v>
      </c>
      <c r="G969" s="38"/>
      <c r="H969" s="44"/>
    </row>
    <row r="970" s="2" customFormat="1" ht="16.8" customHeight="1">
      <c r="A970" s="38"/>
      <c r="B970" s="44"/>
      <c r="C970" s="302" t="s">
        <v>938</v>
      </c>
      <c r="D970" s="302" t="s">
        <v>2198</v>
      </c>
      <c r="E970" s="17" t="s">
        <v>19</v>
      </c>
      <c r="F970" s="303">
        <v>12</v>
      </c>
      <c r="G970" s="38"/>
      <c r="H970" s="44"/>
    </row>
    <row r="971" s="2" customFormat="1" ht="16.8" customHeight="1">
      <c r="A971" s="38"/>
      <c r="B971" s="44"/>
      <c r="C971" s="298" t="s">
        <v>949</v>
      </c>
      <c r="D971" s="299" t="s">
        <v>949</v>
      </c>
      <c r="E971" s="300" t="s">
        <v>19</v>
      </c>
      <c r="F971" s="301">
        <v>3</v>
      </c>
      <c r="G971" s="38"/>
      <c r="H971" s="44"/>
    </row>
    <row r="972" s="2" customFormat="1" ht="16.8" customHeight="1">
      <c r="A972" s="38"/>
      <c r="B972" s="44"/>
      <c r="C972" s="302" t="s">
        <v>949</v>
      </c>
      <c r="D972" s="302" t="s">
        <v>2203</v>
      </c>
      <c r="E972" s="17" t="s">
        <v>19</v>
      </c>
      <c r="F972" s="303">
        <v>3</v>
      </c>
      <c r="G972" s="38"/>
      <c r="H972" s="44"/>
    </row>
    <row r="973" s="2" customFormat="1" ht="16.8" customHeight="1">
      <c r="A973" s="38"/>
      <c r="B973" s="44"/>
      <c r="C973" s="298" t="s">
        <v>956</v>
      </c>
      <c r="D973" s="299" t="s">
        <v>956</v>
      </c>
      <c r="E973" s="300" t="s">
        <v>19</v>
      </c>
      <c r="F973" s="301">
        <v>3.8959999999999999</v>
      </c>
      <c r="G973" s="38"/>
      <c r="H973" s="44"/>
    </row>
    <row r="974" s="2" customFormat="1" ht="16.8" customHeight="1">
      <c r="A974" s="38"/>
      <c r="B974" s="44"/>
      <c r="C974" s="302" t="s">
        <v>956</v>
      </c>
      <c r="D974" s="302" t="s">
        <v>2207</v>
      </c>
      <c r="E974" s="17" t="s">
        <v>19</v>
      </c>
      <c r="F974" s="303">
        <v>3.8959999999999999</v>
      </c>
      <c r="G974" s="38"/>
      <c r="H974" s="44"/>
    </row>
    <row r="975" s="2" customFormat="1" ht="16.8" customHeight="1">
      <c r="A975" s="38"/>
      <c r="B975" s="44"/>
      <c r="C975" s="298" t="s">
        <v>431</v>
      </c>
      <c r="D975" s="299" t="s">
        <v>431</v>
      </c>
      <c r="E975" s="300" t="s">
        <v>19</v>
      </c>
      <c r="F975" s="301">
        <v>10.5</v>
      </c>
      <c r="G975" s="38"/>
      <c r="H975" s="44"/>
    </row>
    <row r="976" s="2" customFormat="1" ht="16.8" customHeight="1">
      <c r="A976" s="38"/>
      <c r="B976" s="44"/>
      <c r="C976" s="302" t="s">
        <v>431</v>
      </c>
      <c r="D976" s="302" t="s">
        <v>2215</v>
      </c>
      <c r="E976" s="17" t="s">
        <v>19</v>
      </c>
      <c r="F976" s="303">
        <v>10.5</v>
      </c>
      <c r="G976" s="38"/>
      <c r="H976" s="44"/>
    </row>
    <row r="977" s="2" customFormat="1" ht="16.8" customHeight="1">
      <c r="A977" s="38"/>
      <c r="B977" s="44"/>
      <c r="C977" s="298" t="s">
        <v>432</v>
      </c>
      <c r="D977" s="299" t="s">
        <v>432</v>
      </c>
      <c r="E977" s="300" t="s">
        <v>19</v>
      </c>
      <c r="F977" s="301">
        <v>15.220000000000001</v>
      </c>
      <c r="G977" s="38"/>
      <c r="H977" s="44"/>
    </row>
    <row r="978" s="2" customFormat="1" ht="16.8" customHeight="1">
      <c r="A978" s="38"/>
      <c r="B978" s="44"/>
      <c r="C978" s="302" t="s">
        <v>432</v>
      </c>
      <c r="D978" s="302" t="s">
        <v>2220</v>
      </c>
      <c r="E978" s="17" t="s">
        <v>19</v>
      </c>
      <c r="F978" s="303">
        <v>15.220000000000001</v>
      </c>
      <c r="G978" s="38"/>
      <c r="H978" s="44"/>
    </row>
    <row r="979" s="2" customFormat="1" ht="16.8" customHeight="1">
      <c r="A979" s="38"/>
      <c r="B979" s="44"/>
      <c r="C979" s="298" t="s">
        <v>963</v>
      </c>
      <c r="D979" s="299" t="s">
        <v>963</v>
      </c>
      <c r="E979" s="300" t="s">
        <v>19</v>
      </c>
      <c r="F979" s="301">
        <v>2.4350000000000001</v>
      </c>
      <c r="G979" s="38"/>
      <c r="H979" s="44"/>
    </row>
    <row r="980" s="2" customFormat="1" ht="16.8" customHeight="1">
      <c r="A980" s="38"/>
      <c r="B980" s="44"/>
      <c r="C980" s="302" t="s">
        <v>963</v>
      </c>
      <c r="D980" s="302" t="s">
        <v>2224</v>
      </c>
      <c r="E980" s="17" t="s">
        <v>19</v>
      </c>
      <c r="F980" s="303">
        <v>2.4350000000000001</v>
      </c>
      <c r="G980" s="38"/>
      <c r="H980" s="44"/>
    </row>
    <row r="981" s="2" customFormat="1" ht="16.8" customHeight="1">
      <c r="A981" s="38"/>
      <c r="B981" s="44"/>
      <c r="C981" s="298" t="s">
        <v>970</v>
      </c>
      <c r="D981" s="299" t="s">
        <v>970</v>
      </c>
      <c r="E981" s="300" t="s">
        <v>19</v>
      </c>
      <c r="F981" s="301">
        <v>11.731</v>
      </c>
      <c r="G981" s="38"/>
      <c r="H981" s="44"/>
    </row>
    <row r="982" s="2" customFormat="1" ht="16.8" customHeight="1">
      <c r="A982" s="38"/>
      <c r="B982" s="44"/>
      <c r="C982" s="302" t="s">
        <v>970</v>
      </c>
      <c r="D982" s="302" t="s">
        <v>2229</v>
      </c>
      <c r="E982" s="17" t="s">
        <v>19</v>
      </c>
      <c r="F982" s="303">
        <v>11.731</v>
      </c>
      <c r="G982" s="38"/>
      <c r="H982" s="44"/>
    </row>
    <row r="983" s="2" customFormat="1" ht="16.8" customHeight="1">
      <c r="A983" s="38"/>
      <c r="B983" s="44"/>
      <c r="C983" s="298" t="s">
        <v>982</v>
      </c>
      <c r="D983" s="299" t="s">
        <v>982</v>
      </c>
      <c r="E983" s="300" t="s">
        <v>19</v>
      </c>
      <c r="F983" s="301">
        <v>105.57899999999999</v>
      </c>
      <c r="G983" s="38"/>
      <c r="H983" s="44"/>
    </row>
    <row r="984" s="2" customFormat="1" ht="16.8" customHeight="1">
      <c r="A984" s="38"/>
      <c r="B984" s="44"/>
      <c r="C984" s="302" t="s">
        <v>982</v>
      </c>
      <c r="D984" s="302" t="s">
        <v>2234</v>
      </c>
      <c r="E984" s="17" t="s">
        <v>19</v>
      </c>
      <c r="F984" s="303">
        <v>105.57899999999999</v>
      </c>
      <c r="G984" s="38"/>
      <c r="H984" s="44"/>
    </row>
    <row r="985" s="2" customFormat="1" ht="16.8" customHeight="1">
      <c r="A985" s="38"/>
      <c r="B985" s="44"/>
      <c r="C985" s="298" t="s">
        <v>2239</v>
      </c>
      <c r="D985" s="299" t="s">
        <v>2239</v>
      </c>
      <c r="E985" s="300" t="s">
        <v>19</v>
      </c>
      <c r="F985" s="301">
        <v>10.725</v>
      </c>
      <c r="G985" s="38"/>
      <c r="H985" s="44"/>
    </row>
    <row r="986" s="2" customFormat="1" ht="16.8" customHeight="1">
      <c r="A986" s="38"/>
      <c r="B986" s="44"/>
      <c r="C986" s="302" t="s">
        <v>2239</v>
      </c>
      <c r="D986" s="302" t="s">
        <v>2240</v>
      </c>
      <c r="E986" s="17" t="s">
        <v>19</v>
      </c>
      <c r="F986" s="303">
        <v>10.725</v>
      </c>
      <c r="G986" s="38"/>
      <c r="H986" s="44"/>
    </row>
    <row r="987" s="2" customFormat="1" ht="16.8" customHeight="1">
      <c r="A987" s="38"/>
      <c r="B987" s="44"/>
      <c r="C987" s="298" t="s">
        <v>999</v>
      </c>
      <c r="D987" s="299" t="s">
        <v>999</v>
      </c>
      <c r="E987" s="300" t="s">
        <v>19</v>
      </c>
      <c r="F987" s="301">
        <v>1.006</v>
      </c>
      <c r="G987" s="38"/>
      <c r="H987" s="44"/>
    </row>
    <row r="988" s="2" customFormat="1" ht="16.8" customHeight="1">
      <c r="A988" s="38"/>
      <c r="B988" s="44"/>
      <c r="C988" s="302" t="s">
        <v>999</v>
      </c>
      <c r="D988" s="302" t="s">
        <v>2245</v>
      </c>
      <c r="E988" s="17" t="s">
        <v>19</v>
      </c>
      <c r="F988" s="303">
        <v>1.006</v>
      </c>
      <c r="G988" s="38"/>
      <c r="H988" s="44"/>
    </row>
    <row r="989" s="2" customFormat="1" ht="16.8" customHeight="1">
      <c r="A989" s="38"/>
      <c r="B989" s="44"/>
      <c r="C989" s="298" t="s">
        <v>1933</v>
      </c>
      <c r="D989" s="299" t="s">
        <v>1933</v>
      </c>
      <c r="E989" s="300" t="s">
        <v>19</v>
      </c>
      <c r="F989" s="301">
        <v>42.697000000000003</v>
      </c>
      <c r="G989" s="38"/>
      <c r="H989" s="44"/>
    </row>
    <row r="990" s="2" customFormat="1" ht="16.8" customHeight="1">
      <c r="A990" s="38"/>
      <c r="B990" s="44"/>
      <c r="C990" s="302" t="s">
        <v>1933</v>
      </c>
      <c r="D990" s="302" t="s">
        <v>1905</v>
      </c>
      <c r="E990" s="17" t="s">
        <v>19</v>
      </c>
      <c r="F990" s="303">
        <v>42.697000000000003</v>
      </c>
      <c r="G990" s="38"/>
      <c r="H990" s="44"/>
    </row>
    <row r="991" s="2" customFormat="1" ht="16.8" customHeight="1">
      <c r="A991" s="38"/>
      <c r="B991" s="44"/>
      <c r="C991" s="298" t="s">
        <v>1960</v>
      </c>
      <c r="D991" s="299" t="s">
        <v>1960</v>
      </c>
      <c r="E991" s="300" t="s">
        <v>19</v>
      </c>
      <c r="F991" s="301">
        <v>109.20699999999999</v>
      </c>
      <c r="G991" s="38"/>
      <c r="H991" s="44"/>
    </row>
    <row r="992" s="2" customFormat="1" ht="16.8" customHeight="1">
      <c r="A992" s="38"/>
      <c r="B992" s="44"/>
      <c r="C992" s="302" t="s">
        <v>1960</v>
      </c>
      <c r="D992" s="302" t="s">
        <v>1961</v>
      </c>
      <c r="E992" s="17" t="s">
        <v>19</v>
      </c>
      <c r="F992" s="303">
        <v>109.20699999999999</v>
      </c>
      <c r="G992" s="38"/>
      <c r="H992" s="44"/>
    </row>
    <row r="993" s="2" customFormat="1" ht="16.8" customHeight="1">
      <c r="A993" s="38"/>
      <c r="B993" s="44"/>
      <c r="C993" s="298" t="s">
        <v>403</v>
      </c>
      <c r="D993" s="299" t="s">
        <v>403</v>
      </c>
      <c r="E993" s="300" t="s">
        <v>19</v>
      </c>
      <c r="F993" s="301">
        <v>-3.024</v>
      </c>
      <c r="G993" s="38"/>
      <c r="H993" s="44"/>
    </row>
    <row r="994" s="2" customFormat="1" ht="16.8" customHeight="1">
      <c r="A994" s="38"/>
      <c r="B994" s="44"/>
      <c r="C994" s="302" t="s">
        <v>19</v>
      </c>
      <c r="D994" s="302" t="s">
        <v>1974</v>
      </c>
      <c r="E994" s="17" t="s">
        <v>19</v>
      </c>
      <c r="F994" s="303">
        <v>0</v>
      </c>
      <c r="G994" s="38"/>
      <c r="H994" s="44"/>
    </row>
    <row r="995" s="2" customFormat="1" ht="16.8" customHeight="1">
      <c r="A995" s="38"/>
      <c r="B995" s="44"/>
      <c r="C995" s="302" t="s">
        <v>403</v>
      </c>
      <c r="D995" s="302" t="s">
        <v>1975</v>
      </c>
      <c r="E995" s="17" t="s">
        <v>19</v>
      </c>
      <c r="F995" s="303">
        <v>-3.024</v>
      </c>
      <c r="G995" s="38"/>
      <c r="H995" s="44"/>
    </row>
    <row r="996" s="2" customFormat="1" ht="16.8" customHeight="1">
      <c r="A996" s="38"/>
      <c r="B996" s="44"/>
      <c r="C996" s="298" t="s">
        <v>308</v>
      </c>
      <c r="D996" s="299" t="s">
        <v>308</v>
      </c>
      <c r="E996" s="300" t="s">
        <v>19</v>
      </c>
      <c r="F996" s="301">
        <v>53.468000000000004</v>
      </c>
      <c r="G996" s="38"/>
      <c r="H996" s="44"/>
    </row>
    <row r="997" s="2" customFormat="1" ht="16.8" customHeight="1">
      <c r="A997" s="38"/>
      <c r="B997" s="44"/>
      <c r="C997" s="302" t="s">
        <v>308</v>
      </c>
      <c r="D997" s="302" t="s">
        <v>1896</v>
      </c>
      <c r="E997" s="17" t="s">
        <v>19</v>
      </c>
      <c r="F997" s="303">
        <v>53.468000000000004</v>
      </c>
      <c r="G997" s="38"/>
      <c r="H997" s="44"/>
    </row>
    <row r="998" s="2" customFormat="1" ht="16.8" customHeight="1">
      <c r="A998" s="38"/>
      <c r="B998" s="44"/>
      <c r="C998" s="298" t="s">
        <v>650</v>
      </c>
      <c r="D998" s="299" t="s">
        <v>650</v>
      </c>
      <c r="E998" s="300" t="s">
        <v>19</v>
      </c>
      <c r="F998" s="301">
        <v>0.51600000000000001</v>
      </c>
      <c r="G998" s="38"/>
      <c r="H998" s="44"/>
    </row>
    <row r="999" s="2" customFormat="1" ht="16.8" customHeight="1">
      <c r="A999" s="38"/>
      <c r="B999" s="44"/>
      <c r="C999" s="302" t="s">
        <v>650</v>
      </c>
      <c r="D999" s="302" t="s">
        <v>1994</v>
      </c>
      <c r="E999" s="17" t="s">
        <v>19</v>
      </c>
      <c r="F999" s="303">
        <v>0.51600000000000001</v>
      </c>
      <c r="G999" s="38"/>
      <c r="H999" s="44"/>
    </row>
    <row r="1000" s="2" customFormat="1" ht="16.8" customHeight="1">
      <c r="A1000" s="38"/>
      <c r="B1000" s="44"/>
      <c r="C1000" s="298" t="s">
        <v>319</v>
      </c>
      <c r="D1000" s="299" t="s">
        <v>319</v>
      </c>
      <c r="E1000" s="300" t="s">
        <v>19</v>
      </c>
      <c r="F1000" s="301">
        <v>175.15199999999999</v>
      </c>
      <c r="G1000" s="38"/>
      <c r="H1000" s="44"/>
    </row>
    <row r="1001" s="2" customFormat="1" ht="16.8" customHeight="1">
      <c r="A1001" s="38"/>
      <c r="B1001" s="44"/>
      <c r="C1001" s="302" t="s">
        <v>319</v>
      </c>
      <c r="D1001" s="302" t="s">
        <v>1906</v>
      </c>
      <c r="E1001" s="17" t="s">
        <v>19</v>
      </c>
      <c r="F1001" s="303">
        <v>175.15199999999999</v>
      </c>
      <c r="G1001" s="38"/>
      <c r="H1001" s="44"/>
    </row>
    <row r="1002" s="2" customFormat="1" ht="16.8" customHeight="1">
      <c r="A1002" s="38"/>
      <c r="B1002" s="44"/>
      <c r="C1002" s="298" t="s">
        <v>2056</v>
      </c>
      <c r="D1002" s="299" t="s">
        <v>2056</v>
      </c>
      <c r="E1002" s="300" t="s">
        <v>19</v>
      </c>
      <c r="F1002" s="301">
        <v>4.4660000000000002</v>
      </c>
      <c r="G1002" s="38"/>
      <c r="H1002" s="44"/>
    </row>
    <row r="1003" s="2" customFormat="1" ht="16.8" customHeight="1">
      <c r="A1003" s="38"/>
      <c r="B1003" s="44"/>
      <c r="C1003" s="302" t="s">
        <v>2056</v>
      </c>
      <c r="D1003" s="302" t="s">
        <v>2057</v>
      </c>
      <c r="E1003" s="17" t="s">
        <v>19</v>
      </c>
      <c r="F1003" s="303">
        <v>4.4660000000000002</v>
      </c>
      <c r="G1003" s="38"/>
      <c r="H1003" s="44"/>
    </row>
    <row r="1004" s="2" customFormat="1" ht="16.8" customHeight="1">
      <c r="A1004" s="38"/>
      <c r="B1004" s="44"/>
      <c r="C1004" s="298" t="s">
        <v>2077</v>
      </c>
      <c r="D1004" s="299" t="s">
        <v>2077</v>
      </c>
      <c r="E1004" s="300" t="s">
        <v>19</v>
      </c>
      <c r="F1004" s="301">
        <v>2.0299999999999998</v>
      </c>
      <c r="G1004" s="38"/>
      <c r="H1004" s="44"/>
    </row>
    <row r="1005" s="2" customFormat="1" ht="16.8" customHeight="1">
      <c r="A1005" s="38"/>
      <c r="B1005" s="44"/>
      <c r="C1005" s="302" t="s">
        <v>2077</v>
      </c>
      <c r="D1005" s="302" t="s">
        <v>2078</v>
      </c>
      <c r="E1005" s="17" t="s">
        <v>19</v>
      </c>
      <c r="F1005" s="303">
        <v>2.0299999999999998</v>
      </c>
      <c r="G1005" s="38"/>
      <c r="H1005" s="44"/>
    </row>
    <row r="1006" s="2" customFormat="1" ht="16.8" customHeight="1">
      <c r="A1006" s="38"/>
      <c r="B1006" s="44"/>
      <c r="C1006" s="298" t="s">
        <v>417</v>
      </c>
      <c r="D1006" s="299" t="s">
        <v>417</v>
      </c>
      <c r="E1006" s="300" t="s">
        <v>19</v>
      </c>
      <c r="F1006" s="301">
        <v>4.4660000000000002</v>
      </c>
      <c r="G1006" s="38"/>
      <c r="H1006" s="44"/>
    </row>
    <row r="1007" s="2" customFormat="1" ht="16.8" customHeight="1">
      <c r="A1007" s="38"/>
      <c r="B1007" s="44"/>
      <c r="C1007" s="302" t="s">
        <v>417</v>
      </c>
      <c r="D1007" s="302" t="s">
        <v>2057</v>
      </c>
      <c r="E1007" s="17" t="s">
        <v>19</v>
      </c>
      <c r="F1007" s="303">
        <v>4.4660000000000002</v>
      </c>
      <c r="G1007" s="38"/>
      <c r="H1007" s="44"/>
    </row>
    <row r="1008" s="2" customFormat="1" ht="16.8" customHeight="1">
      <c r="A1008" s="38"/>
      <c r="B1008" s="44"/>
      <c r="C1008" s="298" t="s">
        <v>1648</v>
      </c>
      <c r="D1008" s="299" t="s">
        <v>1648</v>
      </c>
      <c r="E1008" s="300" t="s">
        <v>19</v>
      </c>
      <c r="F1008" s="301">
        <v>2.8799999999999999</v>
      </c>
      <c r="G1008" s="38"/>
      <c r="H1008" s="44"/>
    </row>
    <row r="1009" s="2" customFormat="1" ht="16.8" customHeight="1">
      <c r="A1009" s="38"/>
      <c r="B1009" s="44"/>
      <c r="C1009" s="302" t="s">
        <v>1648</v>
      </c>
      <c r="D1009" s="302" t="s">
        <v>2098</v>
      </c>
      <c r="E1009" s="17" t="s">
        <v>19</v>
      </c>
      <c r="F1009" s="303">
        <v>2.8799999999999999</v>
      </c>
      <c r="G1009" s="38"/>
      <c r="H1009" s="44"/>
    </row>
    <row r="1010" s="2" customFormat="1" ht="16.8" customHeight="1">
      <c r="A1010" s="38"/>
      <c r="B1010" s="44"/>
      <c r="C1010" s="298" t="s">
        <v>1655</v>
      </c>
      <c r="D1010" s="299" t="s">
        <v>1655</v>
      </c>
      <c r="E1010" s="300" t="s">
        <v>19</v>
      </c>
      <c r="F1010" s="301">
        <v>1.8700000000000001</v>
      </c>
      <c r="G1010" s="38"/>
      <c r="H1010" s="44"/>
    </row>
    <row r="1011" s="2" customFormat="1" ht="16.8" customHeight="1">
      <c r="A1011" s="38"/>
      <c r="B1011" s="44"/>
      <c r="C1011" s="302" t="s">
        <v>1655</v>
      </c>
      <c r="D1011" s="302" t="s">
        <v>2106</v>
      </c>
      <c r="E1011" s="17" t="s">
        <v>19</v>
      </c>
      <c r="F1011" s="303">
        <v>1.8700000000000001</v>
      </c>
      <c r="G1011" s="38"/>
      <c r="H1011" s="44"/>
    </row>
    <row r="1012" s="2" customFormat="1" ht="16.8" customHeight="1">
      <c r="A1012" s="38"/>
      <c r="B1012" s="44"/>
      <c r="C1012" s="298" t="s">
        <v>2146</v>
      </c>
      <c r="D1012" s="299" t="s">
        <v>2146</v>
      </c>
      <c r="E1012" s="300" t="s">
        <v>19</v>
      </c>
      <c r="F1012" s="301">
        <v>16.100000000000001</v>
      </c>
      <c r="G1012" s="38"/>
      <c r="H1012" s="44"/>
    </row>
    <row r="1013" s="2" customFormat="1" ht="16.8" customHeight="1">
      <c r="A1013" s="38"/>
      <c r="B1013" s="44"/>
      <c r="C1013" s="302" t="s">
        <v>2146</v>
      </c>
      <c r="D1013" s="302" t="s">
        <v>2147</v>
      </c>
      <c r="E1013" s="17" t="s">
        <v>19</v>
      </c>
      <c r="F1013" s="303">
        <v>16.100000000000001</v>
      </c>
      <c r="G1013" s="38"/>
      <c r="H1013" s="44"/>
    </row>
    <row r="1014" s="2" customFormat="1" ht="16.8" customHeight="1">
      <c r="A1014" s="38"/>
      <c r="B1014" s="44"/>
      <c r="C1014" s="298" t="s">
        <v>2155</v>
      </c>
      <c r="D1014" s="299" t="s">
        <v>2155</v>
      </c>
      <c r="E1014" s="300" t="s">
        <v>19</v>
      </c>
      <c r="F1014" s="301">
        <v>7.7999999999999998</v>
      </c>
      <c r="G1014" s="38"/>
      <c r="H1014" s="44"/>
    </row>
    <row r="1015" s="2" customFormat="1" ht="16.8" customHeight="1">
      <c r="A1015" s="38"/>
      <c r="B1015" s="44"/>
      <c r="C1015" s="302" t="s">
        <v>2155</v>
      </c>
      <c r="D1015" s="302" t="s">
        <v>2156</v>
      </c>
      <c r="E1015" s="17" t="s">
        <v>19</v>
      </c>
      <c r="F1015" s="303">
        <v>7.7999999999999998</v>
      </c>
      <c r="G1015" s="38"/>
      <c r="H1015" s="44"/>
    </row>
    <row r="1016" s="2" customFormat="1" ht="16.8" customHeight="1">
      <c r="A1016" s="38"/>
      <c r="B1016" s="44"/>
      <c r="C1016" s="298" t="s">
        <v>2167</v>
      </c>
      <c r="D1016" s="299" t="s">
        <v>2167</v>
      </c>
      <c r="E1016" s="300" t="s">
        <v>19</v>
      </c>
      <c r="F1016" s="301">
        <v>3.8100000000000001</v>
      </c>
      <c r="G1016" s="38"/>
      <c r="H1016" s="44"/>
    </row>
    <row r="1017" s="2" customFormat="1" ht="16.8" customHeight="1">
      <c r="A1017" s="38"/>
      <c r="B1017" s="44"/>
      <c r="C1017" s="302" t="s">
        <v>2167</v>
      </c>
      <c r="D1017" s="302" t="s">
        <v>2168</v>
      </c>
      <c r="E1017" s="17" t="s">
        <v>19</v>
      </c>
      <c r="F1017" s="303">
        <v>3.8100000000000001</v>
      </c>
      <c r="G1017" s="38"/>
      <c r="H1017" s="44"/>
    </row>
    <row r="1018" s="2" customFormat="1" ht="16.8" customHeight="1">
      <c r="A1018" s="38"/>
      <c r="B1018" s="44"/>
      <c r="C1018" s="298" t="s">
        <v>2208</v>
      </c>
      <c r="D1018" s="299" t="s">
        <v>2208</v>
      </c>
      <c r="E1018" s="300" t="s">
        <v>19</v>
      </c>
      <c r="F1018" s="301">
        <v>11.6</v>
      </c>
      <c r="G1018" s="38"/>
      <c r="H1018" s="44"/>
    </row>
    <row r="1019" s="2" customFormat="1" ht="16.8" customHeight="1">
      <c r="A1019" s="38"/>
      <c r="B1019" s="44"/>
      <c r="C1019" s="302" t="s">
        <v>2208</v>
      </c>
      <c r="D1019" s="302" t="s">
        <v>2209</v>
      </c>
      <c r="E1019" s="17" t="s">
        <v>19</v>
      </c>
      <c r="F1019" s="303">
        <v>11.6</v>
      </c>
      <c r="G1019" s="38"/>
      <c r="H1019" s="44"/>
    </row>
    <row r="1020" s="2" customFormat="1" ht="16.8" customHeight="1">
      <c r="A1020" s="38"/>
      <c r="B1020" s="44"/>
      <c r="C1020" s="298" t="s">
        <v>623</v>
      </c>
      <c r="D1020" s="299" t="s">
        <v>623</v>
      </c>
      <c r="E1020" s="300" t="s">
        <v>19</v>
      </c>
      <c r="F1020" s="301">
        <v>-17.440000000000001</v>
      </c>
      <c r="G1020" s="38"/>
      <c r="H1020" s="44"/>
    </row>
    <row r="1021" s="2" customFormat="1" ht="16.8" customHeight="1">
      <c r="A1021" s="38"/>
      <c r="B1021" s="44"/>
      <c r="C1021" s="302" t="s">
        <v>623</v>
      </c>
      <c r="D1021" s="302" t="s">
        <v>1976</v>
      </c>
      <c r="E1021" s="17" t="s">
        <v>19</v>
      </c>
      <c r="F1021" s="303">
        <v>-17.440000000000001</v>
      </c>
      <c r="G1021" s="38"/>
      <c r="H1021" s="44"/>
    </row>
    <row r="1022" s="2" customFormat="1" ht="16.8" customHeight="1">
      <c r="A1022" s="38"/>
      <c r="B1022" s="44"/>
      <c r="C1022" s="298" t="s">
        <v>531</v>
      </c>
      <c r="D1022" s="299" t="s">
        <v>531</v>
      </c>
      <c r="E1022" s="300" t="s">
        <v>19</v>
      </c>
      <c r="F1022" s="301">
        <v>75.171999999999997</v>
      </c>
      <c r="G1022" s="38"/>
      <c r="H1022" s="44"/>
    </row>
    <row r="1023" s="2" customFormat="1" ht="16.8" customHeight="1">
      <c r="A1023" s="38"/>
      <c r="B1023" s="44"/>
      <c r="C1023" s="302" t="s">
        <v>531</v>
      </c>
      <c r="D1023" s="302" t="s">
        <v>1897</v>
      </c>
      <c r="E1023" s="17" t="s">
        <v>19</v>
      </c>
      <c r="F1023" s="303">
        <v>75.171999999999997</v>
      </c>
      <c r="G1023" s="38"/>
      <c r="H1023" s="44"/>
    </row>
    <row r="1024" s="2" customFormat="1" ht="16.8" customHeight="1">
      <c r="A1024" s="38"/>
      <c r="B1024" s="44"/>
      <c r="C1024" s="298" t="s">
        <v>1907</v>
      </c>
      <c r="D1024" s="299" t="s">
        <v>1907</v>
      </c>
      <c r="E1024" s="300" t="s">
        <v>19</v>
      </c>
      <c r="F1024" s="301">
        <v>0.56499999999999995</v>
      </c>
      <c r="G1024" s="38"/>
      <c r="H1024" s="44"/>
    </row>
    <row r="1025" s="2" customFormat="1" ht="16.8" customHeight="1">
      <c r="A1025" s="38"/>
      <c r="B1025" s="44"/>
      <c r="C1025" s="302" t="s">
        <v>1907</v>
      </c>
      <c r="D1025" s="302" t="s">
        <v>1908</v>
      </c>
      <c r="E1025" s="17" t="s">
        <v>19</v>
      </c>
      <c r="F1025" s="303">
        <v>0.56499999999999995</v>
      </c>
      <c r="G1025" s="38"/>
      <c r="H1025" s="44"/>
    </row>
    <row r="1026" s="2" customFormat="1" ht="16.8" customHeight="1">
      <c r="A1026" s="38"/>
      <c r="B1026" s="44"/>
      <c r="C1026" s="298" t="s">
        <v>1651</v>
      </c>
      <c r="D1026" s="299" t="s">
        <v>1651</v>
      </c>
      <c r="E1026" s="300" t="s">
        <v>19</v>
      </c>
      <c r="F1026" s="301">
        <v>2.8959999999999999</v>
      </c>
      <c r="G1026" s="38"/>
      <c r="H1026" s="44"/>
    </row>
    <row r="1027" s="2" customFormat="1" ht="16.8" customHeight="1">
      <c r="A1027" s="38"/>
      <c r="B1027" s="44"/>
      <c r="C1027" s="302" t="s">
        <v>1651</v>
      </c>
      <c r="D1027" s="302" t="s">
        <v>2099</v>
      </c>
      <c r="E1027" s="17" t="s">
        <v>19</v>
      </c>
      <c r="F1027" s="303">
        <v>2.8959999999999999</v>
      </c>
      <c r="G1027" s="38"/>
      <c r="H1027" s="44"/>
    </row>
    <row r="1028" s="2" customFormat="1" ht="16.8" customHeight="1">
      <c r="A1028" s="38"/>
      <c r="B1028" s="44"/>
      <c r="C1028" s="298" t="s">
        <v>1657</v>
      </c>
      <c r="D1028" s="299" t="s">
        <v>1657</v>
      </c>
      <c r="E1028" s="300" t="s">
        <v>19</v>
      </c>
      <c r="F1028" s="301">
        <v>4.8940000000000001</v>
      </c>
      <c r="G1028" s="38"/>
      <c r="H1028" s="44"/>
    </row>
    <row r="1029" s="2" customFormat="1" ht="16.8" customHeight="1">
      <c r="A1029" s="38"/>
      <c r="B1029" s="44"/>
      <c r="C1029" s="302" t="s">
        <v>1657</v>
      </c>
      <c r="D1029" s="302" t="s">
        <v>2107</v>
      </c>
      <c r="E1029" s="17" t="s">
        <v>19</v>
      </c>
      <c r="F1029" s="303">
        <v>4.8940000000000001</v>
      </c>
      <c r="G1029" s="38"/>
      <c r="H1029" s="44"/>
    </row>
    <row r="1030" s="2" customFormat="1" ht="16.8" customHeight="1">
      <c r="A1030" s="38"/>
      <c r="B1030" s="44"/>
      <c r="C1030" s="298" t="s">
        <v>2148</v>
      </c>
      <c r="D1030" s="299" t="s">
        <v>2148</v>
      </c>
      <c r="E1030" s="300" t="s">
        <v>19</v>
      </c>
      <c r="F1030" s="301">
        <v>34.124000000000002</v>
      </c>
      <c r="G1030" s="38"/>
      <c r="H1030" s="44"/>
    </row>
    <row r="1031" s="2" customFormat="1" ht="16.8" customHeight="1">
      <c r="A1031" s="38"/>
      <c r="B1031" s="44"/>
      <c r="C1031" s="302" t="s">
        <v>2148</v>
      </c>
      <c r="D1031" s="302" t="s">
        <v>2149</v>
      </c>
      <c r="E1031" s="17" t="s">
        <v>19</v>
      </c>
      <c r="F1031" s="303">
        <v>34.124000000000002</v>
      </c>
      <c r="G1031" s="38"/>
      <c r="H1031" s="44"/>
    </row>
    <row r="1032" s="2" customFormat="1" ht="16.8" customHeight="1">
      <c r="A1032" s="38"/>
      <c r="B1032" s="44"/>
      <c r="C1032" s="298" t="s">
        <v>2157</v>
      </c>
      <c r="D1032" s="299" t="s">
        <v>2157</v>
      </c>
      <c r="E1032" s="300" t="s">
        <v>19</v>
      </c>
      <c r="F1032" s="301">
        <v>8.5850000000000009</v>
      </c>
      <c r="G1032" s="38"/>
      <c r="H1032" s="44"/>
    </row>
    <row r="1033" s="2" customFormat="1" ht="16.8" customHeight="1">
      <c r="A1033" s="38"/>
      <c r="B1033" s="44"/>
      <c r="C1033" s="302" t="s">
        <v>2157</v>
      </c>
      <c r="D1033" s="302" t="s">
        <v>2158</v>
      </c>
      <c r="E1033" s="17" t="s">
        <v>19</v>
      </c>
      <c r="F1033" s="303">
        <v>8.5850000000000009</v>
      </c>
      <c r="G1033" s="38"/>
      <c r="H1033" s="44"/>
    </row>
    <row r="1034" s="2" customFormat="1" ht="16.8" customHeight="1">
      <c r="A1034" s="38"/>
      <c r="B1034" s="44"/>
      <c r="C1034" s="298" t="s">
        <v>2210</v>
      </c>
      <c r="D1034" s="299" t="s">
        <v>2210</v>
      </c>
      <c r="E1034" s="300" t="s">
        <v>19</v>
      </c>
      <c r="F1034" s="301">
        <v>15.496</v>
      </c>
      <c r="G1034" s="38"/>
      <c r="H1034" s="44"/>
    </row>
    <row r="1035" s="2" customFormat="1" ht="16.8" customHeight="1">
      <c r="A1035" s="38"/>
      <c r="B1035" s="44"/>
      <c r="C1035" s="302" t="s">
        <v>2210</v>
      </c>
      <c r="D1035" s="302" t="s">
        <v>2211</v>
      </c>
      <c r="E1035" s="17" t="s">
        <v>19</v>
      </c>
      <c r="F1035" s="303">
        <v>15.496</v>
      </c>
      <c r="G1035" s="38"/>
      <c r="H1035" s="44"/>
    </row>
    <row r="1036" s="2" customFormat="1" ht="16.8" customHeight="1">
      <c r="A1036" s="38"/>
      <c r="B1036" s="44"/>
      <c r="C1036" s="298" t="s">
        <v>1977</v>
      </c>
      <c r="D1036" s="299" t="s">
        <v>1977</v>
      </c>
      <c r="E1036" s="300" t="s">
        <v>19</v>
      </c>
      <c r="F1036" s="301">
        <v>197.94999999999999</v>
      </c>
      <c r="G1036" s="38"/>
      <c r="H1036" s="44"/>
    </row>
    <row r="1037" s="2" customFormat="1" ht="16.8" customHeight="1">
      <c r="A1037" s="38"/>
      <c r="B1037" s="44"/>
      <c r="C1037" s="302" t="s">
        <v>1977</v>
      </c>
      <c r="D1037" s="302" t="s">
        <v>1978</v>
      </c>
      <c r="E1037" s="17" t="s">
        <v>19</v>
      </c>
      <c r="F1037" s="303">
        <v>197.94999999999999</v>
      </c>
      <c r="G1037" s="38"/>
      <c r="H1037" s="44"/>
    </row>
    <row r="1038" s="2" customFormat="1" ht="16.8" customHeight="1">
      <c r="A1038" s="38"/>
      <c r="B1038" s="44"/>
      <c r="C1038" s="298" t="s">
        <v>1898</v>
      </c>
      <c r="D1038" s="299" t="s">
        <v>1898</v>
      </c>
      <c r="E1038" s="300" t="s">
        <v>19</v>
      </c>
      <c r="F1038" s="301">
        <v>37.585999999999999</v>
      </c>
      <c r="G1038" s="38"/>
      <c r="H1038" s="44"/>
    </row>
    <row r="1039" s="2" customFormat="1" ht="16.8" customHeight="1">
      <c r="A1039" s="38"/>
      <c r="B1039" s="44"/>
      <c r="C1039" s="302" t="s">
        <v>1898</v>
      </c>
      <c r="D1039" s="302" t="s">
        <v>1899</v>
      </c>
      <c r="E1039" s="17" t="s">
        <v>19</v>
      </c>
      <c r="F1039" s="303">
        <v>37.585999999999999</v>
      </c>
      <c r="G1039" s="38"/>
      <c r="H1039" s="44"/>
    </row>
    <row r="1040" s="2" customFormat="1" ht="16.8" customHeight="1">
      <c r="A1040" s="38"/>
      <c r="B1040" s="44"/>
      <c r="C1040" s="298" t="s">
        <v>1909</v>
      </c>
      <c r="D1040" s="299" t="s">
        <v>1909</v>
      </c>
      <c r="E1040" s="300" t="s">
        <v>19</v>
      </c>
      <c r="F1040" s="301">
        <v>218.41399999999999</v>
      </c>
      <c r="G1040" s="38"/>
      <c r="H1040" s="44"/>
    </row>
    <row r="1041" s="2" customFormat="1" ht="16.8" customHeight="1">
      <c r="A1041" s="38"/>
      <c r="B1041" s="44"/>
      <c r="C1041" s="302" t="s">
        <v>1909</v>
      </c>
      <c r="D1041" s="302" t="s">
        <v>1910</v>
      </c>
      <c r="E1041" s="17" t="s">
        <v>19</v>
      </c>
      <c r="F1041" s="303">
        <v>218.41399999999999</v>
      </c>
      <c r="G1041" s="38"/>
      <c r="H1041" s="44"/>
    </row>
    <row r="1042" s="2" customFormat="1" ht="16.8" customHeight="1">
      <c r="A1042" s="38"/>
      <c r="B1042" s="44"/>
      <c r="C1042" s="298" t="s">
        <v>1653</v>
      </c>
      <c r="D1042" s="299" t="s">
        <v>1653</v>
      </c>
      <c r="E1042" s="300" t="s">
        <v>19</v>
      </c>
      <c r="F1042" s="301">
        <v>8.4160000000000004</v>
      </c>
      <c r="G1042" s="38"/>
      <c r="H1042" s="44"/>
    </row>
    <row r="1043" s="2" customFormat="1" ht="16.8" customHeight="1">
      <c r="A1043" s="38"/>
      <c r="B1043" s="44"/>
      <c r="C1043" s="302" t="s">
        <v>1653</v>
      </c>
      <c r="D1043" s="302" t="s">
        <v>2100</v>
      </c>
      <c r="E1043" s="17" t="s">
        <v>19</v>
      </c>
      <c r="F1043" s="303">
        <v>8.4160000000000004</v>
      </c>
      <c r="G1043" s="38"/>
      <c r="H1043" s="44"/>
    </row>
    <row r="1044" s="2" customFormat="1" ht="16.8" customHeight="1">
      <c r="A1044" s="38"/>
      <c r="B1044" s="44"/>
      <c r="C1044" s="298" t="s">
        <v>1911</v>
      </c>
      <c r="D1044" s="299" t="s">
        <v>1911</v>
      </c>
      <c r="E1044" s="300" t="s">
        <v>19</v>
      </c>
      <c r="F1044" s="301">
        <v>71.620999999999995</v>
      </c>
      <c r="G1044" s="38"/>
      <c r="H1044" s="44"/>
    </row>
    <row r="1045" s="2" customFormat="1" ht="16.8" customHeight="1">
      <c r="A1045" s="38"/>
      <c r="B1045" s="44"/>
      <c r="C1045" s="302" t="s">
        <v>1911</v>
      </c>
      <c r="D1045" s="302" t="s">
        <v>1912</v>
      </c>
      <c r="E1045" s="17" t="s">
        <v>19</v>
      </c>
      <c r="F1045" s="303">
        <v>71.620999999999995</v>
      </c>
      <c r="G1045" s="38"/>
      <c r="H1045" s="44"/>
    </row>
    <row r="1046" s="2" customFormat="1" ht="26.4" customHeight="1">
      <c r="A1046" s="38"/>
      <c r="B1046" s="44"/>
      <c r="C1046" s="297" t="s">
        <v>6905</v>
      </c>
      <c r="D1046" s="297" t="s">
        <v>115</v>
      </c>
      <c r="E1046" s="38"/>
      <c r="F1046" s="38"/>
      <c r="G1046" s="38"/>
      <c r="H1046" s="44"/>
    </row>
    <row r="1047" s="2" customFormat="1" ht="16.8" customHeight="1">
      <c r="A1047" s="38"/>
      <c r="B1047" s="44"/>
      <c r="C1047" s="298" t="s">
        <v>239</v>
      </c>
      <c r="D1047" s="299" t="s">
        <v>239</v>
      </c>
      <c r="E1047" s="300" t="s">
        <v>19</v>
      </c>
      <c r="F1047" s="301">
        <v>1.7669999999999999</v>
      </c>
      <c r="G1047" s="38"/>
      <c r="H1047" s="44"/>
    </row>
    <row r="1048" s="2" customFormat="1" ht="16.8" customHeight="1">
      <c r="A1048" s="38"/>
      <c r="B1048" s="44"/>
      <c r="C1048" s="302" t="s">
        <v>239</v>
      </c>
      <c r="D1048" s="302" t="s">
        <v>2255</v>
      </c>
      <c r="E1048" s="17" t="s">
        <v>19</v>
      </c>
      <c r="F1048" s="303">
        <v>1.7669999999999999</v>
      </c>
      <c r="G1048" s="38"/>
      <c r="H1048" s="44"/>
    </row>
    <row r="1049" s="2" customFormat="1" ht="26.4" customHeight="1">
      <c r="A1049" s="38"/>
      <c r="B1049" s="44"/>
      <c r="C1049" s="297" t="s">
        <v>6906</v>
      </c>
      <c r="D1049" s="297" t="s">
        <v>120</v>
      </c>
      <c r="E1049" s="38"/>
      <c r="F1049" s="38"/>
      <c r="G1049" s="38"/>
      <c r="H1049" s="44"/>
    </row>
    <row r="1050" s="2" customFormat="1" ht="16.8" customHeight="1">
      <c r="A1050" s="38"/>
      <c r="B1050" s="44"/>
      <c r="C1050" s="298" t="s">
        <v>239</v>
      </c>
      <c r="D1050" s="299" t="s">
        <v>239</v>
      </c>
      <c r="E1050" s="300" t="s">
        <v>19</v>
      </c>
      <c r="F1050" s="301">
        <v>196.5</v>
      </c>
      <c r="G1050" s="38"/>
      <c r="H1050" s="44"/>
    </row>
    <row r="1051" s="2" customFormat="1" ht="16.8" customHeight="1">
      <c r="A1051" s="38"/>
      <c r="B1051" s="44"/>
      <c r="C1051" s="302" t="s">
        <v>19</v>
      </c>
      <c r="D1051" s="302" t="s">
        <v>2267</v>
      </c>
      <c r="E1051" s="17" t="s">
        <v>19</v>
      </c>
      <c r="F1051" s="303">
        <v>0</v>
      </c>
      <c r="G1051" s="38"/>
      <c r="H1051" s="44"/>
    </row>
    <row r="1052" s="2" customFormat="1" ht="16.8" customHeight="1">
      <c r="A1052" s="38"/>
      <c r="B1052" s="44"/>
      <c r="C1052" s="302" t="s">
        <v>239</v>
      </c>
      <c r="D1052" s="302" t="s">
        <v>2268</v>
      </c>
      <c r="E1052" s="17" t="s">
        <v>19</v>
      </c>
      <c r="F1052" s="303">
        <v>196.5</v>
      </c>
      <c r="G1052" s="38"/>
      <c r="H1052" s="44"/>
    </row>
    <row r="1053" s="2" customFormat="1" ht="16.8" customHeight="1">
      <c r="A1053" s="38"/>
      <c r="B1053" s="44"/>
      <c r="C1053" s="298" t="s">
        <v>399</v>
      </c>
      <c r="D1053" s="299" t="s">
        <v>399</v>
      </c>
      <c r="E1053" s="300" t="s">
        <v>19</v>
      </c>
      <c r="F1053" s="301">
        <v>4.3230000000000004</v>
      </c>
      <c r="G1053" s="38"/>
      <c r="H1053" s="44"/>
    </row>
    <row r="1054" s="2" customFormat="1" ht="16.8" customHeight="1">
      <c r="A1054" s="38"/>
      <c r="B1054" s="44"/>
      <c r="C1054" s="302" t="s">
        <v>399</v>
      </c>
      <c r="D1054" s="302" t="s">
        <v>2327</v>
      </c>
      <c r="E1054" s="17" t="s">
        <v>19</v>
      </c>
      <c r="F1054" s="303">
        <v>4.3230000000000004</v>
      </c>
      <c r="G1054" s="38"/>
      <c r="H1054" s="44"/>
    </row>
    <row r="1055" s="2" customFormat="1" ht="16.8" customHeight="1">
      <c r="A1055" s="38"/>
      <c r="B1055" s="44"/>
      <c r="C1055" s="298" t="s">
        <v>603</v>
      </c>
      <c r="D1055" s="299" t="s">
        <v>603</v>
      </c>
      <c r="E1055" s="300" t="s">
        <v>19</v>
      </c>
      <c r="F1055" s="301">
        <v>19</v>
      </c>
      <c r="G1055" s="38"/>
      <c r="H1055" s="44"/>
    </row>
    <row r="1056" s="2" customFormat="1" ht="16.8" customHeight="1">
      <c r="A1056" s="38"/>
      <c r="B1056" s="44"/>
      <c r="C1056" s="302" t="s">
        <v>603</v>
      </c>
      <c r="D1056" s="302" t="s">
        <v>2342</v>
      </c>
      <c r="E1056" s="17" t="s">
        <v>19</v>
      </c>
      <c r="F1056" s="303">
        <v>19</v>
      </c>
      <c r="G1056" s="38"/>
      <c r="H1056" s="44"/>
    </row>
    <row r="1057" s="2" customFormat="1" ht="16.8" customHeight="1">
      <c r="A1057" s="38"/>
      <c r="B1057" s="44"/>
      <c r="C1057" s="298" t="s">
        <v>306</v>
      </c>
      <c r="D1057" s="299" t="s">
        <v>306</v>
      </c>
      <c r="E1057" s="300" t="s">
        <v>19</v>
      </c>
      <c r="F1057" s="301">
        <v>36.746000000000002</v>
      </c>
      <c r="G1057" s="38"/>
      <c r="H1057" s="44"/>
    </row>
    <row r="1058" s="2" customFormat="1" ht="16.8" customHeight="1">
      <c r="A1058" s="38"/>
      <c r="B1058" s="44"/>
      <c r="C1058" s="302" t="s">
        <v>19</v>
      </c>
      <c r="D1058" s="302" t="s">
        <v>2273</v>
      </c>
      <c r="E1058" s="17" t="s">
        <v>19</v>
      </c>
      <c r="F1058" s="303">
        <v>0</v>
      </c>
      <c r="G1058" s="38"/>
      <c r="H1058" s="44"/>
    </row>
    <row r="1059" s="2" customFormat="1" ht="16.8" customHeight="1">
      <c r="A1059" s="38"/>
      <c r="B1059" s="44"/>
      <c r="C1059" s="302" t="s">
        <v>19</v>
      </c>
      <c r="D1059" s="302" t="s">
        <v>2274</v>
      </c>
      <c r="E1059" s="17" t="s">
        <v>19</v>
      </c>
      <c r="F1059" s="303">
        <v>0</v>
      </c>
      <c r="G1059" s="38"/>
      <c r="H1059" s="44"/>
    </row>
    <row r="1060" s="2" customFormat="1" ht="16.8" customHeight="1">
      <c r="A1060" s="38"/>
      <c r="B1060" s="44"/>
      <c r="C1060" s="302" t="s">
        <v>306</v>
      </c>
      <c r="D1060" s="302" t="s">
        <v>2275</v>
      </c>
      <c r="E1060" s="17" t="s">
        <v>19</v>
      </c>
      <c r="F1060" s="303">
        <v>36.746000000000002</v>
      </c>
      <c r="G1060" s="38"/>
      <c r="H1060" s="44"/>
    </row>
    <row r="1061" s="2" customFormat="1" ht="16.8" customHeight="1">
      <c r="A1061" s="38"/>
      <c r="B1061" s="44"/>
      <c r="C1061" s="298" t="s">
        <v>408</v>
      </c>
      <c r="D1061" s="299" t="s">
        <v>408</v>
      </c>
      <c r="E1061" s="300" t="s">
        <v>19</v>
      </c>
      <c r="F1061" s="301">
        <v>14</v>
      </c>
      <c r="G1061" s="38"/>
      <c r="H1061" s="44"/>
    </row>
    <row r="1062" s="2" customFormat="1" ht="16.8" customHeight="1">
      <c r="A1062" s="38"/>
      <c r="B1062" s="44"/>
      <c r="C1062" s="302" t="s">
        <v>19</v>
      </c>
      <c r="D1062" s="302" t="s">
        <v>2382</v>
      </c>
      <c r="E1062" s="17" t="s">
        <v>19</v>
      </c>
      <c r="F1062" s="303">
        <v>0</v>
      </c>
      <c r="G1062" s="38"/>
      <c r="H1062" s="44"/>
    </row>
    <row r="1063" s="2" customFormat="1" ht="16.8" customHeight="1">
      <c r="A1063" s="38"/>
      <c r="B1063" s="44"/>
      <c r="C1063" s="302" t="s">
        <v>19</v>
      </c>
      <c r="D1063" s="302" t="s">
        <v>2383</v>
      </c>
      <c r="E1063" s="17" t="s">
        <v>19</v>
      </c>
      <c r="F1063" s="303">
        <v>0</v>
      </c>
      <c r="G1063" s="38"/>
      <c r="H1063" s="44"/>
    </row>
    <row r="1064" s="2" customFormat="1" ht="16.8" customHeight="1">
      <c r="A1064" s="38"/>
      <c r="B1064" s="44"/>
      <c r="C1064" s="302" t="s">
        <v>408</v>
      </c>
      <c r="D1064" s="302" t="s">
        <v>2384</v>
      </c>
      <c r="E1064" s="17" t="s">
        <v>19</v>
      </c>
      <c r="F1064" s="303">
        <v>14</v>
      </c>
      <c r="G1064" s="38"/>
      <c r="H1064" s="44"/>
    </row>
    <row r="1065" s="2" customFormat="1" ht="16.8" customHeight="1">
      <c r="A1065" s="38"/>
      <c r="B1065" s="44"/>
      <c r="C1065" s="298" t="s">
        <v>317</v>
      </c>
      <c r="D1065" s="299" t="s">
        <v>317</v>
      </c>
      <c r="E1065" s="300" t="s">
        <v>19</v>
      </c>
      <c r="F1065" s="301">
        <v>66.810000000000002</v>
      </c>
      <c r="G1065" s="38"/>
      <c r="H1065" s="44"/>
    </row>
    <row r="1066" s="2" customFormat="1" ht="16.8" customHeight="1">
      <c r="A1066" s="38"/>
      <c r="B1066" s="44"/>
      <c r="C1066" s="302" t="s">
        <v>317</v>
      </c>
      <c r="D1066" s="302" t="s">
        <v>2281</v>
      </c>
      <c r="E1066" s="17" t="s">
        <v>19</v>
      </c>
      <c r="F1066" s="303">
        <v>66.810000000000002</v>
      </c>
      <c r="G1066" s="38"/>
      <c r="H1066" s="44"/>
    </row>
    <row r="1067" s="2" customFormat="1" ht="16.8" customHeight="1">
      <c r="A1067" s="38"/>
      <c r="B1067" s="44"/>
      <c r="C1067" s="298" t="s">
        <v>334</v>
      </c>
      <c r="D1067" s="299" t="s">
        <v>334</v>
      </c>
      <c r="E1067" s="300" t="s">
        <v>19</v>
      </c>
      <c r="F1067" s="301">
        <v>18.699999999999999</v>
      </c>
      <c r="G1067" s="38"/>
      <c r="H1067" s="44"/>
    </row>
    <row r="1068" s="2" customFormat="1" ht="16.8" customHeight="1">
      <c r="A1068" s="38"/>
      <c r="B1068" s="44"/>
      <c r="C1068" s="302" t="s">
        <v>334</v>
      </c>
      <c r="D1068" s="302" t="s">
        <v>2287</v>
      </c>
      <c r="E1068" s="17" t="s">
        <v>19</v>
      </c>
      <c r="F1068" s="303">
        <v>18.699999999999999</v>
      </c>
      <c r="G1068" s="38"/>
      <c r="H1068" s="44"/>
    </row>
    <row r="1069" s="2" customFormat="1" ht="16.8" customHeight="1">
      <c r="A1069" s="38"/>
      <c r="B1069" s="44"/>
      <c r="C1069" s="298" t="s">
        <v>1689</v>
      </c>
      <c r="D1069" s="299" t="s">
        <v>1689</v>
      </c>
      <c r="E1069" s="300" t="s">
        <v>19</v>
      </c>
      <c r="F1069" s="301">
        <v>36.746000000000002</v>
      </c>
      <c r="G1069" s="38"/>
      <c r="H1069" s="44"/>
    </row>
    <row r="1070" s="2" customFormat="1" ht="16.8" customHeight="1">
      <c r="A1070" s="38"/>
      <c r="B1070" s="44"/>
      <c r="C1070" s="302" t="s">
        <v>19</v>
      </c>
      <c r="D1070" s="302" t="s">
        <v>2289</v>
      </c>
      <c r="E1070" s="17" t="s">
        <v>19</v>
      </c>
      <c r="F1070" s="303">
        <v>0</v>
      </c>
      <c r="G1070" s="38"/>
      <c r="H1070" s="44"/>
    </row>
    <row r="1071" s="2" customFormat="1" ht="16.8" customHeight="1">
      <c r="A1071" s="38"/>
      <c r="B1071" s="44"/>
      <c r="C1071" s="302" t="s">
        <v>1689</v>
      </c>
      <c r="D1071" s="302" t="s">
        <v>2290</v>
      </c>
      <c r="E1071" s="17" t="s">
        <v>19</v>
      </c>
      <c r="F1071" s="303">
        <v>36.746000000000002</v>
      </c>
      <c r="G1071" s="38"/>
      <c r="H1071" s="44"/>
    </row>
    <row r="1072" s="2" customFormat="1" ht="16.8" customHeight="1">
      <c r="A1072" s="38"/>
      <c r="B1072" s="44"/>
      <c r="C1072" s="298" t="s">
        <v>550</v>
      </c>
      <c r="D1072" s="299" t="s">
        <v>550</v>
      </c>
      <c r="E1072" s="300" t="s">
        <v>19</v>
      </c>
      <c r="F1072" s="301">
        <v>18.071000000000002</v>
      </c>
      <c r="G1072" s="38"/>
      <c r="H1072" s="44"/>
    </row>
    <row r="1073" s="2" customFormat="1" ht="16.8" customHeight="1">
      <c r="A1073" s="38"/>
      <c r="B1073" s="44"/>
      <c r="C1073" s="302" t="s">
        <v>550</v>
      </c>
      <c r="D1073" s="302" t="s">
        <v>2297</v>
      </c>
      <c r="E1073" s="17" t="s">
        <v>19</v>
      </c>
      <c r="F1073" s="303">
        <v>18.071000000000002</v>
      </c>
      <c r="G1073" s="38"/>
      <c r="H1073" s="44"/>
    </row>
    <row r="1074" s="2" customFormat="1" ht="16.8" customHeight="1">
      <c r="A1074" s="38"/>
      <c r="B1074" s="44"/>
      <c r="C1074" s="298" t="s">
        <v>1933</v>
      </c>
      <c r="D1074" s="299" t="s">
        <v>1933</v>
      </c>
      <c r="E1074" s="300" t="s">
        <v>19</v>
      </c>
      <c r="F1074" s="301">
        <v>14.352</v>
      </c>
      <c r="G1074" s="38"/>
      <c r="H1074" s="44"/>
    </row>
    <row r="1075" s="2" customFormat="1" ht="16.8" customHeight="1">
      <c r="A1075" s="38"/>
      <c r="B1075" s="44"/>
      <c r="C1075" s="302" t="s">
        <v>1933</v>
      </c>
      <c r="D1075" s="302" t="s">
        <v>2299</v>
      </c>
      <c r="E1075" s="17" t="s">
        <v>19</v>
      </c>
      <c r="F1075" s="303">
        <v>14.352</v>
      </c>
      <c r="G1075" s="38"/>
      <c r="H1075" s="44"/>
    </row>
    <row r="1076" s="2" customFormat="1" ht="16.8" customHeight="1">
      <c r="A1076" s="38"/>
      <c r="B1076" s="44"/>
      <c r="C1076" s="298" t="s">
        <v>358</v>
      </c>
      <c r="D1076" s="299" t="s">
        <v>358</v>
      </c>
      <c r="E1076" s="300" t="s">
        <v>19</v>
      </c>
      <c r="F1076" s="301">
        <v>24.398</v>
      </c>
      <c r="G1076" s="38"/>
      <c r="H1076" s="44"/>
    </row>
    <row r="1077" s="2" customFormat="1" ht="16.8" customHeight="1">
      <c r="A1077" s="38"/>
      <c r="B1077" s="44"/>
      <c r="C1077" s="302" t="s">
        <v>358</v>
      </c>
      <c r="D1077" s="302" t="s">
        <v>2303</v>
      </c>
      <c r="E1077" s="17" t="s">
        <v>19</v>
      </c>
      <c r="F1077" s="303">
        <v>24.398</v>
      </c>
      <c r="G1077" s="38"/>
      <c r="H1077" s="44"/>
    </row>
    <row r="1078" s="2" customFormat="1" ht="16.8" customHeight="1">
      <c r="A1078" s="38"/>
      <c r="B1078" s="44"/>
      <c r="C1078" s="298" t="s">
        <v>2328</v>
      </c>
      <c r="D1078" s="299" t="s">
        <v>2328</v>
      </c>
      <c r="E1078" s="300" t="s">
        <v>19</v>
      </c>
      <c r="F1078" s="301">
        <v>4.3230000000000004</v>
      </c>
      <c r="G1078" s="38"/>
      <c r="H1078" s="44"/>
    </row>
    <row r="1079" s="2" customFormat="1" ht="16.8" customHeight="1">
      <c r="A1079" s="38"/>
      <c r="B1079" s="44"/>
      <c r="C1079" s="302" t="s">
        <v>2328</v>
      </c>
      <c r="D1079" s="302" t="s">
        <v>2329</v>
      </c>
      <c r="E1079" s="17" t="s">
        <v>19</v>
      </c>
      <c r="F1079" s="303">
        <v>4.3230000000000004</v>
      </c>
      <c r="G1079" s="38"/>
      <c r="H1079" s="44"/>
    </row>
    <row r="1080" s="2" customFormat="1" ht="16.8" customHeight="1">
      <c r="A1080" s="38"/>
      <c r="B1080" s="44"/>
      <c r="C1080" s="298" t="s">
        <v>308</v>
      </c>
      <c r="D1080" s="299" t="s">
        <v>308</v>
      </c>
      <c r="E1080" s="300" t="s">
        <v>19</v>
      </c>
      <c r="F1080" s="301">
        <v>36.746000000000002</v>
      </c>
      <c r="G1080" s="38"/>
      <c r="H1080" s="44"/>
    </row>
    <row r="1081" s="2" customFormat="1" ht="16.8" customHeight="1">
      <c r="A1081" s="38"/>
      <c r="B1081" s="44"/>
      <c r="C1081" s="302" t="s">
        <v>308</v>
      </c>
      <c r="D1081" s="302" t="s">
        <v>2276</v>
      </c>
      <c r="E1081" s="17" t="s">
        <v>19</v>
      </c>
      <c r="F1081" s="303">
        <v>36.746000000000002</v>
      </c>
      <c r="G1081" s="38"/>
      <c r="H1081" s="44"/>
    </row>
    <row r="1082" s="2" customFormat="1" ht="16.8" customHeight="1">
      <c r="A1082" s="38"/>
      <c r="B1082" s="44"/>
      <c r="C1082" s="298" t="s">
        <v>1637</v>
      </c>
      <c r="D1082" s="299" t="s">
        <v>1637</v>
      </c>
      <c r="E1082" s="300" t="s">
        <v>19</v>
      </c>
      <c r="F1082" s="301">
        <v>-18.675000000000001</v>
      </c>
      <c r="G1082" s="38"/>
      <c r="H1082" s="44"/>
    </row>
    <row r="1083" s="2" customFormat="1" ht="16.8" customHeight="1">
      <c r="A1083" s="38"/>
      <c r="B1083" s="44"/>
      <c r="C1083" s="302" t="s">
        <v>1637</v>
      </c>
      <c r="D1083" s="302" t="s">
        <v>2291</v>
      </c>
      <c r="E1083" s="17" t="s">
        <v>19</v>
      </c>
      <c r="F1083" s="303">
        <v>-18.675000000000001</v>
      </c>
      <c r="G1083" s="38"/>
      <c r="H1083" s="44"/>
    </row>
    <row r="1084" s="2" customFormat="1" ht="16.8" customHeight="1">
      <c r="A1084" s="38"/>
      <c r="B1084" s="44"/>
      <c r="C1084" s="298" t="s">
        <v>360</v>
      </c>
      <c r="D1084" s="299" t="s">
        <v>360</v>
      </c>
      <c r="E1084" s="300" t="s">
        <v>19</v>
      </c>
      <c r="F1084" s="301">
        <v>24.641999999999999</v>
      </c>
      <c r="G1084" s="38"/>
      <c r="H1084" s="44"/>
    </row>
    <row r="1085" s="2" customFormat="1" ht="16.8" customHeight="1">
      <c r="A1085" s="38"/>
      <c r="B1085" s="44"/>
      <c r="C1085" s="302" t="s">
        <v>360</v>
      </c>
      <c r="D1085" s="302" t="s">
        <v>2304</v>
      </c>
      <c r="E1085" s="17" t="s">
        <v>19</v>
      </c>
      <c r="F1085" s="303">
        <v>24.641999999999999</v>
      </c>
      <c r="G1085" s="38"/>
      <c r="H1085" s="44"/>
    </row>
    <row r="1086" s="2" customFormat="1" ht="16.8" customHeight="1">
      <c r="A1086" s="38"/>
      <c r="B1086" s="44"/>
      <c r="C1086" s="298" t="s">
        <v>1692</v>
      </c>
      <c r="D1086" s="299" t="s">
        <v>1692</v>
      </c>
      <c r="E1086" s="300" t="s">
        <v>19</v>
      </c>
      <c r="F1086" s="301">
        <v>18.071000000000002</v>
      </c>
      <c r="G1086" s="38"/>
      <c r="H1086" s="44"/>
    </row>
    <row r="1087" s="2" customFormat="1" ht="16.8" customHeight="1">
      <c r="A1087" s="38"/>
      <c r="B1087" s="44"/>
      <c r="C1087" s="302" t="s">
        <v>1692</v>
      </c>
      <c r="D1087" s="302" t="s">
        <v>2292</v>
      </c>
      <c r="E1087" s="17" t="s">
        <v>19</v>
      </c>
      <c r="F1087" s="303">
        <v>18.071000000000002</v>
      </c>
      <c r="G1087" s="38"/>
      <c r="H1087" s="44"/>
    </row>
    <row r="1088" s="2" customFormat="1" ht="26.4" customHeight="1">
      <c r="A1088" s="38"/>
      <c r="B1088" s="44"/>
      <c r="C1088" s="297" t="s">
        <v>6907</v>
      </c>
      <c r="D1088" s="297" t="s">
        <v>123</v>
      </c>
      <c r="E1088" s="38"/>
      <c r="F1088" s="38"/>
      <c r="G1088" s="38"/>
      <c r="H1088" s="44"/>
    </row>
    <row r="1089" s="2" customFormat="1" ht="16.8" customHeight="1">
      <c r="A1089" s="38"/>
      <c r="B1089" s="44"/>
      <c r="C1089" s="298" t="s">
        <v>239</v>
      </c>
      <c r="D1089" s="299" t="s">
        <v>239</v>
      </c>
      <c r="E1089" s="300" t="s">
        <v>19</v>
      </c>
      <c r="F1089" s="301">
        <v>70</v>
      </c>
      <c r="G1089" s="38"/>
      <c r="H1089" s="44"/>
    </row>
    <row r="1090" s="2" customFormat="1" ht="16.8" customHeight="1">
      <c r="A1090" s="38"/>
      <c r="B1090" s="44"/>
      <c r="C1090" s="302" t="s">
        <v>239</v>
      </c>
      <c r="D1090" s="302" t="s">
        <v>2402</v>
      </c>
      <c r="E1090" s="17" t="s">
        <v>19</v>
      </c>
      <c r="F1090" s="303">
        <v>70</v>
      </c>
      <c r="G1090" s="38"/>
      <c r="H1090" s="44"/>
    </row>
    <row r="1091" s="2" customFormat="1" ht="16.8" customHeight="1">
      <c r="A1091" s="38"/>
      <c r="B1091" s="44"/>
      <c r="C1091" s="298" t="s">
        <v>1574</v>
      </c>
      <c r="D1091" s="299" t="s">
        <v>1574</v>
      </c>
      <c r="E1091" s="300" t="s">
        <v>19</v>
      </c>
      <c r="F1091" s="301">
        <v>1080.3109999999999</v>
      </c>
      <c r="G1091" s="38"/>
      <c r="H1091" s="44"/>
    </row>
    <row r="1092" s="2" customFormat="1" ht="16.8" customHeight="1">
      <c r="A1092" s="38"/>
      <c r="B1092" s="44"/>
      <c r="C1092" s="302" t="s">
        <v>1574</v>
      </c>
      <c r="D1092" s="302" t="s">
        <v>2470</v>
      </c>
      <c r="E1092" s="17" t="s">
        <v>19</v>
      </c>
      <c r="F1092" s="303">
        <v>1080.3109999999999</v>
      </c>
      <c r="G1092" s="38"/>
      <c r="H1092" s="44"/>
    </row>
    <row r="1093" s="2" customFormat="1" ht="16.8" customHeight="1">
      <c r="A1093" s="38"/>
      <c r="B1093" s="44"/>
      <c r="C1093" s="298" t="s">
        <v>372</v>
      </c>
      <c r="D1093" s="299" t="s">
        <v>372</v>
      </c>
      <c r="E1093" s="300" t="s">
        <v>19</v>
      </c>
      <c r="F1093" s="301">
        <v>2416.7689999999998</v>
      </c>
      <c r="G1093" s="38"/>
      <c r="H1093" s="44"/>
    </row>
    <row r="1094" s="2" customFormat="1" ht="16.8" customHeight="1">
      <c r="A1094" s="38"/>
      <c r="B1094" s="44"/>
      <c r="C1094" s="302" t="s">
        <v>372</v>
      </c>
      <c r="D1094" s="302" t="s">
        <v>2475</v>
      </c>
      <c r="E1094" s="17" t="s">
        <v>19</v>
      </c>
      <c r="F1094" s="303">
        <v>2416.7689999999998</v>
      </c>
      <c r="G1094" s="38"/>
      <c r="H1094" s="44"/>
    </row>
    <row r="1095" s="2" customFormat="1" ht="16.8" customHeight="1">
      <c r="A1095" s="38"/>
      <c r="B1095" s="44"/>
      <c r="C1095" s="298" t="s">
        <v>381</v>
      </c>
      <c r="D1095" s="299" t="s">
        <v>381</v>
      </c>
      <c r="E1095" s="300" t="s">
        <v>19</v>
      </c>
      <c r="F1095" s="301">
        <v>1447.1669999999999</v>
      </c>
      <c r="G1095" s="38"/>
      <c r="H1095" s="44"/>
    </row>
    <row r="1096" s="2" customFormat="1" ht="16.8" customHeight="1">
      <c r="A1096" s="38"/>
      <c r="B1096" s="44"/>
      <c r="C1096" s="302" t="s">
        <v>381</v>
      </c>
      <c r="D1096" s="302" t="s">
        <v>2472</v>
      </c>
      <c r="E1096" s="17" t="s">
        <v>19</v>
      </c>
      <c r="F1096" s="303">
        <v>1447.1669999999999</v>
      </c>
      <c r="G1096" s="38"/>
      <c r="H1096" s="44"/>
    </row>
    <row r="1097" s="2" customFormat="1" ht="16.8" customHeight="1">
      <c r="A1097" s="38"/>
      <c r="B1097" s="44"/>
      <c r="C1097" s="298" t="s">
        <v>397</v>
      </c>
      <c r="D1097" s="299" t="s">
        <v>397</v>
      </c>
      <c r="E1097" s="300" t="s">
        <v>19</v>
      </c>
      <c r="F1097" s="301">
        <v>1588.1220000000001</v>
      </c>
      <c r="G1097" s="38"/>
      <c r="H1097" s="44"/>
    </row>
    <row r="1098" s="2" customFormat="1" ht="16.8" customHeight="1">
      <c r="A1098" s="38"/>
      <c r="B1098" s="44"/>
      <c r="C1098" s="302" t="s">
        <v>397</v>
      </c>
      <c r="D1098" s="302" t="s">
        <v>2496</v>
      </c>
      <c r="E1098" s="17" t="s">
        <v>19</v>
      </c>
      <c r="F1098" s="303">
        <v>1588.1220000000001</v>
      </c>
      <c r="G1098" s="38"/>
      <c r="H1098" s="44"/>
    </row>
    <row r="1099" s="2" customFormat="1" ht="16.8" customHeight="1">
      <c r="A1099" s="38"/>
      <c r="B1099" s="44"/>
      <c r="C1099" s="298" t="s">
        <v>399</v>
      </c>
      <c r="D1099" s="299" t="s">
        <v>399</v>
      </c>
      <c r="E1099" s="300" t="s">
        <v>19</v>
      </c>
      <c r="F1099" s="301">
        <v>116.911</v>
      </c>
      <c r="G1099" s="38"/>
      <c r="H1099" s="44"/>
    </row>
    <row r="1100" s="2" customFormat="1" ht="16.8" customHeight="1">
      <c r="A1100" s="38"/>
      <c r="B1100" s="44"/>
      <c r="C1100" s="302" t="s">
        <v>399</v>
      </c>
      <c r="D1100" s="302" t="s">
        <v>2498</v>
      </c>
      <c r="E1100" s="17" t="s">
        <v>19</v>
      </c>
      <c r="F1100" s="303">
        <v>116.911</v>
      </c>
      <c r="G1100" s="38"/>
      <c r="H1100" s="44"/>
    </row>
    <row r="1101" s="2" customFormat="1" ht="16.8" customHeight="1">
      <c r="A1101" s="38"/>
      <c r="B1101" s="44"/>
      <c r="C1101" s="298" t="s">
        <v>589</v>
      </c>
      <c r="D1101" s="299" t="s">
        <v>589</v>
      </c>
      <c r="E1101" s="300" t="s">
        <v>19</v>
      </c>
      <c r="F1101" s="301">
        <v>572.5</v>
      </c>
      <c r="G1101" s="38"/>
      <c r="H1101" s="44"/>
    </row>
    <row r="1102" s="2" customFormat="1" ht="16.8" customHeight="1">
      <c r="A1102" s="38"/>
      <c r="B1102" s="44"/>
      <c r="C1102" s="302" t="s">
        <v>589</v>
      </c>
      <c r="D1102" s="302" t="s">
        <v>2510</v>
      </c>
      <c r="E1102" s="17" t="s">
        <v>19</v>
      </c>
      <c r="F1102" s="303">
        <v>572.5</v>
      </c>
      <c r="G1102" s="38"/>
      <c r="H1102" s="44"/>
    </row>
    <row r="1103" s="2" customFormat="1" ht="16.8" customHeight="1">
      <c r="A1103" s="38"/>
      <c r="B1103" s="44"/>
      <c r="C1103" s="298" t="s">
        <v>596</v>
      </c>
      <c r="D1103" s="299" t="s">
        <v>596</v>
      </c>
      <c r="E1103" s="300" t="s">
        <v>19</v>
      </c>
      <c r="F1103" s="301">
        <v>109.2</v>
      </c>
      <c r="G1103" s="38"/>
      <c r="H1103" s="44"/>
    </row>
    <row r="1104" s="2" customFormat="1" ht="16.8" customHeight="1">
      <c r="A1104" s="38"/>
      <c r="B1104" s="44"/>
      <c r="C1104" s="302" t="s">
        <v>19</v>
      </c>
      <c r="D1104" s="302" t="s">
        <v>1904</v>
      </c>
      <c r="E1104" s="17" t="s">
        <v>19</v>
      </c>
      <c r="F1104" s="303">
        <v>0</v>
      </c>
      <c r="G1104" s="38"/>
      <c r="H1104" s="44"/>
    </row>
    <row r="1105" s="2" customFormat="1" ht="16.8" customHeight="1">
      <c r="A1105" s="38"/>
      <c r="B1105" s="44"/>
      <c r="C1105" s="302" t="s">
        <v>596</v>
      </c>
      <c r="D1105" s="302" t="s">
        <v>2512</v>
      </c>
      <c r="E1105" s="17" t="s">
        <v>19</v>
      </c>
      <c r="F1105" s="303">
        <v>109.2</v>
      </c>
      <c r="G1105" s="38"/>
      <c r="H1105" s="44"/>
    </row>
    <row r="1106" s="2" customFormat="1" ht="16.8" customHeight="1">
      <c r="A1106" s="38"/>
      <c r="B1106" s="44"/>
      <c r="C1106" s="298" t="s">
        <v>603</v>
      </c>
      <c r="D1106" s="299" t="s">
        <v>603</v>
      </c>
      <c r="E1106" s="300" t="s">
        <v>19</v>
      </c>
      <c r="F1106" s="301">
        <v>272.49000000000001</v>
      </c>
      <c r="G1106" s="38"/>
      <c r="H1106" s="44"/>
    </row>
    <row r="1107" s="2" customFormat="1" ht="16.8" customHeight="1">
      <c r="A1107" s="38"/>
      <c r="B1107" s="44"/>
      <c r="C1107" s="302" t="s">
        <v>603</v>
      </c>
      <c r="D1107" s="302" t="s">
        <v>2517</v>
      </c>
      <c r="E1107" s="17" t="s">
        <v>19</v>
      </c>
      <c r="F1107" s="303">
        <v>272.49000000000001</v>
      </c>
      <c r="G1107" s="38"/>
      <c r="H1107" s="44"/>
    </row>
    <row r="1108" s="2" customFormat="1" ht="16.8" customHeight="1">
      <c r="A1108" s="38"/>
      <c r="B1108" s="44"/>
      <c r="C1108" s="298" t="s">
        <v>610</v>
      </c>
      <c r="D1108" s="299" t="s">
        <v>610</v>
      </c>
      <c r="E1108" s="300" t="s">
        <v>19</v>
      </c>
      <c r="F1108" s="301">
        <v>12.936</v>
      </c>
      <c r="G1108" s="38"/>
      <c r="H1108" s="44"/>
    </row>
    <row r="1109" s="2" customFormat="1" ht="16.8" customHeight="1">
      <c r="A1109" s="38"/>
      <c r="B1109" s="44"/>
      <c r="C1109" s="302" t="s">
        <v>19</v>
      </c>
      <c r="D1109" s="302" t="s">
        <v>1972</v>
      </c>
      <c r="E1109" s="17" t="s">
        <v>19</v>
      </c>
      <c r="F1109" s="303">
        <v>0</v>
      </c>
      <c r="G1109" s="38"/>
      <c r="H1109" s="44"/>
    </row>
    <row r="1110" s="2" customFormat="1" ht="16.8" customHeight="1">
      <c r="A1110" s="38"/>
      <c r="B1110" s="44"/>
      <c r="C1110" s="302" t="s">
        <v>610</v>
      </c>
      <c r="D1110" s="302" t="s">
        <v>2519</v>
      </c>
      <c r="E1110" s="17" t="s">
        <v>19</v>
      </c>
      <c r="F1110" s="303">
        <v>12.936</v>
      </c>
      <c r="G1110" s="38"/>
      <c r="H1110" s="44"/>
    </row>
    <row r="1111" s="2" customFormat="1" ht="16.8" customHeight="1">
      <c r="A1111" s="38"/>
      <c r="B1111" s="44"/>
      <c r="C1111" s="298" t="s">
        <v>620</v>
      </c>
      <c r="D1111" s="299" t="s">
        <v>620</v>
      </c>
      <c r="E1111" s="300" t="s">
        <v>19</v>
      </c>
      <c r="F1111" s="301">
        <v>7.5759999999999996</v>
      </c>
      <c r="G1111" s="38"/>
      <c r="H1111" s="44"/>
    </row>
    <row r="1112" s="2" customFormat="1" ht="16.8" customHeight="1">
      <c r="A1112" s="38"/>
      <c r="B1112" s="44"/>
      <c r="C1112" s="302" t="s">
        <v>620</v>
      </c>
      <c r="D1112" s="302" t="s">
        <v>2538</v>
      </c>
      <c r="E1112" s="17" t="s">
        <v>19</v>
      </c>
      <c r="F1112" s="303">
        <v>7.5759999999999996</v>
      </c>
      <c r="G1112" s="38"/>
      <c r="H1112" s="44"/>
    </row>
    <row r="1113" s="2" customFormat="1" ht="16.8" customHeight="1">
      <c r="A1113" s="38"/>
      <c r="B1113" s="44"/>
      <c r="C1113" s="298" t="s">
        <v>306</v>
      </c>
      <c r="D1113" s="299" t="s">
        <v>306</v>
      </c>
      <c r="E1113" s="300" t="s">
        <v>19</v>
      </c>
      <c r="F1113" s="301">
        <v>1.5</v>
      </c>
      <c r="G1113" s="38"/>
      <c r="H1113" s="44"/>
    </row>
    <row r="1114" s="2" customFormat="1" ht="16.8" customHeight="1">
      <c r="A1114" s="38"/>
      <c r="B1114" s="44"/>
      <c r="C1114" s="302" t="s">
        <v>306</v>
      </c>
      <c r="D1114" s="302" t="s">
        <v>2413</v>
      </c>
      <c r="E1114" s="17" t="s">
        <v>19</v>
      </c>
      <c r="F1114" s="303">
        <v>1.5</v>
      </c>
      <c r="G1114" s="38"/>
      <c r="H1114" s="44"/>
    </row>
    <row r="1115" s="2" customFormat="1" ht="16.8" customHeight="1">
      <c r="A1115" s="38"/>
      <c r="B1115" s="44"/>
      <c r="C1115" s="298" t="s">
        <v>637</v>
      </c>
      <c r="D1115" s="299" t="s">
        <v>637</v>
      </c>
      <c r="E1115" s="300" t="s">
        <v>19</v>
      </c>
      <c r="F1115" s="301">
        <v>25.872</v>
      </c>
      <c r="G1115" s="38"/>
      <c r="H1115" s="44"/>
    </row>
    <row r="1116" s="2" customFormat="1" ht="16.8" customHeight="1">
      <c r="A1116" s="38"/>
      <c r="B1116" s="44"/>
      <c r="C1116" s="302" t="s">
        <v>19</v>
      </c>
      <c r="D1116" s="302" t="s">
        <v>1972</v>
      </c>
      <c r="E1116" s="17" t="s">
        <v>19</v>
      </c>
      <c r="F1116" s="303">
        <v>0</v>
      </c>
      <c r="G1116" s="38"/>
      <c r="H1116" s="44"/>
    </row>
    <row r="1117" s="2" customFormat="1" ht="16.8" customHeight="1">
      <c r="A1117" s="38"/>
      <c r="B1117" s="44"/>
      <c r="C1117" s="302" t="s">
        <v>637</v>
      </c>
      <c r="D1117" s="302" t="s">
        <v>2553</v>
      </c>
      <c r="E1117" s="17" t="s">
        <v>19</v>
      </c>
      <c r="F1117" s="303">
        <v>25.872</v>
      </c>
      <c r="G1117" s="38"/>
      <c r="H1117" s="44"/>
    </row>
    <row r="1118" s="2" customFormat="1" ht="16.8" customHeight="1">
      <c r="A1118" s="38"/>
      <c r="B1118" s="44"/>
      <c r="C1118" s="298" t="s">
        <v>657</v>
      </c>
      <c r="D1118" s="299" t="s">
        <v>657</v>
      </c>
      <c r="E1118" s="300" t="s">
        <v>19</v>
      </c>
      <c r="F1118" s="301">
        <v>41.609999999999999</v>
      </c>
      <c r="G1118" s="38"/>
      <c r="H1118" s="44"/>
    </row>
    <row r="1119" s="2" customFormat="1" ht="16.8" customHeight="1">
      <c r="A1119" s="38"/>
      <c r="B1119" s="44"/>
      <c r="C1119" s="302" t="s">
        <v>657</v>
      </c>
      <c r="D1119" s="302" t="s">
        <v>2576</v>
      </c>
      <c r="E1119" s="17" t="s">
        <v>19</v>
      </c>
      <c r="F1119" s="303">
        <v>41.609999999999999</v>
      </c>
      <c r="G1119" s="38"/>
      <c r="H1119" s="44"/>
    </row>
    <row r="1120" s="2" customFormat="1" ht="16.8" customHeight="1">
      <c r="A1120" s="38"/>
      <c r="B1120" s="44"/>
      <c r="C1120" s="298" t="s">
        <v>1641</v>
      </c>
      <c r="D1120" s="299" t="s">
        <v>1641</v>
      </c>
      <c r="E1120" s="300" t="s">
        <v>19</v>
      </c>
      <c r="F1120" s="301">
        <v>168.91</v>
      </c>
      <c r="G1120" s="38"/>
      <c r="H1120" s="44"/>
    </row>
    <row r="1121" s="2" customFormat="1" ht="16.8" customHeight="1">
      <c r="A1121" s="38"/>
      <c r="B1121" s="44"/>
      <c r="C1121" s="302" t="s">
        <v>1641</v>
      </c>
      <c r="D1121" s="302" t="s">
        <v>2591</v>
      </c>
      <c r="E1121" s="17" t="s">
        <v>19</v>
      </c>
      <c r="F1121" s="303">
        <v>168.91</v>
      </c>
      <c r="G1121" s="38"/>
      <c r="H1121" s="44"/>
    </row>
    <row r="1122" s="2" customFormat="1" ht="16.8" customHeight="1">
      <c r="A1122" s="38"/>
      <c r="B1122" s="44"/>
      <c r="C1122" s="298" t="s">
        <v>408</v>
      </c>
      <c r="D1122" s="299" t="s">
        <v>408</v>
      </c>
      <c r="E1122" s="300" t="s">
        <v>19</v>
      </c>
      <c r="F1122" s="301">
        <v>8.1699999999999999</v>
      </c>
      <c r="G1122" s="38"/>
      <c r="H1122" s="44"/>
    </row>
    <row r="1123" s="2" customFormat="1" ht="16.8" customHeight="1">
      <c r="A1123" s="38"/>
      <c r="B1123" s="44"/>
      <c r="C1123" s="302" t="s">
        <v>408</v>
      </c>
      <c r="D1123" s="302" t="s">
        <v>2606</v>
      </c>
      <c r="E1123" s="17" t="s">
        <v>19</v>
      </c>
      <c r="F1123" s="303">
        <v>8.1699999999999999</v>
      </c>
      <c r="G1123" s="38"/>
      <c r="H1123" s="44"/>
    </row>
    <row r="1124" s="2" customFormat="1" ht="16.8" customHeight="1">
      <c r="A1124" s="38"/>
      <c r="B1124" s="44"/>
      <c r="C1124" s="298" t="s">
        <v>1749</v>
      </c>
      <c r="D1124" s="299" t="s">
        <v>1749</v>
      </c>
      <c r="E1124" s="300" t="s">
        <v>19</v>
      </c>
      <c r="F1124" s="301">
        <v>2</v>
      </c>
      <c r="G1124" s="38"/>
      <c r="H1124" s="44"/>
    </row>
    <row r="1125" s="2" customFormat="1" ht="16.8" customHeight="1">
      <c r="A1125" s="38"/>
      <c r="B1125" s="44"/>
      <c r="C1125" s="302" t="s">
        <v>1749</v>
      </c>
      <c r="D1125" s="302" t="s">
        <v>2617</v>
      </c>
      <c r="E1125" s="17" t="s">
        <v>19</v>
      </c>
      <c r="F1125" s="303">
        <v>2</v>
      </c>
      <c r="G1125" s="38"/>
      <c r="H1125" s="44"/>
    </row>
    <row r="1126" s="2" customFormat="1" ht="16.8" customHeight="1">
      <c r="A1126" s="38"/>
      <c r="B1126" s="44"/>
      <c r="C1126" s="298" t="s">
        <v>317</v>
      </c>
      <c r="D1126" s="299" t="s">
        <v>317</v>
      </c>
      <c r="E1126" s="300" t="s">
        <v>19</v>
      </c>
      <c r="F1126" s="301">
        <v>7.4000000000000004</v>
      </c>
      <c r="G1126" s="38"/>
      <c r="H1126" s="44"/>
    </row>
    <row r="1127" s="2" customFormat="1" ht="16.8" customHeight="1">
      <c r="A1127" s="38"/>
      <c r="B1127" s="44"/>
      <c r="C1127" s="302" t="s">
        <v>317</v>
      </c>
      <c r="D1127" s="302" t="s">
        <v>2418</v>
      </c>
      <c r="E1127" s="17" t="s">
        <v>19</v>
      </c>
      <c r="F1127" s="303">
        <v>7.4000000000000004</v>
      </c>
      <c r="G1127" s="38"/>
      <c r="H1127" s="44"/>
    </row>
    <row r="1128" s="2" customFormat="1" ht="16.8" customHeight="1">
      <c r="A1128" s="38"/>
      <c r="B1128" s="44"/>
      <c r="C1128" s="298" t="s">
        <v>709</v>
      </c>
      <c r="D1128" s="299" t="s">
        <v>709</v>
      </c>
      <c r="E1128" s="300" t="s">
        <v>19</v>
      </c>
      <c r="F1128" s="301">
        <v>10</v>
      </c>
      <c r="G1128" s="38"/>
      <c r="H1128" s="44"/>
    </row>
    <row r="1129" s="2" customFormat="1" ht="16.8" customHeight="1">
      <c r="A1129" s="38"/>
      <c r="B1129" s="44"/>
      <c r="C1129" s="302" t="s">
        <v>709</v>
      </c>
      <c r="D1129" s="302" t="s">
        <v>2627</v>
      </c>
      <c r="E1129" s="17" t="s">
        <v>19</v>
      </c>
      <c r="F1129" s="303">
        <v>10</v>
      </c>
      <c r="G1129" s="38"/>
      <c r="H1129" s="44"/>
    </row>
    <row r="1130" s="2" customFormat="1" ht="16.8" customHeight="1">
      <c r="A1130" s="38"/>
      <c r="B1130" s="44"/>
      <c r="C1130" s="298" t="s">
        <v>716</v>
      </c>
      <c r="D1130" s="299" t="s">
        <v>716</v>
      </c>
      <c r="E1130" s="300" t="s">
        <v>19</v>
      </c>
      <c r="F1130" s="301">
        <v>13</v>
      </c>
      <c r="G1130" s="38"/>
      <c r="H1130" s="44"/>
    </row>
    <row r="1131" s="2" customFormat="1" ht="16.8" customHeight="1">
      <c r="A1131" s="38"/>
      <c r="B1131" s="44"/>
      <c r="C1131" s="302" t="s">
        <v>716</v>
      </c>
      <c r="D1131" s="302" t="s">
        <v>2636</v>
      </c>
      <c r="E1131" s="17" t="s">
        <v>19</v>
      </c>
      <c r="F1131" s="303">
        <v>13</v>
      </c>
      <c r="G1131" s="38"/>
      <c r="H1131" s="44"/>
    </row>
    <row r="1132" s="2" customFormat="1" ht="16.8" customHeight="1">
      <c r="A1132" s="38"/>
      <c r="B1132" s="44"/>
      <c r="C1132" s="298" t="s">
        <v>728</v>
      </c>
      <c r="D1132" s="299" t="s">
        <v>728</v>
      </c>
      <c r="E1132" s="300" t="s">
        <v>19</v>
      </c>
      <c r="F1132" s="301">
        <v>44.210000000000001</v>
      </c>
      <c r="G1132" s="38"/>
      <c r="H1132" s="44"/>
    </row>
    <row r="1133" s="2" customFormat="1" ht="16.8" customHeight="1">
      <c r="A1133" s="38"/>
      <c r="B1133" s="44"/>
      <c r="C1133" s="302" t="s">
        <v>728</v>
      </c>
      <c r="D1133" s="302" t="s">
        <v>2641</v>
      </c>
      <c r="E1133" s="17" t="s">
        <v>19</v>
      </c>
      <c r="F1133" s="303">
        <v>44.210000000000001</v>
      </c>
      <c r="G1133" s="38"/>
      <c r="H1133" s="44"/>
    </row>
    <row r="1134" s="2" customFormat="1" ht="16.8" customHeight="1">
      <c r="A1134" s="38"/>
      <c r="B1134" s="44"/>
      <c r="C1134" s="298" t="s">
        <v>1779</v>
      </c>
      <c r="D1134" s="299" t="s">
        <v>1779</v>
      </c>
      <c r="E1134" s="300" t="s">
        <v>19</v>
      </c>
      <c r="F1134" s="301">
        <v>175.41</v>
      </c>
      <c r="G1134" s="38"/>
      <c r="H1134" s="44"/>
    </row>
    <row r="1135" s="2" customFormat="1" ht="16.8" customHeight="1">
      <c r="A1135" s="38"/>
      <c r="B1135" s="44"/>
      <c r="C1135" s="302" t="s">
        <v>1779</v>
      </c>
      <c r="D1135" s="302" t="s">
        <v>2649</v>
      </c>
      <c r="E1135" s="17" t="s">
        <v>19</v>
      </c>
      <c r="F1135" s="303">
        <v>175.41</v>
      </c>
      <c r="G1135" s="38"/>
      <c r="H1135" s="44"/>
    </row>
    <row r="1136" s="2" customFormat="1" ht="16.8" customHeight="1">
      <c r="A1136" s="38"/>
      <c r="B1136" s="44"/>
      <c r="C1136" s="298" t="s">
        <v>1646</v>
      </c>
      <c r="D1136" s="299" t="s">
        <v>1646</v>
      </c>
      <c r="E1136" s="300" t="s">
        <v>19</v>
      </c>
      <c r="F1136" s="301">
        <v>9.4700000000000006</v>
      </c>
      <c r="G1136" s="38"/>
      <c r="H1136" s="44"/>
    </row>
    <row r="1137" s="2" customFormat="1" ht="16.8" customHeight="1">
      <c r="A1137" s="38"/>
      <c r="B1137" s="44"/>
      <c r="C1137" s="302" t="s">
        <v>1646</v>
      </c>
      <c r="D1137" s="302" t="s">
        <v>2657</v>
      </c>
      <c r="E1137" s="17" t="s">
        <v>19</v>
      </c>
      <c r="F1137" s="303">
        <v>9.4700000000000006</v>
      </c>
      <c r="G1137" s="38"/>
      <c r="H1137" s="44"/>
    </row>
    <row r="1138" s="2" customFormat="1" ht="16.8" customHeight="1">
      <c r="A1138" s="38"/>
      <c r="B1138" s="44"/>
      <c r="C1138" s="298" t="s">
        <v>751</v>
      </c>
      <c r="D1138" s="299" t="s">
        <v>751</v>
      </c>
      <c r="E1138" s="300" t="s">
        <v>19</v>
      </c>
      <c r="F1138" s="301">
        <v>2</v>
      </c>
      <c r="G1138" s="38"/>
      <c r="H1138" s="44"/>
    </row>
    <row r="1139" s="2" customFormat="1" ht="16.8" customHeight="1">
      <c r="A1139" s="38"/>
      <c r="B1139" s="44"/>
      <c r="C1139" s="302" t="s">
        <v>751</v>
      </c>
      <c r="D1139" s="302" t="s">
        <v>2662</v>
      </c>
      <c r="E1139" s="17" t="s">
        <v>19</v>
      </c>
      <c r="F1139" s="303">
        <v>2</v>
      </c>
      <c r="G1139" s="38"/>
      <c r="H1139" s="44"/>
    </row>
    <row r="1140" s="2" customFormat="1" ht="16.8" customHeight="1">
      <c r="A1140" s="38"/>
      <c r="B1140" s="44"/>
      <c r="C1140" s="298" t="s">
        <v>761</v>
      </c>
      <c r="D1140" s="299" t="s">
        <v>761</v>
      </c>
      <c r="E1140" s="300" t="s">
        <v>19</v>
      </c>
      <c r="F1140" s="301">
        <v>1</v>
      </c>
      <c r="G1140" s="38"/>
      <c r="H1140" s="44"/>
    </row>
    <row r="1141" s="2" customFormat="1" ht="16.8" customHeight="1">
      <c r="A1141" s="38"/>
      <c r="B1141" s="44"/>
      <c r="C1141" s="302" t="s">
        <v>761</v>
      </c>
      <c r="D1141" s="302" t="s">
        <v>2672</v>
      </c>
      <c r="E1141" s="17" t="s">
        <v>19</v>
      </c>
      <c r="F1141" s="303">
        <v>1</v>
      </c>
      <c r="G1141" s="38"/>
      <c r="H1141" s="44"/>
    </row>
    <row r="1142" s="2" customFormat="1" ht="16.8" customHeight="1">
      <c r="A1142" s="38"/>
      <c r="B1142" s="44"/>
      <c r="C1142" s="298" t="s">
        <v>2071</v>
      </c>
      <c r="D1142" s="299" t="s">
        <v>2071</v>
      </c>
      <c r="E1142" s="300" t="s">
        <v>19</v>
      </c>
      <c r="F1142" s="301">
        <v>4</v>
      </c>
      <c r="G1142" s="38"/>
      <c r="H1142" s="44"/>
    </row>
    <row r="1143" s="2" customFormat="1" ht="16.8" customHeight="1">
      <c r="A1143" s="38"/>
      <c r="B1143" s="44"/>
      <c r="C1143" s="302" t="s">
        <v>2071</v>
      </c>
      <c r="D1143" s="302" t="s">
        <v>2676</v>
      </c>
      <c r="E1143" s="17" t="s">
        <v>19</v>
      </c>
      <c r="F1143" s="303">
        <v>4</v>
      </c>
      <c r="G1143" s="38"/>
      <c r="H1143" s="44"/>
    </row>
    <row r="1144" s="2" customFormat="1" ht="16.8" customHeight="1">
      <c r="A1144" s="38"/>
      <c r="B1144" s="44"/>
      <c r="C1144" s="298" t="s">
        <v>325</v>
      </c>
      <c r="D1144" s="299" t="s">
        <v>325</v>
      </c>
      <c r="E1144" s="300" t="s">
        <v>19</v>
      </c>
      <c r="F1144" s="301">
        <v>431.60000000000002</v>
      </c>
      <c r="G1144" s="38"/>
      <c r="H1144" s="44"/>
    </row>
    <row r="1145" s="2" customFormat="1" ht="16.8" customHeight="1">
      <c r="A1145" s="38"/>
      <c r="B1145" s="44"/>
      <c r="C1145" s="302" t="s">
        <v>325</v>
      </c>
      <c r="D1145" s="302" t="s">
        <v>2423</v>
      </c>
      <c r="E1145" s="17" t="s">
        <v>19</v>
      </c>
      <c r="F1145" s="303">
        <v>431.60000000000002</v>
      </c>
      <c r="G1145" s="38"/>
      <c r="H1145" s="44"/>
    </row>
    <row r="1146" s="2" customFormat="1" ht="16.8" customHeight="1">
      <c r="A1146" s="38"/>
      <c r="B1146" s="44"/>
      <c r="C1146" s="298" t="s">
        <v>773</v>
      </c>
      <c r="D1146" s="299" t="s">
        <v>773</v>
      </c>
      <c r="E1146" s="300" t="s">
        <v>19</v>
      </c>
      <c r="F1146" s="301">
        <v>7</v>
      </c>
      <c r="G1146" s="38"/>
      <c r="H1146" s="44"/>
    </row>
    <row r="1147" s="2" customFormat="1" ht="16.8" customHeight="1">
      <c r="A1147" s="38"/>
      <c r="B1147" s="44"/>
      <c r="C1147" s="302" t="s">
        <v>773</v>
      </c>
      <c r="D1147" s="302" t="s">
        <v>2682</v>
      </c>
      <c r="E1147" s="17" t="s">
        <v>19</v>
      </c>
      <c r="F1147" s="303">
        <v>7</v>
      </c>
      <c r="G1147" s="38"/>
      <c r="H1147" s="44"/>
    </row>
    <row r="1148" s="2" customFormat="1" ht="16.8" customHeight="1">
      <c r="A1148" s="38"/>
      <c r="B1148" s="44"/>
      <c r="C1148" s="298" t="s">
        <v>788</v>
      </c>
      <c r="D1148" s="299" t="s">
        <v>788</v>
      </c>
      <c r="E1148" s="300" t="s">
        <v>19</v>
      </c>
      <c r="F1148" s="301">
        <v>92.879000000000005</v>
      </c>
      <c r="G1148" s="38"/>
      <c r="H1148" s="44"/>
    </row>
    <row r="1149" s="2" customFormat="1" ht="16.8" customHeight="1">
      <c r="A1149" s="38"/>
      <c r="B1149" s="44"/>
      <c r="C1149" s="302" t="s">
        <v>788</v>
      </c>
      <c r="D1149" s="302" t="s">
        <v>2694</v>
      </c>
      <c r="E1149" s="17" t="s">
        <v>19</v>
      </c>
      <c r="F1149" s="303">
        <v>92.879000000000005</v>
      </c>
      <c r="G1149" s="38"/>
      <c r="H1149" s="44"/>
    </row>
    <row r="1150" s="2" customFormat="1" ht="16.8" customHeight="1">
      <c r="A1150" s="38"/>
      <c r="B1150" s="44"/>
      <c r="C1150" s="298" t="s">
        <v>799</v>
      </c>
      <c r="D1150" s="299" t="s">
        <v>799</v>
      </c>
      <c r="E1150" s="300" t="s">
        <v>19</v>
      </c>
      <c r="F1150" s="301">
        <v>184.88</v>
      </c>
      <c r="G1150" s="38"/>
      <c r="H1150" s="44"/>
    </row>
    <row r="1151" s="2" customFormat="1" ht="16.8" customHeight="1">
      <c r="A1151" s="38"/>
      <c r="B1151" s="44"/>
      <c r="C1151" s="302" t="s">
        <v>799</v>
      </c>
      <c r="D1151" s="302" t="s">
        <v>2701</v>
      </c>
      <c r="E1151" s="17" t="s">
        <v>19</v>
      </c>
      <c r="F1151" s="303">
        <v>184.88</v>
      </c>
      <c r="G1151" s="38"/>
      <c r="H1151" s="44"/>
    </row>
    <row r="1152" s="2" customFormat="1" ht="16.8" customHeight="1">
      <c r="A1152" s="38"/>
      <c r="B1152" s="44"/>
      <c r="C1152" s="298" t="s">
        <v>806</v>
      </c>
      <c r="D1152" s="299" t="s">
        <v>806</v>
      </c>
      <c r="E1152" s="300" t="s">
        <v>19</v>
      </c>
      <c r="F1152" s="301">
        <v>2</v>
      </c>
      <c r="G1152" s="38"/>
      <c r="H1152" s="44"/>
    </row>
    <row r="1153" s="2" customFormat="1" ht="16.8" customHeight="1">
      <c r="A1153" s="38"/>
      <c r="B1153" s="44"/>
      <c r="C1153" s="302" t="s">
        <v>806</v>
      </c>
      <c r="D1153" s="302" t="s">
        <v>2711</v>
      </c>
      <c r="E1153" s="17" t="s">
        <v>19</v>
      </c>
      <c r="F1153" s="303">
        <v>2</v>
      </c>
      <c r="G1153" s="38"/>
      <c r="H1153" s="44"/>
    </row>
    <row r="1154" s="2" customFormat="1" ht="16.8" customHeight="1">
      <c r="A1154" s="38"/>
      <c r="B1154" s="44"/>
      <c r="C1154" s="298" t="s">
        <v>334</v>
      </c>
      <c r="D1154" s="299" t="s">
        <v>334</v>
      </c>
      <c r="E1154" s="300" t="s">
        <v>19</v>
      </c>
      <c r="F1154" s="301">
        <v>20.024999999999999</v>
      </c>
      <c r="G1154" s="38"/>
      <c r="H1154" s="44"/>
    </row>
    <row r="1155" s="2" customFormat="1" ht="16.8" customHeight="1">
      <c r="A1155" s="38"/>
      <c r="B1155" s="44"/>
      <c r="C1155" s="302" t="s">
        <v>334</v>
      </c>
      <c r="D1155" s="302" t="s">
        <v>2445</v>
      </c>
      <c r="E1155" s="17" t="s">
        <v>19</v>
      </c>
      <c r="F1155" s="303">
        <v>20.024999999999999</v>
      </c>
      <c r="G1155" s="38"/>
      <c r="H1155" s="44"/>
    </row>
    <row r="1156" s="2" customFormat="1" ht="16.8" customHeight="1">
      <c r="A1156" s="38"/>
      <c r="B1156" s="44"/>
      <c r="C1156" s="298" t="s">
        <v>1689</v>
      </c>
      <c r="D1156" s="299" t="s">
        <v>1689</v>
      </c>
      <c r="E1156" s="300" t="s">
        <v>19</v>
      </c>
      <c r="F1156" s="301">
        <v>588.00999999999999</v>
      </c>
      <c r="G1156" s="38"/>
      <c r="H1156" s="44"/>
    </row>
    <row r="1157" s="2" customFormat="1" ht="16.8" customHeight="1">
      <c r="A1157" s="38"/>
      <c r="B1157" s="44"/>
      <c r="C1157" s="302" t="s">
        <v>1689</v>
      </c>
      <c r="D1157" s="302" t="s">
        <v>2450</v>
      </c>
      <c r="E1157" s="17" t="s">
        <v>19</v>
      </c>
      <c r="F1157" s="303">
        <v>588.00999999999999</v>
      </c>
      <c r="G1157" s="38"/>
      <c r="H1157" s="44"/>
    </row>
    <row r="1158" s="2" customFormat="1" ht="16.8" customHeight="1">
      <c r="A1158" s="38"/>
      <c r="B1158" s="44"/>
      <c r="C1158" s="298" t="s">
        <v>1933</v>
      </c>
      <c r="D1158" s="299" t="s">
        <v>1933</v>
      </c>
      <c r="E1158" s="300" t="s">
        <v>19</v>
      </c>
      <c r="F1158" s="301">
        <v>1080.3109999999999</v>
      </c>
      <c r="G1158" s="38"/>
      <c r="H1158" s="44"/>
    </row>
    <row r="1159" s="2" customFormat="1" ht="16.8" customHeight="1">
      <c r="A1159" s="38"/>
      <c r="B1159" s="44"/>
      <c r="C1159" s="302" t="s">
        <v>1933</v>
      </c>
      <c r="D1159" s="302" t="s">
        <v>2470</v>
      </c>
      <c r="E1159" s="17" t="s">
        <v>19</v>
      </c>
      <c r="F1159" s="303">
        <v>1080.3109999999999</v>
      </c>
      <c r="G1159" s="38"/>
      <c r="H1159" s="44"/>
    </row>
    <row r="1160" s="2" customFormat="1" ht="16.8" customHeight="1">
      <c r="A1160" s="38"/>
      <c r="B1160" s="44"/>
      <c r="C1160" s="298" t="s">
        <v>358</v>
      </c>
      <c r="D1160" s="299" t="s">
        <v>358</v>
      </c>
      <c r="E1160" s="300" t="s">
        <v>19</v>
      </c>
      <c r="F1160" s="301">
        <v>1447.1669999999999</v>
      </c>
      <c r="G1160" s="38"/>
      <c r="H1160" s="44"/>
    </row>
    <row r="1161" s="2" customFormat="1" ht="16.8" customHeight="1">
      <c r="A1161" s="38"/>
      <c r="B1161" s="44"/>
      <c r="C1161" s="302" t="s">
        <v>358</v>
      </c>
      <c r="D1161" s="302" t="s">
        <v>2472</v>
      </c>
      <c r="E1161" s="17" t="s">
        <v>19</v>
      </c>
      <c r="F1161" s="303">
        <v>1447.1669999999999</v>
      </c>
      <c r="G1161" s="38"/>
      <c r="H1161" s="44"/>
    </row>
    <row r="1162" s="2" customFormat="1" ht="16.8" customHeight="1">
      <c r="A1162" s="38"/>
      <c r="B1162" s="44"/>
      <c r="C1162" s="298" t="s">
        <v>297</v>
      </c>
      <c r="D1162" s="299" t="s">
        <v>297</v>
      </c>
      <c r="E1162" s="300" t="s">
        <v>19</v>
      </c>
      <c r="F1162" s="301">
        <v>20</v>
      </c>
      <c r="G1162" s="38"/>
      <c r="H1162" s="44"/>
    </row>
    <row r="1163" s="2" customFormat="1" ht="16.8" customHeight="1">
      <c r="A1163" s="38"/>
      <c r="B1163" s="44"/>
      <c r="C1163" s="302" t="s">
        <v>297</v>
      </c>
      <c r="D1163" s="302" t="s">
        <v>2403</v>
      </c>
      <c r="E1163" s="17" t="s">
        <v>19</v>
      </c>
      <c r="F1163" s="303">
        <v>20</v>
      </c>
      <c r="G1163" s="38"/>
      <c r="H1163" s="44"/>
    </row>
    <row r="1164" s="2" customFormat="1" ht="16.8" customHeight="1">
      <c r="A1164" s="38"/>
      <c r="B1164" s="44"/>
      <c r="C1164" s="298" t="s">
        <v>383</v>
      </c>
      <c r="D1164" s="299" t="s">
        <v>383</v>
      </c>
      <c r="E1164" s="300" t="s">
        <v>19</v>
      </c>
      <c r="F1164" s="301">
        <v>-254.858</v>
      </c>
      <c r="G1164" s="38"/>
      <c r="H1164" s="44"/>
    </row>
    <row r="1165" s="2" customFormat="1" ht="16.8" customHeight="1">
      <c r="A1165" s="38"/>
      <c r="B1165" s="44"/>
      <c r="C1165" s="302" t="s">
        <v>19</v>
      </c>
      <c r="D1165" s="302" t="s">
        <v>2477</v>
      </c>
      <c r="E1165" s="17" t="s">
        <v>19</v>
      </c>
      <c r="F1165" s="303">
        <v>0</v>
      </c>
      <c r="G1165" s="38"/>
      <c r="H1165" s="44"/>
    </row>
    <row r="1166" s="2" customFormat="1" ht="16.8" customHeight="1">
      <c r="A1166" s="38"/>
      <c r="B1166" s="44"/>
      <c r="C1166" s="302" t="s">
        <v>383</v>
      </c>
      <c r="D1166" s="302" t="s">
        <v>2478</v>
      </c>
      <c r="E1166" s="17" t="s">
        <v>19</v>
      </c>
      <c r="F1166" s="303">
        <v>-254.858</v>
      </c>
      <c r="G1166" s="38"/>
      <c r="H1166" s="44"/>
    </row>
    <row r="1167" s="2" customFormat="1" ht="16.8" customHeight="1">
      <c r="A1167" s="38"/>
      <c r="B1167" s="44"/>
      <c r="C1167" s="298" t="s">
        <v>2328</v>
      </c>
      <c r="D1167" s="299" t="s">
        <v>2328</v>
      </c>
      <c r="E1167" s="300" t="s">
        <v>19</v>
      </c>
      <c r="F1167" s="301">
        <v>26.765000000000001</v>
      </c>
      <c r="G1167" s="38"/>
      <c r="H1167" s="44"/>
    </row>
    <row r="1168" s="2" customFormat="1" ht="16.8" customHeight="1">
      <c r="A1168" s="38"/>
      <c r="B1168" s="44"/>
      <c r="C1168" s="302" t="s">
        <v>2328</v>
      </c>
      <c r="D1168" s="302" t="s">
        <v>2499</v>
      </c>
      <c r="E1168" s="17" t="s">
        <v>19</v>
      </c>
      <c r="F1168" s="303">
        <v>26.765000000000001</v>
      </c>
      <c r="G1168" s="38"/>
      <c r="H1168" s="44"/>
    </row>
    <row r="1169" s="2" customFormat="1" ht="16.8" customHeight="1">
      <c r="A1169" s="38"/>
      <c r="B1169" s="44"/>
      <c r="C1169" s="298" t="s">
        <v>401</v>
      </c>
      <c r="D1169" s="299" t="s">
        <v>401</v>
      </c>
      <c r="E1169" s="300" t="s">
        <v>19</v>
      </c>
      <c r="F1169" s="301">
        <v>2.968</v>
      </c>
      <c r="G1169" s="38"/>
      <c r="H1169" s="44"/>
    </row>
    <row r="1170" s="2" customFormat="1" ht="16.8" customHeight="1">
      <c r="A1170" s="38"/>
      <c r="B1170" s="44"/>
      <c r="C1170" s="302" t="s">
        <v>401</v>
      </c>
      <c r="D1170" s="302" t="s">
        <v>2520</v>
      </c>
      <c r="E1170" s="17" t="s">
        <v>19</v>
      </c>
      <c r="F1170" s="303">
        <v>2.968</v>
      </c>
      <c r="G1170" s="38"/>
      <c r="H1170" s="44"/>
    </row>
    <row r="1171" s="2" customFormat="1" ht="16.8" customHeight="1">
      <c r="A1171" s="38"/>
      <c r="B1171" s="44"/>
      <c r="C1171" s="298" t="s">
        <v>403</v>
      </c>
      <c r="D1171" s="299" t="s">
        <v>403</v>
      </c>
      <c r="E1171" s="300" t="s">
        <v>19</v>
      </c>
      <c r="F1171" s="301">
        <v>140.328</v>
      </c>
      <c r="G1171" s="38"/>
      <c r="H1171" s="44"/>
    </row>
    <row r="1172" s="2" customFormat="1" ht="16.8" customHeight="1">
      <c r="A1172" s="38"/>
      <c r="B1172" s="44"/>
      <c r="C1172" s="302" t="s">
        <v>403</v>
      </c>
      <c r="D1172" s="302" t="s">
        <v>2539</v>
      </c>
      <c r="E1172" s="17" t="s">
        <v>19</v>
      </c>
      <c r="F1172" s="303">
        <v>140.328</v>
      </c>
      <c r="G1172" s="38"/>
      <c r="H1172" s="44"/>
    </row>
    <row r="1173" s="2" customFormat="1" ht="16.8" customHeight="1">
      <c r="A1173" s="38"/>
      <c r="B1173" s="44"/>
      <c r="C1173" s="298" t="s">
        <v>406</v>
      </c>
      <c r="D1173" s="299" t="s">
        <v>406</v>
      </c>
      <c r="E1173" s="300" t="s">
        <v>19</v>
      </c>
      <c r="F1173" s="301">
        <v>5.9359999999999999</v>
      </c>
      <c r="G1173" s="38"/>
      <c r="H1173" s="44"/>
    </row>
    <row r="1174" s="2" customFormat="1" ht="16.8" customHeight="1">
      <c r="A1174" s="38"/>
      <c r="B1174" s="44"/>
      <c r="C1174" s="302" t="s">
        <v>406</v>
      </c>
      <c r="D1174" s="302" t="s">
        <v>2554</v>
      </c>
      <c r="E1174" s="17" t="s">
        <v>19</v>
      </c>
      <c r="F1174" s="303">
        <v>5.9359999999999999</v>
      </c>
      <c r="G1174" s="38"/>
      <c r="H1174" s="44"/>
    </row>
    <row r="1175" s="2" customFormat="1" ht="16.8" customHeight="1">
      <c r="A1175" s="38"/>
      <c r="B1175" s="44"/>
      <c r="C1175" s="298" t="s">
        <v>2577</v>
      </c>
      <c r="D1175" s="299" t="s">
        <v>2577</v>
      </c>
      <c r="E1175" s="300" t="s">
        <v>19</v>
      </c>
      <c r="F1175" s="301">
        <v>211.63</v>
      </c>
      <c r="G1175" s="38"/>
      <c r="H1175" s="44"/>
    </row>
    <row r="1176" s="2" customFormat="1" ht="16.8" customHeight="1">
      <c r="A1176" s="38"/>
      <c r="B1176" s="44"/>
      <c r="C1176" s="302" t="s">
        <v>2577</v>
      </c>
      <c r="D1176" s="302" t="s">
        <v>2578</v>
      </c>
      <c r="E1176" s="17" t="s">
        <v>19</v>
      </c>
      <c r="F1176" s="303">
        <v>211.63</v>
      </c>
      <c r="G1176" s="38"/>
      <c r="H1176" s="44"/>
    </row>
    <row r="1177" s="2" customFormat="1" ht="16.8" customHeight="1">
      <c r="A1177" s="38"/>
      <c r="B1177" s="44"/>
      <c r="C1177" s="298" t="s">
        <v>2592</v>
      </c>
      <c r="D1177" s="299" t="s">
        <v>2592</v>
      </c>
      <c r="E1177" s="300" t="s">
        <v>19</v>
      </c>
      <c r="F1177" s="301">
        <v>40.799999999999997</v>
      </c>
      <c r="G1177" s="38"/>
      <c r="H1177" s="44"/>
    </row>
    <row r="1178" s="2" customFormat="1" ht="16.8" customHeight="1">
      <c r="A1178" s="38"/>
      <c r="B1178" s="44"/>
      <c r="C1178" s="302" t="s">
        <v>2592</v>
      </c>
      <c r="D1178" s="302" t="s">
        <v>2593</v>
      </c>
      <c r="E1178" s="17" t="s">
        <v>19</v>
      </c>
      <c r="F1178" s="303">
        <v>40.799999999999997</v>
      </c>
      <c r="G1178" s="38"/>
      <c r="H1178" s="44"/>
    </row>
    <row r="1179" s="2" customFormat="1" ht="16.8" customHeight="1">
      <c r="A1179" s="38"/>
      <c r="B1179" s="44"/>
      <c r="C1179" s="298" t="s">
        <v>2607</v>
      </c>
      <c r="D1179" s="299" t="s">
        <v>2607</v>
      </c>
      <c r="E1179" s="300" t="s">
        <v>19</v>
      </c>
      <c r="F1179" s="301">
        <v>8.2929999999999993</v>
      </c>
      <c r="G1179" s="38"/>
      <c r="H1179" s="44"/>
    </row>
    <row r="1180" s="2" customFormat="1" ht="16.8" customHeight="1">
      <c r="A1180" s="38"/>
      <c r="B1180" s="44"/>
      <c r="C1180" s="302" t="s">
        <v>2607</v>
      </c>
      <c r="D1180" s="302" t="s">
        <v>2608</v>
      </c>
      <c r="E1180" s="17" t="s">
        <v>19</v>
      </c>
      <c r="F1180" s="303">
        <v>8.2929999999999993</v>
      </c>
      <c r="G1180" s="38"/>
      <c r="H1180" s="44"/>
    </row>
    <row r="1181" s="2" customFormat="1" ht="16.8" customHeight="1">
      <c r="A1181" s="38"/>
      <c r="B1181" s="44"/>
      <c r="C1181" s="298" t="s">
        <v>2618</v>
      </c>
      <c r="D1181" s="299" t="s">
        <v>2618</v>
      </c>
      <c r="E1181" s="300" t="s">
        <v>19</v>
      </c>
      <c r="F1181" s="301">
        <v>2.0299999999999998</v>
      </c>
      <c r="G1181" s="38"/>
      <c r="H1181" s="44"/>
    </row>
    <row r="1182" s="2" customFormat="1" ht="16.8" customHeight="1">
      <c r="A1182" s="38"/>
      <c r="B1182" s="44"/>
      <c r="C1182" s="302" t="s">
        <v>2618</v>
      </c>
      <c r="D1182" s="302" t="s">
        <v>2078</v>
      </c>
      <c r="E1182" s="17" t="s">
        <v>19</v>
      </c>
      <c r="F1182" s="303">
        <v>2.0299999999999998</v>
      </c>
      <c r="G1182" s="38"/>
      <c r="H1182" s="44"/>
    </row>
    <row r="1183" s="2" customFormat="1" ht="16.8" customHeight="1">
      <c r="A1183" s="38"/>
      <c r="B1183" s="44"/>
      <c r="C1183" s="298" t="s">
        <v>2628</v>
      </c>
      <c r="D1183" s="299" t="s">
        <v>2628</v>
      </c>
      <c r="E1183" s="300" t="s">
        <v>19</v>
      </c>
      <c r="F1183" s="301">
        <v>2</v>
      </c>
      <c r="G1183" s="38"/>
      <c r="H1183" s="44"/>
    </row>
    <row r="1184" s="2" customFormat="1" ht="16.8" customHeight="1">
      <c r="A1184" s="38"/>
      <c r="B1184" s="44"/>
      <c r="C1184" s="302" t="s">
        <v>2628</v>
      </c>
      <c r="D1184" s="302" t="s">
        <v>2629</v>
      </c>
      <c r="E1184" s="17" t="s">
        <v>19</v>
      </c>
      <c r="F1184" s="303">
        <v>2</v>
      </c>
      <c r="G1184" s="38"/>
      <c r="H1184" s="44"/>
    </row>
    <row r="1185" s="2" customFormat="1" ht="16.8" customHeight="1">
      <c r="A1185" s="38"/>
      <c r="B1185" s="44"/>
      <c r="C1185" s="298" t="s">
        <v>2642</v>
      </c>
      <c r="D1185" s="299" t="s">
        <v>2642</v>
      </c>
      <c r="E1185" s="300" t="s">
        <v>19</v>
      </c>
      <c r="F1185" s="301">
        <v>211.63</v>
      </c>
      <c r="G1185" s="38"/>
      <c r="H1185" s="44"/>
    </row>
    <row r="1186" s="2" customFormat="1" ht="16.8" customHeight="1">
      <c r="A1186" s="38"/>
      <c r="B1186" s="44"/>
      <c r="C1186" s="302" t="s">
        <v>2642</v>
      </c>
      <c r="D1186" s="302" t="s">
        <v>2643</v>
      </c>
      <c r="E1186" s="17" t="s">
        <v>19</v>
      </c>
      <c r="F1186" s="303">
        <v>211.63</v>
      </c>
      <c r="G1186" s="38"/>
      <c r="H1186" s="44"/>
    </row>
    <row r="1187" s="2" customFormat="1" ht="16.8" customHeight="1">
      <c r="A1187" s="38"/>
      <c r="B1187" s="44"/>
      <c r="C1187" s="298" t="s">
        <v>2650</v>
      </c>
      <c r="D1187" s="299" t="s">
        <v>2650</v>
      </c>
      <c r="E1187" s="300" t="s">
        <v>19</v>
      </c>
      <c r="F1187" s="301">
        <v>43.399999999999999</v>
      </c>
      <c r="G1187" s="38"/>
      <c r="H1187" s="44"/>
    </row>
    <row r="1188" s="2" customFormat="1" ht="16.8" customHeight="1">
      <c r="A1188" s="38"/>
      <c r="B1188" s="44"/>
      <c r="C1188" s="302" t="s">
        <v>2650</v>
      </c>
      <c r="D1188" s="302" t="s">
        <v>2651</v>
      </c>
      <c r="E1188" s="17" t="s">
        <v>19</v>
      </c>
      <c r="F1188" s="303">
        <v>43.399999999999999</v>
      </c>
      <c r="G1188" s="38"/>
      <c r="H1188" s="44"/>
    </row>
    <row r="1189" s="2" customFormat="1" ht="16.8" customHeight="1">
      <c r="A1189" s="38"/>
      <c r="B1189" s="44"/>
      <c r="C1189" s="298" t="s">
        <v>415</v>
      </c>
      <c r="D1189" s="299" t="s">
        <v>415</v>
      </c>
      <c r="E1189" s="300" t="s">
        <v>19</v>
      </c>
      <c r="F1189" s="301">
        <v>2</v>
      </c>
      <c r="G1189" s="38"/>
      <c r="H1189" s="44"/>
    </row>
    <row r="1190" s="2" customFormat="1" ht="16.8" customHeight="1">
      <c r="A1190" s="38"/>
      <c r="B1190" s="44"/>
      <c r="C1190" s="302" t="s">
        <v>415</v>
      </c>
      <c r="D1190" s="302" t="s">
        <v>2663</v>
      </c>
      <c r="E1190" s="17" t="s">
        <v>19</v>
      </c>
      <c r="F1190" s="303">
        <v>2</v>
      </c>
      <c r="G1190" s="38"/>
      <c r="H1190" s="44"/>
    </row>
    <row r="1191" s="2" customFormat="1" ht="16.8" customHeight="1">
      <c r="A1191" s="38"/>
      <c r="B1191" s="44"/>
      <c r="C1191" s="298" t="s">
        <v>2677</v>
      </c>
      <c r="D1191" s="299" t="s">
        <v>2677</v>
      </c>
      <c r="E1191" s="300" t="s">
        <v>19</v>
      </c>
      <c r="F1191" s="301">
        <v>1</v>
      </c>
      <c r="G1191" s="38"/>
      <c r="H1191" s="44"/>
    </row>
    <row r="1192" s="2" customFormat="1" ht="16.8" customHeight="1">
      <c r="A1192" s="38"/>
      <c r="B1192" s="44"/>
      <c r="C1192" s="302" t="s">
        <v>2677</v>
      </c>
      <c r="D1192" s="302" t="s">
        <v>2678</v>
      </c>
      <c r="E1192" s="17" t="s">
        <v>19</v>
      </c>
      <c r="F1192" s="303">
        <v>1</v>
      </c>
      <c r="G1192" s="38"/>
      <c r="H1192" s="44"/>
    </row>
    <row r="1193" s="2" customFormat="1" ht="16.8" customHeight="1">
      <c r="A1193" s="38"/>
      <c r="B1193" s="44"/>
      <c r="C1193" s="298" t="s">
        <v>327</v>
      </c>
      <c r="D1193" s="299" t="s">
        <v>327</v>
      </c>
      <c r="E1193" s="300" t="s">
        <v>19</v>
      </c>
      <c r="F1193" s="301">
        <v>168.34999999999999</v>
      </c>
      <c r="G1193" s="38"/>
      <c r="H1193" s="44"/>
    </row>
    <row r="1194" s="2" customFormat="1" ht="16.8" customHeight="1">
      <c r="A1194" s="38"/>
      <c r="B1194" s="44"/>
      <c r="C1194" s="302" t="s">
        <v>327</v>
      </c>
      <c r="D1194" s="302" t="s">
        <v>2424</v>
      </c>
      <c r="E1194" s="17" t="s">
        <v>19</v>
      </c>
      <c r="F1194" s="303">
        <v>168.34999999999999</v>
      </c>
      <c r="G1194" s="38"/>
      <c r="H1194" s="44"/>
    </row>
    <row r="1195" s="2" customFormat="1" ht="16.8" customHeight="1">
      <c r="A1195" s="38"/>
      <c r="B1195" s="44"/>
      <c r="C1195" s="298" t="s">
        <v>2077</v>
      </c>
      <c r="D1195" s="299" t="s">
        <v>2077</v>
      </c>
      <c r="E1195" s="300" t="s">
        <v>19</v>
      </c>
      <c r="F1195" s="301">
        <v>2</v>
      </c>
      <c r="G1195" s="38"/>
      <c r="H1195" s="44"/>
    </row>
    <row r="1196" s="2" customFormat="1" ht="16.8" customHeight="1">
      <c r="A1196" s="38"/>
      <c r="B1196" s="44"/>
      <c r="C1196" s="302" t="s">
        <v>2077</v>
      </c>
      <c r="D1196" s="302" t="s">
        <v>2683</v>
      </c>
      <c r="E1196" s="17" t="s">
        <v>19</v>
      </c>
      <c r="F1196" s="303">
        <v>2</v>
      </c>
      <c r="G1196" s="38"/>
      <c r="H1196" s="44"/>
    </row>
    <row r="1197" s="2" customFormat="1" ht="16.8" customHeight="1">
      <c r="A1197" s="38"/>
      <c r="B1197" s="44"/>
      <c r="C1197" s="298" t="s">
        <v>417</v>
      </c>
      <c r="D1197" s="299" t="s">
        <v>417</v>
      </c>
      <c r="E1197" s="300" t="s">
        <v>19</v>
      </c>
      <c r="F1197" s="301">
        <v>21.134</v>
      </c>
      <c r="G1197" s="38"/>
      <c r="H1197" s="44"/>
    </row>
    <row r="1198" s="2" customFormat="1" ht="16.8" customHeight="1">
      <c r="A1198" s="38"/>
      <c r="B1198" s="44"/>
      <c r="C1198" s="302" t="s">
        <v>417</v>
      </c>
      <c r="D1198" s="302" t="s">
        <v>2695</v>
      </c>
      <c r="E1198" s="17" t="s">
        <v>19</v>
      </c>
      <c r="F1198" s="303">
        <v>21.134</v>
      </c>
      <c r="G1198" s="38"/>
      <c r="H1198" s="44"/>
    </row>
    <row r="1199" s="2" customFormat="1" ht="16.8" customHeight="1">
      <c r="A1199" s="38"/>
      <c r="B1199" s="44"/>
      <c r="C1199" s="298" t="s">
        <v>2702</v>
      </c>
      <c r="D1199" s="299" t="s">
        <v>2702</v>
      </c>
      <c r="E1199" s="300" t="s">
        <v>19</v>
      </c>
      <c r="F1199" s="301">
        <v>43.399999999999999</v>
      </c>
      <c r="G1199" s="38"/>
      <c r="H1199" s="44"/>
    </row>
    <row r="1200" s="2" customFormat="1" ht="16.8" customHeight="1">
      <c r="A1200" s="38"/>
      <c r="B1200" s="44"/>
      <c r="C1200" s="302" t="s">
        <v>2702</v>
      </c>
      <c r="D1200" s="302" t="s">
        <v>2651</v>
      </c>
      <c r="E1200" s="17" t="s">
        <v>19</v>
      </c>
      <c r="F1200" s="303">
        <v>43.399999999999999</v>
      </c>
      <c r="G1200" s="38"/>
      <c r="H1200" s="44"/>
    </row>
    <row r="1201" s="2" customFormat="1" ht="16.8" customHeight="1">
      <c r="A1201" s="38"/>
      <c r="B1201" s="44"/>
      <c r="C1201" s="298" t="s">
        <v>421</v>
      </c>
      <c r="D1201" s="299" t="s">
        <v>421</v>
      </c>
      <c r="E1201" s="300" t="s">
        <v>19</v>
      </c>
      <c r="F1201" s="301">
        <v>2</v>
      </c>
      <c r="G1201" s="38"/>
      <c r="H1201" s="44"/>
    </row>
    <row r="1202" s="2" customFormat="1" ht="16.8" customHeight="1">
      <c r="A1202" s="38"/>
      <c r="B1202" s="44"/>
      <c r="C1202" s="302" t="s">
        <v>421</v>
      </c>
      <c r="D1202" s="302" t="s">
        <v>2712</v>
      </c>
      <c r="E1202" s="17" t="s">
        <v>19</v>
      </c>
      <c r="F1202" s="303">
        <v>2</v>
      </c>
      <c r="G1202" s="38"/>
      <c r="H1202" s="44"/>
    </row>
    <row r="1203" s="2" customFormat="1" ht="16.8" customHeight="1">
      <c r="A1203" s="38"/>
      <c r="B1203" s="44"/>
      <c r="C1203" s="298" t="s">
        <v>1637</v>
      </c>
      <c r="D1203" s="299" t="s">
        <v>1637</v>
      </c>
      <c r="E1203" s="300" t="s">
        <v>19</v>
      </c>
      <c r="F1203" s="301">
        <v>231.40000000000001</v>
      </c>
      <c r="G1203" s="38"/>
      <c r="H1203" s="44"/>
    </row>
    <row r="1204" s="2" customFormat="1" ht="16.8" customHeight="1">
      <c r="A1204" s="38"/>
      <c r="B1204" s="44"/>
      <c r="C1204" s="302" t="s">
        <v>1637</v>
      </c>
      <c r="D1204" s="302" t="s">
        <v>2451</v>
      </c>
      <c r="E1204" s="17" t="s">
        <v>19</v>
      </c>
      <c r="F1204" s="303">
        <v>231.40000000000001</v>
      </c>
      <c r="G1204" s="38"/>
      <c r="H1204" s="44"/>
    </row>
    <row r="1205" s="2" customFormat="1" ht="16.8" customHeight="1">
      <c r="A1205" s="38"/>
      <c r="B1205" s="44"/>
      <c r="C1205" s="298" t="s">
        <v>524</v>
      </c>
      <c r="D1205" s="299" t="s">
        <v>524</v>
      </c>
      <c r="E1205" s="300" t="s">
        <v>19</v>
      </c>
      <c r="F1205" s="301">
        <v>20</v>
      </c>
      <c r="G1205" s="38"/>
      <c r="H1205" s="44"/>
    </row>
    <row r="1206" s="2" customFormat="1" ht="16.8" customHeight="1">
      <c r="A1206" s="38"/>
      <c r="B1206" s="44"/>
      <c r="C1206" s="302" t="s">
        <v>524</v>
      </c>
      <c r="D1206" s="302" t="s">
        <v>2404</v>
      </c>
      <c r="E1206" s="17" t="s">
        <v>19</v>
      </c>
      <c r="F1206" s="303">
        <v>20</v>
      </c>
      <c r="G1206" s="38"/>
      <c r="H1206" s="44"/>
    </row>
    <row r="1207" s="2" customFormat="1" ht="16.8" customHeight="1">
      <c r="A1207" s="38"/>
      <c r="B1207" s="44"/>
      <c r="C1207" s="298" t="s">
        <v>2479</v>
      </c>
      <c r="D1207" s="299" t="s">
        <v>2479</v>
      </c>
      <c r="E1207" s="300" t="s">
        <v>19</v>
      </c>
      <c r="F1207" s="301">
        <v>-57.880000000000003</v>
      </c>
      <c r="G1207" s="38"/>
      <c r="H1207" s="44"/>
    </row>
    <row r="1208" s="2" customFormat="1" ht="16.8" customHeight="1">
      <c r="A1208" s="38"/>
      <c r="B1208" s="44"/>
      <c r="C1208" s="302" t="s">
        <v>2479</v>
      </c>
      <c r="D1208" s="302" t="s">
        <v>2480</v>
      </c>
      <c r="E1208" s="17" t="s">
        <v>19</v>
      </c>
      <c r="F1208" s="303">
        <v>-57.880000000000003</v>
      </c>
      <c r="G1208" s="38"/>
      <c r="H1208" s="44"/>
    </row>
    <row r="1209" s="2" customFormat="1" ht="16.8" customHeight="1">
      <c r="A1209" s="38"/>
      <c r="B1209" s="44"/>
      <c r="C1209" s="298" t="s">
        <v>2500</v>
      </c>
      <c r="D1209" s="299" t="s">
        <v>2500</v>
      </c>
      <c r="E1209" s="300" t="s">
        <v>19</v>
      </c>
      <c r="F1209" s="301">
        <v>23.425999999999998</v>
      </c>
      <c r="G1209" s="38"/>
      <c r="H1209" s="44"/>
    </row>
    <row r="1210" s="2" customFormat="1" ht="16.8" customHeight="1">
      <c r="A1210" s="38"/>
      <c r="B1210" s="44"/>
      <c r="C1210" s="302" t="s">
        <v>2500</v>
      </c>
      <c r="D1210" s="302" t="s">
        <v>2501</v>
      </c>
      <c r="E1210" s="17" t="s">
        <v>19</v>
      </c>
      <c r="F1210" s="303">
        <v>23.425999999999998</v>
      </c>
      <c r="G1210" s="38"/>
      <c r="H1210" s="44"/>
    </row>
    <row r="1211" s="2" customFormat="1" ht="16.8" customHeight="1">
      <c r="A1211" s="38"/>
      <c r="B1211" s="44"/>
      <c r="C1211" s="298" t="s">
        <v>613</v>
      </c>
      <c r="D1211" s="299" t="s">
        <v>613</v>
      </c>
      <c r="E1211" s="300" t="s">
        <v>19</v>
      </c>
      <c r="F1211" s="301">
        <v>2.7919999999999998</v>
      </c>
      <c r="G1211" s="38"/>
      <c r="H1211" s="44"/>
    </row>
    <row r="1212" s="2" customFormat="1" ht="16.8" customHeight="1">
      <c r="A1212" s="38"/>
      <c r="B1212" s="44"/>
      <c r="C1212" s="302" t="s">
        <v>613</v>
      </c>
      <c r="D1212" s="302" t="s">
        <v>2521</v>
      </c>
      <c r="E1212" s="17" t="s">
        <v>19</v>
      </c>
      <c r="F1212" s="303">
        <v>2.7919999999999998</v>
      </c>
      <c r="G1212" s="38"/>
      <c r="H1212" s="44"/>
    </row>
    <row r="1213" s="2" customFormat="1" ht="16.8" customHeight="1">
      <c r="A1213" s="38"/>
      <c r="B1213" s="44"/>
      <c r="C1213" s="298" t="s">
        <v>623</v>
      </c>
      <c r="D1213" s="299" t="s">
        <v>623</v>
      </c>
      <c r="E1213" s="300" t="s">
        <v>19</v>
      </c>
      <c r="F1213" s="301">
        <v>34.719999999999999</v>
      </c>
      <c r="G1213" s="38"/>
      <c r="H1213" s="44"/>
    </row>
    <row r="1214" s="2" customFormat="1" ht="16.8" customHeight="1">
      <c r="A1214" s="38"/>
      <c r="B1214" s="44"/>
      <c r="C1214" s="302" t="s">
        <v>623</v>
      </c>
      <c r="D1214" s="302" t="s">
        <v>2540</v>
      </c>
      <c r="E1214" s="17" t="s">
        <v>19</v>
      </c>
      <c r="F1214" s="303">
        <v>34.719999999999999</v>
      </c>
      <c r="G1214" s="38"/>
      <c r="H1214" s="44"/>
    </row>
    <row r="1215" s="2" customFormat="1" ht="16.8" customHeight="1">
      <c r="A1215" s="38"/>
      <c r="B1215" s="44"/>
      <c r="C1215" s="298" t="s">
        <v>640</v>
      </c>
      <c r="D1215" s="299" t="s">
        <v>640</v>
      </c>
      <c r="E1215" s="300" t="s">
        <v>19</v>
      </c>
      <c r="F1215" s="301">
        <v>5.5839999999999996</v>
      </c>
      <c r="G1215" s="38"/>
      <c r="H1215" s="44"/>
    </row>
    <row r="1216" s="2" customFormat="1" ht="16.8" customHeight="1">
      <c r="A1216" s="38"/>
      <c r="B1216" s="44"/>
      <c r="C1216" s="302" t="s">
        <v>640</v>
      </c>
      <c r="D1216" s="302" t="s">
        <v>2555</v>
      </c>
      <c r="E1216" s="17" t="s">
        <v>19</v>
      </c>
      <c r="F1216" s="303">
        <v>5.5839999999999996</v>
      </c>
      <c r="G1216" s="38"/>
      <c r="H1216" s="44"/>
    </row>
    <row r="1217" s="2" customFormat="1" ht="16.8" customHeight="1">
      <c r="A1217" s="38"/>
      <c r="B1217" s="44"/>
      <c r="C1217" s="298" t="s">
        <v>2579</v>
      </c>
      <c r="D1217" s="299" t="s">
        <v>2579</v>
      </c>
      <c r="E1217" s="300" t="s">
        <v>19</v>
      </c>
      <c r="F1217" s="301">
        <v>253.24000000000001</v>
      </c>
      <c r="G1217" s="38"/>
      <c r="H1217" s="44"/>
    </row>
    <row r="1218" s="2" customFormat="1" ht="16.8" customHeight="1">
      <c r="A1218" s="38"/>
      <c r="B1218" s="44"/>
      <c r="C1218" s="302" t="s">
        <v>2579</v>
      </c>
      <c r="D1218" s="302" t="s">
        <v>2580</v>
      </c>
      <c r="E1218" s="17" t="s">
        <v>19</v>
      </c>
      <c r="F1218" s="303">
        <v>253.24000000000001</v>
      </c>
      <c r="G1218" s="38"/>
      <c r="H1218" s="44"/>
    </row>
    <row r="1219" s="2" customFormat="1" ht="16.8" customHeight="1">
      <c r="A1219" s="38"/>
      <c r="B1219" s="44"/>
      <c r="C1219" s="298" t="s">
        <v>2594</v>
      </c>
      <c r="D1219" s="299" t="s">
        <v>2594</v>
      </c>
      <c r="E1219" s="300" t="s">
        <v>19</v>
      </c>
      <c r="F1219" s="301">
        <v>209.71000000000001</v>
      </c>
      <c r="G1219" s="38"/>
      <c r="H1219" s="44"/>
    </row>
    <row r="1220" s="2" customFormat="1" ht="16.8" customHeight="1">
      <c r="A1220" s="38"/>
      <c r="B1220" s="44"/>
      <c r="C1220" s="302" t="s">
        <v>2594</v>
      </c>
      <c r="D1220" s="302" t="s">
        <v>2595</v>
      </c>
      <c r="E1220" s="17" t="s">
        <v>19</v>
      </c>
      <c r="F1220" s="303">
        <v>209.71000000000001</v>
      </c>
      <c r="G1220" s="38"/>
      <c r="H1220" s="44"/>
    </row>
    <row r="1221" s="2" customFormat="1" ht="16.8" customHeight="1">
      <c r="A1221" s="38"/>
      <c r="B1221" s="44"/>
      <c r="C1221" s="298" t="s">
        <v>2631</v>
      </c>
      <c r="D1221" s="299" t="s">
        <v>2631</v>
      </c>
      <c r="E1221" s="300" t="s">
        <v>19</v>
      </c>
      <c r="F1221" s="301">
        <v>12</v>
      </c>
      <c r="G1221" s="38"/>
      <c r="H1221" s="44"/>
    </row>
    <row r="1222" s="2" customFormat="1" ht="16.8" customHeight="1">
      <c r="A1222" s="38"/>
      <c r="B1222" s="44"/>
      <c r="C1222" s="302" t="s">
        <v>19</v>
      </c>
      <c r="D1222" s="302" t="s">
        <v>2630</v>
      </c>
      <c r="E1222" s="17" t="s">
        <v>19</v>
      </c>
      <c r="F1222" s="303">
        <v>0</v>
      </c>
      <c r="G1222" s="38"/>
      <c r="H1222" s="44"/>
    </row>
    <row r="1223" s="2" customFormat="1" ht="16.8" customHeight="1">
      <c r="A1223" s="38"/>
      <c r="B1223" s="44"/>
      <c r="C1223" s="302" t="s">
        <v>2631</v>
      </c>
      <c r="D1223" s="302" t="s">
        <v>2632</v>
      </c>
      <c r="E1223" s="17" t="s">
        <v>19</v>
      </c>
      <c r="F1223" s="303">
        <v>12</v>
      </c>
      <c r="G1223" s="38"/>
      <c r="H1223" s="44"/>
    </row>
    <row r="1224" s="2" customFormat="1" ht="16.8" customHeight="1">
      <c r="A1224" s="38"/>
      <c r="B1224" s="44"/>
      <c r="C1224" s="298" t="s">
        <v>2644</v>
      </c>
      <c r="D1224" s="299" t="s">
        <v>2644</v>
      </c>
      <c r="E1224" s="300" t="s">
        <v>19</v>
      </c>
      <c r="F1224" s="301">
        <v>255.84</v>
      </c>
      <c r="G1224" s="38"/>
      <c r="H1224" s="44"/>
    </row>
    <row r="1225" s="2" customFormat="1" ht="16.8" customHeight="1">
      <c r="A1225" s="38"/>
      <c r="B1225" s="44"/>
      <c r="C1225" s="302" t="s">
        <v>2644</v>
      </c>
      <c r="D1225" s="302" t="s">
        <v>2645</v>
      </c>
      <c r="E1225" s="17" t="s">
        <v>19</v>
      </c>
      <c r="F1225" s="303">
        <v>255.84</v>
      </c>
      <c r="G1225" s="38"/>
      <c r="H1225" s="44"/>
    </row>
    <row r="1226" s="2" customFormat="1" ht="16.8" customHeight="1">
      <c r="A1226" s="38"/>
      <c r="B1226" s="44"/>
      <c r="C1226" s="298" t="s">
        <v>2652</v>
      </c>
      <c r="D1226" s="299" t="s">
        <v>2652</v>
      </c>
      <c r="E1226" s="300" t="s">
        <v>19</v>
      </c>
      <c r="F1226" s="301">
        <v>218.81</v>
      </c>
      <c r="G1226" s="38"/>
      <c r="H1226" s="44"/>
    </row>
    <row r="1227" s="2" customFormat="1" ht="16.8" customHeight="1">
      <c r="A1227" s="38"/>
      <c r="B1227" s="44"/>
      <c r="C1227" s="302" t="s">
        <v>2652</v>
      </c>
      <c r="D1227" s="302" t="s">
        <v>2653</v>
      </c>
      <c r="E1227" s="17" t="s">
        <v>19</v>
      </c>
      <c r="F1227" s="303">
        <v>218.81</v>
      </c>
      <c r="G1227" s="38"/>
      <c r="H1227" s="44"/>
    </row>
    <row r="1228" s="2" customFormat="1" ht="16.8" customHeight="1">
      <c r="A1228" s="38"/>
      <c r="B1228" s="44"/>
      <c r="C1228" s="298" t="s">
        <v>754</v>
      </c>
      <c r="D1228" s="299" t="s">
        <v>754</v>
      </c>
      <c r="E1228" s="300" t="s">
        <v>19</v>
      </c>
      <c r="F1228" s="301">
        <v>2</v>
      </c>
      <c r="G1228" s="38"/>
      <c r="H1228" s="44"/>
    </row>
    <row r="1229" s="2" customFormat="1" ht="16.8" customHeight="1">
      <c r="A1229" s="38"/>
      <c r="B1229" s="44"/>
      <c r="C1229" s="302" t="s">
        <v>754</v>
      </c>
      <c r="D1229" s="302" t="s">
        <v>2664</v>
      </c>
      <c r="E1229" s="17" t="s">
        <v>19</v>
      </c>
      <c r="F1229" s="303">
        <v>2</v>
      </c>
      <c r="G1229" s="38"/>
      <c r="H1229" s="44"/>
    </row>
    <row r="1230" s="2" customFormat="1" ht="16.8" customHeight="1">
      <c r="A1230" s="38"/>
      <c r="B1230" s="44"/>
      <c r="C1230" s="298" t="s">
        <v>2679</v>
      </c>
      <c r="D1230" s="299" t="s">
        <v>2679</v>
      </c>
      <c r="E1230" s="300" t="s">
        <v>19</v>
      </c>
      <c r="F1230" s="301">
        <v>5</v>
      </c>
      <c r="G1230" s="38"/>
      <c r="H1230" s="44"/>
    </row>
    <row r="1231" s="2" customFormat="1" ht="16.8" customHeight="1">
      <c r="A1231" s="38"/>
      <c r="B1231" s="44"/>
      <c r="C1231" s="302" t="s">
        <v>2679</v>
      </c>
      <c r="D1231" s="302" t="s">
        <v>2680</v>
      </c>
      <c r="E1231" s="17" t="s">
        <v>19</v>
      </c>
      <c r="F1231" s="303">
        <v>5</v>
      </c>
      <c r="G1231" s="38"/>
      <c r="H1231" s="44"/>
    </row>
    <row r="1232" s="2" customFormat="1" ht="16.8" customHeight="1">
      <c r="A1232" s="38"/>
      <c r="B1232" s="44"/>
      <c r="C1232" s="298" t="s">
        <v>2425</v>
      </c>
      <c r="D1232" s="299" t="s">
        <v>2425</v>
      </c>
      <c r="E1232" s="300" t="s">
        <v>19</v>
      </c>
      <c r="F1232" s="301">
        <v>139.06999999999999</v>
      </c>
      <c r="G1232" s="38"/>
      <c r="H1232" s="44"/>
    </row>
    <row r="1233" s="2" customFormat="1" ht="16.8" customHeight="1">
      <c r="A1233" s="38"/>
      <c r="B1233" s="44"/>
      <c r="C1233" s="302" t="s">
        <v>2425</v>
      </c>
      <c r="D1233" s="302" t="s">
        <v>2426</v>
      </c>
      <c r="E1233" s="17" t="s">
        <v>19</v>
      </c>
      <c r="F1233" s="303">
        <v>139.06999999999999</v>
      </c>
      <c r="G1233" s="38"/>
      <c r="H1233" s="44"/>
    </row>
    <row r="1234" s="2" customFormat="1" ht="16.8" customHeight="1">
      <c r="A1234" s="38"/>
      <c r="B1234" s="44"/>
      <c r="C1234" s="298" t="s">
        <v>2684</v>
      </c>
      <c r="D1234" s="299" t="s">
        <v>2684</v>
      </c>
      <c r="E1234" s="300" t="s">
        <v>19</v>
      </c>
      <c r="F1234" s="301">
        <v>2</v>
      </c>
      <c r="G1234" s="38"/>
      <c r="H1234" s="44"/>
    </row>
    <row r="1235" s="2" customFormat="1" ht="16.8" customHeight="1">
      <c r="A1235" s="38"/>
      <c r="B1235" s="44"/>
      <c r="C1235" s="302" t="s">
        <v>2684</v>
      </c>
      <c r="D1235" s="302" t="s">
        <v>2685</v>
      </c>
      <c r="E1235" s="17" t="s">
        <v>19</v>
      </c>
      <c r="F1235" s="303">
        <v>2</v>
      </c>
      <c r="G1235" s="38"/>
      <c r="H1235" s="44"/>
    </row>
    <row r="1236" s="2" customFormat="1" ht="16.8" customHeight="1">
      <c r="A1236" s="38"/>
      <c r="B1236" s="44"/>
      <c r="C1236" s="298" t="s">
        <v>419</v>
      </c>
      <c r="D1236" s="299" t="s">
        <v>419</v>
      </c>
      <c r="E1236" s="300" t="s">
        <v>19</v>
      </c>
      <c r="F1236" s="301">
        <v>17.227</v>
      </c>
      <c r="G1236" s="38"/>
      <c r="H1236" s="44"/>
    </row>
    <row r="1237" s="2" customFormat="1" ht="16.8" customHeight="1">
      <c r="A1237" s="38"/>
      <c r="B1237" s="44"/>
      <c r="C1237" s="302" t="s">
        <v>419</v>
      </c>
      <c r="D1237" s="302" t="s">
        <v>2696</v>
      </c>
      <c r="E1237" s="17" t="s">
        <v>19</v>
      </c>
      <c r="F1237" s="303">
        <v>17.227</v>
      </c>
      <c r="G1237" s="38"/>
      <c r="H1237" s="44"/>
    </row>
    <row r="1238" s="2" customFormat="1" ht="16.8" customHeight="1">
      <c r="A1238" s="38"/>
      <c r="B1238" s="44"/>
      <c r="C1238" s="298" t="s">
        <v>2703</v>
      </c>
      <c r="D1238" s="299" t="s">
        <v>2703</v>
      </c>
      <c r="E1238" s="300" t="s">
        <v>19</v>
      </c>
      <c r="F1238" s="301">
        <v>44.210000000000001</v>
      </c>
      <c r="G1238" s="38"/>
      <c r="H1238" s="44"/>
    </row>
    <row r="1239" s="2" customFormat="1" ht="16.8" customHeight="1">
      <c r="A1239" s="38"/>
      <c r="B1239" s="44"/>
      <c r="C1239" s="302" t="s">
        <v>2703</v>
      </c>
      <c r="D1239" s="302" t="s">
        <v>2704</v>
      </c>
      <c r="E1239" s="17" t="s">
        <v>19</v>
      </c>
      <c r="F1239" s="303">
        <v>44.210000000000001</v>
      </c>
      <c r="G1239" s="38"/>
      <c r="H1239" s="44"/>
    </row>
    <row r="1240" s="2" customFormat="1" ht="16.8" customHeight="1">
      <c r="A1240" s="38"/>
      <c r="B1240" s="44"/>
      <c r="C1240" s="298" t="s">
        <v>423</v>
      </c>
      <c r="D1240" s="299" t="s">
        <v>423</v>
      </c>
      <c r="E1240" s="300" t="s">
        <v>19</v>
      </c>
      <c r="F1240" s="301">
        <v>4</v>
      </c>
      <c r="G1240" s="38"/>
      <c r="H1240" s="44"/>
    </row>
    <row r="1241" s="2" customFormat="1" ht="16.8" customHeight="1">
      <c r="A1241" s="38"/>
      <c r="B1241" s="44"/>
      <c r="C1241" s="302" t="s">
        <v>423</v>
      </c>
      <c r="D1241" s="302" t="s">
        <v>2713</v>
      </c>
      <c r="E1241" s="17" t="s">
        <v>19</v>
      </c>
      <c r="F1241" s="303">
        <v>4</v>
      </c>
      <c r="G1241" s="38"/>
      <c r="H1241" s="44"/>
    </row>
    <row r="1242" s="2" customFormat="1" ht="16.8" customHeight="1">
      <c r="A1242" s="38"/>
      <c r="B1242" s="44"/>
      <c r="C1242" s="298" t="s">
        <v>1692</v>
      </c>
      <c r="D1242" s="299" t="s">
        <v>1692</v>
      </c>
      <c r="E1242" s="300" t="s">
        <v>19</v>
      </c>
      <c r="F1242" s="301">
        <v>207.25999999999999</v>
      </c>
      <c r="G1242" s="38"/>
      <c r="H1242" s="44"/>
    </row>
    <row r="1243" s="2" customFormat="1" ht="16.8" customHeight="1">
      <c r="A1243" s="38"/>
      <c r="B1243" s="44"/>
      <c r="C1243" s="302" t="s">
        <v>1692</v>
      </c>
      <c r="D1243" s="302" t="s">
        <v>2452</v>
      </c>
      <c r="E1243" s="17" t="s">
        <v>19</v>
      </c>
      <c r="F1243" s="303">
        <v>207.25999999999999</v>
      </c>
      <c r="G1243" s="38"/>
      <c r="H1243" s="44"/>
    </row>
    <row r="1244" s="2" customFormat="1" ht="16.8" customHeight="1">
      <c r="A1244" s="38"/>
      <c r="B1244" s="44"/>
      <c r="C1244" s="298" t="s">
        <v>2405</v>
      </c>
      <c r="D1244" s="299" t="s">
        <v>2405</v>
      </c>
      <c r="E1244" s="300" t="s">
        <v>19</v>
      </c>
      <c r="F1244" s="301">
        <v>20</v>
      </c>
      <c r="G1244" s="38"/>
      <c r="H1244" s="44"/>
    </row>
    <row r="1245" s="2" customFormat="1" ht="16.8" customHeight="1">
      <c r="A1245" s="38"/>
      <c r="B1245" s="44"/>
      <c r="C1245" s="302" t="s">
        <v>2405</v>
      </c>
      <c r="D1245" s="302" t="s">
        <v>2406</v>
      </c>
      <c r="E1245" s="17" t="s">
        <v>19</v>
      </c>
      <c r="F1245" s="303">
        <v>20</v>
      </c>
      <c r="G1245" s="38"/>
      <c r="H1245" s="44"/>
    </row>
    <row r="1246" s="2" customFormat="1" ht="16.8" customHeight="1">
      <c r="A1246" s="38"/>
      <c r="B1246" s="44"/>
      <c r="C1246" s="298" t="s">
        <v>2481</v>
      </c>
      <c r="D1246" s="299" t="s">
        <v>2481</v>
      </c>
      <c r="E1246" s="300" t="s">
        <v>19</v>
      </c>
      <c r="F1246" s="301">
        <v>-48.134999999999998</v>
      </c>
      <c r="G1246" s="38"/>
      <c r="H1246" s="44"/>
    </row>
    <row r="1247" s="2" customFormat="1" ht="16.8" customHeight="1">
      <c r="A1247" s="38"/>
      <c r="B1247" s="44"/>
      <c r="C1247" s="302" t="s">
        <v>2481</v>
      </c>
      <c r="D1247" s="302" t="s">
        <v>2482</v>
      </c>
      <c r="E1247" s="17" t="s">
        <v>19</v>
      </c>
      <c r="F1247" s="303">
        <v>-48.134999999999998</v>
      </c>
      <c r="G1247" s="38"/>
      <c r="H1247" s="44"/>
    </row>
    <row r="1248" s="2" customFormat="1" ht="16.8" customHeight="1">
      <c r="A1248" s="38"/>
      <c r="B1248" s="44"/>
      <c r="C1248" s="298" t="s">
        <v>2502</v>
      </c>
      <c r="D1248" s="299" t="s">
        <v>2502</v>
      </c>
      <c r="E1248" s="300" t="s">
        <v>19</v>
      </c>
      <c r="F1248" s="301">
        <v>119.148</v>
      </c>
      <c r="G1248" s="38"/>
      <c r="H1248" s="44"/>
    </row>
    <row r="1249" s="2" customFormat="1" ht="16.8" customHeight="1">
      <c r="A1249" s="38"/>
      <c r="B1249" s="44"/>
      <c r="C1249" s="302" t="s">
        <v>2502</v>
      </c>
      <c r="D1249" s="302" t="s">
        <v>2503</v>
      </c>
      <c r="E1249" s="17" t="s">
        <v>19</v>
      </c>
      <c r="F1249" s="303">
        <v>119.148</v>
      </c>
      <c r="G1249" s="38"/>
      <c r="H1249" s="44"/>
    </row>
    <row r="1250" s="2" customFormat="1" ht="16.8" customHeight="1">
      <c r="A1250" s="38"/>
      <c r="B1250" s="44"/>
      <c r="C1250" s="298" t="s">
        <v>2522</v>
      </c>
      <c r="D1250" s="299" t="s">
        <v>2522</v>
      </c>
      <c r="E1250" s="300" t="s">
        <v>19</v>
      </c>
      <c r="F1250" s="301">
        <v>14.199999999999999</v>
      </c>
      <c r="G1250" s="38"/>
      <c r="H1250" s="44"/>
    </row>
    <row r="1251" s="2" customFormat="1" ht="16.8" customHeight="1">
      <c r="A1251" s="38"/>
      <c r="B1251" s="44"/>
      <c r="C1251" s="302" t="s">
        <v>2522</v>
      </c>
      <c r="D1251" s="302" t="s">
        <v>2523</v>
      </c>
      <c r="E1251" s="17" t="s">
        <v>19</v>
      </c>
      <c r="F1251" s="303">
        <v>14.199999999999999</v>
      </c>
      <c r="G1251" s="38"/>
      <c r="H1251" s="44"/>
    </row>
    <row r="1252" s="2" customFormat="1" ht="16.8" customHeight="1">
      <c r="A1252" s="38"/>
      <c r="B1252" s="44"/>
      <c r="C1252" s="298" t="s">
        <v>1977</v>
      </c>
      <c r="D1252" s="299" t="s">
        <v>1977</v>
      </c>
      <c r="E1252" s="300" t="s">
        <v>19</v>
      </c>
      <c r="F1252" s="301">
        <v>35.368000000000002</v>
      </c>
      <c r="G1252" s="38"/>
      <c r="H1252" s="44"/>
    </row>
    <row r="1253" s="2" customFormat="1" ht="16.8" customHeight="1">
      <c r="A1253" s="38"/>
      <c r="B1253" s="44"/>
      <c r="C1253" s="302" t="s">
        <v>1977</v>
      </c>
      <c r="D1253" s="302" t="s">
        <v>2541</v>
      </c>
      <c r="E1253" s="17" t="s">
        <v>19</v>
      </c>
      <c r="F1253" s="303">
        <v>35.368000000000002</v>
      </c>
      <c r="G1253" s="38"/>
      <c r="H1253" s="44"/>
    </row>
    <row r="1254" s="2" customFormat="1" ht="16.8" customHeight="1">
      <c r="A1254" s="38"/>
      <c r="B1254" s="44"/>
      <c r="C1254" s="298" t="s">
        <v>2556</v>
      </c>
      <c r="D1254" s="299" t="s">
        <v>2556</v>
      </c>
      <c r="E1254" s="300" t="s">
        <v>19</v>
      </c>
      <c r="F1254" s="301">
        <v>28.401</v>
      </c>
      <c r="G1254" s="38"/>
      <c r="H1254" s="44"/>
    </row>
    <row r="1255" s="2" customFormat="1" ht="16.8" customHeight="1">
      <c r="A1255" s="38"/>
      <c r="B1255" s="44"/>
      <c r="C1255" s="302" t="s">
        <v>2556</v>
      </c>
      <c r="D1255" s="302" t="s">
        <v>2557</v>
      </c>
      <c r="E1255" s="17" t="s">
        <v>19</v>
      </c>
      <c r="F1255" s="303">
        <v>28.401</v>
      </c>
      <c r="G1255" s="38"/>
      <c r="H1255" s="44"/>
    </row>
    <row r="1256" s="2" customFormat="1" ht="16.8" customHeight="1">
      <c r="A1256" s="38"/>
      <c r="B1256" s="44"/>
      <c r="C1256" s="298" t="s">
        <v>2581</v>
      </c>
      <c r="D1256" s="299" t="s">
        <v>2581</v>
      </c>
      <c r="E1256" s="300" t="s">
        <v>19</v>
      </c>
      <c r="F1256" s="301">
        <v>257.03899999999999</v>
      </c>
      <c r="G1256" s="38"/>
      <c r="H1256" s="44"/>
    </row>
    <row r="1257" s="2" customFormat="1" ht="16.8" customHeight="1">
      <c r="A1257" s="38"/>
      <c r="B1257" s="44"/>
      <c r="C1257" s="302" t="s">
        <v>2581</v>
      </c>
      <c r="D1257" s="302" t="s">
        <v>2582</v>
      </c>
      <c r="E1257" s="17" t="s">
        <v>19</v>
      </c>
      <c r="F1257" s="303">
        <v>257.03899999999999</v>
      </c>
      <c r="G1257" s="38"/>
      <c r="H1257" s="44"/>
    </row>
    <row r="1258" s="2" customFormat="1" ht="16.8" customHeight="1">
      <c r="A1258" s="38"/>
      <c r="B1258" s="44"/>
      <c r="C1258" s="298" t="s">
        <v>2596</v>
      </c>
      <c r="D1258" s="299" t="s">
        <v>2596</v>
      </c>
      <c r="E1258" s="300" t="s">
        <v>19</v>
      </c>
      <c r="F1258" s="301">
        <v>212.856</v>
      </c>
      <c r="G1258" s="38"/>
      <c r="H1258" s="44"/>
    </row>
    <row r="1259" s="2" customFormat="1" ht="16.8" customHeight="1">
      <c r="A1259" s="38"/>
      <c r="B1259" s="44"/>
      <c r="C1259" s="302" t="s">
        <v>2596</v>
      </c>
      <c r="D1259" s="302" t="s">
        <v>2597</v>
      </c>
      <c r="E1259" s="17" t="s">
        <v>19</v>
      </c>
      <c r="F1259" s="303">
        <v>212.856</v>
      </c>
      <c r="G1259" s="38"/>
      <c r="H1259" s="44"/>
    </row>
    <row r="1260" s="2" customFormat="1" ht="16.8" customHeight="1">
      <c r="A1260" s="38"/>
      <c r="B1260" s="44"/>
      <c r="C1260" s="298" t="s">
        <v>2633</v>
      </c>
      <c r="D1260" s="299" t="s">
        <v>2633</v>
      </c>
      <c r="E1260" s="300" t="s">
        <v>19</v>
      </c>
      <c r="F1260" s="301">
        <v>12.18</v>
      </c>
      <c r="G1260" s="38"/>
      <c r="H1260" s="44"/>
    </row>
    <row r="1261" s="2" customFormat="1" ht="16.8" customHeight="1">
      <c r="A1261" s="38"/>
      <c r="B1261" s="44"/>
      <c r="C1261" s="302" t="s">
        <v>2633</v>
      </c>
      <c r="D1261" s="302" t="s">
        <v>2634</v>
      </c>
      <c r="E1261" s="17" t="s">
        <v>19</v>
      </c>
      <c r="F1261" s="303">
        <v>12.18</v>
      </c>
      <c r="G1261" s="38"/>
      <c r="H1261" s="44"/>
    </row>
    <row r="1262" s="2" customFormat="1" ht="16.8" customHeight="1">
      <c r="A1262" s="38"/>
      <c r="B1262" s="44"/>
      <c r="C1262" s="298" t="s">
        <v>2665</v>
      </c>
      <c r="D1262" s="299" t="s">
        <v>2665</v>
      </c>
      <c r="E1262" s="300" t="s">
        <v>19</v>
      </c>
      <c r="F1262" s="301">
        <v>1</v>
      </c>
      <c r="G1262" s="38"/>
      <c r="H1262" s="44"/>
    </row>
    <row r="1263" s="2" customFormat="1" ht="16.8" customHeight="1">
      <c r="A1263" s="38"/>
      <c r="B1263" s="44"/>
      <c r="C1263" s="302" t="s">
        <v>2665</v>
      </c>
      <c r="D1263" s="302" t="s">
        <v>2666</v>
      </c>
      <c r="E1263" s="17" t="s">
        <v>19</v>
      </c>
      <c r="F1263" s="303">
        <v>1</v>
      </c>
      <c r="G1263" s="38"/>
      <c r="H1263" s="44"/>
    </row>
    <row r="1264" s="2" customFormat="1" ht="16.8" customHeight="1">
      <c r="A1264" s="38"/>
      <c r="B1264" s="44"/>
      <c r="C1264" s="298" t="s">
        <v>2427</v>
      </c>
      <c r="D1264" s="299" t="s">
        <v>2427</v>
      </c>
      <c r="E1264" s="300" t="s">
        <v>19</v>
      </c>
      <c r="F1264" s="301">
        <v>511.21300000000002</v>
      </c>
      <c r="G1264" s="38"/>
      <c r="H1264" s="44"/>
    </row>
    <row r="1265" s="2" customFormat="1" ht="16.8" customHeight="1">
      <c r="A1265" s="38"/>
      <c r="B1265" s="44"/>
      <c r="C1265" s="302" t="s">
        <v>2427</v>
      </c>
      <c r="D1265" s="302" t="s">
        <v>2428</v>
      </c>
      <c r="E1265" s="17" t="s">
        <v>19</v>
      </c>
      <c r="F1265" s="303">
        <v>511.21300000000002</v>
      </c>
      <c r="G1265" s="38"/>
      <c r="H1265" s="44"/>
    </row>
    <row r="1266" s="2" customFormat="1" ht="16.8" customHeight="1">
      <c r="A1266" s="38"/>
      <c r="B1266" s="44"/>
      <c r="C1266" s="298" t="s">
        <v>2686</v>
      </c>
      <c r="D1266" s="299" t="s">
        <v>2686</v>
      </c>
      <c r="E1266" s="300" t="s">
        <v>19</v>
      </c>
      <c r="F1266" s="301">
        <v>2</v>
      </c>
      <c r="G1266" s="38"/>
      <c r="H1266" s="44"/>
    </row>
    <row r="1267" s="2" customFormat="1" ht="16.8" customHeight="1">
      <c r="A1267" s="38"/>
      <c r="B1267" s="44"/>
      <c r="C1267" s="302" t="s">
        <v>2686</v>
      </c>
      <c r="D1267" s="302" t="s">
        <v>2687</v>
      </c>
      <c r="E1267" s="17" t="s">
        <v>19</v>
      </c>
      <c r="F1267" s="303">
        <v>2</v>
      </c>
      <c r="G1267" s="38"/>
      <c r="H1267" s="44"/>
    </row>
    <row r="1268" s="2" customFormat="1" ht="16.8" customHeight="1">
      <c r="A1268" s="38"/>
      <c r="B1268" s="44"/>
      <c r="C1268" s="298" t="s">
        <v>792</v>
      </c>
      <c r="D1268" s="299" t="s">
        <v>792</v>
      </c>
      <c r="E1268" s="300" t="s">
        <v>19</v>
      </c>
      <c r="F1268" s="301">
        <v>87.614999999999995</v>
      </c>
      <c r="G1268" s="38"/>
      <c r="H1268" s="44"/>
    </row>
    <row r="1269" s="2" customFormat="1" ht="16.8" customHeight="1">
      <c r="A1269" s="38"/>
      <c r="B1269" s="44"/>
      <c r="C1269" s="302" t="s">
        <v>792</v>
      </c>
      <c r="D1269" s="302" t="s">
        <v>2697</v>
      </c>
      <c r="E1269" s="17" t="s">
        <v>19</v>
      </c>
      <c r="F1269" s="303">
        <v>87.614999999999995</v>
      </c>
      <c r="G1269" s="38"/>
      <c r="H1269" s="44"/>
    </row>
    <row r="1270" s="2" customFormat="1" ht="16.8" customHeight="1">
      <c r="A1270" s="38"/>
      <c r="B1270" s="44"/>
      <c r="C1270" s="298" t="s">
        <v>2705</v>
      </c>
      <c r="D1270" s="299" t="s">
        <v>2705</v>
      </c>
      <c r="E1270" s="300" t="s">
        <v>19</v>
      </c>
      <c r="F1270" s="301">
        <v>211.63</v>
      </c>
      <c r="G1270" s="38"/>
      <c r="H1270" s="44"/>
    </row>
    <row r="1271" s="2" customFormat="1" ht="16.8" customHeight="1">
      <c r="A1271" s="38"/>
      <c r="B1271" s="44"/>
      <c r="C1271" s="302" t="s">
        <v>2705</v>
      </c>
      <c r="D1271" s="302" t="s">
        <v>2578</v>
      </c>
      <c r="E1271" s="17" t="s">
        <v>19</v>
      </c>
      <c r="F1271" s="303">
        <v>211.63</v>
      </c>
      <c r="G1271" s="38"/>
      <c r="H1271" s="44"/>
    </row>
    <row r="1272" s="2" customFormat="1" ht="16.8" customHeight="1">
      <c r="A1272" s="38"/>
      <c r="B1272" s="44"/>
      <c r="C1272" s="298" t="s">
        <v>2453</v>
      </c>
      <c r="D1272" s="299" t="s">
        <v>2453</v>
      </c>
      <c r="E1272" s="300" t="s">
        <v>19</v>
      </c>
      <c r="F1272" s="301">
        <v>761.86800000000005</v>
      </c>
      <c r="G1272" s="38"/>
      <c r="H1272" s="44"/>
    </row>
    <row r="1273" s="2" customFormat="1" ht="16.8" customHeight="1">
      <c r="A1273" s="38"/>
      <c r="B1273" s="44"/>
      <c r="C1273" s="302" t="s">
        <v>2453</v>
      </c>
      <c r="D1273" s="302" t="s">
        <v>2454</v>
      </c>
      <c r="E1273" s="17" t="s">
        <v>19</v>
      </c>
      <c r="F1273" s="303">
        <v>761.86800000000005</v>
      </c>
      <c r="G1273" s="38"/>
      <c r="H1273" s="44"/>
    </row>
    <row r="1274" s="2" customFormat="1" ht="16.8" customHeight="1">
      <c r="A1274" s="38"/>
      <c r="B1274" s="44"/>
      <c r="C1274" s="298" t="s">
        <v>2407</v>
      </c>
      <c r="D1274" s="299" t="s">
        <v>2407</v>
      </c>
      <c r="E1274" s="300" t="s">
        <v>19</v>
      </c>
      <c r="F1274" s="301">
        <v>130</v>
      </c>
      <c r="G1274" s="38"/>
      <c r="H1274" s="44"/>
    </row>
    <row r="1275" s="2" customFormat="1" ht="16.8" customHeight="1">
      <c r="A1275" s="38"/>
      <c r="B1275" s="44"/>
      <c r="C1275" s="302" t="s">
        <v>2407</v>
      </c>
      <c r="D1275" s="302" t="s">
        <v>2408</v>
      </c>
      <c r="E1275" s="17" t="s">
        <v>19</v>
      </c>
      <c r="F1275" s="303">
        <v>130</v>
      </c>
      <c r="G1275" s="38"/>
      <c r="H1275" s="44"/>
    </row>
    <row r="1276" s="2" customFormat="1" ht="16.8" customHeight="1">
      <c r="A1276" s="38"/>
      <c r="B1276" s="44"/>
      <c r="C1276" s="298" t="s">
        <v>2483</v>
      </c>
      <c r="D1276" s="299" t="s">
        <v>2483</v>
      </c>
      <c r="E1276" s="300" t="s">
        <v>19</v>
      </c>
      <c r="F1276" s="301">
        <v>-244.81399999999999</v>
      </c>
      <c r="G1276" s="38"/>
      <c r="H1276" s="44"/>
    </row>
    <row r="1277" s="2" customFormat="1" ht="16.8" customHeight="1">
      <c r="A1277" s="38"/>
      <c r="B1277" s="44"/>
      <c r="C1277" s="302" t="s">
        <v>2483</v>
      </c>
      <c r="D1277" s="302" t="s">
        <v>2484</v>
      </c>
      <c r="E1277" s="17" t="s">
        <v>19</v>
      </c>
      <c r="F1277" s="303">
        <v>-244.81399999999999</v>
      </c>
      <c r="G1277" s="38"/>
      <c r="H1277" s="44"/>
    </row>
    <row r="1278" s="2" customFormat="1" ht="16.8" customHeight="1">
      <c r="A1278" s="38"/>
      <c r="B1278" s="44"/>
      <c r="C1278" s="298" t="s">
        <v>2504</v>
      </c>
      <c r="D1278" s="299" t="s">
        <v>2504</v>
      </c>
      <c r="E1278" s="300" t="s">
        <v>19</v>
      </c>
      <c r="F1278" s="301">
        <v>286.25</v>
      </c>
      <c r="G1278" s="38"/>
      <c r="H1278" s="44"/>
    </row>
    <row r="1279" s="2" customFormat="1" ht="16.8" customHeight="1">
      <c r="A1279" s="38"/>
      <c r="B1279" s="44"/>
      <c r="C1279" s="302" t="s">
        <v>2504</v>
      </c>
      <c r="D1279" s="302" t="s">
        <v>2505</v>
      </c>
      <c r="E1279" s="17" t="s">
        <v>19</v>
      </c>
      <c r="F1279" s="303">
        <v>286.25</v>
      </c>
      <c r="G1279" s="38"/>
      <c r="H1279" s="44"/>
    </row>
    <row r="1280" s="2" customFormat="1" ht="16.8" customHeight="1">
      <c r="A1280" s="38"/>
      <c r="B1280" s="44"/>
      <c r="C1280" s="298" t="s">
        <v>2524</v>
      </c>
      <c r="D1280" s="299" t="s">
        <v>2524</v>
      </c>
      <c r="E1280" s="300" t="s">
        <v>19</v>
      </c>
      <c r="F1280" s="301">
        <v>7.3179999999999996</v>
      </c>
      <c r="G1280" s="38"/>
      <c r="H1280" s="44"/>
    </row>
    <row r="1281" s="2" customFormat="1" ht="16.8" customHeight="1">
      <c r="A1281" s="38"/>
      <c r="B1281" s="44"/>
      <c r="C1281" s="302" t="s">
        <v>19</v>
      </c>
      <c r="D1281" s="302" t="s">
        <v>1904</v>
      </c>
      <c r="E1281" s="17" t="s">
        <v>19</v>
      </c>
      <c r="F1281" s="303">
        <v>0</v>
      </c>
      <c r="G1281" s="38"/>
      <c r="H1281" s="44"/>
    </row>
    <row r="1282" s="2" customFormat="1" ht="16.8" customHeight="1">
      <c r="A1282" s="38"/>
      <c r="B1282" s="44"/>
      <c r="C1282" s="302" t="s">
        <v>2524</v>
      </c>
      <c r="D1282" s="302" t="s">
        <v>2525</v>
      </c>
      <c r="E1282" s="17" t="s">
        <v>19</v>
      </c>
      <c r="F1282" s="303">
        <v>7.3179999999999996</v>
      </c>
      <c r="G1282" s="38"/>
      <c r="H1282" s="44"/>
    </row>
    <row r="1283" s="2" customFormat="1" ht="16.8" customHeight="1">
      <c r="A1283" s="38"/>
      <c r="B1283" s="44"/>
      <c r="C1283" s="298" t="s">
        <v>2542</v>
      </c>
      <c r="D1283" s="299" t="s">
        <v>2542</v>
      </c>
      <c r="E1283" s="300" t="s">
        <v>19</v>
      </c>
      <c r="F1283" s="301">
        <v>169.304</v>
      </c>
      <c r="G1283" s="38"/>
      <c r="H1283" s="44"/>
    </row>
    <row r="1284" s="2" customFormat="1" ht="16.8" customHeight="1">
      <c r="A1284" s="38"/>
      <c r="B1284" s="44"/>
      <c r="C1284" s="302" t="s">
        <v>2542</v>
      </c>
      <c r="D1284" s="302" t="s">
        <v>2543</v>
      </c>
      <c r="E1284" s="17" t="s">
        <v>19</v>
      </c>
      <c r="F1284" s="303">
        <v>169.304</v>
      </c>
      <c r="G1284" s="38"/>
      <c r="H1284" s="44"/>
    </row>
    <row r="1285" s="2" customFormat="1" ht="16.8" customHeight="1">
      <c r="A1285" s="38"/>
      <c r="B1285" s="44"/>
      <c r="C1285" s="298" t="s">
        <v>2558</v>
      </c>
      <c r="D1285" s="299" t="s">
        <v>2558</v>
      </c>
      <c r="E1285" s="300" t="s">
        <v>19</v>
      </c>
      <c r="F1285" s="301">
        <v>1.575</v>
      </c>
      <c r="G1285" s="38"/>
      <c r="H1285" s="44"/>
    </row>
    <row r="1286" s="2" customFormat="1" ht="16.8" customHeight="1">
      <c r="A1286" s="38"/>
      <c r="B1286" s="44"/>
      <c r="C1286" s="302" t="s">
        <v>19</v>
      </c>
      <c r="D1286" s="302" t="s">
        <v>1904</v>
      </c>
      <c r="E1286" s="17" t="s">
        <v>19</v>
      </c>
      <c r="F1286" s="303">
        <v>0</v>
      </c>
      <c r="G1286" s="38"/>
      <c r="H1286" s="44"/>
    </row>
    <row r="1287" s="2" customFormat="1" ht="16.8" customHeight="1">
      <c r="A1287" s="38"/>
      <c r="B1287" s="44"/>
      <c r="C1287" s="302" t="s">
        <v>2558</v>
      </c>
      <c r="D1287" s="302" t="s">
        <v>2559</v>
      </c>
      <c r="E1287" s="17" t="s">
        <v>19</v>
      </c>
      <c r="F1287" s="303">
        <v>1.575</v>
      </c>
      <c r="G1287" s="38"/>
      <c r="H1287" s="44"/>
    </row>
    <row r="1288" s="2" customFormat="1" ht="16.8" customHeight="1">
      <c r="A1288" s="38"/>
      <c r="B1288" s="44"/>
      <c r="C1288" s="298" t="s">
        <v>2667</v>
      </c>
      <c r="D1288" s="299" t="s">
        <v>2667</v>
      </c>
      <c r="E1288" s="300" t="s">
        <v>19</v>
      </c>
      <c r="F1288" s="301">
        <v>7</v>
      </c>
      <c r="G1288" s="38"/>
      <c r="H1288" s="44"/>
    </row>
    <row r="1289" s="2" customFormat="1" ht="16.8" customHeight="1">
      <c r="A1289" s="38"/>
      <c r="B1289" s="44"/>
      <c r="C1289" s="302" t="s">
        <v>2667</v>
      </c>
      <c r="D1289" s="302" t="s">
        <v>2668</v>
      </c>
      <c r="E1289" s="17" t="s">
        <v>19</v>
      </c>
      <c r="F1289" s="303">
        <v>7</v>
      </c>
      <c r="G1289" s="38"/>
      <c r="H1289" s="44"/>
    </row>
    <row r="1290" s="2" customFormat="1" ht="16.8" customHeight="1">
      <c r="A1290" s="38"/>
      <c r="B1290" s="44"/>
      <c r="C1290" s="298" t="s">
        <v>2429</v>
      </c>
      <c r="D1290" s="299" t="s">
        <v>2429</v>
      </c>
      <c r="E1290" s="300" t="s">
        <v>19</v>
      </c>
      <c r="F1290" s="301">
        <v>91.650000000000006</v>
      </c>
      <c r="G1290" s="38"/>
      <c r="H1290" s="44"/>
    </row>
    <row r="1291" s="2" customFormat="1" ht="16.8" customHeight="1">
      <c r="A1291" s="38"/>
      <c r="B1291" s="44"/>
      <c r="C1291" s="302" t="s">
        <v>19</v>
      </c>
      <c r="D1291" s="302" t="s">
        <v>1904</v>
      </c>
      <c r="E1291" s="17" t="s">
        <v>19</v>
      </c>
      <c r="F1291" s="303">
        <v>0</v>
      </c>
      <c r="G1291" s="38"/>
      <c r="H1291" s="44"/>
    </row>
    <row r="1292" s="2" customFormat="1" ht="16.8" customHeight="1">
      <c r="A1292" s="38"/>
      <c r="B1292" s="44"/>
      <c r="C1292" s="302" t="s">
        <v>2429</v>
      </c>
      <c r="D1292" s="302" t="s">
        <v>2430</v>
      </c>
      <c r="E1292" s="17" t="s">
        <v>19</v>
      </c>
      <c r="F1292" s="303">
        <v>91.650000000000006</v>
      </c>
      <c r="G1292" s="38"/>
      <c r="H1292" s="44"/>
    </row>
    <row r="1293" s="2" customFormat="1" ht="16.8" customHeight="1">
      <c r="A1293" s="38"/>
      <c r="B1293" s="44"/>
      <c r="C1293" s="298" t="s">
        <v>2688</v>
      </c>
      <c r="D1293" s="299" t="s">
        <v>2688</v>
      </c>
      <c r="E1293" s="300" t="s">
        <v>19</v>
      </c>
      <c r="F1293" s="301">
        <v>13</v>
      </c>
      <c r="G1293" s="38"/>
      <c r="H1293" s="44"/>
    </row>
    <row r="1294" s="2" customFormat="1" ht="16.8" customHeight="1">
      <c r="A1294" s="38"/>
      <c r="B1294" s="44"/>
      <c r="C1294" s="302" t="s">
        <v>2688</v>
      </c>
      <c r="D1294" s="302" t="s">
        <v>2689</v>
      </c>
      <c r="E1294" s="17" t="s">
        <v>19</v>
      </c>
      <c r="F1294" s="303">
        <v>13</v>
      </c>
      <c r="G1294" s="38"/>
      <c r="H1294" s="44"/>
    </row>
    <row r="1295" s="2" customFormat="1" ht="16.8" customHeight="1">
      <c r="A1295" s="38"/>
      <c r="B1295" s="44"/>
      <c r="C1295" s="298" t="s">
        <v>2698</v>
      </c>
      <c r="D1295" s="299" t="s">
        <v>2698</v>
      </c>
      <c r="E1295" s="300" t="s">
        <v>19</v>
      </c>
      <c r="F1295" s="301">
        <v>218.85499999999999</v>
      </c>
      <c r="G1295" s="38"/>
      <c r="H1295" s="44"/>
    </row>
    <row r="1296" s="2" customFormat="1" ht="16.8" customHeight="1">
      <c r="A1296" s="38"/>
      <c r="B1296" s="44"/>
      <c r="C1296" s="302" t="s">
        <v>2698</v>
      </c>
      <c r="D1296" s="302" t="s">
        <v>2699</v>
      </c>
      <c r="E1296" s="17" t="s">
        <v>19</v>
      </c>
      <c r="F1296" s="303">
        <v>218.85499999999999</v>
      </c>
      <c r="G1296" s="38"/>
      <c r="H1296" s="44"/>
    </row>
    <row r="1297" s="2" customFormat="1" ht="16.8" customHeight="1">
      <c r="A1297" s="38"/>
      <c r="B1297" s="44"/>
      <c r="C1297" s="298" t="s">
        <v>2706</v>
      </c>
      <c r="D1297" s="299" t="s">
        <v>2706</v>
      </c>
      <c r="E1297" s="300" t="s">
        <v>19</v>
      </c>
      <c r="F1297" s="301">
        <v>484.12</v>
      </c>
      <c r="G1297" s="38"/>
      <c r="H1297" s="44"/>
    </row>
    <row r="1298" s="2" customFormat="1" ht="16.8" customHeight="1">
      <c r="A1298" s="38"/>
      <c r="B1298" s="44"/>
      <c r="C1298" s="302" t="s">
        <v>2706</v>
      </c>
      <c r="D1298" s="302" t="s">
        <v>2707</v>
      </c>
      <c r="E1298" s="17" t="s">
        <v>19</v>
      </c>
      <c r="F1298" s="303">
        <v>484.12</v>
      </c>
      <c r="G1298" s="38"/>
      <c r="H1298" s="44"/>
    </row>
    <row r="1299" s="2" customFormat="1" ht="16.8" customHeight="1">
      <c r="A1299" s="38"/>
      <c r="B1299" s="44"/>
      <c r="C1299" s="298" t="s">
        <v>2455</v>
      </c>
      <c r="D1299" s="299" t="s">
        <v>2455</v>
      </c>
      <c r="E1299" s="300" t="s">
        <v>19</v>
      </c>
      <c r="F1299" s="301">
        <v>69.432000000000002</v>
      </c>
      <c r="G1299" s="38"/>
      <c r="H1299" s="44"/>
    </row>
    <row r="1300" s="2" customFormat="1" ht="16.8" customHeight="1">
      <c r="A1300" s="38"/>
      <c r="B1300" s="44"/>
      <c r="C1300" s="302" t="s">
        <v>19</v>
      </c>
      <c r="D1300" s="302" t="s">
        <v>1904</v>
      </c>
      <c r="E1300" s="17" t="s">
        <v>19</v>
      </c>
      <c r="F1300" s="303">
        <v>0</v>
      </c>
      <c r="G1300" s="38"/>
      <c r="H1300" s="44"/>
    </row>
    <row r="1301" s="2" customFormat="1" ht="16.8" customHeight="1">
      <c r="A1301" s="38"/>
      <c r="B1301" s="44"/>
      <c r="C1301" s="302" t="s">
        <v>2455</v>
      </c>
      <c r="D1301" s="302" t="s">
        <v>2456</v>
      </c>
      <c r="E1301" s="17" t="s">
        <v>19</v>
      </c>
      <c r="F1301" s="303">
        <v>69.432000000000002</v>
      </c>
      <c r="G1301" s="38"/>
      <c r="H1301" s="44"/>
    </row>
    <row r="1302" s="2" customFormat="1" ht="16.8" customHeight="1">
      <c r="A1302" s="38"/>
      <c r="B1302" s="44"/>
      <c r="C1302" s="298" t="s">
        <v>2485</v>
      </c>
      <c r="D1302" s="299" t="s">
        <v>2485</v>
      </c>
      <c r="E1302" s="300" t="s">
        <v>19</v>
      </c>
      <c r="F1302" s="301">
        <v>-23.329999999999998</v>
      </c>
      <c r="G1302" s="38"/>
      <c r="H1302" s="44"/>
    </row>
    <row r="1303" s="2" customFormat="1" ht="16.8" customHeight="1">
      <c r="A1303" s="38"/>
      <c r="B1303" s="44"/>
      <c r="C1303" s="302" t="s">
        <v>19</v>
      </c>
      <c r="D1303" s="302" t="s">
        <v>1904</v>
      </c>
      <c r="E1303" s="17" t="s">
        <v>19</v>
      </c>
      <c r="F1303" s="303">
        <v>0</v>
      </c>
      <c r="G1303" s="38"/>
      <c r="H1303" s="44"/>
    </row>
    <row r="1304" s="2" customFormat="1" ht="16.8" customHeight="1">
      <c r="A1304" s="38"/>
      <c r="B1304" s="44"/>
      <c r="C1304" s="302" t="s">
        <v>2485</v>
      </c>
      <c r="D1304" s="302" t="s">
        <v>2486</v>
      </c>
      <c r="E1304" s="17" t="s">
        <v>19</v>
      </c>
      <c r="F1304" s="303">
        <v>-23.329999999999998</v>
      </c>
      <c r="G1304" s="38"/>
      <c r="H1304" s="44"/>
    </row>
    <row r="1305" s="2" customFormat="1" ht="16.8" customHeight="1">
      <c r="A1305" s="38"/>
      <c r="B1305" s="44"/>
      <c r="C1305" s="298" t="s">
        <v>2526</v>
      </c>
      <c r="D1305" s="299" t="s">
        <v>2526</v>
      </c>
      <c r="E1305" s="300" t="s">
        <v>19</v>
      </c>
      <c r="F1305" s="301">
        <v>2.0910000000000002</v>
      </c>
      <c r="G1305" s="38"/>
      <c r="H1305" s="44"/>
    </row>
    <row r="1306" s="2" customFormat="1" ht="16.8" customHeight="1">
      <c r="A1306" s="38"/>
      <c r="B1306" s="44"/>
      <c r="C1306" s="302" t="s">
        <v>2526</v>
      </c>
      <c r="D1306" s="302" t="s">
        <v>2527</v>
      </c>
      <c r="E1306" s="17" t="s">
        <v>19</v>
      </c>
      <c r="F1306" s="303">
        <v>2.0910000000000002</v>
      </c>
      <c r="G1306" s="38"/>
      <c r="H1306" s="44"/>
    </row>
    <row r="1307" s="2" customFormat="1" ht="16.8" customHeight="1">
      <c r="A1307" s="38"/>
      <c r="B1307" s="44"/>
      <c r="C1307" s="298" t="s">
        <v>2544</v>
      </c>
      <c r="D1307" s="299" t="s">
        <v>2544</v>
      </c>
      <c r="E1307" s="300" t="s">
        <v>19</v>
      </c>
      <c r="F1307" s="301">
        <v>387.29599999999999</v>
      </c>
      <c r="G1307" s="38"/>
      <c r="H1307" s="44"/>
    </row>
    <row r="1308" s="2" customFormat="1" ht="16.8" customHeight="1">
      <c r="A1308" s="38"/>
      <c r="B1308" s="44"/>
      <c r="C1308" s="302" t="s">
        <v>2544</v>
      </c>
      <c r="D1308" s="302" t="s">
        <v>2545</v>
      </c>
      <c r="E1308" s="17" t="s">
        <v>19</v>
      </c>
      <c r="F1308" s="303">
        <v>387.29599999999999</v>
      </c>
      <c r="G1308" s="38"/>
      <c r="H1308" s="44"/>
    </row>
    <row r="1309" s="2" customFormat="1" ht="16.8" customHeight="1">
      <c r="A1309" s="38"/>
      <c r="B1309" s="44"/>
      <c r="C1309" s="298" t="s">
        <v>2560</v>
      </c>
      <c r="D1309" s="299" t="s">
        <v>2560</v>
      </c>
      <c r="E1309" s="300" t="s">
        <v>19</v>
      </c>
      <c r="F1309" s="301">
        <v>0.45000000000000001</v>
      </c>
      <c r="G1309" s="38"/>
      <c r="H1309" s="44"/>
    </row>
    <row r="1310" s="2" customFormat="1" ht="16.8" customHeight="1">
      <c r="A1310" s="38"/>
      <c r="B1310" s="44"/>
      <c r="C1310" s="302" t="s">
        <v>2560</v>
      </c>
      <c r="D1310" s="302" t="s">
        <v>2561</v>
      </c>
      <c r="E1310" s="17" t="s">
        <v>19</v>
      </c>
      <c r="F1310" s="303">
        <v>0.45000000000000001</v>
      </c>
      <c r="G1310" s="38"/>
      <c r="H1310" s="44"/>
    </row>
    <row r="1311" s="2" customFormat="1" ht="16.8" customHeight="1">
      <c r="A1311" s="38"/>
      <c r="B1311" s="44"/>
      <c r="C1311" s="298" t="s">
        <v>2431</v>
      </c>
      <c r="D1311" s="299" t="s">
        <v>2431</v>
      </c>
      <c r="E1311" s="300" t="s">
        <v>19</v>
      </c>
      <c r="F1311" s="301">
        <v>36.381</v>
      </c>
      <c r="G1311" s="38"/>
      <c r="H1311" s="44"/>
    </row>
    <row r="1312" s="2" customFormat="1" ht="16.8" customHeight="1">
      <c r="A1312" s="38"/>
      <c r="B1312" s="44"/>
      <c r="C1312" s="302" t="s">
        <v>2431</v>
      </c>
      <c r="D1312" s="302" t="s">
        <v>2432</v>
      </c>
      <c r="E1312" s="17" t="s">
        <v>19</v>
      </c>
      <c r="F1312" s="303">
        <v>36.381</v>
      </c>
      <c r="G1312" s="38"/>
      <c r="H1312" s="44"/>
    </row>
    <row r="1313" s="2" customFormat="1" ht="16.8" customHeight="1">
      <c r="A1313" s="38"/>
      <c r="B1313" s="44"/>
      <c r="C1313" s="298" t="s">
        <v>2457</v>
      </c>
      <c r="D1313" s="299" t="s">
        <v>2457</v>
      </c>
      <c r="E1313" s="300" t="s">
        <v>19</v>
      </c>
      <c r="F1313" s="301">
        <v>27.562000000000001</v>
      </c>
      <c r="G1313" s="38"/>
      <c r="H1313" s="44"/>
    </row>
    <row r="1314" s="2" customFormat="1" ht="16.8" customHeight="1">
      <c r="A1314" s="38"/>
      <c r="B1314" s="44"/>
      <c r="C1314" s="302" t="s">
        <v>2457</v>
      </c>
      <c r="D1314" s="302" t="s">
        <v>2458</v>
      </c>
      <c r="E1314" s="17" t="s">
        <v>19</v>
      </c>
      <c r="F1314" s="303">
        <v>27.562000000000001</v>
      </c>
      <c r="G1314" s="38"/>
      <c r="H1314" s="44"/>
    </row>
    <row r="1315" s="2" customFormat="1" ht="16.8" customHeight="1">
      <c r="A1315" s="38"/>
      <c r="B1315" s="44"/>
      <c r="C1315" s="298" t="s">
        <v>2487</v>
      </c>
      <c r="D1315" s="299" t="s">
        <v>2487</v>
      </c>
      <c r="E1315" s="300" t="s">
        <v>19</v>
      </c>
      <c r="F1315" s="301">
        <v>-8.4320000000000004</v>
      </c>
      <c r="G1315" s="38"/>
      <c r="H1315" s="44"/>
    </row>
    <row r="1316" s="2" customFormat="1" ht="16.8" customHeight="1">
      <c r="A1316" s="38"/>
      <c r="B1316" s="44"/>
      <c r="C1316" s="302" t="s">
        <v>2487</v>
      </c>
      <c r="D1316" s="302" t="s">
        <v>2488</v>
      </c>
      <c r="E1316" s="17" t="s">
        <v>19</v>
      </c>
      <c r="F1316" s="303">
        <v>-8.4320000000000004</v>
      </c>
      <c r="G1316" s="38"/>
      <c r="H1316" s="44"/>
    </row>
    <row r="1317" s="2" customFormat="1" ht="16.8" customHeight="1">
      <c r="A1317" s="38"/>
      <c r="B1317" s="44"/>
      <c r="C1317" s="298" t="s">
        <v>2528</v>
      </c>
      <c r="D1317" s="299" t="s">
        <v>2528</v>
      </c>
      <c r="E1317" s="300" t="s">
        <v>19</v>
      </c>
      <c r="F1317" s="301">
        <v>2.0910000000000002</v>
      </c>
      <c r="G1317" s="38"/>
      <c r="H1317" s="44"/>
    </row>
    <row r="1318" s="2" customFormat="1" ht="16.8" customHeight="1">
      <c r="A1318" s="38"/>
      <c r="B1318" s="44"/>
      <c r="C1318" s="302" t="s">
        <v>2528</v>
      </c>
      <c r="D1318" s="302" t="s">
        <v>2529</v>
      </c>
      <c r="E1318" s="17" t="s">
        <v>19</v>
      </c>
      <c r="F1318" s="303">
        <v>2.0910000000000002</v>
      </c>
      <c r="G1318" s="38"/>
      <c r="H1318" s="44"/>
    </row>
    <row r="1319" s="2" customFormat="1" ht="16.8" customHeight="1">
      <c r="A1319" s="38"/>
      <c r="B1319" s="44"/>
      <c r="C1319" s="298" t="s">
        <v>2546</v>
      </c>
      <c r="D1319" s="299" t="s">
        <v>2546</v>
      </c>
      <c r="E1319" s="300" t="s">
        <v>19</v>
      </c>
      <c r="F1319" s="301">
        <v>389</v>
      </c>
      <c r="G1319" s="38"/>
      <c r="H1319" s="44"/>
    </row>
    <row r="1320" s="2" customFormat="1" ht="16.8" customHeight="1">
      <c r="A1320" s="38"/>
      <c r="B1320" s="44"/>
      <c r="C1320" s="302" t="s">
        <v>2546</v>
      </c>
      <c r="D1320" s="302" t="s">
        <v>2547</v>
      </c>
      <c r="E1320" s="17" t="s">
        <v>19</v>
      </c>
      <c r="F1320" s="303">
        <v>389</v>
      </c>
      <c r="G1320" s="38"/>
      <c r="H1320" s="44"/>
    </row>
    <row r="1321" s="2" customFormat="1" ht="16.8" customHeight="1">
      <c r="A1321" s="38"/>
      <c r="B1321" s="44"/>
      <c r="C1321" s="298" t="s">
        <v>2562</v>
      </c>
      <c r="D1321" s="299" t="s">
        <v>2562</v>
      </c>
      <c r="E1321" s="300" t="s">
        <v>19</v>
      </c>
      <c r="F1321" s="301">
        <v>0.45000000000000001</v>
      </c>
      <c r="G1321" s="38"/>
      <c r="H1321" s="44"/>
    </row>
    <row r="1322" s="2" customFormat="1" ht="16.8" customHeight="1">
      <c r="A1322" s="38"/>
      <c r="B1322" s="44"/>
      <c r="C1322" s="302" t="s">
        <v>2562</v>
      </c>
      <c r="D1322" s="302" t="s">
        <v>2563</v>
      </c>
      <c r="E1322" s="17" t="s">
        <v>19</v>
      </c>
      <c r="F1322" s="303">
        <v>0.45000000000000001</v>
      </c>
      <c r="G1322" s="38"/>
      <c r="H1322" s="44"/>
    </row>
    <row r="1323" s="2" customFormat="1" ht="16.8" customHeight="1">
      <c r="A1323" s="38"/>
      <c r="B1323" s="44"/>
      <c r="C1323" s="298" t="s">
        <v>2433</v>
      </c>
      <c r="D1323" s="299" t="s">
        <v>2433</v>
      </c>
      <c r="E1323" s="300" t="s">
        <v>19</v>
      </c>
      <c r="F1323" s="301">
        <v>31.712</v>
      </c>
      <c r="G1323" s="38"/>
      <c r="H1323" s="44"/>
    </row>
    <row r="1324" s="2" customFormat="1" ht="16.8" customHeight="1">
      <c r="A1324" s="38"/>
      <c r="B1324" s="44"/>
      <c r="C1324" s="302" t="s">
        <v>2433</v>
      </c>
      <c r="D1324" s="302" t="s">
        <v>2434</v>
      </c>
      <c r="E1324" s="17" t="s">
        <v>19</v>
      </c>
      <c r="F1324" s="303">
        <v>31.712</v>
      </c>
      <c r="G1324" s="38"/>
      <c r="H1324" s="44"/>
    </row>
    <row r="1325" s="2" customFormat="1" ht="16.8" customHeight="1">
      <c r="A1325" s="38"/>
      <c r="B1325" s="44"/>
      <c r="C1325" s="298" t="s">
        <v>2459</v>
      </c>
      <c r="D1325" s="299" t="s">
        <v>2459</v>
      </c>
      <c r="E1325" s="300" t="s">
        <v>19</v>
      </c>
      <c r="F1325" s="301">
        <v>24.024000000000001</v>
      </c>
      <c r="G1325" s="38"/>
      <c r="H1325" s="44"/>
    </row>
    <row r="1326" s="2" customFormat="1" ht="16.8" customHeight="1">
      <c r="A1326" s="38"/>
      <c r="B1326" s="44"/>
      <c r="C1326" s="302" t="s">
        <v>2459</v>
      </c>
      <c r="D1326" s="302" t="s">
        <v>2460</v>
      </c>
      <c r="E1326" s="17" t="s">
        <v>19</v>
      </c>
      <c r="F1326" s="303">
        <v>24.024000000000001</v>
      </c>
      <c r="G1326" s="38"/>
      <c r="H1326" s="44"/>
    </row>
    <row r="1327" s="2" customFormat="1" ht="16.8" customHeight="1">
      <c r="A1327" s="38"/>
      <c r="B1327" s="44"/>
      <c r="C1327" s="298" t="s">
        <v>2489</v>
      </c>
      <c r="D1327" s="299" t="s">
        <v>2489</v>
      </c>
      <c r="E1327" s="300" t="s">
        <v>19</v>
      </c>
      <c r="F1327" s="301">
        <v>-7.6230000000000002</v>
      </c>
      <c r="G1327" s="38"/>
      <c r="H1327" s="44"/>
    </row>
    <row r="1328" s="2" customFormat="1" ht="16.8" customHeight="1">
      <c r="A1328" s="38"/>
      <c r="B1328" s="44"/>
      <c r="C1328" s="302" t="s">
        <v>2489</v>
      </c>
      <c r="D1328" s="302" t="s">
        <v>2490</v>
      </c>
      <c r="E1328" s="17" t="s">
        <v>19</v>
      </c>
      <c r="F1328" s="303">
        <v>-7.6230000000000002</v>
      </c>
      <c r="G1328" s="38"/>
      <c r="H1328" s="44"/>
    </row>
    <row r="1329" s="2" customFormat="1" ht="16.8" customHeight="1">
      <c r="A1329" s="38"/>
      <c r="B1329" s="44"/>
      <c r="C1329" s="298" t="s">
        <v>2530</v>
      </c>
      <c r="D1329" s="299" t="s">
        <v>2530</v>
      </c>
      <c r="E1329" s="300" t="s">
        <v>19</v>
      </c>
      <c r="F1329" s="301">
        <v>2.0910000000000002</v>
      </c>
      <c r="G1329" s="38"/>
      <c r="H1329" s="44"/>
    </row>
    <row r="1330" s="2" customFormat="1" ht="16.8" customHeight="1">
      <c r="A1330" s="38"/>
      <c r="B1330" s="44"/>
      <c r="C1330" s="302" t="s">
        <v>2530</v>
      </c>
      <c r="D1330" s="302" t="s">
        <v>2531</v>
      </c>
      <c r="E1330" s="17" t="s">
        <v>19</v>
      </c>
      <c r="F1330" s="303">
        <v>2.0910000000000002</v>
      </c>
      <c r="G1330" s="38"/>
      <c r="H1330" s="44"/>
    </row>
    <row r="1331" s="2" customFormat="1" ht="16.8" customHeight="1">
      <c r="A1331" s="38"/>
      <c r="B1331" s="44"/>
      <c r="C1331" s="298" t="s">
        <v>2564</v>
      </c>
      <c r="D1331" s="299" t="s">
        <v>2564</v>
      </c>
      <c r="E1331" s="300" t="s">
        <v>19</v>
      </c>
      <c r="F1331" s="301">
        <v>0.45000000000000001</v>
      </c>
      <c r="G1331" s="38"/>
      <c r="H1331" s="44"/>
    </row>
    <row r="1332" s="2" customFormat="1" ht="16.8" customHeight="1">
      <c r="A1332" s="38"/>
      <c r="B1332" s="44"/>
      <c r="C1332" s="302" t="s">
        <v>2564</v>
      </c>
      <c r="D1332" s="302" t="s">
        <v>2565</v>
      </c>
      <c r="E1332" s="17" t="s">
        <v>19</v>
      </c>
      <c r="F1332" s="303">
        <v>0.45000000000000001</v>
      </c>
      <c r="G1332" s="38"/>
      <c r="H1332" s="44"/>
    </row>
    <row r="1333" s="2" customFormat="1" ht="16.8" customHeight="1">
      <c r="A1333" s="38"/>
      <c r="B1333" s="44"/>
      <c r="C1333" s="298" t="s">
        <v>2435</v>
      </c>
      <c r="D1333" s="299" t="s">
        <v>2435</v>
      </c>
      <c r="E1333" s="300" t="s">
        <v>19</v>
      </c>
      <c r="F1333" s="301">
        <v>34.081000000000003</v>
      </c>
      <c r="G1333" s="38"/>
      <c r="H1333" s="44"/>
    </row>
    <row r="1334" s="2" customFormat="1" ht="16.8" customHeight="1">
      <c r="A1334" s="38"/>
      <c r="B1334" s="44"/>
      <c r="C1334" s="302" t="s">
        <v>2435</v>
      </c>
      <c r="D1334" s="302" t="s">
        <v>2436</v>
      </c>
      <c r="E1334" s="17" t="s">
        <v>19</v>
      </c>
      <c r="F1334" s="303">
        <v>34.081000000000003</v>
      </c>
      <c r="G1334" s="38"/>
      <c r="H1334" s="44"/>
    </row>
    <row r="1335" s="2" customFormat="1" ht="16.8" customHeight="1">
      <c r="A1335" s="38"/>
      <c r="B1335" s="44"/>
      <c r="C1335" s="298" t="s">
        <v>2461</v>
      </c>
      <c r="D1335" s="299" t="s">
        <v>2461</v>
      </c>
      <c r="E1335" s="300" t="s">
        <v>19</v>
      </c>
      <c r="F1335" s="301">
        <v>25.818999999999999</v>
      </c>
      <c r="G1335" s="38"/>
      <c r="H1335" s="44"/>
    </row>
    <row r="1336" s="2" customFormat="1" ht="16.8" customHeight="1">
      <c r="A1336" s="38"/>
      <c r="B1336" s="44"/>
      <c r="C1336" s="302" t="s">
        <v>2461</v>
      </c>
      <c r="D1336" s="302" t="s">
        <v>2462</v>
      </c>
      <c r="E1336" s="17" t="s">
        <v>19</v>
      </c>
      <c r="F1336" s="303">
        <v>25.818999999999999</v>
      </c>
      <c r="G1336" s="38"/>
      <c r="H1336" s="44"/>
    </row>
    <row r="1337" s="2" customFormat="1" ht="16.8" customHeight="1">
      <c r="A1337" s="38"/>
      <c r="B1337" s="44"/>
      <c r="C1337" s="298" t="s">
        <v>2491</v>
      </c>
      <c r="D1337" s="299" t="s">
        <v>2491</v>
      </c>
      <c r="E1337" s="300" t="s">
        <v>19</v>
      </c>
      <c r="F1337" s="301">
        <v>-8.0340000000000007</v>
      </c>
      <c r="G1337" s="38"/>
      <c r="H1337" s="44"/>
    </row>
    <row r="1338" s="2" customFormat="1" ht="16.8" customHeight="1">
      <c r="A1338" s="38"/>
      <c r="B1338" s="44"/>
      <c r="C1338" s="302" t="s">
        <v>2491</v>
      </c>
      <c r="D1338" s="302" t="s">
        <v>2492</v>
      </c>
      <c r="E1338" s="17" t="s">
        <v>19</v>
      </c>
      <c r="F1338" s="303">
        <v>-8.0340000000000007</v>
      </c>
      <c r="G1338" s="38"/>
      <c r="H1338" s="44"/>
    </row>
    <row r="1339" s="2" customFormat="1" ht="16.8" customHeight="1">
      <c r="A1339" s="38"/>
      <c r="B1339" s="44"/>
      <c r="C1339" s="298" t="s">
        <v>2532</v>
      </c>
      <c r="D1339" s="299" t="s">
        <v>2532</v>
      </c>
      <c r="E1339" s="300" t="s">
        <v>19</v>
      </c>
      <c r="F1339" s="301">
        <v>46.487000000000002</v>
      </c>
      <c r="G1339" s="38"/>
      <c r="H1339" s="44"/>
    </row>
    <row r="1340" s="2" customFormat="1" ht="16.8" customHeight="1">
      <c r="A1340" s="38"/>
      <c r="B1340" s="44"/>
      <c r="C1340" s="302" t="s">
        <v>2532</v>
      </c>
      <c r="D1340" s="302" t="s">
        <v>2533</v>
      </c>
      <c r="E1340" s="17" t="s">
        <v>19</v>
      </c>
      <c r="F1340" s="303">
        <v>46.487000000000002</v>
      </c>
      <c r="G1340" s="38"/>
      <c r="H1340" s="44"/>
    </row>
    <row r="1341" s="2" customFormat="1" ht="16.8" customHeight="1">
      <c r="A1341" s="38"/>
      <c r="B1341" s="44"/>
      <c r="C1341" s="298" t="s">
        <v>2566</v>
      </c>
      <c r="D1341" s="299" t="s">
        <v>2566</v>
      </c>
      <c r="E1341" s="300" t="s">
        <v>19</v>
      </c>
      <c r="F1341" s="301">
        <v>68.718000000000004</v>
      </c>
      <c r="G1341" s="38"/>
      <c r="H1341" s="44"/>
    </row>
    <row r="1342" s="2" customFormat="1" ht="16.8" customHeight="1">
      <c r="A1342" s="38"/>
      <c r="B1342" s="44"/>
      <c r="C1342" s="302" t="s">
        <v>2566</v>
      </c>
      <c r="D1342" s="302" t="s">
        <v>2567</v>
      </c>
      <c r="E1342" s="17" t="s">
        <v>19</v>
      </c>
      <c r="F1342" s="303">
        <v>68.718000000000004</v>
      </c>
      <c r="G1342" s="38"/>
      <c r="H1342" s="44"/>
    </row>
    <row r="1343" s="2" customFormat="1" ht="16.8" customHeight="1">
      <c r="A1343" s="38"/>
      <c r="B1343" s="44"/>
      <c r="C1343" s="298" t="s">
        <v>2437</v>
      </c>
      <c r="D1343" s="299" t="s">
        <v>2437</v>
      </c>
      <c r="E1343" s="300" t="s">
        <v>19</v>
      </c>
      <c r="F1343" s="301">
        <v>3.1099999999999999</v>
      </c>
      <c r="G1343" s="38"/>
      <c r="H1343" s="44"/>
    </row>
    <row r="1344" s="2" customFormat="1" ht="16.8" customHeight="1">
      <c r="A1344" s="38"/>
      <c r="B1344" s="44"/>
      <c r="C1344" s="302" t="s">
        <v>2437</v>
      </c>
      <c r="D1344" s="302" t="s">
        <v>2438</v>
      </c>
      <c r="E1344" s="17" t="s">
        <v>19</v>
      </c>
      <c r="F1344" s="303">
        <v>3.1099999999999999</v>
      </c>
      <c r="G1344" s="38"/>
      <c r="H1344" s="44"/>
    </row>
    <row r="1345" s="2" customFormat="1" ht="16.8" customHeight="1">
      <c r="A1345" s="38"/>
      <c r="B1345" s="44"/>
      <c r="C1345" s="298" t="s">
        <v>2463</v>
      </c>
      <c r="D1345" s="299" t="s">
        <v>2463</v>
      </c>
      <c r="E1345" s="300" t="s">
        <v>19</v>
      </c>
      <c r="F1345" s="301">
        <v>1935.375</v>
      </c>
      <c r="G1345" s="38"/>
      <c r="H1345" s="44"/>
    </row>
    <row r="1346" s="2" customFormat="1" ht="16.8" customHeight="1">
      <c r="A1346" s="38"/>
      <c r="B1346" s="44"/>
      <c r="C1346" s="302" t="s">
        <v>2463</v>
      </c>
      <c r="D1346" s="302" t="s">
        <v>2464</v>
      </c>
      <c r="E1346" s="17" t="s">
        <v>19</v>
      </c>
      <c r="F1346" s="303">
        <v>1935.375</v>
      </c>
      <c r="G1346" s="38"/>
      <c r="H1346" s="44"/>
    </row>
    <row r="1347" s="2" customFormat="1" ht="16.8" customHeight="1">
      <c r="A1347" s="38"/>
      <c r="B1347" s="44"/>
      <c r="C1347" s="298" t="s">
        <v>2493</v>
      </c>
      <c r="D1347" s="299" t="s">
        <v>2493</v>
      </c>
      <c r="E1347" s="300" t="s">
        <v>19</v>
      </c>
      <c r="F1347" s="301">
        <v>794.06100000000004</v>
      </c>
      <c r="G1347" s="38"/>
      <c r="H1347" s="44"/>
    </row>
    <row r="1348" s="2" customFormat="1" ht="16.8" customHeight="1">
      <c r="A1348" s="38"/>
      <c r="B1348" s="44"/>
      <c r="C1348" s="302" t="s">
        <v>2493</v>
      </c>
      <c r="D1348" s="302" t="s">
        <v>2494</v>
      </c>
      <c r="E1348" s="17" t="s">
        <v>19</v>
      </c>
      <c r="F1348" s="303">
        <v>794.06100000000004</v>
      </c>
      <c r="G1348" s="38"/>
      <c r="H1348" s="44"/>
    </row>
    <row r="1349" s="2" customFormat="1" ht="16.8" customHeight="1">
      <c r="A1349" s="38"/>
      <c r="B1349" s="44"/>
      <c r="C1349" s="298" t="s">
        <v>2439</v>
      </c>
      <c r="D1349" s="299" t="s">
        <v>2439</v>
      </c>
      <c r="E1349" s="300" t="s">
        <v>19</v>
      </c>
      <c r="F1349" s="301">
        <v>1447.1669999999999</v>
      </c>
      <c r="G1349" s="38"/>
      <c r="H1349" s="44"/>
    </row>
    <row r="1350" s="2" customFormat="1" ht="16.8" customHeight="1">
      <c r="A1350" s="38"/>
      <c r="B1350" s="44"/>
      <c r="C1350" s="302" t="s">
        <v>2439</v>
      </c>
      <c r="D1350" s="302" t="s">
        <v>2440</v>
      </c>
      <c r="E1350" s="17" t="s">
        <v>19</v>
      </c>
      <c r="F1350" s="303">
        <v>1447.1669999999999</v>
      </c>
      <c r="G1350" s="38"/>
      <c r="H1350" s="44"/>
    </row>
    <row r="1351" s="2" customFormat="1" ht="26.4" customHeight="1">
      <c r="A1351" s="38"/>
      <c r="B1351" s="44"/>
      <c r="C1351" s="297" t="s">
        <v>6908</v>
      </c>
      <c r="D1351" s="297" t="s">
        <v>126</v>
      </c>
      <c r="E1351" s="38"/>
      <c r="F1351" s="38"/>
      <c r="G1351" s="38"/>
      <c r="H1351" s="44"/>
    </row>
    <row r="1352" s="2" customFormat="1" ht="16.8" customHeight="1">
      <c r="A1352" s="38"/>
      <c r="B1352" s="44"/>
      <c r="C1352" s="298" t="s">
        <v>239</v>
      </c>
      <c r="D1352" s="299" t="s">
        <v>239</v>
      </c>
      <c r="E1352" s="300" t="s">
        <v>19</v>
      </c>
      <c r="F1352" s="301">
        <v>2.952</v>
      </c>
      <c r="G1352" s="38"/>
      <c r="H1352" s="44"/>
    </row>
    <row r="1353" s="2" customFormat="1" ht="16.8" customHeight="1">
      <c r="A1353" s="38"/>
      <c r="B1353" s="44"/>
      <c r="C1353" s="302" t="s">
        <v>239</v>
      </c>
      <c r="D1353" s="302" t="s">
        <v>2723</v>
      </c>
      <c r="E1353" s="17" t="s">
        <v>19</v>
      </c>
      <c r="F1353" s="303">
        <v>2.952</v>
      </c>
      <c r="G1353" s="38"/>
      <c r="H1353" s="44"/>
    </row>
    <row r="1354" s="2" customFormat="1" ht="16.8" customHeight="1">
      <c r="A1354" s="38"/>
      <c r="B1354" s="44"/>
      <c r="C1354" s="298" t="s">
        <v>1574</v>
      </c>
      <c r="D1354" s="299" t="s">
        <v>1574</v>
      </c>
      <c r="E1354" s="300" t="s">
        <v>19</v>
      </c>
      <c r="F1354" s="301">
        <v>59.316000000000002</v>
      </c>
      <c r="G1354" s="38"/>
      <c r="H1354" s="44"/>
    </row>
    <row r="1355" s="2" customFormat="1" ht="16.8" customHeight="1">
      <c r="A1355" s="38"/>
      <c r="B1355" s="44"/>
      <c r="C1355" s="302" t="s">
        <v>1574</v>
      </c>
      <c r="D1355" s="302" t="s">
        <v>2762</v>
      </c>
      <c r="E1355" s="17" t="s">
        <v>19</v>
      </c>
      <c r="F1355" s="303">
        <v>59.316000000000002</v>
      </c>
      <c r="G1355" s="38"/>
      <c r="H1355" s="44"/>
    </row>
    <row r="1356" s="2" customFormat="1" ht="16.8" customHeight="1">
      <c r="A1356" s="38"/>
      <c r="B1356" s="44"/>
      <c r="C1356" s="298" t="s">
        <v>372</v>
      </c>
      <c r="D1356" s="299" t="s">
        <v>372</v>
      </c>
      <c r="E1356" s="300" t="s">
        <v>19</v>
      </c>
      <c r="F1356" s="301">
        <v>19.936</v>
      </c>
      <c r="G1356" s="38"/>
      <c r="H1356" s="44"/>
    </row>
    <row r="1357" s="2" customFormat="1" ht="16.8" customHeight="1">
      <c r="A1357" s="38"/>
      <c r="B1357" s="44"/>
      <c r="C1357" s="302" t="s">
        <v>372</v>
      </c>
      <c r="D1357" s="302" t="s">
        <v>2779</v>
      </c>
      <c r="E1357" s="17" t="s">
        <v>19</v>
      </c>
      <c r="F1357" s="303">
        <v>19.936</v>
      </c>
      <c r="G1357" s="38"/>
      <c r="H1357" s="44"/>
    </row>
    <row r="1358" s="2" customFormat="1" ht="16.8" customHeight="1">
      <c r="A1358" s="38"/>
      <c r="B1358" s="44"/>
      <c r="C1358" s="298" t="s">
        <v>381</v>
      </c>
      <c r="D1358" s="299" t="s">
        <v>381</v>
      </c>
      <c r="E1358" s="300" t="s">
        <v>19</v>
      </c>
      <c r="F1358" s="301">
        <v>6.0750000000000002</v>
      </c>
      <c r="G1358" s="38"/>
      <c r="H1358" s="44"/>
    </row>
    <row r="1359" s="2" customFormat="1" ht="16.8" customHeight="1">
      <c r="A1359" s="38"/>
      <c r="B1359" s="44"/>
      <c r="C1359" s="302" t="s">
        <v>381</v>
      </c>
      <c r="D1359" s="302" t="s">
        <v>2781</v>
      </c>
      <c r="E1359" s="17" t="s">
        <v>19</v>
      </c>
      <c r="F1359" s="303">
        <v>6.0750000000000002</v>
      </c>
      <c r="G1359" s="38"/>
      <c r="H1359" s="44"/>
    </row>
    <row r="1360" s="2" customFormat="1" ht="16.8" customHeight="1">
      <c r="A1360" s="38"/>
      <c r="B1360" s="44"/>
      <c r="C1360" s="298" t="s">
        <v>397</v>
      </c>
      <c r="D1360" s="299" t="s">
        <v>397</v>
      </c>
      <c r="E1360" s="300" t="s">
        <v>19</v>
      </c>
      <c r="F1360" s="301">
        <v>88.400000000000006</v>
      </c>
      <c r="G1360" s="38"/>
      <c r="H1360" s="44"/>
    </row>
    <row r="1361" s="2" customFormat="1" ht="16.8" customHeight="1">
      <c r="A1361" s="38"/>
      <c r="B1361" s="44"/>
      <c r="C1361" s="302" t="s">
        <v>397</v>
      </c>
      <c r="D1361" s="302" t="s">
        <v>2783</v>
      </c>
      <c r="E1361" s="17" t="s">
        <v>19</v>
      </c>
      <c r="F1361" s="303">
        <v>88.400000000000006</v>
      </c>
      <c r="G1361" s="38"/>
      <c r="H1361" s="44"/>
    </row>
    <row r="1362" s="2" customFormat="1" ht="16.8" customHeight="1">
      <c r="A1362" s="38"/>
      <c r="B1362" s="44"/>
      <c r="C1362" s="298" t="s">
        <v>589</v>
      </c>
      <c r="D1362" s="299" t="s">
        <v>589</v>
      </c>
      <c r="E1362" s="300" t="s">
        <v>19</v>
      </c>
      <c r="F1362" s="301">
        <v>39.893999999999998</v>
      </c>
      <c r="G1362" s="38"/>
      <c r="H1362" s="44"/>
    </row>
    <row r="1363" s="2" customFormat="1" ht="16.8" customHeight="1">
      <c r="A1363" s="38"/>
      <c r="B1363" s="44"/>
      <c r="C1363" s="302" t="s">
        <v>19</v>
      </c>
      <c r="D1363" s="302" t="s">
        <v>2786</v>
      </c>
      <c r="E1363" s="17" t="s">
        <v>19</v>
      </c>
      <c r="F1363" s="303">
        <v>0</v>
      </c>
      <c r="G1363" s="38"/>
      <c r="H1363" s="44"/>
    </row>
    <row r="1364" s="2" customFormat="1" ht="16.8" customHeight="1">
      <c r="A1364" s="38"/>
      <c r="B1364" s="44"/>
      <c r="C1364" s="302" t="s">
        <v>589</v>
      </c>
      <c r="D1364" s="302" t="s">
        <v>2787</v>
      </c>
      <c r="E1364" s="17" t="s">
        <v>19</v>
      </c>
      <c r="F1364" s="303">
        <v>39.893999999999998</v>
      </c>
      <c r="G1364" s="38"/>
      <c r="H1364" s="44"/>
    </row>
    <row r="1365" s="2" customFormat="1" ht="16.8" customHeight="1">
      <c r="A1365" s="38"/>
      <c r="B1365" s="44"/>
      <c r="C1365" s="298" t="s">
        <v>596</v>
      </c>
      <c r="D1365" s="299" t="s">
        <v>596</v>
      </c>
      <c r="E1365" s="300" t="s">
        <v>19</v>
      </c>
      <c r="F1365" s="301">
        <v>17.449999999999999</v>
      </c>
      <c r="G1365" s="38"/>
      <c r="H1365" s="44"/>
    </row>
    <row r="1366" s="2" customFormat="1" ht="16.8" customHeight="1">
      <c r="A1366" s="38"/>
      <c r="B1366" s="44"/>
      <c r="C1366" s="302" t="s">
        <v>596</v>
      </c>
      <c r="D1366" s="302" t="s">
        <v>2793</v>
      </c>
      <c r="E1366" s="17" t="s">
        <v>19</v>
      </c>
      <c r="F1366" s="303">
        <v>17.449999999999999</v>
      </c>
      <c r="G1366" s="38"/>
      <c r="H1366" s="44"/>
    </row>
    <row r="1367" s="2" customFormat="1" ht="16.8" customHeight="1">
      <c r="A1367" s="38"/>
      <c r="B1367" s="44"/>
      <c r="C1367" s="298" t="s">
        <v>603</v>
      </c>
      <c r="D1367" s="299" t="s">
        <v>603</v>
      </c>
      <c r="E1367" s="300" t="s">
        <v>19</v>
      </c>
      <c r="F1367" s="301">
        <v>19.936</v>
      </c>
      <c r="G1367" s="38"/>
      <c r="H1367" s="44"/>
    </row>
    <row r="1368" s="2" customFormat="1" ht="16.8" customHeight="1">
      <c r="A1368" s="38"/>
      <c r="B1368" s="44"/>
      <c r="C1368" s="302" t="s">
        <v>603</v>
      </c>
      <c r="D1368" s="302" t="s">
        <v>2779</v>
      </c>
      <c r="E1368" s="17" t="s">
        <v>19</v>
      </c>
      <c r="F1368" s="303">
        <v>19.936</v>
      </c>
      <c r="G1368" s="38"/>
      <c r="H1368" s="44"/>
    </row>
    <row r="1369" s="2" customFormat="1" ht="16.8" customHeight="1">
      <c r="A1369" s="38"/>
      <c r="B1369" s="44"/>
      <c r="C1369" s="298" t="s">
        <v>610</v>
      </c>
      <c r="D1369" s="299" t="s">
        <v>610</v>
      </c>
      <c r="E1369" s="300" t="s">
        <v>19</v>
      </c>
      <c r="F1369" s="301">
        <v>39.746000000000002</v>
      </c>
      <c r="G1369" s="38"/>
      <c r="H1369" s="44"/>
    </row>
    <row r="1370" s="2" customFormat="1" ht="16.8" customHeight="1">
      <c r="A1370" s="38"/>
      <c r="B1370" s="44"/>
      <c r="C1370" s="302" t="s">
        <v>19</v>
      </c>
      <c r="D1370" s="302" t="s">
        <v>2786</v>
      </c>
      <c r="E1370" s="17" t="s">
        <v>19</v>
      </c>
      <c r="F1370" s="303">
        <v>0</v>
      </c>
      <c r="G1370" s="38"/>
      <c r="H1370" s="44"/>
    </row>
    <row r="1371" s="2" customFormat="1" ht="16.8" customHeight="1">
      <c r="A1371" s="38"/>
      <c r="B1371" s="44"/>
      <c r="C1371" s="302" t="s">
        <v>610</v>
      </c>
      <c r="D1371" s="302" t="s">
        <v>2799</v>
      </c>
      <c r="E1371" s="17" t="s">
        <v>19</v>
      </c>
      <c r="F1371" s="303">
        <v>39.746000000000002</v>
      </c>
      <c r="G1371" s="38"/>
      <c r="H1371" s="44"/>
    </row>
    <row r="1372" s="2" customFormat="1" ht="16.8" customHeight="1">
      <c r="A1372" s="38"/>
      <c r="B1372" s="44"/>
      <c r="C1372" s="298" t="s">
        <v>620</v>
      </c>
      <c r="D1372" s="299" t="s">
        <v>620</v>
      </c>
      <c r="E1372" s="300" t="s">
        <v>19</v>
      </c>
      <c r="F1372" s="301">
        <v>62.435000000000002</v>
      </c>
      <c r="G1372" s="38"/>
      <c r="H1372" s="44"/>
    </row>
    <row r="1373" s="2" customFormat="1" ht="16.8" customHeight="1">
      <c r="A1373" s="38"/>
      <c r="B1373" s="44"/>
      <c r="C1373" s="302" t="s">
        <v>620</v>
      </c>
      <c r="D1373" s="302" t="s">
        <v>2801</v>
      </c>
      <c r="E1373" s="17" t="s">
        <v>19</v>
      </c>
      <c r="F1373" s="303">
        <v>62.435000000000002</v>
      </c>
      <c r="G1373" s="38"/>
      <c r="H1373" s="44"/>
    </row>
    <row r="1374" s="2" customFormat="1" ht="16.8" customHeight="1">
      <c r="A1374" s="38"/>
      <c r="B1374" s="44"/>
      <c r="C1374" s="298" t="s">
        <v>306</v>
      </c>
      <c r="D1374" s="299" t="s">
        <v>306</v>
      </c>
      <c r="E1374" s="300" t="s">
        <v>19</v>
      </c>
      <c r="F1374" s="301">
        <v>9.1259999999999994</v>
      </c>
      <c r="G1374" s="38"/>
      <c r="H1374" s="44"/>
    </row>
    <row r="1375" s="2" customFormat="1" ht="16.8" customHeight="1">
      <c r="A1375" s="38"/>
      <c r="B1375" s="44"/>
      <c r="C1375" s="302" t="s">
        <v>306</v>
      </c>
      <c r="D1375" s="302" t="s">
        <v>2728</v>
      </c>
      <c r="E1375" s="17" t="s">
        <v>19</v>
      </c>
      <c r="F1375" s="303">
        <v>9.1259999999999994</v>
      </c>
      <c r="G1375" s="38"/>
      <c r="H1375" s="44"/>
    </row>
    <row r="1376" s="2" customFormat="1" ht="16.8" customHeight="1">
      <c r="A1376" s="38"/>
      <c r="B1376" s="44"/>
      <c r="C1376" s="298" t="s">
        <v>630</v>
      </c>
      <c r="D1376" s="299" t="s">
        <v>630</v>
      </c>
      <c r="E1376" s="300" t="s">
        <v>19</v>
      </c>
      <c r="F1376" s="301">
        <v>12.455</v>
      </c>
      <c r="G1376" s="38"/>
      <c r="H1376" s="44"/>
    </row>
    <row r="1377" s="2" customFormat="1" ht="16.8" customHeight="1">
      <c r="A1377" s="38"/>
      <c r="B1377" s="44"/>
      <c r="C1377" s="302" t="s">
        <v>19</v>
      </c>
      <c r="D1377" s="302" t="s">
        <v>2803</v>
      </c>
      <c r="E1377" s="17" t="s">
        <v>19</v>
      </c>
      <c r="F1377" s="303">
        <v>0</v>
      </c>
      <c r="G1377" s="38"/>
      <c r="H1377" s="44"/>
    </row>
    <row r="1378" s="2" customFormat="1" ht="16.8" customHeight="1">
      <c r="A1378" s="38"/>
      <c r="B1378" s="44"/>
      <c r="C1378" s="302" t="s">
        <v>630</v>
      </c>
      <c r="D1378" s="302" t="s">
        <v>2804</v>
      </c>
      <c r="E1378" s="17" t="s">
        <v>19</v>
      </c>
      <c r="F1378" s="303">
        <v>12.455</v>
      </c>
      <c r="G1378" s="38"/>
      <c r="H1378" s="44"/>
    </row>
    <row r="1379" s="2" customFormat="1" ht="16.8" customHeight="1">
      <c r="A1379" s="38"/>
      <c r="B1379" s="44"/>
      <c r="C1379" s="298" t="s">
        <v>637</v>
      </c>
      <c r="D1379" s="299" t="s">
        <v>637</v>
      </c>
      <c r="E1379" s="300" t="s">
        <v>19</v>
      </c>
      <c r="F1379" s="301">
        <v>49.841000000000001</v>
      </c>
      <c r="G1379" s="38"/>
      <c r="H1379" s="44"/>
    </row>
    <row r="1380" s="2" customFormat="1" ht="16.8" customHeight="1">
      <c r="A1380" s="38"/>
      <c r="B1380" s="44"/>
      <c r="C1380" s="302" t="s">
        <v>637</v>
      </c>
      <c r="D1380" s="302" t="s">
        <v>2806</v>
      </c>
      <c r="E1380" s="17" t="s">
        <v>19</v>
      </c>
      <c r="F1380" s="303">
        <v>49.841000000000001</v>
      </c>
      <c r="G1380" s="38"/>
      <c r="H1380" s="44"/>
    </row>
    <row r="1381" s="2" customFormat="1" ht="16.8" customHeight="1">
      <c r="A1381" s="38"/>
      <c r="B1381" s="44"/>
      <c r="C1381" s="298" t="s">
        <v>648</v>
      </c>
      <c r="D1381" s="299" t="s">
        <v>648</v>
      </c>
      <c r="E1381" s="300" t="s">
        <v>19</v>
      </c>
      <c r="F1381" s="301">
        <v>34.408000000000001</v>
      </c>
      <c r="G1381" s="38"/>
      <c r="H1381" s="44"/>
    </row>
    <row r="1382" s="2" customFormat="1" ht="16.8" customHeight="1">
      <c r="A1382" s="38"/>
      <c r="B1382" s="44"/>
      <c r="C1382" s="302" t="s">
        <v>648</v>
      </c>
      <c r="D1382" s="302" t="s">
        <v>2810</v>
      </c>
      <c r="E1382" s="17" t="s">
        <v>19</v>
      </c>
      <c r="F1382" s="303">
        <v>34.408000000000001</v>
      </c>
      <c r="G1382" s="38"/>
      <c r="H1382" s="44"/>
    </row>
    <row r="1383" s="2" customFormat="1" ht="16.8" customHeight="1">
      <c r="A1383" s="38"/>
      <c r="B1383" s="44"/>
      <c r="C1383" s="298" t="s">
        <v>657</v>
      </c>
      <c r="D1383" s="299" t="s">
        <v>657</v>
      </c>
      <c r="E1383" s="300" t="s">
        <v>19</v>
      </c>
      <c r="F1383" s="301">
        <v>9.5709999999999997</v>
      </c>
      <c r="G1383" s="38"/>
      <c r="H1383" s="44"/>
    </row>
    <row r="1384" s="2" customFormat="1" ht="16.8" customHeight="1">
      <c r="A1384" s="38"/>
      <c r="B1384" s="44"/>
      <c r="C1384" s="302" t="s">
        <v>657</v>
      </c>
      <c r="D1384" s="302" t="s">
        <v>2817</v>
      </c>
      <c r="E1384" s="17" t="s">
        <v>19</v>
      </c>
      <c r="F1384" s="303">
        <v>9.5709999999999997</v>
      </c>
      <c r="G1384" s="38"/>
      <c r="H1384" s="44"/>
    </row>
    <row r="1385" s="2" customFormat="1" ht="16.8" customHeight="1">
      <c r="A1385" s="38"/>
      <c r="B1385" s="44"/>
      <c r="C1385" s="298" t="s">
        <v>663</v>
      </c>
      <c r="D1385" s="299" t="s">
        <v>663</v>
      </c>
      <c r="E1385" s="300" t="s">
        <v>19</v>
      </c>
      <c r="F1385" s="301">
        <v>6.7560000000000002</v>
      </c>
      <c r="G1385" s="38"/>
      <c r="H1385" s="44"/>
    </row>
    <row r="1386" s="2" customFormat="1" ht="16.8" customHeight="1">
      <c r="A1386" s="38"/>
      <c r="B1386" s="44"/>
      <c r="C1386" s="302" t="s">
        <v>663</v>
      </c>
      <c r="D1386" s="302" t="s">
        <v>2819</v>
      </c>
      <c r="E1386" s="17" t="s">
        <v>19</v>
      </c>
      <c r="F1386" s="303">
        <v>6.7560000000000002</v>
      </c>
      <c r="G1386" s="38"/>
      <c r="H1386" s="44"/>
    </row>
    <row r="1387" s="2" customFormat="1" ht="16.8" customHeight="1">
      <c r="A1387" s="38"/>
      <c r="B1387" s="44"/>
      <c r="C1387" s="298" t="s">
        <v>1641</v>
      </c>
      <c r="D1387" s="299" t="s">
        <v>1641</v>
      </c>
      <c r="E1387" s="300" t="s">
        <v>19</v>
      </c>
      <c r="F1387" s="301">
        <v>6.71</v>
      </c>
      <c r="G1387" s="38"/>
      <c r="H1387" s="44"/>
    </row>
    <row r="1388" s="2" customFormat="1" ht="16.8" customHeight="1">
      <c r="A1388" s="38"/>
      <c r="B1388" s="44"/>
      <c r="C1388" s="302" t="s">
        <v>1641</v>
      </c>
      <c r="D1388" s="302" t="s">
        <v>2825</v>
      </c>
      <c r="E1388" s="17" t="s">
        <v>19</v>
      </c>
      <c r="F1388" s="303">
        <v>6.71</v>
      </c>
      <c r="G1388" s="38"/>
      <c r="H1388" s="44"/>
    </row>
    <row r="1389" s="2" customFormat="1" ht="16.8" customHeight="1">
      <c r="A1389" s="38"/>
      <c r="B1389" s="44"/>
      <c r="C1389" s="298" t="s">
        <v>675</v>
      </c>
      <c r="D1389" s="299" t="s">
        <v>675</v>
      </c>
      <c r="E1389" s="300" t="s">
        <v>19</v>
      </c>
      <c r="F1389" s="301">
        <v>6.71</v>
      </c>
      <c r="G1389" s="38"/>
      <c r="H1389" s="44"/>
    </row>
    <row r="1390" s="2" customFormat="1" ht="16.8" customHeight="1">
      <c r="A1390" s="38"/>
      <c r="B1390" s="44"/>
      <c r="C1390" s="302" t="s">
        <v>675</v>
      </c>
      <c r="D1390" s="302" t="s">
        <v>2825</v>
      </c>
      <c r="E1390" s="17" t="s">
        <v>19</v>
      </c>
      <c r="F1390" s="303">
        <v>6.71</v>
      </c>
      <c r="G1390" s="38"/>
      <c r="H1390" s="44"/>
    </row>
    <row r="1391" s="2" customFormat="1" ht="16.8" customHeight="1">
      <c r="A1391" s="38"/>
      <c r="B1391" s="44"/>
      <c r="C1391" s="298" t="s">
        <v>408</v>
      </c>
      <c r="D1391" s="299" t="s">
        <v>408</v>
      </c>
      <c r="E1391" s="300" t="s">
        <v>19</v>
      </c>
      <c r="F1391" s="301">
        <v>6.71</v>
      </c>
      <c r="G1391" s="38"/>
      <c r="H1391" s="44"/>
    </row>
    <row r="1392" s="2" customFormat="1" ht="16.8" customHeight="1">
      <c r="A1392" s="38"/>
      <c r="B1392" s="44"/>
      <c r="C1392" s="302" t="s">
        <v>408</v>
      </c>
      <c r="D1392" s="302" t="s">
        <v>2825</v>
      </c>
      <c r="E1392" s="17" t="s">
        <v>19</v>
      </c>
      <c r="F1392" s="303">
        <v>6.71</v>
      </c>
      <c r="G1392" s="38"/>
      <c r="H1392" s="44"/>
    </row>
    <row r="1393" s="2" customFormat="1" ht="16.8" customHeight="1">
      <c r="A1393" s="38"/>
      <c r="B1393" s="44"/>
      <c r="C1393" s="298" t="s">
        <v>411</v>
      </c>
      <c r="D1393" s="299" t="s">
        <v>411</v>
      </c>
      <c r="E1393" s="300" t="s">
        <v>19</v>
      </c>
      <c r="F1393" s="301">
        <v>12.077999999999999</v>
      </c>
      <c r="G1393" s="38"/>
      <c r="H1393" s="44"/>
    </row>
    <row r="1394" s="2" customFormat="1" ht="16.8" customHeight="1">
      <c r="A1394" s="38"/>
      <c r="B1394" s="44"/>
      <c r="C1394" s="302" t="s">
        <v>411</v>
      </c>
      <c r="D1394" s="302" t="s">
        <v>2833</v>
      </c>
      <c r="E1394" s="17" t="s">
        <v>19</v>
      </c>
      <c r="F1394" s="303">
        <v>12.077999999999999</v>
      </c>
      <c r="G1394" s="38"/>
      <c r="H1394" s="44"/>
    </row>
    <row r="1395" s="2" customFormat="1" ht="16.8" customHeight="1">
      <c r="A1395" s="38"/>
      <c r="B1395" s="44"/>
      <c r="C1395" s="298" t="s">
        <v>1749</v>
      </c>
      <c r="D1395" s="299" t="s">
        <v>1749</v>
      </c>
      <c r="E1395" s="300" t="s">
        <v>19</v>
      </c>
      <c r="F1395" s="301">
        <v>6.71</v>
      </c>
      <c r="G1395" s="38"/>
      <c r="H1395" s="44"/>
    </row>
    <row r="1396" s="2" customFormat="1" ht="16.8" customHeight="1">
      <c r="A1396" s="38"/>
      <c r="B1396" s="44"/>
      <c r="C1396" s="302" t="s">
        <v>1749</v>
      </c>
      <c r="D1396" s="302" t="s">
        <v>2825</v>
      </c>
      <c r="E1396" s="17" t="s">
        <v>19</v>
      </c>
      <c r="F1396" s="303">
        <v>6.71</v>
      </c>
      <c r="G1396" s="38"/>
      <c r="H1396" s="44"/>
    </row>
    <row r="1397" s="2" customFormat="1" ht="16.8" customHeight="1">
      <c r="A1397" s="38"/>
      <c r="B1397" s="44"/>
      <c r="C1397" s="298" t="s">
        <v>317</v>
      </c>
      <c r="D1397" s="299" t="s">
        <v>317</v>
      </c>
      <c r="E1397" s="300" t="s">
        <v>19</v>
      </c>
      <c r="F1397" s="301">
        <v>9.1259999999999994</v>
      </c>
      <c r="G1397" s="38"/>
      <c r="H1397" s="44"/>
    </row>
    <row r="1398" s="2" customFormat="1" ht="16.8" customHeight="1">
      <c r="A1398" s="38"/>
      <c r="B1398" s="44"/>
      <c r="C1398" s="302" t="s">
        <v>317</v>
      </c>
      <c r="D1398" s="302" t="s">
        <v>2733</v>
      </c>
      <c r="E1398" s="17" t="s">
        <v>19</v>
      </c>
      <c r="F1398" s="303">
        <v>9.1259999999999994</v>
      </c>
      <c r="G1398" s="38"/>
      <c r="H1398" s="44"/>
    </row>
    <row r="1399" s="2" customFormat="1" ht="16.8" customHeight="1">
      <c r="A1399" s="38"/>
      <c r="B1399" s="44"/>
      <c r="C1399" s="298" t="s">
        <v>702</v>
      </c>
      <c r="D1399" s="299" t="s">
        <v>702</v>
      </c>
      <c r="E1399" s="300" t="s">
        <v>19</v>
      </c>
      <c r="F1399" s="301">
        <v>17</v>
      </c>
      <c r="G1399" s="38"/>
      <c r="H1399" s="44"/>
    </row>
    <row r="1400" s="2" customFormat="1" ht="16.8" customHeight="1">
      <c r="A1400" s="38"/>
      <c r="B1400" s="44"/>
      <c r="C1400" s="302" t="s">
        <v>702</v>
      </c>
      <c r="D1400" s="302" t="s">
        <v>598</v>
      </c>
      <c r="E1400" s="17" t="s">
        <v>19</v>
      </c>
      <c r="F1400" s="303">
        <v>17</v>
      </c>
      <c r="G1400" s="38"/>
      <c r="H1400" s="44"/>
    </row>
    <row r="1401" s="2" customFormat="1" ht="16.8" customHeight="1">
      <c r="A1401" s="38"/>
      <c r="B1401" s="44"/>
      <c r="C1401" s="298" t="s">
        <v>709</v>
      </c>
      <c r="D1401" s="299" t="s">
        <v>709</v>
      </c>
      <c r="E1401" s="300" t="s">
        <v>19</v>
      </c>
      <c r="F1401" s="301">
        <v>2.2810000000000001</v>
      </c>
      <c r="G1401" s="38"/>
      <c r="H1401" s="44"/>
    </row>
    <row r="1402" s="2" customFormat="1" ht="16.8" customHeight="1">
      <c r="A1402" s="38"/>
      <c r="B1402" s="44"/>
      <c r="C1402" s="302" t="s">
        <v>709</v>
      </c>
      <c r="D1402" s="302" t="s">
        <v>2840</v>
      </c>
      <c r="E1402" s="17" t="s">
        <v>19</v>
      </c>
      <c r="F1402" s="303">
        <v>2.2810000000000001</v>
      </c>
      <c r="G1402" s="38"/>
      <c r="H1402" s="44"/>
    </row>
    <row r="1403" s="2" customFormat="1" ht="16.8" customHeight="1">
      <c r="A1403" s="38"/>
      <c r="B1403" s="44"/>
      <c r="C1403" s="298" t="s">
        <v>1644</v>
      </c>
      <c r="D1403" s="299" t="s">
        <v>1644</v>
      </c>
      <c r="E1403" s="300" t="s">
        <v>19</v>
      </c>
      <c r="F1403" s="301">
        <v>13.6</v>
      </c>
      <c r="G1403" s="38"/>
      <c r="H1403" s="44"/>
    </row>
    <row r="1404" s="2" customFormat="1" ht="16.8" customHeight="1">
      <c r="A1404" s="38"/>
      <c r="B1404" s="44"/>
      <c r="C1404" s="302" t="s">
        <v>1644</v>
      </c>
      <c r="D1404" s="302" t="s">
        <v>2845</v>
      </c>
      <c r="E1404" s="17" t="s">
        <v>19</v>
      </c>
      <c r="F1404" s="303">
        <v>13.6</v>
      </c>
      <c r="G1404" s="38"/>
      <c r="H1404" s="44"/>
    </row>
    <row r="1405" s="2" customFormat="1" ht="16.8" customHeight="1">
      <c r="A1405" s="38"/>
      <c r="B1405" s="44"/>
      <c r="C1405" s="298" t="s">
        <v>728</v>
      </c>
      <c r="D1405" s="299" t="s">
        <v>728</v>
      </c>
      <c r="E1405" s="300" t="s">
        <v>19</v>
      </c>
      <c r="F1405" s="301">
        <v>2.2810000000000001</v>
      </c>
      <c r="G1405" s="38"/>
      <c r="H1405" s="44"/>
    </row>
    <row r="1406" s="2" customFormat="1" ht="16.8" customHeight="1">
      <c r="A1406" s="38"/>
      <c r="B1406" s="44"/>
      <c r="C1406" s="302" t="s">
        <v>728</v>
      </c>
      <c r="D1406" s="302" t="s">
        <v>2840</v>
      </c>
      <c r="E1406" s="17" t="s">
        <v>19</v>
      </c>
      <c r="F1406" s="303">
        <v>2.2810000000000001</v>
      </c>
      <c r="G1406" s="38"/>
      <c r="H1406" s="44"/>
    </row>
    <row r="1407" s="2" customFormat="1" ht="16.8" customHeight="1">
      <c r="A1407" s="38"/>
      <c r="B1407" s="44"/>
      <c r="C1407" s="298" t="s">
        <v>1779</v>
      </c>
      <c r="D1407" s="299" t="s">
        <v>1779</v>
      </c>
      <c r="E1407" s="300" t="s">
        <v>19</v>
      </c>
      <c r="F1407" s="301">
        <v>12.077999999999999</v>
      </c>
      <c r="G1407" s="38"/>
      <c r="H1407" s="44"/>
    </row>
    <row r="1408" s="2" customFormat="1" ht="16.8" customHeight="1">
      <c r="A1408" s="38"/>
      <c r="B1408" s="44"/>
      <c r="C1408" s="302" t="s">
        <v>1779</v>
      </c>
      <c r="D1408" s="302" t="s">
        <v>2833</v>
      </c>
      <c r="E1408" s="17" t="s">
        <v>19</v>
      </c>
      <c r="F1408" s="303">
        <v>12.077999999999999</v>
      </c>
      <c r="G1408" s="38"/>
      <c r="H1408" s="44"/>
    </row>
    <row r="1409" s="2" customFormat="1" ht="16.8" customHeight="1">
      <c r="A1409" s="38"/>
      <c r="B1409" s="44"/>
      <c r="C1409" s="298" t="s">
        <v>1646</v>
      </c>
      <c r="D1409" s="299" t="s">
        <v>1646</v>
      </c>
      <c r="E1409" s="300" t="s">
        <v>19</v>
      </c>
      <c r="F1409" s="301">
        <v>2.952</v>
      </c>
      <c r="G1409" s="38"/>
      <c r="H1409" s="44"/>
    </row>
    <row r="1410" s="2" customFormat="1" ht="16.8" customHeight="1">
      <c r="A1410" s="38"/>
      <c r="B1410" s="44"/>
      <c r="C1410" s="302" t="s">
        <v>1646</v>
      </c>
      <c r="D1410" s="302" t="s">
        <v>2723</v>
      </c>
      <c r="E1410" s="17" t="s">
        <v>19</v>
      </c>
      <c r="F1410" s="303">
        <v>2.952</v>
      </c>
      <c r="G1410" s="38"/>
      <c r="H1410" s="44"/>
    </row>
    <row r="1411" s="2" customFormat="1" ht="16.8" customHeight="1">
      <c r="A1411" s="38"/>
      <c r="B1411" s="44"/>
      <c r="C1411" s="298" t="s">
        <v>751</v>
      </c>
      <c r="D1411" s="299" t="s">
        <v>751</v>
      </c>
      <c r="E1411" s="300" t="s">
        <v>19</v>
      </c>
      <c r="F1411" s="301">
        <v>9.1259999999999994</v>
      </c>
      <c r="G1411" s="38"/>
      <c r="H1411" s="44"/>
    </row>
    <row r="1412" s="2" customFormat="1" ht="16.8" customHeight="1">
      <c r="A1412" s="38"/>
      <c r="B1412" s="44"/>
      <c r="C1412" s="302" t="s">
        <v>751</v>
      </c>
      <c r="D1412" s="302" t="s">
        <v>2728</v>
      </c>
      <c r="E1412" s="17" t="s">
        <v>19</v>
      </c>
      <c r="F1412" s="303">
        <v>9.1259999999999994</v>
      </c>
      <c r="G1412" s="38"/>
      <c r="H1412" s="44"/>
    </row>
    <row r="1413" s="2" customFormat="1" ht="16.8" customHeight="1">
      <c r="A1413" s="38"/>
      <c r="B1413" s="44"/>
      <c r="C1413" s="298" t="s">
        <v>761</v>
      </c>
      <c r="D1413" s="299" t="s">
        <v>761</v>
      </c>
      <c r="E1413" s="300" t="s">
        <v>19</v>
      </c>
      <c r="F1413" s="301">
        <v>9.1259999999999994</v>
      </c>
      <c r="G1413" s="38"/>
      <c r="H1413" s="44"/>
    </row>
    <row r="1414" s="2" customFormat="1" ht="16.8" customHeight="1">
      <c r="A1414" s="38"/>
      <c r="B1414" s="44"/>
      <c r="C1414" s="302" t="s">
        <v>761</v>
      </c>
      <c r="D1414" s="302" t="s">
        <v>2728</v>
      </c>
      <c r="E1414" s="17" t="s">
        <v>19</v>
      </c>
      <c r="F1414" s="303">
        <v>9.1259999999999994</v>
      </c>
      <c r="G1414" s="38"/>
      <c r="H1414" s="44"/>
    </row>
    <row r="1415" s="2" customFormat="1" ht="16.8" customHeight="1">
      <c r="A1415" s="38"/>
      <c r="B1415" s="44"/>
      <c r="C1415" s="298" t="s">
        <v>2071</v>
      </c>
      <c r="D1415" s="299" t="s">
        <v>2071</v>
      </c>
      <c r="E1415" s="300" t="s">
        <v>19</v>
      </c>
      <c r="F1415" s="301">
        <v>9.1259999999999994</v>
      </c>
      <c r="G1415" s="38"/>
      <c r="H1415" s="44"/>
    </row>
    <row r="1416" s="2" customFormat="1" ht="16.8" customHeight="1">
      <c r="A1416" s="38"/>
      <c r="B1416" s="44"/>
      <c r="C1416" s="302" t="s">
        <v>2071</v>
      </c>
      <c r="D1416" s="302" t="s">
        <v>2728</v>
      </c>
      <c r="E1416" s="17" t="s">
        <v>19</v>
      </c>
      <c r="F1416" s="303">
        <v>9.1259999999999994</v>
      </c>
      <c r="G1416" s="38"/>
      <c r="H1416" s="44"/>
    </row>
    <row r="1417" s="2" customFormat="1" ht="16.8" customHeight="1">
      <c r="A1417" s="38"/>
      <c r="B1417" s="44"/>
      <c r="C1417" s="298" t="s">
        <v>325</v>
      </c>
      <c r="D1417" s="299" t="s">
        <v>325</v>
      </c>
      <c r="E1417" s="300" t="s">
        <v>19</v>
      </c>
      <c r="F1417" s="301">
        <v>9.1259999999999994</v>
      </c>
      <c r="G1417" s="38"/>
      <c r="H1417" s="44"/>
    </row>
    <row r="1418" s="2" customFormat="1" ht="16.8" customHeight="1">
      <c r="A1418" s="38"/>
      <c r="B1418" s="44"/>
      <c r="C1418" s="302" t="s">
        <v>325</v>
      </c>
      <c r="D1418" s="302" t="s">
        <v>2728</v>
      </c>
      <c r="E1418" s="17" t="s">
        <v>19</v>
      </c>
      <c r="F1418" s="303">
        <v>9.1259999999999994</v>
      </c>
      <c r="G1418" s="38"/>
      <c r="H1418" s="44"/>
    </row>
    <row r="1419" s="2" customFormat="1" ht="16.8" customHeight="1">
      <c r="A1419" s="38"/>
      <c r="B1419" s="44"/>
      <c r="C1419" s="298" t="s">
        <v>773</v>
      </c>
      <c r="D1419" s="299" t="s">
        <v>773</v>
      </c>
      <c r="E1419" s="300" t="s">
        <v>19</v>
      </c>
      <c r="F1419" s="301">
        <v>18.251999999999999</v>
      </c>
      <c r="G1419" s="38"/>
      <c r="H1419" s="44"/>
    </row>
    <row r="1420" s="2" customFormat="1" ht="16.8" customHeight="1">
      <c r="A1420" s="38"/>
      <c r="B1420" s="44"/>
      <c r="C1420" s="302" t="s">
        <v>773</v>
      </c>
      <c r="D1420" s="302" t="s">
        <v>2872</v>
      </c>
      <c r="E1420" s="17" t="s">
        <v>19</v>
      </c>
      <c r="F1420" s="303">
        <v>18.251999999999999</v>
      </c>
      <c r="G1420" s="38"/>
      <c r="H1420" s="44"/>
    </row>
    <row r="1421" s="2" customFormat="1" ht="16.8" customHeight="1">
      <c r="A1421" s="38"/>
      <c r="B1421" s="44"/>
      <c r="C1421" s="298" t="s">
        <v>780</v>
      </c>
      <c r="D1421" s="299" t="s">
        <v>780</v>
      </c>
      <c r="E1421" s="300" t="s">
        <v>19</v>
      </c>
      <c r="F1421" s="301">
        <v>9.1259999999999994</v>
      </c>
      <c r="G1421" s="38"/>
      <c r="H1421" s="44"/>
    </row>
    <row r="1422" s="2" customFormat="1" ht="16.8" customHeight="1">
      <c r="A1422" s="38"/>
      <c r="B1422" s="44"/>
      <c r="C1422" s="302" t="s">
        <v>780</v>
      </c>
      <c r="D1422" s="302" t="s">
        <v>2728</v>
      </c>
      <c r="E1422" s="17" t="s">
        <v>19</v>
      </c>
      <c r="F1422" s="303">
        <v>9.1259999999999994</v>
      </c>
      <c r="G1422" s="38"/>
      <c r="H1422" s="44"/>
    </row>
    <row r="1423" s="2" customFormat="1" ht="16.8" customHeight="1">
      <c r="A1423" s="38"/>
      <c r="B1423" s="44"/>
      <c r="C1423" s="298" t="s">
        <v>788</v>
      </c>
      <c r="D1423" s="299" t="s">
        <v>788</v>
      </c>
      <c r="E1423" s="300" t="s">
        <v>19</v>
      </c>
      <c r="F1423" s="301">
        <v>2.952</v>
      </c>
      <c r="G1423" s="38"/>
      <c r="H1423" s="44"/>
    </row>
    <row r="1424" s="2" customFormat="1" ht="16.8" customHeight="1">
      <c r="A1424" s="38"/>
      <c r="B1424" s="44"/>
      <c r="C1424" s="302" t="s">
        <v>788</v>
      </c>
      <c r="D1424" s="302" t="s">
        <v>2723</v>
      </c>
      <c r="E1424" s="17" t="s">
        <v>19</v>
      </c>
      <c r="F1424" s="303">
        <v>2.952</v>
      </c>
      <c r="G1424" s="38"/>
      <c r="H1424" s="44"/>
    </row>
    <row r="1425" s="2" customFormat="1" ht="16.8" customHeight="1">
      <c r="A1425" s="38"/>
      <c r="B1425" s="44"/>
      <c r="C1425" s="298" t="s">
        <v>799</v>
      </c>
      <c r="D1425" s="299" t="s">
        <v>799</v>
      </c>
      <c r="E1425" s="300" t="s">
        <v>19</v>
      </c>
      <c r="F1425" s="301">
        <v>9.1259999999999994</v>
      </c>
      <c r="G1425" s="38"/>
      <c r="H1425" s="44"/>
    </row>
    <row r="1426" s="2" customFormat="1" ht="16.8" customHeight="1">
      <c r="A1426" s="38"/>
      <c r="B1426" s="44"/>
      <c r="C1426" s="302" t="s">
        <v>799</v>
      </c>
      <c r="D1426" s="302" t="s">
        <v>2728</v>
      </c>
      <c r="E1426" s="17" t="s">
        <v>19</v>
      </c>
      <c r="F1426" s="303">
        <v>9.1259999999999994</v>
      </c>
      <c r="G1426" s="38"/>
      <c r="H1426" s="44"/>
    </row>
    <row r="1427" s="2" customFormat="1" ht="16.8" customHeight="1">
      <c r="A1427" s="38"/>
      <c r="B1427" s="44"/>
      <c r="C1427" s="298" t="s">
        <v>1845</v>
      </c>
      <c r="D1427" s="299" t="s">
        <v>1845</v>
      </c>
      <c r="E1427" s="300" t="s">
        <v>19</v>
      </c>
      <c r="F1427" s="301">
        <v>17</v>
      </c>
      <c r="G1427" s="38"/>
      <c r="H1427" s="44"/>
    </row>
    <row r="1428" s="2" customFormat="1" ht="16.8" customHeight="1">
      <c r="A1428" s="38"/>
      <c r="B1428" s="44"/>
      <c r="C1428" s="302" t="s">
        <v>1845</v>
      </c>
      <c r="D1428" s="302" t="s">
        <v>598</v>
      </c>
      <c r="E1428" s="17" t="s">
        <v>19</v>
      </c>
      <c r="F1428" s="303">
        <v>17</v>
      </c>
      <c r="G1428" s="38"/>
      <c r="H1428" s="44"/>
    </row>
    <row r="1429" s="2" customFormat="1" ht="16.8" customHeight="1">
      <c r="A1429" s="38"/>
      <c r="B1429" s="44"/>
      <c r="C1429" s="298" t="s">
        <v>825</v>
      </c>
      <c r="D1429" s="299" t="s">
        <v>825</v>
      </c>
      <c r="E1429" s="300" t="s">
        <v>19</v>
      </c>
      <c r="F1429" s="301">
        <v>17</v>
      </c>
      <c r="G1429" s="38"/>
      <c r="H1429" s="44"/>
    </row>
    <row r="1430" s="2" customFormat="1" ht="16.8" customHeight="1">
      <c r="A1430" s="38"/>
      <c r="B1430" s="44"/>
      <c r="C1430" s="302" t="s">
        <v>825</v>
      </c>
      <c r="D1430" s="302" t="s">
        <v>598</v>
      </c>
      <c r="E1430" s="17" t="s">
        <v>19</v>
      </c>
      <c r="F1430" s="303">
        <v>17</v>
      </c>
      <c r="G1430" s="38"/>
      <c r="H1430" s="44"/>
    </row>
    <row r="1431" s="2" customFormat="1" ht="16.8" customHeight="1">
      <c r="A1431" s="38"/>
      <c r="B1431" s="44"/>
      <c r="C1431" s="298" t="s">
        <v>1863</v>
      </c>
      <c r="D1431" s="299" t="s">
        <v>1863</v>
      </c>
      <c r="E1431" s="300" t="s">
        <v>19</v>
      </c>
      <c r="F1431" s="301">
        <v>7.0380000000000003</v>
      </c>
      <c r="G1431" s="38"/>
      <c r="H1431" s="44"/>
    </row>
    <row r="1432" s="2" customFormat="1" ht="16.8" customHeight="1">
      <c r="A1432" s="38"/>
      <c r="B1432" s="44"/>
      <c r="C1432" s="302" t="s">
        <v>1863</v>
      </c>
      <c r="D1432" s="302" t="s">
        <v>2890</v>
      </c>
      <c r="E1432" s="17" t="s">
        <v>19</v>
      </c>
      <c r="F1432" s="303">
        <v>7.0380000000000003</v>
      </c>
      <c r="G1432" s="38"/>
      <c r="H1432" s="44"/>
    </row>
    <row r="1433" s="2" customFormat="1" ht="16.8" customHeight="1">
      <c r="A1433" s="38"/>
      <c r="B1433" s="44"/>
      <c r="C1433" s="298" t="s">
        <v>334</v>
      </c>
      <c r="D1433" s="299" t="s">
        <v>334</v>
      </c>
      <c r="E1433" s="300" t="s">
        <v>19</v>
      </c>
      <c r="F1433" s="301">
        <v>2</v>
      </c>
      <c r="G1433" s="38"/>
      <c r="H1433" s="44"/>
    </row>
    <row r="1434" s="2" customFormat="1" ht="16.8" customHeight="1">
      <c r="A1434" s="38"/>
      <c r="B1434" s="44"/>
      <c r="C1434" s="302" t="s">
        <v>334</v>
      </c>
      <c r="D1434" s="302" t="s">
        <v>78</v>
      </c>
      <c r="E1434" s="17" t="s">
        <v>19</v>
      </c>
      <c r="F1434" s="303">
        <v>2</v>
      </c>
      <c r="G1434" s="38"/>
      <c r="H1434" s="44"/>
    </row>
    <row r="1435" s="2" customFormat="1" ht="16.8" customHeight="1">
      <c r="A1435" s="38"/>
      <c r="B1435" s="44"/>
      <c r="C1435" s="298" t="s">
        <v>851</v>
      </c>
      <c r="D1435" s="299" t="s">
        <v>851</v>
      </c>
      <c r="E1435" s="300" t="s">
        <v>19</v>
      </c>
      <c r="F1435" s="301">
        <v>19.5</v>
      </c>
      <c r="G1435" s="38"/>
      <c r="H1435" s="44"/>
    </row>
    <row r="1436" s="2" customFormat="1" ht="16.8" customHeight="1">
      <c r="A1436" s="38"/>
      <c r="B1436" s="44"/>
      <c r="C1436" s="302" t="s">
        <v>851</v>
      </c>
      <c r="D1436" s="302" t="s">
        <v>2903</v>
      </c>
      <c r="E1436" s="17" t="s">
        <v>19</v>
      </c>
      <c r="F1436" s="303">
        <v>19.5</v>
      </c>
      <c r="G1436" s="38"/>
      <c r="H1436" s="44"/>
    </row>
    <row r="1437" s="2" customFormat="1" ht="16.8" customHeight="1">
      <c r="A1437" s="38"/>
      <c r="B1437" s="44"/>
      <c r="C1437" s="298" t="s">
        <v>858</v>
      </c>
      <c r="D1437" s="299" t="s">
        <v>858</v>
      </c>
      <c r="E1437" s="300" t="s">
        <v>19</v>
      </c>
      <c r="F1437" s="301">
        <v>4.4000000000000004</v>
      </c>
      <c r="G1437" s="38"/>
      <c r="H1437" s="44"/>
    </row>
    <row r="1438" s="2" customFormat="1" ht="16.8" customHeight="1">
      <c r="A1438" s="38"/>
      <c r="B1438" s="44"/>
      <c r="C1438" s="302" t="s">
        <v>858</v>
      </c>
      <c r="D1438" s="302" t="s">
        <v>2908</v>
      </c>
      <c r="E1438" s="17" t="s">
        <v>19</v>
      </c>
      <c r="F1438" s="303">
        <v>4.4000000000000004</v>
      </c>
      <c r="G1438" s="38"/>
      <c r="H1438" s="44"/>
    </row>
    <row r="1439" s="2" customFormat="1" ht="16.8" customHeight="1">
      <c r="A1439" s="38"/>
      <c r="B1439" s="44"/>
      <c r="C1439" s="298" t="s">
        <v>2913</v>
      </c>
      <c r="D1439" s="299" t="s">
        <v>2913</v>
      </c>
      <c r="E1439" s="300" t="s">
        <v>19</v>
      </c>
      <c r="F1439" s="301">
        <v>15.1</v>
      </c>
      <c r="G1439" s="38"/>
      <c r="H1439" s="44"/>
    </row>
    <row r="1440" s="2" customFormat="1" ht="16.8" customHeight="1">
      <c r="A1440" s="38"/>
      <c r="B1440" s="44"/>
      <c r="C1440" s="302" t="s">
        <v>2913</v>
      </c>
      <c r="D1440" s="302" t="s">
        <v>2914</v>
      </c>
      <c r="E1440" s="17" t="s">
        <v>19</v>
      </c>
      <c r="F1440" s="303">
        <v>15.1</v>
      </c>
      <c r="G1440" s="38"/>
      <c r="H1440" s="44"/>
    </row>
    <row r="1441" s="2" customFormat="1" ht="16.8" customHeight="1">
      <c r="A1441" s="38"/>
      <c r="B1441" s="44"/>
      <c r="C1441" s="298" t="s">
        <v>869</v>
      </c>
      <c r="D1441" s="299" t="s">
        <v>869</v>
      </c>
      <c r="E1441" s="300" t="s">
        <v>19</v>
      </c>
      <c r="F1441" s="301">
        <v>1</v>
      </c>
      <c r="G1441" s="38"/>
      <c r="H1441" s="44"/>
    </row>
    <row r="1442" s="2" customFormat="1" ht="16.8" customHeight="1">
      <c r="A1442" s="38"/>
      <c r="B1442" s="44"/>
      <c r="C1442" s="302" t="s">
        <v>869</v>
      </c>
      <c r="D1442" s="302" t="s">
        <v>2916</v>
      </c>
      <c r="E1442" s="17" t="s">
        <v>19</v>
      </c>
      <c r="F1442" s="303">
        <v>1</v>
      </c>
      <c r="G1442" s="38"/>
      <c r="H1442" s="44"/>
    </row>
    <row r="1443" s="2" customFormat="1" ht="16.8" customHeight="1">
      <c r="A1443" s="38"/>
      <c r="B1443" s="44"/>
      <c r="C1443" s="298" t="s">
        <v>891</v>
      </c>
      <c r="D1443" s="299" t="s">
        <v>891</v>
      </c>
      <c r="E1443" s="300" t="s">
        <v>19</v>
      </c>
      <c r="F1443" s="301">
        <v>10.002000000000001</v>
      </c>
      <c r="G1443" s="38"/>
      <c r="H1443" s="44"/>
    </row>
    <row r="1444" s="2" customFormat="1" ht="16.8" customHeight="1">
      <c r="A1444" s="38"/>
      <c r="B1444" s="44"/>
      <c r="C1444" s="302" t="s">
        <v>891</v>
      </c>
      <c r="D1444" s="302" t="s">
        <v>2926</v>
      </c>
      <c r="E1444" s="17" t="s">
        <v>19</v>
      </c>
      <c r="F1444" s="303">
        <v>10.002000000000001</v>
      </c>
      <c r="G1444" s="38"/>
      <c r="H1444" s="44"/>
    </row>
    <row r="1445" s="2" customFormat="1" ht="16.8" customHeight="1">
      <c r="A1445" s="38"/>
      <c r="B1445" s="44"/>
      <c r="C1445" s="298" t="s">
        <v>899</v>
      </c>
      <c r="D1445" s="299" t="s">
        <v>899</v>
      </c>
      <c r="E1445" s="300" t="s">
        <v>19</v>
      </c>
      <c r="F1445" s="301">
        <v>90.018000000000001</v>
      </c>
      <c r="G1445" s="38"/>
      <c r="H1445" s="44"/>
    </row>
    <row r="1446" s="2" customFormat="1" ht="16.8" customHeight="1">
      <c r="A1446" s="38"/>
      <c r="B1446" s="44"/>
      <c r="C1446" s="302" t="s">
        <v>899</v>
      </c>
      <c r="D1446" s="302" t="s">
        <v>2928</v>
      </c>
      <c r="E1446" s="17" t="s">
        <v>19</v>
      </c>
      <c r="F1446" s="303">
        <v>90.018000000000001</v>
      </c>
      <c r="G1446" s="38"/>
      <c r="H1446" s="44"/>
    </row>
    <row r="1447" s="2" customFormat="1" ht="16.8" customHeight="1">
      <c r="A1447" s="38"/>
      <c r="B1447" s="44"/>
      <c r="C1447" s="298" t="s">
        <v>2173</v>
      </c>
      <c r="D1447" s="299" t="s">
        <v>2173</v>
      </c>
      <c r="E1447" s="300" t="s">
        <v>19</v>
      </c>
      <c r="F1447" s="301">
        <v>2.9660000000000002</v>
      </c>
      <c r="G1447" s="38"/>
      <c r="H1447" s="44"/>
    </row>
    <row r="1448" s="2" customFormat="1" ht="16.8" customHeight="1">
      <c r="A1448" s="38"/>
      <c r="B1448" s="44"/>
      <c r="C1448" s="302" t="s">
        <v>2173</v>
      </c>
      <c r="D1448" s="302" t="s">
        <v>2930</v>
      </c>
      <c r="E1448" s="17" t="s">
        <v>19</v>
      </c>
      <c r="F1448" s="303">
        <v>2.9660000000000002</v>
      </c>
      <c r="G1448" s="38"/>
      <c r="H1448" s="44"/>
    </row>
    <row r="1449" s="2" customFormat="1" ht="16.8" customHeight="1">
      <c r="A1449" s="38"/>
      <c r="B1449" s="44"/>
      <c r="C1449" s="298" t="s">
        <v>1827</v>
      </c>
      <c r="D1449" s="299" t="s">
        <v>1827</v>
      </c>
      <c r="E1449" s="300" t="s">
        <v>19</v>
      </c>
      <c r="F1449" s="301">
        <v>3.5030000000000001</v>
      </c>
      <c r="G1449" s="38"/>
      <c r="H1449" s="44"/>
    </row>
    <row r="1450" s="2" customFormat="1" ht="16.8" customHeight="1">
      <c r="A1450" s="38"/>
      <c r="B1450" s="44"/>
      <c r="C1450" s="302" t="s">
        <v>1827</v>
      </c>
      <c r="D1450" s="302" t="s">
        <v>2932</v>
      </c>
      <c r="E1450" s="17" t="s">
        <v>19</v>
      </c>
      <c r="F1450" s="303">
        <v>3.5030000000000001</v>
      </c>
      <c r="G1450" s="38"/>
      <c r="H1450" s="44"/>
    </row>
    <row r="1451" s="2" customFormat="1" ht="16.8" customHeight="1">
      <c r="A1451" s="38"/>
      <c r="B1451" s="44"/>
      <c r="C1451" s="298" t="s">
        <v>1689</v>
      </c>
      <c r="D1451" s="299" t="s">
        <v>1689</v>
      </c>
      <c r="E1451" s="300" t="s">
        <v>19</v>
      </c>
      <c r="F1451" s="301">
        <v>2</v>
      </c>
      <c r="G1451" s="38"/>
      <c r="H1451" s="44"/>
    </row>
    <row r="1452" s="2" customFormat="1" ht="16.8" customHeight="1">
      <c r="A1452" s="38"/>
      <c r="B1452" s="44"/>
      <c r="C1452" s="302" t="s">
        <v>1689</v>
      </c>
      <c r="D1452" s="302" t="s">
        <v>78</v>
      </c>
      <c r="E1452" s="17" t="s">
        <v>19</v>
      </c>
      <c r="F1452" s="303">
        <v>2</v>
      </c>
      <c r="G1452" s="38"/>
      <c r="H1452" s="44"/>
    </row>
    <row r="1453" s="2" customFormat="1" ht="16.8" customHeight="1">
      <c r="A1453" s="38"/>
      <c r="B1453" s="44"/>
      <c r="C1453" s="298" t="s">
        <v>916</v>
      </c>
      <c r="D1453" s="299" t="s">
        <v>916</v>
      </c>
      <c r="E1453" s="300" t="s">
        <v>19</v>
      </c>
      <c r="F1453" s="301">
        <v>3.5329999999999999</v>
      </c>
      <c r="G1453" s="38"/>
      <c r="H1453" s="44"/>
    </row>
    <row r="1454" s="2" customFormat="1" ht="16.8" customHeight="1">
      <c r="A1454" s="38"/>
      <c r="B1454" s="44"/>
      <c r="C1454" s="302" t="s">
        <v>916</v>
      </c>
      <c r="D1454" s="302" t="s">
        <v>2934</v>
      </c>
      <c r="E1454" s="17" t="s">
        <v>19</v>
      </c>
      <c r="F1454" s="303">
        <v>3.5329999999999999</v>
      </c>
      <c r="G1454" s="38"/>
      <c r="H1454" s="44"/>
    </row>
    <row r="1455" s="2" customFormat="1" ht="16.8" customHeight="1">
      <c r="A1455" s="38"/>
      <c r="B1455" s="44"/>
      <c r="C1455" s="298" t="s">
        <v>550</v>
      </c>
      <c r="D1455" s="299" t="s">
        <v>550</v>
      </c>
      <c r="E1455" s="300" t="s">
        <v>19</v>
      </c>
      <c r="F1455" s="301">
        <v>1.3500000000000001</v>
      </c>
      <c r="G1455" s="38"/>
      <c r="H1455" s="44"/>
    </row>
    <row r="1456" s="2" customFormat="1" ht="16.8" customHeight="1">
      <c r="A1456" s="38"/>
      <c r="B1456" s="44"/>
      <c r="C1456" s="302" t="s">
        <v>550</v>
      </c>
      <c r="D1456" s="302" t="s">
        <v>2753</v>
      </c>
      <c r="E1456" s="17" t="s">
        <v>19</v>
      </c>
      <c r="F1456" s="303">
        <v>1.3500000000000001</v>
      </c>
      <c r="G1456" s="38"/>
      <c r="H1456" s="44"/>
    </row>
    <row r="1457" s="2" customFormat="1" ht="16.8" customHeight="1">
      <c r="A1457" s="38"/>
      <c r="B1457" s="44"/>
      <c r="C1457" s="298" t="s">
        <v>1933</v>
      </c>
      <c r="D1457" s="299" t="s">
        <v>1933</v>
      </c>
      <c r="E1457" s="300" t="s">
        <v>19</v>
      </c>
      <c r="F1457" s="301">
        <v>2.7000000000000002</v>
      </c>
      <c r="G1457" s="38"/>
      <c r="H1457" s="44"/>
    </row>
    <row r="1458" s="2" customFormat="1" ht="16.8" customHeight="1">
      <c r="A1458" s="38"/>
      <c r="B1458" s="44"/>
      <c r="C1458" s="302" t="s">
        <v>1933</v>
      </c>
      <c r="D1458" s="302" t="s">
        <v>2755</v>
      </c>
      <c r="E1458" s="17" t="s">
        <v>19</v>
      </c>
      <c r="F1458" s="303">
        <v>2.7000000000000002</v>
      </c>
      <c r="G1458" s="38"/>
      <c r="H1458" s="44"/>
    </row>
    <row r="1459" s="2" customFormat="1" ht="16.8" customHeight="1">
      <c r="A1459" s="38"/>
      <c r="B1459" s="44"/>
      <c r="C1459" s="298" t="s">
        <v>358</v>
      </c>
      <c r="D1459" s="299" t="s">
        <v>358</v>
      </c>
      <c r="E1459" s="300" t="s">
        <v>19</v>
      </c>
      <c r="F1459" s="301">
        <v>6.71</v>
      </c>
      <c r="G1459" s="38"/>
      <c r="H1459" s="44"/>
    </row>
    <row r="1460" s="2" customFormat="1" ht="16.8" customHeight="1">
      <c r="A1460" s="38"/>
      <c r="B1460" s="44"/>
      <c r="C1460" s="302" t="s">
        <v>358</v>
      </c>
      <c r="D1460" s="302" t="s">
        <v>2760</v>
      </c>
      <c r="E1460" s="17" t="s">
        <v>19</v>
      </c>
      <c r="F1460" s="303">
        <v>6.71</v>
      </c>
      <c r="G1460" s="38"/>
      <c r="H1460" s="44"/>
    </row>
    <row r="1461" s="2" customFormat="1" ht="16.8" customHeight="1">
      <c r="A1461" s="38"/>
      <c r="B1461" s="44"/>
      <c r="C1461" s="298" t="s">
        <v>1614</v>
      </c>
      <c r="D1461" s="299" t="s">
        <v>1614</v>
      </c>
      <c r="E1461" s="300" t="s">
        <v>19</v>
      </c>
      <c r="F1461" s="301">
        <v>-4.5629999999999997</v>
      </c>
      <c r="G1461" s="38"/>
      <c r="H1461" s="44"/>
    </row>
    <row r="1462" s="2" customFormat="1" ht="16.8" customHeight="1">
      <c r="A1462" s="38"/>
      <c r="B1462" s="44"/>
      <c r="C1462" s="302" t="s">
        <v>19</v>
      </c>
      <c r="D1462" s="302" t="s">
        <v>2763</v>
      </c>
      <c r="E1462" s="17" t="s">
        <v>19</v>
      </c>
      <c r="F1462" s="303">
        <v>0</v>
      </c>
      <c r="G1462" s="38"/>
      <c r="H1462" s="44"/>
    </row>
    <row r="1463" s="2" customFormat="1" ht="16.8" customHeight="1">
      <c r="A1463" s="38"/>
      <c r="B1463" s="44"/>
      <c r="C1463" s="302" t="s">
        <v>1614</v>
      </c>
      <c r="D1463" s="302" t="s">
        <v>2764</v>
      </c>
      <c r="E1463" s="17" t="s">
        <v>19</v>
      </c>
      <c r="F1463" s="303">
        <v>-4.5629999999999997</v>
      </c>
      <c r="G1463" s="38"/>
      <c r="H1463" s="44"/>
    </row>
    <row r="1464" s="2" customFormat="1" ht="16.8" customHeight="1">
      <c r="A1464" s="38"/>
      <c r="B1464" s="44"/>
      <c r="C1464" s="298" t="s">
        <v>1960</v>
      </c>
      <c r="D1464" s="299" t="s">
        <v>1960</v>
      </c>
      <c r="E1464" s="300" t="s">
        <v>19</v>
      </c>
      <c r="F1464" s="301">
        <v>12.455</v>
      </c>
      <c r="G1464" s="38"/>
      <c r="H1464" s="44"/>
    </row>
    <row r="1465" s="2" customFormat="1" ht="16.8" customHeight="1">
      <c r="A1465" s="38"/>
      <c r="B1465" s="44"/>
      <c r="C1465" s="302" t="s">
        <v>19</v>
      </c>
      <c r="D1465" s="302" t="s">
        <v>2788</v>
      </c>
      <c r="E1465" s="17" t="s">
        <v>19</v>
      </c>
      <c r="F1465" s="303">
        <v>0</v>
      </c>
      <c r="G1465" s="38"/>
      <c r="H1465" s="44"/>
    </row>
    <row r="1466" s="2" customFormat="1" ht="16.8" customHeight="1">
      <c r="A1466" s="38"/>
      <c r="B1466" s="44"/>
      <c r="C1466" s="302" t="s">
        <v>1960</v>
      </c>
      <c r="D1466" s="302" t="s">
        <v>2789</v>
      </c>
      <c r="E1466" s="17" t="s">
        <v>19</v>
      </c>
      <c r="F1466" s="303">
        <v>12.455</v>
      </c>
      <c r="G1466" s="38"/>
      <c r="H1466" s="44"/>
    </row>
    <row r="1467" s="2" customFormat="1" ht="16.8" customHeight="1">
      <c r="A1467" s="38"/>
      <c r="B1467" s="44"/>
      <c r="C1467" s="298" t="s">
        <v>406</v>
      </c>
      <c r="D1467" s="299" t="s">
        <v>406</v>
      </c>
      <c r="E1467" s="300" t="s">
        <v>19</v>
      </c>
      <c r="F1467" s="301">
        <v>-19.666</v>
      </c>
      <c r="G1467" s="38"/>
      <c r="H1467" s="44"/>
    </row>
    <row r="1468" s="2" customFormat="1" ht="16.8" customHeight="1">
      <c r="A1468" s="38"/>
      <c r="B1468" s="44"/>
      <c r="C1468" s="302" t="s">
        <v>406</v>
      </c>
      <c r="D1468" s="302" t="s">
        <v>2807</v>
      </c>
      <c r="E1468" s="17" t="s">
        <v>19</v>
      </c>
      <c r="F1468" s="303">
        <v>-19.666</v>
      </c>
      <c r="G1468" s="38"/>
      <c r="H1468" s="44"/>
    </row>
    <row r="1469" s="2" customFormat="1" ht="16.8" customHeight="1">
      <c r="A1469" s="38"/>
      <c r="B1469" s="44"/>
      <c r="C1469" s="298" t="s">
        <v>650</v>
      </c>
      <c r="D1469" s="299" t="s">
        <v>650</v>
      </c>
      <c r="E1469" s="300" t="s">
        <v>19</v>
      </c>
      <c r="F1469" s="301">
        <v>-13.882</v>
      </c>
      <c r="G1469" s="38"/>
      <c r="H1469" s="44"/>
    </row>
    <row r="1470" s="2" customFormat="1" ht="16.8" customHeight="1">
      <c r="A1470" s="38"/>
      <c r="B1470" s="44"/>
      <c r="C1470" s="302" t="s">
        <v>650</v>
      </c>
      <c r="D1470" s="302" t="s">
        <v>2811</v>
      </c>
      <c r="E1470" s="17" t="s">
        <v>19</v>
      </c>
      <c r="F1470" s="303">
        <v>-13.882</v>
      </c>
      <c r="G1470" s="38"/>
      <c r="H1470" s="44"/>
    </row>
    <row r="1471" s="2" customFormat="1" ht="16.8" customHeight="1">
      <c r="A1471" s="38"/>
      <c r="B1471" s="44"/>
      <c r="C1471" s="298" t="s">
        <v>1736</v>
      </c>
      <c r="D1471" s="299" t="s">
        <v>1736</v>
      </c>
      <c r="E1471" s="300" t="s">
        <v>19</v>
      </c>
      <c r="F1471" s="301">
        <v>13.512000000000001</v>
      </c>
      <c r="G1471" s="38"/>
      <c r="H1471" s="44"/>
    </row>
    <row r="1472" s="2" customFormat="1" ht="16.8" customHeight="1">
      <c r="A1472" s="38"/>
      <c r="B1472" s="44"/>
      <c r="C1472" s="302" t="s">
        <v>1736</v>
      </c>
      <c r="D1472" s="302" t="s">
        <v>2820</v>
      </c>
      <c r="E1472" s="17" t="s">
        <v>19</v>
      </c>
      <c r="F1472" s="303">
        <v>13.512000000000001</v>
      </c>
      <c r="G1472" s="38"/>
      <c r="H1472" s="44"/>
    </row>
    <row r="1473" s="2" customFormat="1" ht="16.8" customHeight="1">
      <c r="A1473" s="38"/>
      <c r="B1473" s="44"/>
      <c r="C1473" s="298" t="s">
        <v>2607</v>
      </c>
      <c r="D1473" s="299" t="s">
        <v>2607</v>
      </c>
      <c r="E1473" s="300" t="s">
        <v>19</v>
      </c>
      <c r="F1473" s="301">
        <v>0.13400000000000001</v>
      </c>
      <c r="G1473" s="38"/>
      <c r="H1473" s="44"/>
    </row>
    <row r="1474" s="2" customFormat="1" ht="16.8" customHeight="1">
      <c r="A1474" s="38"/>
      <c r="B1474" s="44"/>
      <c r="C1474" s="302" t="s">
        <v>2607</v>
      </c>
      <c r="D1474" s="302" t="s">
        <v>2828</v>
      </c>
      <c r="E1474" s="17" t="s">
        <v>19</v>
      </c>
      <c r="F1474" s="303">
        <v>0.13400000000000001</v>
      </c>
      <c r="G1474" s="38"/>
      <c r="H1474" s="44"/>
    </row>
    <row r="1475" s="2" customFormat="1" ht="16.8" customHeight="1">
      <c r="A1475" s="38"/>
      <c r="B1475" s="44"/>
      <c r="C1475" s="298" t="s">
        <v>319</v>
      </c>
      <c r="D1475" s="299" t="s">
        <v>319</v>
      </c>
      <c r="E1475" s="300" t="s">
        <v>19</v>
      </c>
      <c r="F1475" s="301">
        <v>9.1259999999999994</v>
      </c>
      <c r="G1475" s="38"/>
      <c r="H1475" s="44"/>
    </row>
    <row r="1476" s="2" customFormat="1" ht="16.8" customHeight="1">
      <c r="A1476" s="38"/>
      <c r="B1476" s="44"/>
      <c r="C1476" s="302" t="s">
        <v>319</v>
      </c>
      <c r="D1476" s="302" t="s">
        <v>2734</v>
      </c>
      <c r="E1476" s="17" t="s">
        <v>19</v>
      </c>
      <c r="F1476" s="303">
        <v>9.1259999999999994</v>
      </c>
      <c r="G1476" s="38"/>
      <c r="H1476" s="44"/>
    </row>
    <row r="1477" s="2" customFormat="1" ht="16.8" customHeight="1">
      <c r="A1477" s="38"/>
      <c r="B1477" s="44"/>
      <c r="C1477" s="298" t="s">
        <v>2846</v>
      </c>
      <c r="D1477" s="299" t="s">
        <v>2846</v>
      </c>
      <c r="E1477" s="300" t="s">
        <v>19</v>
      </c>
      <c r="F1477" s="301">
        <v>14</v>
      </c>
      <c r="G1477" s="38"/>
      <c r="H1477" s="44"/>
    </row>
    <row r="1478" s="2" customFormat="1" ht="16.8" customHeight="1">
      <c r="A1478" s="38"/>
      <c r="B1478" s="44"/>
      <c r="C1478" s="302" t="s">
        <v>2846</v>
      </c>
      <c r="D1478" s="302" t="s">
        <v>579</v>
      </c>
      <c r="E1478" s="17" t="s">
        <v>19</v>
      </c>
      <c r="F1478" s="303">
        <v>14</v>
      </c>
      <c r="G1478" s="38"/>
      <c r="H1478" s="44"/>
    </row>
    <row r="1479" s="2" customFormat="1" ht="16.8" customHeight="1">
      <c r="A1479" s="38"/>
      <c r="B1479" s="44"/>
      <c r="C1479" s="298" t="s">
        <v>1648</v>
      </c>
      <c r="D1479" s="299" t="s">
        <v>1648</v>
      </c>
      <c r="E1479" s="300" t="s">
        <v>19</v>
      </c>
      <c r="F1479" s="301">
        <v>17.254999999999999</v>
      </c>
      <c r="G1479" s="38"/>
      <c r="H1479" s="44"/>
    </row>
    <row r="1480" s="2" customFormat="1" ht="16.8" customHeight="1">
      <c r="A1480" s="38"/>
      <c r="B1480" s="44"/>
      <c r="C1480" s="302" t="s">
        <v>1648</v>
      </c>
      <c r="D1480" s="302" t="s">
        <v>2886</v>
      </c>
      <c r="E1480" s="17" t="s">
        <v>19</v>
      </c>
      <c r="F1480" s="303">
        <v>17.254999999999999</v>
      </c>
      <c r="G1480" s="38"/>
      <c r="H1480" s="44"/>
    </row>
    <row r="1481" s="2" customFormat="1" ht="16.8" customHeight="1">
      <c r="A1481" s="38"/>
      <c r="B1481" s="44"/>
      <c r="C1481" s="298" t="s">
        <v>2765</v>
      </c>
      <c r="D1481" s="299" t="s">
        <v>2765</v>
      </c>
      <c r="E1481" s="300" t="s">
        <v>19</v>
      </c>
      <c r="F1481" s="301">
        <v>-0.88600000000000001</v>
      </c>
      <c r="G1481" s="38"/>
      <c r="H1481" s="44"/>
    </row>
    <row r="1482" s="2" customFormat="1" ht="16.8" customHeight="1">
      <c r="A1482" s="38"/>
      <c r="B1482" s="44"/>
      <c r="C1482" s="302" t="s">
        <v>2765</v>
      </c>
      <c r="D1482" s="302" t="s">
        <v>2766</v>
      </c>
      <c r="E1482" s="17" t="s">
        <v>19</v>
      </c>
      <c r="F1482" s="303">
        <v>-0.88600000000000001</v>
      </c>
      <c r="G1482" s="38"/>
      <c r="H1482" s="44"/>
    </row>
    <row r="1483" s="2" customFormat="1" ht="16.8" customHeight="1">
      <c r="A1483" s="38"/>
      <c r="B1483" s="44"/>
      <c r="C1483" s="298" t="s">
        <v>2790</v>
      </c>
      <c r="D1483" s="299" t="s">
        <v>2790</v>
      </c>
      <c r="E1483" s="300" t="s">
        <v>19</v>
      </c>
      <c r="F1483" s="301">
        <v>52.348999999999997</v>
      </c>
      <c r="G1483" s="38"/>
      <c r="H1483" s="44"/>
    </row>
    <row r="1484" s="2" customFormat="1" ht="16.8" customHeight="1">
      <c r="A1484" s="38"/>
      <c r="B1484" s="44"/>
      <c r="C1484" s="302" t="s">
        <v>2790</v>
      </c>
      <c r="D1484" s="302" t="s">
        <v>2791</v>
      </c>
      <c r="E1484" s="17" t="s">
        <v>19</v>
      </c>
      <c r="F1484" s="303">
        <v>52.348999999999997</v>
      </c>
      <c r="G1484" s="38"/>
      <c r="H1484" s="44"/>
    </row>
    <row r="1485" s="2" customFormat="1" ht="16.8" customHeight="1">
      <c r="A1485" s="38"/>
      <c r="B1485" s="44"/>
      <c r="C1485" s="298" t="s">
        <v>640</v>
      </c>
      <c r="D1485" s="299" t="s">
        <v>640</v>
      </c>
      <c r="E1485" s="300" t="s">
        <v>19</v>
      </c>
      <c r="F1485" s="301">
        <v>30.175000000000001</v>
      </c>
      <c r="G1485" s="38"/>
      <c r="H1485" s="44"/>
    </row>
    <row r="1486" s="2" customFormat="1" ht="16.8" customHeight="1">
      <c r="A1486" s="38"/>
      <c r="B1486" s="44"/>
      <c r="C1486" s="302" t="s">
        <v>640</v>
      </c>
      <c r="D1486" s="302" t="s">
        <v>2808</v>
      </c>
      <c r="E1486" s="17" t="s">
        <v>19</v>
      </c>
      <c r="F1486" s="303">
        <v>30.175000000000001</v>
      </c>
      <c r="G1486" s="38"/>
      <c r="H1486" s="44"/>
    </row>
    <row r="1487" s="2" customFormat="1" ht="16.8" customHeight="1">
      <c r="A1487" s="38"/>
      <c r="B1487" s="44"/>
      <c r="C1487" s="298" t="s">
        <v>2812</v>
      </c>
      <c r="D1487" s="299" t="s">
        <v>2812</v>
      </c>
      <c r="E1487" s="300" t="s">
        <v>19</v>
      </c>
      <c r="F1487" s="301">
        <v>20.526</v>
      </c>
      <c r="G1487" s="38"/>
      <c r="H1487" s="44"/>
    </row>
    <row r="1488" s="2" customFormat="1" ht="16.8" customHeight="1">
      <c r="A1488" s="38"/>
      <c r="B1488" s="44"/>
      <c r="C1488" s="302" t="s">
        <v>2812</v>
      </c>
      <c r="D1488" s="302" t="s">
        <v>2813</v>
      </c>
      <c r="E1488" s="17" t="s">
        <v>19</v>
      </c>
      <c r="F1488" s="303">
        <v>20.526</v>
      </c>
      <c r="G1488" s="38"/>
      <c r="H1488" s="44"/>
    </row>
    <row r="1489" s="2" customFormat="1" ht="16.8" customHeight="1">
      <c r="A1489" s="38"/>
      <c r="B1489" s="44"/>
      <c r="C1489" s="298" t="s">
        <v>1907</v>
      </c>
      <c r="D1489" s="299" t="s">
        <v>1907</v>
      </c>
      <c r="E1489" s="300" t="s">
        <v>19</v>
      </c>
      <c r="F1489" s="301">
        <v>2.952</v>
      </c>
      <c r="G1489" s="38"/>
      <c r="H1489" s="44"/>
    </row>
    <row r="1490" s="2" customFormat="1" ht="16.8" customHeight="1">
      <c r="A1490" s="38"/>
      <c r="B1490" s="44"/>
      <c r="C1490" s="302" t="s">
        <v>1907</v>
      </c>
      <c r="D1490" s="302" t="s">
        <v>2735</v>
      </c>
      <c r="E1490" s="17" t="s">
        <v>19</v>
      </c>
      <c r="F1490" s="303">
        <v>2.952</v>
      </c>
      <c r="G1490" s="38"/>
      <c r="H1490" s="44"/>
    </row>
    <row r="1491" s="2" customFormat="1" ht="16.8" customHeight="1">
      <c r="A1491" s="38"/>
      <c r="B1491" s="44"/>
      <c r="C1491" s="298" t="s">
        <v>2767</v>
      </c>
      <c r="D1491" s="299" t="s">
        <v>2767</v>
      </c>
      <c r="E1491" s="300" t="s">
        <v>19</v>
      </c>
      <c r="F1491" s="301">
        <v>-2.0129999999999999</v>
      </c>
      <c r="G1491" s="38"/>
      <c r="H1491" s="44"/>
    </row>
    <row r="1492" s="2" customFormat="1" ht="16.8" customHeight="1">
      <c r="A1492" s="38"/>
      <c r="B1492" s="44"/>
      <c r="C1492" s="302" t="s">
        <v>2767</v>
      </c>
      <c r="D1492" s="302" t="s">
        <v>2768</v>
      </c>
      <c r="E1492" s="17" t="s">
        <v>19</v>
      </c>
      <c r="F1492" s="303">
        <v>-2.0129999999999999</v>
      </c>
      <c r="G1492" s="38"/>
      <c r="H1492" s="44"/>
    </row>
    <row r="1493" s="2" customFormat="1" ht="16.8" customHeight="1">
      <c r="A1493" s="38"/>
      <c r="B1493" s="44"/>
      <c r="C1493" s="298" t="s">
        <v>2814</v>
      </c>
      <c r="D1493" s="299" t="s">
        <v>2814</v>
      </c>
      <c r="E1493" s="300" t="s">
        <v>19</v>
      </c>
      <c r="F1493" s="301">
        <v>41.052</v>
      </c>
      <c r="G1493" s="38"/>
      <c r="H1493" s="44"/>
    </row>
    <row r="1494" s="2" customFormat="1" ht="16.8" customHeight="1">
      <c r="A1494" s="38"/>
      <c r="B1494" s="44"/>
      <c r="C1494" s="302" t="s">
        <v>2814</v>
      </c>
      <c r="D1494" s="302" t="s">
        <v>2815</v>
      </c>
      <c r="E1494" s="17" t="s">
        <v>19</v>
      </c>
      <c r="F1494" s="303">
        <v>41.052</v>
      </c>
      <c r="G1494" s="38"/>
      <c r="H1494" s="44"/>
    </row>
    <row r="1495" s="2" customFormat="1" ht="16.8" customHeight="1">
      <c r="A1495" s="38"/>
      <c r="B1495" s="44"/>
      <c r="C1495" s="298" t="s">
        <v>1909</v>
      </c>
      <c r="D1495" s="299" t="s">
        <v>1909</v>
      </c>
      <c r="E1495" s="300" t="s">
        <v>19</v>
      </c>
      <c r="F1495" s="301">
        <v>12.077999999999999</v>
      </c>
      <c r="G1495" s="38"/>
      <c r="H1495" s="44"/>
    </row>
    <row r="1496" s="2" customFormat="1" ht="16.8" customHeight="1">
      <c r="A1496" s="38"/>
      <c r="B1496" s="44"/>
      <c r="C1496" s="302" t="s">
        <v>1909</v>
      </c>
      <c r="D1496" s="302" t="s">
        <v>2736</v>
      </c>
      <c r="E1496" s="17" t="s">
        <v>19</v>
      </c>
      <c r="F1496" s="303">
        <v>12.077999999999999</v>
      </c>
      <c r="G1496" s="38"/>
      <c r="H1496" s="44"/>
    </row>
    <row r="1497" s="2" customFormat="1" ht="16.8" customHeight="1">
      <c r="A1497" s="38"/>
      <c r="B1497" s="44"/>
      <c r="C1497" s="298" t="s">
        <v>2769</v>
      </c>
      <c r="D1497" s="299" t="s">
        <v>2769</v>
      </c>
      <c r="E1497" s="300" t="s">
        <v>19</v>
      </c>
      <c r="F1497" s="301">
        <v>-2.0129999999999999</v>
      </c>
      <c r="G1497" s="38"/>
      <c r="H1497" s="44"/>
    </row>
    <row r="1498" s="2" customFormat="1" ht="16.8" customHeight="1">
      <c r="A1498" s="38"/>
      <c r="B1498" s="44"/>
      <c r="C1498" s="302" t="s">
        <v>2769</v>
      </c>
      <c r="D1498" s="302" t="s">
        <v>2770</v>
      </c>
      <c r="E1498" s="17" t="s">
        <v>19</v>
      </c>
      <c r="F1498" s="303">
        <v>-2.0129999999999999</v>
      </c>
      <c r="G1498" s="38"/>
      <c r="H1498" s="44"/>
    </row>
    <row r="1499" s="2" customFormat="1" ht="16.8" customHeight="1">
      <c r="A1499" s="38"/>
      <c r="B1499" s="44"/>
      <c r="C1499" s="298" t="s">
        <v>2771</v>
      </c>
      <c r="D1499" s="299" t="s">
        <v>2771</v>
      </c>
      <c r="E1499" s="300" t="s">
        <v>19</v>
      </c>
      <c r="F1499" s="301">
        <v>49.841000000000001</v>
      </c>
      <c r="G1499" s="38"/>
      <c r="H1499" s="44"/>
    </row>
    <row r="1500" s="2" customFormat="1" ht="16.8" customHeight="1">
      <c r="A1500" s="38"/>
      <c r="B1500" s="44"/>
      <c r="C1500" s="302" t="s">
        <v>2771</v>
      </c>
      <c r="D1500" s="302" t="s">
        <v>2772</v>
      </c>
      <c r="E1500" s="17" t="s">
        <v>19</v>
      </c>
      <c r="F1500" s="303">
        <v>49.841000000000001</v>
      </c>
      <c r="G1500" s="38"/>
      <c r="H1500" s="44"/>
    </row>
    <row r="1501" s="2" customFormat="1" ht="16.8" customHeight="1">
      <c r="A1501" s="38"/>
      <c r="B1501" s="44"/>
      <c r="C1501" s="298" t="s">
        <v>2773</v>
      </c>
      <c r="D1501" s="299" t="s">
        <v>2773</v>
      </c>
      <c r="E1501" s="300" t="s">
        <v>19</v>
      </c>
      <c r="F1501" s="301">
        <v>29.905000000000001</v>
      </c>
      <c r="G1501" s="38"/>
      <c r="H1501" s="44"/>
    </row>
    <row r="1502" s="2" customFormat="1" ht="16.8" customHeight="1">
      <c r="A1502" s="38"/>
      <c r="B1502" s="44"/>
      <c r="C1502" s="302" t="s">
        <v>2773</v>
      </c>
      <c r="D1502" s="302" t="s">
        <v>2774</v>
      </c>
      <c r="E1502" s="17" t="s">
        <v>19</v>
      </c>
      <c r="F1502" s="303">
        <v>29.905000000000001</v>
      </c>
      <c r="G1502" s="38"/>
      <c r="H1502" s="44"/>
    </row>
    <row r="1503" s="2" customFormat="1" ht="26.4" customHeight="1">
      <c r="A1503" s="38"/>
      <c r="B1503" s="44"/>
      <c r="C1503" s="297" t="s">
        <v>6909</v>
      </c>
      <c r="D1503" s="297" t="s">
        <v>129</v>
      </c>
      <c r="E1503" s="38"/>
      <c r="F1503" s="38"/>
      <c r="G1503" s="38"/>
      <c r="H1503" s="44"/>
    </row>
    <row r="1504" s="2" customFormat="1" ht="16.8" customHeight="1">
      <c r="A1504" s="38"/>
      <c r="B1504" s="44"/>
      <c r="C1504" s="298" t="s">
        <v>239</v>
      </c>
      <c r="D1504" s="299" t="s">
        <v>239</v>
      </c>
      <c r="E1504" s="300" t="s">
        <v>19</v>
      </c>
      <c r="F1504" s="301">
        <v>20</v>
      </c>
      <c r="G1504" s="38"/>
      <c r="H1504" s="44"/>
    </row>
    <row r="1505" s="2" customFormat="1" ht="16.8" customHeight="1">
      <c r="A1505" s="38"/>
      <c r="B1505" s="44"/>
      <c r="C1505" s="302" t="s">
        <v>19</v>
      </c>
      <c r="D1505" s="302" t="s">
        <v>1904</v>
      </c>
      <c r="E1505" s="17" t="s">
        <v>19</v>
      </c>
      <c r="F1505" s="303">
        <v>0</v>
      </c>
      <c r="G1505" s="38"/>
      <c r="H1505" s="44"/>
    </row>
    <row r="1506" s="2" customFormat="1" ht="16.8" customHeight="1">
      <c r="A1506" s="38"/>
      <c r="B1506" s="44"/>
      <c r="C1506" s="302" t="s">
        <v>239</v>
      </c>
      <c r="D1506" s="302" t="s">
        <v>2938</v>
      </c>
      <c r="E1506" s="17" t="s">
        <v>19</v>
      </c>
      <c r="F1506" s="303">
        <v>20</v>
      </c>
      <c r="G1506" s="38"/>
      <c r="H1506" s="44"/>
    </row>
    <row r="1507" s="2" customFormat="1" ht="16.8" customHeight="1">
      <c r="A1507" s="38"/>
      <c r="B1507" s="44"/>
      <c r="C1507" s="298" t="s">
        <v>1574</v>
      </c>
      <c r="D1507" s="299" t="s">
        <v>1574</v>
      </c>
      <c r="E1507" s="300" t="s">
        <v>19</v>
      </c>
      <c r="F1507" s="301">
        <v>268.91199999999998</v>
      </c>
      <c r="G1507" s="38"/>
      <c r="H1507" s="44"/>
    </row>
    <row r="1508" s="2" customFormat="1" ht="16.8" customHeight="1">
      <c r="A1508" s="38"/>
      <c r="B1508" s="44"/>
      <c r="C1508" s="302" t="s">
        <v>1574</v>
      </c>
      <c r="D1508" s="302" t="s">
        <v>2966</v>
      </c>
      <c r="E1508" s="17" t="s">
        <v>19</v>
      </c>
      <c r="F1508" s="303">
        <v>268.91199999999998</v>
      </c>
      <c r="G1508" s="38"/>
      <c r="H1508" s="44"/>
    </row>
    <row r="1509" s="2" customFormat="1" ht="16.8" customHeight="1">
      <c r="A1509" s="38"/>
      <c r="B1509" s="44"/>
      <c r="C1509" s="298" t="s">
        <v>372</v>
      </c>
      <c r="D1509" s="299" t="s">
        <v>372</v>
      </c>
      <c r="E1509" s="300" t="s">
        <v>19</v>
      </c>
      <c r="F1509" s="301">
        <v>161.02500000000001</v>
      </c>
      <c r="G1509" s="38"/>
      <c r="H1509" s="44"/>
    </row>
    <row r="1510" s="2" customFormat="1" ht="16.8" customHeight="1">
      <c r="A1510" s="38"/>
      <c r="B1510" s="44"/>
      <c r="C1510" s="302" t="s">
        <v>372</v>
      </c>
      <c r="D1510" s="302" t="s">
        <v>2963</v>
      </c>
      <c r="E1510" s="17" t="s">
        <v>19</v>
      </c>
      <c r="F1510" s="303">
        <v>161.02500000000001</v>
      </c>
      <c r="G1510" s="38"/>
      <c r="H1510" s="44"/>
    </row>
    <row r="1511" s="2" customFormat="1" ht="16.8" customHeight="1">
      <c r="A1511" s="38"/>
      <c r="B1511" s="44"/>
      <c r="C1511" s="298" t="s">
        <v>381</v>
      </c>
      <c r="D1511" s="299" t="s">
        <v>381</v>
      </c>
      <c r="E1511" s="300" t="s">
        <v>19</v>
      </c>
      <c r="F1511" s="301">
        <v>220.22399999999999</v>
      </c>
      <c r="G1511" s="38"/>
      <c r="H1511" s="44"/>
    </row>
    <row r="1512" s="2" customFormat="1" ht="16.8" customHeight="1">
      <c r="A1512" s="38"/>
      <c r="B1512" s="44"/>
      <c r="C1512" s="302" t="s">
        <v>381</v>
      </c>
      <c r="D1512" s="302" t="s">
        <v>2977</v>
      </c>
      <c r="E1512" s="17" t="s">
        <v>19</v>
      </c>
      <c r="F1512" s="303">
        <v>220.22399999999999</v>
      </c>
      <c r="G1512" s="38"/>
      <c r="H1512" s="44"/>
    </row>
    <row r="1513" s="2" customFormat="1" ht="16.8" customHeight="1">
      <c r="A1513" s="38"/>
      <c r="B1513" s="44"/>
      <c r="C1513" s="298" t="s">
        <v>397</v>
      </c>
      <c r="D1513" s="299" t="s">
        <v>397</v>
      </c>
      <c r="E1513" s="300" t="s">
        <v>19</v>
      </c>
      <c r="F1513" s="301">
        <v>9.3059999999999992</v>
      </c>
      <c r="G1513" s="38"/>
      <c r="H1513" s="44"/>
    </row>
    <row r="1514" s="2" customFormat="1" ht="16.8" customHeight="1">
      <c r="A1514" s="38"/>
      <c r="B1514" s="44"/>
      <c r="C1514" s="302" t="s">
        <v>397</v>
      </c>
      <c r="D1514" s="302" t="s">
        <v>2979</v>
      </c>
      <c r="E1514" s="17" t="s">
        <v>19</v>
      </c>
      <c r="F1514" s="303">
        <v>9.3059999999999992</v>
      </c>
      <c r="G1514" s="38"/>
      <c r="H1514" s="44"/>
    </row>
    <row r="1515" s="2" customFormat="1" ht="16.8" customHeight="1">
      <c r="A1515" s="38"/>
      <c r="B1515" s="44"/>
      <c r="C1515" s="298" t="s">
        <v>399</v>
      </c>
      <c r="D1515" s="299" t="s">
        <v>399</v>
      </c>
      <c r="E1515" s="300" t="s">
        <v>19</v>
      </c>
      <c r="F1515" s="301">
        <v>66.194000000000003</v>
      </c>
      <c r="G1515" s="38"/>
      <c r="H1515" s="44"/>
    </row>
    <row r="1516" s="2" customFormat="1" ht="16.8" customHeight="1">
      <c r="A1516" s="38"/>
      <c r="B1516" s="44"/>
      <c r="C1516" s="302" t="s">
        <v>399</v>
      </c>
      <c r="D1516" s="302" t="s">
        <v>2988</v>
      </c>
      <c r="E1516" s="17" t="s">
        <v>19</v>
      </c>
      <c r="F1516" s="303">
        <v>66.194000000000003</v>
      </c>
      <c r="G1516" s="38"/>
      <c r="H1516" s="44"/>
    </row>
    <row r="1517" s="2" customFormat="1" ht="16.8" customHeight="1">
      <c r="A1517" s="38"/>
      <c r="B1517" s="44"/>
      <c r="C1517" s="298" t="s">
        <v>589</v>
      </c>
      <c r="D1517" s="299" t="s">
        <v>589</v>
      </c>
      <c r="E1517" s="300" t="s">
        <v>19</v>
      </c>
      <c r="F1517" s="301">
        <v>16.800000000000001</v>
      </c>
      <c r="G1517" s="38"/>
      <c r="H1517" s="44"/>
    </row>
    <row r="1518" s="2" customFormat="1" ht="16.8" customHeight="1">
      <c r="A1518" s="38"/>
      <c r="B1518" s="44"/>
      <c r="C1518" s="302" t="s">
        <v>19</v>
      </c>
      <c r="D1518" s="302" t="s">
        <v>2971</v>
      </c>
      <c r="E1518" s="17" t="s">
        <v>19</v>
      </c>
      <c r="F1518" s="303">
        <v>0</v>
      </c>
      <c r="G1518" s="38"/>
      <c r="H1518" s="44"/>
    </row>
    <row r="1519" s="2" customFormat="1" ht="16.8" customHeight="1">
      <c r="A1519" s="38"/>
      <c r="B1519" s="44"/>
      <c r="C1519" s="302" t="s">
        <v>589</v>
      </c>
      <c r="D1519" s="302" t="s">
        <v>2990</v>
      </c>
      <c r="E1519" s="17" t="s">
        <v>19</v>
      </c>
      <c r="F1519" s="303">
        <v>16.800000000000001</v>
      </c>
      <c r="G1519" s="38"/>
      <c r="H1519" s="44"/>
    </row>
    <row r="1520" s="2" customFormat="1" ht="16.8" customHeight="1">
      <c r="A1520" s="38"/>
      <c r="B1520" s="44"/>
      <c r="C1520" s="298" t="s">
        <v>596</v>
      </c>
      <c r="D1520" s="299" t="s">
        <v>596</v>
      </c>
      <c r="E1520" s="300" t="s">
        <v>19</v>
      </c>
      <c r="F1520" s="301">
        <v>37.289999999999999</v>
      </c>
      <c r="G1520" s="38"/>
      <c r="H1520" s="44"/>
    </row>
    <row r="1521" s="2" customFormat="1" ht="16.8" customHeight="1">
      <c r="A1521" s="38"/>
      <c r="B1521" s="44"/>
      <c r="C1521" s="302" t="s">
        <v>596</v>
      </c>
      <c r="D1521" s="302" t="s">
        <v>2992</v>
      </c>
      <c r="E1521" s="17" t="s">
        <v>19</v>
      </c>
      <c r="F1521" s="303">
        <v>37.289999999999999</v>
      </c>
      <c r="G1521" s="38"/>
      <c r="H1521" s="44"/>
    </row>
    <row r="1522" s="2" customFormat="1" ht="16.8" customHeight="1">
      <c r="A1522" s="38"/>
      <c r="B1522" s="44"/>
      <c r="C1522" s="298" t="s">
        <v>603</v>
      </c>
      <c r="D1522" s="299" t="s">
        <v>603</v>
      </c>
      <c r="E1522" s="300" t="s">
        <v>19</v>
      </c>
      <c r="F1522" s="301">
        <v>2.1040000000000001</v>
      </c>
      <c r="G1522" s="38"/>
      <c r="H1522" s="44"/>
    </row>
    <row r="1523" s="2" customFormat="1" ht="16.8" customHeight="1">
      <c r="A1523" s="38"/>
      <c r="B1523" s="44"/>
      <c r="C1523" s="302" t="s">
        <v>603</v>
      </c>
      <c r="D1523" s="302" t="s">
        <v>2994</v>
      </c>
      <c r="E1523" s="17" t="s">
        <v>19</v>
      </c>
      <c r="F1523" s="303">
        <v>2.1040000000000001</v>
      </c>
      <c r="G1523" s="38"/>
      <c r="H1523" s="44"/>
    </row>
    <row r="1524" s="2" customFormat="1" ht="16.8" customHeight="1">
      <c r="A1524" s="38"/>
      <c r="B1524" s="44"/>
      <c r="C1524" s="298" t="s">
        <v>610</v>
      </c>
      <c r="D1524" s="299" t="s">
        <v>610</v>
      </c>
      <c r="E1524" s="300" t="s">
        <v>19</v>
      </c>
      <c r="F1524" s="301">
        <v>0.45000000000000001</v>
      </c>
      <c r="G1524" s="38"/>
      <c r="H1524" s="44"/>
    </row>
    <row r="1525" s="2" customFormat="1" ht="16.8" customHeight="1">
      <c r="A1525" s="38"/>
      <c r="B1525" s="44"/>
      <c r="C1525" s="302" t="s">
        <v>19</v>
      </c>
      <c r="D1525" s="302" t="s">
        <v>2971</v>
      </c>
      <c r="E1525" s="17" t="s">
        <v>19</v>
      </c>
      <c r="F1525" s="303">
        <v>0</v>
      </c>
      <c r="G1525" s="38"/>
      <c r="H1525" s="44"/>
    </row>
    <row r="1526" s="2" customFormat="1" ht="16.8" customHeight="1">
      <c r="A1526" s="38"/>
      <c r="B1526" s="44"/>
      <c r="C1526" s="302" t="s">
        <v>610</v>
      </c>
      <c r="D1526" s="302" t="s">
        <v>3002</v>
      </c>
      <c r="E1526" s="17" t="s">
        <v>19</v>
      </c>
      <c r="F1526" s="303">
        <v>0.45000000000000001</v>
      </c>
      <c r="G1526" s="38"/>
      <c r="H1526" s="44"/>
    </row>
    <row r="1527" s="2" customFormat="1" ht="16.8" customHeight="1">
      <c r="A1527" s="38"/>
      <c r="B1527" s="44"/>
      <c r="C1527" s="298" t="s">
        <v>306</v>
      </c>
      <c r="D1527" s="299" t="s">
        <v>306</v>
      </c>
      <c r="E1527" s="300" t="s">
        <v>19</v>
      </c>
      <c r="F1527" s="301">
        <v>1.2</v>
      </c>
      <c r="G1527" s="38"/>
      <c r="H1527" s="44"/>
    </row>
    <row r="1528" s="2" customFormat="1" ht="16.8" customHeight="1">
      <c r="A1528" s="38"/>
      <c r="B1528" s="44"/>
      <c r="C1528" s="302" t="s">
        <v>306</v>
      </c>
      <c r="D1528" s="302" t="s">
        <v>2943</v>
      </c>
      <c r="E1528" s="17" t="s">
        <v>19</v>
      </c>
      <c r="F1528" s="303">
        <v>1.2</v>
      </c>
      <c r="G1528" s="38"/>
      <c r="H1528" s="44"/>
    </row>
    <row r="1529" s="2" customFormat="1" ht="16.8" customHeight="1">
      <c r="A1529" s="38"/>
      <c r="B1529" s="44"/>
      <c r="C1529" s="298" t="s">
        <v>630</v>
      </c>
      <c r="D1529" s="299" t="s">
        <v>630</v>
      </c>
      <c r="E1529" s="300" t="s">
        <v>19</v>
      </c>
      <c r="F1529" s="301">
        <v>18.140000000000001</v>
      </c>
      <c r="G1529" s="38"/>
      <c r="H1529" s="44"/>
    </row>
    <row r="1530" s="2" customFormat="1" ht="16.8" customHeight="1">
      <c r="A1530" s="38"/>
      <c r="B1530" s="44"/>
      <c r="C1530" s="302" t="s">
        <v>630</v>
      </c>
      <c r="D1530" s="302" t="s">
        <v>3011</v>
      </c>
      <c r="E1530" s="17" t="s">
        <v>19</v>
      </c>
      <c r="F1530" s="303">
        <v>18.140000000000001</v>
      </c>
      <c r="G1530" s="38"/>
      <c r="H1530" s="44"/>
    </row>
    <row r="1531" s="2" customFormat="1" ht="16.8" customHeight="1">
      <c r="A1531" s="38"/>
      <c r="B1531" s="44"/>
      <c r="C1531" s="298" t="s">
        <v>648</v>
      </c>
      <c r="D1531" s="299" t="s">
        <v>648</v>
      </c>
      <c r="E1531" s="300" t="s">
        <v>19</v>
      </c>
      <c r="F1531" s="301">
        <v>37.289999999999999</v>
      </c>
      <c r="G1531" s="38"/>
      <c r="H1531" s="44"/>
    </row>
    <row r="1532" s="2" customFormat="1" ht="16.8" customHeight="1">
      <c r="A1532" s="38"/>
      <c r="B1532" s="44"/>
      <c r="C1532" s="302" t="s">
        <v>648</v>
      </c>
      <c r="D1532" s="302" t="s">
        <v>2992</v>
      </c>
      <c r="E1532" s="17" t="s">
        <v>19</v>
      </c>
      <c r="F1532" s="303">
        <v>37.289999999999999</v>
      </c>
      <c r="G1532" s="38"/>
      <c r="H1532" s="44"/>
    </row>
    <row r="1533" s="2" customFormat="1" ht="16.8" customHeight="1">
      <c r="A1533" s="38"/>
      <c r="B1533" s="44"/>
      <c r="C1533" s="298" t="s">
        <v>657</v>
      </c>
      <c r="D1533" s="299" t="s">
        <v>657</v>
      </c>
      <c r="E1533" s="300" t="s">
        <v>19</v>
      </c>
      <c r="F1533" s="301">
        <v>2</v>
      </c>
      <c r="G1533" s="38"/>
      <c r="H1533" s="44"/>
    </row>
    <row r="1534" s="2" customFormat="1" ht="16.8" customHeight="1">
      <c r="A1534" s="38"/>
      <c r="B1534" s="44"/>
      <c r="C1534" s="302" t="s">
        <v>19</v>
      </c>
      <c r="D1534" s="302" t="s">
        <v>3023</v>
      </c>
      <c r="E1534" s="17" t="s">
        <v>19</v>
      </c>
      <c r="F1534" s="303">
        <v>0</v>
      </c>
      <c r="G1534" s="38"/>
      <c r="H1534" s="44"/>
    </row>
    <row r="1535" s="2" customFormat="1" ht="16.8" customHeight="1">
      <c r="A1535" s="38"/>
      <c r="B1535" s="44"/>
      <c r="C1535" s="302" t="s">
        <v>657</v>
      </c>
      <c r="D1535" s="302" t="s">
        <v>3024</v>
      </c>
      <c r="E1535" s="17" t="s">
        <v>19</v>
      </c>
      <c r="F1535" s="303">
        <v>2</v>
      </c>
      <c r="G1535" s="38"/>
      <c r="H1535" s="44"/>
    </row>
    <row r="1536" s="2" customFormat="1" ht="16.8" customHeight="1">
      <c r="A1536" s="38"/>
      <c r="B1536" s="44"/>
      <c r="C1536" s="298" t="s">
        <v>1641</v>
      </c>
      <c r="D1536" s="299" t="s">
        <v>1641</v>
      </c>
      <c r="E1536" s="300" t="s">
        <v>19</v>
      </c>
      <c r="F1536" s="301">
        <v>4</v>
      </c>
      <c r="G1536" s="38"/>
      <c r="H1536" s="44"/>
    </row>
    <row r="1537" s="2" customFormat="1" ht="16.8" customHeight="1">
      <c r="A1537" s="38"/>
      <c r="B1537" s="44"/>
      <c r="C1537" s="302" t="s">
        <v>1641</v>
      </c>
      <c r="D1537" s="302" t="s">
        <v>3030</v>
      </c>
      <c r="E1537" s="17" t="s">
        <v>19</v>
      </c>
      <c r="F1537" s="303">
        <v>4</v>
      </c>
      <c r="G1537" s="38"/>
      <c r="H1537" s="44"/>
    </row>
    <row r="1538" s="2" customFormat="1" ht="16.8" customHeight="1">
      <c r="A1538" s="38"/>
      <c r="B1538" s="44"/>
      <c r="C1538" s="298" t="s">
        <v>675</v>
      </c>
      <c r="D1538" s="299" t="s">
        <v>675</v>
      </c>
      <c r="E1538" s="300" t="s">
        <v>19</v>
      </c>
      <c r="F1538" s="301">
        <v>4</v>
      </c>
      <c r="G1538" s="38"/>
      <c r="H1538" s="44"/>
    </row>
    <row r="1539" s="2" customFormat="1" ht="16.8" customHeight="1">
      <c r="A1539" s="38"/>
      <c r="B1539" s="44"/>
      <c r="C1539" s="302" t="s">
        <v>675</v>
      </c>
      <c r="D1539" s="302" t="s">
        <v>3030</v>
      </c>
      <c r="E1539" s="17" t="s">
        <v>19</v>
      </c>
      <c r="F1539" s="303">
        <v>4</v>
      </c>
      <c r="G1539" s="38"/>
      <c r="H1539" s="44"/>
    </row>
    <row r="1540" s="2" customFormat="1" ht="16.8" customHeight="1">
      <c r="A1540" s="38"/>
      <c r="B1540" s="44"/>
      <c r="C1540" s="298" t="s">
        <v>411</v>
      </c>
      <c r="D1540" s="299" t="s">
        <v>411</v>
      </c>
      <c r="E1540" s="300" t="s">
        <v>19</v>
      </c>
      <c r="F1540" s="301">
        <v>1</v>
      </c>
      <c r="G1540" s="38"/>
      <c r="H1540" s="44"/>
    </row>
    <row r="1541" s="2" customFormat="1" ht="16.8" customHeight="1">
      <c r="A1541" s="38"/>
      <c r="B1541" s="44"/>
      <c r="C1541" s="302" t="s">
        <v>411</v>
      </c>
      <c r="D1541" s="302" t="s">
        <v>3045</v>
      </c>
      <c r="E1541" s="17" t="s">
        <v>19</v>
      </c>
      <c r="F1541" s="303">
        <v>1</v>
      </c>
      <c r="G1541" s="38"/>
      <c r="H1541" s="44"/>
    </row>
    <row r="1542" s="2" customFormat="1" ht="16.8" customHeight="1">
      <c r="A1542" s="38"/>
      <c r="B1542" s="44"/>
      <c r="C1542" s="298" t="s">
        <v>1749</v>
      </c>
      <c r="D1542" s="299" t="s">
        <v>1749</v>
      </c>
      <c r="E1542" s="300" t="s">
        <v>19</v>
      </c>
      <c r="F1542" s="301">
        <v>18.140000000000001</v>
      </c>
      <c r="G1542" s="38"/>
      <c r="H1542" s="44"/>
    </row>
    <row r="1543" s="2" customFormat="1" ht="16.8" customHeight="1">
      <c r="A1543" s="38"/>
      <c r="B1543" s="44"/>
      <c r="C1543" s="302" t="s">
        <v>1749</v>
      </c>
      <c r="D1543" s="302" t="s">
        <v>3011</v>
      </c>
      <c r="E1543" s="17" t="s">
        <v>19</v>
      </c>
      <c r="F1543" s="303">
        <v>18.140000000000001</v>
      </c>
      <c r="G1543" s="38"/>
      <c r="H1543" s="44"/>
    </row>
    <row r="1544" s="2" customFormat="1" ht="16.8" customHeight="1">
      <c r="A1544" s="38"/>
      <c r="B1544" s="44"/>
      <c r="C1544" s="298" t="s">
        <v>317</v>
      </c>
      <c r="D1544" s="299" t="s">
        <v>317</v>
      </c>
      <c r="E1544" s="300" t="s">
        <v>19</v>
      </c>
      <c r="F1544" s="301">
        <v>37.875999999999998</v>
      </c>
      <c r="G1544" s="38"/>
      <c r="H1544" s="44"/>
    </row>
    <row r="1545" s="2" customFormat="1" ht="16.8" customHeight="1">
      <c r="A1545" s="38"/>
      <c r="B1545" s="44"/>
      <c r="C1545" s="302" t="s">
        <v>19</v>
      </c>
      <c r="D1545" s="302" t="s">
        <v>1972</v>
      </c>
      <c r="E1545" s="17" t="s">
        <v>19</v>
      </c>
      <c r="F1545" s="303">
        <v>0</v>
      </c>
      <c r="G1545" s="38"/>
      <c r="H1545" s="44"/>
    </row>
    <row r="1546" s="2" customFormat="1" ht="16.8" customHeight="1">
      <c r="A1546" s="38"/>
      <c r="B1546" s="44"/>
      <c r="C1546" s="302" t="s">
        <v>317</v>
      </c>
      <c r="D1546" s="302" t="s">
        <v>2945</v>
      </c>
      <c r="E1546" s="17" t="s">
        <v>19</v>
      </c>
      <c r="F1546" s="303">
        <v>37.875999999999998</v>
      </c>
      <c r="G1546" s="38"/>
      <c r="H1546" s="44"/>
    </row>
    <row r="1547" s="2" customFormat="1" ht="16.8" customHeight="1">
      <c r="A1547" s="38"/>
      <c r="B1547" s="44"/>
      <c r="C1547" s="298" t="s">
        <v>702</v>
      </c>
      <c r="D1547" s="299" t="s">
        <v>702</v>
      </c>
      <c r="E1547" s="300" t="s">
        <v>19</v>
      </c>
      <c r="F1547" s="301">
        <v>37.289999999999999</v>
      </c>
      <c r="G1547" s="38"/>
      <c r="H1547" s="44"/>
    </row>
    <row r="1548" s="2" customFormat="1" ht="16.8" customHeight="1">
      <c r="A1548" s="38"/>
      <c r="B1548" s="44"/>
      <c r="C1548" s="302" t="s">
        <v>702</v>
      </c>
      <c r="D1548" s="302" t="s">
        <v>2992</v>
      </c>
      <c r="E1548" s="17" t="s">
        <v>19</v>
      </c>
      <c r="F1548" s="303">
        <v>37.289999999999999</v>
      </c>
      <c r="G1548" s="38"/>
      <c r="H1548" s="44"/>
    </row>
    <row r="1549" s="2" customFormat="1" ht="16.8" customHeight="1">
      <c r="A1549" s="38"/>
      <c r="B1549" s="44"/>
      <c r="C1549" s="298" t="s">
        <v>709</v>
      </c>
      <c r="D1549" s="299" t="s">
        <v>709</v>
      </c>
      <c r="E1549" s="300" t="s">
        <v>19</v>
      </c>
      <c r="F1549" s="301">
        <v>2</v>
      </c>
      <c r="G1549" s="38"/>
      <c r="H1549" s="44"/>
    </row>
    <row r="1550" s="2" customFormat="1" ht="16.8" customHeight="1">
      <c r="A1550" s="38"/>
      <c r="B1550" s="44"/>
      <c r="C1550" s="302" t="s">
        <v>709</v>
      </c>
      <c r="D1550" s="302" t="s">
        <v>3024</v>
      </c>
      <c r="E1550" s="17" t="s">
        <v>19</v>
      </c>
      <c r="F1550" s="303">
        <v>2</v>
      </c>
      <c r="G1550" s="38"/>
      <c r="H1550" s="44"/>
    </row>
    <row r="1551" s="2" customFormat="1" ht="16.8" customHeight="1">
      <c r="A1551" s="38"/>
      <c r="B1551" s="44"/>
      <c r="C1551" s="298" t="s">
        <v>1644</v>
      </c>
      <c r="D1551" s="299" t="s">
        <v>1644</v>
      </c>
      <c r="E1551" s="300" t="s">
        <v>19</v>
      </c>
      <c r="F1551" s="301">
        <v>2</v>
      </c>
      <c r="G1551" s="38"/>
      <c r="H1551" s="44"/>
    </row>
    <row r="1552" s="2" customFormat="1" ht="16.8" customHeight="1">
      <c r="A1552" s="38"/>
      <c r="B1552" s="44"/>
      <c r="C1552" s="302" t="s">
        <v>1644</v>
      </c>
      <c r="D1552" s="302" t="s">
        <v>3024</v>
      </c>
      <c r="E1552" s="17" t="s">
        <v>19</v>
      </c>
      <c r="F1552" s="303">
        <v>2</v>
      </c>
      <c r="G1552" s="38"/>
      <c r="H1552" s="44"/>
    </row>
    <row r="1553" s="2" customFormat="1" ht="16.8" customHeight="1">
      <c r="A1553" s="38"/>
      <c r="B1553" s="44"/>
      <c r="C1553" s="298" t="s">
        <v>728</v>
      </c>
      <c r="D1553" s="299" t="s">
        <v>728</v>
      </c>
      <c r="E1553" s="300" t="s">
        <v>19</v>
      </c>
      <c r="F1553" s="301">
        <v>55.43</v>
      </c>
      <c r="G1553" s="38"/>
      <c r="H1553" s="44"/>
    </row>
    <row r="1554" s="2" customFormat="1" ht="16.8" customHeight="1">
      <c r="A1554" s="38"/>
      <c r="B1554" s="44"/>
      <c r="C1554" s="302" t="s">
        <v>728</v>
      </c>
      <c r="D1554" s="302" t="s">
        <v>3058</v>
      </c>
      <c r="E1554" s="17" t="s">
        <v>19</v>
      </c>
      <c r="F1554" s="303">
        <v>55.43</v>
      </c>
      <c r="G1554" s="38"/>
      <c r="H1554" s="44"/>
    </row>
    <row r="1555" s="2" customFormat="1" ht="16.8" customHeight="1">
      <c r="A1555" s="38"/>
      <c r="B1555" s="44"/>
      <c r="C1555" s="298" t="s">
        <v>325</v>
      </c>
      <c r="D1555" s="299" t="s">
        <v>325</v>
      </c>
      <c r="E1555" s="300" t="s">
        <v>19</v>
      </c>
      <c r="F1555" s="301">
        <v>2.7000000000000002</v>
      </c>
      <c r="G1555" s="38"/>
      <c r="H1555" s="44"/>
    </row>
    <row r="1556" s="2" customFormat="1" ht="16.8" customHeight="1">
      <c r="A1556" s="38"/>
      <c r="B1556" s="44"/>
      <c r="C1556" s="302" t="s">
        <v>325</v>
      </c>
      <c r="D1556" s="302" t="s">
        <v>2951</v>
      </c>
      <c r="E1556" s="17" t="s">
        <v>19</v>
      </c>
      <c r="F1556" s="303">
        <v>2.7000000000000002</v>
      </c>
      <c r="G1556" s="38"/>
      <c r="H1556" s="44"/>
    </row>
    <row r="1557" s="2" customFormat="1" ht="16.8" customHeight="1">
      <c r="A1557" s="38"/>
      <c r="B1557" s="44"/>
      <c r="C1557" s="298" t="s">
        <v>334</v>
      </c>
      <c r="D1557" s="299" t="s">
        <v>334</v>
      </c>
      <c r="E1557" s="300" t="s">
        <v>19</v>
      </c>
      <c r="F1557" s="301">
        <v>65.304000000000002</v>
      </c>
      <c r="G1557" s="38"/>
      <c r="H1557" s="44"/>
    </row>
    <row r="1558" s="2" customFormat="1" ht="16.8" customHeight="1">
      <c r="A1558" s="38"/>
      <c r="B1558" s="44"/>
      <c r="C1558" s="302" t="s">
        <v>19</v>
      </c>
      <c r="D1558" s="302" t="s">
        <v>1972</v>
      </c>
      <c r="E1558" s="17" t="s">
        <v>19</v>
      </c>
      <c r="F1558" s="303">
        <v>0</v>
      </c>
      <c r="G1558" s="38"/>
      <c r="H1558" s="44"/>
    </row>
    <row r="1559" s="2" customFormat="1" ht="16.8" customHeight="1">
      <c r="A1559" s="38"/>
      <c r="B1559" s="44"/>
      <c r="C1559" s="302" t="s">
        <v>334</v>
      </c>
      <c r="D1559" s="302" t="s">
        <v>2953</v>
      </c>
      <c r="E1559" s="17" t="s">
        <v>19</v>
      </c>
      <c r="F1559" s="303">
        <v>65.304000000000002</v>
      </c>
      <c r="G1559" s="38"/>
      <c r="H1559" s="44"/>
    </row>
    <row r="1560" s="2" customFormat="1" ht="16.8" customHeight="1">
      <c r="A1560" s="38"/>
      <c r="B1560" s="44"/>
      <c r="C1560" s="298" t="s">
        <v>550</v>
      </c>
      <c r="D1560" s="299" t="s">
        <v>550</v>
      </c>
      <c r="E1560" s="300" t="s">
        <v>19</v>
      </c>
      <c r="F1560" s="301">
        <v>143.209</v>
      </c>
      <c r="G1560" s="38"/>
      <c r="H1560" s="44"/>
    </row>
    <row r="1561" s="2" customFormat="1" ht="16.8" customHeight="1">
      <c r="A1561" s="38"/>
      <c r="B1561" s="44"/>
      <c r="C1561" s="302" t="s">
        <v>550</v>
      </c>
      <c r="D1561" s="302" t="s">
        <v>2961</v>
      </c>
      <c r="E1561" s="17" t="s">
        <v>19</v>
      </c>
      <c r="F1561" s="303">
        <v>143.209</v>
      </c>
      <c r="G1561" s="38"/>
      <c r="H1561" s="44"/>
    </row>
    <row r="1562" s="2" customFormat="1" ht="16.8" customHeight="1">
      <c r="A1562" s="38"/>
      <c r="B1562" s="44"/>
      <c r="C1562" s="298" t="s">
        <v>1933</v>
      </c>
      <c r="D1562" s="299" t="s">
        <v>1933</v>
      </c>
      <c r="E1562" s="300" t="s">
        <v>19</v>
      </c>
      <c r="F1562" s="301">
        <v>161.02500000000001</v>
      </c>
      <c r="G1562" s="38"/>
      <c r="H1562" s="44"/>
    </row>
    <row r="1563" s="2" customFormat="1" ht="16.8" customHeight="1">
      <c r="A1563" s="38"/>
      <c r="B1563" s="44"/>
      <c r="C1563" s="302" t="s">
        <v>1933</v>
      </c>
      <c r="D1563" s="302" t="s">
        <v>2963</v>
      </c>
      <c r="E1563" s="17" t="s">
        <v>19</v>
      </c>
      <c r="F1563" s="303">
        <v>161.02500000000001</v>
      </c>
      <c r="G1563" s="38"/>
      <c r="H1563" s="44"/>
    </row>
    <row r="1564" s="2" customFormat="1" ht="16.8" customHeight="1">
      <c r="A1564" s="38"/>
      <c r="B1564" s="44"/>
      <c r="C1564" s="298" t="s">
        <v>358</v>
      </c>
      <c r="D1564" s="299" t="s">
        <v>358</v>
      </c>
      <c r="E1564" s="300" t="s">
        <v>19</v>
      </c>
      <c r="F1564" s="301">
        <v>143.209</v>
      </c>
      <c r="G1564" s="38"/>
      <c r="H1564" s="44"/>
    </row>
    <row r="1565" s="2" customFormat="1" ht="16.8" customHeight="1">
      <c r="A1565" s="38"/>
      <c r="B1565" s="44"/>
      <c r="C1565" s="302" t="s">
        <v>358</v>
      </c>
      <c r="D1565" s="302" t="s">
        <v>2961</v>
      </c>
      <c r="E1565" s="17" t="s">
        <v>19</v>
      </c>
      <c r="F1565" s="303">
        <v>143.209</v>
      </c>
      <c r="G1565" s="38"/>
      <c r="H1565" s="44"/>
    </row>
    <row r="1566" s="2" customFormat="1" ht="16.8" customHeight="1">
      <c r="A1566" s="38"/>
      <c r="B1566" s="44"/>
      <c r="C1566" s="298" t="s">
        <v>374</v>
      </c>
      <c r="D1566" s="299" t="s">
        <v>374</v>
      </c>
      <c r="E1566" s="300" t="s">
        <v>19</v>
      </c>
      <c r="F1566" s="301">
        <v>-11.784000000000001</v>
      </c>
      <c r="G1566" s="38"/>
      <c r="H1566" s="44"/>
    </row>
    <row r="1567" s="2" customFormat="1" ht="16.8" customHeight="1">
      <c r="A1567" s="38"/>
      <c r="B1567" s="44"/>
      <c r="C1567" s="302" t="s">
        <v>19</v>
      </c>
      <c r="D1567" s="302" t="s">
        <v>2477</v>
      </c>
      <c r="E1567" s="17" t="s">
        <v>19</v>
      </c>
      <c r="F1567" s="303">
        <v>0</v>
      </c>
      <c r="G1567" s="38"/>
      <c r="H1567" s="44"/>
    </row>
    <row r="1568" s="2" customFormat="1" ht="16.8" customHeight="1">
      <c r="A1568" s="38"/>
      <c r="B1568" s="44"/>
      <c r="C1568" s="302" t="s">
        <v>374</v>
      </c>
      <c r="D1568" s="302" t="s">
        <v>2968</v>
      </c>
      <c r="E1568" s="17" t="s">
        <v>19</v>
      </c>
      <c r="F1568" s="303">
        <v>-11.784000000000001</v>
      </c>
      <c r="G1568" s="38"/>
      <c r="H1568" s="44"/>
    </row>
    <row r="1569" s="2" customFormat="1" ht="16.8" customHeight="1">
      <c r="A1569" s="38"/>
      <c r="B1569" s="44"/>
      <c r="C1569" s="298" t="s">
        <v>2980</v>
      </c>
      <c r="D1569" s="299" t="s">
        <v>2980</v>
      </c>
      <c r="E1569" s="300" t="s">
        <v>19</v>
      </c>
      <c r="F1569" s="301">
        <v>23.791</v>
      </c>
      <c r="G1569" s="38"/>
      <c r="H1569" s="44"/>
    </row>
    <row r="1570" s="2" customFormat="1" ht="16.8" customHeight="1">
      <c r="A1570" s="38"/>
      <c r="B1570" s="44"/>
      <c r="C1570" s="302" t="s">
        <v>2980</v>
      </c>
      <c r="D1570" s="302" t="s">
        <v>2981</v>
      </c>
      <c r="E1570" s="17" t="s">
        <v>19</v>
      </c>
      <c r="F1570" s="303">
        <v>23.791</v>
      </c>
      <c r="G1570" s="38"/>
      <c r="H1570" s="44"/>
    </row>
    <row r="1571" s="2" customFormat="1" ht="16.8" customHeight="1">
      <c r="A1571" s="38"/>
      <c r="B1571" s="44"/>
      <c r="C1571" s="298" t="s">
        <v>2995</v>
      </c>
      <c r="D1571" s="299" t="s">
        <v>2995</v>
      </c>
      <c r="E1571" s="300" t="s">
        <v>19</v>
      </c>
      <c r="F1571" s="301">
        <v>4.6609999999999996</v>
      </c>
      <c r="G1571" s="38"/>
      <c r="H1571" s="44"/>
    </row>
    <row r="1572" s="2" customFormat="1" ht="16.8" customHeight="1">
      <c r="A1572" s="38"/>
      <c r="B1572" s="44"/>
      <c r="C1572" s="302" t="s">
        <v>2995</v>
      </c>
      <c r="D1572" s="302" t="s">
        <v>2996</v>
      </c>
      <c r="E1572" s="17" t="s">
        <v>19</v>
      </c>
      <c r="F1572" s="303">
        <v>4.6609999999999996</v>
      </c>
      <c r="G1572" s="38"/>
      <c r="H1572" s="44"/>
    </row>
    <row r="1573" s="2" customFormat="1" ht="16.8" customHeight="1">
      <c r="A1573" s="38"/>
      <c r="B1573" s="44"/>
      <c r="C1573" s="298" t="s">
        <v>1724</v>
      </c>
      <c r="D1573" s="299" t="s">
        <v>1724</v>
      </c>
      <c r="E1573" s="300" t="s">
        <v>19</v>
      </c>
      <c r="F1573" s="301">
        <v>18.411999999999999</v>
      </c>
      <c r="G1573" s="38"/>
      <c r="H1573" s="44"/>
    </row>
    <row r="1574" s="2" customFormat="1" ht="16.8" customHeight="1">
      <c r="A1574" s="38"/>
      <c r="B1574" s="44"/>
      <c r="C1574" s="302" t="s">
        <v>1724</v>
      </c>
      <c r="D1574" s="302" t="s">
        <v>3012</v>
      </c>
      <c r="E1574" s="17" t="s">
        <v>19</v>
      </c>
      <c r="F1574" s="303">
        <v>18.411999999999999</v>
      </c>
      <c r="G1574" s="38"/>
      <c r="H1574" s="44"/>
    </row>
    <row r="1575" s="2" customFormat="1" ht="16.8" customHeight="1">
      <c r="A1575" s="38"/>
      <c r="B1575" s="44"/>
      <c r="C1575" s="298" t="s">
        <v>650</v>
      </c>
      <c r="D1575" s="299" t="s">
        <v>650</v>
      </c>
      <c r="E1575" s="300" t="s">
        <v>19</v>
      </c>
      <c r="F1575" s="301">
        <v>37.848999999999997</v>
      </c>
      <c r="G1575" s="38"/>
      <c r="H1575" s="44"/>
    </row>
    <row r="1576" s="2" customFormat="1" ht="16.8" customHeight="1">
      <c r="A1576" s="38"/>
      <c r="B1576" s="44"/>
      <c r="C1576" s="302" t="s">
        <v>650</v>
      </c>
      <c r="D1576" s="302" t="s">
        <v>3021</v>
      </c>
      <c r="E1576" s="17" t="s">
        <v>19</v>
      </c>
      <c r="F1576" s="303">
        <v>37.848999999999997</v>
      </c>
      <c r="G1576" s="38"/>
      <c r="H1576" s="44"/>
    </row>
    <row r="1577" s="2" customFormat="1" ht="16.8" customHeight="1">
      <c r="A1577" s="38"/>
      <c r="B1577" s="44"/>
      <c r="C1577" s="298" t="s">
        <v>2592</v>
      </c>
      <c r="D1577" s="299" t="s">
        <v>2592</v>
      </c>
      <c r="E1577" s="300" t="s">
        <v>19</v>
      </c>
      <c r="F1577" s="301">
        <v>1</v>
      </c>
      <c r="G1577" s="38"/>
      <c r="H1577" s="44"/>
    </row>
    <row r="1578" s="2" customFormat="1" ht="16.8" customHeight="1">
      <c r="A1578" s="38"/>
      <c r="B1578" s="44"/>
      <c r="C1578" s="302" t="s">
        <v>2592</v>
      </c>
      <c r="D1578" s="302" t="s">
        <v>3031</v>
      </c>
      <c r="E1578" s="17" t="s">
        <v>19</v>
      </c>
      <c r="F1578" s="303">
        <v>1</v>
      </c>
      <c r="G1578" s="38"/>
      <c r="H1578" s="44"/>
    </row>
    <row r="1579" s="2" customFormat="1" ht="16.8" customHeight="1">
      <c r="A1579" s="38"/>
      <c r="B1579" s="44"/>
      <c r="C1579" s="298" t="s">
        <v>3035</v>
      </c>
      <c r="D1579" s="299" t="s">
        <v>3035</v>
      </c>
      <c r="E1579" s="300" t="s">
        <v>19</v>
      </c>
      <c r="F1579" s="301">
        <v>1</v>
      </c>
      <c r="G1579" s="38"/>
      <c r="H1579" s="44"/>
    </row>
    <row r="1580" s="2" customFormat="1" ht="16.8" customHeight="1">
      <c r="A1580" s="38"/>
      <c r="B1580" s="44"/>
      <c r="C1580" s="302" t="s">
        <v>3035</v>
      </c>
      <c r="D1580" s="302" t="s">
        <v>3031</v>
      </c>
      <c r="E1580" s="17" t="s">
        <v>19</v>
      </c>
      <c r="F1580" s="303">
        <v>1</v>
      </c>
      <c r="G1580" s="38"/>
      <c r="H1580" s="44"/>
    </row>
    <row r="1581" s="2" customFormat="1" ht="16.8" customHeight="1">
      <c r="A1581" s="38"/>
      <c r="B1581" s="44"/>
      <c r="C1581" s="298" t="s">
        <v>319</v>
      </c>
      <c r="D1581" s="299" t="s">
        <v>319</v>
      </c>
      <c r="E1581" s="300" t="s">
        <v>19</v>
      </c>
      <c r="F1581" s="301">
        <v>83.903000000000006</v>
      </c>
      <c r="G1581" s="38"/>
      <c r="H1581" s="44"/>
    </row>
    <row r="1582" s="2" customFormat="1" ht="16.8" customHeight="1">
      <c r="A1582" s="38"/>
      <c r="B1582" s="44"/>
      <c r="C1582" s="302" t="s">
        <v>319</v>
      </c>
      <c r="D1582" s="302" t="s">
        <v>2946</v>
      </c>
      <c r="E1582" s="17" t="s">
        <v>19</v>
      </c>
      <c r="F1582" s="303">
        <v>83.903000000000006</v>
      </c>
      <c r="G1582" s="38"/>
      <c r="H1582" s="44"/>
    </row>
    <row r="1583" s="2" customFormat="1" ht="16.8" customHeight="1">
      <c r="A1583" s="38"/>
      <c r="B1583" s="44"/>
      <c r="C1583" s="298" t="s">
        <v>336</v>
      </c>
      <c r="D1583" s="299" t="s">
        <v>336</v>
      </c>
      <c r="E1583" s="300" t="s">
        <v>19</v>
      </c>
      <c r="F1583" s="301">
        <v>134.244</v>
      </c>
      <c r="G1583" s="38"/>
      <c r="H1583" s="44"/>
    </row>
    <row r="1584" s="2" customFormat="1" ht="16.8" customHeight="1">
      <c r="A1584" s="38"/>
      <c r="B1584" s="44"/>
      <c r="C1584" s="302" t="s">
        <v>336</v>
      </c>
      <c r="D1584" s="302" t="s">
        <v>2954</v>
      </c>
      <c r="E1584" s="17" t="s">
        <v>19</v>
      </c>
      <c r="F1584" s="303">
        <v>134.244</v>
      </c>
      <c r="G1584" s="38"/>
      <c r="H1584" s="44"/>
    </row>
    <row r="1585" s="2" customFormat="1" ht="16.8" customHeight="1">
      <c r="A1585" s="38"/>
      <c r="B1585" s="44"/>
      <c r="C1585" s="298" t="s">
        <v>2969</v>
      </c>
      <c r="D1585" s="299" t="s">
        <v>2969</v>
      </c>
      <c r="E1585" s="300" t="s">
        <v>19</v>
      </c>
      <c r="F1585" s="301">
        <v>-30.297999999999998</v>
      </c>
      <c r="G1585" s="38"/>
      <c r="H1585" s="44"/>
    </row>
    <row r="1586" s="2" customFormat="1" ht="16.8" customHeight="1">
      <c r="A1586" s="38"/>
      <c r="B1586" s="44"/>
      <c r="C1586" s="302" t="s">
        <v>2969</v>
      </c>
      <c r="D1586" s="302" t="s">
        <v>2970</v>
      </c>
      <c r="E1586" s="17" t="s">
        <v>19</v>
      </c>
      <c r="F1586" s="303">
        <v>-30.297999999999998</v>
      </c>
      <c r="G1586" s="38"/>
      <c r="H1586" s="44"/>
    </row>
    <row r="1587" s="2" customFormat="1" ht="16.8" customHeight="1">
      <c r="A1587" s="38"/>
      <c r="B1587" s="44"/>
      <c r="C1587" s="298" t="s">
        <v>2982</v>
      </c>
      <c r="D1587" s="299" t="s">
        <v>2982</v>
      </c>
      <c r="E1587" s="300" t="s">
        <v>19</v>
      </c>
      <c r="F1587" s="301">
        <v>33.097000000000001</v>
      </c>
      <c r="G1587" s="38"/>
      <c r="H1587" s="44"/>
    </row>
    <row r="1588" s="2" customFormat="1" ht="16.8" customHeight="1">
      <c r="A1588" s="38"/>
      <c r="B1588" s="44"/>
      <c r="C1588" s="302" t="s">
        <v>2982</v>
      </c>
      <c r="D1588" s="302" t="s">
        <v>2983</v>
      </c>
      <c r="E1588" s="17" t="s">
        <v>19</v>
      </c>
      <c r="F1588" s="303">
        <v>33.097000000000001</v>
      </c>
      <c r="G1588" s="38"/>
      <c r="H1588" s="44"/>
    </row>
    <row r="1589" s="2" customFormat="1" ht="16.8" customHeight="1">
      <c r="A1589" s="38"/>
      <c r="B1589" s="44"/>
      <c r="C1589" s="298" t="s">
        <v>2997</v>
      </c>
      <c r="D1589" s="299" t="s">
        <v>2997</v>
      </c>
      <c r="E1589" s="300" t="s">
        <v>19</v>
      </c>
      <c r="F1589" s="301">
        <v>2.0910000000000002</v>
      </c>
      <c r="G1589" s="38"/>
      <c r="H1589" s="44"/>
    </row>
    <row r="1590" s="2" customFormat="1" ht="16.8" customHeight="1">
      <c r="A1590" s="38"/>
      <c r="B1590" s="44"/>
      <c r="C1590" s="302" t="s">
        <v>19</v>
      </c>
      <c r="D1590" s="302" t="s">
        <v>2971</v>
      </c>
      <c r="E1590" s="17" t="s">
        <v>19</v>
      </c>
      <c r="F1590" s="303">
        <v>0</v>
      </c>
      <c r="G1590" s="38"/>
      <c r="H1590" s="44"/>
    </row>
    <row r="1591" s="2" customFormat="1" ht="16.8" customHeight="1">
      <c r="A1591" s="38"/>
      <c r="B1591" s="44"/>
      <c r="C1591" s="302" t="s">
        <v>2997</v>
      </c>
      <c r="D1591" s="302" t="s">
        <v>2998</v>
      </c>
      <c r="E1591" s="17" t="s">
        <v>19</v>
      </c>
      <c r="F1591" s="303">
        <v>2.0910000000000002</v>
      </c>
      <c r="G1591" s="38"/>
      <c r="H1591" s="44"/>
    </row>
    <row r="1592" s="2" customFormat="1" ht="16.8" customHeight="1">
      <c r="A1592" s="38"/>
      <c r="B1592" s="44"/>
      <c r="C1592" s="298" t="s">
        <v>2594</v>
      </c>
      <c r="D1592" s="299" t="s">
        <v>2594</v>
      </c>
      <c r="E1592" s="300" t="s">
        <v>19</v>
      </c>
      <c r="F1592" s="301">
        <v>5</v>
      </c>
      <c r="G1592" s="38"/>
      <c r="H1592" s="44"/>
    </row>
    <row r="1593" s="2" customFormat="1" ht="16.8" customHeight="1">
      <c r="A1593" s="38"/>
      <c r="B1593" s="44"/>
      <c r="C1593" s="302" t="s">
        <v>2594</v>
      </c>
      <c r="D1593" s="302" t="s">
        <v>2680</v>
      </c>
      <c r="E1593" s="17" t="s">
        <v>19</v>
      </c>
      <c r="F1593" s="303">
        <v>5</v>
      </c>
      <c r="G1593" s="38"/>
      <c r="H1593" s="44"/>
    </row>
    <row r="1594" s="2" customFormat="1" ht="16.8" customHeight="1">
      <c r="A1594" s="38"/>
      <c r="B1594" s="44"/>
      <c r="C1594" s="298" t="s">
        <v>3036</v>
      </c>
      <c r="D1594" s="299" t="s">
        <v>3036</v>
      </c>
      <c r="E1594" s="300" t="s">
        <v>19</v>
      </c>
      <c r="F1594" s="301">
        <v>5</v>
      </c>
      <c r="G1594" s="38"/>
      <c r="H1594" s="44"/>
    </row>
    <row r="1595" s="2" customFormat="1" ht="16.8" customHeight="1">
      <c r="A1595" s="38"/>
      <c r="B1595" s="44"/>
      <c r="C1595" s="302" t="s">
        <v>3036</v>
      </c>
      <c r="D1595" s="302" t="s">
        <v>2680</v>
      </c>
      <c r="E1595" s="17" t="s">
        <v>19</v>
      </c>
      <c r="F1595" s="303">
        <v>5</v>
      </c>
      <c r="G1595" s="38"/>
      <c r="H1595" s="44"/>
    </row>
    <row r="1596" s="2" customFormat="1" ht="16.8" customHeight="1">
      <c r="A1596" s="38"/>
      <c r="B1596" s="44"/>
      <c r="C1596" s="298" t="s">
        <v>1907</v>
      </c>
      <c r="D1596" s="299" t="s">
        <v>1907</v>
      </c>
      <c r="E1596" s="300" t="s">
        <v>19</v>
      </c>
      <c r="F1596" s="301">
        <v>38.680999999999997</v>
      </c>
      <c r="G1596" s="38"/>
      <c r="H1596" s="44"/>
    </row>
    <row r="1597" s="2" customFormat="1" ht="16.8" customHeight="1">
      <c r="A1597" s="38"/>
      <c r="B1597" s="44"/>
      <c r="C1597" s="302" t="s">
        <v>19</v>
      </c>
      <c r="D1597" s="302" t="s">
        <v>1904</v>
      </c>
      <c r="E1597" s="17" t="s">
        <v>19</v>
      </c>
      <c r="F1597" s="303">
        <v>0</v>
      </c>
      <c r="G1597" s="38"/>
      <c r="H1597" s="44"/>
    </row>
    <row r="1598" s="2" customFormat="1" ht="16.8" customHeight="1">
      <c r="A1598" s="38"/>
      <c r="B1598" s="44"/>
      <c r="C1598" s="302" t="s">
        <v>1907</v>
      </c>
      <c r="D1598" s="302" t="s">
        <v>2947</v>
      </c>
      <c r="E1598" s="17" t="s">
        <v>19</v>
      </c>
      <c r="F1598" s="303">
        <v>38.680999999999997</v>
      </c>
      <c r="G1598" s="38"/>
      <c r="H1598" s="44"/>
    </row>
    <row r="1599" s="2" customFormat="1" ht="16.8" customHeight="1">
      <c r="A1599" s="38"/>
      <c r="B1599" s="44"/>
      <c r="C1599" s="298" t="s">
        <v>2955</v>
      </c>
      <c r="D1599" s="299" t="s">
        <v>2955</v>
      </c>
      <c r="E1599" s="300" t="s">
        <v>19</v>
      </c>
      <c r="F1599" s="301">
        <v>29.303999999999998</v>
      </c>
      <c r="G1599" s="38"/>
      <c r="H1599" s="44"/>
    </row>
    <row r="1600" s="2" customFormat="1" ht="16.8" customHeight="1">
      <c r="A1600" s="38"/>
      <c r="B1600" s="44"/>
      <c r="C1600" s="302" t="s">
        <v>19</v>
      </c>
      <c r="D1600" s="302" t="s">
        <v>1904</v>
      </c>
      <c r="E1600" s="17" t="s">
        <v>19</v>
      </c>
      <c r="F1600" s="303">
        <v>0</v>
      </c>
      <c r="G1600" s="38"/>
      <c r="H1600" s="44"/>
    </row>
    <row r="1601" s="2" customFormat="1" ht="16.8" customHeight="1">
      <c r="A1601" s="38"/>
      <c r="B1601" s="44"/>
      <c r="C1601" s="302" t="s">
        <v>2955</v>
      </c>
      <c r="D1601" s="302" t="s">
        <v>2956</v>
      </c>
      <c r="E1601" s="17" t="s">
        <v>19</v>
      </c>
      <c r="F1601" s="303">
        <v>29.303999999999998</v>
      </c>
      <c r="G1601" s="38"/>
      <c r="H1601" s="44"/>
    </row>
    <row r="1602" s="2" customFormat="1" ht="16.8" customHeight="1">
      <c r="A1602" s="38"/>
      <c r="B1602" s="44"/>
      <c r="C1602" s="298" t="s">
        <v>2972</v>
      </c>
      <c r="D1602" s="299" t="s">
        <v>2972</v>
      </c>
      <c r="E1602" s="300" t="s">
        <v>19</v>
      </c>
      <c r="F1602" s="301">
        <v>-8.8309999999999995</v>
      </c>
      <c r="G1602" s="38"/>
      <c r="H1602" s="44"/>
    </row>
    <row r="1603" s="2" customFormat="1" ht="16.8" customHeight="1">
      <c r="A1603" s="38"/>
      <c r="B1603" s="44"/>
      <c r="C1603" s="302" t="s">
        <v>19</v>
      </c>
      <c r="D1603" s="302" t="s">
        <v>2971</v>
      </c>
      <c r="E1603" s="17" t="s">
        <v>19</v>
      </c>
      <c r="F1603" s="303">
        <v>0</v>
      </c>
      <c r="G1603" s="38"/>
      <c r="H1603" s="44"/>
    </row>
    <row r="1604" s="2" customFormat="1" ht="16.8" customHeight="1">
      <c r="A1604" s="38"/>
      <c r="B1604" s="44"/>
      <c r="C1604" s="302" t="s">
        <v>2972</v>
      </c>
      <c r="D1604" s="302" t="s">
        <v>2973</v>
      </c>
      <c r="E1604" s="17" t="s">
        <v>19</v>
      </c>
      <c r="F1604" s="303">
        <v>-8.8309999999999995</v>
      </c>
      <c r="G1604" s="38"/>
      <c r="H1604" s="44"/>
    </row>
    <row r="1605" s="2" customFormat="1" ht="16.8" customHeight="1">
      <c r="A1605" s="38"/>
      <c r="B1605" s="44"/>
      <c r="C1605" s="298" t="s">
        <v>2999</v>
      </c>
      <c r="D1605" s="299" t="s">
        <v>2999</v>
      </c>
      <c r="E1605" s="300" t="s">
        <v>19</v>
      </c>
      <c r="F1605" s="301">
        <v>8.8559999999999999</v>
      </c>
      <c r="G1605" s="38"/>
      <c r="H1605" s="44"/>
    </row>
    <row r="1606" s="2" customFormat="1" ht="16.8" customHeight="1">
      <c r="A1606" s="38"/>
      <c r="B1606" s="44"/>
      <c r="C1606" s="302" t="s">
        <v>2999</v>
      </c>
      <c r="D1606" s="302" t="s">
        <v>3000</v>
      </c>
      <c r="E1606" s="17" t="s">
        <v>19</v>
      </c>
      <c r="F1606" s="303">
        <v>8.8559999999999999</v>
      </c>
      <c r="G1606" s="38"/>
      <c r="H1606" s="44"/>
    </row>
    <row r="1607" s="2" customFormat="1" ht="16.8" customHeight="1">
      <c r="A1607" s="38"/>
      <c r="B1607" s="44"/>
      <c r="C1607" s="298" t="s">
        <v>1909</v>
      </c>
      <c r="D1607" s="299" t="s">
        <v>1909</v>
      </c>
      <c r="E1607" s="300" t="s">
        <v>19</v>
      </c>
      <c r="F1607" s="301">
        <v>0.56499999999999995</v>
      </c>
      <c r="G1607" s="38"/>
      <c r="H1607" s="44"/>
    </row>
    <row r="1608" s="2" customFormat="1" ht="16.8" customHeight="1">
      <c r="A1608" s="38"/>
      <c r="B1608" s="44"/>
      <c r="C1608" s="302" t="s">
        <v>1909</v>
      </c>
      <c r="D1608" s="302" t="s">
        <v>2948</v>
      </c>
      <c r="E1608" s="17" t="s">
        <v>19</v>
      </c>
      <c r="F1608" s="303">
        <v>0.56499999999999995</v>
      </c>
      <c r="G1608" s="38"/>
      <c r="H1608" s="44"/>
    </row>
    <row r="1609" s="2" customFormat="1" ht="16.8" customHeight="1">
      <c r="A1609" s="38"/>
      <c r="B1609" s="44"/>
      <c r="C1609" s="298" t="s">
        <v>2957</v>
      </c>
      <c r="D1609" s="299" t="s">
        <v>2957</v>
      </c>
      <c r="E1609" s="300" t="s">
        <v>19</v>
      </c>
      <c r="F1609" s="301">
        <v>228.852</v>
      </c>
      <c r="G1609" s="38"/>
      <c r="H1609" s="44"/>
    </row>
    <row r="1610" s="2" customFormat="1" ht="16.8" customHeight="1">
      <c r="A1610" s="38"/>
      <c r="B1610" s="44"/>
      <c r="C1610" s="302" t="s">
        <v>2957</v>
      </c>
      <c r="D1610" s="302" t="s">
        <v>2958</v>
      </c>
      <c r="E1610" s="17" t="s">
        <v>19</v>
      </c>
      <c r="F1610" s="303">
        <v>228.852</v>
      </c>
      <c r="G1610" s="38"/>
      <c r="H1610" s="44"/>
    </row>
    <row r="1611" s="2" customFormat="1" ht="16.8" customHeight="1">
      <c r="A1611" s="38"/>
      <c r="B1611" s="44"/>
      <c r="C1611" s="298" t="s">
        <v>2974</v>
      </c>
      <c r="D1611" s="299" t="s">
        <v>2974</v>
      </c>
      <c r="E1611" s="300" t="s">
        <v>19</v>
      </c>
      <c r="F1611" s="301">
        <v>110.112</v>
      </c>
      <c r="G1611" s="38"/>
      <c r="H1611" s="44"/>
    </row>
    <row r="1612" s="2" customFormat="1" ht="16.8" customHeight="1">
      <c r="A1612" s="38"/>
      <c r="B1612" s="44"/>
      <c r="C1612" s="302" t="s">
        <v>2974</v>
      </c>
      <c r="D1612" s="302" t="s">
        <v>2975</v>
      </c>
      <c r="E1612" s="17" t="s">
        <v>19</v>
      </c>
      <c r="F1612" s="303">
        <v>110.112</v>
      </c>
      <c r="G1612" s="38"/>
      <c r="H1612" s="44"/>
    </row>
    <row r="1613" s="2" customFormat="1" ht="16.8" customHeight="1">
      <c r="A1613" s="38"/>
      <c r="B1613" s="44"/>
      <c r="C1613" s="298" t="s">
        <v>1911</v>
      </c>
      <c r="D1613" s="299" t="s">
        <v>1911</v>
      </c>
      <c r="E1613" s="300" t="s">
        <v>19</v>
      </c>
      <c r="F1613" s="301">
        <v>161.02500000000001</v>
      </c>
      <c r="G1613" s="38"/>
      <c r="H1613" s="44"/>
    </row>
    <row r="1614" s="2" customFormat="1" ht="16.8" customHeight="1">
      <c r="A1614" s="38"/>
      <c r="B1614" s="44"/>
      <c r="C1614" s="302" t="s">
        <v>1911</v>
      </c>
      <c r="D1614" s="302" t="s">
        <v>2949</v>
      </c>
      <c r="E1614" s="17" t="s">
        <v>19</v>
      </c>
      <c r="F1614" s="303">
        <v>161.02500000000001</v>
      </c>
      <c r="G1614" s="38"/>
      <c r="H1614" s="44"/>
    </row>
    <row r="1615" s="2" customFormat="1" ht="26.4" customHeight="1">
      <c r="A1615" s="38"/>
      <c r="B1615" s="44"/>
      <c r="C1615" s="297" t="s">
        <v>6910</v>
      </c>
      <c r="D1615" s="297" t="s">
        <v>135</v>
      </c>
      <c r="E1615" s="38"/>
      <c r="F1615" s="38"/>
      <c r="G1615" s="38"/>
      <c r="H1615" s="44"/>
    </row>
    <row r="1616" s="2" customFormat="1" ht="16.8" customHeight="1">
      <c r="A1616" s="38"/>
      <c r="B1616" s="44"/>
      <c r="C1616" s="298" t="s">
        <v>657</v>
      </c>
      <c r="D1616" s="299" t="s">
        <v>657</v>
      </c>
      <c r="E1616" s="300" t="s">
        <v>19</v>
      </c>
      <c r="F1616" s="301">
        <v>29.440000000000001</v>
      </c>
      <c r="G1616" s="38"/>
      <c r="H1616" s="44"/>
    </row>
    <row r="1617" s="2" customFormat="1" ht="16.8" customHeight="1">
      <c r="A1617" s="38"/>
      <c r="B1617" s="44"/>
      <c r="C1617" s="302" t="s">
        <v>657</v>
      </c>
      <c r="D1617" s="302" t="s">
        <v>3125</v>
      </c>
      <c r="E1617" s="17" t="s">
        <v>19</v>
      </c>
      <c r="F1617" s="303">
        <v>29.440000000000001</v>
      </c>
      <c r="G1617" s="38"/>
      <c r="H1617" s="44"/>
    </row>
    <row r="1618" s="2" customFormat="1" ht="16.8" customHeight="1">
      <c r="A1618" s="38"/>
      <c r="B1618" s="44"/>
      <c r="C1618" s="298" t="s">
        <v>1641</v>
      </c>
      <c r="D1618" s="299" t="s">
        <v>1641</v>
      </c>
      <c r="E1618" s="300" t="s">
        <v>19</v>
      </c>
      <c r="F1618" s="301">
        <v>22.399999999999999</v>
      </c>
      <c r="G1618" s="38"/>
      <c r="H1618" s="44"/>
    </row>
    <row r="1619" s="2" customFormat="1" ht="16.8" customHeight="1">
      <c r="A1619" s="38"/>
      <c r="B1619" s="44"/>
      <c r="C1619" s="302" t="s">
        <v>1641</v>
      </c>
      <c r="D1619" s="302" t="s">
        <v>3132</v>
      </c>
      <c r="E1619" s="17" t="s">
        <v>19</v>
      </c>
      <c r="F1619" s="303">
        <v>22.399999999999999</v>
      </c>
      <c r="G1619" s="38"/>
      <c r="H1619" s="44"/>
    </row>
    <row r="1620" s="2" customFormat="1" ht="16.8" customHeight="1">
      <c r="A1620" s="38"/>
      <c r="B1620" s="44"/>
      <c r="C1620" s="298" t="s">
        <v>675</v>
      </c>
      <c r="D1620" s="299" t="s">
        <v>675</v>
      </c>
      <c r="E1620" s="300" t="s">
        <v>19</v>
      </c>
      <c r="F1620" s="301">
        <v>3.798</v>
      </c>
      <c r="G1620" s="38"/>
      <c r="H1620" s="44"/>
    </row>
    <row r="1621" s="2" customFormat="1" ht="16.8" customHeight="1">
      <c r="A1621" s="38"/>
      <c r="B1621" s="44"/>
      <c r="C1621" s="302" t="s">
        <v>675</v>
      </c>
      <c r="D1621" s="302" t="s">
        <v>3136</v>
      </c>
      <c r="E1621" s="17" t="s">
        <v>19</v>
      </c>
      <c r="F1621" s="303">
        <v>3.798</v>
      </c>
      <c r="G1621" s="38"/>
      <c r="H1621" s="44"/>
    </row>
    <row r="1622" s="2" customFormat="1" ht="16.8" customHeight="1">
      <c r="A1622" s="38"/>
      <c r="B1622" s="44"/>
      <c r="C1622" s="298" t="s">
        <v>408</v>
      </c>
      <c r="D1622" s="299" t="s">
        <v>408</v>
      </c>
      <c r="E1622" s="300" t="s">
        <v>19</v>
      </c>
      <c r="F1622" s="301">
        <v>23.466999999999999</v>
      </c>
      <c r="G1622" s="38"/>
      <c r="H1622" s="44"/>
    </row>
    <row r="1623" s="2" customFormat="1" ht="16.8" customHeight="1">
      <c r="A1623" s="38"/>
      <c r="B1623" s="44"/>
      <c r="C1623" s="302" t="s">
        <v>408</v>
      </c>
      <c r="D1623" s="302" t="s">
        <v>3140</v>
      </c>
      <c r="E1623" s="17" t="s">
        <v>19</v>
      </c>
      <c r="F1623" s="303">
        <v>23.466999999999999</v>
      </c>
      <c r="G1623" s="38"/>
      <c r="H1623" s="44"/>
    </row>
    <row r="1624" s="2" customFormat="1" ht="16.8" customHeight="1">
      <c r="A1624" s="38"/>
      <c r="B1624" s="44"/>
      <c r="C1624" s="298" t="s">
        <v>411</v>
      </c>
      <c r="D1624" s="299" t="s">
        <v>411</v>
      </c>
      <c r="E1624" s="300" t="s">
        <v>19</v>
      </c>
      <c r="F1624" s="301">
        <v>23.199999999999999</v>
      </c>
      <c r="G1624" s="38"/>
      <c r="H1624" s="44"/>
    </row>
    <row r="1625" s="2" customFormat="1" ht="16.8" customHeight="1">
      <c r="A1625" s="38"/>
      <c r="B1625" s="44"/>
      <c r="C1625" s="302" t="s">
        <v>411</v>
      </c>
      <c r="D1625" s="302" t="s">
        <v>3144</v>
      </c>
      <c r="E1625" s="17" t="s">
        <v>19</v>
      </c>
      <c r="F1625" s="303">
        <v>23.199999999999999</v>
      </c>
      <c r="G1625" s="38"/>
      <c r="H1625" s="44"/>
    </row>
    <row r="1626" s="2" customFormat="1" ht="16.8" customHeight="1">
      <c r="A1626" s="38"/>
      <c r="B1626" s="44"/>
      <c r="C1626" s="298" t="s">
        <v>1749</v>
      </c>
      <c r="D1626" s="299" t="s">
        <v>1749</v>
      </c>
      <c r="E1626" s="300" t="s">
        <v>19</v>
      </c>
      <c r="F1626" s="301">
        <v>17.600000000000001</v>
      </c>
      <c r="G1626" s="38"/>
      <c r="H1626" s="44"/>
    </row>
    <row r="1627" s="2" customFormat="1" ht="16.8" customHeight="1">
      <c r="A1627" s="38"/>
      <c r="B1627" s="44"/>
      <c r="C1627" s="302" t="s">
        <v>1749</v>
      </c>
      <c r="D1627" s="302" t="s">
        <v>3148</v>
      </c>
      <c r="E1627" s="17" t="s">
        <v>19</v>
      </c>
      <c r="F1627" s="303">
        <v>17.600000000000001</v>
      </c>
      <c r="G1627" s="38"/>
      <c r="H1627" s="44"/>
    </row>
    <row r="1628" s="2" customFormat="1" ht="16.8" customHeight="1">
      <c r="A1628" s="38"/>
      <c r="B1628" s="44"/>
      <c r="C1628" s="298" t="s">
        <v>317</v>
      </c>
      <c r="D1628" s="299" t="s">
        <v>317</v>
      </c>
      <c r="E1628" s="300" t="s">
        <v>19</v>
      </c>
      <c r="F1628" s="301">
        <v>7.5999999999999996</v>
      </c>
      <c r="G1628" s="38"/>
      <c r="H1628" s="44"/>
    </row>
    <row r="1629" s="2" customFormat="1" ht="16.8" customHeight="1">
      <c r="A1629" s="38"/>
      <c r="B1629" s="44"/>
      <c r="C1629" s="302" t="s">
        <v>317</v>
      </c>
      <c r="D1629" s="302" t="s">
        <v>3171</v>
      </c>
      <c r="E1629" s="17" t="s">
        <v>19</v>
      </c>
      <c r="F1629" s="303">
        <v>7.5999999999999996</v>
      </c>
      <c r="G1629" s="38"/>
      <c r="H1629" s="44"/>
    </row>
    <row r="1630" s="2" customFormat="1" ht="16.8" customHeight="1">
      <c r="A1630" s="38"/>
      <c r="B1630" s="44"/>
      <c r="C1630" s="298" t="s">
        <v>325</v>
      </c>
      <c r="D1630" s="299" t="s">
        <v>325</v>
      </c>
      <c r="E1630" s="300" t="s">
        <v>19</v>
      </c>
      <c r="F1630" s="301">
        <v>48.079999999999998</v>
      </c>
      <c r="G1630" s="38"/>
      <c r="H1630" s="44"/>
    </row>
    <row r="1631" s="2" customFormat="1" ht="16.8" customHeight="1">
      <c r="A1631" s="38"/>
      <c r="B1631" s="44"/>
      <c r="C1631" s="302" t="s">
        <v>325</v>
      </c>
      <c r="D1631" s="302" t="s">
        <v>3173</v>
      </c>
      <c r="E1631" s="17" t="s">
        <v>19</v>
      </c>
      <c r="F1631" s="303">
        <v>48.079999999999998</v>
      </c>
      <c r="G1631" s="38"/>
      <c r="H1631" s="44"/>
    </row>
    <row r="1632" s="2" customFormat="1" ht="26.4" customHeight="1">
      <c r="A1632" s="38"/>
      <c r="B1632" s="44"/>
      <c r="C1632" s="297" t="s">
        <v>6911</v>
      </c>
      <c r="D1632" s="297" t="s">
        <v>138</v>
      </c>
      <c r="E1632" s="38"/>
      <c r="F1632" s="38"/>
      <c r="G1632" s="38"/>
      <c r="H1632" s="44"/>
    </row>
    <row r="1633" s="2" customFormat="1" ht="16.8" customHeight="1">
      <c r="A1633" s="38"/>
      <c r="B1633" s="44"/>
      <c r="C1633" s="298" t="s">
        <v>239</v>
      </c>
      <c r="D1633" s="299" t="s">
        <v>239</v>
      </c>
      <c r="E1633" s="300" t="s">
        <v>19</v>
      </c>
      <c r="F1633" s="301">
        <v>4.2999999999999998</v>
      </c>
      <c r="G1633" s="38"/>
      <c r="H1633" s="44"/>
    </row>
    <row r="1634" s="2" customFormat="1" ht="16.8" customHeight="1">
      <c r="A1634" s="38"/>
      <c r="B1634" s="44"/>
      <c r="C1634" s="302" t="s">
        <v>239</v>
      </c>
      <c r="D1634" s="302" t="s">
        <v>3323</v>
      </c>
      <c r="E1634" s="17" t="s">
        <v>19</v>
      </c>
      <c r="F1634" s="303">
        <v>4.2999999999999998</v>
      </c>
      <c r="G1634" s="38"/>
      <c r="H1634" s="44"/>
    </row>
    <row r="1635" s="2" customFormat="1" ht="16.8" customHeight="1">
      <c r="A1635" s="38"/>
      <c r="B1635" s="44"/>
      <c r="C1635" s="298" t="s">
        <v>1574</v>
      </c>
      <c r="D1635" s="299" t="s">
        <v>1574</v>
      </c>
      <c r="E1635" s="300" t="s">
        <v>19</v>
      </c>
      <c r="F1635" s="301">
        <v>41</v>
      </c>
      <c r="G1635" s="38"/>
      <c r="H1635" s="44"/>
    </row>
    <row r="1636" s="2" customFormat="1" ht="16.8" customHeight="1">
      <c r="A1636" s="38"/>
      <c r="B1636" s="44"/>
      <c r="C1636" s="302" t="s">
        <v>1574</v>
      </c>
      <c r="D1636" s="302" t="s">
        <v>3217</v>
      </c>
      <c r="E1636" s="17" t="s">
        <v>19</v>
      </c>
      <c r="F1636" s="303">
        <v>41</v>
      </c>
      <c r="G1636" s="38"/>
      <c r="H1636" s="44"/>
    </row>
    <row r="1637" s="2" customFormat="1" ht="16.8" customHeight="1">
      <c r="A1637" s="38"/>
      <c r="B1637" s="44"/>
      <c r="C1637" s="298" t="s">
        <v>306</v>
      </c>
      <c r="D1637" s="299" t="s">
        <v>306</v>
      </c>
      <c r="E1637" s="300" t="s">
        <v>19</v>
      </c>
      <c r="F1637" s="301">
        <v>27.18</v>
      </c>
      <c r="G1637" s="38"/>
      <c r="H1637" s="44"/>
    </row>
    <row r="1638" s="2" customFormat="1" ht="16.8" customHeight="1">
      <c r="A1638" s="38"/>
      <c r="B1638" s="44"/>
      <c r="C1638" s="302" t="s">
        <v>306</v>
      </c>
      <c r="D1638" s="302" t="s">
        <v>3327</v>
      </c>
      <c r="E1638" s="17" t="s">
        <v>19</v>
      </c>
      <c r="F1638" s="303">
        <v>27.18</v>
      </c>
      <c r="G1638" s="38"/>
      <c r="H1638" s="44"/>
    </row>
    <row r="1639" s="2" customFormat="1" ht="16.8" customHeight="1">
      <c r="A1639" s="38"/>
      <c r="B1639" s="44"/>
      <c r="C1639" s="298" t="s">
        <v>408</v>
      </c>
      <c r="D1639" s="299" t="s">
        <v>408</v>
      </c>
      <c r="E1639" s="300" t="s">
        <v>19</v>
      </c>
      <c r="F1639" s="301">
        <v>99</v>
      </c>
      <c r="G1639" s="38"/>
      <c r="H1639" s="44"/>
    </row>
    <row r="1640" s="2" customFormat="1" ht="16.8" customHeight="1">
      <c r="A1640" s="38"/>
      <c r="B1640" s="44"/>
      <c r="C1640" s="302" t="s">
        <v>408</v>
      </c>
      <c r="D1640" s="302" t="s">
        <v>3268</v>
      </c>
      <c r="E1640" s="17" t="s">
        <v>19</v>
      </c>
      <c r="F1640" s="303">
        <v>99</v>
      </c>
      <c r="G1640" s="38"/>
      <c r="H1640" s="44"/>
    </row>
    <row r="1641" s="2" customFormat="1" ht="16.8" customHeight="1">
      <c r="A1641" s="38"/>
      <c r="B1641" s="44"/>
      <c r="C1641" s="298" t="s">
        <v>761</v>
      </c>
      <c r="D1641" s="299" t="s">
        <v>761</v>
      </c>
      <c r="E1641" s="300" t="s">
        <v>19</v>
      </c>
      <c r="F1641" s="301">
        <v>12</v>
      </c>
      <c r="G1641" s="38"/>
      <c r="H1641" s="44"/>
    </row>
    <row r="1642" s="2" customFormat="1" ht="16.8" customHeight="1">
      <c r="A1642" s="38"/>
      <c r="B1642" s="44"/>
      <c r="C1642" s="302" t="s">
        <v>761</v>
      </c>
      <c r="D1642" s="302" t="s">
        <v>3298</v>
      </c>
      <c r="E1642" s="17" t="s">
        <v>19</v>
      </c>
      <c r="F1642" s="303">
        <v>12</v>
      </c>
      <c r="G1642" s="38"/>
      <c r="H1642" s="44"/>
    </row>
    <row r="1643" s="2" customFormat="1" ht="16.8" customHeight="1">
      <c r="A1643" s="38"/>
      <c r="B1643" s="44"/>
      <c r="C1643" s="298" t="s">
        <v>2071</v>
      </c>
      <c r="D1643" s="299" t="s">
        <v>2071</v>
      </c>
      <c r="E1643" s="300" t="s">
        <v>19</v>
      </c>
      <c r="F1643" s="301">
        <v>151.19999999999999</v>
      </c>
      <c r="G1643" s="38"/>
      <c r="H1643" s="44"/>
    </row>
    <row r="1644" s="2" customFormat="1" ht="16.8" customHeight="1">
      <c r="A1644" s="38"/>
      <c r="B1644" s="44"/>
      <c r="C1644" s="302" t="s">
        <v>2071</v>
      </c>
      <c r="D1644" s="302" t="s">
        <v>3302</v>
      </c>
      <c r="E1644" s="17" t="s">
        <v>19</v>
      </c>
      <c r="F1644" s="303">
        <v>151.19999999999999</v>
      </c>
      <c r="G1644" s="38"/>
      <c r="H1644" s="44"/>
    </row>
    <row r="1645" s="2" customFormat="1" ht="16.8" customHeight="1">
      <c r="A1645" s="38"/>
      <c r="B1645" s="44"/>
      <c r="C1645" s="298" t="s">
        <v>325</v>
      </c>
      <c r="D1645" s="299" t="s">
        <v>325</v>
      </c>
      <c r="E1645" s="300" t="s">
        <v>19</v>
      </c>
      <c r="F1645" s="301">
        <v>314.80000000000001</v>
      </c>
      <c r="G1645" s="38"/>
      <c r="H1645" s="44"/>
    </row>
    <row r="1646" s="2" customFormat="1" ht="16.8" customHeight="1">
      <c r="A1646" s="38"/>
      <c r="B1646" s="44"/>
      <c r="C1646" s="302" t="s">
        <v>325</v>
      </c>
      <c r="D1646" s="302" t="s">
        <v>3334</v>
      </c>
      <c r="E1646" s="17" t="s">
        <v>19</v>
      </c>
      <c r="F1646" s="303">
        <v>314.80000000000001</v>
      </c>
      <c r="G1646" s="38"/>
      <c r="H1646" s="44"/>
    </row>
    <row r="1647" s="2" customFormat="1" ht="16.8" customHeight="1">
      <c r="A1647" s="38"/>
      <c r="B1647" s="44"/>
      <c r="C1647" s="298" t="s">
        <v>773</v>
      </c>
      <c r="D1647" s="299" t="s">
        <v>773</v>
      </c>
      <c r="E1647" s="300" t="s">
        <v>19</v>
      </c>
      <c r="F1647" s="301">
        <v>105</v>
      </c>
      <c r="G1647" s="38"/>
      <c r="H1647" s="44"/>
    </row>
    <row r="1648" s="2" customFormat="1" ht="16.8" customHeight="1">
      <c r="A1648" s="38"/>
      <c r="B1648" s="44"/>
      <c r="C1648" s="302" t="s">
        <v>773</v>
      </c>
      <c r="D1648" s="302" t="s">
        <v>1401</v>
      </c>
      <c r="E1648" s="17" t="s">
        <v>19</v>
      </c>
      <c r="F1648" s="303">
        <v>105</v>
      </c>
      <c r="G1648" s="38"/>
      <c r="H1648" s="44"/>
    </row>
    <row r="1649" s="2" customFormat="1" ht="16.8" customHeight="1">
      <c r="A1649" s="38"/>
      <c r="B1649" s="44"/>
      <c r="C1649" s="298" t="s">
        <v>334</v>
      </c>
      <c r="D1649" s="299" t="s">
        <v>334</v>
      </c>
      <c r="E1649" s="300" t="s">
        <v>19</v>
      </c>
      <c r="F1649" s="301">
        <v>70</v>
      </c>
      <c r="G1649" s="38"/>
      <c r="H1649" s="44"/>
    </row>
    <row r="1650" s="2" customFormat="1" ht="16.8" customHeight="1">
      <c r="A1650" s="38"/>
      <c r="B1650" s="44"/>
      <c r="C1650" s="302" t="s">
        <v>334</v>
      </c>
      <c r="D1650" s="302" t="s">
        <v>994</v>
      </c>
      <c r="E1650" s="17" t="s">
        <v>19</v>
      </c>
      <c r="F1650" s="303">
        <v>70</v>
      </c>
      <c r="G1650" s="38"/>
      <c r="H1650" s="44"/>
    </row>
    <row r="1651" s="2" customFormat="1" ht="16.8" customHeight="1">
      <c r="A1651" s="38"/>
      <c r="B1651" s="44"/>
      <c r="C1651" s="298" t="s">
        <v>1689</v>
      </c>
      <c r="D1651" s="299" t="s">
        <v>1689</v>
      </c>
      <c r="E1651" s="300" t="s">
        <v>19</v>
      </c>
      <c r="F1651" s="301">
        <v>7</v>
      </c>
      <c r="G1651" s="38"/>
      <c r="H1651" s="44"/>
    </row>
    <row r="1652" s="2" customFormat="1" ht="16.8" customHeight="1">
      <c r="A1652" s="38"/>
      <c r="B1652" s="44"/>
      <c r="C1652" s="302" t="s">
        <v>1689</v>
      </c>
      <c r="D1652" s="302" t="s">
        <v>345</v>
      </c>
      <c r="E1652" s="17" t="s">
        <v>19</v>
      </c>
      <c r="F1652" s="303">
        <v>7</v>
      </c>
      <c r="G1652" s="38"/>
      <c r="H1652" s="44"/>
    </row>
    <row r="1653" s="2" customFormat="1" ht="16.8" customHeight="1">
      <c r="A1653" s="38"/>
      <c r="B1653" s="44"/>
      <c r="C1653" s="298" t="s">
        <v>550</v>
      </c>
      <c r="D1653" s="299" t="s">
        <v>550</v>
      </c>
      <c r="E1653" s="300" t="s">
        <v>19</v>
      </c>
      <c r="F1653" s="301">
        <v>88.549999999999997</v>
      </c>
      <c r="G1653" s="38"/>
      <c r="H1653" s="44"/>
    </row>
    <row r="1654" s="2" customFormat="1" ht="16.8" customHeight="1">
      <c r="A1654" s="38"/>
      <c r="B1654" s="44"/>
      <c r="C1654" s="302" t="s">
        <v>550</v>
      </c>
      <c r="D1654" s="302" t="s">
        <v>3205</v>
      </c>
      <c r="E1654" s="17" t="s">
        <v>19</v>
      </c>
      <c r="F1654" s="303">
        <v>88.549999999999997</v>
      </c>
      <c r="G1654" s="38"/>
      <c r="H1654" s="44"/>
    </row>
    <row r="1655" s="2" customFormat="1" ht="16.8" customHeight="1">
      <c r="A1655" s="38"/>
      <c r="B1655" s="44"/>
      <c r="C1655" s="298" t="s">
        <v>1933</v>
      </c>
      <c r="D1655" s="299" t="s">
        <v>1933</v>
      </c>
      <c r="E1655" s="300" t="s">
        <v>19</v>
      </c>
      <c r="F1655" s="301">
        <v>33.350000000000001</v>
      </c>
      <c r="G1655" s="38"/>
      <c r="H1655" s="44"/>
    </row>
    <row r="1656" s="2" customFormat="1" ht="16.8" customHeight="1">
      <c r="A1656" s="38"/>
      <c r="B1656" s="44"/>
      <c r="C1656" s="302" t="s">
        <v>1933</v>
      </c>
      <c r="D1656" s="302" t="s">
        <v>3209</v>
      </c>
      <c r="E1656" s="17" t="s">
        <v>19</v>
      </c>
      <c r="F1656" s="303">
        <v>33.350000000000001</v>
      </c>
      <c r="G1656" s="38"/>
      <c r="H1656" s="44"/>
    </row>
    <row r="1657" s="2" customFormat="1" ht="16.8" customHeight="1">
      <c r="A1657" s="38"/>
      <c r="B1657" s="44"/>
      <c r="C1657" s="298" t="s">
        <v>358</v>
      </c>
      <c r="D1657" s="299" t="s">
        <v>358</v>
      </c>
      <c r="E1657" s="300" t="s">
        <v>19</v>
      </c>
      <c r="F1657" s="301">
        <v>13.800000000000001</v>
      </c>
      <c r="G1657" s="38"/>
      <c r="H1657" s="44"/>
    </row>
    <row r="1658" s="2" customFormat="1" ht="16.8" customHeight="1">
      <c r="A1658" s="38"/>
      <c r="B1658" s="44"/>
      <c r="C1658" s="302" t="s">
        <v>358</v>
      </c>
      <c r="D1658" s="302" t="s">
        <v>3213</v>
      </c>
      <c r="E1658" s="17" t="s">
        <v>19</v>
      </c>
      <c r="F1658" s="303">
        <v>13.800000000000001</v>
      </c>
      <c r="G1658" s="38"/>
      <c r="H1658" s="44"/>
    </row>
    <row r="1659" s="2" customFormat="1" ht="16.8" customHeight="1">
      <c r="A1659" s="38"/>
      <c r="B1659" s="44"/>
      <c r="C1659" s="298" t="s">
        <v>1614</v>
      </c>
      <c r="D1659" s="299" t="s">
        <v>1614</v>
      </c>
      <c r="E1659" s="300" t="s">
        <v>19</v>
      </c>
      <c r="F1659" s="301">
        <v>47.149999999999999</v>
      </c>
      <c r="G1659" s="38"/>
      <c r="H1659" s="44"/>
    </row>
    <row r="1660" s="2" customFormat="1" ht="16.8" customHeight="1">
      <c r="A1660" s="38"/>
      <c r="B1660" s="44"/>
      <c r="C1660" s="302" t="s">
        <v>1614</v>
      </c>
      <c r="D1660" s="302" t="s">
        <v>3218</v>
      </c>
      <c r="E1660" s="17" t="s">
        <v>19</v>
      </c>
      <c r="F1660" s="303">
        <v>47.149999999999999</v>
      </c>
      <c r="G1660" s="38"/>
      <c r="H1660" s="44"/>
    </row>
    <row r="1661" s="2" customFormat="1" ht="16.8" customHeight="1">
      <c r="A1661" s="38"/>
      <c r="B1661" s="44"/>
      <c r="C1661" s="298" t="s">
        <v>336</v>
      </c>
      <c r="D1661" s="299" t="s">
        <v>336</v>
      </c>
      <c r="E1661" s="300" t="s">
        <v>19</v>
      </c>
      <c r="F1661" s="301">
        <v>80.5</v>
      </c>
      <c r="G1661" s="38"/>
      <c r="H1661" s="44"/>
    </row>
    <row r="1662" s="2" customFormat="1" ht="16.8" customHeight="1">
      <c r="A1662" s="38"/>
      <c r="B1662" s="44"/>
      <c r="C1662" s="302" t="s">
        <v>336</v>
      </c>
      <c r="D1662" s="302" t="s">
        <v>3197</v>
      </c>
      <c r="E1662" s="17" t="s">
        <v>19</v>
      </c>
      <c r="F1662" s="303">
        <v>80.5</v>
      </c>
      <c r="G1662" s="38"/>
      <c r="H1662" s="44"/>
    </row>
    <row r="1663" s="2" customFormat="1" ht="16.8" customHeight="1">
      <c r="A1663" s="38"/>
      <c r="B1663" s="44"/>
      <c r="C1663" s="298" t="s">
        <v>1637</v>
      </c>
      <c r="D1663" s="299" t="s">
        <v>1637</v>
      </c>
      <c r="E1663" s="300" t="s">
        <v>19</v>
      </c>
      <c r="F1663" s="301">
        <v>8.0500000000000007</v>
      </c>
      <c r="G1663" s="38"/>
      <c r="H1663" s="44"/>
    </row>
    <row r="1664" s="2" customFormat="1" ht="16.8" customHeight="1">
      <c r="A1664" s="38"/>
      <c r="B1664" s="44"/>
      <c r="C1664" s="302" t="s">
        <v>1637</v>
      </c>
      <c r="D1664" s="302" t="s">
        <v>3201</v>
      </c>
      <c r="E1664" s="17" t="s">
        <v>19</v>
      </c>
      <c r="F1664" s="303">
        <v>8.0500000000000007</v>
      </c>
      <c r="G1664" s="38"/>
      <c r="H1664" s="44"/>
    </row>
    <row r="1665" s="2" customFormat="1" ht="26.4" customHeight="1">
      <c r="A1665" s="38"/>
      <c r="B1665" s="44"/>
      <c r="C1665" s="297" t="s">
        <v>6912</v>
      </c>
      <c r="D1665" s="297" t="s">
        <v>141</v>
      </c>
      <c r="E1665" s="38"/>
      <c r="F1665" s="38"/>
      <c r="G1665" s="38"/>
      <c r="H1665" s="44"/>
    </row>
    <row r="1666" s="2" customFormat="1" ht="16.8" customHeight="1">
      <c r="A1666" s="38"/>
      <c r="B1666" s="44"/>
      <c r="C1666" s="298" t="s">
        <v>1574</v>
      </c>
      <c r="D1666" s="299" t="s">
        <v>1574</v>
      </c>
      <c r="E1666" s="300" t="s">
        <v>19</v>
      </c>
      <c r="F1666" s="301">
        <v>109</v>
      </c>
      <c r="G1666" s="38"/>
      <c r="H1666" s="44"/>
    </row>
    <row r="1667" s="2" customFormat="1" ht="16.8" customHeight="1">
      <c r="A1667" s="38"/>
      <c r="B1667" s="44"/>
      <c r="C1667" s="302" t="s">
        <v>1574</v>
      </c>
      <c r="D1667" s="302" t="s">
        <v>3353</v>
      </c>
      <c r="E1667" s="17" t="s">
        <v>19</v>
      </c>
      <c r="F1667" s="303">
        <v>109</v>
      </c>
      <c r="G1667" s="38"/>
      <c r="H1667" s="44"/>
    </row>
    <row r="1668" s="2" customFormat="1" ht="16.8" customHeight="1">
      <c r="A1668" s="38"/>
      <c r="B1668" s="44"/>
      <c r="C1668" s="298" t="s">
        <v>381</v>
      </c>
      <c r="D1668" s="299" t="s">
        <v>381</v>
      </c>
      <c r="E1668" s="300" t="s">
        <v>19</v>
      </c>
      <c r="F1668" s="301">
        <v>174</v>
      </c>
      <c r="G1668" s="38"/>
      <c r="H1668" s="44"/>
    </row>
    <row r="1669" s="2" customFormat="1" ht="16.8" customHeight="1">
      <c r="A1669" s="38"/>
      <c r="B1669" s="44"/>
      <c r="C1669" s="302" t="s">
        <v>381</v>
      </c>
      <c r="D1669" s="302" t="s">
        <v>3359</v>
      </c>
      <c r="E1669" s="17" t="s">
        <v>19</v>
      </c>
      <c r="F1669" s="303">
        <v>174</v>
      </c>
      <c r="G1669" s="38"/>
      <c r="H1669" s="44"/>
    </row>
    <row r="1670" s="2" customFormat="1" ht="16.8" customHeight="1">
      <c r="A1670" s="38"/>
      <c r="B1670" s="44"/>
      <c r="C1670" s="298" t="s">
        <v>603</v>
      </c>
      <c r="D1670" s="299" t="s">
        <v>603</v>
      </c>
      <c r="E1670" s="300" t="s">
        <v>19</v>
      </c>
      <c r="F1670" s="301">
        <v>8</v>
      </c>
      <c r="G1670" s="38"/>
      <c r="H1670" s="44"/>
    </row>
    <row r="1671" s="2" customFormat="1" ht="16.8" customHeight="1">
      <c r="A1671" s="38"/>
      <c r="B1671" s="44"/>
      <c r="C1671" s="302" t="s">
        <v>603</v>
      </c>
      <c r="D1671" s="302" t="s">
        <v>3382</v>
      </c>
      <c r="E1671" s="17" t="s">
        <v>19</v>
      </c>
      <c r="F1671" s="303">
        <v>8</v>
      </c>
      <c r="G1671" s="38"/>
      <c r="H1671" s="44"/>
    </row>
    <row r="1672" s="2" customFormat="1" ht="16.8" customHeight="1">
      <c r="A1672" s="38"/>
      <c r="B1672" s="44"/>
      <c r="C1672" s="298" t="s">
        <v>306</v>
      </c>
      <c r="D1672" s="299" t="s">
        <v>306</v>
      </c>
      <c r="E1672" s="300" t="s">
        <v>19</v>
      </c>
      <c r="F1672" s="301">
        <v>2.1480000000000001</v>
      </c>
      <c r="G1672" s="38"/>
      <c r="H1672" s="44"/>
    </row>
    <row r="1673" s="2" customFormat="1" ht="16.8" customHeight="1">
      <c r="A1673" s="38"/>
      <c r="B1673" s="44"/>
      <c r="C1673" s="302" t="s">
        <v>306</v>
      </c>
      <c r="D1673" s="302" t="s">
        <v>3387</v>
      </c>
      <c r="E1673" s="17" t="s">
        <v>19</v>
      </c>
      <c r="F1673" s="303">
        <v>2.1480000000000001</v>
      </c>
      <c r="G1673" s="38"/>
      <c r="H1673" s="44"/>
    </row>
    <row r="1674" s="2" customFormat="1" ht="16.8" customHeight="1">
      <c r="A1674" s="38"/>
      <c r="B1674" s="44"/>
      <c r="C1674" s="298" t="s">
        <v>657</v>
      </c>
      <c r="D1674" s="299" t="s">
        <v>657</v>
      </c>
      <c r="E1674" s="300" t="s">
        <v>19</v>
      </c>
      <c r="F1674" s="301">
        <v>52.200000000000003</v>
      </c>
      <c r="G1674" s="38"/>
      <c r="H1674" s="44"/>
    </row>
    <row r="1675" s="2" customFormat="1" ht="16.8" customHeight="1">
      <c r="A1675" s="38"/>
      <c r="B1675" s="44"/>
      <c r="C1675" s="302" t="s">
        <v>657</v>
      </c>
      <c r="D1675" s="302" t="s">
        <v>3366</v>
      </c>
      <c r="E1675" s="17" t="s">
        <v>19</v>
      </c>
      <c r="F1675" s="303">
        <v>52.200000000000003</v>
      </c>
      <c r="G1675" s="38"/>
      <c r="H1675" s="44"/>
    </row>
    <row r="1676" s="2" customFormat="1" ht="16.8" customHeight="1">
      <c r="A1676" s="38"/>
      <c r="B1676" s="44"/>
      <c r="C1676" s="298" t="s">
        <v>663</v>
      </c>
      <c r="D1676" s="299" t="s">
        <v>663</v>
      </c>
      <c r="E1676" s="300" t="s">
        <v>19</v>
      </c>
      <c r="F1676" s="301">
        <v>43.5</v>
      </c>
      <c r="G1676" s="38"/>
      <c r="H1676" s="44"/>
    </row>
    <row r="1677" s="2" customFormat="1" ht="16.8" customHeight="1">
      <c r="A1677" s="38"/>
      <c r="B1677" s="44"/>
      <c r="C1677" s="302" t="s">
        <v>663</v>
      </c>
      <c r="D1677" s="302" t="s">
        <v>3368</v>
      </c>
      <c r="E1677" s="17" t="s">
        <v>19</v>
      </c>
      <c r="F1677" s="303">
        <v>43.5</v>
      </c>
      <c r="G1677" s="38"/>
      <c r="H1677" s="44"/>
    </row>
    <row r="1678" s="2" customFormat="1" ht="16.8" customHeight="1">
      <c r="A1678" s="38"/>
      <c r="B1678" s="44"/>
      <c r="C1678" s="298" t="s">
        <v>317</v>
      </c>
      <c r="D1678" s="299" t="s">
        <v>317</v>
      </c>
      <c r="E1678" s="300" t="s">
        <v>19</v>
      </c>
      <c r="F1678" s="301">
        <v>46.979999999999997</v>
      </c>
      <c r="G1678" s="38"/>
      <c r="H1678" s="44"/>
    </row>
    <row r="1679" s="2" customFormat="1" ht="16.8" customHeight="1">
      <c r="A1679" s="38"/>
      <c r="B1679" s="44"/>
      <c r="C1679" s="302" t="s">
        <v>317</v>
      </c>
      <c r="D1679" s="302" t="s">
        <v>3389</v>
      </c>
      <c r="E1679" s="17" t="s">
        <v>19</v>
      </c>
      <c r="F1679" s="303">
        <v>46.979999999999997</v>
      </c>
      <c r="G1679" s="38"/>
      <c r="H1679" s="44"/>
    </row>
    <row r="1680" s="2" customFormat="1" ht="16.8" customHeight="1">
      <c r="A1680" s="38"/>
      <c r="B1680" s="44"/>
      <c r="C1680" s="298" t="s">
        <v>1933</v>
      </c>
      <c r="D1680" s="299" t="s">
        <v>1933</v>
      </c>
      <c r="E1680" s="300" t="s">
        <v>19</v>
      </c>
      <c r="F1680" s="301">
        <v>107</v>
      </c>
      <c r="G1680" s="38"/>
      <c r="H1680" s="44"/>
    </row>
    <row r="1681" s="2" customFormat="1" ht="16.8" customHeight="1">
      <c r="A1681" s="38"/>
      <c r="B1681" s="44"/>
      <c r="C1681" s="302" t="s">
        <v>1933</v>
      </c>
      <c r="D1681" s="302" t="s">
        <v>3349</v>
      </c>
      <c r="E1681" s="17" t="s">
        <v>19</v>
      </c>
      <c r="F1681" s="303">
        <v>107</v>
      </c>
      <c r="G1681" s="38"/>
      <c r="H1681" s="44"/>
    </row>
    <row r="1682" s="2" customFormat="1" ht="16.8" customHeight="1">
      <c r="A1682" s="38"/>
      <c r="B1682" s="44"/>
      <c r="C1682" s="298" t="s">
        <v>358</v>
      </c>
      <c r="D1682" s="299" t="s">
        <v>358</v>
      </c>
      <c r="E1682" s="300" t="s">
        <v>19</v>
      </c>
      <c r="F1682" s="301">
        <v>2</v>
      </c>
      <c r="G1682" s="38"/>
      <c r="H1682" s="44"/>
    </row>
    <row r="1683" s="2" customFormat="1" ht="16.8" customHeight="1">
      <c r="A1683" s="38"/>
      <c r="B1683" s="44"/>
      <c r="C1683" s="302" t="s">
        <v>358</v>
      </c>
      <c r="D1683" s="302" t="s">
        <v>3351</v>
      </c>
      <c r="E1683" s="17" t="s">
        <v>19</v>
      </c>
      <c r="F1683" s="303">
        <v>2</v>
      </c>
      <c r="G1683" s="38"/>
      <c r="H1683" s="44"/>
    </row>
    <row r="1684" s="2" customFormat="1" ht="26.4" customHeight="1">
      <c r="A1684" s="38"/>
      <c r="B1684" s="44"/>
      <c r="C1684" s="297" t="s">
        <v>6913</v>
      </c>
      <c r="D1684" s="297" t="s">
        <v>144</v>
      </c>
      <c r="E1684" s="38"/>
      <c r="F1684" s="38"/>
      <c r="G1684" s="38"/>
      <c r="H1684" s="44"/>
    </row>
    <row r="1685" s="2" customFormat="1" ht="16.8" customHeight="1">
      <c r="A1685" s="38"/>
      <c r="B1685" s="44"/>
      <c r="C1685" s="298" t="s">
        <v>381</v>
      </c>
      <c r="D1685" s="299" t="s">
        <v>381</v>
      </c>
      <c r="E1685" s="300" t="s">
        <v>19</v>
      </c>
      <c r="F1685" s="301">
        <v>434.69999999999999</v>
      </c>
      <c r="G1685" s="38"/>
      <c r="H1685" s="44"/>
    </row>
    <row r="1686" s="2" customFormat="1" ht="16.8" customHeight="1">
      <c r="A1686" s="38"/>
      <c r="B1686" s="44"/>
      <c r="C1686" s="302" t="s">
        <v>381</v>
      </c>
      <c r="D1686" s="302" t="s">
        <v>3421</v>
      </c>
      <c r="E1686" s="17" t="s">
        <v>19</v>
      </c>
      <c r="F1686" s="303">
        <v>434.69999999999999</v>
      </c>
      <c r="G1686" s="38"/>
      <c r="H1686" s="44"/>
    </row>
    <row r="1687" s="2" customFormat="1" ht="16.8" customHeight="1">
      <c r="A1687" s="38"/>
      <c r="B1687" s="44"/>
      <c r="C1687" s="298" t="s">
        <v>397</v>
      </c>
      <c r="D1687" s="299" t="s">
        <v>397</v>
      </c>
      <c r="E1687" s="300" t="s">
        <v>19</v>
      </c>
      <c r="F1687" s="301">
        <v>264</v>
      </c>
      <c r="G1687" s="38"/>
      <c r="H1687" s="44"/>
    </row>
    <row r="1688" s="2" customFormat="1" ht="16.8" customHeight="1">
      <c r="A1688" s="38"/>
      <c r="B1688" s="44"/>
      <c r="C1688" s="302" t="s">
        <v>397</v>
      </c>
      <c r="D1688" s="302" t="s">
        <v>3435</v>
      </c>
      <c r="E1688" s="17" t="s">
        <v>19</v>
      </c>
      <c r="F1688" s="303">
        <v>264</v>
      </c>
      <c r="G1688" s="38"/>
      <c r="H1688" s="44"/>
    </row>
    <row r="1689" s="2" customFormat="1" ht="16.8" customHeight="1">
      <c r="A1689" s="38"/>
      <c r="B1689" s="44"/>
      <c r="C1689" s="298" t="s">
        <v>399</v>
      </c>
      <c r="D1689" s="299" t="s">
        <v>399</v>
      </c>
      <c r="E1689" s="300" t="s">
        <v>19</v>
      </c>
      <c r="F1689" s="301">
        <v>52.799999999999997</v>
      </c>
      <c r="G1689" s="38"/>
      <c r="H1689" s="44"/>
    </row>
    <row r="1690" s="2" customFormat="1" ht="16.8" customHeight="1">
      <c r="A1690" s="38"/>
      <c r="B1690" s="44"/>
      <c r="C1690" s="302" t="s">
        <v>399</v>
      </c>
      <c r="D1690" s="302" t="s">
        <v>3425</v>
      </c>
      <c r="E1690" s="17" t="s">
        <v>19</v>
      </c>
      <c r="F1690" s="303">
        <v>52.799999999999997</v>
      </c>
      <c r="G1690" s="38"/>
      <c r="H1690" s="44"/>
    </row>
    <row r="1691" s="2" customFormat="1" ht="16.8" customHeight="1">
      <c r="A1691" s="38"/>
      <c r="B1691" s="44"/>
      <c r="C1691" s="298" t="s">
        <v>589</v>
      </c>
      <c r="D1691" s="299" t="s">
        <v>589</v>
      </c>
      <c r="E1691" s="300" t="s">
        <v>19</v>
      </c>
      <c r="F1691" s="301">
        <v>52.799999999999997</v>
      </c>
      <c r="G1691" s="38"/>
      <c r="H1691" s="44"/>
    </row>
    <row r="1692" s="2" customFormat="1" ht="16.8" customHeight="1">
      <c r="A1692" s="38"/>
      <c r="B1692" s="44"/>
      <c r="C1692" s="302" t="s">
        <v>589</v>
      </c>
      <c r="D1692" s="302" t="s">
        <v>3425</v>
      </c>
      <c r="E1692" s="17" t="s">
        <v>19</v>
      </c>
      <c r="F1692" s="303">
        <v>52.799999999999997</v>
      </c>
      <c r="G1692" s="38"/>
      <c r="H1692" s="44"/>
    </row>
    <row r="1693" s="2" customFormat="1" ht="16.8" customHeight="1">
      <c r="A1693" s="38"/>
      <c r="B1693" s="44"/>
      <c r="C1693" s="298" t="s">
        <v>596</v>
      </c>
      <c r="D1693" s="299" t="s">
        <v>596</v>
      </c>
      <c r="E1693" s="300" t="s">
        <v>19</v>
      </c>
      <c r="F1693" s="301">
        <v>52.799999999999997</v>
      </c>
      <c r="G1693" s="38"/>
      <c r="H1693" s="44"/>
    </row>
    <row r="1694" s="2" customFormat="1" ht="16.8" customHeight="1">
      <c r="A1694" s="38"/>
      <c r="B1694" s="44"/>
      <c r="C1694" s="302" t="s">
        <v>596</v>
      </c>
      <c r="D1694" s="302" t="s">
        <v>3425</v>
      </c>
      <c r="E1694" s="17" t="s">
        <v>19</v>
      </c>
      <c r="F1694" s="303">
        <v>52.799999999999997</v>
      </c>
      <c r="G1694" s="38"/>
      <c r="H1694" s="44"/>
    </row>
    <row r="1695" s="2" customFormat="1" ht="16.8" customHeight="1">
      <c r="A1695" s="38"/>
      <c r="B1695" s="44"/>
      <c r="C1695" s="298" t="s">
        <v>610</v>
      </c>
      <c r="D1695" s="299" t="s">
        <v>610</v>
      </c>
      <c r="E1695" s="300" t="s">
        <v>19</v>
      </c>
      <c r="F1695" s="301">
        <v>365</v>
      </c>
      <c r="G1695" s="38"/>
      <c r="H1695" s="44"/>
    </row>
    <row r="1696" s="2" customFormat="1" ht="16.8" customHeight="1">
      <c r="A1696" s="38"/>
      <c r="B1696" s="44"/>
      <c r="C1696" s="302" t="s">
        <v>610</v>
      </c>
      <c r="D1696" s="302" t="s">
        <v>3438</v>
      </c>
      <c r="E1696" s="17" t="s">
        <v>19</v>
      </c>
      <c r="F1696" s="303">
        <v>365</v>
      </c>
      <c r="G1696" s="38"/>
      <c r="H1696" s="44"/>
    </row>
    <row r="1697" s="2" customFormat="1" ht="16.8" customHeight="1">
      <c r="A1697" s="38"/>
      <c r="B1697" s="44"/>
      <c r="C1697" s="298" t="s">
        <v>620</v>
      </c>
      <c r="D1697" s="299" t="s">
        <v>620</v>
      </c>
      <c r="E1697" s="300" t="s">
        <v>19</v>
      </c>
      <c r="F1697" s="301">
        <v>13.84</v>
      </c>
      <c r="G1697" s="38"/>
      <c r="H1697" s="44"/>
    </row>
    <row r="1698" s="2" customFormat="1" ht="16.8" customHeight="1">
      <c r="A1698" s="38"/>
      <c r="B1698" s="44"/>
      <c r="C1698" s="302" t="s">
        <v>620</v>
      </c>
      <c r="D1698" s="302" t="s">
        <v>3440</v>
      </c>
      <c r="E1698" s="17" t="s">
        <v>19</v>
      </c>
      <c r="F1698" s="303">
        <v>13.84</v>
      </c>
      <c r="G1698" s="38"/>
      <c r="H1698" s="44"/>
    </row>
    <row r="1699" s="2" customFormat="1" ht="16.8" customHeight="1">
      <c r="A1699" s="38"/>
      <c r="B1699" s="44"/>
      <c r="C1699" s="298" t="s">
        <v>657</v>
      </c>
      <c r="D1699" s="299" t="s">
        <v>657</v>
      </c>
      <c r="E1699" s="300" t="s">
        <v>19</v>
      </c>
      <c r="F1699" s="301">
        <v>365</v>
      </c>
      <c r="G1699" s="38"/>
      <c r="H1699" s="44"/>
    </row>
    <row r="1700" s="2" customFormat="1" ht="16.8" customHeight="1">
      <c r="A1700" s="38"/>
      <c r="B1700" s="44"/>
      <c r="C1700" s="302" t="s">
        <v>657</v>
      </c>
      <c r="D1700" s="302" t="s">
        <v>3438</v>
      </c>
      <c r="E1700" s="17" t="s">
        <v>19</v>
      </c>
      <c r="F1700" s="303">
        <v>365</v>
      </c>
      <c r="G1700" s="38"/>
      <c r="H1700" s="44"/>
    </row>
    <row r="1701" s="2" customFormat="1" ht="16.8" customHeight="1">
      <c r="A1701" s="38"/>
      <c r="B1701" s="44"/>
      <c r="C1701" s="298" t="s">
        <v>663</v>
      </c>
      <c r="D1701" s="299" t="s">
        <v>663</v>
      </c>
      <c r="E1701" s="300" t="s">
        <v>19</v>
      </c>
      <c r="F1701" s="301">
        <v>655.596</v>
      </c>
      <c r="G1701" s="38"/>
      <c r="H1701" s="44"/>
    </row>
    <row r="1702" s="2" customFormat="1" ht="16.8" customHeight="1">
      <c r="A1702" s="38"/>
      <c r="B1702" s="44"/>
      <c r="C1702" s="302" t="s">
        <v>663</v>
      </c>
      <c r="D1702" s="302" t="s">
        <v>3446</v>
      </c>
      <c r="E1702" s="17" t="s">
        <v>19</v>
      </c>
      <c r="F1702" s="303">
        <v>655.596</v>
      </c>
      <c r="G1702" s="38"/>
      <c r="H1702" s="44"/>
    </row>
    <row r="1703" s="2" customFormat="1" ht="16.8" customHeight="1">
      <c r="A1703" s="38"/>
      <c r="B1703" s="44"/>
      <c r="C1703" s="298" t="s">
        <v>1641</v>
      </c>
      <c r="D1703" s="299" t="s">
        <v>1641</v>
      </c>
      <c r="E1703" s="300" t="s">
        <v>19</v>
      </c>
      <c r="F1703" s="301">
        <v>239.19999999999999</v>
      </c>
      <c r="G1703" s="38"/>
      <c r="H1703" s="44"/>
    </row>
    <row r="1704" s="2" customFormat="1" ht="16.8" customHeight="1">
      <c r="A1704" s="38"/>
      <c r="B1704" s="44"/>
      <c r="C1704" s="302" t="s">
        <v>1641</v>
      </c>
      <c r="D1704" s="302" t="s">
        <v>3448</v>
      </c>
      <c r="E1704" s="17" t="s">
        <v>19</v>
      </c>
      <c r="F1704" s="303">
        <v>239.19999999999999</v>
      </c>
      <c r="G1704" s="38"/>
      <c r="H1704" s="44"/>
    </row>
    <row r="1705" s="2" customFormat="1" ht="16.8" customHeight="1">
      <c r="A1705" s="38"/>
      <c r="B1705" s="44"/>
      <c r="C1705" s="298" t="s">
        <v>317</v>
      </c>
      <c r="D1705" s="299" t="s">
        <v>317</v>
      </c>
      <c r="E1705" s="300" t="s">
        <v>19</v>
      </c>
      <c r="F1705" s="301">
        <v>48.799999999999997</v>
      </c>
      <c r="G1705" s="38"/>
      <c r="H1705" s="44"/>
    </row>
    <row r="1706" s="2" customFormat="1" ht="16.8" customHeight="1">
      <c r="A1706" s="38"/>
      <c r="B1706" s="44"/>
      <c r="C1706" s="302" t="s">
        <v>317</v>
      </c>
      <c r="D1706" s="302" t="s">
        <v>3456</v>
      </c>
      <c r="E1706" s="17" t="s">
        <v>19</v>
      </c>
      <c r="F1706" s="303">
        <v>48.799999999999997</v>
      </c>
      <c r="G1706" s="38"/>
      <c r="H1706" s="44"/>
    </row>
    <row r="1707" s="2" customFormat="1" ht="16.8" customHeight="1">
      <c r="A1707" s="38"/>
      <c r="B1707" s="44"/>
      <c r="C1707" s="298" t="s">
        <v>325</v>
      </c>
      <c r="D1707" s="299" t="s">
        <v>325</v>
      </c>
      <c r="E1707" s="300" t="s">
        <v>19</v>
      </c>
      <c r="F1707" s="301">
        <v>662.03999999999996</v>
      </c>
      <c r="G1707" s="38"/>
      <c r="H1707" s="44"/>
    </row>
    <row r="1708" s="2" customFormat="1" ht="16.8" customHeight="1">
      <c r="A1708" s="38"/>
      <c r="B1708" s="44"/>
      <c r="C1708" s="302" t="s">
        <v>325</v>
      </c>
      <c r="D1708" s="302" t="s">
        <v>3458</v>
      </c>
      <c r="E1708" s="17" t="s">
        <v>19</v>
      </c>
      <c r="F1708" s="303">
        <v>662.03999999999996</v>
      </c>
      <c r="G1708" s="38"/>
      <c r="H1708" s="44"/>
    </row>
    <row r="1709" s="2" customFormat="1" ht="16.8" customHeight="1">
      <c r="A1709" s="38"/>
      <c r="B1709" s="44"/>
      <c r="C1709" s="298" t="s">
        <v>334</v>
      </c>
      <c r="D1709" s="299" t="s">
        <v>334</v>
      </c>
      <c r="E1709" s="300" t="s">
        <v>19</v>
      </c>
      <c r="F1709" s="301">
        <v>14.220000000000001</v>
      </c>
      <c r="G1709" s="38"/>
      <c r="H1709" s="44"/>
    </row>
    <row r="1710" s="2" customFormat="1" ht="16.8" customHeight="1">
      <c r="A1710" s="38"/>
      <c r="B1710" s="44"/>
      <c r="C1710" s="302" t="s">
        <v>334</v>
      </c>
      <c r="D1710" s="302" t="s">
        <v>3460</v>
      </c>
      <c r="E1710" s="17" t="s">
        <v>19</v>
      </c>
      <c r="F1710" s="303">
        <v>14.220000000000001</v>
      </c>
      <c r="G1710" s="38"/>
      <c r="H1710" s="44"/>
    </row>
    <row r="1711" s="2" customFormat="1" ht="16.8" customHeight="1">
      <c r="A1711" s="38"/>
      <c r="B1711" s="44"/>
      <c r="C1711" s="298" t="s">
        <v>358</v>
      </c>
      <c r="D1711" s="299" t="s">
        <v>358</v>
      </c>
      <c r="E1711" s="300" t="s">
        <v>19</v>
      </c>
      <c r="F1711" s="301">
        <v>1256.8499999999999</v>
      </c>
      <c r="G1711" s="38"/>
      <c r="H1711" s="44"/>
    </row>
    <row r="1712" s="2" customFormat="1" ht="16.8" customHeight="1">
      <c r="A1712" s="38"/>
      <c r="B1712" s="44"/>
      <c r="C1712" s="302" t="s">
        <v>358</v>
      </c>
      <c r="D1712" s="302" t="s">
        <v>3402</v>
      </c>
      <c r="E1712" s="17" t="s">
        <v>19</v>
      </c>
      <c r="F1712" s="303">
        <v>1256.8499999999999</v>
      </c>
      <c r="G1712" s="38"/>
      <c r="H1712" s="44"/>
    </row>
    <row r="1713" s="2" customFormat="1" ht="26.4" customHeight="1">
      <c r="A1713" s="38"/>
      <c r="B1713" s="44"/>
      <c r="C1713" s="297" t="s">
        <v>6914</v>
      </c>
      <c r="D1713" s="297" t="s">
        <v>150</v>
      </c>
      <c r="E1713" s="38"/>
      <c r="F1713" s="38"/>
      <c r="G1713" s="38"/>
      <c r="H1713" s="44"/>
    </row>
    <row r="1714" s="2" customFormat="1" ht="16.8" customHeight="1">
      <c r="A1714" s="38"/>
      <c r="B1714" s="44"/>
      <c r="C1714" s="298" t="s">
        <v>1574</v>
      </c>
      <c r="D1714" s="299" t="s">
        <v>1574</v>
      </c>
      <c r="E1714" s="300" t="s">
        <v>19</v>
      </c>
      <c r="F1714" s="301">
        <v>300</v>
      </c>
      <c r="G1714" s="38"/>
      <c r="H1714" s="44"/>
    </row>
    <row r="1715" s="2" customFormat="1" ht="16.8" customHeight="1">
      <c r="A1715" s="38"/>
      <c r="B1715" s="44"/>
      <c r="C1715" s="302" t="s">
        <v>1574</v>
      </c>
      <c r="D1715" s="302" t="s">
        <v>3552</v>
      </c>
      <c r="E1715" s="17" t="s">
        <v>19</v>
      </c>
      <c r="F1715" s="303">
        <v>300</v>
      </c>
      <c r="G1715" s="38"/>
      <c r="H1715" s="44"/>
    </row>
    <row r="1716" s="2" customFormat="1" ht="16.8" customHeight="1">
      <c r="A1716" s="38"/>
      <c r="B1716" s="44"/>
      <c r="C1716" s="298" t="s">
        <v>306</v>
      </c>
      <c r="D1716" s="299" t="s">
        <v>306</v>
      </c>
      <c r="E1716" s="300" t="s">
        <v>19</v>
      </c>
      <c r="F1716" s="301">
        <v>2974.6300000000001</v>
      </c>
      <c r="G1716" s="38"/>
      <c r="H1716" s="44"/>
    </row>
    <row r="1717" s="2" customFormat="1" ht="16.8" customHeight="1">
      <c r="A1717" s="38"/>
      <c r="B1717" s="44"/>
      <c r="C1717" s="302" t="s">
        <v>306</v>
      </c>
      <c r="D1717" s="302" t="s">
        <v>3673</v>
      </c>
      <c r="E1717" s="17" t="s">
        <v>19</v>
      </c>
      <c r="F1717" s="303">
        <v>2974.6300000000001</v>
      </c>
      <c r="G1717" s="38"/>
      <c r="H1717" s="44"/>
    </row>
    <row r="1718" s="2" customFormat="1" ht="16.8" customHeight="1">
      <c r="A1718" s="38"/>
      <c r="B1718" s="44"/>
      <c r="C1718" s="298" t="s">
        <v>630</v>
      </c>
      <c r="D1718" s="299" t="s">
        <v>630</v>
      </c>
      <c r="E1718" s="300" t="s">
        <v>19</v>
      </c>
      <c r="F1718" s="301">
        <v>373.80000000000001</v>
      </c>
      <c r="G1718" s="38"/>
      <c r="H1718" s="44"/>
    </row>
    <row r="1719" s="2" customFormat="1" ht="16.8" customHeight="1">
      <c r="A1719" s="38"/>
      <c r="B1719" s="44"/>
      <c r="C1719" s="302" t="s">
        <v>630</v>
      </c>
      <c r="D1719" s="302" t="s">
        <v>3579</v>
      </c>
      <c r="E1719" s="17" t="s">
        <v>19</v>
      </c>
      <c r="F1719" s="303">
        <v>373.80000000000001</v>
      </c>
      <c r="G1719" s="38"/>
      <c r="H1719" s="44"/>
    </row>
    <row r="1720" s="2" customFormat="1" ht="16.8" customHeight="1">
      <c r="A1720" s="38"/>
      <c r="B1720" s="44"/>
      <c r="C1720" s="298" t="s">
        <v>648</v>
      </c>
      <c r="D1720" s="299" t="s">
        <v>648</v>
      </c>
      <c r="E1720" s="300" t="s">
        <v>19</v>
      </c>
      <c r="F1720" s="301">
        <v>326</v>
      </c>
      <c r="G1720" s="38"/>
      <c r="H1720" s="44"/>
    </row>
    <row r="1721" s="2" customFormat="1" ht="16.8" customHeight="1">
      <c r="A1721" s="38"/>
      <c r="B1721" s="44"/>
      <c r="C1721" s="302" t="s">
        <v>648</v>
      </c>
      <c r="D1721" s="302" t="s">
        <v>3586</v>
      </c>
      <c r="E1721" s="17" t="s">
        <v>19</v>
      </c>
      <c r="F1721" s="303">
        <v>326</v>
      </c>
      <c r="G1721" s="38"/>
      <c r="H1721" s="44"/>
    </row>
    <row r="1722" s="2" customFormat="1" ht="16.8" customHeight="1">
      <c r="A1722" s="38"/>
      <c r="B1722" s="44"/>
      <c r="C1722" s="298" t="s">
        <v>411</v>
      </c>
      <c r="D1722" s="299" t="s">
        <v>411</v>
      </c>
      <c r="E1722" s="300" t="s">
        <v>19</v>
      </c>
      <c r="F1722" s="301">
        <v>331.80000000000001</v>
      </c>
      <c r="G1722" s="38"/>
      <c r="H1722" s="44"/>
    </row>
    <row r="1723" s="2" customFormat="1" ht="16.8" customHeight="1">
      <c r="A1723" s="38"/>
      <c r="B1723" s="44"/>
      <c r="C1723" s="302" t="s">
        <v>411</v>
      </c>
      <c r="D1723" s="302" t="s">
        <v>3602</v>
      </c>
      <c r="E1723" s="17" t="s">
        <v>19</v>
      </c>
      <c r="F1723" s="303">
        <v>331.80000000000001</v>
      </c>
      <c r="G1723" s="38"/>
      <c r="H1723" s="44"/>
    </row>
    <row r="1724" s="2" customFormat="1" ht="16.8" customHeight="1">
      <c r="A1724" s="38"/>
      <c r="B1724" s="44"/>
      <c r="C1724" s="298" t="s">
        <v>1749</v>
      </c>
      <c r="D1724" s="299" t="s">
        <v>1749</v>
      </c>
      <c r="E1724" s="300" t="s">
        <v>19</v>
      </c>
      <c r="F1724" s="301">
        <v>279</v>
      </c>
      <c r="G1724" s="38"/>
      <c r="H1724" s="44"/>
    </row>
    <row r="1725" s="2" customFormat="1" ht="16.8" customHeight="1">
      <c r="A1725" s="38"/>
      <c r="B1725" s="44"/>
      <c r="C1725" s="302" t="s">
        <v>1749</v>
      </c>
      <c r="D1725" s="302" t="s">
        <v>3604</v>
      </c>
      <c r="E1725" s="17" t="s">
        <v>19</v>
      </c>
      <c r="F1725" s="303">
        <v>279</v>
      </c>
      <c r="G1725" s="38"/>
      <c r="H1725" s="44"/>
    </row>
    <row r="1726" s="2" customFormat="1" ht="16.8" customHeight="1">
      <c r="A1726" s="38"/>
      <c r="B1726" s="44"/>
      <c r="C1726" s="298" t="s">
        <v>317</v>
      </c>
      <c r="D1726" s="299" t="s">
        <v>317</v>
      </c>
      <c r="E1726" s="300" t="s">
        <v>19</v>
      </c>
      <c r="F1726" s="301">
        <v>76.319999999999993</v>
      </c>
      <c r="G1726" s="38"/>
      <c r="H1726" s="44"/>
    </row>
    <row r="1727" s="2" customFormat="1" ht="16.8" customHeight="1">
      <c r="A1727" s="38"/>
      <c r="B1727" s="44"/>
      <c r="C1727" s="302" t="s">
        <v>317</v>
      </c>
      <c r="D1727" s="302" t="s">
        <v>3675</v>
      </c>
      <c r="E1727" s="17" t="s">
        <v>19</v>
      </c>
      <c r="F1727" s="303">
        <v>76.319999999999993</v>
      </c>
      <c r="G1727" s="38"/>
      <c r="H1727" s="44"/>
    </row>
    <row r="1728" s="2" customFormat="1" ht="16.8" customHeight="1">
      <c r="A1728" s="38"/>
      <c r="B1728" s="44"/>
      <c r="C1728" s="298" t="s">
        <v>702</v>
      </c>
      <c r="D1728" s="299" t="s">
        <v>702</v>
      </c>
      <c r="E1728" s="300" t="s">
        <v>19</v>
      </c>
      <c r="F1728" s="301">
        <v>84.700000000000003</v>
      </c>
      <c r="G1728" s="38"/>
      <c r="H1728" s="44"/>
    </row>
    <row r="1729" s="2" customFormat="1" ht="16.8" customHeight="1">
      <c r="A1729" s="38"/>
      <c r="B1729" s="44"/>
      <c r="C1729" s="302" t="s">
        <v>702</v>
      </c>
      <c r="D1729" s="302" t="s">
        <v>3664</v>
      </c>
      <c r="E1729" s="17" t="s">
        <v>19</v>
      </c>
      <c r="F1729" s="303">
        <v>84.700000000000003</v>
      </c>
      <c r="G1729" s="38"/>
      <c r="H1729" s="44"/>
    </row>
    <row r="1730" s="2" customFormat="1" ht="16.8" customHeight="1">
      <c r="A1730" s="38"/>
      <c r="B1730" s="44"/>
      <c r="C1730" s="298" t="s">
        <v>709</v>
      </c>
      <c r="D1730" s="299" t="s">
        <v>709</v>
      </c>
      <c r="E1730" s="300" t="s">
        <v>19</v>
      </c>
      <c r="F1730" s="301">
        <v>130.90000000000001</v>
      </c>
      <c r="G1730" s="38"/>
      <c r="H1730" s="44"/>
    </row>
    <row r="1731" s="2" customFormat="1" ht="16.8" customHeight="1">
      <c r="A1731" s="38"/>
      <c r="B1731" s="44"/>
      <c r="C1731" s="302" t="s">
        <v>709</v>
      </c>
      <c r="D1731" s="302" t="s">
        <v>3659</v>
      </c>
      <c r="E1731" s="17" t="s">
        <v>19</v>
      </c>
      <c r="F1731" s="303">
        <v>130.90000000000001</v>
      </c>
      <c r="G1731" s="38"/>
      <c r="H1731" s="44"/>
    </row>
    <row r="1732" s="2" customFormat="1" ht="16.8" customHeight="1">
      <c r="A1732" s="38"/>
      <c r="B1732" s="44"/>
      <c r="C1732" s="298" t="s">
        <v>716</v>
      </c>
      <c r="D1732" s="299" t="s">
        <v>716</v>
      </c>
      <c r="E1732" s="300" t="s">
        <v>19</v>
      </c>
      <c r="F1732" s="301">
        <v>107.8</v>
      </c>
      <c r="G1732" s="38"/>
      <c r="H1732" s="44"/>
    </row>
    <row r="1733" s="2" customFormat="1" ht="16.8" customHeight="1">
      <c r="A1733" s="38"/>
      <c r="B1733" s="44"/>
      <c r="C1733" s="302" t="s">
        <v>716</v>
      </c>
      <c r="D1733" s="302" t="s">
        <v>3661</v>
      </c>
      <c r="E1733" s="17" t="s">
        <v>19</v>
      </c>
      <c r="F1733" s="303">
        <v>107.8</v>
      </c>
      <c r="G1733" s="38"/>
      <c r="H1733" s="44"/>
    </row>
    <row r="1734" s="2" customFormat="1" ht="16.8" customHeight="1">
      <c r="A1734" s="38"/>
      <c r="B1734" s="44"/>
      <c r="C1734" s="298" t="s">
        <v>1644</v>
      </c>
      <c r="D1734" s="299" t="s">
        <v>1644</v>
      </c>
      <c r="E1734" s="300" t="s">
        <v>19</v>
      </c>
      <c r="F1734" s="301">
        <v>154</v>
      </c>
      <c r="G1734" s="38"/>
      <c r="H1734" s="44"/>
    </row>
    <row r="1735" s="2" customFormat="1" ht="16.8" customHeight="1">
      <c r="A1735" s="38"/>
      <c r="B1735" s="44"/>
      <c r="C1735" s="302" t="s">
        <v>1644</v>
      </c>
      <c r="D1735" s="302" t="s">
        <v>3608</v>
      </c>
      <c r="E1735" s="17" t="s">
        <v>19</v>
      </c>
      <c r="F1735" s="303">
        <v>154</v>
      </c>
      <c r="G1735" s="38"/>
      <c r="H1735" s="44"/>
    </row>
    <row r="1736" s="2" customFormat="1" ht="16.8" customHeight="1">
      <c r="A1736" s="38"/>
      <c r="B1736" s="44"/>
      <c r="C1736" s="298" t="s">
        <v>728</v>
      </c>
      <c r="D1736" s="299" t="s">
        <v>728</v>
      </c>
      <c r="E1736" s="300" t="s">
        <v>19</v>
      </c>
      <c r="F1736" s="301">
        <v>10</v>
      </c>
      <c r="G1736" s="38"/>
      <c r="H1736" s="44"/>
    </row>
    <row r="1737" s="2" customFormat="1" ht="16.8" customHeight="1">
      <c r="A1737" s="38"/>
      <c r="B1737" s="44"/>
      <c r="C1737" s="302" t="s">
        <v>728</v>
      </c>
      <c r="D1737" s="302" t="s">
        <v>362</v>
      </c>
      <c r="E1737" s="17" t="s">
        <v>19</v>
      </c>
      <c r="F1737" s="303">
        <v>10</v>
      </c>
      <c r="G1737" s="38"/>
      <c r="H1737" s="44"/>
    </row>
    <row r="1738" s="2" customFormat="1" ht="16.8" customHeight="1">
      <c r="A1738" s="38"/>
      <c r="B1738" s="44"/>
      <c r="C1738" s="298" t="s">
        <v>1779</v>
      </c>
      <c r="D1738" s="299" t="s">
        <v>1779</v>
      </c>
      <c r="E1738" s="300" t="s">
        <v>19</v>
      </c>
      <c r="F1738" s="301">
        <v>9.5999999999999996</v>
      </c>
      <c r="G1738" s="38"/>
      <c r="H1738" s="44"/>
    </row>
    <row r="1739" s="2" customFormat="1" ht="16.8" customHeight="1">
      <c r="A1739" s="38"/>
      <c r="B1739" s="44"/>
      <c r="C1739" s="302" t="s">
        <v>1779</v>
      </c>
      <c r="D1739" s="302" t="s">
        <v>3615</v>
      </c>
      <c r="E1739" s="17" t="s">
        <v>19</v>
      </c>
      <c r="F1739" s="303">
        <v>9.5999999999999996</v>
      </c>
      <c r="G1739" s="38"/>
      <c r="H1739" s="44"/>
    </row>
    <row r="1740" s="2" customFormat="1" ht="16.8" customHeight="1">
      <c r="A1740" s="38"/>
      <c r="B1740" s="44"/>
      <c r="C1740" s="298" t="s">
        <v>1646</v>
      </c>
      <c r="D1740" s="299" t="s">
        <v>1646</v>
      </c>
      <c r="E1740" s="300" t="s">
        <v>19</v>
      </c>
      <c r="F1740" s="301">
        <v>6.4000000000000004</v>
      </c>
      <c r="G1740" s="38"/>
      <c r="H1740" s="44"/>
    </row>
    <row r="1741" s="2" customFormat="1" ht="16.8" customHeight="1">
      <c r="A1741" s="38"/>
      <c r="B1741" s="44"/>
      <c r="C1741" s="302" t="s">
        <v>1646</v>
      </c>
      <c r="D1741" s="302" t="s">
        <v>3619</v>
      </c>
      <c r="E1741" s="17" t="s">
        <v>19</v>
      </c>
      <c r="F1741" s="303">
        <v>6.4000000000000004</v>
      </c>
      <c r="G1741" s="38"/>
      <c r="H1741" s="44"/>
    </row>
    <row r="1742" s="2" customFormat="1" ht="16.8" customHeight="1">
      <c r="A1742" s="38"/>
      <c r="B1742" s="44"/>
      <c r="C1742" s="298" t="s">
        <v>751</v>
      </c>
      <c r="D1742" s="299" t="s">
        <v>751</v>
      </c>
      <c r="E1742" s="300" t="s">
        <v>19</v>
      </c>
      <c r="F1742" s="301">
        <v>20</v>
      </c>
      <c r="G1742" s="38"/>
      <c r="H1742" s="44"/>
    </row>
    <row r="1743" s="2" customFormat="1" ht="16.8" customHeight="1">
      <c r="A1743" s="38"/>
      <c r="B1743" s="44"/>
      <c r="C1743" s="302" t="s">
        <v>751</v>
      </c>
      <c r="D1743" s="302" t="s">
        <v>3623</v>
      </c>
      <c r="E1743" s="17" t="s">
        <v>19</v>
      </c>
      <c r="F1743" s="303">
        <v>20</v>
      </c>
      <c r="G1743" s="38"/>
      <c r="H1743" s="44"/>
    </row>
    <row r="1744" s="2" customFormat="1" ht="16.8" customHeight="1">
      <c r="A1744" s="38"/>
      <c r="B1744" s="44"/>
      <c r="C1744" s="298" t="s">
        <v>761</v>
      </c>
      <c r="D1744" s="299" t="s">
        <v>761</v>
      </c>
      <c r="E1744" s="300" t="s">
        <v>19</v>
      </c>
      <c r="F1744" s="301">
        <v>7.6799999999999997</v>
      </c>
      <c r="G1744" s="38"/>
      <c r="H1744" s="44"/>
    </row>
    <row r="1745" s="2" customFormat="1" ht="16.8" customHeight="1">
      <c r="A1745" s="38"/>
      <c r="B1745" s="44"/>
      <c r="C1745" s="302" t="s">
        <v>761</v>
      </c>
      <c r="D1745" s="302" t="s">
        <v>3627</v>
      </c>
      <c r="E1745" s="17" t="s">
        <v>19</v>
      </c>
      <c r="F1745" s="303">
        <v>7.6799999999999997</v>
      </c>
      <c r="G1745" s="38"/>
      <c r="H1745" s="44"/>
    </row>
    <row r="1746" s="2" customFormat="1" ht="16.8" customHeight="1">
      <c r="A1746" s="38"/>
      <c r="B1746" s="44"/>
      <c r="C1746" s="298" t="s">
        <v>2071</v>
      </c>
      <c r="D1746" s="299" t="s">
        <v>2071</v>
      </c>
      <c r="E1746" s="300" t="s">
        <v>19</v>
      </c>
      <c r="F1746" s="301">
        <v>180</v>
      </c>
      <c r="G1746" s="38"/>
      <c r="H1746" s="44"/>
    </row>
    <row r="1747" s="2" customFormat="1" ht="16.8" customHeight="1">
      <c r="A1747" s="38"/>
      <c r="B1747" s="44"/>
      <c r="C1747" s="302" t="s">
        <v>2071</v>
      </c>
      <c r="D1747" s="302" t="s">
        <v>3629</v>
      </c>
      <c r="E1747" s="17" t="s">
        <v>19</v>
      </c>
      <c r="F1747" s="303">
        <v>180</v>
      </c>
      <c r="G1747" s="38"/>
      <c r="H1747" s="44"/>
    </row>
    <row r="1748" s="2" customFormat="1" ht="16.8" customHeight="1">
      <c r="A1748" s="38"/>
      <c r="B1748" s="44"/>
      <c r="C1748" s="298" t="s">
        <v>325</v>
      </c>
      <c r="D1748" s="299" t="s">
        <v>325</v>
      </c>
      <c r="E1748" s="300" t="s">
        <v>19</v>
      </c>
      <c r="F1748" s="301">
        <v>189.958</v>
      </c>
      <c r="G1748" s="38"/>
      <c r="H1748" s="44"/>
    </row>
    <row r="1749" s="2" customFormat="1" ht="16.8" customHeight="1">
      <c r="A1749" s="38"/>
      <c r="B1749" s="44"/>
      <c r="C1749" s="302" t="s">
        <v>325</v>
      </c>
      <c r="D1749" s="302" t="s">
        <v>3677</v>
      </c>
      <c r="E1749" s="17" t="s">
        <v>19</v>
      </c>
      <c r="F1749" s="303">
        <v>189.958</v>
      </c>
      <c r="G1749" s="38"/>
      <c r="H1749" s="44"/>
    </row>
    <row r="1750" s="2" customFormat="1" ht="16.8" customHeight="1">
      <c r="A1750" s="38"/>
      <c r="B1750" s="44"/>
      <c r="C1750" s="298" t="s">
        <v>773</v>
      </c>
      <c r="D1750" s="299" t="s">
        <v>773</v>
      </c>
      <c r="E1750" s="300" t="s">
        <v>19</v>
      </c>
      <c r="F1750" s="301">
        <v>395</v>
      </c>
      <c r="G1750" s="38"/>
      <c r="H1750" s="44"/>
    </row>
    <row r="1751" s="2" customFormat="1" ht="16.8" customHeight="1">
      <c r="A1751" s="38"/>
      <c r="B1751" s="44"/>
      <c r="C1751" s="302" t="s">
        <v>773</v>
      </c>
      <c r="D1751" s="302" t="s">
        <v>3631</v>
      </c>
      <c r="E1751" s="17" t="s">
        <v>19</v>
      </c>
      <c r="F1751" s="303">
        <v>395</v>
      </c>
      <c r="G1751" s="38"/>
      <c r="H1751" s="44"/>
    </row>
    <row r="1752" s="2" customFormat="1" ht="16.8" customHeight="1">
      <c r="A1752" s="38"/>
      <c r="B1752" s="44"/>
      <c r="C1752" s="298" t="s">
        <v>780</v>
      </c>
      <c r="D1752" s="299" t="s">
        <v>780</v>
      </c>
      <c r="E1752" s="300" t="s">
        <v>19</v>
      </c>
      <c r="F1752" s="301">
        <v>13.536</v>
      </c>
      <c r="G1752" s="38"/>
      <c r="H1752" s="44"/>
    </row>
    <row r="1753" s="2" customFormat="1" ht="16.8" customHeight="1">
      <c r="A1753" s="38"/>
      <c r="B1753" s="44"/>
      <c r="C1753" s="302" t="s">
        <v>780</v>
      </c>
      <c r="D1753" s="302" t="s">
        <v>3657</v>
      </c>
      <c r="E1753" s="17" t="s">
        <v>19</v>
      </c>
      <c r="F1753" s="303">
        <v>13.536</v>
      </c>
      <c r="G1753" s="38"/>
      <c r="H1753" s="44"/>
    </row>
    <row r="1754" s="2" customFormat="1" ht="16.8" customHeight="1">
      <c r="A1754" s="38"/>
      <c r="B1754" s="44"/>
      <c r="C1754" s="298" t="s">
        <v>788</v>
      </c>
      <c r="D1754" s="299" t="s">
        <v>788</v>
      </c>
      <c r="E1754" s="300" t="s">
        <v>19</v>
      </c>
      <c r="F1754" s="301">
        <v>37</v>
      </c>
      <c r="G1754" s="38"/>
      <c r="H1754" s="44"/>
    </row>
    <row r="1755" s="2" customFormat="1" ht="16.8" customHeight="1">
      <c r="A1755" s="38"/>
      <c r="B1755" s="44"/>
      <c r="C1755" s="302" t="s">
        <v>788</v>
      </c>
      <c r="D1755" s="302" t="s">
        <v>746</v>
      </c>
      <c r="E1755" s="17" t="s">
        <v>19</v>
      </c>
      <c r="F1755" s="303">
        <v>37</v>
      </c>
      <c r="G1755" s="38"/>
      <c r="H1755" s="44"/>
    </row>
    <row r="1756" s="2" customFormat="1" ht="16.8" customHeight="1">
      <c r="A1756" s="38"/>
      <c r="B1756" s="44"/>
      <c r="C1756" s="298" t="s">
        <v>806</v>
      </c>
      <c r="D1756" s="299" t="s">
        <v>806</v>
      </c>
      <c r="E1756" s="300" t="s">
        <v>19</v>
      </c>
      <c r="F1756" s="301">
        <v>316</v>
      </c>
      <c r="G1756" s="38"/>
      <c r="H1756" s="44"/>
    </row>
    <row r="1757" s="2" customFormat="1" ht="16.8" customHeight="1">
      <c r="A1757" s="38"/>
      <c r="B1757" s="44"/>
      <c r="C1757" s="302" t="s">
        <v>806</v>
      </c>
      <c r="D1757" s="302" t="s">
        <v>3635</v>
      </c>
      <c r="E1757" s="17" t="s">
        <v>19</v>
      </c>
      <c r="F1757" s="303">
        <v>316</v>
      </c>
      <c r="G1757" s="38"/>
      <c r="H1757" s="44"/>
    </row>
    <row r="1758" s="2" customFormat="1" ht="16.8" customHeight="1">
      <c r="A1758" s="38"/>
      <c r="B1758" s="44"/>
      <c r="C1758" s="298" t="s">
        <v>334</v>
      </c>
      <c r="D1758" s="299" t="s">
        <v>334</v>
      </c>
      <c r="E1758" s="300" t="s">
        <v>19</v>
      </c>
      <c r="F1758" s="301">
        <v>31.184999999999999</v>
      </c>
      <c r="G1758" s="38"/>
      <c r="H1758" s="44"/>
    </row>
    <row r="1759" s="2" customFormat="1" ht="16.8" customHeight="1">
      <c r="A1759" s="38"/>
      <c r="B1759" s="44"/>
      <c r="C1759" s="302" t="s">
        <v>334</v>
      </c>
      <c r="D1759" s="302" t="s">
        <v>3679</v>
      </c>
      <c r="E1759" s="17" t="s">
        <v>19</v>
      </c>
      <c r="F1759" s="303">
        <v>31.184999999999999</v>
      </c>
      <c r="G1759" s="38"/>
      <c r="H1759" s="44"/>
    </row>
    <row r="1760" s="2" customFormat="1" ht="16.8" customHeight="1">
      <c r="A1760" s="38"/>
      <c r="B1760" s="44"/>
      <c r="C1760" s="298" t="s">
        <v>858</v>
      </c>
      <c r="D1760" s="299" t="s">
        <v>858</v>
      </c>
      <c r="E1760" s="300" t="s">
        <v>19</v>
      </c>
      <c r="F1760" s="301">
        <v>180</v>
      </c>
      <c r="G1760" s="38"/>
      <c r="H1760" s="44"/>
    </row>
    <row r="1761" s="2" customFormat="1" ht="16.8" customHeight="1">
      <c r="A1761" s="38"/>
      <c r="B1761" s="44"/>
      <c r="C1761" s="302" t="s">
        <v>858</v>
      </c>
      <c r="D1761" s="302" t="s">
        <v>3629</v>
      </c>
      <c r="E1761" s="17" t="s">
        <v>19</v>
      </c>
      <c r="F1761" s="303">
        <v>180</v>
      </c>
      <c r="G1761" s="38"/>
      <c r="H1761" s="44"/>
    </row>
    <row r="1762" s="2" customFormat="1" ht="16.8" customHeight="1">
      <c r="A1762" s="38"/>
      <c r="B1762" s="44"/>
      <c r="C1762" s="298" t="s">
        <v>2913</v>
      </c>
      <c r="D1762" s="299" t="s">
        <v>2913</v>
      </c>
      <c r="E1762" s="300" t="s">
        <v>19</v>
      </c>
      <c r="F1762" s="301">
        <v>395</v>
      </c>
      <c r="G1762" s="38"/>
      <c r="H1762" s="44"/>
    </row>
    <row r="1763" s="2" customFormat="1" ht="16.8" customHeight="1">
      <c r="A1763" s="38"/>
      <c r="B1763" s="44"/>
      <c r="C1763" s="302" t="s">
        <v>2913</v>
      </c>
      <c r="D1763" s="302" t="s">
        <v>3631</v>
      </c>
      <c r="E1763" s="17" t="s">
        <v>19</v>
      </c>
      <c r="F1763" s="303">
        <v>395</v>
      </c>
      <c r="G1763" s="38"/>
      <c r="H1763" s="44"/>
    </row>
    <row r="1764" s="2" customFormat="1" ht="16.8" customHeight="1">
      <c r="A1764" s="38"/>
      <c r="B1764" s="44"/>
      <c r="C1764" s="298" t="s">
        <v>869</v>
      </c>
      <c r="D1764" s="299" t="s">
        <v>869</v>
      </c>
      <c r="E1764" s="300" t="s">
        <v>19</v>
      </c>
      <c r="F1764" s="301">
        <v>494.07999999999998</v>
      </c>
      <c r="G1764" s="38"/>
      <c r="H1764" s="44"/>
    </row>
    <row r="1765" s="2" customFormat="1" ht="16.8" customHeight="1">
      <c r="A1765" s="38"/>
      <c r="B1765" s="44"/>
      <c r="C1765" s="302" t="s">
        <v>869</v>
      </c>
      <c r="D1765" s="302" t="s">
        <v>3650</v>
      </c>
      <c r="E1765" s="17" t="s">
        <v>19</v>
      </c>
      <c r="F1765" s="303">
        <v>494.07999999999998</v>
      </c>
      <c r="G1765" s="38"/>
      <c r="H1765" s="44"/>
    </row>
    <row r="1766" s="2" customFormat="1" ht="16.8" customHeight="1">
      <c r="A1766" s="38"/>
      <c r="B1766" s="44"/>
      <c r="C1766" s="298" t="s">
        <v>876</v>
      </c>
      <c r="D1766" s="299" t="s">
        <v>876</v>
      </c>
      <c r="E1766" s="300" t="s">
        <v>19</v>
      </c>
      <c r="F1766" s="301">
        <v>92.799999999999997</v>
      </c>
      <c r="G1766" s="38"/>
      <c r="H1766" s="44"/>
    </row>
    <row r="1767" s="2" customFormat="1" ht="16.8" customHeight="1">
      <c r="A1767" s="38"/>
      <c r="B1767" s="44"/>
      <c r="C1767" s="302" t="s">
        <v>876</v>
      </c>
      <c r="D1767" s="302" t="s">
        <v>3652</v>
      </c>
      <c r="E1767" s="17" t="s">
        <v>19</v>
      </c>
      <c r="F1767" s="303">
        <v>92.799999999999997</v>
      </c>
      <c r="G1767" s="38"/>
      <c r="H1767" s="44"/>
    </row>
    <row r="1768" s="2" customFormat="1" ht="16.8" customHeight="1">
      <c r="A1768" s="38"/>
      <c r="B1768" s="44"/>
      <c r="C1768" s="298" t="s">
        <v>899</v>
      </c>
      <c r="D1768" s="299" t="s">
        <v>899</v>
      </c>
      <c r="E1768" s="300" t="s">
        <v>19</v>
      </c>
      <c r="F1768" s="301">
        <v>259</v>
      </c>
      <c r="G1768" s="38"/>
      <c r="H1768" s="44"/>
    </row>
    <row r="1769" s="2" customFormat="1" ht="16.8" customHeight="1">
      <c r="A1769" s="38"/>
      <c r="B1769" s="44"/>
      <c r="C1769" s="302" t="s">
        <v>899</v>
      </c>
      <c r="D1769" s="302" t="s">
        <v>3655</v>
      </c>
      <c r="E1769" s="17" t="s">
        <v>19</v>
      </c>
      <c r="F1769" s="303">
        <v>259</v>
      </c>
      <c r="G1769" s="38"/>
      <c r="H1769" s="44"/>
    </row>
    <row r="1770" s="2" customFormat="1" ht="26.4" customHeight="1">
      <c r="A1770" s="38"/>
      <c r="B1770" s="44"/>
      <c r="C1770" s="297" t="s">
        <v>6915</v>
      </c>
      <c r="D1770" s="297" t="s">
        <v>156</v>
      </c>
      <c r="E1770" s="38"/>
      <c r="F1770" s="38"/>
      <c r="G1770" s="38"/>
      <c r="H1770" s="44"/>
    </row>
    <row r="1771" s="2" customFormat="1" ht="16.8" customHeight="1">
      <c r="A1771" s="38"/>
      <c r="B1771" s="44"/>
      <c r="C1771" s="298" t="s">
        <v>381</v>
      </c>
      <c r="D1771" s="299" t="s">
        <v>381</v>
      </c>
      <c r="E1771" s="300" t="s">
        <v>19</v>
      </c>
      <c r="F1771" s="301">
        <v>260</v>
      </c>
      <c r="G1771" s="38"/>
      <c r="H1771" s="44"/>
    </row>
    <row r="1772" s="2" customFormat="1" ht="16.8" customHeight="1">
      <c r="A1772" s="38"/>
      <c r="B1772" s="44"/>
      <c r="C1772" s="302" t="s">
        <v>381</v>
      </c>
      <c r="D1772" s="302" t="s">
        <v>3718</v>
      </c>
      <c r="E1772" s="17" t="s">
        <v>19</v>
      </c>
      <c r="F1772" s="303">
        <v>260</v>
      </c>
      <c r="G1772" s="38"/>
      <c r="H1772" s="44"/>
    </row>
    <row r="1773" s="2" customFormat="1" ht="16.8" customHeight="1">
      <c r="A1773" s="38"/>
      <c r="B1773" s="44"/>
      <c r="C1773" s="298" t="s">
        <v>648</v>
      </c>
      <c r="D1773" s="299" t="s">
        <v>648</v>
      </c>
      <c r="E1773" s="300" t="s">
        <v>19</v>
      </c>
      <c r="F1773" s="301">
        <v>336</v>
      </c>
      <c r="G1773" s="38"/>
      <c r="H1773" s="44"/>
    </row>
    <row r="1774" s="2" customFormat="1" ht="16.8" customHeight="1">
      <c r="A1774" s="38"/>
      <c r="B1774" s="44"/>
      <c r="C1774" s="302" t="s">
        <v>648</v>
      </c>
      <c r="D1774" s="302" t="s">
        <v>3731</v>
      </c>
      <c r="E1774" s="17" t="s">
        <v>19</v>
      </c>
      <c r="F1774" s="303">
        <v>336</v>
      </c>
      <c r="G1774" s="38"/>
      <c r="H1774" s="44"/>
    </row>
    <row r="1775" s="2" customFormat="1" ht="16.8" customHeight="1">
      <c r="A1775" s="38"/>
      <c r="B1775" s="44"/>
      <c r="C1775" s="298" t="s">
        <v>1641</v>
      </c>
      <c r="D1775" s="299" t="s">
        <v>1641</v>
      </c>
      <c r="E1775" s="300" t="s">
        <v>19</v>
      </c>
      <c r="F1775" s="301">
        <v>315</v>
      </c>
      <c r="G1775" s="38"/>
      <c r="H1775" s="44"/>
    </row>
    <row r="1776" s="2" customFormat="1" ht="16.8" customHeight="1">
      <c r="A1776" s="38"/>
      <c r="B1776" s="44"/>
      <c r="C1776" s="302" t="s">
        <v>1641</v>
      </c>
      <c r="D1776" s="302" t="s">
        <v>3735</v>
      </c>
      <c r="E1776" s="17" t="s">
        <v>19</v>
      </c>
      <c r="F1776" s="303">
        <v>315</v>
      </c>
      <c r="G1776" s="38"/>
      <c r="H1776" s="44"/>
    </row>
    <row r="1777" s="2" customFormat="1" ht="16.8" customHeight="1">
      <c r="A1777" s="38"/>
      <c r="B1777" s="44"/>
      <c r="C1777" s="298" t="s">
        <v>317</v>
      </c>
      <c r="D1777" s="299" t="s">
        <v>317</v>
      </c>
      <c r="E1777" s="300" t="s">
        <v>19</v>
      </c>
      <c r="F1777" s="301">
        <v>438.74000000000001</v>
      </c>
      <c r="G1777" s="38"/>
      <c r="H1777" s="44"/>
    </row>
    <row r="1778" s="2" customFormat="1" ht="16.8" customHeight="1">
      <c r="A1778" s="38"/>
      <c r="B1778" s="44"/>
      <c r="C1778" s="302" t="s">
        <v>317</v>
      </c>
      <c r="D1778" s="302" t="s">
        <v>3810</v>
      </c>
      <c r="E1778" s="17" t="s">
        <v>19</v>
      </c>
      <c r="F1778" s="303">
        <v>438.74000000000001</v>
      </c>
      <c r="G1778" s="38"/>
      <c r="H1778" s="44"/>
    </row>
    <row r="1779" s="2" customFormat="1" ht="16.8" customHeight="1">
      <c r="A1779" s="38"/>
      <c r="B1779" s="44"/>
      <c r="C1779" s="298" t="s">
        <v>709</v>
      </c>
      <c r="D1779" s="299" t="s">
        <v>709</v>
      </c>
      <c r="E1779" s="300" t="s">
        <v>19</v>
      </c>
      <c r="F1779" s="301">
        <v>279</v>
      </c>
      <c r="G1779" s="38"/>
      <c r="H1779" s="44"/>
    </row>
    <row r="1780" s="2" customFormat="1" ht="16.8" customHeight="1">
      <c r="A1780" s="38"/>
      <c r="B1780" s="44"/>
      <c r="C1780" s="302" t="s">
        <v>709</v>
      </c>
      <c r="D1780" s="302" t="s">
        <v>3746</v>
      </c>
      <c r="E1780" s="17" t="s">
        <v>19</v>
      </c>
      <c r="F1780" s="303">
        <v>279</v>
      </c>
      <c r="G1780" s="38"/>
      <c r="H1780" s="44"/>
    </row>
    <row r="1781" s="2" customFormat="1" ht="16.8" customHeight="1">
      <c r="A1781" s="38"/>
      <c r="B1781" s="44"/>
      <c r="C1781" s="298" t="s">
        <v>1644</v>
      </c>
      <c r="D1781" s="299" t="s">
        <v>1644</v>
      </c>
      <c r="E1781" s="300" t="s">
        <v>19</v>
      </c>
      <c r="F1781" s="301">
        <v>470</v>
      </c>
      <c r="G1781" s="38"/>
      <c r="H1781" s="44"/>
    </row>
    <row r="1782" s="2" customFormat="1" ht="16.8" customHeight="1">
      <c r="A1782" s="38"/>
      <c r="B1782" s="44"/>
      <c r="C1782" s="302" t="s">
        <v>1644</v>
      </c>
      <c r="D1782" s="302" t="s">
        <v>3749</v>
      </c>
      <c r="E1782" s="17" t="s">
        <v>19</v>
      </c>
      <c r="F1782" s="303">
        <v>470</v>
      </c>
      <c r="G1782" s="38"/>
      <c r="H1782" s="44"/>
    </row>
    <row r="1783" s="2" customFormat="1" ht="16.8" customHeight="1">
      <c r="A1783" s="38"/>
      <c r="B1783" s="44"/>
      <c r="C1783" s="298" t="s">
        <v>728</v>
      </c>
      <c r="D1783" s="299" t="s">
        <v>728</v>
      </c>
      <c r="E1783" s="300" t="s">
        <v>19</v>
      </c>
      <c r="F1783" s="301">
        <v>188</v>
      </c>
      <c r="G1783" s="38"/>
      <c r="H1783" s="44"/>
    </row>
    <row r="1784" s="2" customFormat="1" ht="16.8" customHeight="1">
      <c r="A1784" s="38"/>
      <c r="B1784" s="44"/>
      <c r="C1784" s="302" t="s">
        <v>728</v>
      </c>
      <c r="D1784" s="302" t="s">
        <v>3753</v>
      </c>
      <c r="E1784" s="17" t="s">
        <v>19</v>
      </c>
      <c r="F1784" s="303">
        <v>188</v>
      </c>
      <c r="G1784" s="38"/>
      <c r="H1784" s="44"/>
    </row>
    <row r="1785" s="2" customFormat="1" ht="16.8" customHeight="1">
      <c r="A1785" s="38"/>
      <c r="B1785" s="44"/>
      <c r="C1785" s="298" t="s">
        <v>1779</v>
      </c>
      <c r="D1785" s="299" t="s">
        <v>1779</v>
      </c>
      <c r="E1785" s="300" t="s">
        <v>19</v>
      </c>
      <c r="F1785" s="301">
        <v>258.5</v>
      </c>
      <c r="G1785" s="38"/>
      <c r="H1785" s="44"/>
    </row>
    <row r="1786" s="2" customFormat="1" ht="16.8" customHeight="1">
      <c r="A1786" s="38"/>
      <c r="B1786" s="44"/>
      <c r="C1786" s="302" t="s">
        <v>1779</v>
      </c>
      <c r="D1786" s="302" t="s">
        <v>3756</v>
      </c>
      <c r="E1786" s="17" t="s">
        <v>19</v>
      </c>
      <c r="F1786" s="303">
        <v>258.5</v>
      </c>
      <c r="G1786" s="38"/>
      <c r="H1786" s="44"/>
    </row>
    <row r="1787" s="2" customFormat="1" ht="16.8" customHeight="1">
      <c r="A1787" s="38"/>
      <c r="B1787" s="44"/>
      <c r="C1787" s="298" t="s">
        <v>1646</v>
      </c>
      <c r="D1787" s="299" t="s">
        <v>1646</v>
      </c>
      <c r="E1787" s="300" t="s">
        <v>19</v>
      </c>
      <c r="F1787" s="301">
        <v>399.5</v>
      </c>
      <c r="G1787" s="38"/>
      <c r="H1787" s="44"/>
    </row>
    <row r="1788" s="2" customFormat="1" ht="16.8" customHeight="1">
      <c r="A1788" s="38"/>
      <c r="B1788" s="44"/>
      <c r="C1788" s="302" t="s">
        <v>1646</v>
      </c>
      <c r="D1788" s="302" t="s">
        <v>3759</v>
      </c>
      <c r="E1788" s="17" t="s">
        <v>19</v>
      </c>
      <c r="F1788" s="303">
        <v>399.5</v>
      </c>
      <c r="G1788" s="38"/>
      <c r="H1788" s="44"/>
    </row>
    <row r="1789" s="2" customFormat="1" ht="16.8" customHeight="1">
      <c r="A1789" s="38"/>
      <c r="B1789" s="44"/>
      <c r="C1789" s="298" t="s">
        <v>751</v>
      </c>
      <c r="D1789" s="299" t="s">
        <v>751</v>
      </c>
      <c r="E1789" s="300" t="s">
        <v>19</v>
      </c>
      <c r="F1789" s="301">
        <v>329</v>
      </c>
      <c r="G1789" s="38"/>
      <c r="H1789" s="44"/>
    </row>
    <row r="1790" s="2" customFormat="1" ht="16.8" customHeight="1">
      <c r="A1790" s="38"/>
      <c r="B1790" s="44"/>
      <c r="C1790" s="302" t="s">
        <v>751</v>
      </c>
      <c r="D1790" s="302" t="s">
        <v>3762</v>
      </c>
      <c r="E1790" s="17" t="s">
        <v>19</v>
      </c>
      <c r="F1790" s="303">
        <v>329</v>
      </c>
      <c r="G1790" s="38"/>
      <c r="H1790" s="44"/>
    </row>
    <row r="1791" s="2" customFormat="1" ht="16.8" customHeight="1">
      <c r="A1791" s="38"/>
      <c r="B1791" s="44"/>
      <c r="C1791" s="298" t="s">
        <v>761</v>
      </c>
      <c r="D1791" s="299" t="s">
        <v>761</v>
      </c>
      <c r="E1791" s="300" t="s">
        <v>19</v>
      </c>
      <c r="F1791" s="301">
        <v>4.4000000000000004</v>
      </c>
      <c r="G1791" s="38"/>
      <c r="H1791" s="44"/>
    </row>
    <row r="1792" s="2" customFormat="1" ht="16.8" customHeight="1">
      <c r="A1792" s="38"/>
      <c r="B1792" s="44"/>
      <c r="C1792" s="302" t="s">
        <v>761</v>
      </c>
      <c r="D1792" s="302" t="s">
        <v>3764</v>
      </c>
      <c r="E1792" s="17" t="s">
        <v>19</v>
      </c>
      <c r="F1792" s="303">
        <v>4.4000000000000004</v>
      </c>
      <c r="G1792" s="38"/>
      <c r="H1792" s="44"/>
    </row>
    <row r="1793" s="2" customFormat="1" ht="16.8" customHeight="1">
      <c r="A1793" s="38"/>
      <c r="B1793" s="44"/>
      <c r="C1793" s="298" t="s">
        <v>2071</v>
      </c>
      <c r="D1793" s="299" t="s">
        <v>2071</v>
      </c>
      <c r="E1793" s="300" t="s">
        <v>19</v>
      </c>
      <c r="F1793" s="301">
        <v>7.6799999999999997</v>
      </c>
      <c r="G1793" s="38"/>
      <c r="H1793" s="44"/>
    </row>
    <row r="1794" s="2" customFormat="1" ht="16.8" customHeight="1">
      <c r="A1794" s="38"/>
      <c r="B1794" s="44"/>
      <c r="C1794" s="302" t="s">
        <v>2071</v>
      </c>
      <c r="D1794" s="302" t="s">
        <v>3766</v>
      </c>
      <c r="E1794" s="17" t="s">
        <v>19</v>
      </c>
      <c r="F1794" s="303">
        <v>7.6799999999999997</v>
      </c>
      <c r="G1794" s="38"/>
      <c r="H1794" s="44"/>
    </row>
    <row r="1795" s="2" customFormat="1" ht="16.8" customHeight="1">
      <c r="A1795" s="38"/>
      <c r="B1795" s="44"/>
      <c r="C1795" s="298" t="s">
        <v>325</v>
      </c>
      <c r="D1795" s="299" t="s">
        <v>325</v>
      </c>
      <c r="E1795" s="300" t="s">
        <v>19</v>
      </c>
      <c r="F1795" s="301">
        <v>133.25399999999999</v>
      </c>
      <c r="G1795" s="38"/>
      <c r="H1795" s="44"/>
    </row>
    <row r="1796" s="2" customFormat="1" ht="16.8" customHeight="1">
      <c r="A1796" s="38"/>
      <c r="B1796" s="44"/>
      <c r="C1796" s="302" t="s">
        <v>325</v>
      </c>
      <c r="D1796" s="302" t="s">
        <v>3812</v>
      </c>
      <c r="E1796" s="17" t="s">
        <v>19</v>
      </c>
      <c r="F1796" s="303">
        <v>133.25399999999999</v>
      </c>
      <c r="G1796" s="38"/>
      <c r="H1796" s="44"/>
    </row>
    <row r="1797" s="2" customFormat="1" ht="16.8" customHeight="1">
      <c r="A1797" s="38"/>
      <c r="B1797" s="44"/>
      <c r="C1797" s="298" t="s">
        <v>773</v>
      </c>
      <c r="D1797" s="299" t="s">
        <v>773</v>
      </c>
      <c r="E1797" s="300" t="s">
        <v>19</v>
      </c>
      <c r="F1797" s="301">
        <v>11</v>
      </c>
      <c r="G1797" s="38"/>
      <c r="H1797" s="44"/>
    </row>
    <row r="1798" s="2" customFormat="1" ht="16.8" customHeight="1">
      <c r="A1798" s="38"/>
      <c r="B1798" s="44"/>
      <c r="C1798" s="302" t="s">
        <v>773</v>
      </c>
      <c r="D1798" s="302" t="s">
        <v>367</v>
      </c>
      <c r="E1798" s="17" t="s">
        <v>19</v>
      </c>
      <c r="F1798" s="303">
        <v>11</v>
      </c>
      <c r="G1798" s="38"/>
      <c r="H1798" s="44"/>
    </row>
    <row r="1799" s="2" customFormat="1" ht="16.8" customHeight="1">
      <c r="A1799" s="38"/>
      <c r="B1799" s="44"/>
      <c r="C1799" s="298" t="s">
        <v>780</v>
      </c>
      <c r="D1799" s="299" t="s">
        <v>780</v>
      </c>
      <c r="E1799" s="300" t="s">
        <v>19</v>
      </c>
      <c r="F1799" s="301">
        <v>265</v>
      </c>
      <c r="G1799" s="38"/>
      <c r="H1799" s="44"/>
    </row>
    <row r="1800" s="2" customFormat="1" ht="16.8" customHeight="1">
      <c r="A1800" s="38"/>
      <c r="B1800" s="44"/>
      <c r="C1800" s="302" t="s">
        <v>780</v>
      </c>
      <c r="D1800" s="302" t="s">
        <v>3769</v>
      </c>
      <c r="E1800" s="17" t="s">
        <v>19</v>
      </c>
      <c r="F1800" s="303">
        <v>265</v>
      </c>
      <c r="G1800" s="38"/>
      <c r="H1800" s="44"/>
    </row>
    <row r="1801" s="2" customFormat="1" ht="16.8" customHeight="1">
      <c r="A1801" s="38"/>
      <c r="B1801" s="44"/>
      <c r="C1801" s="298" t="s">
        <v>788</v>
      </c>
      <c r="D1801" s="299" t="s">
        <v>788</v>
      </c>
      <c r="E1801" s="300" t="s">
        <v>19</v>
      </c>
      <c r="F1801" s="301">
        <v>235</v>
      </c>
      <c r="G1801" s="38"/>
      <c r="H1801" s="44"/>
    </row>
    <row r="1802" s="2" customFormat="1" ht="16.8" customHeight="1">
      <c r="A1802" s="38"/>
      <c r="B1802" s="44"/>
      <c r="C1802" s="302" t="s">
        <v>788</v>
      </c>
      <c r="D1802" s="302" t="s">
        <v>3771</v>
      </c>
      <c r="E1802" s="17" t="s">
        <v>19</v>
      </c>
      <c r="F1802" s="303">
        <v>235</v>
      </c>
      <c r="G1802" s="38"/>
      <c r="H1802" s="44"/>
    </row>
    <row r="1803" s="2" customFormat="1" ht="16.8" customHeight="1">
      <c r="A1803" s="38"/>
      <c r="B1803" s="44"/>
      <c r="C1803" s="298" t="s">
        <v>799</v>
      </c>
      <c r="D1803" s="299" t="s">
        <v>799</v>
      </c>
      <c r="E1803" s="300" t="s">
        <v>19</v>
      </c>
      <c r="F1803" s="301">
        <v>9.9480000000000004</v>
      </c>
      <c r="G1803" s="38"/>
      <c r="H1803" s="44"/>
    </row>
    <row r="1804" s="2" customFormat="1" ht="16.8" customHeight="1">
      <c r="A1804" s="38"/>
      <c r="B1804" s="44"/>
      <c r="C1804" s="302" t="s">
        <v>799</v>
      </c>
      <c r="D1804" s="302" t="s">
        <v>3773</v>
      </c>
      <c r="E1804" s="17" t="s">
        <v>19</v>
      </c>
      <c r="F1804" s="303">
        <v>9.9480000000000004</v>
      </c>
      <c r="G1804" s="38"/>
      <c r="H1804" s="44"/>
    </row>
    <row r="1805" s="2" customFormat="1" ht="16.8" customHeight="1">
      <c r="A1805" s="38"/>
      <c r="B1805" s="44"/>
      <c r="C1805" s="298" t="s">
        <v>806</v>
      </c>
      <c r="D1805" s="299" t="s">
        <v>806</v>
      </c>
      <c r="E1805" s="300" t="s">
        <v>19</v>
      </c>
      <c r="F1805" s="301">
        <v>10.560000000000001</v>
      </c>
      <c r="G1805" s="38"/>
      <c r="H1805" s="44"/>
    </row>
    <row r="1806" s="2" customFormat="1" ht="16.8" customHeight="1">
      <c r="A1806" s="38"/>
      <c r="B1806" s="44"/>
      <c r="C1806" s="302" t="s">
        <v>806</v>
      </c>
      <c r="D1806" s="302" t="s">
        <v>3775</v>
      </c>
      <c r="E1806" s="17" t="s">
        <v>19</v>
      </c>
      <c r="F1806" s="303">
        <v>10.560000000000001</v>
      </c>
      <c r="G1806" s="38"/>
      <c r="H1806" s="44"/>
    </row>
    <row r="1807" s="2" customFormat="1" ht="16.8" customHeight="1">
      <c r="A1807" s="38"/>
      <c r="B1807" s="44"/>
      <c r="C1807" s="298" t="s">
        <v>1845</v>
      </c>
      <c r="D1807" s="299" t="s">
        <v>1845</v>
      </c>
      <c r="E1807" s="300" t="s">
        <v>19</v>
      </c>
      <c r="F1807" s="301">
        <v>7.04</v>
      </c>
      <c r="G1807" s="38"/>
      <c r="H1807" s="44"/>
    </row>
    <row r="1808" s="2" customFormat="1" ht="16.8" customHeight="1">
      <c r="A1808" s="38"/>
      <c r="B1808" s="44"/>
      <c r="C1808" s="302" t="s">
        <v>1845</v>
      </c>
      <c r="D1808" s="302" t="s">
        <v>3777</v>
      </c>
      <c r="E1808" s="17" t="s">
        <v>19</v>
      </c>
      <c r="F1808" s="303">
        <v>7.04</v>
      </c>
      <c r="G1808" s="38"/>
      <c r="H1808" s="44"/>
    </row>
    <row r="1809" s="2" customFormat="1" ht="16.8" customHeight="1">
      <c r="A1809" s="38"/>
      <c r="B1809" s="44"/>
      <c r="C1809" s="298" t="s">
        <v>825</v>
      </c>
      <c r="D1809" s="299" t="s">
        <v>825</v>
      </c>
      <c r="E1809" s="300" t="s">
        <v>19</v>
      </c>
      <c r="F1809" s="301">
        <v>22</v>
      </c>
      <c r="G1809" s="38"/>
      <c r="H1809" s="44"/>
    </row>
    <row r="1810" s="2" customFormat="1" ht="16.8" customHeight="1">
      <c r="A1810" s="38"/>
      <c r="B1810" s="44"/>
      <c r="C1810" s="302" t="s">
        <v>825</v>
      </c>
      <c r="D1810" s="302" t="s">
        <v>3779</v>
      </c>
      <c r="E1810" s="17" t="s">
        <v>19</v>
      </c>
      <c r="F1810" s="303">
        <v>22</v>
      </c>
      <c r="G1810" s="38"/>
      <c r="H1810" s="44"/>
    </row>
    <row r="1811" s="2" customFormat="1" ht="16.8" customHeight="1">
      <c r="A1811" s="38"/>
      <c r="B1811" s="44"/>
      <c r="C1811" s="298" t="s">
        <v>427</v>
      </c>
      <c r="D1811" s="299" t="s">
        <v>427</v>
      </c>
      <c r="E1811" s="300" t="s">
        <v>19</v>
      </c>
      <c r="F1811" s="301">
        <v>74</v>
      </c>
      <c r="G1811" s="38"/>
      <c r="H1811" s="44"/>
    </row>
    <row r="1812" s="2" customFormat="1" ht="16.8" customHeight="1">
      <c r="A1812" s="38"/>
      <c r="B1812" s="44"/>
      <c r="C1812" s="302" t="s">
        <v>427</v>
      </c>
      <c r="D1812" s="302" t="s">
        <v>3782</v>
      </c>
      <c r="E1812" s="17" t="s">
        <v>19</v>
      </c>
      <c r="F1812" s="303">
        <v>74</v>
      </c>
      <c r="G1812" s="38"/>
      <c r="H1812" s="44"/>
    </row>
    <row r="1813" s="2" customFormat="1" ht="16.8" customHeight="1">
      <c r="A1813" s="38"/>
      <c r="B1813" s="44"/>
      <c r="C1813" s="298" t="s">
        <v>858</v>
      </c>
      <c r="D1813" s="299" t="s">
        <v>858</v>
      </c>
      <c r="E1813" s="300" t="s">
        <v>19</v>
      </c>
      <c r="F1813" s="301">
        <v>279</v>
      </c>
      <c r="G1813" s="38"/>
      <c r="H1813" s="44"/>
    </row>
    <row r="1814" s="2" customFormat="1" ht="16.8" customHeight="1">
      <c r="A1814" s="38"/>
      <c r="B1814" s="44"/>
      <c r="C1814" s="302" t="s">
        <v>858</v>
      </c>
      <c r="D1814" s="302" t="s">
        <v>3746</v>
      </c>
      <c r="E1814" s="17" t="s">
        <v>19</v>
      </c>
      <c r="F1814" s="303">
        <v>279</v>
      </c>
      <c r="G1814" s="38"/>
      <c r="H1814" s="44"/>
    </row>
    <row r="1815" s="2" customFormat="1" ht="16.8" customHeight="1">
      <c r="A1815" s="38"/>
      <c r="B1815" s="44"/>
      <c r="C1815" s="298" t="s">
        <v>2913</v>
      </c>
      <c r="D1815" s="299" t="s">
        <v>2913</v>
      </c>
      <c r="E1815" s="300" t="s">
        <v>19</v>
      </c>
      <c r="F1815" s="301">
        <v>279</v>
      </c>
      <c r="G1815" s="38"/>
      <c r="H1815" s="44"/>
    </row>
    <row r="1816" s="2" customFormat="1" ht="16.8" customHeight="1">
      <c r="A1816" s="38"/>
      <c r="B1816" s="44"/>
      <c r="C1816" s="302" t="s">
        <v>2913</v>
      </c>
      <c r="D1816" s="302" t="s">
        <v>3746</v>
      </c>
      <c r="E1816" s="17" t="s">
        <v>19</v>
      </c>
      <c r="F1816" s="303">
        <v>279</v>
      </c>
      <c r="G1816" s="38"/>
      <c r="H1816" s="44"/>
    </row>
    <row r="1817" s="2" customFormat="1" ht="16.8" customHeight="1">
      <c r="A1817" s="38"/>
      <c r="B1817" s="44"/>
      <c r="C1817" s="298" t="s">
        <v>876</v>
      </c>
      <c r="D1817" s="299" t="s">
        <v>876</v>
      </c>
      <c r="E1817" s="300" t="s">
        <v>19</v>
      </c>
      <c r="F1817" s="301">
        <v>97.5</v>
      </c>
      <c r="G1817" s="38"/>
      <c r="H1817" s="44"/>
    </row>
    <row r="1818" s="2" customFormat="1" ht="16.8" customHeight="1">
      <c r="A1818" s="38"/>
      <c r="B1818" s="44"/>
      <c r="C1818" s="302" t="s">
        <v>876</v>
      </c>
      <c r="D1818" s="302" t="s">
        <v>3789</v>
      </c>
      <c r="E1818" s="17" t="s">
        <v>19</v>
      </c>
      <c r="F1818" s="303">
        <v>97.5</v>
      </c>
      <c r="G1818" s="38"/>
      <c r="H1818" s="44"/>
    </row>
    <row r="1819" s="2" customFormat="1" ht="16.8" customHeight="1">
      <c r="A1819" s="38"/>
      <c r="B1819" s="44"/>
      <c r="C1819" s="298" t="s">
        <v>891</v>
      </c>
      <c r="D1819" s="299" t="s">
        <v>891</v>
      </c>
      <c r="E1819" s="300" t="s">
        <v>19</v>
      </c>
      <c r="F1819" s="301">
        <v>265</v>
      </c>
      <c r="G1819" s="38"/>
      <c r="H1819" s="44"/>
    </row>
    <row r="1820" s="2" customFormat="1" ht="16.8" customHeight="1">
      <c r="A1820" s="38"/>
      <c r="B1820" s="44"/>
      <c r="C1820" s="302" t="s">
        <v>891</v>
      </c>
      <c r="D1820" s="302" t="s">
        <v>3769</v>
      </c>
      <c r="E1820" s="17" t="s">
        <v>19</v>
      </c>
      <c r="F1820" s="303">
        <v>265</v>
      </c>
      <c r="G1820" s="38"/>
      <c r="H1820" s="44"/>
    </row>
    <row r="1821" s="2" customFormat="1" ht="16.8" customHeight="1">
      <c r="A1821" s="38"/>
      <c r="B1821" s="44"/>
      <c r="C1821" s="298" t="s">
        <v>899</v>
      </c>
      <c r="D1821" s="299" t="s">
        <v>899</v>
      </c>
      <c r="E1821" s="300" t="s">
        <v>19</v>
      </c>
      <c r="F1821" s="301">
        <v>235</v>
      </c>
      <c r="G1821" s="38"/>
      <c r="H1821" s="44"/>
    </row>
    <row r="1822" s="2" customFormat="1" ht="16.8" customHeight="1">
      <c r="A1822" s="38"/>
      <c r="B1822" s="44"/>
      <c r="C1822" s="302" t="s">
        <v>899</v>
      </c>
      <c r="D1822" s="302" t="s">
        <v>3771</v>
      </c>
      <c r="E1822" s="17" t="s">
        <v>19</v>
      </c>
      <c r="F1822" s="303">
        <v>235</v>
      </c>
      <c r="G1822" s="38"/>
      <c r="H1822" s="44"/>
    </row>
    <row r="1823" s="2" customFormat="1" ht="16.8" customHeight="1">
      <c r="A1823" s="38"/>
      <c r="B1823" s="44"/>
      <c r="C1823" s="298" t="s">
        <v>2173</v>
      </c>
      <c r="D1823" s="299" t="s">
        <v>2173</v>
      </c>
      <c r="E1823" s="300" t="s">
        <v>19</v>
      </c>
      <c r="F1823" s="301">
        <v>7.6799999999999997</v>
      </c>
      <c r="G1823" s="38"/>
      <c r="H1823" s="44"/>
    </row>
    <row r="1824" s="2" customFormat="1" ht="16.8" customHeight="1">
      <c r="A1824" s="38"/>
      <c r="B1824" s="44"/>
      <c r="C1824" s="302" t="s">
        <v>2173</v>
      </c>
      <c r="D1824" s="302" t="s">
        <v>3766</v>
      </c>
      <c r="E1824" s="17" t="s">
        <v>19</v>
      </c>
      <c r="F1824" s="303">
        <v>7.6799999999999997</v>
      </c>
      <c r="G1824" s="38"/>
      <c r="H1824" s="44"/>
    </row>
    <row r="1825" s="2" customFormat="1" ht="16.8" customHeight="1">
      <c r="A1825" s="38"/>
      <c r="B1825" s="44"/>
      <c r="C1825" s="298" t="s">
        <v>1827</v>
      </c>
      <c r="D1825" s="299" t="s">
        <v>1827</v>
      </c>
      <c r="E1825" s="300" t="s">
        <v>19</v>
      </c>
      <c r="F1825" s="301">
        <v>525.32000000000005</v>
      </c>
      <c r="G1825" s="38"/>
      <c r="H1825" s="44"/>
    </row>
    <row r="1826" s="2" customFormat="1" ht="16.8" customHeight="1">
      <c r="A1826" s="38"/>
      <c r="B1826" s="44"/>
      <c r="C1826" s="302" t="s">
        <v>1827</v>
      </c>
      <c r="D1826" s="302" t="s">
        <v>3797</v>
      </c>
      <c r="E1826" s="17" t="s">
        <v>19</v>
      </c>
      <c r="F1826" s="303">
        <v>525.32000000000005</v>
      </c>
      <c r="G1826" s="38"/>
      <c r="H1826" s="44"/>
    </row>
    <row r="1827" s="2" customFormat="1" ht="16.8" customHeight="1">
      <c r="A1827" s="38"/>
      <c r="B1827" s="44"/>
      <c r="C1827" s="298" t="s">
        <v>916</v>
      </c>
      <c r="D1827" s="299" t="s">
        <v>916</v>
      </c>
      <c r="E1827" s="300" t="s">
        <v>19</v>
      </c>
      <c r="F1827" s="301">
        <v>2</v>
      </c>
      <c r="G1827" s="38"/>
      <c r="H1827" s="44"/>
    </row>
    <row r="1828" s="2" customFormat="1" ht="16.8" customHeight="1">
      <c r="A1828" s="38"/>
      <c r="B1828" s="44"/>
      <c r="C1828" s="302" t="s">
        <v>916</v>
      </c>
      <c r="D1828" s="302" t="s">
        <v>3799</v>
      </c>
      <c r="E1828" s="17" t="s">
        <v>19</v>
      </c>
      <c r="F1828" s="303">
        <v>2</v>
      </c>
      <c r="G1828" s="38"/>
      <c r="H1828" s="44"/>
    </row>
    <row r="1829" s="2" customFormat="1" ht="16.8" customHeight="1">
      <c r="A1829" s="38"/>
      <c r="B1829" s="44"/>
      <c r="C1829" s="298" t="s">
        <v>923</v>
      </c>
      <c r="D1829" s="299" t="s">
        <v>923</v>
      </c>
      <c r="E1829" s="300" t="s">
        <v>19</v>
      </c>
      <c r="F1829" s="301">
        <v>3.2000000000000002</v>
      </c>
      <c r="G1829" s="38"/>
      <c r="H1829" s="44"/>
    </row>
    <row r="1830" s="2" customFormat="1" ht="16.8" customHeight="1">
      <c r="A1830" s="38"/>
      <c r="B1830" s="44"/>
      <c r="C1830" s="302" t="s">
        <v>923</v>
      </c>
      <c r="D1830" s="302" t="s">
        <v>3801</v>
      </c>
      <c r="E1830" s="17" t="s">
        <v>19</v>
      </c>
      <c r="F1830" s="303">
        <v>3.2000000000000002</v>
      </c>
      <c r="G1830" s="38"/>
      <c r="H1830" s="44"/>
    </row>
    <row r="1831" s="2" customFormat="1" ht="16.8" customHeight="1">
      <c r="A1831" s="38"/>
      <c r="B1831" s="44"/>
      <c r="C1831" s="298" t="s">
        <v>938</v>
      </c>
      <c r="D1831" s="299" t="s">
        <v>938</v>
      </c>
      <c r="E1831" s="300" t="s">
        <v>19</v>
      </c>
      <c r="F1831" s="301">
        <v>31</v>
      </c>
      <c r="G1831" s="38"/>
      <c r="H1831" s="44"/>
    </row>
    <row r="1832" s="2" customFormat="1" ht="16.8" customHeight="1">
      <c r="A1832" s="38"/>
      <c r="B1832" s="44"/>
      <c r="C1832" s="302" t="s">
        <v>938</v>
      </c>
      <c r="D1832" s="302" t="s">
        <v>3804</v>
      </c>
      <c r="E1832" s="17" t="s">
        <v>19</v>
      </c>
      <c r="F1832" s="303">
        <v>31</v>
      </c>
      <c r="G1832" s="38"/>
      <c r="H1832" s="44"/>
    </row>
    <row r="1833" s="2" customFormat="1" ht="26.4" customHeight="1">
      <c r="A1833" s="38"/>
      <c r="B1833" s="44"/>
      <c r="C1833" s="297" t="s">
        <v>6916</v>
      </c>
      <c r="D1833" s="297" t="s">
        <v>162</v>
      </c>
      <c r="E1833" s="38"/>
      <c r="F1833" s="38"/>
      <c r="G1833" s="38"/>
      <c r="H1833" s="44"/>
    </row>
    <row r="1834" s="2" customFormat="1" ht="16.8" customHeight="1">
      <c r="A1834" s="38"/>
      <c r="B1834" s="44"/>
      <c r="C1834" s="298" t="s">
        <v>239</v>
      </c>
      <c r="D1834" s="299" t="s">
        <v>239</v>
      </c>
      <c r="E1834" s="300" t="s">
        <v>19</v>
      </c>
      <c r="F1834" s="301">
        <v>5583</v>
      </c>
      <c r="G1834" s="38"/>
      <c r="H1834" s="44"/>
    </row>
    <row r="1835" s="2" customFormat="1" ht="16.8" customHeight="1">
      <c r="A1835" s="38"/>
      <c r="B1835" s="44"/>
      <c r="C1835" s="302" t="s">
        <v>19</v>
      </c>
      <c r="D1835" s="302" t="s">
        <v>3988</v>
      </c>
      <c r="E1835" s="17" t="s">
        <v>19</v>
      </c>
      <c r="F1835" s="303">
        <v>0</v>
      </c>
      <c r="G1835" s="38"/>
      <c r="H1835" s="44"/>
    </row>
    <row r="1836" s="2" customFormat="1" ht="16.8" customHeight="1">
      <c r="A1836" s="38"/>
      <c r="B1836" s="44"/>
      <c r="C1836" s="302" t="s">
        <v>19</v>
      </c>
      <c r="D1836" s="302" t="s">
        <v>3991</v>
      </c>
      <c r="E1836" s="17" t="s">
        <v>19</v>
      </c>
      <c r="F1836" s="303">
        <v>0</v>
      </c>
      <c r="G1836" s="38"/>
      <c r="H1836" s="44"/>
    </row>
    <row r="1837" s="2" customFormat="1" ht="16.8" customHeight="1">
      <c r="A1837" s="38"/>
      <c r="B1837" s="44"/>
      <c r="C1837" s="302" t="s">
        <v>19</v>
      </c>
      <c r="D1837" s="302" t="s">
        <v>3994</v>
      </c>
      <c r="E1837" s="17" t="s">
        <v>19</v>
      </c>
      <c r="F1837" s="303">
        <v>0</v>
      </c>
      <c r="G1837" s="38"/>
      <c r="H1837" s="44"/>
    </row>
    <row r="1838" s="2" customFormat="1" ht="16.8" customHeight="1">
      <c r="A1838" s="38"/>
      <c r="B1838" s="44"/>
      <c r="C1838" s="302" t="s">
        <v>239</v>
      </c>
      <c r="D1838" s="302" t="s">
        <v>3997</v>
      </c>
      <c r="E1838" s="17" t="s">
        <v>19</v>
      </c>
      <c r="F1838" s="303">
        <v>5583</v>
      </c>
      <c r="G1838" s="38"/>
      <c r="H1838" s="44"/>
    </row>
    <row r="1839" s="2" customFormat="1" ht="16.8" customHeight="1">
      <c r="A1839" s="38"/>
      <c r="B1839" s="44"/>
      <c r="C1839" s="304" t="s">
        <v>6864</v>
      </c>
      <c r="D1839" s="38"/>
      <c r="E1839" s="38"/>
      <c r="F1839" s="38"/>
      <c r="G1839" s="38"/>
      <c r="H1839" s="44"/>
    </row>
    <row r="1840" s="2" customFormat="1" ht="16.8" customHeight="1">
      <c r="A1840" s="38"/>
      <c r="B1840" s="44"/>
      <c r="C1840" s="302" t="s">
        <v>3980</v>
      </c>
      <c r="D1840" s="302" t="s">
        <v>3981</v>
      </c>
      <c r="E1840" s="17" t="s">
        <v>391</v>
      </c>
      <c r="F1840" s="303">
        <v>5583</v>
      </c>
      <c r="G1840" s="38"/>
      <c r="H1840" s="44"/>
    </row>
    <row r="1841" s="2" customFormat="1" ht="16.8" customHeight="1">
      <c r="A1841" s="38"/>
      <c r="B1841" s="44"/>
      <c r="C1841" s="298" t="s">
        <v>1574</v>
      </c>
      <c r="D1841" s="299" t="s">
        <v>1574</v>
      </c>
      <c r="E1841" s="300" t="s">
        <v>19</v>
      </c>
      <c r="F1841" s="301">
        <v>131.25</v>
      </c>
      <c r="G1841" s="38"/>
      <c r="H1841" s="44"/>
    </row>
    <row r="1842" s="2" customFormat="1" ht="16.8" customHeight="1">
      <c r="A1842" s="38"/>
      <c r="B1842" s="44"/>
      <c r="C1842" s="302" t="s">
        <v>1574</v>
      </c>
      <c r="D1842" s="302" t="s">
        <v>4071</v>
      </c>
      <c r="E1842" s="17" t="s">
        <v>19</v>
      </c>
      <c r="F1842" s="303">
        <v>131.25</v>
      </c>
      <c r="G1842" s="38"/>
      <c r="H1842" s="44"/>
    </row>
    <row r="1843" s="2" customFormat="1" ht="16.8" customHeight="1">
      <c r="A1843" s="38"/>
      <c r="B1843" s="44"/>
      <c r="C1843" s="304" t="s">
        <v>6864</v>
      </c>
      <c r="D1843" s="38"/>
      <c r="E1843" s="38"/>
      <c r="F1843" s="38"/>
      <c r="G1843" s="38"/>
      <c r="H1843" s="44"/>
    </row>
    <row r="1844" s="2" customFormat="1" ht="16.8" customHeight="1">
      <c r="A1844" s="38"/>
      <c r="B1844" s="44"/>
      <c r="C1844" s="302" t="s">
        <v>1900</v>
      </c>
      <c r="D1844" s="302" t="s">
        <v>4069</v>
      </c>
      <c r="E1844" s="17" t="s">
        <v>293</v>
      </c>
      <c r="F1844" s="303">
        <v>131.25</v>
      </c>
      <c r="G1844" s="38"/>
      <c r="H1844" s="44"/>
    </row>
    <row r="1845" s="2" customFormat="1" ht="16.8" customHeight="1">
      <c r="A1845" s="38"/>
      <c r="B1845" s="44"/>
      <c r="C1845" s="298" t="s">
        <v>372</v>
      </c>
      <c r="D1845" s="299" t="s">
        <v>372</v>
      </c>
      <c r="E1845" s="300" t="s">
        <v>19</v>
      </c>
      <c r="F1845" s="301">
        <v>131.25</v>
      </c>
      <c r="G1845" s="38"/>
      <c r="H1845" s="44"/>
    </row>
    <row r="1846" s="2" customFormat="1" ht="16.8" customHeight="1">
      <c r="A1846" s="38"/>
      <c r="B1846" s="44"/>
      <c r="C1846" s="302" t="s">
        <v>372</v>
      </c>
      <c r="D1846" s="302" t="s">
        <v>4071</v>
      </c>
      <c r="E1846" s="17" t="s">
        <v>19</v>
      </c>
      <c r="F1846" s="303">
        <v>131.25</v>
      </c>
      <c r="G1846" s="38"/>
      <c r="H1846" s="44"/>
    </row>
    <row r="1847" s="2" customFormat="1" ht="16.8" customHeight="1">
      <c r="A1847" s="38"/>
      <c r="B1847" s="44"/>
      <c r="C1847" s="304" t="s">
        <v>6864</v>
      </c>
      <c r="D1847" s="38"/>
      <c r="E1847" s="38"/>
      <c r="F1847" s="38"/>
      <c r="G1847" s="38"/>
      <c r="H1847" s="44"/>
    </row>
    <row r="1848" s="2" customFormat="1" ht="16.8" customHeight="1">
      <c r="A1848" s="38"/>
      <c r="B1848" s="44"/>
      <c r="C1848" s="302" t="s">
        <v>1916</v>
      </c>
      <c r="D1848" s="302" t="s">
        <v>4073</v>
      </c>
      <c r="E1848" s="17" t="s">
        <v>293</v>
      </c>
      <c r="F1848" s="303">
        <v>131.25</v>
      </c>
      <c r="G1848" s="38"/>
      <c r="H1848" s="44"/>
    </row>
    <row r="1849" s="2" customFormat="1" ht="16.8" customHeight="1">
      <c r="A1849" s="38"/>
      <c r="B1849" s="44"/>
      <c r="C1849" s="298" t="s">
        <v>381</v>
      </c>
      <c r="D1849" s="299" t="s">
        <v>381</v>
      </c>
      <c r="E1849" s="300" t="s">
        <v>19</v>
      </c>
      <c r="F1849" s="301">
        <v>53.25</v>
      </c>
      <c r="G1849" s="38"/>
      <c r="H1849" s="44"/>
    </row>
    <row r="1850" s="2" customFormat="1" ht="16.8" customHeight="1">
      <c r="A1850" s="38"/>
      <c r="B1850" s="44"/>
      <c r="C1850" s="302" t="s">
        <v>381</v>
      </c>
      <c r="D1850" s="302" t="s">
        <v>4077</v>
      </c>
      <c r="E1850" s="17" t="s">
        <v>19</v>
      </c>
      <c r="F1850" s="303">
        <v>53.25</v>
      </c>
      <c r="G1850" s="38"/>
      <c r="H1850" s="44"/>
    </row>
    <row r="1851" s="2" customFormat="1" ht="16.8" customHeight="1">
      <c r="A1851" s="38"/>
      <c r="B1851" s="44"/>
      <c r="C1851" s="304" t="s">
        <v>6864</v>
      </c>
      <c r="D1851" s="38"/>
      <c r="E1851" s="38"/>
      <c r="F1851" s="38"/>
      <c r="G1851" s="38"/>
      <c r="H1851" s="44"/>
    </row>
    <row r="1852" s="2" customFormat="1" ht="16.8" customHeight="1">
      <c r="A1852" s="38"/>
      <c r="B1852" s="44"/>
      <c r="C1852" s="302" t="s">
        <v>2277</v>
      </c>
      <c r="D1852" s="302" t="s">
        <v>4075</v>
      </c>
      <c r="E1852" s="17" t="s">
        <v>391</v>
      </c>
      <c r="F1852" s="303">
        <v>53.25</v>
      </c>
      <c r="G1852" s="38"/>
      <c r="H1852" s="44"/>
    </row>
    <row r="1853" s="2" customFormat="1" ht="16.8" customHeight="1">
      <c r="A1853" s="38"/>
      <c r="B1853" s="44"/>
      <c r="C1853" s="298" t="s">
        <v>306</v>
      </c>
      <c r="D1853" s="299" t="s">
        <v>306</v>
      </c>
      <c r="E1853" s="300" t="s">
        <v>19</v>
      </c>
      <c r="F1853" s="301">
        <v>1668</v>
      </c>
      <c r="G1853" s="38"/>
      <c r="H1853" s="44"/>
    </row>
    <row r="1854" s="2" customFormat="1" ht="16.8" customHeight="1">
      <c r="A1854" s="38"/>
      <c r="B1854" s="44"/>
      <c r="C1854" s="302" t="s">
        <v>306</v>
      </c>
      <c r="D1854" s="302" t="s">
        <v>4010</v>
      </c>
      <c r="E1854" s="17" t="s">
        <v>19</v>
      </c>
      <c r="F1854" s="303">
        <v>1668</v>
      </c>
      <c r="G1854" s="38"/>
      <c r="H1854" s="44"/>
    </row>
    <row r="1855" s="2" customFormat="1" ht="16.8" customHeight="1">
      <c r="A1855" s="38"/>
      <c r="B1855" s="44"/>
      <c r="C1855" s="304" t="s">
        <v>6864</v>
      </c>
      <c r="D1855" s="38"/>
      <c r="E1855" s="38"/>
      <c r="F1855" s="38"/>
      <c r="G1855" s="38"/>
      <c r="H1855" s="44"/>
    </row>
    <row r="1856" s="2" customFormat="1" ht="16.8" customHeight="1">
      <c r="A1856" s="38"/>
      <c r="B1856" s="44"/>
      <c r="C1856" s="302" t="s">
        <v>4002</v>
      </c>
      <c r="D1856" s="302" t="s">
        <v>4003</v>
      </c>
      <c r="E1856" s="17" t="s">
        <v>391</v>
      </c>
      <c r="F1856" s="303">
        <v>1668</v>
      </c>
      <c r="G1856" s="38"/>
      <c r="H1856" s="44"/>
    </row>
    <row r="1857" s="2" customFormat="1" ht="16.8" customHeight="1">
      <c r="A1857" s="38"/>
      <c r="B1857" s="44"/>
      <c r="C1857" s="298" t="s">
        <v>1641</v>
      </c>
      <c r="D1857" s="299" t="s">
        <v>1641</v>
      </c>
      <c r="E1857" s="300" t="s">
        <v>19</v>
      </c>
      <c r="F1857" s="301">
        <v>1032.7000000000001</v>
      </c>
      <c r="G1857" s="38"/>
      <c r="H1857" s="44"/>
    </row>
    <row r="1858" s="2" customFormat="1" ht="16.8" customHeight="1">
      <c r="A1858" s="38"/>
      <c r="B1858" s="44"/>
      <c r="C1858" s="302" t="s">
        <v>1641</v>
      </c>
      <c r="D1858" s="302" t="s">
        <v>4111</v>
      </c>
      <c r="E1858" s="17" t="s">
        <v>19</v>
      </c>
      <c r="F1858" s="303">
        <v>1032.7000000000001</v>
      </c>
      <c r="G1858" s="38"/>
      <c r="H1858" s="44"/>
    </row>
    <row r="1859" s="2" customFormat="1" ht="16.8" customHeight="1">
      <c r="A1859" s="38"/>
      <c r="B1859" s="44"/>
      <c r="C1859" s="304" t="s">
        <v>6864</v>
      </c>
      <c r="D1859" s="38"/>
      <c r="E1859" s="38"/>
      <c r="F1859" s="38"/>
      <c r="G1859" s="38"/>
      <c r="H1859" s="44"/>
    </row>
    <row r="1860" s="2" customFormat="1" ht="16.8" customHeight="1">
      <c r="A1860" s="38"/>
      <c r="B1860" s="44"/>
      <c r="C1860" s="302" t="s">
        <v>2829</v>
      </c>
      <c r="D1860" s="302" t="s">
        <v>4109</v>
      </c>
      <c r="E1860" s="17" t="s">
        <v>391</v>
      </c>
      <c r="F1860" s="303">
        <v>1032.7000000000001</v>
      </c>
      <c r="G1860" s="38"/>
      <c r="H1860" s="44"/>
    </row>
    <row r="1861" s="2" customFormat="1" ht="16.8" customHeight="1">
      <c r="A1861" s="38"/>
      <c r="B1861" s="44"/>
      <c r="C1861" s="298" t="s">
        <v>317</v>
      </c>
      <c r="D1861" s="299" t="s">
        <v>317</v>
      </c>
      <c r="E1861" s="300" t="s">
        <v>19</v>
      </c>
      <c r="F1861" s="301">
        <v>462</v>
      </c>
      <c r="G1861" s="38"/>
      <c r="H1861" s="44"/>
    </row>
    <row r="1862" s="2" customFormat="1" ht="16.8" customHeight="1">
      <c r="A1862" s="38"/>
      <c r="B1862" s="44"/>
      <c r="C1862" s="302" t="s">
        <v>317</v>
      </c>
      <c r="D1862" s="302" t="s">
        <v>4019</v>
      </c>
      <c r="E1862" s="17" t="s">
        <v>19</v>
      </c>
      <c r="F1862" s="303">
        <v>462</v>
      </c>
      <c r="G1862" s="38"/>
      <c r="H1862" s="44"/>
    </row>
    <row r="1863" s="2" customFormat="1" ht="16.8" customHeight="1">
      <c r="A1863" s="38"/>
      <c r="B1863" s="44"/>
      <c r="C1863" s="304" t="s">
        <v>6864</v>
      </c>
      <c r="D1863" s="38"/>
      <c r="E1863" s="38"/>
      <c r="F1863" s="38"/>
      <c r="G1863" s="38"/>
      <c r="H1863" s="44"/>
    </row>
    <row r="1864" s="2" customFormat="1" ht="16.8" customHeight="1">
      <c r="A1864" s="38"/>
      <c r="B1864" s="44"/>
      <c r="C1864" s="302" t="s">
        <v>4014</v>
      </c>
      <c r="D1864" s="302" t="s">
        <v>4015</v>
      </c>
      <c r="E1864" s="17" t="s">
        <v>391</v>
      </c>
      <c r="F1864" s="303">
        <v>2222</v>
      </c>
      <c r="G1864" s="38"/>
      <c r="H1864" s="44"/>
    </row>
    <row r="1865" s="2" customFormat="1" ht="16.8" customHeight="1">
      <c r="A1865" s="38"/>
      <c r="B1865" s="44"/>
      <c r="C1865" s="298" t="s">
        <v>702</v>
      </c>
      <c r="D1865" s="299" t="s">
        <v>702</v>
      </c>
      <c r="E1865" s="300" t="s">
        <v>19</v>
      </c>
      <c r="F1865" s="301">
        <v>487.5</v>
      </c>
      <c r="G1865" s="38"/>
      <c r="H1865" s="44"/>
    </row>
    <row r="1866" s="2" customFormat="1" ht="16.8" customHeight="1">
      <c r="A1866" s="38"/>
      <c r="B1866" s="44"/>
      <c r="C1866" s="302" t="s">
        <v>702</v>
      </c>
      <c r="D1866" s="302" t="s">
        <v>4128</v>
      </c>
      <c r="E1866" s="17" t="s">
        <v>19</v>
      </c>
      <c r="F1866" s="303">
        <v>487.5</v>
      </c>
      <c r="G1866" s="38"/>
      <c r="H1866" s="44"/>
    </row>
    <row r="1867" s="2" customFormat="1" ht="16.8" customHeight="1">
      <c r="A1867" s="38"/>
      <c r="B1867" s="44"/>
      <c r="C1867" s="304" t="s">
        <v>6864</v>
      </c>
      <c r="D1867" s="38"/>
      <c r="E1867" s="38"/>
      <c r="F1867" s="38"/>
      <c r="G1867" s="38"/>
      <c r="H1867" s="44"/>
    </row>
    <row r="1868" s="2" customFormat="1" ht="16.8" customHeight="1">
      <c r="A1868" s="38"/>
      <c r="B1868" s="44"/>
      <c r="C1868" s="302" t="s">
        <v>4124</v>
      </c>
      <c r="D1868" s="302" t="s">
        <v>4125</v>
      </c>
      <c r="E1868" s="17" t="s">
        <v>299</v>
      </c>
      <c r="F1868" s="303">
        <v>1816.7000000000001</v>
      </c>
      <c r="G1868" s="38"/>
      <c r="H1868" s="44"/>
    </row>
    <row r="1869" s="2" customFormat="1" ht="16.8" customHeight="1">
      <c r="A1869" s="38"/>
      <c r="B1869" s="44"/>
      <c r="C1869" s="298" t="s">
        <v>751</v>
      </c>
      <c r="D1869" s="299" t="s">
        <v>751</v>
      </c>
      <c r="E1869" s="300" t="s">
        <v>19</v>
      </c>
      <c r="F1869" s="301">
        <v>63.990000000000002</v>
      </c>
      <c r="G1869" s="38"/>
      <c r="H1869" s="44"/>
    </row>
    <row r="1870" s="2" customFormat="1" ht="16.8" customHeight="1">
      <c r="A1870" s="38"/>
      <c r="B1870" s="44"/>
      <c r="C1870" s="302" t="s">
        <v>19</v>
      </c>
      <c r="D1870" s="302" t="s">
        <v>4159</v>
      </c>
      <c r="E1870" s="17" t="s">
        <v>19</v>
      </c>
      <c r="F1870" s="303">
        <v>0</v>
      </c>
      <c r="G1870" s="38"/>
      <c r="H1870" s="44"/>
    </row>
    <row r="1871" s="2" customFormat="1" ht="16.8" customHeight="1">
      <c r="A1871" s="38"/>
      <c r="B1871" s="44"/>
      <c r="C1871" s="302" t="s">
        <v>751</v>
      </c>
      <c r="D1871" s="302" t="s">
        <v>4160</v>
      </c>
      <c r="E1871" s="17" t="s">
        <v>19</v>
      </c>
      <c r="F1871" s="303">
        <v>63.990000000000002</v>
      </c>
      <c r="G1871" s="38"/>
      <c r="H1871" s="44"/>
    </row>
    <row r="1872" s="2" customFormat="1" ht="16.8" customHeight="1">
      <c r="A1872" s="38"/>
      <c r="B1872" s="44"/>
      <c r="C1872" s="304" t="s">
        <v>6864</v>
      </c>
      <c r="D1872" s="38"/>
      <c r="E1872" s="38"/>
      <c r="F1872" s="38"/>
      <c r="G1872" s="38"/>
      <c r="H1872" s="44"/>
    </row>
    <row r="1873" s="2" customFormat="1" ht="16.8" customHeight="1">
      <c r="A1873" s="38"/>
      <c r="B1873" s="44"/>
      <c r="C1873" s="302" t="s">
        <v>4156</v>
      </c>
      <c r="D1873" s="302" t="s">
        <v>6917</v>
      </c>
      <c r="E1873" s="17" t="s">
        <v>299</v>
      </c>
      <c r="F1873" s="303">
        <v>2193.2240000000002</v>
      </c>
      <c r="G1873" s="38"/>
      <c r="H1873" s="44"/>
    </row>
    <row r="1874" s="2" customFormat="1" ht="16.8" customHeight="1">
      <c r="A1874" s="38"/>
      <c r="B1874" s="44"/>
      <c r="C1874" s="298" t="s">
        <v>2071</v>
      </c>
      <c r="D1874" s="299" t="s">
        <v>2071</v>
      </c>
      <c r="E1874" s="300" t="s">
        <v>19</v>
      </c>
      <c r="F1874" s="301">
        <v>3.9929999999999999</v>
      </c>
      <c r="G1874" s="38"/>
      <c r="H1874" s="44"/>
    </row>
    <row r="1875" s="2" customFormat="1" ht="16.8" customHeight="1">
      <c r="A1875" s="38"/>
      <c r="B1875" s="44"/>
      <c r="C1875" s="302" t="s">
        <v>19</v>
      </c>
      <c r="D1875" s="302" t="s">
        <v>4201</v>
      </c>
      <c r="E1875" s="17" t="s">
        <v>19</v>
      </c>
      <c r="F1875" s="303">
        <v>0</v>
      </c>
      <c r="G1875" s="38"/>
      <c r="H1875" s="44"/>
    </row>
    <row r="1876" s="2" customFormat="1" ht="16.8" customHeight="1">
      <c r="A1876" s="38"/>
      <c r="B1876" s="44"/>
      <c r="C1876" s="302" t="s">
        <v>19</v>
      </c>
      <c r="D1876" s="302" t="s">
        <v>4202</v>
      </c>
      <c r="E1876" s="17" t="s">
        <v>19</v>
      </c>
      <c r="F1876" s="303">
        <v>0</v>
      </c>
      <c r="G1876" s="38"/>
      <c r="H1876" s="44"/>
    </row>
    <row r="1877" s="2" customFormat="1" ht="16.8" customHeight="1">
      <c r="A1877" s="38"/>
      <c r="B1877" s="44"/>
      <c r="C1877" s="302" t="s">
        <v>2071</v>
      </c>
      <c r="D1877" s="302" t="s">
        <v>4203</v>
      </c>
      <c r="E1877" s="17" t="s">
        <v>19</v>
      </c>
      <c r="F1877" s="303">
        <v>3.9929999999999999</v>
      </c>
      <c r="G1877" s="38"/>
      <c r="H1877" s="44"/>
    </row>
    <row r="1878" s="2" customFormat="1" ht="16.8" customHeight="1">
      <c r="A1878" s="38"/>
      <c r="B1878" s="44"/>
      <c r="C1878" s="304" t="s">
        <v>6864</v>
      </c>
      <c r="D1878" s="38"/>
      <c r="E1878" s="38"/>
      <c r="F1878" s="38"/>
      <c r="G1878" s="38"/>
      <c r="H1878" s="44"/>
    </row>
    <row r="1879" s="2" customFormat="1" ht="16.8" customHeight="1">
      <c r="A1879" s="38"/>
      <c r="B1879" s="44"/>
      <c r="C1879" s="302" t="s">
        <v>4197</v>
      </c>
      <c r="D1879" s="302" t="s">
        <v>4198</v>
      </c>
      <c r="E1879" s="17" t="s">
        <v>4199</v>
      </c>
      <c r="F1879" s="303">
        <v>229.24799999999999</v>
      </c>
      <c r="G1879" s="38"/>
      <c r="H1879" s="44"/>
    </row>
    <row r="1880" s="2" customFormat="1" ht="16.8" customHeight="1">
      <c r="A1880" s="38"/>
      <c r="B1880" s="44"/>
      <c r="C1880" s="298" t="s">
        <v>325</v>
      </c>
      <c r="D1880" s="299" t="s">
        <v>325</v>
      </c>
      <c r="E1880" s="300" t="s">
        <v>19</v>
      </c>
      <c r="F1880" s="301">
        <v>1760</v>
      </c>
      <c r="G1880" s="38"/>
      <c r="H1880" s="44"/>
    </row>
    <row r="1881" s="2" customFormat="1" ht="16.8" customHeight="1">
      <c r="A1881" s="38"/>
      <c r="B1881" s="44"/>
      <c r="C1881" s="302" t="s">
        <v>325</v>
      </c>
      <c r="D1881" s="302" t="s">
        <v>4031</v>
      </c>
      <c r="E1881" s="17" t="s">
        <v>19</v>
      </c>
      <c r="F1881" s="303">
        <v>1760</v>
      </c>
      <c r="G1881" s="38"/>
      <c r="H1881" s="44"/>
    </row>
    <row r="1882" s="2" customFormat="1" ht="16.8" customHeight="1">
      <c r="A1882" s="38"/>
      <c r="B1882" s="44"/>
      <c r="C1882" s="304" t="s">
        <v>6864</v>
      </c>
      <c r="D1882" s="38"/>
      <c r="E1882" s="38"/>
      <c r="F1882" s="38"/>
      <c r="G1882" s="38"/>
      <c r="H1882" s="44"/>
    </row>
    <row r="1883" s="2" customFormat="1" ht="16.8" customHeight="1">
      <c r="A1883" s="38"/>
      <c r="B1883" s="44"/>
      <c r="C1883" s="302" t="s">
        <v>4025</v>
      </c>
      <c r="D1883" s="302" t="s">
        <v>4026</v>
      </c>
      <c r="E1883" s="17" t="s">
        <v>391</v>
      </c>
      <c r="F1883" s="303">
        <v>1760</v>
      </c>
      <c r="G1883" s="38"/>
      <c r="H1883" s="44"/>
    </row>
    <row r="1884" s="2" customFormat="1" ht="16.8" customHeight="1">
      <c r="A1884" s="38"/>
      <c r="B1884" s="44"/>
      <c r="C1884" s="298" t="s">
        <v>788</v>
      </c>
      <c r="D1884" s="299" t="s">
        <v>788</v>
      </c>
      <c r="E1884" s="300" t="s">
        <v>19</v>
      </c>
      <c r="F1884" s="301">
        <v>273.19999999999999</v>
      </c>
      <c r="G1884" s="38"/>
      <c r="H1884" s="44"/>
    </row>
    <row r="1885" s="2" customFormat="1" ht="16.8" customHeight="1">
      <c r="A1885" s="38"/>
      <c r="B1885" s="44"/>
      <c r="C1885" s="302" t="s">
        <v>788</v>
      </c>
      <c r="D1885" s="302" t="s">
        <v>4245</v>
      </c>
      <c r="E1885" s="17" t="s">
        <v>19</v>
      </c>
      <c r="F1885" s="303">
        <v>273.19999999999999</v>
      </c>
      <c r="G1885" s="38"/>
      <c r="H1885" s="44"/>
    </row>
    <row r="1886" s="2" customFormat="1" ht="16.8" customHeight="1">
      <c r="A1886" s="38"/>
      <c r="B1886" s="44"/>
      <c r="C1886" s="304" t="s">
        <v>6864</v>
      </c>
      <c r="D1886" s="38"/>
      <c r="E1886" s="38"/>
      <c r="F1886" s="38"/>
      <c r="G1886" s="38"/>
      <c r="H1886" s="44"/>
    </row>
    <row r="1887" s="2" customFormat="1" ht="16.8" customHeight="1">
      <c r="A1887" s="38"/>
      <c r="B1887" s="44"/>
      <c r="C1887" s="302" t="s">
        <v>4241</v>
      </c>
      <c r="D1887" s="302" t="s">
        <v>4242</v>
      </c>
      <c r="E1887" s="17" t="s">
        <v>299</v>
      </c>
      <c r="F1887" s="303">
        <v>1535.4000000000001</v>
      </c>
      <c r="G1887" s="38"/>
      <c r="H1887" s="44"/>
    </row>
    <row r="1888" s="2" customFormat="1" ht="16.8" customHeight="1">
      <c r="A1888" s="38"/>
      <c r="B1888" s="44"/>
      <c r="C1888" s="298" t="s">
        <v>825</v>
      </c>
      <c r="D1888" s="299" t="s">
        <v>825</v>
      </c>
      <c r="E1888" s="300" t="s">
        <v>19</v>
      </c>
      <c r="F1888" s="301">
        <v>13.59</v>
      </c>
      <c r="G1888" s="38"/>
      <c r="H1888" s="44"/>
    </row>
    <row r="1889" s="2" customFormat="1" ht="16.8" customHeight="1">
      <c r="A1889" s="38"/>
      <c r="B1889" s="44"/>
      <c r="C1889" s="302" t="s">
        <v>19</v>
      </c>
      <c r="D1889" s="302" t="s">
        <v>4265</v>
      </c>
      <c r="E1889" s="17" t="s">
        <v>19</v>
      </c>
      <c r="F1889" s="303">
        <v>0</v>
      </c>
      <c r="G1889" s="38"/>
      <c r="H1889" s="44"/>
    </row>
    <row r="1890" s="2" customFormat="1" ht="16.8" customHeight="1">
      <c r="A1890" s="38"/>
      <c r="B1890" s="44"/>
      <c r="C1890" s="302" t="s">
        <v>825</v>
      </c>
      <c r="D1890" s="302" t="s">
        <v>4266</v>
      </c>
      <c r="E1890" s="17" t="s">
        <v>19</v>
      </c>
      <c r="F1890" s="303">
        <v>13.59</v>
      </c>
      <c r="G1890" s="38"/>
      <c r="H1890" s="44"/>
    </row>
    <row r="1891" s="2" customFormat="1" ht="16.8" customHeight="1">
      <c r="A1891" s="38"/>
      <c r="B1891" s="44"/>
      <c r="C1891" s="304" t="s">
        <v>6864</v>
      </c>
      <c r="D1891" s="38"/>
      <c r="E1891" s="38"/>
      <c r="F1891" s="38"/>
      <c r="G1891" s="38"/>
      <c r="H1891" s="44"/>
    </row>
    <row r="1892" s="2" customFormat="1" ht="16.8" customHeight="1">
      <c r="A1892" s="38"/>
      <c r="B1892" s="44"/>
      <c r="C1892" s="302" t="s">
        <v>4262</v>
      </c>
      <c r="D1892" s="302" t="s">
        <v>4263</v>
      </c>
      <c r="E1892" s="17" t="s">
        <v>299</v>
      </c>
      <c r="F1892" s="303">
        <v>865.83100000000002</v>
      </c>
      <c r="G1892" s="38"/>
      <c r="H1892" s="44"/>
    </row>
    <row r="1893" s="2" customFormat="1" ht="16.8" customHeight="1">
      <c r="A1893" s="38"/>
      <c r="B1893" s="44"/>
      <c r="C1893" s="298" t="s">
        <v>427</v>
      </c>
      <c r="D1893" s="299" t="s">
        <v>427</v>
      </c>
      <c r="E1893" s="300" t="s">
        <v>19</v>
      </c>
      <c r="F1893" s="301">
        <v>366.19999999999999</v>
      </c>
      <c r="G1893" s="38"/>
      <c r="H1893" s="44"/>
    </row>
    <row r="1894" s="2" customFormat="1" ht="16.8" customHeight="1">
      <c r="A1894" s="38"/>
      <c r="B1894" s="44"/>
      <c r="C1894" s="302" t="s">
        <v>427</v>
      </c>
      <c r="D1894" s="302" t="s">
        <v>4307</v>
      </c>
      <c r="E1894" s="17" t="s">
        <v>19</v>
      </c>
      <c r="F1894" s="303">
        <v>366.19999999999999</v>
      </c>
      <c r="G1894" s="38"/>
      <c r="H1894" s="44"/>
    </row>
    <row r="1895" s="2" customFormat="1" ht="16.8" customHeight="1">
      <c r="A1895" s="38"/>
      <c r="B1895" s="44"/>
      <c r="C1895" s="304" t="s">
        <v>6864</v>
      </c>
      <c r="D1895" s="38"/>
      <c r="E1895" s="38"/>
      <c r="F1895" s="38"/>
      <c r="G1895" s="38"/>
      <c r="H1895" s="44"/>
    </row>
    <row r="1896" s="2" customFormat="1" ht="16.8" customHeight="1">
      <c r="A1896" s="38"/>
      <c r="B1896" s="44"/>
      <c r="C1896" s="302" t="s">
        <v>4303</v>
      </c>
      <c r="D1896" s="302" t="s">
        <v>4304</v>
      </c>
      <c r="E1896" s="17" t="s">
        <v>299</v>
      </c>
      <c r="F1896" s="303">
        <v>666.70000000000005</v>
      </c>
      <c r="G1896" s="38"/>
      <c r="H1896" s="44"/>
    </row>
    <row r="1897" s="2" customFormat="1" ht="16.8" customHeight="1">
      <c r="A1897" s="38"/>
      <c r="B1897" s="44"/>
      <c r="C1897" s="298" t="s">
        <v>334</v>
      </c>
      <c r="D1897" s="299" t="s">
        <v>334</v>
      </c>
      <c r="E1897" s="300" t="s">
        <v>19</v>
      </c>
      <c r="F1897" s="301">
        <v>97.400000000000006</v>
      </c>
      <c r="G1897" s="38"/>
      <c r="H1897" s="44"/>
    </row>
    <row r="1898" s="2" customFormat="1" ht="16.8" customHeight="1">
      <c r="A1898" s="38"/>
      <c r="B1898" s="44"/>
      <c r="C1898" s="302" t="s">
        <v>334</v>
      </c>
      <c r="D1898" s="302" t="s">
        <v>4042</v>
      </c>
      <c r="E1898" s="17" t="s">
        <v>19</v>
      </c>
      <c r="F1898" s="303">
        <v>97.400000000000006</v>
      </c>
      <c r="G1898" s="38"/>
      <c r="H1898" s="44"/>
    </row>
    <row r="1899" s="2" customFormat="1" ht="16.8" customHeight="1">
      <c r="A1899" s="38"/>
      <c r="B1899" s="44"/>
      <c r="C1899" s="304" t="s">
        <v>6864</v>
      </c>
      <c r="D1899" s="38"/>
      <c r="E1899" s="38"/>
      <c r="F1899" s="38"/>
      <c r="G1899" s="38"/>
      <c r="H1899" s="44"/>
    </row>
    <row r="1900" s="2" customFormat="1" ht="16.8" customHeight="1">
      <c r="A1900" s="38"/>
      <c r="B1900" s="44"/>
      <c r="C1900" s="302" t="s">
        <v>4035</v>
      </c>
      <c r="D1900" s="302" t="s">
        <v>4036</v>
      </c>
      <c r="E1900" s="17" t="s">
        <v>299</v>
      </c>
      <c r="F1900" s="303">
        <v>97.400000000000006</v>
      </c>
      <c r="G1900" s="38"/>
      <c r="H1900" s="44"/>
    </row>
    <row r="1901" s="2" customFormat="1" ht="16.8" customHeight="1">
      <c r="A1901" s="38"/>
      <c r="B1901" s="44"/>
      <c r="C1901" s="298" t="s">
        <v>884</v>
      </c>
      <c r="D1901" s="299" t="s">
        <v>884</v>
      </c>
      <c r="E1901" s="300" t="s">
        <v>19</v>
      </c>
      <c r="F1901" s="301">
        <v>135</v>
      </c>
      <c r="G1901" s="38"/>
      <c r="H1901" s="44"/>
    </row>
    <row r="1902" s="2" customFormat="1" ht="16.8" customHeight="1">
      <c r="A1902" s="38"/>
      <c r="B1902" s="44"/>
      <c r="C1902" s="302" t="s">
        <v>884</v>
      </c>
      <c r="D1902" s="302" t="s">
        <v>1212</v>
      </c>
      <c r="E1902" s="17" t="s">
        <v>19</v>
      </c>
      <c r="F1902" s="303">
        <v>135</v>
      </c>
      <c r="G1902" s="38"/>
      <c r="H1902" s="44"/>
    </row>
    <row r="1903" s="2" customFormat="1" ht="16.8" customHeight="1">
      <c r="A1903" s="38"/>
      <c r="B1903" s="44"/>
      <c r="C1903" s="304" t="s">
        <v>6864</v>
      </c>
      <c r="D1903" s="38"/>
      <c r="E1903" s="38"/>
      <c r="F1903" s="38"/>
      <c r="G1903" s="38"/>
      <c r="H1903" s="44"/>
    </row>
    <row r="1904" s="2" customFormat="1" ht="16.8" customHeight="1">
      <c r="A1904" s="38"/>
      <c r="B1904" s="44"/>
      <c r="C1904" s="302" t="s">
        <v>4335</v>
      </c>
      <c r="D1904" s="302" t="s">
        <v>4336</v>
      </c>
      <c r="E1904" s="17" t="s">
        <v>341</v>
      </c>
      <c r="F1904" s="303">
        <v>135</v>
      </c>
      <c r="G1904" s="38"/>
      <c r="H1904" s="44"/>
    </row>
    <row r="1905" s="2" customFormat="1" ht="16.8" customHeight="1">
      <c r="A1905" s="38"/>
      <c r="B1905" s="44"/>
      <c r="C1905" s="298" t="s">
        <v>982</v>
      </c>
      <c r="D1905" s="299" t="s">
        <v>982</v>
      </c>
      <c r="E1905" s="300" t="s">
        <v>19</v>
      </c>
      <c r="F1905" s="301">
        <v>24.5</v>
      </c>
      <c r="G1905" s="38"/>
      <c r="H1905" s="44"/>
    </row>
    <row r="1906" s="2" customFormat="1" ht="16.8" customHeight="1">
      <c r="A1906" s="38"/>
      <c r="B1906" s="44"/>
      <c r="C1906" s="302" t="s">
        <v>19</v>
      </c>
      <c r="D1906" s="302" t="s">
        <v>4393</v>
      </c>
      <c r="E1906" s="17" t="s">
        <v>19</v>
      </c>
      <c r="F1906" s="303">
        <v>0</v>
      </c>
      <c r="G1906" s="38"/>
      <c r="H1906" s="44"/>
    </row>
    <row r="1907" s="2" customFormat="1" ht="16.8" customHeight="1">
      <c r="A1907" s="38"/>
      <c r="B1907" s="44"/>
      <c r="C1907" s="302" t="s">
        <v>982</v>
      </c>
      <c r="D1907" s="302" t="s">
        <v>4394</v>
      </c>
      <c r="E1907" s="17" t="s">
        <v>19</v>
      </c>
      <c r="F1907" s="303">
        <v>24.5</v>
      </c>
      <c r="G1907" s="38"/>
      <c r="H1907" s="44"/>
    </row>
    <row r="1908" s="2" customFormat="1" ht="16.8" customHeight="1">
      <c r="A1908" s="38"/>
      <c r="B1908" s="44"/>
      <c r="C1908" s="304" t="s">
        <v>6864</v>
      </c>
      <c r="D1908" s="38"/>
      <c r="E1908" s="38"/>
      <c r="F1908" s="38"/>
      <c r="G1908" s="38"/>
      <c r="H1908" s="44"/>
    </row>
    <row r="1909" s="2" customFormat="1" ht="16.8" customHeight="1">
      <c r="A1909" s="38"/>
      <c r="B1909" s="44"/>
      <c r="C1909" s="302" t="s">
        <v>4390</v>
      </c>
      <c r="D1909" s="302" t="s">
        <v>4391</v>
      </c>
      <c r="E1909" s="17" t="s">
        <v>299</v>
      </c>
      <c r="F1909" s="303">
        <v>254</v>
      </c>
      <c r="G1909" s="38"/>
      <c r="H1909" s="44"/>
    </row>
    <row r="1910" s="2" customFormat="1" ht="16.8" customHeight="1">
      <c r="A1910" s="38"/>
      <c r="B1910" s="44"/>
      <c r="C1910" s="298" t="s">
        <v>2239</v>
      </c>
      <c r="D1910" s="299" t="s">
        <v>2239</v>
      </c>
      <c r="E1910" s="300" t="s">
        <v>19</v>
      </c>
      <c r="F1910" s="301">
        <v>15</v>
      </c>
      <c r="G1910" s="38"/>
      <c r="H1910" s="44"/>
    </row>
    <row r="1911" s="2" customFormat="1" ht="16.8" customHeight="1">
      <c r="A1911" s="38"/>
      <c r="B1911" s="44"/>
      <c r="C1911" s="302" t="s">
        <v>2239</v>
      </c>
      <c r="D1911" s="302" t="s">
        <v>4412</v>
      </c>
      <c r="E1911" s="17" t="s">
        <v>19</v>
      </c>
      <c r="F1911" s="303">
        <v>15</v>
      </c>
      <c r="G1911" s="38"/>
      <c r="H1911" s="44"/>
    </row>
    <row r="1912" s="2" customFormat="1" ht="16.8" customHeight="1">
      <c r="A1912" s="38"/>
      <c r="B1912" s="44"/>
      <c r="C1912" s="304" t="s">
        <v>6864</v>
      </c>
      <c r="D1912" s="38"/>
      <c r="E1912" s="38"/>
      <c r="F1912" s="38"/>
      <c r="G1912" s="38"/>
      <c r="H1912" s="44"/>
    </row>
    <row r="1913" s="2" customFormat="1" ht="16.8" customHeight="1">
      <c r="A1913" s="38"/>
      <c r="B1913" s="44"/>
      <c r="C1913" s="302" t="s">
        <v>4408</v>
      </c>
      <c r="D1913" s="302" t="s">
        <v>4409</v>
      </c>
      <c r="E1913" s="17" t="s">
        <v>341</v>
      </c>
      <c r="F1913" s="303">
        <v>15</v>
      </c>
      <c r="G1913" s="38"/>
      <c r="H1913" s="44"/>
    </row>
    <row r="1914" s="2" customFormat="1" ht="16.8" customHeight="1">
      <c r="A1914" s="38"/>
      <c r="B1914" s="44"/>
      <c r="C1914" s="298" t="s">
        <v>1006</v>
      </c>
      <c r="D1914" s="299" t="s">
        <v>1006</v>
      </c>
      <c r="E1914" s="300" t="s">
        <v>19</v>
      </c>
      <c r="F1914" s="301">
        <v>45</v>
      </c>
      <c r="G1914" s="38"/>
      <c r="H1914" s="44"/>
    </row>
    <row r="1915" s="2" customFormat="1" ht="16.8" customHeight="1">
      <c r="A1915" s="38"/>
      <c r="B1915" s="44"/>
      <c r="C1915" s="302" t="s">
        <v>1006</v>
      </c>
      <c r="D1915" s="302" t="s">
        <v>4423</v>
      </c>
      <c r="E1915" s="17" t="s">
        <v>19</v>
      </c>
      <c r="F1915" s="303">
        <v>45</v>
      </c>
      <c r="G1915" s="38"/>
      <c r="H1915" s="44"/>
    </row>
    <row r="1916" s="2" customFormat="1" ht="16.8" customHeight="1">
      <c r="A1916" s="38"/>
      <c r="B1916" s="44"/>
      <c r="C1916" s="304" t="s">
        <v>6864</v>
      </c>
      <c r="D1916" s="38"/>
      <c r="E1916" s="38"/>
      <c r="F1916" s="38"/>
      <c r="G1916" s="38"/>
      <c r="H1916" s="44"/>
    </row>
    <row r="1917" s="2" customFormat="1" ht="16.8" customHeight="1">
      <c r="A1917" s="38"/>
      <c r="B1917" s="44"/>
      <c r="C1917" s="302" t="s">
        <v>4419</v>
      </c>
      <c r="D1917" s="302" t="s">
        <v>4420</v>
      </c>
      <c r="E1917" s="17" t="s">
        <v>341</v>
      </c>
      <c r="F1917" s="303">
        <v>45</v>
      </c>
      <c r="G1917" s="38"/>
      <c r="H1917" s="44"/>
    </row>
    <row r="1918" s="2" customFormat="1" ht="16.8" customHeight="1">
      <c r="A1918" s="38"/>
      <c r="B1918" s="44"/>
      <c r="C1918" s="298" t="s">
        <v>1020</v>
      </c>
      <c r="D1918" s="299" t="s">
        <v>1020</v>
      </c>
      <c r="E1918" s="300" t="s">
        <v>19</v>
      </c>
      <c r="F1918" s="301">
        <v>20</v>
      </c>
      <c r="G1918" s="38"/>
      <c r="H1918" s="44"/>
    </row>
    <row r="1919" s="2" customFormat="1" ht="16.8" customHeight="1">
      <c r="A1919" s="38"/>
      <c r="B1919" s="44"/>
      <c r="C1919" s="302" t="s">
        <v>1020</v>
      </c>
      <c r="D1919" s="302" t="s">
        <v>4434</v>
      </c>
      <c r="E1919" s="17" t="s">
        <v>19</v>
      </c>
      <c r="F1919" s="303">
        <v>20</v>
      </c>
      <c r="G1919" s="38"/>
      <c r="H1919" s="44"/>
    </row>
    <row r="1920" s="2" customFormat="1" ht="16.8" customHeight="1">
      <c r="A1920" s="38"/>
      <c r="B1920" s="44"/>
      <c r="C1920" s="304" t="s">
        <v>6864</v>
      </c>
      <c r="D1920" s="38"/>
      <c r="E1920" s="38"/>
      <c r="F1920" s="38"/>
      <c r="G1920" s="38"/>
      <c r="H1920" s="44"/>
    </row>
    <row r="1921" s="2" customFormat="1" ht="16.8" customHeight="1">
      <c r="A1921" s="38"/>
      <c r="B1921" s="44"/>
      <c r="C1921" s="302" t="s">
        <v>4430</v>
      </c>
      <c r="D1921" s="302" t="s">
        <v>4431</v>
      </c>
      <c r="E1921" s="17" t="s">
        <v>341</v>
      </c>
      <c r="F1921" s="303">
        <v>20</v>
      </c>
      <c r="G1921" s="38"/>
      <c r="H1921" s="44"/>
    </row>
    <row r="1922" s="2" customFormat="1" ht="16.8" customHeight="1">
      <c r="A1922" s="38"/>
      <c r="B1922" s="44"/>
      <c r="C1922" s="298" t="s">
        <v>1026</v>
      </c>
      <c r="D1922" s="299" t="s">
        <v>1026</v>
      </c>
      <c r="E1922" s="300" t="s">
        <v>19</v>
      </c>
      <c r="F1922" s="301">
        <v>395.19999999999999</v>
      </c>
      <c r="G1922" s="38"/>
      <c r="H1922" s="44"/>
    </row>
    <row r="1923" s="2" customFormat="1" ht="16.8" customHeight="1">
      <c r="A1923" s="38"/>
      <c r="B1923" s="44"/>
      <c r="C1923" s="302" t="s">
        <v>1026</v>
      </c>
      <c r="D1923" s="302" t="s">
        <v>4442</v>
      </c>
      <c r="E1923" s="17" t="s">
        <v>19</v>
      </c>
      <c r="F1923" s="303">
        <v>395.19999999999999</v>
      </c>
      <c r="G1923" s="38"/>
      <c r="H1923" s="44"/>
    </row>
    <row r="1924" s="2" customFormat="1" ht="16.8" customHeight="1">
      <c r="A1924" s="38"/>
      <c r="B1924" s="44"/>
      <c r="C1924" s="304" t="s">
        <v>6864</v>
      </c>
      <c r="D1924" s="38"/>
      <c r="E1924" s="38"/>
      <c r="F1924" s="38"/>
      <c r="G1924" s="38"/>
      <c r="H1924" s="44"/>
    </row>
    <row r="1925" s="2" customFormat="1" ht="16.8" customHeight="1">
      <c r="A1925" s="38"/>
      <c r="B1925" s="44"/>
      <c r="C1925" s="302" t="s">
        <v>4438</v>
      </c>
      <c r="D1925" s="302" t="s">
        <v>4439</v>
      </c>
      <c r="E1925" s="17" t="s">
        <v>299</v>
      </c>
      <c r="F1925" s="303">
        <v>454.5</v>
      </c>
      <c r="G1925" s="38"/>
      <c r="H1925" s="44"/>
    </row>
    <row r="1926" s="2" customFormat="1" ht="16.8" customHeight="1">
      <c r="A1926" s="38"/>
      <c r="B1926" s="44"/>
      <c r="C1926" s="298" t="s">
        <v>1033</v>
      </c>
      <c r="D1926" s="299" t="s">
        <v>1033</v>
      </c>
      <c r="E1926" s="300" t="s">
        <v>19</v>
      </c>
      <c r="F1926" s="301">
        <v>395.19999999999999</v>
      </c>
      <c r="G1926" s="38"/>
      <c r="H1926" s="44"/>
    </row>
    <row r="1927" s="2" customFormat="1" ht="16.8" customHeight="1">
      <c r="A1927" s="38"/>
      <c r="B1927" s="44"/>
      <c r="C1927" s="302" t="s">
        <v>1033</v>
      </c>
      <c r="D1927" s="302" t="s">
        <v>4442</v>
      </c>
      <c r="E1927" s="17" t="s">
        <v>19</v>
      </c>
      <c r="F1927" s="303">
        <v>395.19999999999999</v>
      </c>
      <c r="G1927" s="38"/>
      <c r="H1927" s="44"/>
    </row>
    <row r="1928" s="2" customFormat="1" ht="16.8" customHeight="1">
      <c r="A1928" s="38"/>
      <c r="B1928" s="44"/>
      <c r="C1928" s="304" t="s">
        <v>6864</v>
      </c>
      <c r="D1928" s="38"/>
      <c r="E1928" s="38"/>
      <c r="F1928" s="38"/>
      <c r="G1928" s="38"/>
      <c r="H1928" s="44"/>
    </row>
    <row r="1929" s="2" customFormat="1" ht="16.8" customHeight="1">
      <c r="A1929" s="38"/>
      <c r="B1929" s="44"/>
      <c r="C1929" s="302" t="s">
        <v>4450</v>
      </c>
      <c r="D1929" s="302" t="s">
        <v>4451</v>
      </c>
      <c r="E1929" s="17" t="s">
        <v>299</v>
      </c>
      <c r="F1929" s="303">
        <v>433.80000000000001</v>
      </c>
      <c r="G1929" s="38"/>
      <c r="H1929" s="44"/>
    </row>
    <row r="1930" s="2" customFormat="1" ht="16.8" customHeight="1">
      <c r="A1930" s="38"/>
      <c r="B1930" s="44"/>
      <c r="C1930" s="298" t="s">
        <v>1040</v>
      </c>
      <c r="D1930" s="299" t="s">
        <v>1040</v>
      </c>
      <c r="E1930" s="300" t="s">
        <v>19</v>
      </c>
      <c r="F1930" s="301">
        <v>2.8999999999999999</v>
      </c>
      <c r="G1930" s="38"/>
      <c r="H1930" s="44"/>
    </row>
    <row r="1931" s="2" customFormat="1" ht="16.8" customHeight="1">
      <c r="A1931" s="38"/>
      <c r="B1931" s="44"/>
      <c r="C1931" s="302" t="s">
        <v>1040</v>
      </c>
      <c r="D1931" s="302" t="s">
        <v>4444</v>
      </c>
      <c r="E1931" s="17" t="s">
        <v>19</v>
      </c>
      <c r="F1931" s="303">
        <v>2.8999999999999999</v>
      </c>
      <c r="G1931" s="38"/>
      <c r="H1931" s="44"/>
    </row>
    <row r="1932" s="2" customFormat="1" ht="16.8" customHeight="1">
      <c r="A1932" s="38"/>
      <c r="B1932" s="44"/>
      <c r="C1932" s="304" t="s">
        <v>6864</v>
      </c>
      <c r="D1932" s="38"/>
      <c r="E1932" s="38"/>
      <c r="F1932" s="38"/>
      <c r="G1932" s="38"/>
      <c r="H1932" s="44"/>
    </row>
    <row r="1933" s="2" customFormat="1" ht="16.8" customHeight="1">
      <c r="A1933" s="38"/>
      <c r="B1933" s="44"/>
      <c r="C1933" s="302" t="s">
        <v>4455</v>
      </c>
      <c r="D1933" s="302" t="s">
        <v>4456</v>
      </c>
      <c r="E1933" s="17" t="s">
        <v>299</v>
      </c>
      <c r="F1933" s="303">
        <v>2.8999999999999999</v>
      </c>
      <c r="G1933" s="38"/>
      <c r="H1933" s="44"/>
    </row>
    <row r="1934" s="2" customFormat="1" ht="16.8" customHeight="1">
      <c r="A1934" s="38"/>
      <c r="B1934" s="44"/>
      <c r="C1934" s="298" t="s">
        <v>1047</v>
      </c>
      <c r="D1934" s="299" t="s">
        <v>1047</v>
      </c>
      <c r="E1934" s="300" t="s">
        <v>19</v>
      </c>
      <c r="F1934" s="301">
        <v>1.3999999999999999</v>
      </c>
      <c r="G1934" s="38"/>
      <c r="H1934" s="44"/>
    </row>
    <row r="1935" s="2" customFormat="1" ht="16.8" customHeight="1">
      <c r="A1935" s="38"/>
      <c r="B1935" s="44"/>
      <c r="C1935" s="302" t="s">
        <v>1047</v>
      </c>
      <c r="D1935" s="302" t="s">
        <v>4445</v>
      </c>
      <c r="E1935" s="17" t="s">
        <v>19</v>
      </c>
      <c r="F1935" s="303">
        <v>1.3999999999999999</v>
      </c>
      <c r="G1935" s="38"/>
      <c r="H1935" s="44"/>
    </row>
    <row r="1936" s="2" customFormat="1" ht="16.8" customHeight="1">
      <c r="A1936" s="38"/>
      <c r="B1936" s="44"/>
      <c r="C1936" s="304" t="s">
        <v>6864</v>
      </c>
      <c r="D1936" s="38"/>
      <c r="E1936" s="38"/>
      <c r="F1936" s="38"/>
      <c r="G1936" s="38"/>
      <c r="H1936" s="44"/>
    </row>
    <row r="1937" s="2" customFormat="1" ht="16.8" customHeight="1">
      <c r="A1937" s="38"/>
      <c r="B1937" s="44"/>
      <c r="C1937" s="302" t="s">
        <v>4460</v>
      </c>
      <c r="D1937" s="302" t="s">
        <v>4461</v>
      </c>
      <c r="E1937" s="17" t="s">
        <v>299</v>
      </c>
      <c r="F1937" s="303">
        <v>1.3999999999999999</v>
      </c>
      <c r="G1937" s="38"/>
      <c r="H1937" s="44"/>
    </row>
    <row r="1938" s="2" customFormat="1" ht="16.8" customHeight="1">
      <c r="A1938" s="38"/>
      <c r="B1938" s="44"/>
      <c r="C1938" s="298" t="s">
        <v>4468</v>
      </c>
      <c r="D1938" s="299" t="s">
        <v>4468</v>
      </c>
      <c r="E1938" s="300" t="s">
        <v>19</v>
      </c>
      <c r="F1938" s="301">
        <v>7.7999999999999998</v>
      </c>
      <c r="G1938" s="38"/>
      <c r="H1938" s="44"/>
    </row>
    <row r="1939" s="2" customFormat="1" ht="16.8" customHeight="1">
      <c r="A1939" s="38"/>
      <c r="B1939" s="44"/>
      <c r="C1939" s="302" t="s">
        <v>4468</v>
      </c>
      <c r="D1939" s="302" t="s">
        <v>4446</v>
      </c>
      <c r="E1939" s="17" t="s">
        <v>19</v>
      </c>
      <c r="F1939" s="303">
        <v>7.7999999999999998</v>
      </c>
      <c r="G1939" s="38"/>
      <c r="H1939" s="44"/>
    </row>
    <row r="1940" s="2" customFormat="1" ht="16.8" customHeight="1">
      <c r="A1940" s="38"/>
      <c r="B1940" s="44"/>
      <c r="C1940" s="304" t="s">
        <v>6864</v>
      </c>
      <c r="D1940" s="38"/>
      <c r="E1940" s="38"/>
      <c r="F1940" s="38"/>
      <c r="G1940" s="38"/>
      <c r="H1940" s="44"/>
    </row>
    <row r="1941" s="2" customFormat="1" ht="16.8" customHeight="1">
      <c r="A1941" s="38"/>
      <c r="B1941" s="44"/>
      <c r="C1941" s="302" t="s">
        <v>4465</v>
      </c>
      <c r="D1941" s="302" t="s">
        <v>4466</v>
      </c>
      <c r="E1941" s="17" t="s">
        <v>299</v>
      </c>
      <c r="F1941" s="303">
        <v>16.399999999999999</v>
      </c>
      <c r="G1941" s="38"/>
      <c r="H1941" s="44"/>
    </row>
    <row r="1942" s="2" customFormat="1" ht="16.8" customHeight="1">
      <c r="A1942" s="38"/>
      <c r="B1942" s="44"/>
      <c r="C1942" s="298" t="s">
        <v>1091</v>
      </c>
      <c r="D1942" s="299" t="s">
        <v>1091</v>
      </c>
      <c r="E1942" s="300" t="s">
        <v>19</v>
      </c>
      <c r="F1942" s="301">
        <v>79</v>
      </c>
      <c r="G1942" s="38"/>
      <c r="H1942" s="44"/>
    </row>
    <row r="1943" s="2" customFormat="1" ht="16.8" customHeight="1">
      <c r="A1943" s="38"/>
      <c r="B1943" s="44"/>
      <c r="C1943" s="302" t="s">
        <v>1091</v>
      </c>
      <c r="D1943" s="302" t="s">
        <v>1054</v>
      </c>
      <c r="E1943" s="17" t="s">
        <v>19</v>
      </c>
      <c r="F1943" s="303">
        <v>79</v>
      </c>
      <c r="G1943" s="38"/>
      <c r="H1943" s="44"/>
    </row>
    <row r="1944" s="2" customFormat="1" ht="16.8" customHeight="1">
      <c r="A1944" s="38"/>
      <c r="B1944" s="44"/>
      <c r="C1944" s="304" t="s">
        <v>6864</v>
      </c>
      <c r="D1944" s="38"/>
      <c r="E1944" s="38"/>
      <c r="F1944" s="38"/>
      <c r="G1944" s="38"/>
      <c r="H1944" s="44"/>
    </row>
    <row r="1945" s="2" customFormat="1" ht="16.8" customHeight="1">
      <c r="A1945" s="38"/>
      <c r="B1945" s="44"/>
      <c r="C1945" s="302" t="s">
        <v>4482</v>
      </c>
      <c r="D1945" s="302" t="s">
        <v>4483</v>
      </c>
      <c r="E1945" s="17" t="s">
        <v>391</v>
      </c>
      <c r="F1945" s="303">
        <v>79</v>
      </c>
      <c r="G1945" s="38"/>
      <c r="H1945" s="44"/>
    </row>
    <row r="1946" s="2" customFormat="1" ht="16.8" customHeight="1">
      <c r="A1946" s="38"/>
      <c r="B1946" s="44"/>
      <c r="C1946" s="298" t="s">
        <v>1098</v>
      </c>
      <c r="D1946" s="299" t="s">
        <v>1098</v>
      </c>
      <c r="E1946" s="300" t="s">
        <v>19</v>
      </c>
      <c r="F1946" s="301">
        <v>158</v>
      </c>
      <c r="G1946" s="38"/>
      <c r="H1946" s="44"/>
    </row>
    <row r="1947" s="2" customFormat="1" ht="16.8" customHeight="1">
      <c r="A1947" s="38"/>
      <c r="B1947" s="44"/>
      <c r="C1947" s="302" t="s">
        <v>1098</v>
      </c>
      <c r="D1947" s="302" t="s">
        <v>1272</v>
      </c>
      <c r="E1947" s="17" t="s">
        <v>19</v>
      </c>
      <c r="F1947" s="303">
        <v>158</v>
      </c>
      <c r="G1947" s="38"/>
      <c r="H1947" s="44"/>
    </row>
    <row r="1948" s="2" customFormat="1" ht="16.8" customHeight="1">
      <c r="A1948" s="38"/>
      <c r="B1948" s="44"/>
      <c r="C1948" s="304" t="s">
        <v>6864</v>
      </c>
      <c r="D1948" s="38"/>
      <c r="E1948" s="38"/>
      <c r="F1948" s="38"/>
      <c r="G1948" s="38"/>
      <c r="H1948" s="44"/>
    </row>
    <row r="1949" s="2" customFormat="1" ht="16.8" customHeight="1">
      <c r="A1949" s="38"/>
      <c r="B1949" s="44"/>
      <c r="C1949" s="302" t="s">
        <v>4488</v>
      </c>
      <c r="D1949" s="302" t="s">
        <v>4489</v>
      </c>
      <c r="E1949" s="17" t="s">
        <v>391</v>
      </c>
      <c r="F1949" s="303">
        <v>158</v>
      </c>
      <c r="G1949" s="38"/>
      <c r="H1949" s="44"/>
    </row>
    <row r="1950" s="2" customFormat="1" ht="16.8" customHeight="1">
      <c r="A1950" s="38"/>
      <c r="B1950" s="44"/>
      <c r="C1950" s="298" t="s">
        <v>1119</v>
      </c>
      <c r="D1950" s="299" t="s">
        <v>1119</v>
      </c>
      <c r="E1950" s="300" t="s">
        <v>19</v>
      </c>
      <c r="F1950" s="301">
        <v>119</v>
      </c>
      <c r="G1950" s="38"/>
      <c r="H1950" s="44"/>
    </row>
    <row r="1951" s="2" customFormat="1" ht="16.8" customHeight="1">
      <c r="A1951" s="38"/>
      <c r="B1951" s="44"/>
      <c r="C1951" s="302" t="s">
        <v>1119</v>
      </c>
      <c r="D1951" s="302" t="s">
        <v>4505</v>
      </c>
      <c r="E1951" s="17" t="s">
        <v>19</v>
      </c>
      <c r="F1951" s="303">
        <v>119</v>
      </c>
      <c r="G1951" s="38"/>
      <c r="H1951" s="44"/>
    </row>
    <row r="1952" s="2" customFormat="1" ht="16.8" customHeight="1">
      <c r="A1952" s="38"/>
      <c r="B1952" s="44"/>
      <c r="C1952" s="304" t="s">
        <v>6864</v>
      </c>
      <c r="D1952" s="38"/>
      <c r="E1952" s="38"/>
      <c r="F1952" s="38"/>
      <c r="G1952" s="38"/>
      <c r="H1952" s="44"/>
    </row>
    <row r="1953" s="2" customFormat="1" ht="16.8" customHeight="1">
      <c r="A1953" s="38"/>
      <c r="B1953" s="44"/>
      <c r="C1953" s="302" t="s">
        <v>4502</v>
      </c>
      <c r="D1953" s="302" t="s">
        <v>4503</v>
      </c>
      <c r="E1953" s="17" t="s">
        <v>299</v>
      </c>
      <c r="F1953" s="303">
        <v>119</v>
      </c>
      <c r="G1953" s="38"/>
      <c r="H1953" s="44"/>
    </row>
    <row r="1954" s="2" customFormat="1" ht="16.8" customHeight="1">
      <c r="A1954" s="38"/>
      <c r="B1954" s="44"/>
      <c r="C1954" s="298" t="s">
        <v>1134</v>
      </c>
      <c r="D1954" s="299" t="s">
        <v>1134</v>
      </c>
      <c r="E1954" s="300" t="s">
        <v>19</v>
      </c>
      <c r="F1954" s="301">
        <v>23.579999999999998</v>
      </c>
      <c r="G1954" s="38"/>
      <c r="H1954" s="44"/>
    </row>
    <row r="1955" s="2" customFormat="1" ht="16.8" customHeight="1">
      <c r="A1955" s="38"/>
      <c r="B1955" s="44"/>
      <c r="C1955" s="302" t="s">
        <v>1134</v>
      </c>
      <c r="D1955" s="302" t="s">
        <v>4516</v>
      </c>
      <c r="E1955" s="17" t="s">
        <v>19</v>
      </c>
      <c r="F1955" s="303">
        <v>23.579999999999998</v>
      </c>
      <c r="G1955" s="38"/>
      <c r="H1955" s="44"/>
    </row>
    <row r="1956" s="2" customFormat="1" ht="16.8" customHeight="1">
      <c r="A1956" s="38"/>
      <c r="B1956" s="44"/>
      <c r="C1956" s="304" t="s">
        <v>6864</v>
      </c>
      <c r="D1956" s="38"/>
      <c r="E1956" s="38"/>
      <c r="F1956" s="38"/>
      <c r="G1956" s="38"/>
      <c r="H1956" s="44"/>
    </row>
    <row r="1957" s="2" customFormat="1" ht="16.8" customHeight="1">
      <c r="A1957" s="38"/>
      <c r="B1957" s="44"/>
      <c r="C1957" s="302" t="s">
        <v>4512</v>
      </c>
      <c r="D1957" s="302" t="s">
        <v>4513</v>
      </c>
      <c r="E1957" s="17" t="s">
        <v>293</v>
      </c>
      <c r="F1957" s="303">
        <v>23.579999999999998</v>
      </c>
      <c r="G1957" s="38"/>
      <c r="H1957" s="44"/>
    </row>
    <row r="1958" s="2" customFormat="1" ht="16.8" customHeight="1">
      <c r="A1958" s="38"/>
      <c r="B1958" s="44"/>
      <c r="C1958" s="298" t="s">
        <v>1141</v>
      </c>
      <c r="D1958" s="299" t="s">
        <v>1141</v>
      </c>
      <c r="E1958" s="300" t="s">
        <v>19</v>
      </c>
      <c r="F1958" s="301">
        <v>4.7000000000000002</v>
      </c>
      <c r="G1958" s="38"/>
      <c r="H1958" s="44"/>
    </row>
    <row r="1959" s="2" customFormat="1" ht="16.8" customHeight="1">
      <c r="A1959" s="38"/>
      <c r="B1959" s="44"/>
      <c r="C1959" s="302" t="s">
        <v>1141</v>
      </c>
      <c r="D1959" s="302" t="s">
        <v>4523</v>
      </c>
      <c r="E1959" s="17" t="s">
        <v>19</v>
      </c>
      <c r="F1959" s="303">
        <v>4.7000000000000002</v>
      </c>
      <c r="G1959" s="38"/>
      <c r="H1959" s="44"/>
    </row>
    <row r="1960" s="2" customFormat="1" ht="16.8" customHeight="1">
      <c r="A1960" s="38"/>
      <c r="B1960" s="44"/>
      <c r="C1960" s="304" t="s">
        <v>6864</v>
      </c>
      <c r="D1960" s="38"/>
      <c r="E1960" s="38"/>
      <c r="F1960" s="38"/>
      <c r="G1960" s="38"/>
      <c r="H1960" s="44"/>
    </row>
    <row r="1961" s="2" customFormat="1" ht="16.8" customHeight="1">
      <c r="A1961" s="38"/>
      <c r="B1961" s="44"/>
      <c r="C1961" s="302" t="s">
        <v>4519</v>
      </c>
      <c r="D1961" s="302" t="s">
        <v>4520</v>
      </c>
      <c r="E1961" s="17" t="s">
        <v>299</v>
      </c>
      <c r="F1961" s="303">
        <v>4.7000000000000002</v>
      </c>
      <c r="G1961" s="38"/>
      <c r="H1961" s="44"/>
    </row>
    <row r="1962" s="2" customFormat="1" ht="16.8" customHeight="1">
      <c r="A1962" s="38"/>
      <c r="B1962" s="44"/>
      <c r="C1962" s="298" t="s">
        <v>1306</v>
      </c>
      <c r="D1962" s="299" t="s">
        <v>1306</v>
      </c>
      <c r="E1962" s="300" t="s">
        <v>19</v>
      </c>
      <c r="F1962" s="301">
        <v>203</v>
      </c>
      <c r="G1962" s="38"/>
      <c r="H1962" s="44"/>
    </row>
    <row r="1963" s="2" customFormat="1" ht="16.8" customHeight="1">
      <c r="A1963" s="38"/>
      <c r="B1963" s="44"/>
      <c r="C1963" s="302" t="s">
        <v>1306</v>
      </c>
      <c r="D1963" s="302" t="s">
        <v>4534</v>
      </c>
      <c r="E1963" s="17" t="s">
        <v>19</v>
      </c>
      <c r="F1963" s="303">
        <v>203</v>
      </c>
      <c r="G1963" s="38"/>
      <c r="H1963" s="44"/>
    </row>
    <row r="1964" s="2" customFormat="1" ht="16.8" customHeight="1">
      <c r="A1964" s="38"/>
      <c r="B1964" s="44"/>
      <c r="C1964" s="304" t="s">
        <v>6864</v>
      </c>
      <c r="D1964" s="38"/>
      <c r="E1964" s="38"/>
      <c r="F1964" s="38"/>
      <c r="G1964" s="38"/>
      <c r="H1964" s="44"/>
    </row>
    <row r="1965" s="2" customFormat="1" ht="16.8" customHeight="1">
      <c r="A1965" s="38"/>
      <c r="B1965" s="44"/>
      <c r="C1965" s="302" t="s">
        <v>4530</v>
      </c>
      <c r="D1965" s="302" t="s">
        <v>4531</v>
      </c>
      <c r="E1965" s="17" t="s">
        <v>299</v>
      </c>
      <c r="F1965" s="303">
        <v>203</v>
      </c>
      <c r="G1965" s="38"/>
      <c r="H1965" s="44"/>
    </row>
    <row r="1966" s="2" customFormat="1" ht="16.8" customHeight="1">
      <c r="A1966" s="38"/>
      <c r="B1966" s="44"/>
      <c r="C1966" s="298" t="s">
        <v>3870</v>
      </c>
      <c r="D1966" s="299" t="s">
        <v>3870</v>
      </c>
      <c r="E1966" s="300" t="s">
        <v>19</v>
      </c>
      <c r="F1966" s="301">
        <v>41.863</v>
      </c>
      <c r="G1966" s="38"/>
      <c r="H1966" s="44"/>
    </row>
    <row r="1967" s="2" customFormat="1" ht="16.8" customHeight="1">
      <c r="A1967" s="38"/>
      <c r="B1967" s="44"/>
      <c r="C1967" s="302" t="s">
        <v>3870</v>
      </c>
      <c r="D1967" s="302" t="s">
        <v>4186</v>
      </c>
      <c r="E1967" s="17" t="s">
        <v>19</v>
      </c>
      <c r="F1967" s="303">
        <v>41.863</v>
      </c>
      <c r="G1967" s="38"/>
      <c r="H1967" s="44"/>
    </row>
    <row r="1968" s="2" customFormat="1" ht="16.8" customHeight="1">
      <c r="A1968" s="38"/>
      <c r="B1968" s="44"/>
      <c r="C1968" s="304" t="s">
        <v>6864</v>
      </c>
      <c r="D1968" s="38"/>
      <c r="E1968" s="38"/>
      <c r="F1968" s="38"/>
      <c r="G1968" s="38"/>
      <c r="H1968" s="44"/>
    </row>
    <row r="1969" s="2" customFormat="1" ht="16.8" customHeight="1">
      <c r="A1969" s="38"/>
      <c r="B1969" s="44"/>
      <c r="C1969" s="302" t="s">
        <v>4156</v>
      </c>
      <c r="D1969" s="302" t="s">
        <v>6917</v>
      </c>
      <c r="E1969" s="17" t="s">
        <v>299</v>
      </c>
      <c r="F1969" s="303">
        <v>2193.2240000000002</v>
      </c>
      <c r="G1969" s="38"/>
      <c r="H1969" s="44"/>
    </row>
    <row r="1970" s="2" customFormat="1" ht="16.8" customHeight="1">
      <c r="A1970" s="38"/>
      <c r="B1970" s="44"/>
      <c r="C1970" s="298" t="s">
        <v>3925</v>
      </c>
      <c r="D1970" s="299" t="s">
        <v>3925</v>
      </c>
      <c r="E1970" s="300" t="s">
        <v>19</v>
      </c>
      <c r="F1970" s="301">
        <v>4.141</v>
      </c>
      <c r="G1970" s="38"/>
      <c r="H1970" s="44"/>
    </row>
    <row r="1971" s="2" customFormat="1" ht="16.8" customHeight="1">
      <c r="A1971" s="38"/>
      <c r="B1971" s="44"/>
      <c r="C1971" s="302" t="s">
        <v>3925</v>
      </c>
      <c r="D1971" s="302" t="s">
        <v>4226</v>
      </c>
      <c r="E1971" s="17" t="s">
        <v>19</v>
      </c>
      <c r="F1971" s="303">
        <v>4.141</v>
      </c>
      <c r="G1971" s="38"/>
      <c r="H1971" s="44"/>
    </row>
    <row r="1972" s="2" customFormat="1" ht="16.8" customHeight="1">
      <c r="A1972" s="38"/>
      <c r="B1972" s="44"/>
      <c r="C1972" s="304" t="s">
        <v>6864</v>
      </c>
      <c r="D1972" s="38"/>
      <c r="E1972" s="38"/>
      <c r="F1972" s="38"/>
      <c r="G1972" s="38"/>
      <c r="H1972" s="44"/>
    </row>
    <row r="1973" s="2" customFormat="1" ht="16.8" customHeight="1">
      <c r="A1973" s="38"/>
      <c r="B1973" s="44"/>
      <c r="C1973" s="302" t="s">
        <v>4197</v>
      </c>
      <c r="D1973" s="302" t="s">
        <v>4198</v>
      </c>
      <c r="E1973" s="17" t="s">
        <v>4199</v>
      </c>
      <c r="F1973" s="303">
        <v>229.24799999999999</v>
      </c>
      <c r="G1973" s="38"/>
      <c r="H1973" s="44"/>
    </row>
    <row r="1974" s="2" customFormat="1" ht="16.8" customHeight="1">
      <c r="A1974" s="38"/>
      <c r="B1974" s="44"/>
      <c r="C1974" s="298" t="s">
        <v>3992</v>
      </c>
      <c r="D1974" s="299" t="s">
        <v>3992</v>
      </c>
      <c r="E1974" s="300" t="s">
        <v>19</v>
      </c>
      <c r="F1974" s="301">
        <v>15.957000000000001</v>
      </c>
      <c r="G1974" s="38"/>
      <c r="H1974" s="44"/>
    </row>
    <row r="1975" s="2" customFormat="1" ht="16.8" customHeight="1">
      <c r="A1975" s="38"/>
      <c r="B1975" s="44"/>
      <c r="C1975" s="302" t="s">
        <v>3992</v>
      </c>
      <c r="D1975" s="302" t="s">
        <v>4292</v>
      </c>
      <c r="E1975" s="17" t="s">
        <v>19</v>
      </c>
      <c r="F1975" s="303">
        <v>15.957000000000001</v>
      </c>
      <c r="G1975" s="38"/>
      <c r="H1975" s="44"/>
    </row>
    <row r="1976" s="2" customFormat="1" ht="16.8" customHeight="1">
      <c r="A1976" s="38"/>
      <c r="B1976" s="44"/>
      <c r="C1976" s="304" t="s">
        <v>6864</v>
      </c>
      <c r="D1976" s="38"/>
      <c r="E1976" s="38"/>
      <c r="F1976" s="38"/>
      <c r="G1976" s="38"/>
      <c r="H1976" s="44"/>
    </row>
    <row r="1977" s="2" customFormat="1" ht="16.8" customHeight="1">
      <c r="A1977" s="38"/>
      <c r="B1977" s="44"/>
      <c r="C1977" s="302" t="s">
        <v>4262</v>
      </c>
      <c r="D1977" s="302" t="s">
        <v>4263</v>
      </c>
      <c r="E1977" s="17" t="s">
        <v>299</v>
      </c>
      <c r="F1977" s="303">
        <v>865.83100000000002</v>
      </c>
      <c r="G1977" s="38"/>
      <c r="H1977" s="44"/>
    </row>
    <row r="1978" s="2" customFormat="1" ht="16.8" customHeight="1">
      <c r="A1978" s="38"/>
      <c r="B1978" s="44"/>
      <c r="C1978" s="298" t="s">
        <v>3872</v>
      </c>
      <c r="D1978" s="299" t="s">
        <v>3872</v>
      </c>
      <c r="E1978" s="300" t="s">
        <v>19</v>
      </c>
      <c r="F1978" s="301">
        <v>46.866</v>
      </c>
      <c r="G1978" s="38"/>
      <c r="H1978" s="44"/>
    </row>
    <row r="1979" s="2" customFormat="1" ht="16.8" customHeight="1">
      <c r="A1979" s="38"/>
      <c r="B1979" s="44"/>
      <c r="C1979" s="302" t="s">
        <v>3872</v>
      </c>
      <c r="D1979" s="302" t="s">
        <v>4187</v>
      </c>
      <c r="E1979" s="17" t="s">
        <v>19</v>
      </c>
      <c r="F1979" s="303">
        <v>46.866</v>
      </c>
      <c r="G1979" s="38"/>
      <c r="H1979" s="44"/>
    </row>
    <row r="1980" s="2" customFormat="1" ht="16.8" customHeight="1">
      <c r="A1980" s="38"/>
      <c r="B1980" s="44"/>
      <c r="C1980" s="304" t="s">
        <v>6864</v>
      </c>
      <c r="D1980" s="38"/>
      <c r="E1980" s="38"/>
      <c r="F1980" s="38"/>
      <c r="G1980" s="38"/>
      <c r="H1980" s="44"/>
    </row>
    <row r="1981" s="2" customFormat="1" ht="16.8" customHeight="1">
      <c r="A1981" s="38"/>
      <c r="B1981" s="44"/>
      <c r="C1981" s="302" t="s">
        <v>4156</v>
      </c>
      <c r="D1981" s="302" t="s">
        <v>6917</v>
      </c>
      <c r="E1981" s="17" t="s">
        <v>299</v>
      </c>
      <c r="F1981" s="303">
        <v>2193.2240000000002</v>
      </c>
      <c r="G1981" s="38"/>
      <c r="H1981" s="44"/>
    </row>
    <row r="1982" s="2" customFormat="1" ht="16.8" customHeight="1">
      <c r="A1982" s="38"/>
      <c r="B1982" s="44"/>
      <c r="C1982" s="298" t="s">
        <v>3927</v>
      </c>
      <c r="D1982" s="299" t="s">
        <v>3927</v>
      </c>
      <c r="E1982" s="300" t="s">
        <v>19</v>
      </c>
      <c r="F1982" s="301">
        <v>4.1420000000000003</v>
      </c>
      <c r="G1982" s="38"/>
      <c r="H1982" s="44"/>
    </row>
    <row r="1983" s="2" customFormat="1" ht="16.8" customHeight="1">
      <c r="A1983" s="38"/>
      <c r="B1983" s="44"/>
      <c r="C1983" s="302" t="s">
        <v>3927</v>
      </c>
      <c r="D1983" s="302" t="s">
        <v>4227</v>
      </c>
      <c r="E1983" s="17" t="s">
        <v>19</v>
      </c>
      <c r="F1983" s="303">
        <v>4.1420000000000003</v>
      </c>
      <c r="G1983" s="38"/>
      <c r="H1983" s="44"/>
    </row>
    <row r="1984" s="2" customFormat="1" ht="16.8" customHeight="1">
      <c r="A1984" s="38"/>
      <c r="B1984" s="44"/>
      <c r="C1984" s="304" t="s">
        <v>6864</v>
      </c>
      <c r="D1984" s="38"/>
      <c r="E1984" s="38"/>
      <c r="F1984" s="38"/>
      <c r="G1984" s="38"/>
      <c r="H1984" s="44"/>
    </row>
    <row r="1985" s="2" customFormat="1" ht="16.8" customHeight="1">
      <c r="A1985" s="38"/>
      <c r="B1985" s="44"/>
      <c r="C1985" s="302" t="s">
        <v>4197</v>
      </c>
      <c r="D1985" s="302" t="s">
        <v>4198</v>
      </c>
      <c r="E1985" s="17" t="s">
        <v>4199</v>
      </c>
      <c r="F1985" s="303">
        <v>229.24799999999999</v>
      </c>
      <c r="G1985" s="38"/>
      <c r="H1985" s="44"/>
    </row>
    <row r="1986" s="2" customFormat="1" ht="16.8" customHeight="1">
      <c r="A1986" s="38"/>
      <c r="B1986" s="44"/>
      <c r="C1986" s="298" t="s">
        <v>3995</v>
      </c>
      <c r="D1986" s="299" t="s">
        <v>3995</v>
      </c>
      <c r="E1986" s="300" t="s">
        <v>19</v>
      </c>
      <c r="F1986" s="301">
        <v>15.956</v>
      </c>
      <c r="G1986" s="38"/>
      <c r="H1986" s="44"/>
    </row>
    <row r="1987" s="2" customFormat="1" ht="16.8" customHeight="1">
      <c r="A1987" s="38"/>
      <c r="B1987" s="44"/>
      <c r="C1987" s="302" t="s">
        <v>3995</v>
      </c>
      <c r="D1987" s="302" t="s">
        <v>4293</v>
      </c>
      <c r="E1987" s="17" t="s">
        <v>19</v>
      </c>
      <c r="F1987" s="303">
        <v>15.956</v>
      </c>
      <c r="G1987" s="38"/>
      <c r="H1987" s="44"/>
    </row>
    <row r="1988" s="2" customFormat="1" ht="16.8" customHeight="1">
      <c r="A1988" s="38"/>
      <c r="B1988" s="44"/>
      <c r="C1988" s="304" t="s">
        <v>6864</v>
      </c>
      <c r="D1988" s="38"/>
      <c r="E1988" s="38"/>
      <c r="F1988" s="38"/>
      <c r="G1988" s="38"/>
      <c r="H1988" s="44"/>
    </row>
    <row r="1989" s="2" customFormat="1" ht="16.8" customHeight="1">
      <c r="A1989" s="38"/>
      <c r="B1989" s="44"/>
      <c r="C1989" s="302" t="s">
        <v>4262</v>
      </c>
      <c r="D1989" s="302" t="s">
        <v>4263</v>
      </c>
      <c r="E1989" s="17" t="s">
        <v>299</v>
      </c>
      <c r="F1989" s="303">
        <v>865.83100000000002</v>
      </c>
      <c r="G1989" s="38"/>
      <c r="H1989" s="44"/>
    </row>
    <row r="1990" s="2" customFormat="1" ht="16.8" customHeight="1">
      <c r="A1990" s="38"/>
      <c r="B1990" s="44"/>
      <c r="C1990" s="298" t="s">
        <v>3874</v>
      </c>
      <c r="D1990" s="299" t="s">
        <v>3874</v>
      </c>
      <c r="E1990" s="300" t="s">
        <v>19</v>
      </c>
      <c r="F1990" s="301">
        <v>51.862000000000002</v>
      </c>
      <c r="G1990" s="38"/>
      <c r="H1990" s="44"/>
    </row>
    <row r="1991" s="2" customFormat="1" ht="16.8" customHeight="1">
      <c r="A1991" s="38"/>
      <c r="B1991" s="44"/>
      <c r="C1991" s="302" t="s">
        <v>3874</v>
      </c>
      <c r="D1991" s="302" t="s">
        <v>4188</v>
      </c>
      <c r="E1991" s="17" t="s">
        <v>19</v>
      </c>
      <c r="F1991" s="303">
        <v>51.862000000000002</v>
      </c>
      <c r="G1991" s="38"/>
      <c r="H1991" s="44"/>
    </row>
    <row r="1992" s="2" customFormat="1" ht="16.8" customHeight="1">
      <c r="A1992" s="38"/>
      <c r="B1992" s="44"/>
      <c r="C1992" s="304" t="s">
        <v>6864</v>
      </c>
      <c r="D1992" s="38"/>
      <c r="E1992" s="38"/>
      <c r="F1992" s="38"/>
      <c r="G1992" s="38"/>
      <c r="H1992" s="44"/>
    </row>
    <row r="1993" s="2" customFormat="1" ht="16.8" customHeight="1">
      <c r="A1993" s="38"/>
      <c r="B1993" s="44"/>
      <c r="C1993" s="302" t="s">
        <v>4156</v>
      </c>
      <c r="D1993" s="302" t="s">
        <v>6917</v>
      </c>
      <c r="E1993" s="17" t="s">
        <v>299</v>
      </c>
      <c r="F1993" s="303">
        <v>2193.2240000000002</v>
      </c>
      <c r="G1993" s="38"/>
      <c r="H1993" s="44"/>
    </row>
    <row r="1994" s="2" customFormat="1" ht="16.8" customHeight="1">
      <c r="A1994" s="38"/>
      <c r="B1994" s="44"/>
      <c r="C1994" s="298" t="s">
        <v>3929</v>
      </c>
      <c r="D1994" s="299" t="s">
        <v>3929</v>
      </c>
      <c r="E1994" s="300" t="s">
        <v>19</v>
      </c>
      <c r="F1994" s="301">
        <v>4.1360000000000001</v>
      </c>
      <c r="G1994" s="38"/>
      <c r="H1994" s="44"/>
    </row>
    <row r="1995" s="2" customFormat="1" ht="16.8" customHeight="1">
      <c r="A1995" s="38"/>
      <c r="B1995" s="44"/>
      <c r="C1995" s="302" t="s">
        <v>3929</v>
      </c>
      <c r="D1995" s="302" t="s">
        <v>4228</v>
      </c>
      <c r="E1995" s="17" t="s">
        <v>19</v>
      </c>
      <c r="F1995" s="303">
        <v>4.1360000000000001</v>
      </c>
      <c r="G1995" s="38"/>
      <c r="H1995" s="44"/>
    </row>
    <row r="1996" s="2" customFormat="1" ht="16.8" customHeight="1">
      <c r="A1996" s="38"/>
      <c r="B1996" s="44"/>
      <c r="C1996" s="304" t="s">
        <v>6864</v>
      </c>
      <c r="D1996" s="38"/>
      <c r="E1996" s="38"/>
      <c r="F1996" s="38"/>
      <c r="G1996" s="38"/>
      <c r="H1996" s="44"/>
    </row>
    <row r="1997" s="2" customFormat="1" ht="16.8" customHeight="1">
      <c r="A1997" s="38"/>
      <c r="B1997" s="44"/>
      <c r="C1997" s="302" t="s">
        <v>4197</v>
      </c>
      <c r="D1997" s="302" t="s">
        <v>4198</v>
      </c>
      <c r="E1997" s="17" t="s">
        <v>4199</v>
      </c>
      <c r="F1997" s="303">
        <v>229.24799999999999</v>
      </c>
      <c r="G1997" s="38"/>
      <c r="H1997" s="44"/>
    </row>
    <row r="1998" s="2" customFormat="1" ht="16.8" customHeight="1">
      <c r="A1998" s="38"/>
      <c r="B1998" s="44"/>
      <c r="C1998" s="298" t="s">
        <v>3998</v>
      </c>
      <c r="D1998" s="299" t="s">
        <v>3998</v>
      </c>
      <c r="E1998" s="300" t="s">
        <v>19</v>
      </c>
      <c r="F1998" s="301">
        <v>15.959</v>
      </c>
      <c r="G1998" s="38"/>
      <c r="H1998" s="44"/>
    </row>
    <row r="1999" s="2" customFormat="1" ht="16.8" customHeight="1">
      <c r="A1999" s="38"/>
      <c r="B1999" s="44"/>
      <c r="C1999" s="302" t="s">
        <v>3998</v>
      </c>
      <c r="D1999" s="302" t="s">
        <v>4294</v>
      </c>
      <c r="E1999" s="17" t="s">
        <v>19</v>
      </c>
      <c r="F1999" s="303">
        <v>15.959</v>
      </c>
      <c r="G1999" s="38"/>
      <c r="H1999" s="44"/>
    </row>
    <row r="2000" s="2" customFormat="1" ht="16.8" customHeight="1">
      <c r="A2000" s="38"/>
      <c r="B2000" s="44"/>
      <c r="C2000" s="304" t="s">
        <v>6864</v>
      </c>
      <c r="D2000" s="38"/>
      <c r="E2000" s="38"/>
      <c r="F2000" s="38"/>
      <c r="G2000" s="38"/>
      <c r="H2000" s="44"/>
    </row>
    <row r="2001" s="2" customFormat="1" ht="16.8" customHeight="1">
      <c r="A2001" s="38"/>
      <c r="B2001" s="44"/>
      <c r="C2001" s="302" t="s">
        <v>4262</v>
      </c>
      <c r="D2001" s="302" t="s">
        <v>4263</v>
      </c>
      <c r="E2001" s="17" t="s">
        <v>299</v>
      </c>
      <c r="F2001" s="303">
        <v>865.83100000000002</v>
      </c>
      <c r="G2001" s="38"/>
      <c r="H2001" s="44"/>
    </row>
    <row r="2002" s="2" customFormat="1" ht="16.8" customHeight="1">
      <c r="A2002" s="38"/>
      <c r="B2002" s="44"/>
      <c r="C2002" s="298" t="s">
        <v>3876</v>
      </c>
      <c r="D2002" s="299" t="s">
        <v>3876</v>
      </c>
      <c r="E2002" s="300" t="s">
        <v>19</v>
      </c>
      <c r="F2002" s="301">
        <v>56.872999999999998</v>
      </c>
      <c r="G2002" s="38"/>
      <c r="H2002" s="44"/>
    </row>
    <row r="2003" s="2" customFormat="1" ht="16.8" customHeight="1">
      <c r="A2003" s="38"/>
      <c r="B2003" s="44"/>
      <c r="C2003" s="302" t="s">
        <v>3876</v>
      </c>
      <c r="D2003" s="302" t="s">
        <v>4189</v>
      </c>
      <c r="E2003" s="17" t="s">
        <v>19</v>
      </c>
      <c r="F2003" s="303">
        <v>56.872999999999998</v>
      </c>
      <c r="G2003" s="38"/>
      <c r="H2003" s="44"/>
    </row>
    <row r="2004" s="2" customFormat="1" ht="16.8" customHeight="1">
      <c r="A2004" s="38"/>
      <c r="B2004" s="44"/>
      <c r="C2004" s="304" t="s">
        <v>6864</v>
      </c>
      <c r="D2004" s="38"/>
      <c r="E2004" s="38"/>
      <c r="F2004" s="38"/>
      <c r="G2004" s="38"/>
      <c r="H2004" s="44"/>
    </row>
    <row r="2005" s="2" customFormat="1" ht="16.8" customHeight="1">
      <c r="A2005" s="38"/>
      <c r="B2005" s="44"/>
      <c r="C2005" s="302" t="s">
        <v>4156</v>
      </c>
      <c r="D2005" s="302" t="s">
        <v>6917</v>
      </c>
      <c r="E2005" s="17" t="s">
        <v>299</v>
      </c>
      <c r="F2005" s="303">
        <v>2193.2240000000002</v>
      </c>
      <c r="G2005" s="38"/>
      <c r="H2005" s="44"/>
    </row>
    <row r="2006" s="2" customFormat="1" ht="16.8" customHeight="1">
      <c r="A2006" s="38"/>
      <c r="B2006" s="44"/>
      <c r="C2006" s="298" t="s">
        <v>3931</v>
      </c>
      <c r="D2006" s="299" t="s">
        <v>3931</v>
      </c>
      <c r="E2006" s="300" t="s">
        <v>19</v>
      </c>
      <c r="F2006" s="301">
        <v>4.1449999999999996</v>
      </c>
      <c r="G2006" s="38"/>
      <c r="H2006" s="44"/>
    </row>
    <row r="2007" s="2" customFormat="1" ht="16.8" customHeight="1">
      <c r="A2007" s="38"/>
      <c r="B2007" s="44"/>
      <c r="C2007" s="302" t="s">
        <v>3931</v>
      </c>
      <c r="D2007" s="302" t="s">
        <v>4229</v>
      </c>
      <c r="E2007" s="17" t="s">
        <v>19</v>
      </c>
      <c r="F2007" s="303">
        <v>4.1449999999999996</v>
      </c>
      <c r="G2007" s="38"/>
      <c r="H2007" s="44"/>
    </row>
    <row r="2008" s="2" customFormat="1" ht="16.8" customHeight="1">
      <c r="A2008" s="38"/>
      <c r="B2008" s="44"/>
      <c r="C2008" s="304" t="s">
        <v>6864</v>
      </c>
      <c r="D2008" s="38"/>
      <c r="E2008" s="38"/>
      <c r="F2008" s="38"/>
      <c r="G2008" s="38"/>
      <c r="H2008" s="44"/>
    </row>
    <row r="2009" s="2" customFormat="1" ht="16.8" customHeight="1">
      <c r="A2009" s="38"/>
      <c r="B2009" s="44"/>
      <c r="C2009" s="302" t="s">
        <v>4197</v>
      </c>
      <c r="D2009" s="302" t="s">
        <v>4198</v>
      </c>
      <c r="E2009" s="17" t="s">
        <v>4199</v>
      </c>
      <c r="F2009" s="303">
        <v>229.24799999999999</v>
      </c>
      <c r="G2009" s="38"/>
      <c r="H2009" s="44"/>
    </row>
    <row r="2010" s="2" customFormat="1" ht="16.8" customHeight="1">
      <c r="A2010" s="38"/>
      <c r="B2010" s="44"/>
      <c r="C2010" s="298" t="s">
        <v>4000</v>
      </c>
      <c r="D2010" s="299" t="s">
        <v>4000</v>
      </c>
      <c r="E2010" s="300" t="s">
        <v>19</v>
      </c>
      <c r="F2010" s="301">
        <v>15.952</v>
      </c>
      <c r="G2010" s="38"/>
      <c r="H2010" s="44"/>
    </row>
    <row r="2011" s="2" customFormat="1" ht="16.8" customHeight="1">
      <c r="A2011" s="38"/>
      <c r="B2011" s="44"/>
      <c r="C2011" s="302" t="s">
        <v>4000</v>
      </c>
      <c r="D2011" s="302" t="s">
        <v>4295</v>
      </c>
      <c r="E2011" s="17" t="s">
        <v>19</v>
      </c>
      <c r="F2011" s="303">
        <v>15.952</v>
      </c>
      <c r="G2011" s="38"/>
      <c r="H2011" s="44"/>
    </row>
    <row r="2012" s="2" customFormat="1" ht="16.8" customHeight="1">
      <c r="A2012" s="38"/>
      <c r="B2012" s="44"/>
      <c r="C2012" s="304" t="s">
        <v>6864</v>
      </c>
      <c r="D2012" s="38"/>
      <c r="E2012" s="38"/>
      <c r="F2012" s="38"/>
      <c r="G2012" s="38"/>
      <c r="H2012" s="44"/>
    </row>
    <row r="2013" s="2" customFormat="1" ht="16.8" customHeight="1">
      <c r="A2013" s="38"/>
      <c r="B2013" s="44"/>
      <c r="C2013" s="302" t="s">
        <v>4262</v>
      </c>
      <c r="D2013" s="302" t="s">
        <v>4263</v>
      </c>
      <c r="E2013" s="17" t="s">
        <v>299</v>
      </c>
      <c r="F2013" s="303">
        <v>865.83100000000002</v>
      </c>
      <c r="G2013" s="38"/>
      <c r="H2013" s="44"/>
    </row>
    <row r="2014" s="2" customFormat="1" ht="16.8" customHeight="1">
      <c r="A2014" s="38"/>
      <c r="B2014" s="44"/>
      <c r="C2014" s="298" t="s">
        <v>3878</v>
      </c>
      <c r="D2014" s="299" t="s">
        <v>3878</v>
      </c>
      <c r="E2014" s="300" t="s">
        <v>19</v>
      </c>
      <c r="F2014" s="301">
        <v>51.677999999999997</v>
      </c>
      <c r="G2014" s="38"/>
      <c r="H2014" s="44"/>
    </row>
    <row r="2015" s="2" customFormat="1" ht="16.8" customHeight="1">
      <c r="A2015" s="38"/>
      <c r="B2015" s="44"/>
      <c r="C2015" s="302" t="s">
        <v>3878</v>
      </c>
      <c r="D2015" s="302" t="s">
        <v>4190</v>
      </c>
      <c r="E2015" s="17" t="s">
        <v>19</v>
      </c>
      <c r="F2015" s="303">
        <v>51.677999999999997</v>
      </c>
      <c r="G2015" s="38"/>
      <c r="H2015" s="44"/>
    </row>
    <row r="2016" s="2" customFormat="1" ht="16.8" customHeight="1">
      <c r="A2016" s="38"/>
      <c r="B2016" s="44"/>
      <c r="C2016" s="304" t="s">
        <v>6864</v>
      </c>
      <c r="D2016" s="38"/>
      <c r="E2016" s="38"/>
      <c r="F2016" s="38"/>
      <c r="G2016" s="38"/>
      <c r="H2016" s="44"/>
    </row>
    <row r="2017" s="2" customFormat="1" ht="16.8" customHeight="1">
      <c r="A2017" s="38"/>
      <c r="B2017" s="44"/>
      <c r="C2017" s="302" t="s">
        <v>4156</v>
      </c>
      <c r="D2017" s="302" t="s">
        <v>6917</v>
      </c>
      <c r="E2017" s="17" t="s">
        <v>299</v>
      </c>
      <c r="F2017" s="303">
        <v>2193.2240000000002</v>
      </c>
      <c r="G2017" s="38"/>
      <c r="H2017" s="44"/>
    </row>
    <row r="2018" s="2" customFormat="1" ht="16.8" customHeight="1">
      <c r="A2018" s="38"/>
      <c r="B2018" s="44"/>
      <c r="C2018" s="298" t="s">
        <v>3933</v>
      </c>
      <c r="D2018" s="299" t="s">
        <v>3933</v>
      </c>
      <c r="E2018" s="300" t="s">
        <v>19</v>
      </c>
      <c r="F2018" s="301">
        <v>0</v>
      </c>
      <c r="G2018" s="38"/>
      <c r="H2018" s="44"/>
    </row>
    <row r="2019" s="2" customFormat="1" ht="16.8" customHeight="1">
      <c r="A2019" s="38"/>
      <c r="B2019" s="44"/>
      <c r="C2019" s="302" t="s">
        <v>3933</v>
      </c>
      <c r="D2019" s="302" t="s">
        <v>4230</v>
      </c>
      <c r="E2019" s="17" t="s">
        <v>19</v>
      </c>
      <c r="F2019" s="303">
        <v>0</v>
      </c>
      <c r="G2019" s="38"/>
      <c r="H2019" s="44"/>
    </row>
    <row r="2020" s="2" customFormat="1" ht="16.8" customHeight="1">
      <c r="A2020" s="38"/>
      <c r="B2020" s="44"/>
      <c r="C2020" s="304" t="s">
        <v>6864</v>
      </c>
      <c r="D2020" s="38"/>
      <c r="E2020" s="38"/>
      <c r="F2020" s="38"/>
      <c r="G2020" s="38"/>
      <c r="H2020" s="44"/>
    </row>
    <row r="2021" s="2" customFormat="1" ht="16.8" customHeight="1">
      <c r="A2021" s="38"/>
      <c r="B2021" s="44"/>
      <c r="C2021" s="302" t="s">
        <v>4197</v>
      </c>
      <c r="D2021" s="302" t="s">
        <v>4198</v>
      </c>
      <c r="E2021" s="17" t="s">
        <v>4199</v>
      </c>
      <c r="F2021" s="303">
        <v>229.24799999999999</v>
      </c>
      <c r="G2021" s="38"/>
      <c r="H2021" s="44"/>
    </row>
    <row r="2022" s="2" customFormat="1" ht="16.8" customHeight="1">
      <c r="A2022" s="38"/>
      <c r="B2022" s="44"/>
      <c r="C2022" s="298" t="s">
        <v>4004</v>
      </c>
      <c r="D2022" s="299" t="s">
        <v>4004</v>
      </c>
      <c r="E2022" s="300" t="s">
        <v>19</v>
      </c>
      <c r="F2022" s="301">
        <v>28.597999999999999</v>
      </c>
      <c r="G2022" s="38"/>
      <c r="H2022" s="44"/>
    </row>
    <row r="2023" s="2" customFormat="1" ht="16.8" customHeight="1">
      <c r="A2023" s="38"/>
      <c r="B2023" s="44"/>
      <c r="C2023" s="302" t="s">
        <v>4004</v>
      </c>
      <c r="D2023" s="302" t="s">
        <v>4296</v>
      </c>
      <c r="E2023" s="17" t="s">
        <v>19</v>
      </c>
      <c r="F2023" s="303">
        <v>28.597999999999999</v>
      </c>
      <c r="G2023" s="38"/>
      <c r="H2023" s="44"/>
    </row>
    <row r="2024" s="2" customFormat="1" ht="16.8" customHeight="1">
      <c r="A2024" s="38"/>
      <c r="B2024" s="44"/>
      <c r="C2024" s="304" t="s">
        <v>6864</v>
      </c>
      <c r="D2024" s="38"/>
      <c r="E2024" s="38"/>
      <c r="F2024" s="38"/>
      <c r="G2024" s="38"/>
      <c r="H2024" s="44"/>
    </row>
    <row r="2025" s="2" customFormat="1" ht="16.8" customHeight="1">
      <c r="A2025" s="38"/>
      <c r="B2025" s="44"/>
      <c r="C2025" s="302" t="s">
        <v>4262</v>
      </c>
      <c r="D2025" s="302" t="s">
        <v>4263</v>
      </c>
      <c r="E2025" s="17" t="s">
        <v>299</v>
      </c>
      <c r="F2025" s="303">
        <v>865.83100000000002</v>
      </c>
      <c r="G2025" s="38"/>
      <c r="H2025" s="44"/>
    </row>
    <row r="2026" s="2" customFormat="1" ht="16.8" customHeight="1">
      <c r="A2026" s="38"/>
      <c r="B2026" s="44"/>
      <c r="C2026" s="298" t="s">
        <v>3880</v>
      </c>
      <c r="D2026" s="299" t="s">
        <v>3880</v>
      </c>
      <c r="E2026" s="300" t="s">
        <v>19</v>
      </c>
      <c r="F2026" s="301">
        <v>52.179000000000002</v>
      </c>
      <c r="G2026" s="38"/>
      <c r="H2026" s="44"/>
    </row>
    <row r="2027" s="2" customFormat="1" ht="16.8" customHeight="1">
      <c r="A2027" s="38"/>
      <c r="B2027" s="44"/>
      <c r="C2027" s="302" t="s">
        <v>3880</v>
      </c>
      <c r="D2027" s="302" t="s">
        <v>4191</v>
      </c>
      <c r="E2027" s="17" t="s">
        <v>19</v>
      </c>
      <c r="F2027" s="303">
        <v>52.179000000000002</v>
      </c>
      <c r="G2027" s="38"/>
      <c r="H2027" s="44"/>
    </row>
    <row r="2028" s="2" customFormat="1" ht="16.8" customHeight="1">
      <c r="A2028" s="38"/>
      <c r="B2028" s="44"/>
      <c r="C2028" s="304" t="s">
        <v>6864</v>
      </c>
      <c r="D2028" s="38"/>
      <c r="E2028" s="38"/>
      <c r="F2028" s="38"/>
      <c r="G2028" s="38"/>
      <c r="H2028" s="44"/>
    </row>
    <row r="2029" s="2" customFormat="1" ht="16.8" customHeight="1">
      <c r="A2029" s="38"/>
      <c r="B2029" s="44"/>
      <c r="C2029" s="302" t="s">
        <v>4156</v>
      </c>
      <c r="D2029" s="302" t="s">
        <v>6917</v>
      </c>
      <c r="E2029" s="17" t="s">
        <v>299</v>
      </c>
      <c r="F2029" s="303">
        <v>2193.2240000000002</v>
      </c>
      <c r="G2029" s="38"/>
      <c r="H2029" s="44"/>
    </row>
    <row r="2030" s="2" customFormat="1" ht="16.8" customHeight="1">
      <c r="A2030" s="38"/>
      <c r="B2030" s="44"/>
      <c r="C2030" s="298" t="s">
        <v>3934</v>
      </c>
      <c r="D2030" s="299" t="s">
        <v>3934</v>
      </c>
      <c r="E2030" s="300" t="s">
        <v>19</v>
      </c>
      <c r="F2030" s="301">
        <v>14.007</v>
      </c>
      <c r="G2030" s="38"/>
      <c r="H2030" s="44"/>
    </row>
    <row r="2031" s="2" customFormat="1" ht="16.8" customHeight="1">
      <c r="A2031" s="38"/>
      <c r="B2031" s="44"/>
      <c r="C2031" s="302" t="s">
        <v>3934</v>
      </c>
      <c r="D2031" s="302" t="s">
        <v>4231</v>
      </c>
      <c r="E2031" s="17" t="s">
        <v>19</v>
      </c>
      <c r="F2031" s="303">
        <v>14.007</v>
      </c>
      <c r="G2031" s="38"/>
      <c r="H2031" s="44"/>
    </row>
    <row r="2032" s="2" customFormat="1" ht="16.8" customHeight="1">
      <c r="A2032" s="38"/>
      <c r="B2032" s="44"/>
      <c r="C2032" s="304" t="s">
        <v>6864</v>
      </c>
      <c r="D2032" s="38"/>
      <c r="E2032" s="38"/>
      <c r="F2032" s="38"/>
      <c r="G2032" s="38"/>
      <c r="H2032" s="44"/>
    </row>
    <row r="2033" s="2" customFormat="1" ht="16.8" customHeight="1">
      <c r="A2033" s="38"/>
      <c r="B2033" s="44"/>
      <c r="C2033" s="302" t="s">
        <v>4197</v>
      </c>
      <c r="D2033" s="302" t="s">
        <v>4198</v>
      </c>
      <c r="E2033" s="17" t="s">
        <v>4199</v>
      </c>
      <c r="F2033" s="303">
        <v>229.24799999999999</v>
      </c>
      <c r="G2033" s="38"/>
      <c r="H2033" s="44"/>
    </row>
    <row r="2034" s="2" customFormat="1" ht="16.8" customHeight="1">
      <c r="A2034" s="38"/>
      <c r="B2034" s="44"/>
      <c r="C2034" s="298" t="s">
        <v>4008</v>
      </c>
      <c r="D2034" s="299" t="s">
        <v>4008</v>
      </c>
      <c r="E2034" s="300" t="s">
        <v>19</v>
      </c>
      <c r="F2034" s="301">
        <v>14.502000000000001</v>
      </c>
      <c r="G2034" s="38"/>
      <c r="H2034" s="44"/>
    </row>
    <row r="2035" s="2" customFormat="1" ht="16.8" customHeight="1">
      <c r="A2035" s="38"/>
      <c r="B2035" s="44"/>
      <c r="C2035" s="302" t="s">
        <v>4008</v>
      </c>
      <c r="D2035" s="302" t="s">
        <v>4297</v>
      </c>
      <c r="E2035" s="17" t="s">
        <v>19</v>
      </c>
      <c r="F2035" s="303">
        <v>14.502000000000001</v>
      </c>
      <c r="G2035" s="38"/>
      <c r="H2035" s="44"/>
    </row>
    <row r="2036" s="2" customFormat="1" ht="16.8" customHeight="1">
      <c r="A2036" s="38"/>
      <c r="B2036" s="44"/>
      <c r="C2036" s="304" t="s">
        <v>6864</v>
      </c>
      <c r="D2036" s="38"/>
      <c r="E2036" s="38"/>
      <c r="F2036" s="38"/>
      <c r="G2036" s="38"/>
      <c r="H2036" s="44"/>
    </row>
    <row r="2037" s="2" customFormat="1" ht="16.8" customHeight="1">
      <c r="A2037" s="38"/>
      <c r="B2037" s="44"/>
      <c r="C2037" s="302" t="s">
        <v>4262</v>
      </c>
      <c r="D2037" s="302" t="s">
        <v>4263</v>
      </c>
      <c r="E2037" s="17" t="s">
        <v>299</v>
      </c>
      <c r="F2037" s="303">
        <v>865.83100000000002</v>
      </c>
      <c r="G2037" s="38"/>
      <c r="H2037" s="44"/>
    </row>
    <row r="2038" s="2" customFormat="1" ht="16.8" customHeight="1">
      <c r="A2038" s="38"/>
      <c r="B2038" s="44"/>
      <c r="C2038" s="298" t="s">
        <v>4192</v>
      </c>
      <c r="D2038" s="299" t="s">
        <v>4192</v>
      </c>
      <c r="E2038" s="300" t="s">
        <v>19</v>
      </c>
      <c r="F2038" s="301">
        <v>2193.2240000000002</v>
      </c>
      <c r="G2038" s="38"/>
      <c r="H2038" s="44"/>
    </row>
    <row r="2039" s="2" customFormat="1">
      <c r="A2039" s="38"/>
      <c r="B2039" s="44"/>
      <c r="C2039" s="302" t="s">
        <v>4192</v>
      </c>
      <c r="D2039" s="302" t="s">
        <v>4193</v>
      </c>
      <c r="E2039" s="17" t="s">
        <v>19</v>
      </c>
      <c r="F2039" s="303">
        <v>2193.2240000000002</v>
      </c>
      <c r="G2039" s="38"/>
      <c r="H2039" s="44"/>
    </row>
    <row r="2040" s="2" customFormat="1" ht="16.8" customHeight="1">
      <c r="A2040" s="38"/>
      <c r="B2040" s="44"/>
      <c r="C2040" s="298" t="s">
        <v>4232</v>
      </c>
      <c r="D2040" s="299" t="s">
        <v>4232</v>
      </c>
      <c r="E2040" s="300" t="s">
        <v>19</v>
      </c>
      <c r="F2040" s="301">
        <v>229.24799999999999</v>
      </c>
      <c r="G2040" s="38"/>
      <c r="H2040" s="44"/>
    </row>
    <row r="2041" s="2" customFormat="1">
      <c r="A2041" s="38"/>
      <c r="B2041" s="44"/>
      <c r="C2041" s="302" t="s">
        <v>4232</v>
      </c>
      <c r="D2041" s="302" t="s">
        <v>4233</v>
      </c>
      <c r="E2041" s="17" t="s">
        <v>19</v>
      </c>
      <c r="F2041" s="303">
        <v>229.24799999999999</v>
      </c>
      <c r="G2041" s="38"/>
      <c r="H2041" s="44"/>
    </row>
    <row r="2042" s="2" customFormat="1" ht="16.8" customHeight="1">
      <c r="A2042" s="38"/>
      <c r="B2042" s="44"/>
      <c r="C2042" s="298" t="s">
        <v>4298</v>
      </c>
      <c r="D2042" s="299" t="s">
        <v>4298</v>
      </c>
      <c r="E2042" s="300" t="s">
        <v>19</v>
      </c>
      <c r="F2042" s="301">
        <v>865.83100000000002</v>
      </c>
      <c r="G2042" s="38"/>
      <c r="H2042" s="44"/>
    </row>
    <row r="2043" s="2" customFormat="1">
      <c r="A2043" s="38"/>
      <c r="B2043" s="44"/>
      <c r="C2043" s="302" t="s">
        <v>4298</v>
      </c>
      <c r="D2043" s="302" t="s">
        <v>4299</v>
      </c>
      <c r="E2043" s="17" t="s">
        <v>19</v>
      </c>
      <c r="F2043" s="303">
        <v>865.83100000000002</v>
      </c>
      <c r="G2043" s="38"/>
      <c r="H2043" s="44"/>
    </row>
    <row r="2044" s="2" customFormat="1" ht="16.8" customHeight="1">
      <c r="A2044" s="38"/>
      <c r="B2044" s="44"/>
      <c r="C2044" s="298" t="s">
        <v>297</v>
      </c>
      <c r="D2044" s="299" t="s">
        <v>297</v>
      </c>
      <c r="E2044" s="300" t="s">
        <v>19</v>
      </c>
      <c r="F2044" s="301">
        <v>5583</v>
      </c>
      <c r="G2044" s="38"/>
      <c r="H2044" s="44"/>
    </row>
    <row r="2045" s="2" customFormat="1" ht="16.8" customHeight="1">
      <c r="A2045" s="38"/>
      <c r="B2045" s="44"/>
      <c r="C2045" s="302" t="s">
        <v>297</v>
      </c>
      <c r="D2045" s="302" t="s">
        <v>298</v>
      </c>
      <c r="E2045" s="17" t="s">
        <v>19</v>
      </c>
      <c r="F2045" s="303">
        <v>5583</v>
      </c>
      <c r="G2045" s="38"/>
      <c r="H2045" s="44"/>
    </row>
    <row r="2046" s="2" customFormat="1" ht="16.8" customHeight="1">
      <c r="A2046" s="38"/>
      <c r="B2046" s="44"/>
      <c r="C2046" s="298" t="s">
        <v>1614</v>
      </c>
      <c r="D2046" s="299" t="s">
        <v>1614</v>
      </c>
      <c r="E2046" s="300" t="s">
        <v>19</v>
      </c>
      <c r="F2046" s="301">
        <v>131.25</v>
      </c>
      <c r="G2046" s="38"/>
      <c r="H2046" s="44"/>
    </row>
    <row r="2047" s="2" customFormat="1" ht="16.8" customHeight="1">
      <c r="A2047" s="38"/>
      <c r="B2047" s="44"/>
      <c r="C2047" s="302" t="s">
        <v>1614</v>
      </c>
      <c r="D2047" s="302" t="s">
        <v>4072</v>
      </c>
      <c r="E2047" s="17" t="s">
        <v>19</v>
      </c>
      <c r="F2047" s="303">
        <v>131.25</v>
      </c>
      <c r="G2047" s="38"/>
      <c r="H2047" s="44"/>
    </row>
    <row r="2048" s="2" customFormat="1" ht="16.8" customHeight="1">
      <c r="A2048" s="38"/>
      <c r="B2048" s="44"/>
      <c r="C2048" s="298" t="s">
        <v>374</v>
      </c>
      <c r="D2048" s="299" t="s">
        <v>374</v>
      </c>
      <c r="E2048" s="300" t="s">
        <v>19</v>
      </c>
      <c r="F2048" s="301">
        <v>131.25</v>
      </c>
      <c r="G2048" s="38"/>
      <c r="H2048" s="44"/>
    </row>
    <row r="2049" s="2" customFormat="1" ht="16.8" customHeight="1">
      <c r="A2049" s="38"/>
      <c r="B2049" s="44"/>
      <c r="C2049" s="302" t="s">
        <v>374</v>
      </c>
      <c r="D2049" s="302" t="s">
        <v>375</v>
      </c>
      <c r="E2049" s="17" t="s">
        <v>19</v>
      </c>
      <c r="F2049" s="303">
        <v>131.25</v>
      </c>
      <c r="G2049" s="38"/>
      <c r="H2049" s="44"/>
    </row>
    <row r="2050" s="2" customFormat="1" ht="16.8" customHeight="1">
      <c r="A2050" s="38"/>
      <c r="B2050" s="44"/>
      <c r="C2050" s="298" t="s">
        <v>383</v>
      </c>
      <c r="D2050" s="299" t="s">
        <v>383</v>
      </c>
      <c r="E2050" s="300" t="s">
        <v>19</v>
      </c>
      <c r="F2050" s="301">
        <v>53.25</v>
      </c>
      <c r="G2050" s="38"/>
      <c r="H2050" s="44"/>
    </row>
    <row r="2051" s="2" customFormat="1" ht="16.8" customHeight="1">
      <c r="A2051" s="38"/>
      <c r="B2051" s="44"/>
      <c r="C2051" s="302" t="s">
        <v>383</v>
      </c>
      <c r="D2051" s="302" t="s">
        <v>384</v>
      </c>
      <c r="E2051" s="17" t="s">
        <v>19</v>
      </c>
      <c r="F2051" s="303">
        <v>53.25</v>
      </c>
      <c r="G2051" s="38"/>
      <c r="H2051" s="44"/>
    </row>
    <row r="2052" s="2" customFormat="1" ht="16.8" customHeight="1">
      <c r="A2052" s="38"/>
      <c r="B2052" s="44"/>
      <c r="C2052" s="298" t="s">
        <v>308</v>
      </c>
      <c r="D2052" s="299" t="s">
        <v>308</v>
      </c>
      <c r="E2052" s="300" t="s">
        <v>19</v>
      </c>
      <c r="F2052" s="301">
        <v>1668</v>
      </c>
      <c r="G2052" s="38"/>
      <c r="H2052" s="44"/>
    </row>
    <row r="2053" s="2" customFormat="1" ht="16.8" customHeight="1">
      <c r="A2053" s="38"/>
      <c r="B2053" s="44"/>
      <c r="C2053" s="302" t="s">
        <v>308</v>
      </c>
      <c r="D2053" s="302" t="s">
        <v>309</v>
      </c>
      <c r="E2053" s="17" t="s">
        <v>19</v>
      </c>
      <c r="F2053" s="303">
        <v>1668</v>
      </c>
      <c r="G2053" s="38"/>
      <c r="H2053" s="44"/>
    </row>
    <row r="2054" s="2" customFormat="1" ht="16.8" customHeight="1">
      <c r="A2054" s="38"/>
      <c r="B2054" s="44"/>
      <c r="C2054" s="298" t="s">
        <v>2592</v>
      </c>
      <c r="D2054" s="299" t="s">
        <v>2592</v>
      </c>
      <c r="E2054" s="300" t="s">
        <v>19</v>
      </c>
      <c r="F2054" s="301">
        <v>1032.7000000000001</v>
      </c>
      <c r="G2054" s="38"/>
      <c r="H2054" s="44"/>
    </row>
    <row r="2055" s="2" customFormat="1" ht="16.8" customHeight="1">
      <c r="A2055" s="38"/>
      <c r="B2055" s="44"/>
      <c r="C2055" s="302" t="s">
        <v>2592</v>
      </c>
      <c r="D2055" s="302" t="s">
        <v>4112</v>
      </c>
      <c r="E2055" s="17" t="s">
        <v>19</v>
      </c>
      <c r="F2055" s="303">
        <v>1032.7000000000001</v>
      </c>
      <c r="G2055" s="38"/>
      <c r="H2055" s="44"/>
    </row>
    <row r="2056" s="2" customFormat="1" ht="16.8" customHeight="1">
      <c r="A2056" s="38"/>
      <c r="B2056" s="44"/>
      <c r="C2056" s="298" t="s">
        <v>319</v>
      </c>
      <c r="D2056" s="299" t="s">
        <v>319</v>
      </c>
      <c r="E2056" s="300" t="s">
        <v>19</v>
      </c>
      <c r="F2056" s="301">
        <v>1760</v>
      </c>
      <c r="G2056" s="38"/>
      <c r="H2056" s="44"/>
    </row>
    <row r="2057" s="2" customFormat="1" ht="16.8" customHeight="1">
      <c r="A2057" s="38"/>
      <c r="B2057" s="44"/>
      <c r="C2057" s="302" t="s">
        <v>319</v>
      </c>
      <c r="D2057" s="302" t="s">
        <v>4021</v>
      </c>
      <c r="E2057" s="17" t="s">
        <v>19</v>
      </c>
      <c r="F2057" s="303">
        <v>1760</v>
      </c>
      <c r="G2057" s="38"/>
      <c r="H2057" s="44"/>
    </row>
    <row r="2058" s="2" customFormat="1" ht="16.8" customHeight="1">
      <c r="A2058" s="38"/>
      <c r="B2058" s="44"/>
      <c r="C2058" s="304" t="s">
        <v>6864</v>
      </c>
      <c r="D2058" s="38"/>
      <c r="E2058" s="38"/>
      <c r="F2058" s="38"/>
      <c r="G2058" s="38"/>
      <c r="H2058" s="44"/>
    </row>
    <row r="2059" s="2" customFormat="1" ht="16.8" customHeight="1">
      <c r="A2059" s="38"/>
      <c r="B2059" s="44"/>
      <c r="C2059" s="302" t="s">
        <v>4014</v>
      </c>
      <c r="D2059" s="302" t="s">
        <v>4015</v>
      </c>
      <c r="E2059" s="17" t="s">
        <v>391</v>
      </c>
      <c r="F2059" s="303">
        <v>2222</v>
      </c>
      <c r="G2059" s="38"/>
      <c r="H2059" s="44"/>
    </row>
    <row r="2060" s="2" customFormat="1" ht="16.8" customHeight="1">
      <c r="A2060" s="38"/>
      <c r="B2060" s="44"/>
      <c r="C2060" s="298" t="s">
        <v>3820</v>
      </c>
      <c r="D2060" s="299" t="s">
        <v>3820</v>
      </c>
      <c r="E2060" s="300" t="s">
        <v>19</v>
      </c>
      <c r="F2060" s="301">
        <v>642.70000000000005</v>
      </c>
      <c r="G2060" s="38"/>
      <c r="H2060" s="44"/>
    </row>
    <row r="2061" s="2" customFormat="1" ht="16.8" customHeight="1">
      <c r="A2061" s="38"/>
      <c r="B2061" s="44"/>
      <c r="C2061" s="302" t="s">
        <v>3820</v>
      </c>
      <c r="D2061" s="302" t="s">
        <v>4129</v>
      </c>
      <c r="E2061" s="17" t="s">
        <v>19</v>
      </c>
      <c r="F2061" s="303">
        <v>642.70000000000005</v>
      </c>
      <c r="G2061" s="38"/>
      <c r="H2061" s="44"/>
    </row>
    <row r="2062" s="2" customFormat="1" ht="16.8" customHeight="1">
      <c r="A2062" s="38"/>
      <c r="B2062" s="44"/>
      <c r="C2062" s="304" t="s">
        <v>6864</v>
      </c>
      <c r="D2062" s="38"/>
      <c r="E2062" s="38"/>
      <c r="F2062" s="38"/>
      <c r="G2062" s="38"/>
      <c r="H2062" s="44"/>
    </row>
    <row r="2063" s="2" customFormat="1" ht="16.8" customHeight="1">
      <c r="A2063" s="38"/>
      <c r="B2063" s="44"/>
      <c r="C2063" s="302" t="s">
        <v>4124</v>
      </c>
      <c r="D2063" s="302" t="s">
        <v>4125</v>
      </c>
      <c r="E2063" s="17" t="s">
        <v>299</v>
      </c>
      <c r="F2063" s="303">
        <v>1816.7000000000001</v>
      </c>
      <c r="G2063" s="38"/>
      <c r="H2063" s="44"/>
    </row>
    <row r="2064" s="2" customFormat="1" ht="16.8" customHeight="1">
      <c r="A2064" s="38"/>
      <c r="B2064" s="44"/>
      <c r="C2064" s="298" t="s">
        <v>415</v>
      </c>
      <c r="D2064" s="299" t="s">
        <v>415</v>
      </c>
      <c r="E2064" s="300" t="s">
        <v>19</v>
      </c>
      <c r="F2064" s="301">
        <v>68.289000000000001</v>
      </c>
      <c r="G2064" s="38"/>
      <c r="H2064" s="44"/>
    </row>
    <row r="2065" s="2" customFormat="1" ht="16.8" customHeight="1">
      <c r="A2065" s="38"/>
      <c r="B2065" s="44"/>
      <c r="C2065" s="302" t="s">
        <v>415</v>
      </c>
      <c r="D2065" s="302" t="s">
        <v>4161</v>
      </c>
      <c r="E2065" s="17" t="s">
        <v>19</v>
      </c>
      <c r="F2065" s="303">
        <v>68.289000000000001</v>
      </c>
      <c r="G2065" s="38"/>
      <c r="H2065" s="44"/>
    </row>
    <row r="2066" s="2" customFormat="1" ht="16.8" customHeight="1">
      <c r="A2066" s="38"/>
      <c r="B2066" s="44"/>
      <c r="C2066" s="304" t="s">
        <v>6864</v>
      </c>
      <c r="D2066" s="38"/>
      <c r="E2066" s="38"/>
      <c r="F2066" s="38"/>
      <c r="G2066" s="38"/>
      <c r="H2066" s="44"/>
    </row>
    <row r="2067" s="2" customFormat="1" ht="16.8" customHeight="1">
      <c r="A2067" s="38"/>
      <c r="B2067" s="44"/>
      <c r="C2067" s="302" t="s">
        <v>4156</v>
      </c>
      <c r="D2067" s="302" t="s">
        <v>6917</v>
      </c>
      <c r="E2067" s="17" t="s">
        <v>299</v>
      </c>
      <c r="F2067" s="303">
        <v>2193.2240000000002</v>
      </c>
      <c r="G2067" s="38"/>
      <c r="H2067" s="44"/>
    </row>
    <row r="2068" s="2" customFormat="1" ht="16.8" customHeight="1">
      <c r="A2068" s="38"/>
      <c r="B2068" s="44"/>
      <c r="C2068" s="298" t="s">
        <v>2677</v>
      </c>
      <c r="D2068" s="299" t="s">
        <v>2677</v>
      </c>
      <c r="E2068" s="300" t="s">
        <v>19</v>
      </c>
      <c r="F2068" s="301">
        <v>3.6899999999999999</v>
      </c>
      <c r="G2068" s="38"/>
      <c r="H2068" s="44"/>
    </row>
    <row r="2069" s="2" customFormat="1" ht="16.8" customHeight="1">
      <c r="A2069" s="38"/>
      <c r="B2069" s="44"/>
      <c r="C2069" s="302" t="s">
        <v>2677</v>
      </c>
      <c r="D2069" s="302" t="s">
        <v>4204</v>
      </c>
      <c r="E2069" s="17" t="s">
        <v>19</v>
      </c>
      <c r="F2069" s="303">
        <v>3.6899999999999999</v>
      </c>
      <c r="G2069" s="38"/>
      <c r="H2069" s="44"/>
    </row>
    <row r="2070" s="2" customFormat="1" ht="16.8" customHeight="1">
      <c r="A2070" s="38"/>
      <c r="B2070" s="44"/>
      <c r="C2070" s="304" t="s">
        <v>6864</v>
      </c>
      <c r="D2070" s="38"/>
      <c r="E2070" s="38"/>
      <c r="F2070" s="38"/>
      <c r="G2070" s="38"/>
      <c r="H2070" s="44"/>
    </row>
    <row r="2071" s="2" customFormat="1" ht="16.8" customHeight="1">
      <c r="A2071" s="38"/>
      <c r="B2071" s="44"/>
      <c r="C2071" s="302" t="s">
        <v>4197</v>
      </c>
      <c r="D2071" s="302" t="s">
        <v>4198</v>
      </c>
      <c r="E2071" s="17" t="s">
        <v>4199</v>
      </c>
      <c r="F2071" s="303">
        <v>229.24799999999999</v>
      </c>
      <c r="G2071" s="38"/>
      <c r="H2071" s="44"/>
    </row>
    <row r="2072" s="2" customFormat="1" ht="16.8" customHeight="1">
      <c r="A2072" s="38"/>
      <c r="B2072" s="44"/>
      <c r="C2072" s="298" t="s">
        <v>327</v>
      </c>
      <c r="D2072" s="299" t="s">
        <v>327</v>
      </c>
      <c r="E2072" s="300" t="s">
        <v>19</v>
      </c>
      <c r="F2072" s="301">
        <v>1760</v>
      </c>
      <c r="G2072" s="38"/>
      <c r="H2072" s="44"/>
    </row>
    <row r="2073" s="2" customFormat="1" ht="16.8" customHeight="1">
      <c r="A2073" s="38"/>
      <c r="B2073" s="44"/>
      <c r="C2073" s="302" t="s">
        <v>327</v>
      </c>
      <c r="D2073" s="302" t="s">
        <v>328</v>
      </c>
      <c r="E2073" s="17" t="s">
        <v>19</v>
      </c>
      <c r="F2073" s="303">
        <v>1760</v>
      </c>
      <c r="G2073" s="38"/>
      <c r="H2073" s="44"/>
    </row>
    <row r="2074" s="2" customFormat="1" ht="16.8" customHeight="1">
      <c r="A2074" s="38"/>
      <c r="B2074" s="44"/>
      <c r="C2074" s="298" t="s">
        <v>417</v>
      </c>
      <c r="D2074" s="299" t="s">
        <v>417</v>
      </c>
      <c r="E2074" s="300" t="s">
        <v>19</v>
      </c>
      <c r="F2074" s="301">
        <v>420.10000000000002</v>
      </c>
      <c r="G2074" s="38"/>
      <c r="H2074" s="44"/>
    </row>
    <row r="2075" s="2" customFormat="1" ht="16.8" customHeight="1">
      <c r="A2075" s="38"/>
      <c r="B2075" s="44"/>
      <c r="C2075" s="302" t="s">
        <v>417</v>
      </c>
      <c r="D2075" s="302" t="s">
        <v>4246</v>
      </c>
      <c r="E2075" s="17" t="s">
        <v>19</v>
      </c>
      <c r="F2075" s="303">
        <v>420.10000000000002</v>
      </c>
      <c r="G2075" s="38"/>
      <c r="H2075" s="44"/>
    </row>
    <row r="2076" s="2" customFormat="1" ht="16.8" customHeight="1">
      <c r="A2076" s="38"/>
      <c r="B2076" s="44"/>
      <c r="C2076" s="304" t="s">
        <v>6864</v>
      </c>
      <c r="D2076" s="38"/>
      <c r="E2076" s="38"/>
      <c r="F2076" s="38"/>
      <c r="G2076" s="38"/>
      <c r="H2076" s="44"/>
    </row>
    <row r="2077" s="2" customFormat="1" ht="16.8" customHeight="1">
      <c r="A2077" s="38"/>
      <c r="B2077" s="44"/>
      <c r="C2077" s="302" t="s">
        <v>4241</v>
      </c>
      <c r="D2077" s="302" t="s">
        <v>4242</v>
      </c>
      <c r="E2077" s="17" t="s">
        <v>299</v>
      </c>
      <c r="F2077" s="303">
        <v>1535.4000000000001</v>
      </c>
      <c r="G2077" s="38"/>
      <c r="H2077" s="44"/>
    </row>
    <row r="2078" s="2" customFormat="1" ht="16.8" customHeight="1">
      <c r="A2078" s="38"/>
      <c r="B2078" s="44"/>
      <c r="C2078" s="298" t="s">
        <v>1655</v>
      </c>
      <c r="D2078" s="299" t="s">
        <v>1655</v>
      </c>
      <c r="E2078" s="300" t="s">
        <v>19</v>
      </c>
      <c r="F2078" s="301">
        <v>13.893000000000001</v>
      </c>
      <c r="G2078" s="38"/>
      <c r="H2078" s="44"/>
    </row>
    <row r="2079" s="2" customFormat="1" ht="16.8" customHeight="1">
      <c r="A2079" s="38"/>
      <c r="B2079" s="44"/>
      <c r="C2079" s="302" t="s">
        <v>1655</v>
      </c>
      <c r="D2079" s="302" t="s">
        <v>4267</v>
      </c>
      <c r="E2079" s="17" t="s">
        <v>19</v>
      </c>
      <c r="F2079" s="303">
        <v>13.893000000000001</v>
      </c>
      <c r="G2079" s="38"/>
      <c r="H2079" s="44"/>
    </row>
    <row r="2080" s="2" customFormat="1" ht="16.8" customHeight="1">
      <c r="A2080" s="38"/>
      <c r="B2080" s="44"/>
      <c r="C2080" s="304" t="s">
        <v>6864</v>
      </c>
      <c r="D2080" s="38"/>
      <c r="E2080" s="38"/>
      <c r="F2080" s="38"/>
      <c r="G2080" s="38"/>
      <c r="H2080" s="44"/>
    </row>
    <row r="2081" s="2" customFormat="1" ht="16.8" customHeight="1">
      <c r="A2081" s="38"/>
      <c r="B2081" s="44"/>
      <c r="C2081" s="302" t="s">
        <v>4262</v>
      </c>
      <c r="D2081" s="302" t="s">
        <v>4263</v>
      </c>
      <c r="E2081" s="17" t="s">
        <v>299</v>
      </c>
      <c r="F2081" s="303">
        <v>865.83100000000002</v>
      </c>
      <c r="G2081" s="38"/>
      <c r="H2081" s="44"/>
    </row>
    <row r="2082" s="2" customFormat="1" ht="16.8" customHeight="1">
      <c r="A2082" s="38"/>
      <c r="B2082" s="44"/>
      <c r="C2082" s="298" t="s">
        <v>4011</v>
      </c>
      <c r="D2082" s="299" t="s">
        <v>4011</v>
      </c>
      <c r="E2082" s="300" t="s">
        <v>19</v>
      </c>
      <c r="F2082" s="301">
        <v>300.5</v>
      </c>
      <c r="G2082" s="38"/>
      <c r="H2082" s="44"/>
    </row>
    <row r="2083" s="2" customFormat="1" ht="16.8" customHeight="1">
      <c r="A2083" s="38"/>
      <c r="B2083" s="44"/>
      <c r="C2083" s="302" t="s">
        <v>4011</v>
      </c>
      <c r="D2083" s="302" t="s">
        <v>4308</v>
      </c>
      <c r="E2083" s="17" t="s">
        <v>19</v>
      </c>
      <c r="F2083" s="303">
        <v>300.5</v>
      </c>
      <c r="G2083" s="38"/>
      <c r="H2083" s="44"/>
    </row>
    <row r="2084" s="2" customFormat="1" ht="16.8" customHeight="1">
      <c r="A2084" s="38"/>
      <c r="B2084" s="44"/>
      <c r="C2084" s="304" t="s">
        <v>6864</v>
      </c>
      <c r="D2084" s="38"/>
      <c r="E2084" s="38"/>
      <c r="F2084" s="38"/>
      <c r="G2084" s="38"/>
      <c r="H2084" s="44"/>
    </row>
    <row r="2085" s="2" customFormat="1" ht="16.8" customHeight="1">
      <c r="A2085" s="38"/>
      <c r="B2085" s="44"/>
      <c r="C2085" s="302" t="s">
        <v>4303</v>
      </c>
      <c r="D2085" s="302" t="s">
        <v>4304</v>
      </c>
      <c r="E2085" s="17" t="s">
        <v>299</v>
      </c>
      <c r="F2085" s="303">
        <v>666.70000000000005</v>
      </c>
      <c r="G2085" s="38"/>
      <c r="H2085" s="44"/>
    </row>
    <row r="2086" s="2" customFormat="1" ht="16.8" customHeight="1">
      <c r="A2086" s="38"/>
      <c r="B2086" s="44"/>
      <c r="C2086" s="298" t="s">
        <v>336</v>
      </c>
      <c r="D2086" s="299" t="s">
        <v>336</v>
      </c>
      <c r="E2086" s="300" t="s">
        <v>19</v>
      </c>
      <c r="F2086" s="301">
        <v>97.400000000000006</v>
      </c>
      <c r="G2086" s="38"/>
      <c r="H2086" s="44"/>
    </row>
    <row r="2087" s="2" customFormat="1" ht="16.8" customHeight="1">
      <c r="A2087" s="38"/>
      <c r="B2087" s="44"/>
      <c r="C2087" s="302" t="s">
        <v>336</v>
      </c>
      <c r="D2087" s="302" t="s">
        <v>337</v>
      </c>
      <c r="E2087" s="17" t="s">
        <v>19</v>
      </c>
      <c r="F2087" s="303">
        <v>97.400000000000006</v>
      </c>
      <c r="G2087" s="38"/>
      <c r="H2087" s="44"/>
    </row>
    <row r="2088" s="2" customFormat="1" ht="16.8" customHeight="1">
      <c r="A2088" s="38"/>
      <c r="B2088" s="44"/>
      <c r="C2088" s="298" t="s">
        <v>2155</v>
      </c>
      <c r="D2088" s="299" t="s">
        <v>2155</v>
      </c>
      <c r="E2088" s="300" t="s">
        <v>19</v>
      </c>
      <c r="F2088" s="301">
        <v>135</v>
      </c>
      <c r="G2088" s="38"/>
      <c r="H2088" s="44"/>
    </row>
    <row r="2089" s="2" customFormat="1" ht="16.8" customHeight="1">
      <c r="A2089" s="38"/>
      <c r="B2089" s="44"/>
      <c r="C2089" s="302" t="s">
        <v>2155</v>
      </c>
      <c r="D2089" s="302" t="s">
        <v>4339</v>
      </c>
      <c r="E2089" s="17" t="s">
        <v>19</v>
      </c>
      <c r="F2089" s="303">
        <v>135</v>
      </c>
      <c r="G2089" s="38"/>
      <c r="H2089" s="44"/>
    </row>
    <row r="2090" s="2" customFormat="1" ht="16.8" customHeight="1">
      <c r="A2090" s="38"/>
      <c r="B2090" s="44"/>
      <c r="C2090" s="298" t="s">
        <v>438</v>
      </c>
      <c r="D2090" s="299" t="s">
        <v>438</v>
      </c>
      <c r="E2090" s="300" t="s">
        <v>19</v>
      </c>
      <c r="F2090" s="301">
        <v>30.5</v>
      </c>
      <c r="G2090" s="38"/>
      <c r="H2090" s="44"/>
    </row>
    <row r="2091" s="2" customFormat="1" ht="16.8" customHeight="1">
      <c r="A2091" s="38"/>
      <c r="B2091" s="44"/>
      <c r="C2091" s="302" t="s">
        <v>438</v>
      </c>
      <c r="D2091" s="302" t="s">
        <v>4395</v>
      </c>
      <c r="E2091" s="17" t="s">
        <v>19</v>
      </c>
      <c r="F2091" s="303">
        <v>30.5</v>
      </c>
      <c r="G2091" s="38"/>
      <c r="H2091" s="44"/>
    </row>
    <row r="2092" s="2" customFormat="1" ht="16.8" customHeight="1">
      <c r="A2092" s="38"/>
      <c r="B2092" s="44"/>
      <c r="C2092" s="304" t="s">
        <v>6864</v>
      </c>
      <c r="D2092" s="38"/>
      <c r="E2092" s="38"/>
      <c r="F2092" s="38"/>
      <c r="G2092" s="38"/>
      <c r="H2092" s="44"/>
    </row>
    <row r="2093" s="2" customFormat="1" ht="16.8" customHeight="1">
      <c r="A2093" s="38"/>
      <c r="B2093" s="44"/>
      <c r="C2093" s="302" t="s">
        <v>4390</v>
      </c>
      <c r="D2093" s="302" t="s">
        <v>4391</v>
      </c>
      <c r="E2093" s="17" t="s">
        <v>299</v>
      </c>
      <c r="F2093" s="303">
        <v>254</v>
      </c>
      <c r="G2093" s="38"/>
      <c r="H2093" s="44"/>
    </row>
    <row r="2094" s="2" customFormat="1" ht="16.8" customHeight="1">
      <c r="A2094" s="38"/>
      <c r="B2094" s="44"/>
      <c r="C2094" s="298" t="s">
        <v>4413</v>
      </c>
      <c r="D2094" s="299" t="s">
        <v>4413</v>
      </c>
      <c r="E2094" s="300" t="s">
        <v>19</v>
      </c>
      <c r="F2094" s="301">
        <v>15</v>
      </c>
      <c r="G2094" s="38"/>
      <c r="H2094" s="44"/>
    </row>
    <row r="2095" s="2" customFormat="1" ht="16.8" customHeight="1">
      <c r="A2095" s="38"/>
      <c r="B2095" s="44"/>
      <c r="C2095" s="302" t="s">
        <v>4413</v>
      </c>
      <c r="D2095" s="302" t="s">
        <v>4414</v>
      </c>
      <c r="E2095" s="17" t="s">
        <v>19</v>
      </c>
      <c r="F2095" s="303">
        <v>15</v>
      </c>
      <c r="G2095" s="38"/>
      <c r="H2095" s="44"/>
    </row>
    <row r="2096" s="2" customFormat="1" ht="16.8" customHeight="1">
      <c r="A2096" s="38"/>
      <c r="B2096" s="44"/>
      <c r="C2096" s="298" t="s">
        <v>4424</v>
      </c>
      <c r="D2096" s="299" t="s">
        <v>4424</v>
      </c>
      <c r="E2096" s="300" t="s">
        <v>19</v>
      </c>
      <c r="F2096" s="301">
        <v>45</v>
      </c>
      <c r="G2096" s="38"/>
      <c r="H2096" s="44"/>
    </row>
    <row r="2097" s="2" customFormat="1" ht="16.8" customHeight="1">
      <c r="A2097" s="38"/>
      <c r="B2097" s="44"/>
      <c r="C2097" s="302" t="s">
        <v>4424</v>
      </c>
      <c r="D2097" s="302" t="s">
        <v>4425</v>
      </c>
      <c r="E2097" s="17" t="s">
        <v>19</v>
      </c>
      <c r="F2097" s="303">
        <v>45</v>
      </c>
      <c r="G2097" s="38"/>
      <c r="H2097" s="44"/>
    </row>
    <row r="2098" s="2" customFormat="1" ht="16.8" customHeight="1">
      <c r="A2098" s="38"/>
      <c r="B2098" s="44"/>
      <c r="C2098" s="298" t="s">
        <v>4435</v>
      </c>
      <c r="D2098" s="299" t="s">
        <v>4435</v>
      </c>
      <c r="E2098" s="300" t="s">
        <v>19</v>
      </c>
      <c r="F2098" s="301">
        <v>20</v>
      </c>
      <c r="G2098" s="38"/>
      <c r="H2098" s="44"/>
    </row>
    <row r="2099" s="2" customFormat="1" ht="16.8" customHeight="1">
      <c r="A2099" s="38"/>
      <c r="B2099" s="44"/>
      <c r="C2099" s="302" t="s">
        <v>4435</v>
      </c>
      <c r="D2099" s="302" t="s">
        <v>4436</v>
      </c>
      <c r="E2099" s="17" t="s">
        <v>19</v>
      </c>
      <c r="F2099" s="303">
        <v>20</v>
      </c>
      <c r="G2099" s="38"/>
      <c r="H2099" s="44"/>
    </row>
    <row r="2100" s="2" customFormat="1" ht="16.8" customHeight="1">
      <c r="A2100" s="38"/>
      <c r="B2100" s="44"/>
      <c r="C2100" s="298" t="s">
        <v>4040</v>
      </c>
      <c r="D2100" s="299" t="s">
        <v>4040</v>
      </c>
      <c r="E2100" s="300" t="s">
        <v>19</v>
      </c>
      <c r="F2100" s="301">
        <v>38.600000000000001</v>
      </c>
      <c r="G2100" s="38"/>
      <c r="H2100" s="44"/>
    </row>
    <row r="2101" s="2" customFormat="1" ht="16.8" customHeight="1">
      <c r="A2101" s="38"/>
      <c r="B2101" s="44"/>
      <c r="C2101" s="302" t="s">
        <v>4040</v>
      </c>
      <c r="D2101" s="302" t="s">
        <v>4443</v>
      </c>
      <c r="E2101" s="17" t="s">
        <v>19</v>
      </c>
      <c r="F2101" s="303">
        <v>38.600000000000001</v>
      </c>
      <c r="G2101" s="38"/>
      <c r="H2101" s="44"/>
    </row>
    <row r="2102" s="2" customFormat="1" ht="16.8" customHeight="1">
      <c r="A2102" s="38"/>
      <c r="B2102" s="44"/>
      <c r="C2102" s="304" t="s">
        <v>6864</v>
      </c>
      <c r="D2102" s="38"/>
      <c r="E2102" s="38"/>
      <c r="F2102" s="38"/>
      <c r="G2102" s="38"/>
      <c r="H2102" s="44"/>
    </row>
    <row r="2103" s="2" customFormat="1" ht="16.8" customHeight="1">
      <c r="A2103" s="38"/>
      <c r="B2103" s="44"/>
      <c r="C2103" s="302" t="s">
        <v>4438</v>
      </c>
      <c r="D2103" s="302" t="s">
        <v>4439</v>
      </c>
      <c r="E2103" s="17" t="s">
        <v>299</v>
      </c>
      <c r="F2103" s="303">
        <v>454.5</v>
      </c>
      <c r="G2103" s="38"/>
      <c r="H2103" s="44"/>
    </row>
    <row r="2104" s="2" customFormat="1" ht="16.8" customHeight="1">
      <c r="A2104" s="38"/>
      <c r="B2104" s="44"/>
      <c r="C2104" s="298" t="s">
        <v>4057</v>
      </c>
      <c r="D2104" s="299" t="s">
        <v>4057</v>
      </c>
      <c r="E2104" s="300" t="s">
        <v>19</v>
      </c>
      <c r="F2104" s="301">
        <v>38.600000000000001</v>
      </c>
      <c r="G2104" s="38"/>
      <c r="H2104" s="44"/>
    </row>
    <row r="2105" s="2" customFormat="1" ht="16.8" customHeight="1">
      <c r="A2105" s="38"/>
      <c r="B2105" s="44"/>
      <c r="C2105" s="302" t="s">
        <v>4057</v>
      </c>
      <c r="D2105" s="302" t="s">
        <v>4443</v>
      </c>
      <c r="E2105" s="17" t="s">
        <v>19</v>
      </c>
      <c r="F2105" s="303">
        <v>38.600000000000001</v>
      </c>
      <c r="G2105" s="38"/>
      <c r="H2105" s="44"/>
    </row>
    <row r="2106" s="2" customFormat="1" ht="16.8" customHeight="1">
      <c r="A2106" s="38"/>
      <c r="B2106" s="44"/>
      <c r="C2106" s="304" t="s">
        <v>6864</v>
      </c>
      <c r="D2106" s="38"/>
      <c r="E2106" s="38"/>
      <c r="F2106" s="38"/>
      <c r="G2106" s="38"/>
      <c r="H2106" s="44"/>
    </row>
    <row r="2107" s="2" customFormat="1" ht="16.8" customHeight="1">
      <c r="A2107" s="38"/>
      <c r="B2107" s="44"/>
      <c r="C2107" s="302" t="s">
        <v>4450</v>
      </c>
      <c r="D2107" s="302" t="s">
        <v>4451</v>
      </c>
      <c r="E2107" s="17" t="s">
        <v>299</v>
      </c>
      <c r="F2107" s="303">
        <v>433.80000000000001</v>
      </c>
      <c r="G2107" s="38"/>
      <c r="H2107" s="44"/>
    </row>
    <row r="2108" s="2" customFormat="1" ht="16.8" customHeight="1">
      <c r="A2108" s="38"/>
      <c r="B2108" s="44"/>
      <c r="C2108" s="298" t="s">
        <v>4458</v>
      </c>
      <c r="D2108" s="299" t="s">
        <v>4458</v>
      </c>
      <c r="E2108" s="300" t="s">
        <v>19</v>
      </c>
      <c r="F2108" s="301">
        <v>2.8999999999999999</v>
      </c>
      <c r="G2108" s="38"/>
      <c r="H2108" s="44"/>
    </row>
    <row r="2109" s="2" customFormat="1" ht="16.8" customHeight="1">
      <c r="A2109" s="38"/>
      <c r="B2109" s="44"/>
      <c r="C2109" s="302" t="s">
        <v>4458</v>
      </c>
      <c r="D2109" s="302" t="s">
        <v>4459</v>
      </c>
      <c r="E2109" s="17" t="s">
        <v>19</v>
      </c>
      <c r="F2109" s="303">
        <v>2.8999999999999999</v>
      </c>
      <c r="G2109" s="38"/>
      <c r="H2109" s="44"/>
    </row>
    <row r="2110" s="2" customFormat="1" ht="16.8" customHeight="1">
      <c r="A2110" s="38"/>
      <c r="B2110" s="44"/>
      <c r="C2110" s="298" t="s">
        <v>4463</v>
      </c>
      <c r="D2110" s="299" t="s">
        <v>4463</v>
      </c>
      <c r="E2110" s="300" t="s">
        <v>19</v>
      </c>
      <c r="F2110" s="301">
        <v>1.3999999999999999</v>
      </c>
      <c r="G2110" s="38"/>
      <c r="H2110" s="44"/>
    </row>
    <row r="2111" s="2" customFormat="1" ht="16.8" customHeight="1">
      <c r="A2111" s="38"/>
      <c r="B2111" s="44"/>
      <c r="C2111" s="302" t="s">
        <v>4463</v>
      </c>
      <c r="D2111" s="302" t="s">
        <v>4464</v>
      </c>
      <c r="E2111" s="17" t="s">
        <v>19</v>
      </c>
      <c r="F2111" s="303">
        <v>1.3999999999999999</v>
      </c>
      <c r="G2111" s="38"/>
      <c r="H2111" s="44"/>
    </row>
    <row r="2112" s="2" customFormat="1" ht="16.8" customHeight="1">
      <c r="A2112" s="38"/>
      <c r="B2112" s="44"/>
      <c r="C2112" s="298" t="s">
        <v>4060</v>
      </c>
      <c r="D2112" s="299" t="s">
        <v>4060</v>
      </c>
      <c r="E2112" s="300" t="s">
        <v>19</v>
      </c>
      <c r="F2112" s="301">
        <v>8.5999999999999996</v>
      </c>
      <c r="G2112" s="38"/>
      <c r="H2112" s="44"/>
    </row>
    <row r="2113" s="2" customFormat="1" ht="16.8" customHeight="1">
      <c r="A2113" s="38"/>
      <c r="B2113" s="44"/>
      <c r="C2113" s="302" t="s">
        <v>4060</v>
      </c>
      <c r="D2113" s="302" t="s">
        <v>4447</v>
      </c>
      <c r="E2113" s="17" t="s">
        <v>19</v>
      </c>
      <c r="F2113" s="303">
        <v>8.5999999999999996</v>
      </c>
      <c r="G2113" s="38"/>
      <c r="H2113" s="44"/>
    </row>
    <row r="2114" s="2" customFormat="1" ht="16.8" customHeight="1">
      <c r="A2114" s="38"/>
      <c r="B2114" s="44"/>
      <c r="C2114" s="304" t="s">
        <v>6864</v>
      </c>
      <c r="D2114" s="38"/>
      <c r="E2114" s="38"/>
      <c r="F2114" s="38"/>
      <c r="G2114" s="38"/>
      <c r="H2114" s="44"/>
    </row>
    <row r="2115" s="2" customFormat="1" ht="16.8" customHeight="1">
      <c r="A2115" s="38"/>
      <c r="B2115" s="44"/>
      <c r="C2115" s="302" t="s">
        <v>4465</v>
      </c>
      <c r="D2115" s="302" t="s">
        <v>4466</v>
      </c>
      <c r="E2115" s="17" t="s">
        <v>299</v>
      </c>
      <c r="F2115" s="303">
        <v>16.399999999999999</v>
      </c>
      <c r="G2115" s="38"/>
      <c r="H2115" s="44"/>
    </row>
    <row r="2116" s="2" customFormat="1" ht="16.8" customHeight="1">
      <c r="A2116" s="38"/>
      <c r="B2116" s="44"/>
      <c r="C2116" s="298" t="s">
        <v>4486</v>
      </c>
      <c r="D2116" s="299" t="s">
        <v>4486</v>
      </c>
      <c r="E2116" s="300" t="s">
        <v>19</v>
      </c>
      <c r="F2116" s="301">
        <v>79</v>
      </c>
      <c r="G2116" s="38"/>
      <c r="H2116" s="44"/>
    </row>
    <row r="2117" s="2" customFormat="1" ht="16.8" customHeight="1">
      <c r="A2117" s="38"/>
      <c r="B2117" s="44"/>
      <c r="C2117" s="302" t="s">
        <v>4486</v>
      </c>
      <c r="D2117" s="302" t="s">
        <v>4487</v>
      </c>
      <c r="E2117" s="17" t="s">
        <v>19</v>
      </c>
      <c r="F2117" s="303">
        <v>79</v>
      </c>
      <c r="G2117" s="38"/>
      <c r="H2117" s="44"/>
    </row>
    <row r="2118" s="2" customFormat="1" ht="16.8" customHeight="1">
      <c r="A2118" s="38"/>
      <c r="B2118" s="44"/>
      <c r="C2118" s="298" t="s">
        <v>4492</v>
      </c>
      <c r="D2118" s="299" t="s">
        <v>4492</v>
      </c>
      <c r="E2118" s="300" t="s">
        <v>19</v>
      </c>
      <c r="F2118" s="301">
        <v>158</v>
      </c>
      <c r="G2118" s="38"/>
      <c r="H2118" s="44"/>
    </row>
    <row r="2119" s="2" customFormat="1" ht="16.8" customHeight="1">
      <c r="A2119" s="38"/>
      <c r="B2119" s="44"/>
      <c r="C2119" s="302" t="s">
        <v>4492</v>
      </c>
      <c r="D2119" s="302" t="s">
        <v>4493</v>
      </c>
      <c r="E2119" s="17" t="s">
        <v>19</v>
      </c>
      <c r="F2119" s="303">
        <v>158</v>
      </c>
      <c r="G2119" s="38"/>
      <c r="H2119" s="44"/>
    </row>
    <row r="2120" s="2" customFormat="1" ht="16.8" customHeight="1">
      <c r="A2120" s="38"/>
      <c r="B2120" s="44"/>
      <c r="C2120" s="298" t="s">
        <v>4506</v>
      </c>
      <c r="D2120" s="299" t="s">
        <v>4506</v>
      </c>
      <c r="E2120" s="300" t="s">
        <v>19</v>
      </c>
      <c r="F2120" s="301">
        <v>119</v>
      </c>
      <c r="G2120" s="38"/>
      <c r="H2120" s="44"/>
    </row>
    <row r="2121" s="2" customFormat="1" ht="16.8" customHeight="1">
      <c r="A2121" s="38"/>
      <c r="B2121" s="44"/>
      <c r="C2121" s="302" t="s">
        <v>4506</v>
      </c>
      <c r="D2121" s="302" t="s">
        <v>4507</v>
      </c>
      <c r="E2121" s="17" t="s">
        <v>19</v>
      </c>
      <c r="F2121" s="303">
        <v>119</v>
      </c>
      <c r="G2121" s="38"/>
      <c r="H2121" s="44"/>
    </row>
    <row r="2122" s="2" customFormat="1" ht="16.8" customHeight="1">
      <c r="A2122" s="38"/>
      <c r="B2122" s="44"/>
      <c r="C2122" s="298" t="s">
        <v>4517</v>
      </c>
      <c r="D2122" s="299" t="s">
        <v>4517</v>
      </c>
      <c r="E2122" s="300" t="s">
        <v>19</v>
      </c>
      <c r="F2122" s="301">
        <v>23.579999999999998</v>
      </c>
      <c r="G2122" s="38"/>
      <c r="H2122" s="44"/>
    </row>
    <row r="2123" s="2" customFormat="1" ht="16.8" customHeight="1">
      <c r="A2123" s="38"/>
      <c r="B2123" s="44"/>
      <c r="C2123" s="302" t="s">
        <v>4517</v>
      </c>
      <c r="D2123" s="302" t="s">
        <v>4518</v>
      </c>
      <c r="E2123" s="17" t="s">
        <v>19</v>
      </c>
      <c r="F2123" s="303">
        <v>23.579999999999998</v>
      </c>
      <c r="G2123" s="38"/>
      <c r="H2123" s="44"/>
    </row>
    <row r="2124" s="2" customFormat="1" ht="16.8" customHeight="1">
      <c r="A2124" s="38"/>
      <c r="B2124" s="44"/>
      <c r="C2124" s="298" t="s">
        <v>4524</v>
      </c>
      <c r="D2124" s="299" t="s">
        <v>4524</v>
      </c>
      <c r="E2124" s="300" t="s">
        <v>19</v>
      </c>
      <c r="F2124" s="301">
        <v>4.7000000000000002</v>
      </c>
      <c r="G2124" s="38"/>
      <c r="H2124" s="44"/>
    </row>
    <row r="2125" s="2" customFormat="1" ht="16.8" customHeight="1">
      <c r="A2125" s="38"/>
      <c r="B2125" s="44"/>
      <c r="C2125" s="302" t="s">
        <v>4524</v>
      </c>
      <c r="D2125" s="302" t="s">
        <v>4525</v>
      </c>
      <c r="E2125" s="17" t="s">
        <v>19</v>
      </c>
      <c r="F2125" s="303">
        <v>4.7000000000000002</v>
      </c>
      <c r="G2125" s="38"/>
      <c r="H2125" s="44"/>
    </row>
    <row r="2126" s="2" customFormat="1" ht="16.8" customHeight="1">
      <c r="A2126" s="38"/>
      <c r="B2126" s="44"/>
      <c r="C2126" s="298" t="s">
        <v>4535</v>
      </c>
      <c r="D2126" s="299" t="s">
        <v>4535</v>
      </c>
      <c r="E2126" s="300" t="s">
        <v>19</v>
      </c>
      <c r="F2126" s="301">
        <v>203</v>
      </c>
      <c r="G2126" s="38"/>
      <c r="H2126" s="44"/>
    </row>
    <row r="2127" s="2" customFormat="1" ht="16.8" customHeight="1">
      <c r="A2127" s="38"/>
      <c r="B2127" s="44"/>
      <c r="C2127" s="302" t="s">
        <v>4535</v>
      </c>
      <c r="D2127" s="302" t="s">
        <v>4536</v>
      </c>
      <c r="E2127" s="17" t="s">
        <v>19</v>
      </c>
      <c r="F2127" s="303">
        <v>203</v>
      </c>
      <c r="G2127" s="38"/>
      <c r="H2127" s="44"/>
    </row>
    <row r="2128" s="2" customFormat="1" ht="16.8" customHeight="1">
      <c r="A2128" s="38"/>
      <c r="B2128" s="44"/>
      <c r="C2128" s="298" t="s">
        <v>1907</v>
      </c>
      <c r="D2128" s="299" t="s">
        <v>1907</v>
      </c>
      <c r="E2128" s="300" t="s">
        <v>19</v>
      </c>
      <c r="F2128" s="301">
        <v>2222</v>
      </c>
      <c r="G2128" s="38"/>
      <c r="H2128" s="44"/>
    </row>
    <row r="2129" s="2" customFormat="1" ht="16.8" customHeight="1">
      <c r="A2129" s="38"/>
      <c r="B2129" s="44"/>
      <c r="C2129" s="302" t="s">
        <v>1907</v>
      </c>
      <c r="D2129" s="302" t="s">
        <v>4023</v>
      </c>
      <c r="E2129" s="17" t="s">
        <v>19</v>
      </c>
      <c r="F2129" s="303">
        <v>2222</v>
      </c>
      <c r="G2129" s="38"/>
      <c r="H2129" s="44"/>
    </row>
    <row r="2130" s="2" customFormat="1" ht="16.8" customHeight="1">
      <c r="A2130" s="38"/>
      <c r="B2130" s="44"/>
      <c r="C2130" s="298" t="s">
        <v>3822</v>
      </c>
      <c r="D2130" s="299" t="s">
        <v>3822</v>
      </c>
      <c r="E2130" s="300" t="s">
        <v>19</v>
      </c>
      <c r="F2130" s="301">
        <v>686.5</v>
      </c>
      <c r="G2130" s="38"/>
      <c r="H2130" s="44"/>
    </row>
    <row r="2131" s="2" customFormat="1" ht="16.8" customHeight="1">
      <c r="A2131" s="38"/>
      <c r="B2131" s="44"/>
      <c r="C2131" s="302" t="s">
        <v>3822</v>
      </c>
      <c r="D2131" s="302" t="s">
        <v>4130</v>
      </c>
      <c r="E2131" s="17" t="s">
        <v>19</v>
      </c>
      <c r="F2131" s="303">
        <v>686.5</v>
      </c>
      <c r="G2131" s="38"/>
      <c r="H2131" s="44"/>
    </row>
    <row r="2132" s="2" customFormat="1" ht="16.8" customHeight="1">
      <c r="A2132" s="38"/>
      <c r="B2132" s="44"/>
      <c r="C2132" s="304" t="s">
        <v>6864</v>
      </c>
      <c r="D2132" s="38"/>
      <c r="E2132" s="38"/>
      <c r="F2132" s="38"/>
      <c r="G2132" s="38"/>
      <c r="H2132" s="44"/>
    </row>
    <row r="2133" s="2" customFormat="1" ht="16.8" customHeight="1">
      <c r="A2133" s="38"/>
      <c r="B2133" s="44"/>
      <c r="C2133" s="302" t="s">
        <v>4124</v>
      </c>
      <c r="D2133" s="302" t="s">
        <v>4125</v>
      </c>
      <c r="E2133" s="17" t="s">
        <v>299</v>
      </c>
      <c r="F2133" s="303">
        <v>1816.7000000000001</v>
      </c>
      <c r="G2133" s="38"/>
      <c r="H2133" s="44"/>
    </row>
    <row r="2134" s="2" customFormat="1" ht="16.8" customHeight="1">
      <c r="A2134" s="38"/>
      <c r="B2134" s="44"/>
      <c r="C2134" s="298" t="s">
        <v>754</v>
      </c>
      <c r="D2134" s="299" t="s">
        <v>754</v>
      </c>
      <c r="E2134" s="300" t="s">
        <v>19</v>
      </c>
      <c r="F2134" s="301">
        <v>73.010999999999996</v>
      </c>
      <c r="G2134" s="38"/>
      <c r="H2134" s="44"/>
    </row>
    <row r="2135" s="2" customFormat="1" ht="16.8" customHeight="1">
      <c r="A2135" s="38"/>
      <c r="B2135" s="44"/>
      <c r="C2135" s="302" t="s">
        <v>754</v>
      </c>
      <c r="D2135" s="302" t="s">
        <v>4162</v>
      </c>
      <c r="E2135" s="17" t="s">
        <v>19</v>
      </c>
      <c r="F2135" s="303">
        <v>73.010999999999996</v>
      </c>
      <c r="G2135" s="38"/>
      <c r="H2135" s="44"/>
    </row>
    <row r="2136" s="2" customFormat="1" ht="16.8" customHeight="1">
      <c r="A2136" s="38"/>
      <c r="B2136" s="44"/>
      <c r="C2136" s="304" t="s">
        <v>6864</v>
      </c>
      <c r="D2136" s="38"/>
      <c r="E2136" s="38"/>
      <c r="F2136" s="38"/>
      <c r="G2136" s="38"/>
      <c r="H2136" s="44"/>
    </row>
    <row r="2137" s="2" customFormat="1" ht="16.8" customHeight="1">
      <c r="A2137" s="38"/>
      <c r="B2137" s="44"/>
      <c r="C2137" s="302" t="s">
        <v>4156</v>
      </c>
      <c r="D2137" s="302" t="s">
        <v>6917</v>
      </c>
      <c r="E2137" s="17" t="s">
        <v>299</v>
      </c>
      <c r="F2137" s="303">
        <v>2193.2240000000002</v>
      </c>
      <c r="G2137" s="38"/>
      <c r="H2137" s="44"/>
    </row>
    <row r="2138" s="2" customFormat="1" ht="16.8" customHeight="1">
      <c r="A2138" s="38"/>
      <c r="B2138" s="44"/>
      <c r="C2138" s="298" t="s">
        <v>2679</v>
      </c>
      <c r="D2138" s="299" t="s">
        <v>2679</v>
      </c>
      <c r="E2138" s="300" t="s">
        <v>19</v>
      </c>
      <c r="F2138" s="301">
        <v>3.7509999999999999</v>
      </c>
      <c r="G2138" s="38"/>
      <c r="H2138" s="44"/>
    </row>
    <row r="2139" s="2" customFormat="1" ht="16.8" customHeight="1">
      <c r="A2139" s="38"/>
      <c r="B2139" s="44"/>
      <c r="C2139" s="302" t="s">
        <v>2679</v>
      </c>
      <c r="D2139" s="302" t="s">
        <v>4205</v>
      </c>
      <c r="E2139" s="17" t="s">
        <v>19</v>
      </c>
      <c r="F2139" s="303">
        <v>3.7509999999999999</v>
      </c>
      <c r="G2139" s="38"/>
      <c r="H2139" s="44"/>
    </row>
    <row r="2140" s="2" customFormat="1" ht="16.8" customHeight="1">
      <c r="A2140" s="38"/>
      <c r="B2140" s="44"/>
      <c r="C2140" s="304" t="s">
        <v>6864</v>
      </c>
      <c r="D2140" s="38"/>
      <c r="E2140" s="38"/>
      <c r="F2140" s="38"/>
      <c r="G2140" s="38"/>
      <c r="H2140" s="44"/>
    </row>
    <row r="2141" s="2" customFormat="1" ht="16.8" customHeight="1">
      <c r="A2141" s="38"/>
      <c r="B2141" s="44"/>
      <c r="C2141" s="302" t="s">
        <v>4197</v>
      </c>
      <c r="D2141" s="302" t="s">
        <v>4198</v>
      </c>
      <c r="E2141" s="17" t="s">
        <v>4199</v>
      </c>
      <c r="F2141" s="303">
        <v>229.24799999999999</v>
      </c>
      <c r="G2141" s="38"/>
      <c r="H2141" s="44"/>
    </row>
    <row r="2142" s="2" customFormat="1" ht="16.8" customHeight="1">
      <c r="A2142" s="38"/>
      <c r="B2142" s="44"/>
      <c r="C2142" s="298" t="s">
        <v>419</v>
      </c>
      <c r="D2142" s="299" t="s">
        <v>419</v>
      </c>
      <c r="E2142" s="300" t="s">
        <v>19</v>
      </c>
      <c r="F2142" s="301">
        <v>643.70000000000005</v>
      </c>
      <c r="G2142" s="38"/>
      <c r="H2142" s="44"/>
    </row>
    <row r="2143" s="2" customFormat="1" ht="16.8" customHeight="1">
      <c r="A2143" s="38"/>
      <c r="B2143" s="44"/>
      <c r="C2143" s="302" t="s">
        <v>419</v>
      </c>
      <c r="D2143" s="302" t="s">
        <v>4247</v>
      </c>
      <c r="E2143" s="17" t="s">
        <v>19</v>
      </c>
      <c r="F2143" s="303">
        <v>643.70000000000005</v>
      </c>
      <c r="G2143" s="38"/>
      <c r="H2143" s="44"/>
    </row>
    <row r="2144" s="2" customFormat="1" ht="16.8" customHeight="1">
      <c r="A2144" s="38"/>
      <c r="B2144" s="44"/>
      <c r="C2144" s="304" t="s">
        <v>6864</v>
      </c>
      <c r="D2144" s="38"/>
      <c r="E2144" s="38"/>
      <c r="F2144" s="38"/>
      <c r="G2144" s="38"/>
      <c r="H2144" s="44"/>
    </row>
    <row r="2145" s="2" customFormat="1" ht="16.8" customHeight="1">
      <c r="A2145" s="38"/>
      <c r="B2145" s="44"/>
      <c r="C2145" s="302" t="s">
        <v>4241</v>
      </c>
      <c r="D2145" s="302" t="s">
        <v>4242</v>
      </c>
      <c r="E2145" s="17" t="s">
        <v>299</v>
      </c>
      <c r="F2145" s="303">
        <v>1535.4000000000001</v>
      </c>
      <c r="G2145" s="38"/>
      <c r="H2145" s="44"/>
    </row>
    <row r="2146" s="2" customFormat="1" ht="16.8" customHeight="1">
      <c r="A2146" s="38"/>
      <c r="B2146" s="44"/>
      <c r="C2146" s="298" t="s">
        <v>1657</v>
      </c>
      <c r="D2146" s="299" t="s">
        <v>1657</v>
      </c>
      <c r="E2146" s="300" t="s">
        <v>19</v>
      </c>
      <c r="F2146" s="301">
        <v>13.833</v>
      </c>
      <c r="G2146" s="38"/>
      <c r="H2146" s="44"/>
    </row>
    <row r="2147" s="2" customFormat="1" ht="16.8" customHeight="1">
      <c r="A2147" s="38"/>
      <c r="B2147" s="44"/>
      <c r="C2147" s="302" t="s">
        <v>1657</v>
      </c>
      <c r="D2147" s="302" t="s">
        <v>4268</v>
      </c>
      <c r="E2147" s="17" t="s">
        <v>19</v>
      </c>
      <c r="F2147" s="303">
        <v>13.833</v>
      </c>
      <c r="G2147" s="38"/>
      <c r="H2147" s="44"/>
    </row>
    <row r="2148" s="2" customFormat="1" ht="16.8" customHeight="1">
      <c r="A2148" s="38"/>
      <c r="B2148" s="44"/>
      <c r="C2148" s="304" t="s">
        <v>6864</v>
      </c>
      <c r="D2148" s="38"/>
      <c r="E2148" s="38"/>
      <c r="F2148" s="38"/>
      <c r="G2148" s="38"/>
      <c r="H2148" s="44"/>
    </row>
    <row r="2149" s="2" customFormat="1" ht="16.8" customHeight="1">
      <c r="A2149" s="38"/>
      <c r="B2149" s="44"/>
      <c r="C2149" s="302" t="s">
        <v>4262</v>
      </c>
      <c r="D2149" s="302" t="s">
        <v>4263</v>
      </c>
      <c r="E2149" s="17" t="s">
        <v>299</v>
      </c>
      <c r="F2149" s="303">
        <v>865.83100000000002</v>
      </c>
      <c r="G2149" s="38"/>
      <c r="H2149" s="44"/>
    </row>
    <row r="2150" s="2" customFormat="1" ht="16.8" customHeight="1">
      <c r="A2150" s="38"/>
      <c r="B2150" s="44"/>
      <c r="C2150" s="298" t="s">
        <v>4309</v>
      </c>
      <c r="D2150" s="299" t="s">
        <v>4309</v>
      </c>
      <c r="E2150" s="300" t="s">
        <v>19</v>
      </c>
      <c r="F2150" s="301">
        <v>666.70000000000005</v>
      </c>
      <c r="G2150" s="38"/>
      <c r="H2150" s="44"/>
    </row>
    <row r="2151" s="2" customFormat="1" ht="16.8" customHeight="1">
      <c r="A2151" s="38"/>
      <c r="B2151" s="44"/>
      <c r="C2151" s="302" t="s">
        <v>4309</v>
      </c>
      <c r="D2151" s="302" t="s">
        <v>4310</v>
      </c>
      <c r="E2151" s="17" t="s">
        <v>19</v>
      </c>
      <c r="F2151" s="303">
        <v>666.70000000000005</v>
      </c>
      <c r="G2151" s="38"/>
      <c r="H2151" s="44"/>
    </row>
    <row r="2152" s="2" customFormat="1" ht="16.8" customHeight="1">
      <c r="A2152" s="38"/>
      <c r="B2152" s="44"/>
      <c r="C2152" s="298" t="s">
        <v>440</v>
      </c>
      <c r="D2152" s="299" t="s">
        <v>440</v>
      </c>
      <c r="E2152" s="300" t="s">
        <v>19</v>
      </c>
      <c r="F2152" s="301">
        <v>16</v>
      </c>
      <c r="G2152" s="38"/>
      <c r="H2152" s="44"/>
    </row>
    <row r="2153" s="2" customFormat="1" ht="16.8" customHeight="1">
      <c r="A2153" s="38"/>
      <c r="B2153" s="44"/>
      <c r="C2153" s="302" t="s">
        <v>440</v>
      </c>
      <c r="D2153" s="302" t="s">
        <v>4396</v>
      </c>
      <c r="E2153" s="17" t="s">
        <v>19</v>
      </c>
      <c r="F2153" s="303">
        <v>16</v>
      </c>
      <c r="G2153" s="38"/>
      <c r="H2153" s="44"/>
    </row>
    <row r="2154" s="2" customFormat="1" ht="16.8" customHeight="1">
      <c r="A2154" s="38"/>
      <c r="B2154" s="44"/>
      <c r="C2154" s="304" t="s">
        <v>6864</v>
      </c>
      <c r="D2154" s="38"/>
      <c r="E2154" s="38"/>
      <c r="F2154" s="38"/>
      <c r="G2154" s="38"/>
      <c r="H2154" s="44"/>
    </row>
    <row r="2155" s="2" customFormat="1" ht="16.8" customHeight="1">
      <c r="A2155" s="38"/>
      <c r="B2155" s="44"/>
      <c r="C2155" s="302" t="s">
        <v>4390</v>
      </c>
      <c r="D2155" s="302" t="s">
        <v>4391</v>
      </c>
      <c r="E2155" s="17" t="s">
        <v>299</v>
      </c>
      <c r="F2155" s="303">
        <v>254</v>
      </c>
      <c r="G2155" s="38"/>
      <c r="H2155" s="44"/>
    </row>
    <row r="2156" s="2" customFormat="1" ht="16.8" customHeight="1">
      <c r="A2156" s="38"/>
      <c r="B2156" s="44"/>
      <c r="C2156" s="298" t="s">
        <v>4043</v>
      </c>
      <c r="D2156" s="299" t="s">
        <v>4043</v>
      </c>
      <c r="E2156" s="300" t="s">
        <v>19</v>
      </c>
      <c r="F2156" s="301">
        <v>2.8999999999999999</v>
      </c>
      <c r="G2156" s="38"/>
      <c r="H2156" s="44"/>
    </row>
    <row r="2157" s="2" customFormat="1" ht="16.8" customHeight="1">
      <c r="A2157" s="38"/>
      <c r="B2157" s="44"/>
      <c r="C2157" s="302" t="s">
        <v>4043</v>
      </c>
      <c r="D2157" s="302" t="s">
        <v>4444</v>
      </c>
      <c r="E2157" s="17" t="s">
        <v>19</v>
      </c>
      <c r="F2157" s="303">
        <v>2.8999999999999999</v>
      </c>
      <c r="G2157" s="38"/>
      <c r="H2157" s="44"/>
    </row>
    <row r="2158" s="2" customFormat="1" ht="16.8" customHeight="1">
      <c r="A2158" s="38"/>
      <c r="B2158" s="44"/>
      <c r="C2158" s="304" t="s">
        <v>6864</v>
      </c>
      <c r="D2158" s="38"/>
      <c r="E2158" s="38"/>
      <c r="F2158" s="38"/>
      <c r="G2158" s="38"/>
      <c r="H2158" s="44"/>
    </row>
    <row r="2159" s="2" customFormat="1" ht="16.8" customHeight="1">
      <c r="A2159" s="38"/>
      <c r="B2159" s="44"/>
      <c r="C2159" s="302" t="s">
        <v>4438</v>
      </c>
      <c r="D2159" s="302" t="s">
        <v>4439</v>
      </c>
      <c r="E2159" s="17" t="s">
        <v>299</v>
      </c>
      <c r="F2159" s="303">
        <v>454.5</v>
      </c>
      <c r="G2159" s="38"/>
      <c r="H2159" s="44"/>
    </row>
    <row r="2160" s="2" customFormat="1" ht="16.8" customHeight="1">
      <c r="A2160" s="38"/>
      <c r="B2160" s="44"/>
      <c r="C2160" s="298" t="s">
        <v>4453</v>
      </c>
      <c r="D2160" s="299" t="s">
        <v>4453</v>
      </c>
      <c r="E2160" s="300" t="s">
        <v>19</v>
      </c>
      <c r="F2160" s="301">
        <v>433.80000000000001</v>
      </c>
      <c r="G2160" s="38"/>
      <c r="H2160" s="44"/>
    </row>
    <row r="2161" s="2" customFormat="1" ht="16.8" customHeight="1">
      <c r="A2161" s="38"/>
      <c r="B2161" s="44"/>
      <c r="C2161" s="302" t="s">
        <v>4453</v>
      </c>
      <c r="D2161" s="302" t="s">
        <v>4454</v>
      </c>
      <c r="E2161" s="17" t="s">
        <v>19</v>
      </c>
      <c r="F2161" s="303">
        <v>433.80000000000001</v>
      </c>
      <c r="G2161" s="38"/>
      <c r="H2161" s="44"/>
    </row>
    <row r="2162" s="2" customFormat="1" ht="16.8" customHeight="1">
      <c r="A2162" s="38"/>
      <c r="B2162" s="44"/>
      <c r="C2162" s="298" t="s">
        <v>4469</v>
      </c>
      <c r="D2162" s="299" t="s">
        <v>4469</v>
      </c>
      <c r="E2162" s="300" t="s">
        <v>19</v>
      </c>
      <c r="F2162" s="301">
        <v>16.399999999999999</v>
      </c>
      <c r="G2162" s="38"/>
      <c r="H2162" s="44"/>
    </row>
    <row r="2163" s="2" customFormat="1" ht="16.8" customHeight="1">
      <c r="A2163" s="38"/>
      <c r="B2163" s="44"/>
      <c r="C2163" s="302" t="s">
        <v>4469</v>
      </c>
      <c r="D2163" s="302" t="s">
        <v>4470</v>
      </c>
      <c r="E2163" s="17" t="s">
        <v>19</v>
      </c>
      <c r="F2163" s="303">
        <v>16.399999999999999</v>
      </c>
      <c r="G2163" s="38"/>
      <c r="H2163" s="44"/>
    </row>
    <row r="2164" s="2" customFormat="1" ht="16.8" customHeight="1">
      <c r="A2164" s="38"/>
      <c r="B2164" s="44"/>
      <c r="C2164" s="298" t="s">
        <v>4131</v>
      </c>
      <c r="D2164" s="299" t="s">
        <v>4131</v>
      </c>
      <c r="E2164" s="300" t="s">
        <v>19</v>
      </c>
      <c r="F2164" s="301">
        <v>1816.7000000000001</v>
      </c>
      <c r="G2164" s="38"/>
      <c r="H2164" s="44"/>
    </row>
    <row r="2165" s="2" customFormat="1" ht="16.8" customHeight="1">
      <c r="A2165" s="38"/>
      <c r="B2165" s="44"/>
      <c r="C2165" s="302" t="s">
        <v>4131</v>
      </c>
      <c r="D2165" s="302" t="s">
        <v>4132</v>
      </c>
      <c r="E2165" s="17" t="s">
        <v>19</v>
      </c>
      <c r="F2165" s="303">
        <v>1816.7000000000001</v>
      </c>
      <c r="G2165" s="38"/>
      <c r="H2165" s="44"/>
    </row>
    <row r="2166" s="2" customFormat="1" ht="16.8" customHeight="1">
      <c r="A2166" s="38"/>
      <c r="B2166" s="44"/>
      <c r="C2166" s="298" t="s">
        <v>2665</v>
      </c>
      <c r="D2166" s="299" t="s">
        <v>2665</v>
      </c>
      <c r="E2166" s="300" t="s">
        <v>19</v>
      </c>
      <c r="F2166" s="301">
        <v>77.424999999999997</v>
      </c>
      <c r="G2166" s="38"/>
      <c r="H2166" s="44"/>
    </row>
    <row r="2167" s="2" customFormat="1" ht="16.8" customHeight="1">
      <c r="A2167" s="38"/>
      <c r="B2167" s="44"/>
      <c r="C2167" s="302" t="s">
        <v>2665</v>
      </c>
      <c r="D2167" s="302" t="s">
        <v>4163</v>
      </c>
      <c r="E2167" s="17" t="s">
        <v>19</v>
      </c>
      <c r="F2167" s="303">
        <v>77.424999999999997</v>
      </c>
      <c r="G2167" s="38"/>
      <c r="H2167" s="44"/>
    </row>
    <row r="2168" s="2" customFormat="1" ht="16.8" customHeight="1">
      <c r="A2168" s="38"/>
      <c r="B2168" s="44"/>
      <c r="C2168" s="304" t="s">
        <v>6864</v>
      </c>
      <c r="D2168" s="38"/>
      <c r="E2168" s="38"/>
      <c r="F2168" s="38"/>
      <c r="G2168" s="38"/>
      <c r="H2168" s="44"/>
    </row>
    <row r="2169" s="2" customFormat="1" ht="16.8" customHeight="1">
      <c r="A2169" s="38"/>
      <c r="B2169" s="44"/>
      <c r="C2169" s="302" t="s">
        <v>4156</v>
      </c>
      <c r="D2169" s="302" t="s">
        <v>6917</v>
      </c>
      <c r="E2169" s="17" t="s">
        <v>299</v>
      </c>
      <c r="F2169" s="303">
        <v>2193.2240000000002</v>
      </c>
      <c r="G2169" s="38"/>
      <c r="H2169" s="44"/>
    </row>
    <row r="2170" s="2" customFormat="1" ht="16.8" customHeight="1">
      <c r="A2170" s="38"/>
      <c r="B2170" s="44"/>
      <c r="C2170" s="298" t="s">
        <v>3884</v>
      </c>
      <c r="D2170" s="299" t="s">
        <v>3884</v>
      </c>
      <c r="E2170" s="300" t="s">
        <v>19</v>
      </c>
      <c r="F2170" s="301">
        <v>3.641</v>
      </c>
      <c r="G2170" s="38"/>
      <c r="H2170" s="44"/>
    </row>
    <row r="2171" s="2" customFormat="1" ht="16.8" customHeight="1">
      <c r="A2171" s="38"/>
      <c r="B2171" s="44"/>
      <c r="C2171" s="302" t="s">
        <v>3884</v>
      </c>
      <c r="D2171" s="302" t="s">
        <v>4206</v>
      </c>
      <c r="E2171" s="17" t="s">
        <v>19</v>
      </c>
      <c r="F2171" s="303">
        <v>3.641</v>
      </c>
      <c r="G2171" s="38"/>
      <c r="H2171" s="44"/>
    </row>
    <row r="2172" s="2" customFormat="1" ht="16.8" customHeight="1">
      <c r="A2172" s="38"/>
      <c r="B2172" s="44"/>
      <c r="C2172" s="304" t="s">
        <v>6864</v>
      </c>
      <c r="D2172" s="38"/>
      <c r="E2172" s="38"/>
      <c r="F2172" s="38"/>
      <c r="G2172" s="38"/>
      <c r="H2172" s="44"/>
    </row>
    <row r="2173" s="2" customFormat="1" ht="16.8" customHeight="1">
      <c r="A2173" s="38"/>
      <c r="B2173" s="44"/>
      <c r="C2173" s="302" t="s">
        <v>4197</v>
      </c>
      <c r="D2173" s="302" t="s">
        <v>4198</v>
      </c>
      <c r="E2173" s="17" t="s">
        <v>4199</v>
      </c>
      <c r="F2173" s="303">
        <v>229.24799999999999</v>
      </c>
      <c r="G2173" s="38"/>
      <c r="H2173" s="44"/>
    </row>
    <row r="2174" s="2" customFormat="1" ht="16.8" customHeight="1">
      <c r="A2174" s="38"/>
      <c r="B2174" s="44"/>
      <c r="C2174" s="298" t="s">
        <v>792</v>
      </c>
      <c r="D2174" s="299" t="s">
        <v>792</v>
      </c>
      <c r="E2174" s="300" t="s">
        <v>19</v>
      </c>
      <c r="F2174" s="301">
        <v>198.40000000000001</v>
      </c>
      <c r="G2174" s="38"/>
      <c r="H2174" s="44"/>
    </row>
    <row r="2175" s="2" customFormat="1" ht="16.8" customHeight="1">
      <c r="A2175" s="38"/>
      <c r="B2175" s="44"/>
      <c r="C2175" s="302" t="s">
        <v>792</v>
      </c>
      <c r="D2175" s="302" t="s">
        <v>4248</v>
      </c>
      <c r="E2175" s="17" t="s">
        <v>19</v>
      </c>
      <c r="F2175" s="303">
        <v>198.40000000000001</v>
      </c>
      <c r="G2175" s="38"/>
      <c r="H2175" s="44"/>
    </row>
    <row r="2176" s="2" customFormat="1" ht="16.8" customHeight="1">
      <c r="A2176" s="38"/>
      <c r="B2176" s="44"/>
      <c r="C2176" s="304" t="s">
        <v>6864</v>
      </c>
      <c r="D2176" s="38"/>
      <c r="E2176" s="38"/>
      <c r="F2176" s="38"/>
      <c r="G2176" s="38"/>
      <c r="H2176" s="44"/>
    </row>
    <row r="2177" s="2" customFormat="1" ht="16.8" customHeight="1">
      <c r="A2177" s="38"/>
      <c r="B2177" s="44"/>
      <c r="C2177" s="302" t="s">
        <v>4241</v>
      </c>
      <c r="D2177" s="302" t="s">
        <v>4242</v>
      </c>
      <c r="E2177" s="17" t="s">
        <v>299</v>
      </c>
      <c r="F2177" s="303">
        <v>1535.4000000000001</v>
      </c>
      <c r="G2177" s="38"/>
      <c r="H2177" s="44"/>
    </row>
    <row r="2178" s="2" customFormat="1" ht="16.8" customHeight="1">
      <c r="A2178" s="38"/>
      <c r="B2178" s="44"/>
      <c r="C2178" s="298" t="s">
        <v>1659</v>
      </c>
      <c r="D2178" s="299" t="s">
        <v>1659</v>
      </c>
      <c r="E2178" s="300" t="s">
        <v>19</v>
      </c>
      <c r="F2178" s="301">
        <v>13.943</v>
      </c>
      <c r="G2178" s="38"/>
      <c r="H2178" s="44"/>
    </row>
    <row r="2179" s="2" customFormat="1" ht="16.8" customHeight="1">
      <c r="A2179" s="38"/>
      <c r="B2179" s="44"/>
      <c r="C2179" s="302" t="s">
        <v>1659</v>
      </c>
      <c r="D2179" s="302" t="s">
        <v>4269</v>
      </c>
      <c r="E2179" s="17" t="s">
        <v>19</v>
      </c>
      <c r="F2179" s="303">
        <v>13.943</v>
      </c>
      <c r="G2179" s="38"/>
      <c r="H2179" s="44"/>
    </row>
    <row r="2180" s="2" customFormat="1" ht="16.8" customHeight="1">
      <c r="A2180" s="38"/>
      <c r="B2180" s="44"/>
      <c r="C2180" s="304" t="s">
        <v>6864</v>
      </c>
      <c r="D2180" s="38"/>
      <c r="E2180" s="38"/>
      <c r="F2180" s="38"/>
      <c r="G2180" s="38"/>
      <c r="H2180" s="44"/>
    </row>
    <row r="2181" s="2" customFormat="1" ht="16.8" customHeight="1">
      <c r="A2181" s="38"/>
      <c r="B2181" s="44"/>
      <c r="C2181" s="302" t="s">
        <v>4262</v>
      </c>
      <c r="D2181" s="302" t="s">
        <v>4263</v>
      </c>
      <c r="E2181" s="17" t="s">
        <v>299</v>
      </c>
      <c r="F2181" s="303">
        <v>865.83100000000002</v>
      </c>
      <c r="G2181" s="38"/>
      <c r="H2181" s="44"/>
    </row>
    <row r="2182" s="2" customFormat="1" ht="16.8" customHeight="1">
      <c r="A2182" s="38"/>
      <c r="B2182" s="44"/>
      <c r="C2182" s="298" t="s">
        <v>442</v>
      </c>
      <c r="D2182" s="299" t="s">
        <v>442</v>
      </c>
      <c r="E2182" s="300" t="s">
        <v>19</v>
      </c>
      <c r="F2182" s="301">
        <v>20.5</v>
      </c>
      <c r="G2182" s="38"/>
      <c r="H2182" s="44"/>
    </row>
    <row r="2183" s="2" customFormat="1" ht="16.8" customHeight="1">
      <c r="A2183" s="38"/>
      <c r="B2183" s="44"/>
      <c r="C2183" s="302" t="s">
        <v>442</v>
      </c>
      <c r="D2183" s="302" t="s">
        <v>4397</v>
      </c>
      <c r="E2183" s="17" t="s">
        <v>19</v>
      </c>
      <c r="F2183" s="303">
        <v>20.5</v>
      </c>
      <c r="G2183" s="38"/>
      <c r="H2183" s="44"/>
    </row>
    <row r="2184" s="2" customFormat="1" ht="16.8" customHeight="1">
      <c r="A2184" s="38"/>
      <c r="B2184" s="44"/>
      <c r="C2184" s="304" t="s">
        <v>6864</v>
      </c>
      <c r="D2184" s="38"/>
      <c r="E2184" s="38"/>
      <c r="F2184" s="38"/>
      <c r="G2184" s="38"/>
      <c r="H2184" s="44"/>
    </row>
    <row r="2185" s="2" customFormat="1" ht="16.8" customHeight="1">
      <c r="A2185" s="38"/>
      <c r="B2185" s="44"/>
      <c r="C2185" s="302" t="s">
        <v>4390</v>
      </c>
      <c r="D2185" s="302" t="s">
        <v>4391</v>
      </c>
      <c r="E2185" s="17" t="s">
        <v>299</v>
      </c>
      <c r="F2185" s="303">
        <v>254</v>
      </c>
      <c r="G2185" s="38"/>
      <c r="H2185" s="44"/>
    </row>
    <row r="2186" s="2" customFormat="1" ht="16.8" customHeight="1">
      <c r="A2186" s="38"/>
      <c r="B2186" s="44"/>
      <c r="C2186" s="298" t="s">
        <v>4045</v>
      </c>
      <c r="D2186" s="299" t="s">
        <v>4045</v>
      </c>
      <c r="E2186" s="300" t="s">
        <v>19</v>
      </c>
      <c r="F2186" s="301">
        <v>1.3999999999999999</v>
      </c>
      <c r="G2186" s="38"/>
      <c r="H2186" s="44"/>
    </row>
    <row r="2187" s="2" customFormat="1" ht="16.8" customHeight="1">
      <c r="A2187" s="38"/>
      <c r="B2187" s="44"/>
      <c r="C2187" s="302" t="s">
        <v>4045</v>
      </c>
      <c r="D2187" s="302" t="s">
        <v>4445</v>
      </c>
      <c r="E2187" s="17" t="s">
        <v>19</v>
      </c>
      <c r="F2187" s="303">
        <v>1.3999999999999999</v>
      </c>
      <c r="G2187" s="38"/>
      <c r="H2187" s="44"/>
    </row>
    <row r="2188" s="2" customFormat="1" ht="16.8" customHeight="1">
      <c r="A2188" s="38"/>
      <c r="B2188" s="44"/>
      <c r="C2188" s="304" t="s">
        <v>6864</v>
      </c>
      <c r="D2188" s="38"/>
      <c r="E2188" s="38"/>
      <c r="F2188" s="38"/>
      <c r="G2188" s="38"/>
      <c r="H2188" s="44"/>
    </row>
    <row r="2189" s="2" customFormat="1" ht="16.8" customHeight="1">
      <c r="A2189" s="38"/>
      <c r="B2189" s="44"/>
      <c r="C2189" s="302" t="s">
        <v>4438</v>
      </c>
      <c r="D2189" s="302" t="s">
        <v>4439</v>
      </c>
      <c r="E2189" s="17" t="s">
        <v>299</v>
      </c>
      <c r="F2189" s="303">
        <v>454.5</v>
      </c>
      <c r="G2189" s="38"/>
      <c r="H2189" s="44"/>
    </row>
    <row r="2190" s="2" customFormat="1" ht="16.8" customHeight="1">
      <c r="A2190" s="38"/>
      <c r="B2190" s="44"/>
      <c r="C2190" s="298" t="s">
        <v>2667</v>
      </c>
      <c r="D2190" s="299" t="s">
        <v>2667</v>
      </c>
      <c r="E2190" s="300" t="s">
        <v>19</v>
      </c>
      <c r="F2190" s="301">
        <v>81.945999999999998</v>
      </c>
      <c r="G2190" s="38"/>
      <c r="H2190" s="44"/>
    </row>
    <row r="2191" s="2" customFormat="1" ht="16.8" customHeight="1">
      <c r="A2191" s="38"/>
      <c r="B2191" s="44"/>
      <c r="C2191" s="302" t="s">
        <v>2667</v>
      </c>
      <c r="D2191" s="302" t="s">
        <v>4164</v>
      </c>
      <c r="E2191" s="17" t="s">
        <v>19</v>
      </c>
      <c r="F2191" s="303">
        <v>81.945999999999998</v>
      </c>
      <c r="G2191" s="38"/>
      <c r="H2191" s="44"/>
    </row>
    <row r="2192" s="2" customFormat="1" ht="16.8" customHeight="1">
      <c r="A2192" s="38"/>
      <c r="B2192" s="44"/>
      <c r="C2192" s="304" t="s">
        <v>6864</v>
      </c>
      <c r="D2192" s="38"/>
      <c r="E2192" s="38"/>
      <c r="F2192" s="38"/>
      <c r="G2192" s="38"/>
      <c r="H2192" s="44"/>
    </row>
    <row r="2193" s="2" customFormat="1" ht="16.8" customHeight="1">
      <c r="A2193" s="38"/>
      <c r="B2193" s="44"/>
      <c r="C2193" s="302" t="s">
        <v>4156</v>
      </c>
      <c r="D2193" s="302" t="s">
        <v>6917</v>
      </c>
      <c r="E2193" s="17" t="s">
        <v>299</v>
      </c>
      <c r="F2193" s="303">
        <v>2193.2240000000002</v>
      </c>
      <c r="G2193" s="38"/>
      <c r="H2193" s="44"/>
    </row>
    <row r="2194" s="2" customFormat="1" ht="16.8" customHeight="1">
      <c r="A2194" s="38"/>
      <c r="B2194" s="44"/>
      <c r="C2194" s="298" t="s">
        <v>3886</v>
      </c>
      <c r="D2194" s="299" t="s">
        <v>3886</v>
      </c>
      <c r="E2194" s="300" t="s">
        <v>19</v>
      </c>
      <c r="F2194" s="301">
        <v>3.6219999999999999</v>
      </c>
      <c r="G2194" s="38"/>
      <c r="H2194" s="44"/>
    </row>
    <row r="2195" s="2" customFormat="1" ht="16.8" customHeight="1">
      <c r="A2195" s="38"/>
      <c r="B2195" s="44"/>
      <c r="C2195" s="302" t="s">
        <v>3886</v>
      </c>
      <c r="D2195" s="302" t="s">
        <v>4207</v>
      </c>
      <c r="E2195" s="17" t="s">
        <v>19</v>
      </c>
      <c r="F2195" s="303">
        <v>3.6219999999999999</v>
      </c>
      <c r="G2195" s="38"/>
      <c r="H2195" s="44"/>
    </row>
    <row r="2196" s="2" customFormat="1" ht="16.8" customHeight="1">
      <c r="A2196" s="38"/>
      <c r="B2196" s="44"/>
      <c r="C2196" s="304" t="s">
        <v>6864</v>
      </c>
      <c r="D2196" s="38"/>
      <c r="E2196" s="38"/>
      <c r="F2196" s="38"/>
      <c r="G2196" s="38"/>
      <c r="H2196" s="44"/>
    </row>
    <row r="2197" s="2" customFormat="1" ht="16.8" customHeight="1">
      <c r="A2197" s="38"/>
      <c r="B2197" s="44"/>
      <c r="C2197" s="302" t="s">
        <v>4197</v>
      </c>
      <c r="D2197" s="302" t="s">
        <v>4198</v>
      </c>
      <c r="E2197" s="17" t="s">
        <v>4199</v>
      </c>
      <c r="F2197" s="303">
        <v>229.24799999999999</v>
      </c>
      <c r="G2197" s="38"/>
      <c r="H2197" s="44"/>
    </row>
    <row r="2198" s="2" customFormat="1" ht="16.8" customHeight="1">
      <c r="A2198" s="38"/>
      <c r="B2198" s="44"/>
      <c r="C2198" s="298" t="s">
        <v>2698</v>
      </c>
      <c r="D2198" s="299" t="s">
        <v>2698</v>
      </c>
      <c r="E2198" s="300" t="s">
        <v>19</v>
      </c>
      <c r="F2198" s="301">
        <v>1535.4000000000001</v>
      </c>
      <c r="G2198" s="38"/>
      <c r="H2198" s="44"/>
    </row>
    <row r="2199" s="2" customFormat="1" ht="16.8" customHeight="1">
      <c r="A2199" s="38"/>
      <c r="B2199" s="44"/>
      <c r="C2199" s="302" t="s">
        <v>2698</v>
      </c>
      <c r="D2199" s="302" t="s">
        <v>4249</v>
      </c>
      <c r="E2199" s="17" t="s">
        <v>19</v>
      </c>
      <c r="F2199" s="303">
        <v>1535.4000000000001</v>
      </c>
      <c r="G2199" s="38"/>
      <c r="H2199" s="44"/>
    </row>
    <row r="2200" s="2" customFormat="1" ht="16.8" customHeight="1">
      <c r="A2200" s="38"/>
      <c r="B2200" s="44"/>
      <c r="C2200" s="298" t="s">
        <v>1860</v>
      </c>
      <c r="D2200" s="299" t="s">
        <v>1860</v>
      </c>
      <c r="E2200" s="300" t="s">
        <v>19</v>
      </c>
      <c r="F2200" s="301">
        <v>13.962</v>
      </c>
      <c r="G2200" s="38"/>
      <c r="H2200" s="44"/>
    </row>
    <row r="2201" s="2" customFormat="1" ht="16.8" customHeight="1">
      <c r="A2201" s="38"/>
      <c r="B2201" s="44"/>
      <c r="C2201" s="302" t="s">
        <v>1860</v>
      </c>
      <c r="D2201" s="302" t="s">
        <v>4270</v>
      </c>
      <c r="E2201" s="17" t="s">
        <v>19</v>
      </c>
      <c r="F2201" s="303">
        <v>13.962</v>
      </c>
      <c r="G2201" s="38"/>
      <c r="H2201" s="44"/>
    </row>
    <row r="2202" s="2" customFormat="1" ht="16.8" customHeight="1">
      <c r="A2202" s="38"/>
      <c r="B2202" s="44"/>
      <c r="C2202" s="304" t="s">
        <v>6864</v>
      </c>
      <c r="D2202" s="38"/>
      <c r="E2202" s="38"/>
      <c r="F2202" s="38"/>
      <c r="G2202" s="38"/>
      <c r="H2202" s="44"/>
    </row>
    <row r="2203" s="2" customFormat="1" ht="16.8" customHeight="1">
      <c r="A2203" s="38"/>
      <c r="B2203" s="44"/>
      <c r="C2203" s="302" t="s">
        <v>4262</v>
      </c>
      <c r="D2203" s="302" t="s">
        <v>4263</v>
      </c>
      <c r="E2203" s="17" t="s">
        <v>299</v>
      </c>
      <c r="F2203" s="303">
        <v>865.83100000000002</v>
      </c>
      <c r="G2203" s="38"/>
      <c r="H2203" s="44"/>
    </row>
    <row r="2204" s="2" customFormat="1" ht="16.8" customHeight="1">
      <c r="A2204" s="38"/>
      <c r="B2204" s="44"/>
      <c r="C2204" s="298" t="s">
        <v>987</v>
      </c>
      <c r="D2204" s="299" t="s">
        <v>987</v>
      </c>
      <c r="E2204" s="300" t="s">
        <v>19</v>
      </c>
      <c r="F2204" s="301">
        <v>19.5</v>
      </c>
      <c r="G2204" s="38"/>
      <c r="H2204" s="44"/>
    </row>
    <row r="2205" s="2" customFormat="1" ht="16.8" customHeight="1">
      <c r="A2205" s="38"/>
      <c r="B2205" s="44"/>
      <c r="C2205" s="302" t="s">
        <v>987</v>
      </c>
      <c r="D2205" s="302" t="s">
        <v>4398</v>
      </c>
      <c r="E2205" s="17" t="s">
        <v>19</v>
      </c>
      <c r="F2205" s="303">
        <v>19.5</v>
      </c>
      <c r="G2205" s="38"/>
      <c r="H2205" s="44"/>
    </row>
    <row r="2206" s="2" customFormat="1" ht="16.8" customHeight="1">
      <c r="A2206" s="38"/>
      <c r="B2206" s="44"/>
      <c r="C2206" s="304" t="s">
        <v>6864</v>
      </c>
      <c r="D2206" s="38"/>
      <c r="E2206" s="38"/>
      <c r="F2206" s="38"/>
      <c r="G2206" s="38"/>
      <c r="H2206" s="44"/>
    </row>
    <row r="2207" s="2" customFormat="1" ht="16.8" customHeight="1">
      <c r="A2207" s="38"/>
      <c r="B2207" s="44"/>
      <c r="C2207" s="302" t="s">
        <v>4390</v>
      </c>
      <c r="D2207" s="302" t="s">
        <v>4391</v>
      </c>
      <c r="E2207" s="17" t="s">
        <v>299</v>
      </c>
      <c r="F2207" s="303">
        <v>254</v>
      </c>
      <c r="G2207" s="38"/>
      <c r="H2207" s="44"/>
    </row>
    <row r="2208" s="2" customFormat="1" ht="16.8" customHeight="1">
      <c r="A2208" s="38"/>
      <c r="B2208" s="44"/>
      <c r="C2208" s="298" t="s">
        <v>4049</v>
      </c>
      <c r="D2208" s="299" t="s">
        <v>4049</v>
      </c>
      <c r="E2208" s="300" t="s">
        <v>19</v>
      </c>
      <c r="F2208" s="301">
        <v>7.7999999999999998</v>
      </c>
      <c r="G2208" s="38"/>
      <c r="H2208" s="44"/>
    </row>
    <row r="2209" s="2" customFormat="1" ht="16.8" customHeight="1">
      <c r="A2209" s="38"/>
      <c r="B2209" s="44"/>
      <c r="C2209" s="302" t="s">
        <v>4049</v>
      </c>
      <c r="D2209" s="302" t="s">
        <v>4446</v>
      </c>
      <c r="E2209" s="17" t="s">
        <v>19</v>
      </c>
      <c r="F2209" s="303">
        <v>7.7999999999999998</v>
      </c>
      <c r="G2209" s="38"/>
      <c r="H2209" s="44"/>
    </row>
    <row r="2210" s="2" customFormat="1" ht="16.8" customHeight="1">
      <c r="A2210" s="38"/>
      <c r="B2210" s="44"/>
      <c r="C2210" s="304" t="s">
        <v>6864</v>
      </c>
      <c r="D2210" s="38"/>
      <c r="E2210" s="38"/>
      <c r="F2210" s="38"/>
      <c r="G2210" s="38"/>
      <c r="H2210" s="44"/>
    </row>
    <row r="2211" s="2" customFormat="1" ht="16.8" customHeight="1">
      <c r="A2211" s="38"/>
      <c r="B2211" s="44"/>
      <c r="C2211" s="302" t="s">
        <v>4438</v>
      </c>
      <c r="D2211" s="302" t="s">
        <v>4439</v>
      </c>
      <c r="E2211" s="17" t="s">
        <v>299</v>
      </c>
      <c r="F2211" s="303">
        <v>454.5</v>
      </c>
      <c r="G2211" s="38"/>
      <c r="H2211" s="44"/>
    </row>
    <row r="2212" s="2" customFormat="1" ht="16.8" customHeight="1">
      <c r="A2212" s="38"/>
      <c r="B2212" s="44"/>
      <c r="C2212" s="298" t="s">
        <v>3828</v>
      </c>
      <c r="D2212" s="299" t="s">
        <v>3828</v>
      </c>
      <c r="E2212" s="300" t="s">
        <v>19</v>
      </c>
      <c r="F2212" s="301">
        <v>87.391999999999996</v>
      </c>
      <c r="G2212" s="38"/>
      <c r="H2212" s="44"/>
    </row>
    <row r="2213" s="2" customFormat="1" ht="16.8" customHeight="1">
      <c r="A2213" s="38"/>
      <c r="B2213" s="44"/>
      <c r="C2213" s="302" t="s">
        <v>3828</v>
      </c>
      <c r="D2213" s="302" t="s">
        <v>4165</v>
      </c>
      <c r="E2213" s="17" t="s">
        <v>19</v>
      </c>
      <c r="F2213" s="303">
        <v>87.391999999999996</v>
      </c>
      <c r="G2213" s="38"/>
      <c r="H2213" s="44"/>
    </row>
    <row r="2214" s="2" customFormat="1" ht="16.8" customHeight="1">
      <c r="A2214" s="38"/>
      <c r="B2214" s="44"/>
      <c r="C2214" s="304" t="s">
        <v>6864</v>
      </c>
      <c r="D2214" s="38"/>
      <c r="E2214" s="38"/>
      <c r="F2214" s="38"/>
      <c r="G2214" s="38"/>
      <c r="H2214" s="44"/>
    </row>
    <row r="2215" s="2" customFormat="1" ht="16.8" customHeight="1">
      <c r="A2215" s="38"/>
      <c r="B2215" s="44"/>
      <c r="C2215" s="302" t="s">
        <v>4156</v>
      </c>
      <c r="D2215" s="302" t="s">
        <v>6917</v>
      </c>
      <c r="E2215" s="17" t="s">
        <v>299</v>
      </c>
      <c r="F2215" s="303">
        <v>2193.2240000000002</v>
      </c>
      <c r="G2215" s="38"/>
      <c r="H2215" s="44"/>
    </row>
    <row r="2216" s="2" customFormat="1" ht="16.8" customHeight="1">
      <c r="A2216" s="38"/>
      <c r="B2216" s="44"/>
      <c r="C2216" s="298" t="s">
        <v>3888</v>
      </c>
      <c r="D2216" s="299" t="s">
        <v>3888</v>
      </c>
      <c r="E2216" s="300" t="s">
        <v>19</v>
      </c>
      <c r="F2216" s="301">
        <v>5.0519999999999996</v>
      </c>
      <c r="G2216" s="38"/>
      <c r="H2216" s="44"/>
    </row>
    <row r="2217" s="2" customFormat="1" ht="16.8" customHeight="1">
      <c r="A2217" s="38"/>
      <c r="B2217" s="44"/>
      <c r="C2217" s="302" t="s">
        <v>3888</v>
      </c>
      <c r="D2217" s="302" t="s">
        <v>4208</v>
      </c>
      <c r="E2217" s="17" t="s">
        <v>19</v>
      </c>
      <c r="F2217" s="303">
        <v>5.0519999999999996</v>
      </c>
      <c r="G2217" s="38"/>
      <c r="H2217" s="44"/>
    </row>
    <row r="2218" s="2" customFormat="1" ht="16.8" customHeight="1">
      <c r="A2218" s="38"/>
      <c r="B2218" s="44"/>
      <c r="C2218" s="304" t="s">
        <v>6864</v>
      </c>
      <c r="D2218" s="38"/>
      <c r="E2218" s="38"/>
      <c r="F2218" s="38"/>
      <c r="G2218" s="38"/>
      <c r="H2218" s="44"/>
    </row>
    <row r="2219" s="2" customFormat="1" ht="16.8" customHeight="1">
      <c r="A2219" s="38"/>
      <c r="B2219" s="44"/>
      <c r="C2219" s="302" t="s">
        <v>4197</v>
      </c>
      <c r="D2219" s="302" t="s">
        <v>4198</v>
      </c>
      <c r="E2219" s="17" t="s">
        <v>4199</v>
      </c>
      <c r="F2219" s="303">
        <v>229.24799999999999</v>
      </c>
      <c r="G2219" s="38"/>
      <c r="H2219" s="44"/>
    </row>
    <row r="2220" s="2" customFormat="1" ht="16.8" customHeight="1">
      <c r="A2220" s="38"/>
      <c r="B2220" s="44"/>
      <c r="C2220" s="298" t="s">
        <v>3944</v>
      </c>
      <c r="D2220" s="299" t="s">
        <v>3944</v>
      </c>
      <c r="E2220" s="300" t="s">
        <v>19</v>
      </c>
      <c r="F2220" s="301">
        <v>15.157</v>
      </c>
      <c r="G2220" s="38"/>
      <c r="H2220" s="44"/>
    </row>
    <row r="2221" s="2" customFormat="1" ht="16.8" customHeight="1">
      <c r="A2221" s="38"/>
      <c r="B2221" s="44"/>
      <c r="C2221" s="302" t="s">
        <v>3944</v>
      </c>
      <c r="D2221" s="302" t="s">
        <v>4271</v>
      </c>
      <c r="E2221" s="17" t="s">
        <v>19</v>
      </c>
      <c r="F2221" s="303">
        <v>15.157</v>
      </c>
      <c r="G2221" s="38"/>
      <c r="H2221" s="44"/>
    </row>
    <row r="2222" s="2" customFormat="1" ht="16.8" customHeight="1">
      <c r="A2222" s="38"/>
      <c r="B2222" s="44"/>
      <c r="C2222" s="304" t="s">
        <v>6864</v>
      </c>
      <c r="D2222" s="38"/>
      <c r="E2222" s="38"/>
      <c r="F2222" s="38"/>
      <c r="G2222" s="38"/>
      <c r="H2222" s="44"/>
    </row>
    <row r="2223" s="2" customFormat="1" ht="16.8" customHeight="1">
      <c r="A2223" s="38"/>
      <c r="B2223" s="44"/>
      <c r="C2223" s="302" t="s">
        <v>4262</v>
      </c>
      <c r="D2223" s="302" t="s">
        <v>4263</v>
      </c>
      <c r="E2223" s="17" t="s">
        <v>299</v>
      </c>
      <c r="F2223" s="303">
        <v>865.83100000000002</v>
      </c>
      <c r="G2223" s="38"/>
      <c r="H2223" s="44"/>
    </row>
    <row r="2224" s="2" customFormat="1" ht="16.8" customHeight="1">
      <c r="A2224" s="38"/>
      <c r="B2224" s="44"/>
      <c r="C2224" s="298" t="s">
        <v>4022</v>
      </c>
      <c r="D2224" s="299" t="s">
        <v>4022</v>
      </c>
      <c r="E2224" s="300" t="s">
        <v>19</v>
      </c>
      <c r="F2224" s="301">
        <v>21</v>
      </c>
      <c r="G2224" s="38"/>
      <c r="H2224" s="44"/>
    </row>
    <row r="2225" s="2" customFormat="1" ht="16.8" customHeight="1">
      <c r="A2225" s="38"/>
      <c r="B2225" s="44"/>
      <c r="C2225" s="302" t="s">
        <v>4022</v>
      </c>
      <c r="D2225" s="302" t="s">
        <v>4399</v>
      </c>
      <c r="E2225" s="17" t="s">
        <v>19</v>
      </c>
      <c r="F2225" s="303">
        <v>21</v>
      </c>
      <c r="G2225" s="38"/>
      <c r="H2225" s="44"/>
    </row>
    <row r="2226" s="2" customFormat="1" ht="16.8" customHeight="1">
      <c r="A2226" s="38"/>
      <c r="B2226" s="44"/>
      <c r="C2226" s="304" t="s">
        <v>6864</v>
      </c>
      <c r="D2226" s="38"/>
      <c r="E2226" s="38"/>
      <c r="F2226" s="38"/>
      <c r="G2226" s="38"/>
      <c r="H2226" s="44"/>
    </row>
    <row r="2227" s="2" customFormat="1" ht="16.8" customHeight="1">
      <c r="A2227" s="38"/>
      <c r="B2227" s="44"/>
      <c r="C2227" s="302" t="s">
        <v>4390</v>
      </c>
      <c r="D2227" s="302" t="s">
        <v>4391</v>
      </c>
      <c r="E2227" s="17" t="s">
        <v>299</v>
      </c>
      <c r="F2227" s="303">
        <v>254</v>
      </c>
      <c r="G2227" s="38"/>
      <c r="H2227" s="44"/>
    </row>
    <row r="2228" s="2" customFormat="1" ht="16.8" customHeight="1">
      <c r="A2228" s="38"/>
      <c r="B2228" s="44"/>
      <c r="C2228" s="298" t="s">
        <v>4053</v>
      </c>
      <c r="D2228" s="299" t="s">
        <v>4053</v>
      </c>
      <c r="E2228" s="300" t="s">
        <v>19</v>
      </c>
      <c r="F2228" s="301">
        <v>8.5999999999999996</v>
      </c>
      <c r="G2228" s="38"/>
      <c r="H2228" s="44"/>
    </row>
    <row r="2229" s="2" customFormat="1" ht="16.8" customHeight="1">
      <c r="A2229" s="38"/>
      <c r="B2229" s="44"/>
      <c r="C2229" s="302" t="s">
        <v>4053</v>
      </c>
      <c r="D2229" s="302" t="s">
        <v>4447</v>
      </c>
      <c r="E2229" s="17" t="s">
        <v>19</v>
      </c>
      <c r="F2229" s="303">
        <v>8.5999999999999996</v>
      </c>
      <c r="G2229" s="38"/>
      <c r="H2229" s="44"/>
    </row>
    <row r="2230" s="2" customFormat="1" ht="16.8" customHeight="1">
      <c r="A2230" s="38"/>
      <c r="B2230" s="44"/>
      <c r="C2230" s="304" t="s">
        <v>6864</v>
      </c>
      <c r="D2230" s="38"/>
      <c r="E2230" s="38"/>
      <c r="F2230" s="38"/>
      <c r="G2230" s="38"/>
      <c r="H2230" s="44"/>
    </row>
    <row r="2231" s="2" customFormat="1" ht="16.8" customHeight="1">
      <c r="A2231" s="38"/>
      <c r="B2231" s="44"/>
      <c r="C2231" s="302" t="s">
        <v>4438</v>
      </c>
      <c r="D2231" s="302" t="s">
        <v>4439</v>
      </c>
      <c r="E2231" s="17" t="s">
        <v>299</v>
      </c>
      <c r="F2231" s="303">
        <v>454.5</v>
      </c>
      <c r="G2231" s="38"/>
      <c r="H2231" s="44"/>
    </row>
    <row r="2232" s="2" customFormat="1" ht="16.8" customHeight="1">
      <c r="A2232" s="38"/>
      <c r="B2232" s="44"/>
      <c r="C2232" s="298" t="s">
        <v>3831</v>
      </c>
      <c r="D2232" s="299" t="s">
        <v>3831</v>
      </c>
      <c r="E2232" s="300" t="s">
        <v>19</v>
      </c>
      <c r="F2232" s="301">
        <v>80.061999999999998</v>
      </c>
      <c r="G2232" s="38"/>
      <c r="H2232" s="44"/>
    </row>
    <row r="2233" s="2" customFormat="1" ht="16.8" customHeight="1">
      <c r="A2233" s="38"/>
      <c r="B2233" s="44"/>
      <c r="C2233" s="302" t="s">
        <v>3831</v>
      </c>
      <c r="D2233" s="302" t="s">
        <v>4166</v>
      </c>
      <c r="E2233" s="17" t="s">
        <v>19</v>
      </c>
      <c r="F2233" s="303">
        <v>80.061999999999998</v>
      </c>
      <c r="G2233" s="38"/>
      <c r="H2233" s="44"/>
    </row>
    <row r="2234" s="2" customFormat="1" ht="16.8" customHeight="1">
      <c r="A2234" s="38"/>
      <c r="B2234" s="44"/>
      <c r="C2234" s="304" t="s">
        <v>6864</v>
      </c>
      <c r="D2234" s="38"/>
      <c r="E2234" s="38"/>
      <c r="F2234" s="38"/>
      <c r="G2234" s="38"/>
      <c r="H2234" s="44"/>
    </row>
    <row r="2235" s="2" customFormat="1" ht="16.8" customHeight="1">
      <c r="A2235" s="38"/>
      <c r="B2235" s="44"/>
      <c r="C2235" s="302" t="s">
        <v>4156</v>
      </c>
      <c r="D2235" s="302" t="s">
        <v>6917</v>
      </c>
      <c r="E2235" s="17" t="s">
        <v>299</v>
      </c>
      <c r="F2235" s="303">
        <v>2193.2240000000002</v>
      </c>
      <c r="G2235" s="38"/>
      <c r="H2235" s="44"/>
    </row>
    <row r="2236" s="2" customFormat="1" ht="16.8" customHeight="1">
      <c r="A2236" s="38"/>
      <c r="B2236" s="44"/>
      <c r="C2236" s="298" t="s">
        <v>3890</v>
      </c>
      <c r="D2236" s="299" t="s">
        <v>3890</v>
      </c>
      <c r="E2236" s="300" t="s">
        <v>19</v>
      </c>
      <c r="F2236" s="301">
        <v>20.391999999999999</v>
      </c>
      <c r="G2236" s="38"/>
      <c r="H2236" s="44"/>
    </row>
    <row r="2237" s="2" customFormat="1" ht="16.8" customHeight="1">
      <c r="A2237" s="38"/>
      <c r="B2237" s="44"/>
      <c r="C2237" s="302" t="s">
        <v>3890</v>
      </c>
      <c r="D2237" s="302" t="s">
        <v>4209</v>
      </c>
      <c r="E2237" s="17" t="s">
        <v>19</v>
      </c>
      <c r="F2237" s="303">
        <v>20.391999999999999</v>
      </c>
      <c r="G2237" s="38"/>
      <c r="H2237" s="44"/>
    </row>
    <row r="2238" s="2" customFormat="1" ht="16.8" customHeight="1">
      <c r="A2238" s="38"/>
      <c r="B2238" s="44"/>
      <c r="C2238" s="304" t="s">
        <v>6864</v>
      </c>
      <c r="D2238" s="38"/>
      <c r="E2238" s="38"/>
      <c r="F2238" s="38"/>
      <c r="G2238" s="38"/>
      <c r="H2238" s="44"/>
    </row>
    <row r="2239" s="2" customFormat="1" ht="16.8" customHeight="1">
      <c r="A2239" s="38"/>
      <c r="B2239" s="44"/>
      <c r="C2239" s="302" t="s">
        <v>4197</v>
      </c>
      <c r="D2239" s="302" t="s">
        <v>4198</v>
      </c>
      <c r="E2239" s="17" t="s">
        <v>4199</v>
      </c>
      <c r="F2239" s="303">
        <v>229.24799999999999</v>
      </c>
      <c r="G2239" s="38"/>
      <c r="H2239" s="44"/>
    </row>
    <row r="2240" s="2" customFormat="1" ht="16.8" customHeight="1">
      <c r="A2240" s="38"/>
      <c r="B2240" s="44"/>
      <c r="C2240" s="298" t="s">
        <v>3946</v>
      </c>
      <c r="D2240" s="299" t="s">
        <v>3946</v>
      </c>
      <c r="E2240" s="300" t="s">
        <v>19</v>
      </c>
      <c r="F2240" s="301">
        <v>29.186</v>
      </c>
      <c r="G2240" s="38"/>
      <c r="H2240" s="44"/>
    </row>
    <row r="2241" s="2" customFormat="1" ht="16.8" customHeight="1">
      <c r="A2241" s="38"/>
      <c r="B2241" s="44"/>
      <c r="C2241" s="302" t="s">
        <v>3946</v>
      </c>
      <c r="D2241" s="302" t="s">
        <v>4272</v>
      </c>
      <c r="E2241" s="17" t="s">
        <v>19</v>
      </c>
      <c r="F2241" s="303">
        <v>29.186</v>
      </c>
      <c r="G2241" s="38"/>
      <c r="H2241" s="44"/>
    </row>
    <row r="2242" s="2" customFormat="1" ht="16.8" customHeight="1">
      <c r="A2242" s="38"/>
      <c r="B2242" s="44"/>
      <c r="C2242" s="304" t="s">
        <v>6864</v>
      </c>
      <c r="D2242" s="38"/>
      <c r="E2242" s="38"/>
      <c r="F2242" s="38"/>
      <c r="G2242" s="38"/>
      <c r="H2242" s="44"/>
    </row>
    <row r="2243" s="2" customFormat="1" ht="16.8" customHeight="1">
      <c r="A2243" s="38"/>
      <c r="B2243" s="44"/>
      <c r="C2243" s="302" t="s">
        <v>4262</v>
      </c>
      <c r="D2243" s="302" t="s">
        <v>4263</v>
      </c>
      <c r="E2243" s="17" t="s">
        <v>299</v>
      </c>
      <c r="F2243" s="303">
        <v>865.83100000000002</v>
      </c>
      <c r="G2243" s="38"/>
      <c r="H2243" s="44"/>
    </row>
    <row r="2244" s="2" customFormat="1" ht="16.8" customHeight="1">
      <c r="A2244" s="38"/>
      <c r="B2244" s="44"/>
      <c r="C2244" s="298" t="s">
        <v>4024</v>
      </c>
      <c r="D2244" s="299" t="s">
        <v>4024</v>
      </c>
      <c r="E2244" s="300" t="s">
        <v>19</v>
      </c>
      <c r="F2244" s="301">
        <v>30.5</v>
      </c>
      <c r="G2244" s="38"/>
      <c r="H2244" s="44"/>
    </row>
    <row r="2245" s="2" customFormat="1" ht="16.8" customHeight="1">
      <c r="A2245" s="38"/>
      <c r="B2245" s="44"/>
      <c r="C2245" s="302" t="s">
        <v>4024</v>
      </c>
      <c r="D2245" s="302" t="s">
        <v>4400</v>
      </c>
      <c r="E2245" s="17" t="s">
        <v>19</v>
      </c>
      <c r="F2245" s="303">
        <v>30.5</v>
      </c>
      <c r="G2245" s="38"/>
      <c r="H2245" s="44"/>
    </row>
    <row r="2246" s="2" customFormat="1" ht="16.8" customHeight="1">
      <c r="A2246" s="38"/>
      <c r="B2246" s="44"/>
      <c r="C2246" s="304" t="s">
        <v>6864</v>
      </c>
      <c r="D2246" s="38"/>
      <c r="E2246" s="38"/>
      <c r="F2246" s="38"/>
      <c r="G2246" s="38"/>
      <c r="H2246" s="44"/>
    </row>
    <row r="2247" s="2" customFormat="1" ht="16.8" customHeight="1">
      <c r="A2247" s="38"/>
      <c r="B2247" s="44"/>
      <c r="C2247" s="302" t="s">
        <v>4390</v>
      </c>
      <c r="D2247" s="302" t="s">
        <v>4391</v>
      </c>
      <c r="E2247" s="17" t="s">
        <v>299</v>
      </c>
      <c r="F2247" s="303">
        <v>254</v>
      </c>
      <c r="G2247" s="38"/>
      <c r="H2247" s="44"/>
    </row>
    <row r="2248" s="2" customFormat="1" ht="16.8" customHeight="1">
      <c r="A2248" s="38"/>
      <c r="B2248" s="44"/>
      <c r="C2248" s="298" t="s">
        <v>4448</v>
      </c>
      <c r="D2248" s="299" t="s">
        <v>4448</v>
      </c>
      <c r="E2248" s="300" t="s">
        <v>19</v>
      </c>
      <c r="F2248" s="301">
        <v>454.5</v>
      </c>
      <c r="G2248" s="38"/>
      <c r="H2248" s="44"/>
    </row>
    <row r="2249" s="2" customFormat="1" ht="16.8" customHeight="1">
      <c r="A2249" s="38"/>
      <c r="B2249" s="44"/>
      <c r="C2249" s="302" t="s">
        <v>4448</v>
      </c>
      <c r="D2249" s="302" t="s">
        <v>4449</v>
      </c>
      <c r="E2249" s="17" t="s">
        <v>19</v>
      </c>
      <c r="F2249" s="303">
        <v>454.5</v>
      </c>
      <c r="G2249" s="38"/>
      <c r="H2249" s="44"/>
    </row>
    <row r="2250" s="2" customFormat="1" ht="16.8" customHeight="1">
      <c r="A2250" s="38"/>
      <c r="B2250" s="44"/>
      <c r="C2250" s="298" t="s">
        <v>3833</v>
      </c>
      <c r="D2250" s="299" t="s">
        <v>3833</v>
      </c>
      <c r="E2250" s="300" t="s">
        <v>19</v>
      </c>
      <c r="F2250" s="301">
        <v>79.388000000000005</v>
      </c>
      <c r="G2250" s="38"/>
      <c r="H2250" s="44"/>
    </row>
    <row r="2251" s="2" customFormat="1" ht="16.8" customHeight="1">
      <c r="A2251" s="38"/>
      <c r="B2251" s="44"/>
      <c r="C2251" s="302" t="s">
        <v>3833</v>
      </c>
      <c r="D2251" s="302" t="s">
        <v>4167</v>
      </c>
      <c r="E2251" s="17" t="s">
        <v>19</v>
      </c>
      <c r="F2251" s="303">
        <v>79.388000000000005</v>
      </c>
      <c r="G2251" s="38"/>
      <c r="H2251" s="44"/>
    </row>
    <row r="2252" s="2" customFormat="1" ht="16.8" customHeight="1">
      <c r="A2252" s="38"/>
      <c r="B2252" s="44"/>
      <c r="C2252" s="304" t="s">
        <v>6864</v>
      </c>
      <c r="D2252" s="38"/>
      <c r="E2252" s="38"/>
      <c r="F2252" s="38"/>
      <c r="G2252" s="38"/>
      <c r="H2252" s="44"/>
    </row>
    <row r="2253" s="2" customFormat="1" ht="16.8" customHeight="1">
      <c r="A2253" s="38"/>
      <c r="B2253" s="44"/>
      <c r="C2253" s="302" t="s">
        <v>4156</v>
      </c>
      <c r="D2253" s="302" t="s">
        <v>6917</v>
      </c>
      <c r="E2253" s="17" t="s">
        <v>299</v>
      </c>
      <c r="F2253" s="303">
        <v>2193.2240000000002</v>
      </c>
      <c r="G2253" s="38"/>
      <c r="H2253" s="44"/>
    </row>
    <row r="2254" s="2" customFormat="1" ht="16.8" customHeight="1">
      <c r="A2254" s="38"/>
      <c r="B2254" s="44"/>
      <c r="C2254" s="298" t="s">
        <v>3892</v>
      </c>
      <c r="D2254" s="299" t="s">
        <v>3892</v>
      </c>
      <c r="E2254" s="300" t="s">
        <v>19</v>
      </c>
      <c r="F2254" s="301">
        <v>1.3600000000000001</v>
      </c>
      <c r="G2254" s="38"/>
      <c r="H2254" s="44"/>
    </row>
    <row r="2255" s="2" customFormat="1" ht="16.8" customHeight="1">
      <c r="A2255" s="38"/>
      <c r="B2255" s="44"/>
      <c r="C2255" s="302" t="s">
        <v>3892</v>
      </c>
      <c r="D2255" s="302" t="s">
        <v>4210</v>
      </c>
      <c r="E2255" s="17" t="s">
        <v>19</v>
      </c>
      <c r="F2255" s="303">
        <v>1.3600000000000001</v>
      </c>
      <c r="G2255" s="38"/>
      <c r="H2255" s="44"/>
    </row>
    <row r="2256" s="2" customFormat="1" ht="16.8" customHeight="1">
      <c r="A2256" s="38"/>
      <c r="B2256" s="44"/>
      <c r="C2256" s="304" t="s">
        <v>6864</v>
      </c>
      <c r="D2256" s="38"/>
      <c r="E2256" s="38"/>
      <c r="F2256" s="38"/>
      <c r="G2256" s="38"/>
      <c r="H2256" s="44"/>
    </row>
    <row r="2257" s="2" customFormat="1" ht="16.8" customHeight="1">
      <c r="A2257" s="38"/>
      <c r="B2257" s="44"/>
      <c r="C2257" s="302" t="s">
        <v>4197</v>
      </c>
      <c r="D2257" s="302" t="s">
        <v>4198</v>
      </c>
      <c r="E2257" s="17" t="s">
        <v>4199</v>
      </c>
      <c r="F2257" s="303">
        <v>229.24799999999999</v>
      </c>
      <c r="G2257" s="38"/>
      <c r="H2257" s="44"/>
    </row>
    <row r="2258" s="2" customFormat="1" ht="16.8" customHeight="1">
      <c r="A2258" s="38"/>
      <c r="B2258" s="44"/>
      <c r="C2258" s="298" t="s">
        <v>3948</v>
      </c>
      <c r="D2258" s="299" t="s">
        <v>3948</v>
      </c>
      <c r="E2258" s="300" t="s">
        <v>19</v>
      </c>
      <c r="F2258" s="301">
        <v>15.658</v>
      </c>
      <c r="G2258" s="38"/>
      <c r="H2258" s="44"/>
    </row>
    <row r="2259" s="2" customFormat="1" ht="16.8" customHeight="1">
      <c r="A2259" s="38"/>
      <c r="B2259" s="44"/>
      <c r="C2259" s="302" t="s">
        <v>3948</v>
      </c>
      <c r="D2259" s="302" t="s">
        <v>4273</v>
      </c>
      <c r="E2259" s="17" t="s">
        <v>19</v>
      </c>
      <c r="F2259" s="303">
        <v>15.658</v>
      </c>
      <c r="G2259" s="38"/>
      <c r="H2259" s="44"/>
    </row>
    <row r="2260" s="2" customFormat="1" ht="16.8" customHeight="1">
      <c r="A2260" s="38"/>
      <c r="B2260" s="44"/>
      <c r="C2260" s="304" t="s">
        <v>6864</v>
      </c>
      <c r="D2260" s="38"/>
      <c r="E2260" s="38"/>
      <c r="F2260" s="38"/>
      <c r="G2260" s="38"/>
      <c r="H2260" s="44"/>
    </row>
    <row r="2261" s="2" customFormat="1" ht="16.8" customHeight="1">
      <c r="A2261" s="38"/>
      <c r="B2261" s="44"/>
      <c r="C2261" s="302" t="s">
        <v>4262</v>
      </c>
      <c r="D2261" s="302" t="s">
        <v>4263</v>
      </c>
      <c r="E2261" s="17" t="s">
        <v>299</v>
      </c>
      <c r="F2261" s="303">
        <v>865.83100000000002</v>
      </c>
      <c r="G2261" s="38"/>
      <c r="H2261" s="44"/>
    </row>
    <row r="2262" s="2" customFormat="1" ht="16.8" customHeight="1">
      <c r="A2262" s="38"/>
      <c r="B2262" s="44"/>
      <c r="C2262" s="298" t="s">
        <v>4027</v>
      </c>
      <c r="D2262" s="299" t="s">
        <v>4027</v>
      </c>
      <c r="E2262" s="300" t="s">
        <v>19</v>
      </c>
      <c r="F2262" s="301">
        <v>19</v>
      </c>
      <c r="G2262" s="38"/>
      <c r="H2262" s="44"/>
    </row>
    <row r="2263" s="2" customFormat="1" ht="16.8" customHeight="1">
      <c r="A2263" s="38"/>
      <c r="B2263" s="44"/>
      <c r="C2263" s="302" t="s">
        <v>4027</v>
      </c>
      <c r="D2263" s="302" t="s">
        <v>4401</v>
      </c>
      <c r="E2263" s="17" t="s">
        <v>19</v>
      </c>
      <c r="F2263" s="303">
        <v>19</v>
      </c>
      <c r="G2263" s="38"/>
      <c r="H2263" s="44"/>
    </row>
    <row r="2264" s="2" customFormat="1" ht="16.8" customHeight="1">
      <c r="A2264" s="38"/>
      <c r="B2264" s="44"/>
      <c r="C2264" s="304" t="s">
        <v>6864</v>
      </c>
      <c r="D2264" s="38"/>
      <c r="E2264" s="38"/>
      <c r="F2264" s="38"/>
      <c r="G2264" s="38"/>
      <c r="H2264" s="44"/>
    </row>
    <row r="2265" s="2" customFormat="1" ht="16.8" customHeight="1">
      <c r="A2265" s="38"/>
      <c r="B2265" s="44"/>
      <c r="C2265" s="302" t="s">
        <v>4390</v>
      </c>
      <c r="D2265" s="302" t="s">
        <v>4391</v>
      </c>
      <c r="E2265" s="17" t="s">
        <v>299</v>
      </c>
      <c r="F2265" s="303">
        <v>254</v>
      </c>
      <c r="G2265" s="38"/>
      <c r="H2265" s="44"/>
    </row>
    <row r="2266" s="2" customFormat="1" ht="16.8" customHeight="1">
      <c r="A2266" s="38"/>
      <c r="B2266" s="44"/>
      <c r="C2266" s="298" t="s">
        <v>3836</v>
      </c>
      <c r="D2266" s="299" t="s">
        <v>3836</v>
      </c>
      <c r="E2266" s="300" t="s">
        <v>19</v>
      </c>
      <c r="F2266" s="301">
        <v>74.072000000000003</v>
      </c>
      <c r="G2266" s="38"/>
      <c r="H2266" s="44"/>
    </row>
    <row r="2267" s="2" customFormat="1" ht="16.8" customHeight="1">
      <c r="A2267" s="38"/>
      <c r="B2267" s="44"/>
      <c r="C2267" s="302" t="s">
        <v>3836</v>
      </c>
      <c r="D2267" s="302" t="s">
        <v>4168</v>
      </c>
      <c r="E2267" s="17" t="s">
        <v>19</v>
      </c>
      <c r="F2267" s="303">
        <v>74.072000000000003</v>
      </c>
      <c r="G2267" s="38"/>
      <c r="H2267" s="44"/>
    </row>
    <row r="2268" s="2" customFormat="1" ht="16.8" customHeight="1">
      <c r="A2268" s="38"/>
      <c r="B2268" s="44"/>
      <c r="C2268" s="304" t="s">
        <v>6864</v>
      </c>
      <c r="D2268" s="38"/>
      <c r="E2268" s="38"/>
      <c r="F2268" s="38"/>
      <c r="G2268" s="38"/>
      <c r="H2268" s="44"/>
    </row>
    <row r="2269" s="2" customFormat="1" ht="16.8" customHeight="1">
      <c r="A2269" s="38"/>
      <c r="B2269" s="44"/>
      <c r="C2269" s="302" t="s">
        <v>4156</v>
      </c>
      <c r="D2269" s="302" t="s">
        <v>6917</v>
      </c>
      <c r="E2269" s="17" t="s">
        <v>299</v>
      </c>
      <c r="F2269" s="303">
        <v>2193.2240000000002</v>
      </c>
      <c r="G2269" s="38"/>
      <c r="H2269" s="44"/>
    </row>
    <row r="2270" s="2" customFormat="1" ht="16.8" customHeight="1">
      <c r="A2270" s="38"/>
      <c r="B2270" s="44"/>
      <c r="C2270" s="298" t="s">
        <v>3894</v>
      </c>
      <c r="D2270" s="299" t="s">
        <v>3894</v>
      </c>
      <c r="E2270" s="300" t="s">
        <v>19</v>
      </c>
      <c r="F2270" s="301">
        <v>12.885999999999999</v>
      </c>
      <c r="G2270" s="38"/>
      <c r="H2270" s="44"/>
    </row>
    <row r="2271" s="2" customFormat="1" ht="16.8" customHeight="1">
      <c r="A2271" s="38"/>
      <c r="B2271" s="44"/>
      <c r="C2271" s="302" t="s">
        <v>3894</v>
      </c>
      <c r="D2271" s="302" t="s">
        <v>4211</v>
      </c>
      <c r="E2271" s="17" t="s">
        <v>19</v>
      </c>
      <c r="F2271" s="303">
        <v>12.885999999999999</v>
      </c>
      <c r="G2271" s="38"/>
      <c r="H2271" s="44"/>
    </row>
    <row r="2272" s="2" customFormat="1" ht="16.8" customHeight="1">
      <c r="A2272" s="38"/>
      <c r="B2272" s="44"/>
      <c r="C2272" s="304" t="s">
        <v>6864</v>
      </c>
      <c r="D2272" s="38"/>
      <c r="E2272" s="38"/>
      <c r="F2272" s="38"/>
      <c r="G2272" s="38"/>
      <c r="H2272" s="44"/>
    </row>
    <row r="2273" s="2" customFormat="1" ht="16.8" customHeight="1">
      <c r="A2273" s="38"/>
      <c r="B2273" s="44"/>
      <c r="C2273" s="302" t="s">
        <v>4197</v>
      </c>
      <c r="D2273" s="302" t="s">
        <v>4198</v>
      </c>
      <c r="E2273" s="17" t="s">
        <v>4199</v>
      </c>
      <c r="F2273" s="303">
        <v>229.24799999999999</v>
      </c>
      <c r="G2273" s="38"/>
      <c r="H2273" s="44"/>
    </row>
    <row r="2274" s="2" customFormat="1" ht="16.8" customHeight="1">
      <c r="A2274" s="38"/>
      <c r="B2274" s="44"/>
      <c r="C2274" s="298" t="s">
        <v>3950</v>
      </c>
      <c r="D2274" s="299" t="s">
        <v>3950</v>
      </c>
      <c r="E2274" s="300" t="s">
        <v>19</v>
      </c>
      <c r="F2274" s="301">
        <v>14.542999999999999</v>
      </c>
      <c r="G2274" s="38"/>
      <c r="H2274" s="44"/>
    </row>
    <row r="2275" s="2" customFormat="1" ht="16.8" customHeight="1">
      <c r="A2275" s="38"/>
      <c r="B2275" s="44"/>
      <c r="C2275" s="302" t="s">
        <v>3950</v>
      </c>
      <c r="D2275" s="302" t="s">
        <v>4274</v>
      </c>
      <c r="E2275" s="17" t="s">
        <v>19</v>
      </c>
      <c r="F2275" s="303">
        <v>14.542999999999999</v>
      </c>
      <c r="G2275" s="38"/>
      <c r="H2275" s="44"/>
    </row>
    <row r="2276" s="2" customFormat="1" ht="16.8" customHeight="1">
      <c r="A2276" s="38"/>
      <c r="B2276" s="44"/>
      <c r="C2276" s="304" t="s">
        <v>6864</v>
      </c>
      <c r="D2276" s="38"/>
      <c r="E2276" s="38"/>
      <c r="F2276" s="38"/>
      <c r="G2276" s="38"/>
      <c r="H2276" s="44"/>
    </row>
    <row r="2277" s="2" customFormat="1" ht="16.8" customHeight="1">
      <c r="A2277" s="38"/>
      <c r="B2277" s="44"/>
      <c r="C2277" s="302" t="s">
        <v>4262</v>
      </c>
      <c r="D2277" s="302" t="s">
        <v>4263</v>
      </c>
      <c r="E2277" s="17" t="s">
        <v>299</v>
      </c>
      <c r="F2277" s="303">
        <v>865.83100000000002</v>
      </c>
      <c r="G2277" s="38"/>
      <c r="H2277" s="44"/>
    </row>
    <row r="2278" s="2" customFormat="1" ht="16.8" customHeight="1">
      <c r="A2278" s="38"/>
      <c r="B2278" s="44"/>
      <c r="C2278" s="298" t="s">
        <v>4030</v>
      </c>
      <c r="D2278" s="299" t="s">
        <v>4030</v>
      </c>
      <c r="E2278" s="300" t="s">
        <v>19</v>
      </c>
      <c r="F2278" s="301">
        <v>24</v>
      </c>
      <c r="G2278" s="38"/>
      <c r="H2278" s="44"/>
    </row>
    <row r="2279" s="2" customFormat="1" ht="16.8" customHeight="1">
      <c r="A2279" s="38"/>
      <c r="B2279" s="44"/>
      <c r="C2279" s="302" t="s">
        <v>4030</v>
      </c>
      <c r="D2279" s="302" t="s">
        <v>4402</v>
      </c>
      <c r="E2279" s="17" t="s">
        <v>19</v>
      </c>
      <c r="F2279" s="303">
        <v>24</v>
      </c>
      <c r="G2279" s="38"/>
      <c r="H2279" s="44"/>
    </row>
    <row r="2280" s="2" customFormat="1" ht="16.8" customHeight="1">
      <c r="A2280" s="38"/>
      <c r="B2280" s="44"/>
      <c r="C2280" s="304" t="s">
        <v>6864</v>
      </c>
      <c r="D2280" s="38"/>
      <c r="E2280" s="38"/>
      <c r="F2280" s="38"/>
      <c r="G2280" s="38"/>
      <c r="H2280" s="44"/>
    </row>
    <row r="2281" s="2" customFormat="1" ht="16.8" customHeight="1">
      <c r="A2281" s="38"/>
      <c r="B2281" s="44"/>
      <c r="C2281" s="302" t="s">
        <v>4390</v>
      </c>
      <c r="D2281" s="302" t="s">
        <v>4391</v>
      </c>
      <c r="E2281" s="17" t="s">
        <v>299</v>
      </c>
      <c r="F2281" s="303">
        <v>254</v>
      </c>
      <c r="G2281" s="38"/>
      <c r="H2281" s="44"/>
    </row>
    <row r="2282" s="2" customFormat="1" ht="16.8" customHeight="1">
      <c r="A2282" s="38"/>
      <c r="B2282" s="44"/>
      <c r="C2282" s="298" t="s">
        <v>3838</v>
      </c>
      <c r="D2282" s="299" t="s">
        <v>3838</v>
      </c>
      <c r="E2282" s="300" t="s">
        <v>19</v>
      </c>
      <c r="F2282" s="301">
        <v>73.742000000000004</v>
      </c>
      <c r="G2282" s="38"/>
      <c r="H2282" s="44"/>
    </row>
    <row r="2283" s="2" customFormat="1" ht="16.8" customHeight="1">
      <c r="A2283" s="38"/>
      <c r="B2283" s="44"/>
      <c r="C2283" s="302" t="s">
        <v>3838</v>
      </c>
      <c r="D2283" s="302" t="s">
        <v>4169</v>
      </c>
      <c r="E2283" s="17" t="s">
        <v>19</v>
      </c>
      <c r="F2283" s="303">
        <v>73.742000000000004</v>
      </c>
      <c r="G2283" s="38"/>
      <c r="H2283" s="44"/>
    </row>
    <row r="2284" s="2" customFormat="1" ht="16.8" customHeight="1">
      <c r="A2284" s="38"/>
      <c r="B2284" s="44"/>
      <c r="C2284" s="304" t="s">
        <v>6864</v>
      </c>
      <c r="D2284" s="38"/>
      <c r="E2284" s="38"/>
      <c r="F2284" s="38"/>
      <c r="G2284" s="38"/>
      <c r="H2284" s="44"/>
    </row>
    <row r="2285" s="2" customFormat="1" ht="16.8" customHeight="1">
      <c r="A2285" s="38"/>
      <c r="B2285" s="44"/>
      <c r="C2285" s="302" t="s">
        <v>4156</v>
      </c>
      <c r="D2285" s="302" t="s">
        <v>6917</v>
      </c>
      <c r="E2285" s="17" t="s">
        <v>299</v>
      </c>
      <c r="F2285" s="303">
        <v>2193.2240000000002</v>
      </c>
      <c r="G2285" s="38"/>
      <c r="H2285" s="44"/>
    </row>
    <row r="2286" s="2" customFormat="1" ht="16.8" customHeight="1">
      <c r="A2286" s="38"/>
      <c r="B2286" s="44"/>
      <c r="C2286" s="298" t="s">
        <v>3896</v>
      </c>
      <c r="D2286" s="299" t="s">
        <v>3896</v>
      </c>
      <c r="E2286" s="300" t="s">
        <v>19</v>
      </c>
      <c r="F2286" s="301">
        <v>0</v>
      </c>
      <c r="G2286" s="38"/>
      <c r="H2286" s="44"/>
    </row>
    <row r="2287" s="2" customFormat="1" ht="16.8" customHeight="1">
      <c r="A2287" s="38"/>
      <c r="B2287" s="44"/>
      <c r="C2287" s="302" t="s">
        <v>3896</v>
      </c>
      <c r="D2287" s="302" t="s">
        <v>4212</v>
      </c>
      <c r="E2287" s="17" t="s">
        <v>19</v>
      </c>
      <c r="F2287" s="303">
        <v>0</v>
      </c>
      <c r="G2287" s="38"/>
      <c r="H2287" s="44"/>
    </row>
    <row r="2288" s="2" customFormat="1" ht="16.8" customHeight="1">
      <c r="A2288" s="38"/>
      <c r="B2288" s="44"/>
      <c r="C2288" s="304" t="s">
        <v>6864</v>
      </c>
      <c r="D2288" s="38"/>
      <c r="E2288" s="38"/>
      <c r="F2288" s="38"/>
      <c r="G2288" s="38"/>
      <c r="H2288" s="44"/>
    </row>
    <row r="2289" s="2" customFormat="1" ht="16.8" customHeight="1">
      <c r="A2289" s="38"/>
      <c r="B2289" s="44"/>
      <c r="C2289" s="302" t="s">
        <v>4197</v>
      </c>
      <c r="D2289" s="302" t="s">
        <v>4198</v>
      </c>
      <c r="E2289" s="17" t="s">
        <v>4199</v>
      </c>
      <c r="F2289" s="303">
        <v>229.24799999999999</v>
      </c>
      <c r="G2289" s="38"/>
      <c r="H2289" s="44"/>
    </row>
    <row r="2290" s="2" customFormat="1" ht="16.8" customHeight="1">
      <c r="A2290" s="38"/>
      <c r="B2290" s="44"/>
      <c r="C2290" s="298" t="s">
        <v>3952</v>
      </c>
      <c r="D2290" s="299" t="s">
        <v>3952</v>
      </c>
      <c r="E2290" s="300" t="s">
        <v>19</v>
      </c>
      <c r="F2290" s="301">
        <v>49.250999999999998</v>
      </c>
      <c r="G2290" s="38"/>
      <c r="H2290" s="44"/>
    </row>
    <row r="2291" s="2" customFormat="1" ht="16.8" customHeight="1">
      <c r="A2291" s="38"/>
      <c r="B2291" s="44"/>
      <c r="C2291" s="302" t="s">
        <v>3952</v>
      </c>
      <c r="D2291" s="302" t="s">
        <v>4275</v>
      </c>
      <c r="E2291" s="17" t="s">
        <v>19</v>
      </c>
      <c r="F2291" s="303">
        <v>49.250999999999998</v>
      </c>
      <c r="G2291" s="38"/>
      <c r="H2291" s="44"/>
    </row>
    <row r="2292" s="2" customFormat="1" ht="16.8" customHeight="1">
      <c r="A2292" s="38"/>
      <c r="B2292" s="44"/>
      <c r="C2292" s="304" t="s">
        <v>6864</v>
      </c>
      <c r="D2292" s="38"/>
      <c r="E2292" s="38"/>
      <c r="F2292" s="38"/>
      <c r="G2292" s="38"/>
      <c r="H2292" s="44"/>
    </row>
    <row r="2293" s="2" customFormat="1" ht="16.8" customHeight="1">
      <c r="A2293" s="38"/>
      <c r="B2293" s="44"/>
      <c r="C2293" s="302" t="s">
        <v>4262</v>
      </c>
      <c r="D2293" s="302" t="s">
        <v>4263</v>
      </c>
      <c r="E2293" s="17" t="s">
        <v>299</v>
      </c>
      <c r="F2293" s="303">
        <v>865.83100000000002</v>
      </c>
      <c r="G2293" s="38"/>
      <c r="H2293" s="44"/>
    </row>
    <row r="2294" s="2" customFormat="1" ht="16.8" customHeight="1">
      <c r="A2294" s="38"/>
      <c r="B2294" s="44"/>
      <c r="C2294" s="298" t="s">
        <v>4032</v>
      </c>
      <c r="D2294" s="299" t="s">
        <v>4032</v>
      </c>
      <c r="E2294" s="300" t="s">
        <v>19</v>
      </c>
      <c r="F2294" s="301">
        <v>18.5</v>
      </c>
      <c r="G2294" s="38"/>
      <c r="H2294" s="44"/>
    </row>
    <row r="2295" s="2" customFormat="1" ht="16.8" customHeight="1">
      <c r="A2295" s="38"/>
      <c r="B2295" s="44"/>
      <c r="C2295" s="302" t="s">
        <v>4032</v>
      </c>
      <c r="D2295" s="302" t="s">
        <v>4403</v>
      </c>
      <c r="E2295" s="17" t="s">
        <v>19</v>
      </c>
      <c r="F2295" s="303">
        <v>18.5</v>
      </c>
      <c r="G2295" s="38"/>
      <c r="H2295" s="44"/>
    </row>
    <row r="2296" s="2" customFormat="1" ht="16.8" customHeight="1">
      <c r="A2296" s="38"/>
      <c r="B2296" s="44"/>
      <c r="C2296" s="304" t="s">
        <v>6864</v>
      </c>
      <c r="D2296" s="38"/>
      <c r="E2296" s="38"/>
      <c r="F2296" s="38"/>
      <c r="G2296" s="38"/>
      <c r="H2296" s="44"/>
    </row>
    <row r="2297" s="2" customFormat="1" ht="16.8" customHeight="1">
      <c r="A2297" s="38"/>
      <c r="B2297" s="44"/>
      <c r="C2297" s="302" t="s">
        <v>4390</v>
      </c>
      <c r="D2297" s="302" t="s">
        <v>4391</v>
      </c>
      <c r="E2297" s="17" t="s">
        <v>299</v>
      </c>
      <c r="F2297" s="303">
        <v>254</v>
      </c>
      <c r="G2297" s="38"/>
      <c r="H2297" s="44"/>
    </row>
    <row r="2298" s="2" customFormat="1" ht="16.8" customHeight="1">
      <c r="A2298" s="38"/>
      <c r="B2298" s="44"/>
      <c r="C2298" s="298" t="s">
        <v>3840</v>
      </c>
      <c r="D2298" s="299" t="s">
        <v>3840</v>
      </c>
      <c r="E2298" s="300" t="s">
        <v>19</v>
      </c>
      <c r="F2298" s="301">
        <v>63.466999999999999</v>
      </c>
      <c r="G2298" s="38"/>
      <c r="H2298" s="44"/>
    </row>
    <row r="2299" s="2" customFormat="1" ht="16.8" customHeight="1">
      <c r="A2299" s="38"/>
      <c r="B2299" s="44"/>
      <c r="C2299" s="302" t="s">
        <v>3840</v>
      </c>
      <c r="D2299" s="302" t="s">
        <v>4170</v>
      </c>
      <c r="E2299" s="17" t="s">
        <v>19</v>
      </c>
      <c r="F2299" s="303">
        <v>63.466999999999999</v>
      </c>
      <c r="G2299" s="38"/>
      <c r="H2299" s="44"/>
    </row>
    <row r="2300" s="2" customFormat="1" ht="16.8" customHeight="1">
      <c r="A2300" s="38"/>
      <c r="B2300" s="44"/>
      <c r="C2300" s="304" t="s">
        <v>6864</v>
      </c>
      <c r="D2300" s="38"/>
      <c r="E2300" s="38"/>
      <c r="F2300" s="38"/>
      <c r="G2300" s="38"/>
      <c r="H2300" s="44"/>
    </row>
    <row r="2301" s="2" customFormat="1" ht="16.8" customHeight="1">
      <c r="A2301" s="38"/>
      <c r="B2301" s="44"/>
      <c r="C2301" s="302" t="s">
        <v>4156</v>
      </c>
      <c r="D2301" s="302" t="s">
        <v>6917</v>
      </c>
      <c r="E2301" s="17" t="s">
        <v>299</v>
      </c>
      <c r="F2301" s="303">
        <v>2193.2240000000002</v>
      </c>
      <c r="G2301" s="38"/>
      <c r="H2301" s="44"/>
    </row>
    <row r="2302" s="2" customFormat="1" ht="16.8" customHeight="1">
      <c r="A2302" s="38"/>
      <c r="B2302" s="44"/>
      <c r="C2302" s="298" t="s">
        <v>3897</v>
      </c>
      <c r="D2302" s="299" t="s">
        <v>3897</v>
      </c>
      <c r="E2302" s="300" t="s">
        <v>19</v>
      </c>
      <c r="F2302" s="301">
        <v>12.509</v>
      </c>
      <c r="G2302" s="38"/>
      <c r="H2302" s="44"/>
    </row>
    <row r="2303" s="2" customFormat="1" ht="16.8" customHeight="1">
      <c r="A2303" s="38"/>
      <c r="B2303" s="44"/>
      <c r="C2303" s="302" t="s">
        <v>3897</v>
      </c>
      <c r="D2303" s="302" t="s">
        <v>4213</v>
      </c>
      <c r="E2303" s="17" t="s">
        <v>19</v>
      </c>
      <c r="F2303" s="303">
        <v>12.509</v>
      </c>
      <c r="G2303" s="38"/>
      <c r="H2303" s="44"/>
    </row>
    <row r="2304" s="2" customFormat="1" ht="16.8" customHeight="1">
      <c r="A2304" s="38"/>
      <c r="B2304" s="44"/>
      <c r="C2304" s="304" t="s">
        <v>6864</v>
      </c>
      <c r="D2304" s="38"/>
      <c r="E2304" s="38"/>
      <c r="F2304" s="38"/>
      <c r="G2304" s="38"/>
      <c r="H2304" s="44"/>
    </row>
    <row r="2305" s="2" customFormat="1" ht="16.8" customHeight="1">
      <c r="A2305" s="38"/>
      <c r="B2305" s="44"/>
      <c r="C2305" s="302" t="s">
        <v>4197</v>
      </c>
      <c r="D2305" s="302" t="s">
        <v>4198</v>
      </c>
      <c r="E2305" s="17" t="s">
        <v>4199</v>
      </c>
      <c r="F2305" s="303">
        <v>229.24799999999999</v>
      </c>
      <c r="G2305" s="38"/>
      <c r="H2305" s="44"/>
    </row>
    <row r="2306" s="2" customFormat="1" ht="16.8" customHeight="1">
      <c r="A2306" s="38"/>
      <c r="B2306" s="44"/>
      <c r="C2306" s="298" t="s">
        <v>3954</v>
      </c>
      <c r="D2306" s="299" t="s">
        <v>3954</v>
      </c>
      <c r="E2306" s="300" t="s">
        <v>19</v>
      </c>
      <c r="F2306" s="301">
        <v>34.146000000000001</v>
      </c>
      <c r="G2306" s="38"/>
      <c r="H2306" s="44"/>
    </row>
    <row r="2307" s="2" customFormat="1" ht="16.8" customHeight="1">
      <c r="A2307" s="38"/>
      <c r="B2307" s="44"/>
      <c r="C2307" s="302" t="s">
        <v>3954</v>
      </c>
      <c r="D2307" s="302" t="s">
        <v>4276</v>
      </c>
      <c r="E2307" s="17" t="s">
        <v>19</v>
      </c>
      <c r="F2307" s="303">
        <v>34.146000000000001</v>
      </c>
      <c r="G2307" s="38"/>
      <c r="H2307" s="44"/>
    </row>
    <row r="2308" s="2" customFormat="1" ht="16.8" customHeight="1">
      <c r="A2308" s="38"/>
      <c r="B2308" s="44"/>
      <c r="C2308" s="304" t="s">
        <v>6864</v>
      </c>
      <c r="D2308" s="38"/>
      <c r="E2308" s="38"/>
      <c r="F2308" s="38"/>
      <c r="G2308" s="38"/>
      <c r="H2308" s="44"/>
    </row>
    <row r="2309" s="2" customFormat="1" ht="16.8" customHeight="1">
      <c r="A2309" s="38"/>
      <c r="B2309" s="44"/>
      <c r="C2309" s="302" t="s">
        <v>4262</v>
      </c>
      <c r="D2309" s="302" t="s">
        <v>4263</v>
      </c>
      <c r="E2309" s="17" t="s">
        <v>299</v>
      </c>
      <c r="F2309" s="303">
        <v>865.83100000000002</v>
      </c>
      <c r="G2309" s="38"/>
      <c r="H2309" s="44"/>
    </row>
    <row r="2310" s="2" customFormat="1" ht="16.8" customHeight="1">
      <c r="A2310" s="38"/>
      <c r="B2310" s="44"/>
      <c r="C2310" s="298" t="s">
        <v>4034</v>
      </c>
      <c r="D2310" s="299" t="s">
        <v>4034</v>
      </c>
      <c r="E2310" s="300" t="s">
        <v>19</v>
      </c>
      <c r="F2310" s="301">
        <v>20</v>
      </c>
      <c r="G2310" s="38"/>
      <c r="H2310" s="44"/>
    </row>
    <row r="2311" s="2" customFormat="1" ht="16.8" customHeight="1">
      <c r="A2311" s="38"/>
      <c r="B2311" s="44"/>
      <c r="C2311" s="302" t="s">
        <v>4034</v>
      </c>
      <c r="D2311" s="302" t="s">
        <v>4404</v>
      </c>
      <c r="E2311" s="17" t="s">
        <v>19</v>
      </c>
      <c r="F2311" s="303">
        <v>20</v>
      </c>
      <c r="G2311" s="38"/>
      <c r="H2311" s="44"/>
    </row>
    <row r="2312" s="2" customFormat="1" ht="16.8" customHeight="1">
      <c r="A2312" s="38"/>
      <c r="B2312" s="44"/>
      <c r="C2312" s="304" t="s">
        <v>6864</v>
      </c>
      <c r="D2312" s="38"/>
      <c r="E2312" s="38"/>
      <c r="F2312" s="38"/>
      <c r="G2312" s="38"/>
      <c r="H2312" s="44"/>
    </row>
    <row r="2313" s="2" customFormat="1" ht="16.8" customHeight="1">
      <c r="A2313" s="38"/>
      <c r="B2313" s="44"/>
      <c r="C2313" s="302" t="s">
        <v>4390</v>
      </c>
      <c r="D2313" s="302" t="s">
        <v>4391</v>
      </c>
      <c r="E2313" s="17" t="s">
        <v>299</v>
      </c>
      <c r="F2313" s="303">
        <v>254</v>
      </c>
      <c r="G2313" s="38"/>
      <c r="H2313" s="44"/>
    </row>
    <row r="2314" s="2" customFormat="1" ht="16.8" customHeight="1">
      <c r="A2314" s="38"/>
      <c r="B2314" s="44"/>
      <c r="C2314" s="298" t="s">
        <v>3842</v>
      </c>
      <c r="D2314" s="299" t="s">
        <v>3842</v>
      </c>
      <c r="E2314" s="300" t="s">
        <v>19</v>
      </c>
      <c r="F2314" s="301">
        <v>0</v>
      </c>
      <c r="G2314" s="38"/>
      <c r="H2314" s="44"/>
    </row>
    <row r="2315" s="2" customFormat="1" ht="16.8" customHeight="1">
      <c r="A2315" s="38"/>
      <c r="B2315" s="44"/>
      <c r="C2315" s="302" t="s">
        <v>3842</v>
      </c>
      <c r="D2315" s="302" t="s">
        <v>4171</v>
      </c>
      <c r="E2315" s="17" t="s">
        <v>19</v>
      </c>
      <c r="F2315" s="303">
        <v>0</v>
      </c>
      <c r="G2315" s="38"/>
      <c r="H2315" s="44"/>
    </row>
    <row r="2316" s="2" customFormat="1" ht="16.8" customHeight="1">
      <c r="A2316" s="38"/>
      <c r="B2316" s="44"/>
      <c r="C2316" s="304" t="s">
        <v>6864</v>
      </c>
      <c r="D2316" s="38"/>
      <c r="E2316" s="38"/>
      <c r="F2316" s="38"/>
      <c r="G2316" s="38"/>
      <c r="H2316" s="44"/>
    </row>
    <row r="2317" s="2" customFormat="1" ht="16.8" customHeight="1">
      <c r="A2317" s="38"/>
      <c r="B2317" s="44"/>
      <c r="C2317" s="302" t="s">
        <v>4156</v>
      </c>
      <c r="D2317" s="302" t="s">
        <v>6917</v>
      </c>
      <c r="E2317" s="17" t="s">
        <v>299</v>
      </c>
      <c r="F2317" s="303">
        <v>2193.2240000000002</v>
      </c>
      <c r="G2317" s="38"/>
      <c r="H2317" s="44"/>
    </row>
    <row r="2318" s="2" customFormat="1" ht="16.8" customHeight="1">
      <c r="A2318" s="38"/>
      <c r="B2318" s="44"/>
      <c r="C2318" s="298" t="s">
        <v>3899</v>
      </c>
      <c r="D2318" s="299" t="s">
        <v>3899</v>
      </c>
      <c r="E2318" s="300" t="s">
        <v>19</v>
      </c>
      <c r="F2318" s="301">
        <v>0</v>
      </c>
      <c r="G2318" s="38"/>
      <c r="H2318" s="44"/>
    </row>
    <row r="2319" s="2" customFormat="1" ht="16.8" customHeight="1">
      <c r="A2319" s="38"/>
      <c r="B2319" s="44"/>
      <c r="C2319" s="302" t="s">
        <v>3899</v>
      </c>
      <c r="D2319" s="302" t="s">
        <v>4171</v>
      </c>
      <c r="E2319" s="17" t="s">
        <v>19</v>
      </c>
      <c r="F2319" s="303">
        <v>0</v>
      </c>
      <c r="G2319" s="38"/>
      <c r="H2319" s="44"/>
    </row>
    <row r="2320" s="2" customFormat="1" ht="16.8" customHeight="1">
      <c r="A2320" s="38"/>
      <c r="B2320" s="44"/>
      <c r="C2320" s="304" t="s">
        <v>6864</v>
      </c>
      <c r="D2320" s="38"/>
      <c r="E2320" s="38"/>
      <c r="F2320" s="38"/>
      <c r="G2320" s="38"/>
      <c r="H2320" s="44"/>
    </row>
    <row r="2321" s="2" customFormat="1" ht="16.8" customHeight="1">
      <c r="A2321" s="38"/>
      <c r="B2321" s="44"/>
      <c r="C2321" s="302" t="s">
        <v>4197</v>
      </c>
      <c r="D2321" s="302" t="s">
        <v>4198</v>
      </c>
      <c r="E2321" s="17" t="s">
        <v>4199</v>
      </c>
      <c r="F2321" s="303">
        <v>229.24799999999999</v>
      </c>
      <c r="G2321" s="38"/>
      <c r="H2321" s="44"/>
    </row>
    <row r="2322" s="2" customFormat="1" ht="16.8" customHeight="1">
      <c r="A2322" s="38"/>
      <c r="B2322" s="44"/>
      <c r="C2322" s="298" t="s">
        <v>3956</v>
      </c>
      <c r="D2322" s="299" t="s">
        <v>3956</v>
      </c>
      <c r="E2322" s="300" t="s">
        <v>19</v>
      </c>
      <c r="F2322" s="301">
        <v>24.815999999999999</v>
      </c>
      <c r="G2322" s="38"/>
      <c r="H2322" s="44"/>
    </row>
    <row r="2323" s="2" customFormat="1" ht="16.8" customHeight="1">
      <c r="A2323" s="38"/>
      <c r="B2323" s="44"/>
      <c r="C2323" s="302" t="s">
        <v>3956</v>
      </c>
      <c r="D2323" s="302" t="s">
        <v>4277</v>
      </c>
      <c r="E2323" s="17" t="s">
        <v>19</v>
      </c>
      <c r="F2323" s="303">
        <v>24.815999999999999</v>
      </c>
      <c r="G2323" s="38"/>
      <c r="H2323" s="44"/>
    </row>
    <row r="2324" s="2" customFormat="1" ht="16.8" customHeight="1">
      <c r="A2324" s="38"/>
      <c r="B2324" s="44"/>
      <c r="C2324" s="304" t="s">
        <v>6864</v>
      </c>
      <c r="D2324" s="38"/>
      <c r="E2324" s="38"/>
      <c r="F2324" s="38"/>
      <c r="G2324" s="38"/>
      <c r="H2324" s="44"/>
    </row>
    <row r="2325" s="2" customFormat="1" ht="16.8" customHeight="1">
      <c r="A2325" s="38"/>
      <c r="B2325" s="44"/>
      <c r="C2325" s="302" t="s">
        <v>4262</v>
      </c>
      <c r="D2325" s="302" t="s">
        <v>4263</v>
      </c>
      <c r="E2325" s="17" t="s">
        <v>299</v>
      </c>
      <c r="F2325" s="303">
        <v>865.83100000000002</v>
      </c>
      <c r="G2325" s="38"/>
      <c r="H2325" s="44"/>
    </row>
    <row r="2326" s="2" customFormat="1" ht="16.8" customHeight="1">
      <c r="A2326" s="38"/>
      <c r="B2326" s="44"/>
      <c r="C2326" s="298" t="s">
        <v>4037</v>
      </c>
      <c r="D2326" s="299" t="s">
        <v>4037</v>
      </c>
      <c r="E2326" s="300" t="s">
        <v>19</v>
      </c>
      <c r="F2326" s="301">
        <v>10</v>
      </c>
      <c r="G2326" s="38"/>
      <c r="H2326" s="44"/>
    </row>
    <row r="2327" s="2" customFormat="1" ht="16.8" customHeight="1">
      <c r="A2327" s="38"/>
      <c r="B2327" s="44"/>
      <c r="C2327" s="302" t="s">
        <v>4037</v>
      </c>
      <c r="D2327" s="302" t="s">
        <v>4405</v>
      </c>
      <c r="E2327" s="17" t="s">
        <v>19</v>
      </c>
      <c r="F2327" s="303">
        <v>10</v>
      </c>
      <c r="G2327" s="38"/>
      <c r="H2327" s="44"/>
    </row>
    <row r="2328" s="2" customFormat="1" ht="16.8" customHeight="1">
      <c r="A2328" s="38"/>
      <c r="B2328" s="44"/>
      <c r="C2328" s="304" t="s">
        <v>6864</v>
      </c>
      <c r="D2328" s="38"/>
      <c r="E2328" s="38"/>
      <c r="F2328" s="38"/>
      <c r="G2328" s="38"/>
      <c r="H2328" s="44"/>
    </row>
    <row r="2329" s="2" customFormat="1" ht="16.8" customHeight="1">
      <c r="A2329" s="38"/>
      <c r="B2329" s="44"/>
      <c r="C2329" s="302" t="s">
        <v>4390</v>
      </c>
      <c r="D2329" s="302" t="s">
        <v>4391</v>
      </c>
      <c r="E2329" s="17" t="s">
        <v>299</v>
      </c>
      <c r="F2329" s="303">
        <v>254</v>
      </c>
      <c r="G2329" s="38"/>
      <c r="H2329" s="44"/>
    </row>
    <row r="2330" s="2" customFormat="1" ht="16.8" customHeight="1">
      <c r="A2330" s="38"/>
      <c r="B2330" s="44"/>
      <c r="C2330" s="298" t="s">
        <v>3843</v>
      </c>
      <c r="D2330" s="299" t="s">
        <v>3843</v>
      </c>
      <c r="E2330" s="300" t="s">
        <v>19</v>
      </c>
      <c r="F2330" s="301">
        <v>131.69200000000001</v>
      </c>
      <c r="G2330" s="38"/>
      <c r="H2330" s="44"/>
    </row>
    <row r="2331" s="2" customFormat="1" ht="16.8" customHeight="1">
      <c r="A2331" s="38"/>
      <c r="B2331" s="44"/>
      <c r="C2331" s="302" t="s">
        <v>3843</v>
      </c>
      <c r="D2331" s="302" t="s">
        <v>4172</v>
      </c>
      <c r="E2331" s="17" t="s">
        <v>19</v>
      </c>
      <c r="F2331" s="303">
        <v>131.69200000000001</v>
      </c>
      <c r="G2331" s="38"/>
      <c r="H2331" s="44"/>
    </row>
    <row r="2332" s="2" customFormat="1" ht="16.8" customHeight="1">
      <c r="A2332" s="38"/>
      <c r="B2332" s="44"/>
      <c r="C2332" s="304" t="s">
        <v>6864</v>
      </c>
      <c r="D2332" s="38"/>
      <c r="E2332" s="38"/>
      <c r="F2332" s="38"/>
      <c r="G2332" s="38"/>
      <c r="H2332" s="44"/>
    </row>
    <row r="2333" s="2" customFormat="1" ht="16.8" customHeight="1">
      <c r="A2333" s="38"/>
      <c r="B2333" s="44"/>
      <c r="C2333" s="302" t="s">
        <v>4156</v>
      </c>
      <c r="D2333" s="302" t="s">
        <v>6917</v>
      </c>
      <c r="E2333" s="17" t="s">
        <v>299</v>
      </c>
      <c r="F2333" s="303">
        <v>2193.2240000000002</v>
      </c>
      <c r="G2333" s="38"/>
      <c r="H2333" s="44"/>
    </row>
    <row r="2334" s="2" customFormat="1" ht="16.8" customHeight="1">
      <c r="A2334" s="38"/>
      <c r="B2334" s="44"/>
      <c r="C2334" s="298" t="s">
        <v>3900</v>
      </c>
      <c r="D2334" s="299" t="s">
        <v>3900</v>
      </c>
      <c r="E2334" s="300" t="s">
        <v>19</v>
      </c>
      <c r="F2334" s="301">
        <v>4.1100000000000003</v>
      </c>
      <c r="G2334" s="38"/>
      <c r="H2334" s="44"/>
    </row>
    <row r="2335" s="2" customFormat="1" ht="16.8" customHeight="1">
      <c r="A2335" s="38"/>
      <c r="B2335" s="44"/>
      <c r="C2335" s="302" t="s">
        <v>3900</v>
      </c>
      <c r="D2335" s="302" t="s">
        <v>4214</v>
      </c>
      <c r="E2335" s="17" t="s">
        <v>19</v>
      </c>
      <c r="F2335" s="303">
        <v>4.1100000000000003</v>
      </c>
      <c r="G2335" s="38"/>
      <c r="H2335" s="44"/>
    </row>
    <row r="2336" s="2" customFormat="1" ht="16.8" customHeight="1">
      <c r="A2336" s="38"/>
      <c r="B2336" s="44"/>
      <c r="C2336" s="304" t="s">
        <v>6864</v>
      </c>
      <c r="D2336" s="38"/>
      <c r="E2336" s="38"/>
      <c r="F2336" s="38"/>
      <c r="G2336" s="38"/>
      <c r="H2336" s="44"/>
    </row>
    <row r="2337" s="2" customFormat="1" ht="16.8" customHeight="1">
      <c r="A2337" s="38"/>
      <c r="B2337" s="44"/>
      <c r="C2337" s="302" t="s">
        <v>4197</v>
      </c>
      <c r="D2337" s="302" t="s">
        <v>4198</v>
      </c>
      <c r="E2337" s="17" t="s">
        <v>4199</v>
      </c>
      <c r="F2337" s="303">
        <v>229.24799999999999</v>
      </c>
      <c r="G2337" s="38"/>
      <c r="H2337" s="44"/>
    </row>
    <row r="2338" s="2" customFormat="1" ht="16.8" customHeight="1">
      <c r="A2338" s="38"/>
      <c r="B2338" s="44"/>
      <c r="C2338" s="298" t="s">
        <v>3958</v>
      </c>
      <c r="D2338" s="299" t="s">
        <v>3958</v>
      </c>
      <c r="E2338" s="300" t="s">
        <v>19</v>
      </c>
      <c r="F2338" s="301">
        <v>42.572000000000003</v>
      </c>
      <c r="G2338" s="38"/>
      <c r="H2338" s="44"/>
    </row>
    <row r="2339" s="2" customFormat="1" ht="16.8" customHeight="1">
      <c r="A2339" s="38"/>
      <c r="B2339" s="44"/>
      <c r="C2339" s="302" t="s">
        <v>3958</v>
      </c>
      <c r="D2339" s="302" t="s">
        <v>4278</v>
      </c>
      <c r="E2339" s="17" t="s">
        <v>19</v>
      </c>
      <c r="F2339" s="303">
        <v>42.572000000000003</v>
      </c>
      <c r="G2339" s="38"/>
      <c r="H2339" s="44"/>
    </row>
    <row r="2340" s="2" customFormat="1" ht="16.8" customHeight="1">
      <c r="A2340" s="38"/>
      <c r="B2340" s="44"/>
      <c r="C2340" s="304" t="s">
        <v>6864</v>
      </c>
      <c r="D2340" s="38"/>
      <c r="E2340" s="38"/>
      <c r="F2340" s="38"/>
      <c r="G2340" s="38"/>
      <c r="H2340" s="44"/>
    </row>
    <row r="2341" s="2" customFormat="1" ht="16.8" customHeight="1">
      <c r="A2341" s="38"/>
      <c r="B2341" s="44"/>
      <c r="C2341" s="302" t="s">
        <v>4262</v>
      </c>
      <c r="D2341" s="302" t="s">
        <v>4263</v>
      </c>
      <c r="E2341" s="17" t="s">
        <v>299</v>
      </c>
      <c r="F2341" s="303">
        <v>865.83100000000002</v>
      </c>
      <c r="G2341" s="38"/>
      <c r="H2341" s="44"/>
    </row>
    <row r="2342" s="2" customFormat="1" ht="16.8" customHeight="1">
      <c r="A2342" s="38"/>
      <c r="B2342" s="44"/>
      <c r="C2342" s="298" t="s">
        <v>4406</v>
      </c>
      <c r="D2342" s="299" t="s">
        <v>4406</v>
      </c>
      <c r="E2342" s="300" t="s">
        <v>19</v>
      </c>
      <c r="F2342" s="301">
        <v>254</v>
      </c>
      <c r="G2342" s="38"/>
      <c r="H2342" s="44"/>
    </row>
    <row r="2343" s="2" customFormat="1" ht="16.8" customHeight="1">
      <c r="A2343" s="38"/>
      <c r="B2343" s="44"/>
      <c r="C2343" s="302" t="s">
        <v>4406</v>
      </c>
      <c r="D2343" s="302" t="s">
        <v>4407</v>
      </c>
      <c r="E2343" s="17" t="s">
        <v>19</v>
      </c>
      <c r="F2343" s="303">
        <v>254</v>
      </c>
      <c r="G2343" s="38"/>
      <c r="H2343" s="44"/>
    </row>
    <row r="2344" s="2" customFormat="1" ht="16.8" customHeight="1">
      <c r="A2344" s="38"/>
      <c r="B2344" s="44"/>
      <c r="C2344" s="298" t="s">
        <v>3845</v>
      </c>
      <c r="D2344" s="299" t="s">
        <v>3845</v>
      </c>
      <c r="E2344" s="300" t="s">
        <v>19</v>
      </c>
      <c r="F2344" s="301">
        <v>0</v>
      </c>
      <c r="G2344" s="38"/>
      <c r="H2344" s="44"/>
    </row>
    <row r="2345" s="2" customFormat="1" ht="16.8" customHeight="1">
      <c r="A2345" s="38"/>
      <c r="B2345" s="44"/>
      <c r="C2345" s="302" t="s">
        <v>3845</v>
      </c>
      <c r="D2345" s="302" t="s">
        <v>4173</v>
      </c>
      <c r="E2345" s="17" t="s">
        <v>19</v>
      </c>
      <c r="F2345" s="303">
        <v>0</v>
      </c>
      <c r="G2345" s="38"/>
      <c r="H2345" s="44"/>
    </row>
    <row r="2346" s="2" customFormat="1" ht="16.8" customHeight="1">
      <c r="A2346" s="38"/>
      <c r="B2346" s="44"/>
      <c r="C2346" s="304" t="s">
        <v>6864</v>
      </c>
      <c r="D2346" s="38"/>
      <c r="E2346" s="38"/>
      <c r="F2346" s="38"/>
      <c r="G2346" s="38"/>
      <c r="H2346" s="44"/>
    </row>
    <row r="2347" s="2" customFormat="1" ht="16.8" customHeight="1">
      <c r="A2347" s="38"/>
      <c r="B2347" s="44"/>
      <c r="C2347" s="302" t="s">
        <v>4156</v>
      </c>
      <c r="D2347" s="302" t="s">
        <v>6917</v>
      </c>
      <c r="E2347" s="17" t="s">
        <v>299</v>
      </c>
      <c r="F2347" s="303">
        <v>2193.2240000000002</v>
      </c>
      <c r="G2347" s="38"/>
      <c r="H2347" s="44"/>
    </row>
    <row r="2348" s="2" customFormat="1" ht="16.8" customHeight="1">
      <c r="A2348" s="38"/>
      <c r="B2348" s="44"/>
      <c r="C2348" s="298" t="s">
        <v>3902</v>
      </c>
      <c r="D2348" s="299" t="s">
        <v>3902</v>
      </c>
      <c r="E2348" s="300" t="s">
        <v>19</v>
      </c>
      <c r="F2348" s="301">
        <v>0</v>
      </c>
      <c r="G2348" s="38"/>
      <c r="H2348" s="44"/>
    </row>
    <row r="2349" s="2" customFormat="1" ht="16.8" customHeight="1">
      <c r="A2349" s="38"/>
      <c r="B2349" s="44"/>
      <c r="C2349" s="302" t="s">
        <v>3902</v>
      </c>
      <c r="D2349" s="302" t="s">
        <v>4173</v>
      </c>
      <c r="E2349" s="17" t="s">
        <v>19</v>
      </c>
      <c r="F2349" s="303">
        <v>0</v>
      </c>
      <c r="G2349" s="38"/>
      <c r="H2349" s="44"/>
    </row>
    <row r="2350" s="2" customFormat="1" ht="16.8" customHeight="1">
      <c r="A2350" s="38"/>
      <c r="B2350" s="44"/>
      <c r="C2350" s="304" t="s">
        <v>6864</v>
      </c>
      <c r="D2350" s="38"/>
      <c r="E2350" s="38"/>
      <c r="F2350" s="38"/>
      <c r="G2350" s="38"/>
      <c r="H2350" s="44"/>
    </row>
    <row r="2351" s="2" customFormat="1" ht="16.8" customHeight="1">
      <c r="A2351" s="38"/>
      <c r="B2351" s="44"/>
      <c r="C2351" s="302" t="s">
        <v>4197</v>
      </c>
      <c r="D2351" s="302" t="s">
        <v>4198</v>
      </c>
      <c r="E2351" s="17" t="s">
        <v>4199</v>
      </c>
      <c r="F2351" s="303">
        <v>229.24799999999999</v>
      </c>
      <c r="G2351" s="38"/>
      <c r="H2351" s="44"/>
    </row>
    <row r="2352" s="2" customFormat="1" ht="16.8" customHeight="1">
      <c r="A2352" s="38"/>
      <c r="B2352" s="44"/>
      <c r="C2352" s="298" t="s">
        <v>3960</v>
      </c>
      <c r="D2352" s="299" t="s">
        <v>3960</v>
      </c>
      <c r="E2352" s="300" t="s">
        <v>19</v>
      </c>
      <c r="F2352" s="301">
        <v>33.329000000000001</v>
      </c>
      <c r="G2352" s="38"/>
      <c r="H2352" s="44"/>
    </row>
    <row r="2353" s="2" customFormat="1" ht="16.8" customHeight="1">
      <c r="A2353" s="38"/>
      <c r="B2353" s="44"/>
      <c r="C2353" s="302" t="s">
        <v>3960</v>
      </c>
      <c r="D2353" s="302" t="s">
        <v>4279</v>
      </c>
      <c r="E2353" s="17" t="s">
        <v>19</v>
      </c>
      <c r="F2353" s="303">
        <v>33.329000000000001</v>
      </c>
      <c r="G2353" s="38"/>
      <c r="H2353" s="44"/>
    </row>
    <row r="2354" s="2" customFormat="1" ht="16.8" customHeight="1">
      <c r="A2354" s="38"/>
      <c r="B2354" s="44"/>
      <c r="C2354" s="304" t="s">
        <v>6864</v>
      </c>
      <c r="D2354" s="38"/>
      <c r="E2354" s="38"/>
      <c r="F2354" s="38"/>
      <c r="G2354" s="38"/>
      <c r="H2354" s="44"/>
    </row>
    <row r="2355" s="2" customFormat="1" ht="16.8" customHeight="1">
      <c r="A2355" s="38"/>
      <c r="B2355" s="44"/>
      <c r="C2355" s="302" t="s">
        <v>4262</v>
      </c>
      <c r="D2355" s="302" t="s">
        <v>4263</v>
      </c>
      <c r="E2355" s="17" t="s">
        <v>299</v>
      </c>
      <c r="F2355" s="303">
        <v>865.83100000000002</v>
      </c>
      <c r="G2355" s="38"/>
      <c r="H2355" s="44"/>
    </row>
    <row r="2356" s="2" customFormat="1" ht="16.8" customHeight="1">
      <c r="A2356" s="38"/>
      <c r="B2356" s="44"/>
      <c r="C2356" s="298" t="s">
        <v>3846</v>
      </c>
      <c r="D2356" s="299" t="s">
        <v>3846</v>
      </c>
      <c r="E2356" s="300" t="s">
        <v>19</v>
      </c>
      <c r="F2356" s="301">
        <v>145.94999999999999</v>
      </c>
      <c r="G2356" s="38"/>
      <c r="H2356" s="44"/>
    </row>
    <row r="2357" s="2" customFormat="1" ht="16.8" customHeight="1">
      <c r="A2357" s="38"/>
      <c r="B2357" s="44"/>
      <c r="C2357" s="302" t="s">
        <v>3846</v>
      </c>
      <c r="D2357" s="302" t="s">
        <v>4174</v>
      </c>
      <c r="E2357" s="17" t="s">
        <v>19</v>
      </c>
      <c r="F2357" s="303">
        <v>145.94999999999999</v>
      </c>
      <c r="G2357" s="38"/>
      <c r="H2357" s="44"/>
    </row>
    <row r="2358" s="2" customFormat="1" ht="16.8" customHeight="1">
      <c r="A2358" s="38"/>
      <c r="B2358" s="44"/>
      <c r="C2358" s="304" t="s">
        <v>6864</v>
      </c>
      <c r="D2358" s="38"/>
      <c r="E2358" s="38"/>
      <c r="F2358" s="38"/>
      <c r="G2358" s="38"/>
      <c r="H2358" s="44"/>
    </row>
    <row r="2359" s="2" customFormat="1" ht="16.8" customHeight="1">
      <c r="A2359" s="38"/>
      <c r="B2359" s="44"/>
      <c r="C2359" s="302" t="s">
        <v>4156</v>
      </c>
      <c r="D2359" s="302" t="s">
        <v>6917</v>
      </c>
      <c r="E2359" s="17" t="s">
        <v>299</v>
      </c>
      <c r="F2359" s="303">
        <v>2193.2240000000002</v>
      </c>
      <c r="G2359" s="38"/>
      <c r="H2359" s="44"/>
    </row>
    <row r="2360" s="2" customFormat="1" ht="16.8" customHeight="1">
      <c r="A2360" s="38"/>
      <c r="B2360" s="44"/>
      <c r="C2360" s="298" t="s">
        <v>3903</v>
      </c>
      <c r="D2360" s="299" t="s">
        <v>3903</v>
      </c>
      <c r="E2360" s="300" t="s">
        <v>19</v>
      </c>
      <c r="F2360" s="301">
        <v>3.0499999999999998</v>
      </c>
      <c r="G2360" s="38"/>
      <c r="H2360" s="44"/>
    </row>
    <row r="2361" s="2" customFormat="1" ht="16.8" customHeight="1">
      <c r="A2361" s="38"/>
      <c r="B2361" s="44"/>
      <c r="C2361" s="302" t="s">
        <v>3903</v>
      </c>
      <c r="D2361" s="302" t="s">
        <v>4215</v>
      </c>
      <c r="E2361" s="17" t="s">
        <v>19</v>
      </c>
      <c r="F2361" s="303">
        <v>3.0499999999999998</v>
      </c>
      <c r="G2361" s="38"/>
      <c r="H2361" s="44"/>
    </row>
    <row r="2362" s="2" customFormat="1" ht="16.8" customHeight="1">
      <c r="A2362" s="38"/>
      <c r="B2362" s="44"/>
      <c r="C2362" s="304" t="s">
        <v>6864</v>
      </c>
      <c r="D2362" s="38"/>
      <c r="E2362" s="38"/>
      <c r="F2362" s="38"/>
      <c r="G2362" s="38"/>
      <c r="H2362" s="44"/>
    </row>
    <row r="2363" s="2" customFormat="1" ht="16.8" customHeight="1">
      <c r="A2363" s="38"/>
      <c r="B2363" s="44"/>
      <c r="C2363" s="302" t="s">
        <v>4197</v>
      </c>
      <c r="D2363" s="302" t="s">
        <v>4198</v>
      </c>
      <c r="E2363" s="17" t="s">
        <v>4199</v>
      </c>
      <c r="F2363" s="303">
        <v>229.24799999999999</v>
      </c>
      <c r="G2363" s="38"/>
      <c r="H2363" s="44"/>
    </row>
    <row r="2364" s="2" customFormat="1" ht="16.8" customHeight="1">
      <c r="A2364" s="38"/>
      <c r="B2364" s="44"/>
      <c r="C2364" s="298" t="s">
        <v>3962</v>
      </c>
      <c r="D2364" s="299" t="s">
        <v>3962</v>
      </c>
      <c r="E2364" s="300" t="s">
        <v>19</v>
      </c>
      <c r="F2364" s="301">
        <v>14.17</v>
      </c>
      <c r="G2364" s="38"/>
      <c r="H2364" s="44"/>
    </row>
    <row r="2365" s="2" customFormat="1" ht="16.8" customHeight="1">
      <c r="A2365" s="38"/>
      <c r="B2365" s="44"/>
      <c r="C2365" s="302" t="s">
        <v>3962</v>
      </c>
      <c r="D2365" s="302" t="s">
        <v>4280</v>
      </c>
      <c r="E2365" s="17" t="s">
        <v>19</v>
      </c>
      <c r="F2365" s="303">
        <v>14.17</v>
      </c>
      <c r="G2365" s="38"/>
      <c r="H2365" s="44"/>
    </row>
    <row r="2366" s="2" customFormat="1" ht="16.8" customHeight="1">
      <c r="A2366" s="38"/>
      <c r="B2366" s="44"/>
      <c r="C2366" s="304" t="s">
        <v>6864</v>
      </c>
      <c r="D2366" s="38"/>
      <c r="E2366" s="38"/>
      <c r="F2366" s="38"/>
      <c r="G2366" s="38"/>
      <c r="H2366" s="44"/>
    </row>
    <row r="2367" s="2" customFormat="1" ht="16.8" customHeight="1">
      <c r="A2367" s="38"/>
      <c r="B2367" s="44"/>
      <c r="C2367" s="302" t="s">
        <v>4262</v>
      </c>
      <c r="D2367" s="302" t="s">
        <v>4263</v>
      </c>
      <c r="E2367" s="17" t="s">
        <v>299</v>
      </c>
      <c r="F2367" s="303">
        <v>865.83100000000002</v>
      </c>
      <c r="G2367" s="38"/>
      <c r="H2367" s="44"/>
    </row>
    <row r="2368" s="2" customFormat="1" ht="16.8" customHeight="1">
      <c r="A2368" s="38"/>
      <c r="B2368" s="44"/>
      <c r="C2368" s="298" t="s">
        <v>3848</v>
      </c>
      <c r="D2368" s="299" t="s">
        <v>3848</v>
      </c>
      <c r="E2368" s="300" t="s">
        <v>19</v>
      </c>
      <c r="F2368" s="301">
        <v>151.02199999999999</v>
      </c>
      <c r="G2368" s="38"/>
      <c r="H2368" s="44"/>
    </row>
    <row r="2369" s="2" customFormat="1" ht="16.8" customHeight="1">
      <c r="A2369" s="38"/>
      <c r="B2369" s="44"/>
      <c r="C2369" s="302" t="s">
        <v>3848</v>
      </c>
      <c r="D2369" s="302" t="s">
        <v>4175</v>
      </c>
      <c r="E2369" s="17" t="s">
        <v>19</v>
      </c>
      <c r="F2369" s="303">
        <v>151.02199999999999</v>
      </c>
      <c r="G2369" s="38"/>
      <c r="H2369" s="44"/>
    </row>
    <row r="2370" s="2" customFormat="1" ht="16.8" customHeight="1">
      <c r="A2370" s="38"/>
      <c r="B2370" s="44"/>
      <c r="C2370" s="304" t="s">
        <v>6864</v>
      </c>
      <c r="D2370" s="38"/>
      <c r="E2370" s="38"/>
      <c r="F2370" s="38"/>
      <c r="G2370" s="38"/>
      <c r="H2370" s="44"/>
    </row>
    <row r="2371" s="2" customFormat="1" ht="16.8" customHeight="1">
      <c r="A2371" s="38"/>
      <c r="B2371" s="44"/>
      <c r="C2371" s="302" t="s">
        <v>4156</v>
      </c>
      <c r="D2371" s="302" t="s">
        <v>6917</v>
      </c>
      <c r="E2371" s="17" t="s">
        <v>299</v>
      </c>
      <c r="F2371" s="303">
        <v>2193.2240000000002</v>
      </c>
      <c r="G2371" s="38"/>
      <c r="H2371" s="44"/>
    </row>
    <row r="2372" s="2" customFormat="1" ht="16.8" customHeight="1">
      <c r="A2372" s="38"/>
      <c r="B2372" s="44"/>
      <c r="C2372" s="298" t="s">
        <v>3905</v>
      </c>
      <c r="D2372" s="299" t="s">
        <v>3905</v>
      </c>
      <c r="E2372" s="300" t="s">
        <v>19</v>
      </c>
      <c r="F2372" s="301">
        <v>3.0219999999999998</v>
      </c>
      <c r="G2372" s="38"/>
      <c r="H2372" s="44"/>
    </row>
    <row r="2373" s="2" customFormat="1" ht="16.8" customHeight="1">
      <c r="A2373" s="38"/>
      <c r="B2373" s="44"/>
      <c r="C2373" s="302" t="s">
        <v>3905</v>
      </c>
      <c r="D2373" s="302" t="s">
        <v>4216</v>
      </c>
      <c r="E2373" s="17" t="s">
        <v>19</v>
      </c>
      <c r="F2373" s="303">
        <v>3.0219999999999998</v>
      </c>
      <c r="G2373" s="38"/>
      <c r="H2373" s="44"/>
    </row>
    <row r="2374" s="2" customFormat="1" ht="16.8" customHeight="1">
      <c r="A2374" s="38"/>
      <c r="B2374" s="44"/>
      <c r="C2374" s="304" t="s">
        <v>6864</v>
      </c>
      <c r="D2374" s="38"/>
      <c r="E2374" s="38"/>
      <c r="F2374" s="38"/>
      <c r="G2374" s="38"/>
      <c r="H2374" s="44"/>
    </row>
    <row r="2375" s="2" customFormat="1" ht="16.8" customHeight="1">
      <c r="A2375" s="38"/>
      <c r="B2375" s="44"/>
      <c r="C2375" s="302" t="s">
        <v>4197</v>
      </c>
      <c r="D2375" s="302" t="s">
        <v>4198</v>
      </c>
      <c r="E2375" s="17" t="s">
        <v>4199</v>
      </c>
      <c r="F2375" s="303">
        <v>229.24799999999999</v>
      </c>
      <c r="G2375" s="38"/>
      <c r="H2375" s="44"/>
    </row>
    <row r="2376" s="2" customFormat="1" ht="16.8" customHeight="1">
      <c r="A2376" s="38"/>
      <c r="B2376" s="44"/>
      <c r="C2376" s="298" t="s">
        <v>3964</v>
      </c>
      <c r="D2376" s="299" t="s">
        <v>3964</v>
      </c>
      <c r="E2376" s="300" t="s">
        <v>19</v>
      </c>
      <c r="F2376" s="301">
        <v>14.130000000000001</v>
      </c>
      <c r="G2376" s="38"/>
      <c r="H2376" s="44"/>
    </row>
    <row r="2377" s="2" customFormat="1" ht="16.8" customHeight="1">
      <c r="A2377" s="38"/>
      <c r="B2377" s="44"/>
      <c r="C2377" s="302" t="s">
        <v>3964</v>
      </c>
      <c r="D2377" s="302" t="s">
        <v>4281</v>
      </c>
      <c r="E2377" s="17" t="s">
        <v>19</v>
      </c>
      <c r="F2377" s="303">
        <v>14.130000000000001</v>
      </c>
      <c r="G2377" s="38"/>
      <c r="H2377" s="44"/>
    </row>
    <row r="2378" s="2" customFormat="1" ht="16.8" customHeight="1">
      <c r="A2378" s="38"/>
      <c r="B2378" s="44"/>
      <c r="C2378" s="304" t="s">
        <v>6864</v>
      </c>
      <c r="D2378" s="38"/>
      <c r="E2378" s="38"/>
      <c r="F2378" s="38"/>
      <c r="G2378" s="38"/>
      <c r="H2378" s="44"/>
    </row>
    <row r="2379" s="2" customFormat="1" ht="16.8" customHeight="1">
      <c r="A2379" s="38"/>
      <c r="B2379" s="44"/>
      <c r="C2379" s="302" t="s">
        <v>4262</v>
      </c>
      <c r="D2379" s="302" t="s">
        <v>4263</v>
      </c>
      <c r="E2379" s="17" t="s">
        <v>299</v>
      </c>
      <c r="F2379" s="303">
        <v>865.83100000000002</v>
      </c>
      <c r="G2379" s="38"/>
      <c r="H2379" s="44"/>
    </row>
    <row r="2380" s="2" customFormat="1" ht="16.8" customHeight="1">
      <c r="A2380" s="38"/>
      <c r="B2380" s="44"/>
      <c r="C2380" s="298" t="s">
        <v>3850</v>
      </c>
      <c r="D2380" s="299" t="s">
        <v>3850</v>
      </c>
      <c r="E2380" s="300" t="s">
        <v>19</v>
      </c>
      <c r="F2380" s="301">
        <v>170.52799999999999</v>
      </c>
      <c r="G2380" s="38"/>
      <c r="H2380" s="44"/>
    </row>
    <row r="2381" s="2" customFormat="1" ht="16.8" customHeight="1">
      <c r="A2381" s="38"/>
      <c r="B2381" s="44"/>
      <c r="C2381" s="302" t="s">
        <v>3850</v>
      </c>
      <c r="D2381" s="302" t="s">
        <v>4176</v>
      </c>
      <c r="E2381" s="17" t="s">
        <v>19</v>
      </c>
      <c r="F2381" s="303">
        <v>170.52799999999999</v>
      </c>
      <c r="G2381" s="38"/>
      <c r="H2381" s="44"/>
    </row>
    <row r="2382" s="2" customFormat="1" ht="16.8" customHeight="1">
      <c r="A2382" s="38"/>
      <c r="B2382" s="44"/>
      <c r="C2382" s="304" t="s">
        <v>6864</v>
      </c>
      <c r="D2382" s="38"/>
      <c r="E2382" s="38"/>
      <c r="F2382" s="38"/>
      <c r="G2382" s="38"/>
      <c r="H2382" s="44"/>
    </row>
    <row r="2383" s="2" customFormat="1" ht="16.8" customHeight="1">
      <c r="A2383" s="38"/>
      <c r="B2383" s="44"/>
      <c r="C2383" s="302" t="s">
        <v>4156</v>
      </c>
      <c r="D2383" s="302" t="s">
        <v>6917</v>
      </c>
      <c r="E2383" s="17" t="s">
        <v>299</v>
      </c>
      <c r="F2383" s="303">
        <v>2193.2240000000002</v>
      </c>
      <c r="G2383" s="38"/>
      <c r="H2383" s="44"/>
    </row>
    <row r="2384" s="2" customFormat="1" ht="16.8" customHeight="1">
      <c r="A2384" s="38"/>
      <c r="B2384" s="44"/>
      <c r="C2384" s="298" t="s">
        <v>3907</v>
      </c>
      <c r="D2384" s="299" t="s">
        <v>3907</v>
      </c>
      <c r="E2384" s="300" t="s">
        <v>19</v>
      </c>
      <c r="F2384" s="301">
        <v>19.632000000000001</v>
      </c>
      <c r="G2384" s="38"/>
      <c r="H2384" s="44"/>
    </row>
    <row r="2385" s="2" customFormat="1" ht="16.8" customHeight="1">
      <c r="A2385" s="38"/>
      <c r="B2385" s="44"/>
      <c r="C2385" s="302" t="s">
        <v>3907</v>
      </c>
      <c r="D2385" s="302" t="s">
        <v>4217</v>
      </c>
      <c r="E2385" s="17" t="s">
        <v>19</v>
      </c>
      <c r="F2385" s="303">
        <v>19.632000000000001</v>
      </c>
      <c r="G2385" s="38"/>
      <c r="H2385" s="44"/>
    </row>
    <row r="2386" s="2" customFormat="1" ht="16.8" customHeight="1">
      <c r="A2386" s="38"/>
      <c r="B2386" s="44"/>
      <c r="C2386" s="304" t="s">
        <v>6864</v>
      </c>
      <c r="D2386" s="38"/>
      <c r="E2386" s="38"/>
      <c r="F2386" s="38"/>
      <c r="G2386" s="38"/>
      <c r="H2386" s="44"/>
    </row>
    <row r="2387" s="2" customFormat="1" ht="16.8" customHeight="1">
      <c r="A2387" s="38"/>
      <c r="B2387" s="44"/>
      <c r="C2387" s="302" t="s">
        <v>4197</v>
      </c>
      <c r="D2387" s="302" t="s">
        <v>4198</v>
      </c>
      <c r="E2387" s="17" t="s">
        <v>4199</v>
      </c>
      <c r="F2387" s="303">
        <v>229.24799999999999</v>
      </c>
      <c r="G2387" s="38"/>
      <c r="H2387" s="44"/>
    </row>
    <row r="2388" s="2" customFormat="1" ht="16.8" customHeight="1">
      <c r="A2388" s="38"/>
      <c r="B2388" s="44"/>
      <c r="C2388" s="298" t="s">
        <v>3966</v>
      </c>
      <c r="D2388" s="299" t="s">
        <v>3966</v>
      </c>
      <c r="E2388" s="300" t="s">
        <v>19</v>
      </c>
      <c r="F2388" s="301">
        <v>28.783000000000001</v>
      </c>
      <c r="G2388" s="38"/>
      <c r="H2388" s="44"/>
    </row>
    <row r="2389" s="2" customFormat="1" ht="16.8" customHeight="1">
      <c r="A2389" s="38"/>
      <c r="B2389" s="44"/>
      <c r="C2389" s="302" t="s">
        <v>3966</v>
      </c>
      <c r="D2389" s="302" t="s">
        <v>4282</v>
      </c>
      <c r="E2389" s="17" t="s">
        <v>19</v>
      </c>
      <c r="F2389" s="303">
        <v>28.783000000000001</v>
      </c>
      <c r="G2389" s="38"/>
      <c r="H2389" s="44"/>
    </row>
    <row r="2390" s="2" customFormat="1" ht="16.8" customHeight="1">
      <c r="A2390" s="38"/>
      <c r="B2390" s="44"/>
      <c r="C2390" s="304" t="s">
        <v>6864</v>
      </c>
      <c r="D2390" s="38"/>
      <c r="E2390" s="38"/>
      <c r="F2390" s="38"/>
      <c r="G2390" s="38"/>
      <c r="H2390" s="44"/>
    </row>
    <row r="2391" s="2" customFormat="1" ht="16.8" customHeight="1">
      <c r="A2391" s="38"/>
      <c r="B2391" s="44"/>
      <c r="C2391" s="302" t="s">
        <v>4262</v>
      </c>
      <c r="D2391" s="302" t="s">
        <v>4263</v>
      </c>
      <c r="E2391" s="17" t="s">
        <v>299</v>
      </c>
      <c r="F2391" s="303">
        <v>865.83100000000002</v>
      </c>
      <c r="G2391" s="38"/>
      <c r="H2391" s="44"/>
    </row>
    <row r="2392" s="2" customFormat="1" ht="16.8" customHeight="1">
      <c r="A2392" s="38"/>
      <c r="B2392" s="44"/>
      <c r="C2392" s="298" t="s">
        <v>3852</v>
      </c>
      <c r="D2392" s="299" t="s">
        <v>3852</v>
      </c>
      <c r="E2392" s="300" t="s">
        <v>19</v>
      </c>
      <c r="F2392" s="301">
        <v>130.02099999999999</v>
      </c>
      <c r="G2392" s="38"/>
      <c r="H2392" s="44"/>
    </row>
    <row r="2393" s="2" customFormat="1" ht="16.8" customHeight="1">
      <c r="A2393" s="38"/>
      <c r="B2393" s="44"/>
      <c r="C2393" s="302" t="s">
        <v>3852</v>
      </c>
      <c r="D2393" s="302" t="s">
        <v>4177</v>
      </c>
      <c r="E2393" s="17" t="s">
        <v>19</v>
      </c>
      <c r="F2393" s="303">
        <v>130.02099999999999</v>
      </c>
      <c r="G2393" s="38"/>
      <c r="H2393" s="44"/>
    </row>
    <row r="2394" s="2" customFormat="1" ht="16.8" customHeight="1">
      <c r="A2394" s="38"/>
      <c r="B2394" s="44"/>
      <c r="C2394" s="304" t="s">
        <v>6864</v>
      </c>
      <c r="D2394" s="38"/>
      <c r="E2394" s="38"/>
      <c r="F2394" s="38"/>
      <c r="G2394" s="38"/>
      <c r="H2394" s="44"/>
    </row>
    <row r="2395" s="2" customFormat="1" ht="16.8" customHeight="1">
      <c r="A2395" s="38"/>
      <c r="B2395" s="44"/>
      <c r="C2395" s="302" t="s">
        <v>4156</v>
      </c>
      <c r="D2395" s="302" t="s">
        <v>6917</v>
      </c>
      <c r="E2395" s="17" t="s">
        <v>299</v>
      </c>
      <c r="F2395" s="303">
        <v>2193.2240000000002</v>
      </c>
      <c r="G2395" s="38"/>
      <c r="H2395" s="44"/>
    </row>
    <row r="2396" s="2" customFormat="1" ht="16.8" customHeight="1">
      <c r="A2396" s="38"/>
      <c r="B2396" s="44"/>
      <c r="C2396" s="298" t="s">
        <v>3909</v>
      </c>
      <c r="D2396" s="299" t="s">
        <v>3909</v>
      </c>
      <c r="E2396" s="300" t="s">
        <v>19</v>
      </c>
      <c r="F2396" s="301">
        <v>16.422999999999998</v>
      </c>
      <c r="G2396" s="38"/>
      <c r="H2396" s="44"/>
    </row>
    <row r="2397" s="2" customFormat="1" ht="16.8" customHeight="1">
      <c r="A2397" s="38"/>
      <c r="B2397" s="44"/>
      <c r="C2397" s="302" t="s">
        <v>3909</v>
      </c>
      <c r="D2397" s="302" t="s">
        <v>4218</v>
      </c>
      <c r="E2397" s="17" t="s">
        <v>19</v>
      </c>
      <c r="F2397" s="303">
        <v>16.422999999999998</v>
      </c>
      <c r="G2397" s="38"/>
      <c r="H2397" s="44"/>
    </row>
    <row r="2398" s="2" customFormat="1" ht="16.8" customHeight="1">
      <c r="A2398" s="38"/>
      <c r="B2398" s="44"/>
      <c r="C2398" s="304" t="s">
        <v>6864</v>
      </c>
      <c r="D2398" s="38"/>
      <c r="E2398" s="38"/>
      <c r="F2398" s="38"/>
      <c r="G2398" s="38"/>
      <c r="H2398" s="44"/>
    </row>
    <row r="2399" s="2" customFormat="1" ht="16.8" customHeight="1">
      <c r="A2399" s="38"/>
      <c r="B2399" s="44"/>
      <c r="C2399" s="302" t="s">
        <v>4197</v>
      </c>
      <c r="D2399" s="302" t="s">
        <v>4198</v>
      </c>
      <c r="E2399" s="17" t="s">
        <v>4199</v>
      </c>
      <c r="F2399" s="303">
        <v>229.24799999999999</v>
      </c>
      <c r="G2399" s="38"/>
      <c r="H2399" s="44"/>
    </row>
    <row r="2400" s="2" customFormat="1" ht="16.8" customHeight="1">
      <c r="A2400" s="38"/>
      <c r="B2400" s="44"/>
      <c r="C2400" s="298" t="s">
        <v>3968</v>
      </c>
      <c r="D2400" s="299" t="s">
        <v>3968</v>
      </c>
      <c r="E2400" s="300" t="s">
        <v>19</v>
      </c>
      <c r="F2400" s="301">
        <v>29.271999999999998</v>
      </c>
      <c r="G2400" s="38"/>
      <c r="H2400" s="44"/>
    </row>
    <row r="2401" s="2" customFormat="1" ht="16.8" customHeight="1">
      <c r="A2401" s="38"/>
      <c r="B2401" s="44"/>
      <c r="C2401" s="302" t="s">
        <v>3968</v>
      </c>
      <c r="D2401" s="302" t="s">
        <v>4283</v>
      </c>
      <c r="E2401" s="17" t="s">
        <v>19</v>
      </c>
      <c r="F2401" s="303">
        <v>29.271999999999998</v>
      </c>
      <c r="G2401" s="38"/>
      <c r="H2401" s="44"/>
    </row>
    <row r="2402" s="2" customFormat="1" ht="16.8" customHeight="1">
      <c r="A2402" s="38"/>
      <c r="B2402" s="44"/>
      <c r="C2402" s="304" t="s">
        <v>6864</v>
      </c>
      <c r="D2402" s="38"/>
      <c r="E2402" s="38"/>
      <c r="F2402" s="38"/>
      <c r="G2402" s="38"/>
      <c r="H2402" s="44"/>
    </row>
    <row r="2403" s="2" customFormat="1" ht="16.8" customHeight="1">
      <c r="A2403" s="38"/>
      <c r="B2403" s="44"/>
      <c r="C2403" s="302" t="s">
        <v>4262</v>
      </c>
      <c r="D2403" s="302" t="s">
        <v>4263</v>
      </c>
      <c r="E2403" s="17" t="s">
        <v>299</v>
      </c>
      <c r="F2403" s="303">
        <v>865.83100000000002</v>
      </c>
      <c r="G2403" s="38"/>
      <c r="H2403" s="44"/>
    </row>
    <row r="2404" s="2" customFormat="1" ht="16.8" customHeight="1">
      <c r="A2404" s="38"/>
      <c r="B2404" s="44"/>
      <c r="C2404" s="298" t="s">
        <v>3854</v>
      </c>
      <c r="D2404" s="299" t="s">
        <v>3854</v>
      </c>
      <c r="E2404" s="300" t="s">
        <v>19</v>
      </c>
      <c r="F2404" s="301">
        <v>0</v>
      </c>
      <c r="G2404" s="38"/>
      <c r="H2404" s="44"/>
    </row>
    <row r="2405" s="2" customFormat="1" ht="16.8" customHeight="1">
      <c r="A2405" s="38"/>
      <c r="B2405" s="44"/>
      <c r="C2405" s="302" t="s">
        <v>3854</v>
      </c>
      <c r="D2405" s="302" t="s">
        <v>4178</v>
      </c>
      <c r="E2405" s="17" t="s">
        <v>19</v>
      </c>
      <c r="F2405" s="303">
        <v>0</v>
      </c>
      <c r="G2405" s="38"/>
      <c r="H2405" s="44"/>
    </row>
    <row r="2406" s="2" customFormat="1" ht="16.8" customHeight="1">
      <c r="A2406" s="38"/>
      <c r="B2406" s="44"/>
      <c r="C2406" s="304" t="s">
        <v>6864</v>
      </c>
      <c r="D2406" s="38"/>
      <c r="E2406" s="38"/>
      <c r="F2406" s="38"/>
      <c r="G2406" s="38"/>
      <c r="H2406" s="44"/>
    </row>
    <row r="2407" s="2" customFormat="1" ht="16.8" customHeight="1">
      <c r="A2407" s="38"/>
      <c r="B2407" s="44"/>
      <c r="C2407" s="302" t="s">
        <v>4156</v>
      </c>
      <c r="D2407" s="302" t="s">
        <v>6917</v>
      </c>
      <c r="E2407" s="17" t="s">
        <v>299</v>
      </c>
      <c r="F2407" s="303">
        <v>2193.2240000000002</v>
      </c>
      <c r="G2407" s="38"/>
      <c r="H2407" s="44"/>
    </row>
    <row r="2408" s="2" customFormat="1" ht="16.8" customHeight="1">
      <c r="A2408" s="38"/>
      <c r="B2408" s="44"/>
      <c r="C2408" s="298" t="s">
        <v>3911</v>
      </c>
      <c r="D2408" s="299" t="s">
        <v>3911</v>
      </c>
      <c r="E2408" s="300" t="s">
        <v>19</v>
      </c>
      <c r="F2408" s="301">
        <v>0</v>
      </c>
      <c r="G2408" s="38"/>
      <c r="H2408" s="44"/>
    </row>
    <row r="2409" s="2" customFormat="1" ht="16.8" customHeight="1">
      <c r="A2409" s="38"/>
      <c r="B2409" s="44"/>
      <c r="C2409" s="302" t="s">
        <v>3911</v>
      </c>
      <c r="D2409" s="302" t="s">
        <v>4178</v>
      </c>
      <c r="E2409" s="17" t="s">
        <v>19</v>
      </c>
      <c r="F2409" s="303">
        <v>0</v>
      </c>
      <c r="G2409" s="38"/>
      <c r="H2409" s="44"/>
    </row>
    <row r="2410" s="2" customFormat="1" ht="16.8" customHeight="1">
      <c r="A2410" s="38"/>
      <c r="B2410" s="44"/>
      <c r="C2410" s="304" t="s">
        <v>6864</v>
      </c>
      <c r="D2410" s="38"/>
      <c r="E2410" s="38"/>
      <c r="F2410" s="38"/>
      <c r="G2410" s="38"/>
      <c r="H2410" s="44"/>
    </row>
    <row r="2411" s="2" customFormat="1" ht="16.8" customHeight="1">
      <c r="A2411" s="38"/>
      <c r="B2411" s="44"/>
      <c r="C2411" s="302" t="s">
        <v>4197</v>
      </c>
      <c r="D2411" s="302" t="s">
        <v>4198</v>
      </c>
      <c r="E2411" s="17" t="s">
        <v>4199</v>
      </c>
      <c r="F2411" s="303">
        <v>229.24799999999999</v>
      </c>
      <c r="G2411" s="38"/>
      <c r="H2411" s="44"/>
    </row>
    <row r="2412" s="2" customFormat="1" ht="16.8" customHeight="1">
      <c r="A2412" s="38"/>
      <c r="B2412" s="44"/>
      <c r="C2412" s="298" t="s">
        <v>3970</v>
      </c>
      <c r="D2412" s="299" t="s">
        <v>3970</v>
      </c>
      <c r="E2412" s="300" t="s">
        <v>19</v>
      </c>
      <c r="F2412" s="301">
        <v>26.317</v>
      </c>
      <c r="G2412" s="38"/>
      <c r="H2412" s="44"/>
    </row>
    <row r="2413" s="2" customFormat="1" ht="16.8" customHeight="1">
      <c r="A2413" s="38"/>
      <c r="B2413" s="44"/>
      <c r="C2413" s="302" t="s">
        <v>3970</v>
      </c>
      <c r="D2413" s="302" t="s">
        <v>4284</v>
      </c>
      <c r="E2413" s="17" t="s">
        <v>19</v>
      </c>
      <c r="F2413" s="303">
        <v>26.317</v>
      </c>
      <c r="G2413" s="38"/>
      <c r="H2413" s="44"/>
    </row>
    <row r="2414" s="2" customFormat="1" ht="16.8" customHeight="1">
      <c r="A2414" s="38"/>
      <c r="B2414" s="44"/>
      <c r="C2414" s="304" t="s">
        <v>6864</v>
      </c>
      <c r="D2414" s="38"/>
      <c r="E2414" s="38"/>
      <c r="F2414" s="38"/>
      <c r="G2414" s="38"/>
      <c r="H2414" s="44"/>
    </row>
    <row r="2415" s="2" customFormat="1" ht="16.8" customHeight="1">
      <c r="A2415" s="38"/>
      <c r="B2415" s="44"/>
      <c r="C2415" s="302" t="s">
        <v>4262</v>
      </c>
      <c r="D2415" s="302" t="s">
        <v>4263</v>
      </c>
      <c r="E2415" s="17" t="s">
        <v>299</v>
      </c>
      <c r="F2415" s="303">
        <v>865.83100000000002</v>
      </c>
      <c r="G2415" s="38"/>
      <c r="H2415" s="44"/>
    </row>
    <row r="2416" s="2" customFormat="1" ht="16.8" customHeight="1">
      <c r="A2416" s="38"/>
      <c r="B2416" s="44"/>
      <c r="C2416" s="298" t="s">
        <v>3855</v>
      </c>
      <c r="D2416" s="299" t="s">
        <v>3855</v>
      </c>
      <c r="E2416" s="300" t="s">
        <v>19</v>
      </c>
      <c r="F2416" s="301">
        <v>129.02000000000001</v>
      </c>
      <c r="G2416" s="38"/>
      <c r="H2416" s="44"/>
    </row>
    <row r="2417" s="2" customFormat="1" ht="16.8" customHeight="1">
      <c r="A2417" s="38"/>
      <c r="B2417" s="44"/>
      <c r="C2417" s="302" t="s">
        <v>3855</v>
      </c>
      <c r="D2417" s="302" t="s">
        <v>4179</v>
      </c>
      <c r="E2417" s="17" t="s">
        <v>19</v>
      </c>
      <c r="F2417" s="303">
        <v>129.02000000000001</v>
      </c>
      <c r="G2417" s="38"/>
      <c r="H2417" s="44"/>
    </row>
    <row r="2418" s="2" customFormat="1" ht="16.8" customHeight="1">
      <c r="A2418" s="38"/>
      <c r="B2418" s="44"/>
      <c r="C2418" s="304" t="s">
        <v>6864</v>
      </c>
      <c r="D2418" s="38"/>
      <c r="E2418" s="38"/>
      <c r="F2418" s="38"/>
      <c r="G2418" s="38"/>
      <c r="H2418" s="44"/>
    </row>
    <row r="2419" s="2" customFormat="1" ht="16.8" customHeight="1">
      <c r="A2419" s="38"/>
      <c r="B2419" s="44"/>
      <c r="C2419" s="302" t="s">
        <v>4156</v>
      </c>
      <c r="D2419" s="302" t="s">
        <v>6917</v>
      </c>
      <c r="E2419" s="17" t="s">
        <v>299</v>
      </c>
      <c r="F2419" s="303">
        <v>2193.2240000000002</v>
      </c>
      <c r="G2419" s="38"/>
      <c r="H2419" s="44"/>
    </row>
    <row r="2420" s="2" customFormat="1" ht="16.8" customHeight="1">
      <c r="A2420" s="38"/>
      <c r="B2420" s="44"/>
      <c r="C2420" s="298" t="s">
        <v>3912</v>
      </c>
      <c r="D2420" s="299" t="s">
        <v>3912</v>
      </c>
      <c r="E2420" s="300" t="s">
        <v>19</v>
      </c>
      <c r="F2420" s="301">
        <v>0</v>
      </c>
      <c r="G2420" s="38"/>
      <c r="H2420" s="44"/>
    </row>
    <row r="2421" s="2" customFormat="1" ht="16.8" customHeight="1">
      <c r="A2421" s="38"/>
      <c r="B2421" s="44"/>
      <c r="C2421" s="302" t="s">
        <v>3912</v>
      </c>
      <c r="D2421" s="302" t="s">
        <v>4219</v>
      </c>
      <c r="E2421" s="17" t="s">
        <v>19</v>
      </c>
      <c r="F2421" s="303">
        <v>0</v>
      </c>
      <c r="G2421" s="38"/>
      <c r="H2421" s="44"/>
    </row>
    <row r="2422" s="2" customFormat="1" ht="16.8" customHeight="1">
      <c r="A2422" s="38"/>
      <c r="B2422" s="44"/>
      <c r="C2422" s="304" t="s">
        <v>6864</v>
      </c>
      <c r="D2422" s="38"/>
      <c r="E2422" s="38"/>
      <c r="F2422" s="38"/>
      <c r="G2422" s="38"/>
      <c r="H2422" s="44"/>
    </row>
    <row r="2423" s="2" customFormat="1" ht="16.8" customHeight="1">
      <c r="A2423" s="38"/>
      <c r="B2423" s="44"/>
      <c r="C2423" s="302" t="s">
        <v>4197</v>
      </c>
      <c r="D2423" s="302" t="s">
        <v>4198</v>
      </c>
      <c r="E2423" s="17" t="s">
        <v>4199</v>
      </c>
      <c r="F2423" s="303">
        <v>229.24799999999999</v>
      </c>
      <c r="G2423" s="38"/>
      <c r="H2423" s="44"/>
    </row>
    <row r="2424" s="2" customFormat="1" ht="16.8" customHeight="1">
      <c r="A2424" s="38"/>
      <c r="B2424" s="44"/>
      <c r="C2424" s="298" t="s">
        <v>3972</v>
      </c>
      <c r="D2424" s="299" t="s">
        <v>3972</v>
      </c>
      <c r="E2424" s="300" t="s">
        <v>19</v>
      </c>
      <c r="F2424" s="301">
        <v>42.220999999999997</v>
      </c>
      <c r="G2424" s="38"/>
      <c r="H2424" s="44"/>
    </row>
    <row r="2425" s="2" customFormat="1" ht="16.8" customHeight="1">
      <c r="A2425" s="38"/>
      <c r="B2425" s="44"/>
      <c r="C2425" s="302" t="s">
        <v>3972</v>
      </c>
      <c r="D2425" s="302" t="s">
        <v>4285</v>
      </c>
      <c r="E2425" s="17" t="s">
        <v>19</v>
      </c>
      <c r="F2425" s="303">
        <v>42.220999999999997</v>
      </c>
      <c r="G2425" s="38"/>
      <c r="H2425" s="44"/>
    </row>
    <row r="2426" s="2" customFormat="1" ht="16.8" customHeight="1">
      <c r="A2426" s="38"/>
      <c r="B2426" s="44"/>
      <c r="C2426" s="304" t="s">
        <v>6864</v>
      </c>
      <c r="D2426" s="38"/>
      <c r="E2426" s="38"/>
      <c r="F2426" s="38"/>
      <c r="G2426" s="38"/>
      <c r="H2426" s="44"/>
    </row>
    <row r="2427" s="2" customFormat="1" ht="16.8" customHeight="1">
      <c r="A2427" s="38"/>
      <c r="B2427" s="44"/>
      <c r="C2427" s="302" t="s">
        <v>4262</v>
      </c>
      <c r="D2427" s="302" t="s">
        <v>4263</v>
      </c>
      <c r="E2427" s="17" t="s">
        <v>299</v>
      </c>
      <c r="F2427" s="303">
        <v>865.83100000000002</v>
      </c>
      <c r="G2427" s="38"/>
      <c r="H2427" s="44"/>
    </row>
    <row r="2428" s="2" customFormat="1" ht="16.8" customHeight="1">
      <c r="A2428" s="38"/>
      <c r="B2428" s="44"/>
      <c r="C2428" s="298" t="s">
        <v>3858</v>
      </c>
      <c r="D2428" s="299" t="s">
        <v>3858</v>
      </c>
      <c r="E2428" s="300" t="s">
        <v>19</v>
      </c>
      <c r="F2428" s="301">
        <v>35.045000000000002</v>
      </c>
      <c r="G2428" s="38"/>
      <c r="H2428" s="44"/>
    </row>
    <row r="2429" s="2" customFormat="1" ht="16.8" customHeight="1">
      <c r="A2429" s="38"/>
      <c r="B2429" s="44"/>
      <c r="C2429" s="302" t="s">
        <v>3858</v>
      </c>
      <c r="D2429" s="302" t="s">
        <v>4180</v>
      </c>
      <c r="E2429" s="17" t="s">
        <v>19</v>
      </c>
      <c r="F2429" s="303">
        <v>35.045000000000002</v>
      </c>
      <c r="G2429" s="38"/>
      <c r="H2429" s="44"/>
    </row>
    <row r="2430" s="2" customFormat="1" ht="16.8" customHeight="1">
      <c r="A2430" s="38"/>
      <c r="B2430" s="44"/>
      <c r="C2430" s="304" t="s">
        <v>6864</v>
      </c>
      <c r="D2430" s="38"/>
      <c r="E2430" s="38"/>
      <c r="F2430" s="38"/>
      <c r="G2430" s="38"/>
      <c r="H2430" s="44"/>
    </row>
    <row r="2431" s="2" customFormat="1" ht="16.8" customHeight="1">
      <c r="A2431" s="38"/>
      <c r="B2431" s="44"/>
      <c r="C2431" s="302" t="s">
        <v>4156</v>
      </c>
      <c r="D2431" s="302" t="s">
        <v>6917</v>
      </c>
      <c r="E2431" s="17" t="s">
        <v>299</v>
      </c>
      <c r="F2431" s="303">
        <v>2193.2240000000002</v>
      </c>
      <c r="G2431" s="38"/>
      <c r="H2431" s="44"/>
    </row>
    <row r="2432" s="2" customFormat="1" ht="16.8" customHeight="1">
      <c r="A2432" s="38"/>
      <c r="B2432" s="44"/>
      <c r="C2432" s="298" t="s">
        <v>3913</v>
      </c>
      <c r="D2432" s="299" t="s">
        <v>3913</v>
      </c>
      <c r="E2432" s="300" t="s">
        <v>19</v>
      </c>
      <c r="F2432" s="301">
        <v>23.597999999999999</v>
      </c>
      <c r="G2432" s="38"/>
      <c r="H2432" s="44"/>
    </row>
    <row r="2433" s="2" customFormat="1" ht="16.8" customHeight="1">
      <c r="A2433" s="38"/>
      <c r="B2433" s="44"/>
      <c r="C2433" s="302" t="s">
        <v>3913</v>
      </c>
      <c r="D2433" s="302" t="s">
        <v>4220</v>
      </c>
      <c r="E2433" s="17" t="s">
        <v>19</v>
      </c>
      <c r="F2433" s="303">
        <v>23.597999999999999</v>
      </c>
      <c r="G2433" s="38"/>
      <c r="H2433" s="44"/>
    </row>
    <row r="2434" s="2" customFormat="1" ht="16.8" customHeight="1">
      <c r="A2434" s="38"/>
      <c r="B2434" s="44"/>
      <c r="C2434" s="304" t="s">
        <v>6864</v>
      </c>
      <c r="D2434" s="38"/>
      <c r="E2434" s="38"/>
      <c r="F2434" s="38"/>
      <c r="G2434" s="38"/>
      <c r="H2434" s="44"/>
    </row>
    <row r="2435" s="2" customFormat="1" ht="16.8" customHeight="1">
      <c r="A2435" s="38"/>
      <c r="B2435" s="44"/>
      <c r="C2435" s="302" t="s">
        <v>4197</v>
      </c>
      <c r="D2435" s="302" t="s">
        <v>4198</v>
      </c>
      <c r="E2435" s="17" t="s">
        <v>4199</v>
      </c>
      <c r="F2435" s="303">
        <v>229.24799999999999</v>
      </c>
      <c r="G2435" s="38"/>
      <c r="H2435" s="44"/>
    </row>
    <row r="2436" s="2" customFormat="1" ht="16.8" customHeight="1">
      <c r="A2436" s="38"/>
      <c r="B2436" s="44"/>
      <c r="C2436" s="298" t="s">
        <v>3974</v>
      </c>
      <c r="D2436" s="299" t="s">
        <v>3974</v>
      </c>
      <c r="E2436" s="300" t="s">
        <v>19</v>
      </c>
      <c r="F2436" s="301">
        <v>197.13200000000001</v>
      </c>
      <c r="G2436" s="38"/>
      <c r="H2436" s="44"/>
    </row>
    <row r="2437" s="2" customFormat="1" ht="16.8" customHeight="1">
      <c r="A2437" s="38"/>
      <c r="B2437" s="44"/>
      <c r="C2437" s="302" t="s">
        <v>3974</v>
      </c>
      <c r="D2437" s="302" t="s">
        <v>4286</v>
      </c>
      <c r="E2437" s="17" t="s">
        <v>19</v>
      </c>
      <c r="F2437" s="303">
        <v>197.13200000000001</v>
      </c>
      <c r="G2437" s="38"/>
      <c r="H2437" s="44"/>
    </row>
    <row r="2438" s="2" customFormat="1" ht="16.8" customHeight="1">
      <c r="A2438" s="38"/>
      <c r="B2438" s="44"/>
      <c r="C2438" s="304" t="s">
        <v>6864</v>
      </c>
      <c r="D2438" s="38"/>
      <c r="E2438" s="38"/>
      <c r="F2438" s="38"/>
      <c r="G2438" s="38"/>
      <c r="H2438" s="44"/>
    </row>
    <row r="2439" s="2" customFormat="1" ht="16.8" customHeight="1">
      <c r="A2439" s="38"/>
      <c r="B2439" s="44"/>
      <c r="C2439" s="302" t="s">
        <v>4262</v>
      </c>
      <c r="D2439" s="302" t="s">
        <v>4263</v>
      </c>
      <c r="E2439" s="17" t="s">
        <v>299</v>
      </c>
      <c r="F2439" s="303">
        <v>865.83100000000002</v>
      </c>
      <c r="G2439" s="38"/>
      <c r="H2439" s="44"/>
    </row>
    <row r="2440" s="2" customFormat="1" ht="16.8" customHeight="1">
      <c r="A2440" s="38"/>
      <c r="B2440" s="44"/>
      <c r="C2440" s="298" t="s">
        <v>3860</v>
      </c>
      <c r="D2440" s="299" t="s">
        <v>3860</v>
      </c>
      <c r="E2440" s="300" t="s">
        <v>19</v>
      </c>
      <c r="F2440" s="301">
        <v>27.036999999999999</v>
      </c>
      <c r="G2440" s="38"/>
      <c r="H2440" s="44"/>
    </row>
    <row r="2441" s="2" customFormat="1" ht="16.8" customHeight="1">
      <c r="A2441" s="38"/>
      <c r="B2441" s="44"/>
      <c r="C2441" s="302" t="s">
        <v>3860</v>
      </c>
      <c r="D2441" s="302" t="s">
        <v>4181</v>
      </c>
      <c r="E2441" s="17" t="s">
        <v>19</v>
      </c>
      <c r="F2441" s="303">
        <v>27.036999999999999</v>
      </c>
      <c r="G2441" s="38"/>
      <c r="H2441" s="44"/>
    </row>
    <row r="2442" s="2" customFormat="1" ht="16.8" customHeight="1">
      <c r="A2442" s="38"/>
      <c r="B2442" s="44"/>
      <c r="C2442" s="304" t="s">
        <v>6864</v>
      </c>
      <c r="D2442" s="38"/>
      <c r="E2442" s="38"/>
      <c r="F2442" s="38"/>
      <c r="G2442" s="38"/>
      <c r="H2442" s="44"/>
    </row>
    <row r="2443" s="2" customFormat="1" ht="16.8" customHeight="1">
      <c r="A2443" s="38"/>
      <c r="B2443" s="44"/>
      <c r="C2443" s="302" t="s">
        <v>4156</v>
      </c>
      <c r="D2443" s="302" t="s">
        <v>6917</v>
      </c>
      <c r="E2443" s="17" t="s">
        <v>299</v>
      </c>
      <c r="F2443" s="303">
        <v>2193.2240000000002</v>
      </c>
      <c r="G2443" s="38"/>
      <c r="H2443" s="44"/>
    </row>
    <row r="2444" s="2" customFormat="1" ht="16.8" customHeight="1">
      <c r="A2444" s="38"/>
      <c r="B2444" s="44"/>
      <c r="C2444" s="298" t="s">
        <v>3915</v>
      </c>
      <c r="D2444" s="299" t="s">
        <v>3915</v>
      </c>
      <c r="E2444" s="300" t="s">
        <v>19</v>
      </c>
      <c r="F2444" s="301">
        <v>15.259</v>
      </c>
      <c r="G2444" s="38"/>
      <c r="H2444" s="44"/>
    </row>
    <row r="2445" s="2" customFormat="1" ht="16.8" customHeight="1">
      <c r="A2445" s="38"/>
      <c r="B2445" s="44"/>
      <c r="C2445" s="302" t="s">
        <v>3915</v>
      </c>
      <c r="D2445" s="302" t="s">
        <v>4221</v>
      </c>
      <c r="E2445" s="17" t="s">
        <v>19</v>
      </c>
      <c r="F2445" s="303">
        <v>15.259</v>
      </c>
      <c r="G2445" s="38"/>
      <c r="H2445" s="44"/>
    </row>
    <row r="2446" s="2" customFormat="1" ht="16.8" customHeight="1">
      <c r="A2446" s="38"/>
      <c r="B2446" s="44"/>
      <c r="C2446" s="304" t="s">
        <v>6864</v>
      </c>
      <c r="D2446" s="38"/>
      <c r="E2446" s="38"/>
      <c r="F2446" s="38"/>
      <c r="G2446" s="38"/>
      <c r="H2446" s="44"/>
    </row>
    <row r="2447" s="2" customFormat="1" ht="16.8" customHeight="1">
      <c r="A2447" s="38"/>
      <c r="B2447" s="44"/>
      <c r="C2447" s="302" t="s">
        <v>4197</v>
      </c>
      <c r="D2447" s="302" t="s">
        <v>4198</v>
      </c>
      <c r="E2447" s="17" t="s">
        <v>4199</v>
      </c>
      <c r="F2447" s="303">
        <v>229.24799999999999</v>
      </c>
      <c r="G2447" s="38"/>
      <c r="H2447" s="44"/>
    </row>
    <row r="2448" s="2" customFormat="1" ht="16.8" customHeight="1">
      <c r="A2448" s="38"/>
      <c r="B2448" s="44"/>
      <c r="C2448" s="298" t="s">
        <v>3976</v>
      </c>
      <c r="D2448" s="299" t="s">
        <v>3976</v>
      </c>
      <c r="E2448" s="300" t="s">
        <v>19</v>
      </c>
      <c r="F2448" s="301">
        <v>15.122</v>
      </c>
      <c r="G2448" s="38"/>
      <c r="H2448" s="44"/>
    </row>
    <row r="2449" s="2" customFormat="1" ht="16.8" customHeight="1">
      <c r="A2449" s="38"/>
      <c r="B2449" s="44"/>
      <c r="C2449" s="302" t="s">
        <v>3976</v>
      </c>
      <c r="D2449" s="302" t="s">
        <v>4287</v>
      </c>
      <c r="E2449" s="17" t="s">
        <v>19</v>
      </c>
      <c r="F2449" s="303">
        <v>15.122</v>
      </c>
      <c r="G2449" s="38"/>
      <c r="H2449" s="44"/>
    </row>
    <row r="2450" s="2" customFormat="1" ht="16.8" customHeight="1">
      <c r="A2450" s="38"/>
      <c r="B2450" s="44"/>
      <c r="C2450" s="304" t="s">
        <v>6864</v>
      </c>
      <c r="D2450" s="38"/>
      <c r="E2450" s="38"/>
      <c r="F2450" s="38"/>
      <c r="G2450" s="38"/>
      <c r="H2450" s="44"/>
    </row>
    <row r="2451" s="2" customFormat="1" ht="16.8" customHeight="1">
      <c r="A2451" s="38"/>
      <c r="B2451" s="44"/>
      <c r="C2451" s="302" t="s">
        <v>4262</v>
      </c>
      <c r="D2451" s="302" t="s">
        <v>4263</v>
      </c>
      <c r="E2451" s="17" t="s">
        <v>299</v>
      </c>
      <c r="F2451" s="303">
        <v>865.83100000000002</v>
      </c>
      <c r="G2451" s="38"/>
      <c r="H2451" s="44"/>
    </row>
    <row r="2452" s="2" customFormat="1" ht="16.8" customHeight="1">
      <c r="A2452" s="38"/>
      <c r="B2452" s="44"/>
      <c r="C2452" s="298" t="s">
        <v>3862</v>
      </c>
      <c r="D2452" s="299" t="s">
        <v>3862</v>
      </c>
      <c r="E2452" s="300" t="s">
        <v>19</v>
      </c>
      <c r="F2452" s="301">
        <v>29.951000000000001</v>
      </c>
      <c r="G2452" s="38"/>
      <c r="H2452" s="44"/>
    </row>
    <row r="2453" s="2" customFormat="1" ht="16.8" customHeight="1">
      <c r="A2453" s="38"/>
      <c r="B2453" s="44"/>
      <c r="C2453" s="302" t="s">
        <v>3862</v>
      </c>
      <c r="D2453" s="302" t="s">
        <v>4182</v>
      </c>
      <c r="E2453" s="17" t="s">
        <v>19</v>
      </c>
      <c r="F2453" s="303">
        <v>29.951000000000001</v>
      </c>
      <c r="G2453" s="38"/>
      <c r="H2453" s="44"/>
    </row>
    <row r="2454" s="2" customFormat="1" ht="16.8" customHeight="1">
      <c r="A2454" s="38"/>
      <c r="B2454" s="44"/>
      <c r="C2454" s="304" t="s">
        <v>6864</v>
      </c>
      <c r="D2454" s="38"/>
      <c r="E2454" s="38"/>
      <c r="F2454" s="38"/>
      <c r="G2454" s="38"/>
      <c r="H2454" s="44"/>
    </row>
    <row r="2455" s="2" customFormat="1" ht="16.8" customHeight="1">
      <c r="A2455" s="38"/>
      <c r="B2455" s="44"/>
      <c r="C2455" s="302" t="s">
        <v>4156</v>
      </c>
      <c r="D2455" s="302" t="s">
        <v>6917</v>
      </c>
      <c r="E2455" s="17" t="s">
        <v>299</v>
      </c>
      <c r="F2455" s="303">
        <v>2193.2240000000002</v>
      </c>
      <c r="G2455" s="38"/>
      <c r="H2455" s="44"/>
    </row>
    <row r="2456" s="2" customFormat="1" ht="16.8" customHeight="1">
      <c r="A2456" s="38"/>
      <c r="B2456" s="44"/>
      <c r="C2456" s="298" t="s">
        <v>3917</v>
      </c>
      <c r="D2456" s="299" t="s">
        <v>3917</v>
      </c>
      <c r="E2456" s="300" t="s">
        <v>19</v>
      </c>
      <c r="F2456" s="301">
        <v>13.140000000000001</v>
      </c>
      <c r="G2456" s="38"/>
      <c r="H2456" s="44"/>
    </row>
    <row r="2457" s="2" customFormat="1" ht="16.8" customHeight="1">
      <c r="A2457" s="38"/>
      <c r="B2457" s="44"/>
      <c r="C2457" s="302" t="s">
        <v>3917</v>
      </c>
      <c r="D2457" s="302" t="s">
        <v>4222</v>
      </c>
      <c r="E2457" s="17" t="s">
        <v>19</v>
      </c>
      <c r="F2457" s="303">
        <v>13.140000000000001</v>
      </c>
      <c r="G2457" s="38"/>
      <c r="H2457" s="44"/>
    </row>
    <row r="2458" s="2" customFormat="1" ht="16.8" customHeight="1">
      <c r="A2458" s="38"/>
      <c r="B2458" s="44"/>
      <c r="C2458" s="304" t="s">
        <v>6864</v>
      </c>
      <c r="D2458" s="38"/>
      <c r="E2458" s="38"/>
      <c r="F2458" s="38"/>
      <c r="G2458" s="38"/>
      <c r="H2458" s="44"/>
    </row>
    <row r="2459" s="2" customFormat="1" ht="16.8" customHeight="1">
      <c r="A2459" s="38"/>
      <c r="B2459" s="44"/>
      <c r="C2459" s="302" t="s">
        <v>4197</v>
      </c>
      <c r="D2459" s="302" t="s">
        <v>4198</v>
      </c>
      <c r="E2459" s="17" t="s">
        <v>4199</v>
      </c>
      <c r="F2459" s="303">
        <v>229.24799999999999</v>
      </c>
      <c r="G2459" s="38"/>
      <c r="H2459" s="44"/>
    </row>
    <row r="2460" s="2" customFormat="1" ht="16.8" customHeight="1">
      <c r="A2460" s="38"/>
      <c r="B2460" s="44"/>
      <c r="C2460" s="298" t="s">
        <v>3978</v>
      </c>
      <c r="D2460" s="299" t="s">
        <v>3978</v>
      </c>
      <c r="E2460" s="300" t="s">
        <v>19</v>
      </c>
      <c r="F2460" s="301">
        <v>17.241</v>
      </c>
      <c r="G2460" s="38"/>
      <c r="H2460" s="44"/>
    </row>
    <row r="2461" s="2" customFormat="1" ht="16.8" customHeight="1">
      <c r="A2461" s="38"/>
      <c r="B2461" s="44"/>
      <c r="C2461" s="302" t="s">
        <v>3978</v>
      </c>
      <c r="D2461" s="302" t="s">
        <v>4288</v>
      </c>
      <c r="E2461" s="17" t="s">
        <v>19</v>
      </c>
      <c r="F2461" s="303">
        <v>17.241</v>
      </c>
      <c r="G2461" s="38"/>
      <c r="H2461" s="44"/>
    </row>
    <row r="2462" s="2" customFormat="1" ht="16.8" customHeight="1">
      <c r="A2462" s="38"/>
      <c r="B2462" s="44"/>
      <c r="C2462" s="304" t="s">
        <v>6864</v>
      </c>
      <c r="D2462" s="38"/>
      <c r="E2462" s="38"/>
      <c r="F2462" s="38"/>
      <c r="G2462" s="38"/>
      <c r="H2462" s="44"/>
    </row>
    <row r="2463" s="2" customFormat="1" ht="16.8" customHeight="1">
      <c r="A2463" s="38"/>
      <c r="B2463" s="44"/>
      <c r="C2463" s="302" t="s">
        <v>4262</v>
      </c>
      <c r="D2463" s="302" t="s">
        <v>4263</v>
      </c>
      <c r="E2463" s="17" t="s">
        <v>299</v>
      </c>
      <c r="F2463" s="303">
        <v>865.83100000000002</v>
      </c>
      <c r="G2463" s="38"/>
      <c r="H2463" s="44"/>
    </row>
    <row r="2464" s="2" customFormat="1" ht="16.8" customHeight="1">
      <c r="A2464" s="38"/>
      <c r="B2464" s="44"/>
      <c r="C2464" s="298" t="s">
        <v>3864</v>
      </c>
      <c r="D2464" s="299" t="s">
        <v>3864</v>
      </c>
      <c r="E2464" s="300" t="s">
        <v>19</v>
      </c>
      <c r="F2464" s="301">
        <v>38.323999999999998</v>
      </c>
      <c r="G2464" s="38"/>
      <c r="H2464" s="44"/>
    </row>
    <row r="2465" s="2" customFormat="1" ht="16.8" customHeight="1">
      <c r="A2465" s="38"/>
      <c r="B2465" s="44"/>
      <c r="C2465" s="302" t="s">
        <v>3864</v>
      </c>
      <c r="D2465" s="302" t="s">
        <v>4183</v>
      </c>
      <c r="E2465" s="17" t="s">
        <v>19</v>
      </c>
      <c r="F2465" s="303">
        <v>38.323999999999998</v>
      </c>
      <c r="G2465" s="38"/>
      <c r="H2465" s="44"/>
    </row>
    <row r="2466" s="2" customFormat="1" ht="16.8" customHeight="1">
      <c r="A2466" s="38"/>
      <c r="B2466" s="44"/>
      <c r="C2466" s="304" t="s">
        <v>6864</v>
      </c>
      <c r="D2466" s="38"/>
      <c r="E2466" s="38"/>
      <c r="F2466" s="38"/>
      <c r="G2466" s="38"/>
      <c r="H2466" s="44"/>
    </row>
    <row r="2467" s="2" customFormat="1" ht="16.8" customHeight="1">
      <c r="A2467" s="38"/>
      <c r="B2467" s="44"/>
      <c r="C2467" s="302" t="s">
        <v>4156</v>
      </c>
      <c r="D2467" s="302" t="s">
        <v>6917</v>
      </c>
      <c r="E2467" s="17" t="s">
        <v>299</v>
      </c>
      <c r="F2467" s="303">
        <v>2193.2240000000002</v>
      </c>
      <c r="G2467" s="38"/>
      <c r="H2467" s="44"/>
    </row>
    <row r="2468" s="2" customFormat="1" ht="16.8" customHeight="1">
      <c r="A2468" s="38"/>
      <c r="B2468" s="44"/>
      <c r="C2468" s="298" t="s">
        <v>3919</v>
      </c>
      <c r="D2468" s="299" t="s">
        <v>3919</v>
      </c>
      <c r="E2468" s="300" t="s">
        <v>19</v>
      </c>
      <c r="F2468" s="301">
        <v>19.539999999999999</v>
      </c>
      <c r="G2468" s="38"/>
      <c r="H2468" s="44"/>
    </row>
    <row r="2469" s="2" customFormat="1" ht="16.8" customHeight="1">
      <c r="A2469" s="38"/>
      <c r="B2469" s="44"/>
      <c r="C2469" s="302" t="s">
        <v>3919</v>
      </c>
      <c r="D2469" s="302" t="s">
        <v>4223</v>
      </c>
      <c r="E2469" s="17" t="s">
        <v>19</v>
      </c>
      <c r="F2469" s="303">
        <v>19.539999999999999</v>
      </c>
      <c r="G2469" s="38"/>
      <c r="H2469" s="44"/>
    </row>
    <row r="2470" s="2" customFormat="1" ht="16.8" customHeight="1">
      <c r="A2470" s="38"/>
      <c r="B2470" s="44"/>
      <c r="C2470" s="304" t="s">
        <v>6864</v>
      </c>
      <c r="D2470" s="38"/>
      <c r="E2470" s="38"/>
      <c r="F2470" s="38"/>
      <c r="G2470" s="38"/>
      <c r="H2470" s="44"/>
    </row>
    <row r="2471" s="2" customFormat="1" ht="16.8" customHeight="1">
      <c r="A2471" s="38"/>
      <c r="B2471" s="44"/>
      <c r="C2471" s="302" t="s">
        <v>4197</v>
      </c>
      <c r="D2471" s="302" t="s">
        <v>4198</v>
      </c>
      <c r="E2471" s="17" t="s">
        <v>4199</v>
      </c>
      <c r="F2471" s="303">
        <v>229.24799999999999</v>
      </c>
      <c r="G2471" s="38"/>
      <c r="H2471" s="44"/>
    </row>
    <row r="2472" s="2" customFormat="1" ht="16.8" customHeight="1">
      <c r="A2472" s="38"/>
      <c r="B2472" s="44"/>
      <c r="C2472" s="298" t="s">
        <v>3982</v>
      </c>
      <c r="D2472" s="299" t="s">
        <v>3982</v>
      </c>
      <c r="E2472" s="300" t="s">
        <v>19</v>
      </c>
      <c r="F2472" s="301">
        <v>15.99</v>
      </c>
      <c r="G2472" s="38"/>
      <c r="H2472" s="44"/>
    </row>
    <row r="2473" s="2" customFormat="1" ht="16.8" customHeight="1">
      <c r="A2473" s="38"/>
      <c r="B2473" s="44"/>
      <c r="C2473" s="302" t="s">
        <v>3982</v>
      </c>
      <c r="D2473" s="302" t="s">
        <v>4289</v>
      </c>
      <c r="E2473" s="17" t="s">
        <v>19</v>
      </c>
      <c r="F2473" s="303">
        <v>15.99</v>
      </c>
      <c r="G2473" s="38"/>
      <c r="H2473" s="44"/>
    </row>
    <row r="2474" s="2" customFormat="1" ht="16.8" customHeight="1">
      <c r="A2474" s="38"/>
      <c r="B2474" s="44"/>
      <c r="C2474" s="304" t="s">
        <v>6864</v>
      </c>
      <c r="D2474" s="38"/>
      <c r="E2474" s="38"/>
      <c r="F2474" s="38"/>
      <c r="G2474" s="38"/>
      <c r="H2474" s="44"/>
    </row>
    <row r="2475" s="2" customFormat="1" ht="16.8" customHeight="1">
      <c r="A2475" s="38"/>
      <c r="B2475" s="44"/>
      <c r="C2475" s="302" t="s">
        <v>4262</v>
      </c>
      <c r="D2475" s="302" t="s">
        <v>4263</v>
      </c>
      <c r="E2475" s="17" t="s">
        <v>299</v>
      </c>
      <c r="F2475" s="303">
        <v>865.83100000000002</v>
      </c>
      <c r="G2475" s="38"/>
      <c r="H2475" s="44"/>
    </row>
    <row r="2476" s="2" customFormat="1" ht="16.8" customHeight="1">
      <c r="A2476" s="38"/>
      <c r="B2476" s="44"/>
      <c r="C2476" s="298" t="s">
        <v>3866</v>
      </c>
      <c r="D2476" s="299" t="s">
        <v>3866</v>
      </c>
      <c r="E2476" s="300" t="s">
        <v>19</v>
      </c>
      <c r="F2476" s="301">
        <v>43.337000000000003</v>
      </c>
      <c r="G2476" s="38"/>
      <c r="H2476" s="44"/>
    </row>
    <row r="2477" s="2" customFormat="1" ht="16.8" customHeight="1">
      <c r="A2477" s="38"/>
      <c r="B2477" s="44"/>
      <c r="C2477" s="302" t="s">
        <v>3866</v>
      </c>
      <c r="D2477" s="302" t="s">
        <v>4184</v>
      </c>
      <c r="E2477" s="17" t="s">
        <v>19</v>
      </c>
      <c r="F2477" s="303">
        <v>43.337000000000003</v>
      </c>
      <c r="G2477" s="38"/>
      <c r="H2477" s="44"/>
    </row>
    <row r="2478" s="2" customFormat="1" ht="16.8" customHeight="1">
      <c r="A2478" s="38"/>
      <c r="B2478" s="44"/>
      <c r="C2478" s="304" t="s">
        <v>6864</v>
      </c>
      <c r="D2478" s="38"/>
      <c r="E2478" s="38"/>
      <c r="F2478" s="38"/>
      <c r="G2478" s="38"/>
      <c r="H2478" s="44"/>
    </row>
    <row r="2479" s="2" customFormat="1" ht="16.8" customHeight="1">
      <c r="A2479" s="38"/>
      <c r="B2479" s="44"/>
      <c r="C2479" s="302" t="s">
        <v>4156</v>
      </c>
      <c r="D2479" s="302" t="s">
        <v>6917</v>
      </c>
      <c r="E2479" s="17" t="s">
        <v>299</v>
      </c>
      <c r="F2479" s="303">
        <v>2193.2240000000002</v>
      </c>
      <c r="G2479" s="38"/>
      <c r="H2479" s="44"/>
    </row>
    <row r="2480" s="2" customFormat="1" ht="16.8" customHeight="1">
      <c r="A2480" s="38"/>
      <c r="B2480" s="44"/>
      <c r="C2480" s="298" t="s">
        <v>3921</v>
      </c>
      <c r="D2480" s="299" t="s">
        <v>3921</v>
      </c>
      <c r="E2480" s="300" t="s">
        <v>19</v>
      </c>
      <c r="F2480" s="301">
        <v>5.5359999999999996</v>
      </c>
      <c r="G2480" s="38"/>
      <c r="H2480" s="44"/>
    </row>
    <row r="2481" s="2" customFormat="1" ht="16.8" customHeight="1">
      <c r="A2481" s="38"/>
      <c r="B2481" s="44"/>
      <c r="C2481" s="302" t="s">
        <v>3921</v>
      </c>
      <c r="D2481" s="302" t="s">
        <v>4224</v>
      </c>
      <c r="E2481" s="17" t="s">
        <v>19</v>
      </c>
      <c r="F2481" s="303">
        <v>5.5359999999999996</v>
      </c>
      <c r="G2481" s="38"/>
      <c r="H2481" s="44"/>
    </row>
    <row r="2482" s="2" customFormat="1" ht="16.8" customHeight="1">
      <c r="A2482" s="38"/>
      <c r="B2482" s="44"/>
      <c r="C2482" s="304" t="s">
        <v>6864</v>
      </c>
      <c r="D2482" s="38"/>
      <c r="E2482" s="38"/>
      <c r="F2482" s="38"/>
      <c r="G2482" s="38"/>
      <c r="H2482" s="44"/>
    </row>
    <row r="2483" s="2" customFormat="1" ht="16.8" customHeight="1">
      <c r="A2483" s="38"/>
      <c r="B2483" s="44"/>
      <c r="C2483" s="302" t="s">
        <v>4197</v>
      </c>
      <c r="D2483" s="302" t="s">
        <v>4198</v>
      </c>
      <c r="E2483" s="17" t="s">
        <v>4199</v>
      </c>
      <c r="F2483" s="303">
        <v>229.24799999999999</v>
      </c>
      <c r="G2483" s="38"/>
      <c r="H2483" s="44"/>
    </row>
    <row r="2484" s="2" customFormat="1" ht="16.8" customHeight="1">
      <c r="A2484" s="38"/>
      <c r="B2484" s="44"/>
      <c r="C2484" s="298" t="s">
        <v>3986</v>
      </c>
      <c r="D2484" s="299" t="s">
        <v>3986</v>
      </c>
      <c r="E2484" s="300" t="s">
        <v>19</v>
      </c>
      <c r="F2484" s="301">
        <v>15.023999999999999</v>
      </c>
      <c r="G2484" s="38"/>
      <c r="H2484" s="44"/>
    </row>
    <row r="2485" s="2" customFormat="1" ht="16.8" customHeight="1">
      <c r="A2485" s="38"/>
      <c r="B2485" s="44"/>
      <c r="C2485" s="302" t="s">
        <v>3986</v>
      </c>
      <c r="D2485" s="302" t="s">
        <v>4290</v>
      </c>
      <c r="E2485" s="17" t="s">
        <v>19</v>
      </c>
      <c r="F2485" s="303">
        <v>15.023999999999999</v>
      </c>
      <c r="G2485" s="38"/>
      <c r="H2485" s="44"/>
    </row>
    <row r="2486" s="2" customFormat="1" ht="16.8" customHeight="1">
      <c r="A2486" s="38"/>
      <c r="B2486" s="44"/>
      <c r="C2486" s="304" t="s">
        <v>6864</v>
      </c>
      <c r="D2486" s="38"/>
      <c r="E2486" s="38"/>
      <c r="F2486" s="38"/>
      <c r="G2486" s="38"/>
      <c r="H2486" s="44"/>
    </row>
    <row r="2487" s="2" customFormat="1" ht="16.8" customHeight="1">
      <c r="A2487" s="38"/>
      <c r="B2487" s="44"/>
      <c r="C2487" s="302" t="s">
        <v>4262</v>
      </c>
      <c r="D2487" s="302" t="s">
        <v>4263</v>
      </c>
      <c r="E2487" s="17" t="s">
        <v>299</v>
      </c>
      <c r="F2487" s="303">
        <v>865.83100000000002</v>
      </c>
      <c r="G2487" s="38"/>
      <c r="H2487" s="44"/>
    </row>
    <row r="2488" s="2" customFormat="1" ht="16.8" customHeight="1">
      <c r="A2488" s="38"/>
      <c r="B2488" s="44"/>
      <c r="C2488" s="298" t="s">
        <v>3868</v>
      </c>
      <c r="D2488" s="299" t="s">
        <v>3868</v>
      </c>
      <c r="E2488" s="300" t="s">
        <v>19</v>
      </c>
      <c r="F2488" s="301">
        <v>37.192</v>
      </c>
      <c r="G2488" s="38"/>
      <c r="H2488" s="44"/>
    </row>
    <row r="2489" s="2" customFormat="1" ht="16.8" customHeight="1">
      <c r="A2489" s="38"/>
      <c r="B2489" s="44"/>
      <c r="C2489" s="302" t="s">
        <v>3868</v>
      </c>
      <c r="D2489" s="302" t="s">
        <v>4185</v>
      </c>
      <c r="E2489" s="17" t="s">
        <v>19</v>
      </c>
      <c r="F2489" s="303">
        <v>37.192</v>
      </c>
      <c r="G2489" s="38"/>
      <c r="H2489" s="44"/>
    </row>
    <row r="2490" s="2" customFormat="1" ht="16.8" customHeight="1">
      <c r="A2490" s="38"/>
      <c r="B2490" s="44"/>
      <c r="C2490" s="304" t="s">
        <v>6864</v>
      </c>
      <c r="D2490" s="38"/>
      <c r="E2490" s="38"/>
      <c r="F2490" s="38"/>
      <c r="G2490" s="38"/>
      <c r="H2490" s="44"/>
    </row>
    <row r="2491" s="2" customFormat="1" ht="16.8" customHeight="1">
      <c r="A2491" s="38"/>
      <c r="B2491" s="44"/>
      <c r="C2491" s="302" t="s">
        <v>4156</v>
      </c>
      <c r="D2491" s="302" t="s">
        <v>6917</v>
      </c>
      <c r="E2491" s="17" t="s">
        <v>299</v>
      </c>
      <c r="F2491" s="303">
        <v>2193.2240000000002</v>
      </c>
      <c r="G2491" s="38"/>
      <c r="H2491" s="44"/>
    </row>
    <row r="2492" s="2" customFormat="1" ht="16.8" customHeight="1">
      <c r="A2492" s="38"/>
      <c r="B2492" s="44"/>
      <c r="C2492" s="298" t="s">
        <v>3923</v>
      </c>
      <c r="D2492" s="299" t="s">
        <v>3923</v>
      </c>
      <c r="E2492" s="300" t="s">
        <v>19</v>
      </c>
      <c r="F2492" s="301">
        <v>4.4710000000000001</v>
      </c>
      <c r="G2492" s="38"/>
      <c r="H2492" s="44"/>
    </row>
    <row r="2493" s="2" customFormat="1" ht="16.8" customHeight="1">
      <c r="A2493" s="38"/>
      <c r="B2493" s="44"/>
      <c r="C2493" s="302" t="s">
        <v>3923</v>
      </c>
      <c r="D2493" s="302" t="s">
        <v>4225</v>
      </c>
      <c r="E2493" s="17" t="s">
        <v>19</v>
      </c>
      <c r="F2493" s="303">
        <v>4.4710000000000001</v>
      </c>
      <c r="G2493" s="38"/>
      <c r="H2493" s="44"/>
    </row>
    <row r="2494" s="2" customFormat="1" ht="16.8" customHeight="1">
      <c r="A2494" s="38"/>
      <c r="B2494" s="44"/>
      <c r="C2494" s="304" t="s">
        <v>6864</v>
      </c>
      <c r="D2494" s="38"/>
      <c r="E2494" s="38"/>
      <c r="F2494" s="38"/>
      <c r="G2494" s="38"/>
      <c r="H2494" s="44"/>
    </row>
    <row r="2495" s="2" customFormat="1" ht="16.8" customHeight="1">
      <c r="A2495" s="38"/>
      <c r="B2495" s="44"/>
      <c r="C2495" s="302" t="s">
        <v>4197</v>
      </c>
      <c r="D2495" s="302" t="s">
        <v>4198</v>
      </c>
      <c r="E2495" s="17" t="s">
        <v>4199</v>
      </c>
      <c r="F2495" s="303">
        <v>229.24799999999999</v>
      </c>
      <c r="G2495" s="38"/>
      <c r="H2495" s="44"/>
    </row>
    <row r="2496" s="2" customFormat="1" ht="16.8" customHeight="1">
      <c r="A2496" s="38"/>
      <c r="B2496" s="44"/>
      <c r="C2496" s="298" t="s">
        <v>3989</v>
      </c>
      <c r="D2496" s="299" t="s">
        <v>3989</v>
      </c>
      <c r="E2496" s="300" t="s">
        <v>19</v>
      </c>
      <c r="F2496" s="301">
        <v>15.625999999999999</v>
      </c>
      <c r="G2496" s="38"/>
      <c r="H2496" s="44"/>
    </row>
    <row r="2497" s="2" customFormat="1" ht="16.8" customHeight="1">
      <c r="A2497" s="38"/>
      <c r="B2497" s="44"/>
      <c r="C2497" s="302" t="s">
        <v>3989</v>
      </c>
      <c r="D2497" s="302" t="s">
        <v>4291</v>
      </c>
      <c r="E2497" s="17" t="s">
        <v>19</v>
      </c>
      <c r="F2497" s="303">
        <v>15.625999999999999</v>
      </c>
      <c r="G2497" s="38"/>
      <c r="H2497" s="44"/>
    </row>
    <row r="2498" s="2" customFormat="1" ht="16.8" customHeight="1">
      <c r="A2498" s="38"/>
      <c r="B2498" s="44"/>
      <c r="C2498" s="304" t="s">
        <v>6864</v>
      </c>
      <c r="D2498" s="38"/>
      <c r="E2498" s="38"/>
      <c r="F2498" s="38"/>
      <c r="G2498" s="38"/>
      <c r="H2498" s="44"/>
    </row>
    <row r="2499" s="2" customFormat="1" ht="16.8" customHeight="1">
      <c r="A2499" s="38"/>
      <c r="B2499" s="44"/>
      <c r="C2499" s="302" t="s">
        <v>4262</v>
      </c>
      <c r="D2499" s="302" t="s">
        <v>4263</v>
      </c>
      <c r="E2499" s="17" t="s">
        <v>299</v>
      </c>
      <c r="F2499" s="303">
        <v>865.83100000000002</v>
      </c>
      <c r="G2499" s="38"/>
      <c r="H2499" s="44"/>
    </row>
    <row r="2500" s="2" customFormat="1" ht="26.4" customHeight="1">
      <c r="A2500" s="38"/>
      <c r="B2500" s="44"/>
      <c r="C2500" s="297" t="s">
        <v>6918</v>
      </c>
      <c r="D2500" s="297" t="s">
        <v>165</v>
      </c>
      <c r="E2500" s="38"/>
      <c r="F2500" s="38"/>
      <c r="G2500" s="38"/>
      <c r="H2500" s="44"/>
    </row>
    <row r="2501" s="2" customFormat="1" ht="16.8" customHeight="1">
      <c r="A2501" s="38"/>
      <c r="B2501" s="44"/>
      <c r="C2501" s="298" t="s">
        <v>239</v>
      </c>
      <c r="D2501" s="299" t="s">
        <v>239</v>
      </c>
      <c r="E2501" s="300" t="s">
        <v>19</v>
      </c>
      <c r="F2501" s="301">
        <v>98</v>
      </c>
      <c r="G2501" s="38"/>
      <c r="H2501" s="44"/>
    </row>
    <row r="2502" s="2" customFormat="1" ht="16.8" customHeight="1">
      <c r="A2502" s="38"/>
      <c r="B2502" s="44"/>
      <c r="C2502" s="302" t="s">
        <v>19</v>
      </c>
      <c r="D2502" s="302" t="s">
        <v>3988</v>
      </c>
      <c r="E2502" s="17" t="s">
        <v>19</v>
      </c>
      <c r="F2502" s="303">
        <v>0</v>
      </c>
      <c r="G2502" s="38"/>
      <c r="H2502" s="44"/>
    </row>
    <row r="2503" s="2" customFormat="1" ht="16.8" customHeight="1">
      <c r="A2503" s="38"/>
      <c r="B2503" s="44"/>
      <c r="C2503" s="302" t="s">
        <v>19</v>
      </c>
      <c r="D2503" s="302" t="s">
        <v>3991</v>
      </c>
      <c r="E2503" s="17" t="s">
        <v>19</v>
      </c>
      <c r="F2503" s="303">
        <v>0</v>
      </c>
      <c r="G2503" s="38"/>
      <c r="H2503" s="44"/>
    </row>
    <row r="2504" s="2" customFormat="1" ht="16.8" customHeight="1">
      <c r="A2504" s="38"/>
      <c r="B2504" s="44"/>
      <c r="C2504" s="302" t="s">
        <v>19</v>
      </c>
      <c r="D2504" s="302" t="s">
        <v>3994</v>
      </c>
      <c r="E2504" s="17" t="s">
        <v>19</v>
      </c>
      <c r="F2504" s="303">
        <v>0</v>
      </c>
      <c r="G2504" s="38"/>
      <c r="H2504" s="44"/>
    </row>
    <row r="2505" s="2" customFormat="1" ht="16.8" customHeight="1">
      <c r="A2505" s="38"/>
      <c r="B2505" s="44"/>
      <c r="C2505" s="302" t="s">
        <v>239</v>
      </c>
      <c r="D2505" s="302" t="s">
        <v>1343</v>
      </c>
      <c r="E2505" s="17" t="s">
        <v>19</v>
      </c>
      <c r="F2505" s="303">
        <v>98</v>
      </c>
      <c r="G2505" s="38"/>
      <c r="H2505" s="44"/>
    </row>
    <row r="2506" s="2" customFormat="1" ht="16.8" customHeight="1">
      <c r="A2506" s="38"/>
      <c r="B2506" s="44"/>
      <c r="C2506" s="304" t="s">
        <v>6864</v>
      </c>
      <c r="D2506" s="38"/>
      <c r="E2506" s="38"/>
      <c r="F2506" s="38"/>
      <c r="G2506" s="38"/>
      <c r="H2506" s="44"/>
    </row>
    <row r="2507" s="2" customFormat="1" ht="16.8" customHeight="1">
      <c r="A2507" s="38"/>
      <c r="B2507" s="44"/>
      <c r="C2507" s="302" t="s">
        <v>4602</v>
      </c>
      <c r="D2507" s="302" t="s">
        <v>4603</v>
      </c>
      <c r="E2507" s="17" t="s">
        <v>391</v>
      </c>
      <c r="F2507" s="303">
        <v>98</v>
      </c>
      <c r="G2507" s="38"/>
      <c r="H2507" s="44"/>
    </row>
    <row r="2508" s="2" customFormat="1" ht="16.8" customHeight="1">
      <c r="A2508" s="38"/>
      <c r="B2508" s="44"/>
      <c r="C2508" s="298" t="s">
        <v>596</v>
      </c>
      <c r="D2508" s="299" t="s">
        <v>596</v>
      </c>
      <c r="E2508" s="300" t="s">
        <v>19</v>
      </c>
      <c r="F2508" s="301">
        <v>26.800000000000001</v>
      </c>
      <c r="G2508" s="38"/>
      <c r="H2508" s="44"/>
    </row>
    <row r="2509" s="2" customFormat="1" ht="16.8" customHeight="1">
      <c r="A2509" s="38"/>
      <c r="B2509" s="44"/>
      <c r="C2509" s="302" t="s">
        <v>596</v>
      </c>
      <c r="D2509" s="302" t="s">
        <v>4635</v>
      </c>
      <c r="E2509" s="17" t="s">
        <v>19</v>
      </c>
      <c r="F2509" s="303">
        <v>26.800000000000001</v>
      </c>
      <c r="G2509" s="38"/>
      <c r="H2509" s="44"/>
    </row>
    <row r="2510" s="2" customFormat="1" ht="16.8" customHeight="1">
      <c r="A2510" s="38"/>
      <c r="B2510" s="44"/>
      <c r="C2510" s="304" t="s">
        <v>6864</v>
      </c>
      <c r="D2510" s="38"/>
      <c r="E2510" s="38"/>
      <c r="F2510" s="38"/>
      <c r="G2510" s="38"/>
      <c r="H2510" s="44"/>
    </row>
    <row r="2511" s="2" customFormat="1" ht="16.8" customHeight="1">
      <c r="A2511" s="38"/>
      <c r="B2511" s="44"/>
      <c r="C2511" s="302" t="s">
        <v>4632</v>
      </c>
      <c r="D2511" s="302" t="s">
        <v>4633</v>
      </c>
      <c r="E2511" s="17" t="s">
        <v>293</v>
      </c>
      <c r="F2511" s="303">
        <v>26.800000000000001</v>
      </c>
      <c r="G2511" s="38"/>
      <c r="H2511" s="44"/>
    </row>
    <row r="2512" s="2" customFormat="1" ht="16.8" customHeight="1">
      <c r="A2512" s="38"/>
      <c r="B2512" s="44"/>
      <c r="C2512" s="298" t="s">
        <v>610</v>
      </c>
      <c r="D2512" s="299" t="s">
        <v>610</v>
      </c>
      <c r="E2512" s="300" t="s">
        <v>19</v>
      </c>
      <c r="F2512" s="301">
        <v>261.22300000000001</v>
      </c>
      <c r="G2512" s="38"/>
      <c r="H2512" s="44"/>
    </row>
    <row r="2513" s="2" customFormat="1" ht="16.8" customHeight="1">
      <c r="A2513" s="38"/>
      <c r="B2513" s="44"/>
      <c r="C2513" s="302" t="s">
        <v>610</v>
      </c>
      <c r="D2513" s="302" t="s">
        <v>4642</v>
      </c>
      <c r="E2513" s="17" t="s">
        <v>19</v>
      </c>
      <c r="F2513" s="303">
        <v>261.22300000000001</v>
      </c>
      <c r="G2513" s="38"/>
      <c r="H2513" s="44"/>
    </row>
    <row r="2514" s="2" customFormat="1" ht="16.8" customHeight="1">
      <c r="A2514" s="38"/>
      <c r="B2514" s="44"/>
      <c r="C2514" s="304" t="s">
        <v>6864</v>
      </c>
      <c r="D2514" s="38"/>
      <c r="E2514" s="38"/>
      <c r="F2514" s="38"/>
      <c r="G2514" s="38"/>
      <c r="H2514" s="44"/>
    </row>
    <row r="2515" s="2" customFormat="1" ht="16.8" customHeight="1">
      <c r="A2515" s="38"/>
      <c r="B2515" s="44"/>
      <c r="C2515" s="302" t="s">
        <v>4153</v>
      </c>
      <c r="D2515" s="302" t="s">
        <v>4154</v>
      </c>
      <c r="E2515" s="17" t="s">
        <v>299</v>
      </c>
      <c r="F2515" s="303">
        <v>261.22300000000001</v>
      </c>
      <c r="G2515" s="38"/>
      <c r="H2515" s="44"/>
    </row>
    <row r="2516" s="2" customFormat="1" ht="16.8" customHeight="1">
      <c r="A2516" s="38"/>
      <c r="B2516" s="44"/>
      <c r="C2516" s="298" t="s">
        <v>620</v>
      </c>
      <c r="D2516" s="299" t="s">
        <v>620</v>
      </c>
      <c r="E2516" s="300" t="s">
        <v>19</v>
      </c>
      <c r="F2516" s="301">
        <v>38.299999999999997</v>
      </c>
      <c r="G2516" s="38"/>
      <c r="H2516" s="44"/>
    </row>
    <row r="2517" s="2" customFormat="1" ht="16.8" customHeight="1">
      <c r="A2517" s="38"/>
      <c r="B2517" s="44"/>
      <c r="C2517" s="302" t="s">
        <v>620</v>
      </c>
      <c r="D2517" s="302" t="s">
        <v>4645</v>
      </c>
      <c r="E2517" s="17" t="s">
        <v>19</v>
      </c>
      <c r="F2517" s="303">
        <v>38.299999999999997</v>
      </c>
      <c r="G2517" s="38"/>
      <c r="H2517" s="44"/>
    </row>
    <row r="2518" s="2" customFormat="1" ht="16.8" customHeight="1">
      <c r="A2518" s="38"/>
      <c r="B2518" s="44"/>
      <c r="C2518" s="304" t="s">
        <v>6864</v>
      </c>
      <c r="D2518" s="38"/>
      <c r="E2518" s="38"/>
      <c r="F2518" s="38"/>
      <c r="G2518" s="38"/>
      <c r="H2518" s="44"/>
    </row>
    <row r="2519" s="2" customFormat="1" ht="16.8" customHeight="1">
      <c r="A2519" s="38"/>
      <c r="B2519" s="44"/>
      <c r="C2519" s="302" t="s">
        <v>4156</v>
      </c>
      <c r="D2519" s="302" t="s">
        <v>6917</v>
      </c>
      <c r="E2519" s="17" t="s">
        <v>299</v>
      </c>
      <c r="F2519" s="303">
        <v>38.299999999999997</v>
      </c>
      <c r="G2519" s="38"/>
      <c r="H2519" s="44"/>
    </row>
    <row r="2520" s="2" customFormat="1" ht="16.8" customHeight="1">
      <c r="A2520" s="38"/>
      <c r="B2520" s="44"/>
      <c r="C2520" s="298" t="s">
        <v>637</v>
      </c>
      <c r="D2520" s="299" t="s">
        <v>637</v>
      </c>
      <c r="E2520" s="300" t="s">
        <v>19</v>
      </c>
      <c r="F2520" s="301">
        <v>74.308000000000007</v>
      </c>
      <c r="G2520" s="38"/>
      <c r="H2520" s="44"/>
    </row>
    <row r="2521" s="2" customFormat="1" ht="16.8" customHeight="1">
      <c r="A2521" s="38"/>
      <c r="B2521" s="44"/>
      <c r="C2521" s="302" t="s">
        <v>637</v>
      </c>
      <c r="D2521" s="302" t="s">
        <v>4651</v>
      </c>
      <c r="E2521" s="17" t="s">
        <v>19</v>
      </c>
      <c r="F2521" s="303">
        <v>74.308000000000007</v>
      </c>
      <c r="G2521" s="38"/>
      <c r="H2521" s="44"/>
    </row>
    <row r="2522" s="2" customFormat="1" ht="16.8" customHeight="1">
      <c r="A2522" s="38"/>
      <c r="B2522" s="44"/>
      <c r="C2522" s="304" t="s">
        <v>6864</v>
      </c>
      <c r="D2522" s="38"/>
      <c r="E2522" s="38"/>
      <c r="F2522" s="38"/>
      <c r="G2522" s="38"/>
      <c r="H2522" s="44"/>
    </row>
    <row r="2523" s="2" customFormat="1" ht="16.8" customHeight="1">
      <c r="A2523" s="38"/>
      <c r="B2523" s="44"/>
      <c r="C2523" s="302" t="s">
        <v>4648</v>
      </c>
      <c r="D2523" s="302" t="s">
        <v>4649</v>
      </c>
      <c r="E2523" s="17" t="s">
        <v>341</v>
      </c>
      <c r="F2523" s="303">
        <v>74.308000000000007</v>
      </c>
      <c r="G2523" s="38"/>
      <c r="H2523" s="44"/>
    </row>
    <row r="2524" s="2" customFormat="1" ht="16.8" customHeight="1">
      <c r="A2524" s="38"/>
      <c r="B2524" s="44"/>
      <c r="C2524" s="298" t="s">
        <v>648</v>
      </c>
      <c r="D2524" s="299" t="s">
        <v>648</v>
      </c>
      <c r="E2524" s="300" t="s">
        <v>19</v>
      </c>
      <c r="F2524" s="301">
        <v>45.695999999999998</v>
      </c>
      <c r="G2524" s="38"/>
      <c r="H2524" s="44"/>
    </row>
    <row r="2525" s="2" customFormat="1" ht="16.8" customHeight="1">
      <c r="A2525" s="38"/>
      <c r="B2525" s="44"/>
      <c r="C2525" s="302" t="s">
        <v>648</v>
      </c>
      <c r="D2525" s="302" t="s">
        <v>4654</v>
      </c>
      <c r="E2525" s="17" t="s">
        <v>19</v>
      </c>
      <c r="F2525" s="303">
        <v>45.695999999999998</v>
      </c>
      <c r="G2525" s="38"/>
      <c r="H2525" s="44"/>
    </row>
    <row r="2526" s="2" customFormat="1" ht="16.8" customHeight="1">
      <c r="A2526" s="38"/>
      <c r="B2526" s="44"/>
      <c r="C2526" s="304" t="s">
        <v>6864</v>
      </c>
      <c r="D2526" s="38"/>
      <c r="E2526" s="38"/>
      <c r="F2526" s="38"/>
      <c r="G2526" s="38"/>
      <c r="H2526" s="44"/>
    </row>
    <row r="2527" s="2" customFormat="1" ht="16.8" customHeight="1">
      <c r="A2527" s="38"/>
      <c r="B2527" s="44"/>
      <c r="C2527" s="302" t="s">
        <v>4197</v>
      </c>
      <c r="D2527" s="302" t="s">
        <v>4198</v>
      </c>
      <c r="E2527" s="17" t="s">
        <v>4199</v>
      </c>
      <c r="F2527" s="303">
        <v>96.911000000000001</v>
      </c>
      <c r="G2527" s="38"/>
      <c r="H2527" s="44"/>
    </row>
    <row r="2528" s="2" customFormat="1" ht="16.8" customHeight="1">
      <c r="A2528" s="38"/>
      <c r="B2528" s="44"/>
      <c r="C2528" s="298" t="s">
        <v>657</v>
      </c>
      <c r="D2528" s="299" t="s">
        <v>657</v>
      </c>
      <c r="E2528" s="300" t="s">
        <v>19</v>
      </c>
      <c r="F2528" s="301">
        <v>14.071999999999999</v>
      </c>
      <c r="G2528" s="38"/>
      <c r="H2528" s="44"/>
    </row>
    <row r="2529" s="2" customFormat="1" ht="16.8" customHeight="1">
      <c r="A2529" s="38"/>
      <c r="B2529" s="44"/>
      <c r="C2529" s="302" t="s">
        <v>657</v>
      </c>
      <c r="D2529" s="302" t="s">
        <v>4658</v>
      </c>
      <c r="E2529" s="17" t="s">
        <v>19</v>
      </c>
      <c r="F2529" s="303">
        <v>14.071999999999999</v>
      </c>
      <c r="G2529" s="38"/>
      <c r="H2529" s="44"/>
    </row>
    <row r="2530" s="2" customFormat="1" ht="16.8" customHeight="1">
      <c r="A2530" s="38"/>
      <c r="B2530" s="44"/>
      <c r="C2530" s="304" t="s">
        <v>6864</v>
      </c>
      <c r="D2530" s="38"/>
      <c r="E2530" s="38"/>
      <c r="F2530" s="38"/>
      <c r="G2530" s="38"/>
      <c r="H2530" s="44"/>
    </row>
    <row r="2531" s="2" customFormat="1" ht="16.8" customHeight="1">
      <c r="A2531" s="38"/>
      <c r="B2531" s="44"/>
      <c r="C2531" s="302" t="s">
        <v>4234</v>
      </c>
      <c r="D2531" s="302" t="s">
        <v>4235</v>
      </c>
      <c r="E2531" s="17" t="s">
        <v>302</v>
      </c>
      <c r="F2531" s="303">
        <v>14.071999999999999</v>
      </c>
      <c r="G2531" s="38"/>
      <c r="H2531" s="44"/>
    </row>
    <row r="2532" s="2" customFormat="1" ht="16.8" customHeight="1">
      <c r="A2532" s="38"/>
      <c r="B2532" s="44"/>
      <c r="C2532" s="298" t="s">
        <v>663</v>
      </c>
      <c r="D2532" s="299" t="s">
        <v>663</v>
      </c>
      <c r="E2532" s="300" t="s">
        <v>19</v>
      </c>
      <c r="F2532" s="301">
        <v>31.997</v>
      </c>
      <c r="G2532" s="38"/>
      <c r="H2532" s="44"/>
    </row>
    <row r="2533" s="2" customFormat="1" ht="16.8" customHeight="1">
      <c r="A2533" s="38"/>
      <c r="B2533" s="44"/>
      <c r="C2533" s="302" t="s">
        <v>663</v>
      </c>
      <c r="D2533" s="302" t="s">
        <v>4661</v>
      </c>
      <c r="E2533" s="17" t="s">
        <v>19</v>
      </c>
      <c r="F2533" s="303">
        <v>31.997</v>
      </c>
      <c r="G2533" s="38"/>
      <c r="H2533" s="44"/>
    </row>
    <row r="2534" s="2" customFormat="1" ht="16.8" customHeight="1">
      <c r="A2534" s="38"/>
      <c r="B2534" s="44"/>
      <c r="C2534" s="304" t="s">
        <v>6864</v>
      </c>
      <c r="D2534" s="38"/>
      <c r="E2534" s="38"/>
      <c r="F2534" s="38"/>
      <c r="G2534" s="38"/>
      <c r="H2534" s="44"/>
    </row>
    <row r="2535" s="2" customFormat="1" ht="16.8" customHeight="1">
      <c r="A2535" s="38"/>
      <c r="B2535" s="44"/>
      <c r="C2535" s="302" t="s">
        <v>4300</v>
      </c>
      <c r="D2535" s="302" t="s">
        <v>4301</v>
      </c>
      <c r="E2535" s="17" t="s">
        <v>299</v>
      </c>
      <c r="F2535" s="303">
        <v>63.680999999999997</v>
      </c>
      <c r="G2535" s="38"/>
      <c r="H2535" s="44"/>
    </row>
    <row r="2536" s="2" customFormat="1" ht="16.8" customHeight="1">
      <c r="A2536" s="38"/>
      <c r="B2536" s="44"/>
      <c r="C2536" s="298" t="s">
        <v>1641</v>
      </c>
      <c r="D2536" s="299" t="s">
        <v>1641</v>
      </c>
      <c r="E2536" s="300" t="s">
        <v>19</v>
      </c>
      <c r="F2536" s="301">
        <v>7.6600000000000001</v>
      </c>
      <c r="G2536" s="38"/>
      <c r="H2536" s="44"/>
    </row>
    <row r="2537" s="2" customFormat="1" ht="16.8" customHeight="1">
      <c r="A2537" s="38"/>
      <c r="B2537" s="44"/>
      <c r="C2537" s="302" t="s">
        <v>1641</v>
      </c>
      <c r="D2537" s="302" t="s">
        <v>4666</v>
      </c>
      <c r="E2537" s="17" t="s">
        <v>19</v>
      </c>
      <c r="F2537" s="303">
        <v>7.6600000000000001</v>
      </c>
      <c r="G2537" s="38"/>
      <c r="H2537" s="44"/>
    </row>
    <row r="2538" s="2" customFormat="1" ht="16.8" customHeight="1">
      <c r="A2538" s="38"/>
      <c r="B2538" s="44"/>
      <c r="C2538" s="304" t="s">
        <v>6864</v>
      </c>
      <c r="D2538" s="38"/>
      <c r="E2538" s="38"/>
      <c r="F2538" s="38"/>
      <c r="G2538" s="38"/>
      <c r="H2538" s="44"/>
    </row>
    <row r="2539" s="2" customFormat="1" ht="16.8" customHeight="1">
      <c r="A2539" s="38"/>
      <c r="B2539" s="44"/>
      <c r="C2539" s="302" t="s">
        <v>4237</v>
      </c>
      <c r="D2539" s="302" t="s">
        <v>4238</v>
      </c>
      <c r="E2539" s="17" t="s">
        <v>341</v>
      </c>
      <c r="F2539" s="303">
        <v>7.6600000000000001</v>
      </c>
      <c r="G2539" s="38"/>
      <c r="H2539" s="44"/>
    </row>
    <row r="2540" s="2" customFormat="1" ht="16.8" customHeight="1">
      <c r="A2540" s="38"/>
      <c r="B2540" s="44"/>
      <c r="C2540" s="298" t="s">
        <v>408</v>
      </c>
      <c r="D2540" s="299" t="s">
        <v>408</v>
      </c>
      <c r="E2540" s="300" t="s">
        <v>19</v>
      </c>
      <c r="F2540" s="301">
        <v>324.904</v>
      </c>
      <c r="G2540" s="38"/>
      <c r="H2540" s="44"/>
    </row>
    <row r="2541" s="2" customFormat="1" ht="16.8" customHeight="1">
      <c r="A2541" s="38"/>
      <c r="B2541" s="44"/>
      <c r="C2541" s="302" t="s">
        <v>408</v>
      </c>
      <c r="D2541" s="302" t="s">
        <v>4669</v>
      </c>
      <c r="E2541" s="17" t="s">
        <v>19</v>
      </c>
      <c r="F2541" s="303">
        <v>324.904</v>
      </c>
      <c r="G2541" s="38"/>
      <c r="H2541" s="44"/>
    </row>
    <row r="2542" s="2" customFormat="1" ht="16.8" customHeight="1">
      <c r="A2542" s="38"/>
      <c r="B2542" s="44"/>
      <c r="C2542" s="304" t="s">
        <v>6864</v>
      </c>
      <c r="D2542" s="38"/>
      <c r="E2542" s="38"/>
      <c r="F2542" s="38"/>
      <c r="G2542" s="38"/>
      <c r="H2542" s="44"/>
    </row>
    <row r="2543" s="2" customFormat="1" ht="16.8" customHeight="1">
      <c r="A2543" s="38"/>
      <c r="B2543" s="44"/>
      <c r="C2543" s="302" t="s">
        <v>4353</v>
      </c>
      <c r="D2543" s="302" t="s">
        <v>4354</v>
      </c>
      <c r="E2543" s="17" t="s">
        <v>299</v>
      </c>
      <c r="F2543" s="303">
        <v>324.904</v>
      </c>
      <c r="G2543" s="38"/>
      <c r="H2543" s="44"/>
    </row>
    <row r="2544" s="2" customFormat="1" ht="16.8" customHeight="1">
      <c r="A2544" s="38"/>
      <c r="B2544" s="44"/>
      <c r="C2544" s="298" t="s">
        <v>1749</v>
      </c>
      <c r="D2544" s="299" t="s">
        <v>1749</v>
      </c>
      <c r="E2544" s="300" t="s">
        <v>19</v>
      </c>
      <c r="F2544" s="301">
        <v>76.599999999999994</v>
      </c>
      <c r="G2544" s="38"/>
      <c r="H2544" s="44"/>
    </row>
    <row r="2545" s="2" customFormat="1" ht="16.8" customHeight="1">
      <c r="A2545" s="38"/>
      <c r="B2545" s="44"/>
      <c r="C2545" s="302" t="s">
        <v>1749</v>
      </c>
      <c r="D2545" s="302" t="s">
        <v>4673</v>
      </c>
      <c r="E2545" s="17" t="s">
        <v>19</v>
      </c>
      <c r="F2545" s="303">
        <v>76.599999999999994</v>
      </c>
      <c r="G2545" s="38"/>
      <c r="H2545" s="44"/>
    </row>
    <row r="2546" s="2" customFormat="1" ht="16.8" customHeight="1">
      <c r="A2546" s="38"/>
      <c r="B2546" s="44"/>
      <c r="C2546" s="304" t="s">
        <v>6864</v>
      </c>
      <c r="D2546" s="38"/>
      <c r="E2546" s="38"/>
      <c r="F2546" s="38"/>
      <c r="G2546" s="38"/>
      <c r="H2546" s="44"/>
    </row>
    <row r="2547" s="2" customFormat="1" ht="16.8" customHeight="1">
      <c r="A2547" s="38"/>
      <c r="B2547" s="44"/>
      <c r="C2547" s="302" t="s">
        <v>4331</v>
      </c>
      <c r="D2547" s="302" t="s">
        <v>4332</v>
      </c>
      <c r="E2547" s="17" t="s">
        <v>341</v>
      </c>
      <c r="F2547" s="303">
        <v>76.599999999999994</v>
      </c>
      <c r="G2547" s="38"/>
      <c r="H2547" s="44"/>
    </row>
    <row r="2548" s="2" customFormat="1" ht="16.8" customHeight="1">
      <c r="A2548" s="38"/>
      <c r="B2548" s="44"/>
      <c r="C2548" s="298" t="s">
        <v>780</v>
      </c>
      <c r="D2548" s="299" t="s">
        <v>780</v>
      </c>
      <c r="E2548" s="300" t="s">
        <v>19</v>
      </c>
      <c r="F2548" s="301">
        <v>35.5</v>
      </c>
      <c r="G2548" s="38"/>
      <c r="H2548" s="44"/>
    </row>
    <row r="2549" s="2" customFormat="1" ht="16.8" customHeight="1">
      <c r="A2549" s="38"/>
      <c r="B2549" s="44"/>
      <c r="C2549" s="302" t="s">
        <v>780</v>
      </c>
      <c r="D2549" s="302" t="s">
        <v>4696</v>
      </c>
      <c r="E2549" s="17" t="s">
        <v>19</v>
      </c>
      <c r="F2549" s="303">
        <v>35.5</v>
      </c>
      <c r="G2549" s="38"/>
      <c r="H2549" s="44"/>
    </row>
    <row r="2550" s="2" customFormat="1" ht="16.8" customHeight="1">
      <c r="A2550" s="38"/>
      <c r="B2550" s="44"/>
      <c r="C2550" s="304" t="s">
        <v>6864</v>
      </c>
      <c r="D2550" s="38"/>
      <c r="E2550" s="38"/>
      <c r="F2550" s="38"/>
      <c r="G2550" s="38"/>
      <c r="H2550" s="44"/>
    </row>
    <row r="2551" s="2" customFormat="1" ht="16.8" customHeight="1">
      <c r="A2551" s="38"/>
      <c r="B2551" s="44"/>
      <c r="C2551" s="302" t="s">
        <v>4438</v>
      </c>
      <c r="D2551" s="302" t="s">
        <v>4439</v>
      </c>
      <c r="E2551" s="17" t="s">
        <v>299</v>
      </c>
      <c r="F2551" s="303">
        <v>44.5</v>
      </c>
      <c r="G2551" s="38"/>
      <c r="H2551" s="44"/>
    </row>
    <row r="2552" s="2" customFormat="1" ht="16.8" customHeight="1">
      <c r="A2552" s="38"/>
      <c r="B2552" s="44"/>
      <c r="C2552" s="298" t="s">
        <v>788</v>
      </c>
      <c r="D2552" s="299" t="s">
        <v>788</v>
      </c>
      <c r="E2552" s="300" t="s">
        <v>19</v>
      </c>
      <c r="F2552" s="301">
        <v>35.5</v>
      </c>
      <c r="G2552" s="38"/>
      <c r="H2552" s="44"/>
    </row>
    <row r="2553" s="2" customFormat="1" ht="16.8" customHeight="1">
      <c r="A2553" s="38"/>
      <c r="B2553" s="44"/>
      <c r="C2553" s="302" t="s">
        <v>788</v>
      </c>
      <c r="D2553" s="302" t="s">
        <v>4696</v>
      </c>
      <c r="E2553" s="17" t="s">
        <v>19</v>
      </c>
      <c r="F2553" s="303">
        <v>35.5</v>
      </c>
      <c r="G2553" s="38"/>
      <c r="H2553" s="44"/>
    </row>
    <row r="2554" s="2" customFormat="1" ht="16.8" customHeight="1">
      <c r="A2554" s="38"/>
      <c r="B2554" s="44"/>
      <c r="C2554" s="304" t="s">
        <v>6864</v>
      </c>
      <c r="D2554" s="38"/>
      <c r="E2554" s="38"/>
      <c r="F2554" s="38"/>
      <c r="G2554" s="38"/>
      <c r="H2554" s="44"/>
    </row>
    <row r="2555" s="2" customFormat="1" ht="16.8" customHeight="1">
      <c r="A2555" s="38"/>
      <c r="B2555" s="44"/>
      <c r="C2555" s="302" t="s">
        <v>4450</v>
      </c>
      <c r="D2555" s="302" t="s">
        <v>4451</v>
      </c>
      <c r="E2555" s="17" t="s">
        <v>299</v>
      </c>
      <c r="F2555" s="303">
        <v>35.5</v>
      </c>
      <c r="G2555" s="38"/>
      <c r="H2555" s="44"/>
    </row>
    <row r="2556" s="2" customFormat="1" ht="16.8" customHeight="1">
      <c r="A2556" s="38"/>
      <c r="B2556" s="44"/>
      <c r="C2556" s="298" t="s">
        <v>799</v>
      </c>
      <c r="D2556" s="299" t="s">
        <v>799</v>
      </c>
      <c r="E2556" s="300" t="s">
        <v>19</v>
      </c>
      <c r="F2556" s="301">
        <v>9</v>
      </c>
      <c r="G2556" s="38"/>
      <c r="H2556" s="44"/>
    </row>
    <row r="2557" s="2" customFormat="1" ht="16.8" customHeight="1">
      <c r="A2557" s="38"/>
      <c r="B2557" s="44"/>
      <c r="C2557" s="302" t="s">
        <v>799</v>
      </c>
      <c r="D2557" s="302" t="s">
        <v>4697</v>
      </c>
      <c r="E2557" s="17" t="s">
        <v>19</v>
      </c>
      <c r="F2557" s="303">
        <v>9</v>
      </c>
      <c r="G2557" s="38"/>
      <c r="H2557" s="44"/>
    </row>
    <row r="2558" s="2" customFormat="1" ht="16.8" customHeight="1">
      <c r="A2558" s="38"/>
      <c r="B2558" s="44"/>
      <c r="C2558" s="304" t="s">
        <v>6864</v>
      </c>
      <c r="D2558" s="38"/>
      <c r="E2558" s="38"/>
      <c r="F2558" s="38"/>
      <c r="G2558" s="38"/>
      <c r="H2558" s="44"/>
    </row>
    <row r="2559" s="2" customFormat="1" ht="16.8" customHeight="1">
      <c r="A2559" s="38"/>
      <c r="B2559" s="44"/>
      <c r="C2559" s="302" t="s">
        <v>4460</v>
      </c>
      <c r="D2559" s="302" t="s">
        <v>4461</v>
      </c>
      <c r="E2559" s="17" t="s">
        <v>299</v>
      </c>
      <c r="F2559" s="303">
        <v>9</v>
      </c>
      <c r="G2559" s="38"/>
      <c r="H2559" s="44"/>
    </row>
    <row r="2560" s="2" customFormat="1" ht="16.8" customHeight="1">
      <c r="A2560" s="38"/>
      <c r="B2560" s="44"/>
      <c r="C2560" s="298" t="s">
        <v>427</v>
      </c>
      <c r="D2560" s="299" t="s">
        <v>427</v>
      </c>
      <c r="E2560" s="300" t="s">
        <v>19</v>
      </c>
      <c r="F2560" s="301">
        <v>1044.8920000000001</v>
      </c>
      <c r="G2560" s="38"/>
      <c r="H2560" s="44"/>
    </row>
    <row r="2561" s="2" customFormat="1" ht="16.8" customHeight="1">
      <c r="A2561" s="38"/>
      <c r="B2561" s="44"/>
      <c r="C2561" s="302" t="s">
        <v>427</v>
      </c>
      <c r="D2561" s="302" t="s">
        <v>4712</v>
      </c>
      <c r="E2561" s="17" t="s">
        <v>19</v>
      </c>
      <c r="F2561" s="303">
        <v>1044.8920000000001</v>
      </c>
      <c r="G2561" s="38"/>
      <c r="H2561" s="44"/>
    </row>
    <row r="2562" s="2" customFormat="1" ht="16.8" customHeight="1">
      <c r="A2562" s="38"/>
      <c r="B2562" s="44"/>
      <c r="C2562" s="304" t="s">
        <v>6864</v>
      </c>
      <c r="D2562" s="38"/>
      <c r="E2562" s="38"/>
      <c r="F2562" s="38"/>
      <c r="G2562" s="38"/>
      <c r="H2562" s="44"/>
    </row>
    <row r="2563" s="2" customFormat="1" ht="16.8" customHeight="1">
      <c r="A2563" s="38"/>
      <c r="B2563" s="44"/>
      <c r="C2563" s="302" t="s">
        <v>4494</v>
      </c>
      <c r="D2563" s="302" t="s">
        <v>4495</v>
      </c>
      <c r="E2563" s="17" t="s">
        <v>299</v>
      </c>
      <c r="F2563" s="303">
        <v>1044.8920000000001</v>
      </c>
      <c r="G2563" s="38"/>
      <c r="H2563" s="44"/>
    </row>
    <row r="2564" s="2" customFormat="1" ht="16.8" customHeight="1">
      <c r="A2564" s="38"/>
      <c r="B2564" s="44"/>
      <c r="C2564" s="298" t="s">
        <v>851</v>
      </c>
      <c r="D2564" s="299" t="s">
        <v>851</v>
      </c>
      <c r="E2564" s="300" t="s">
        <v>19</v>
      </c>
      <c r="F2564" s="301">
        <v>0.26100000000000001</v>
      </c>
      <c r="G2564" s="38"/>
      <c r="H2564" s="44"/>
    </row>
    <row r="2565" s="2" customFormat="1" ht="16.8" customHeight="1">
      <c r="A2565" s="38"/>
      <c r="B2565" s="44"/>
      <c r="C2565" s="302" t="s">
        <v>851</v>
      </c>
      <c r="D2565" s="302" t="s">
        <v>4716</v>
      </c>
      <c r="E2565" s="17" t="s">
        <v>19</v>
      </c>
      <c r="F2565" s="303">
        <v>0.26100000000000001</v>
      </c>
      <c r="G2565" s="38"/>
      <c r="H2565" s="44"/>
    </row>
    <row r="2566" s="2" customFormat="1" ht="16.8" customHeight="1">
      <c r="A2566" s="38"/>
      <c r="B2566" s="44"/>
      <c r="C2566" s="304" t="s">
        <v>6864</v>
      </c>
      <c r="D2566" s="38"/>
      <c r="E2566" s="38"/>
      <c r="F2566" s="38"/>
      <c r="G2566" s="38"/>
      <c r="H2566" s="44"/>
    </row>
    <row r="2567" s="2" customFormat="1" ht="16.8" customHeight="1">
      <c r="A2567" s="38"/>
      <c r="B2567" s="44"/>
      <c r="C2567" s="302" t="s">
        <v>4508</v>
      </c>
      <c r="D2567" s="302" t="s">
        <v>4509</v>
      </c>
      <c r="E2567" s="17" t="s">
        <v>4350</v>
      </c>
      <c r="F2567" s="303">
        <v>0.26100000000000001</v>
      </c>
      <c r="G2567" s="38"/>
      <c r="H2567" s="44"/>
    </row>
    <row r="2568" s="2" customFormat="1" ht="16.8" customHeight="1">
      <c r="A2568" s="38"/>
      <c r="B2568" s="44"/>
      <c r="C2568" s="298" t="s">
        <v>2913</v>
      </c>
      <c r="D2568" s="299" t="s">
        <v>2913</v>
      </c>
      <c r="E2568" s="300" t="s">
        <v>19</v>
      </c>
      <c r="F2568" s="301">
        <v>34.799999999999997</v>
      </c>
      <c r="G2568" s="38"/>
      <c r="H2568" s="44"/>
    </row>
    <row r="2569" s="2" customFormat="1" ht="16.8" customHeight="1">
      <c r="A2569" s="38"/>
      <c r="B2569" s="44"/>
      <c r="C2569" s="302" t="s">
        <v>2913</v>
      </c>
      <c r="D2569" s="302" t="s">
        <v>4721</v>
      </c>
      <c r="E2569" s="17" t="s">
        <v>19</v>
      </c>
      <c r="F2569" s="303">
        <v>34.799999999999997</v>
      </c>
      <c r="G2569" s="38"/>
      <c r="H2569" s="44"/>
    </row>
    <row r="2570" s="2" customFormat="1" ht="16.8" customHeight="1">
      <c r="A2570" s="38"/>
      <c r="B2570" s="44"/>
      <c r="C2570" s="304" t="s">
        <v>6864</v>
      </c>
      <c r="D2570" s="38"/>
      <c r="E2570" s="38"/>
      <c r="F2570" s="38"/>
      <c r="G2570" s="38"/>
      <c r="H2570" s="44"/>
    </row>
    <row r="2571" s="2" customFormat="1" ht="16.8" customHeight="1">
      <c r="A2571" s="38"/>
      <c r="B2571" s="44"/>
      <c r="C2571" s="302" t="s">
        <v>4530</v>
      </c>
      <c r="D2571" s="302" t="s">
        <v>4531</v>
      </c>
      <c r="E2571" s="17" t="s">
        <v>299</v>
      </c>
      <c r="F2571" s="303">
        <v>34.799999999999997</v>
      </c>
      <c r="G2571" s="38"/>
      <c r="H2571" s="44"/>
    </row>
    <row r="2572" s="2" customFormat="1" ht="16.8" customHeight="1">
      <c r="A2572" s="38"/>
      <c r="B2572" s="44"/>
      <c r="C2572" s="298" t="s">
        <v>358</v>
      </c>
      <c r="D2572" s="299" t="s">
        <v>358</v>
      </c>
      <c r="E2572" s="300" t="s">
        <v>19</v>
      </c>
      <c r="F2572" s="301">
        <v>169.19999999999999</v>
      </c>
      <c r="G2572" s="38"/>
      <c r="H2572" s="44"/>
    </row>
    <row r="2573" s="2" customFormat="1" ht="16.8" customHeight="1">
      <c r="A2573" s="38"/>
      <c r="B2573" s="44"/>
      <c r="C2573" s="302" t="s">
        <v>358</v>
      </c>
      <c r="D2573" s="302" t="s">
        <v>4620</v>
      </c>
      <c r="E2573" s="17" t="s">
        <v>19</v>
      </c>
      <c r="F2573" s="303">
        <v>169.19999999999999</v>
      </c>
      <c r="G2573" s="38"/>
      <c r="H2573" s="44"/>
    </row>
    <row r="2574" s="2" customFormat="1" ht="16.8" customHeight="1">
      <c r="A2574" s="38"/>
      <c r="B2574" s="44"/>
      <c r="C2574" s="304" t="s">
        <v>6864</v>
      </c>
      <c r="D2574" s="38"/>
      <c r="E2574" s="38"/>
      <c r="F2574" s="38"/>
      <c r="G2574" s="38"/>
      <c r="H2574" s="44"/>
    </row>
    <row r="2575" s="2" customFormat="1" ht="16.8" customHeight="1">
      <c r="A2575" s="38"/>
      <c r="B2575" s="44"/>
      <c r="C2575" s="302" t="s">
        <v>2834</v>
      </c>
      <c r="D2575" s="302" t="s">
        <v>4113</v>
      </c>
      <c r="E2575" s="17" t="s">
        <v>391</v>
      </c>
      <c r="F2575" s="303">
        <v>273.80000000000001</v>
      </c>
      <c r="G2575" s="38"/>
      <c r="H2575" s="44"/>
    </row>
    <row r="2576" s="2" customFormat="1" ht="16.8" customHeight="1">
      <c r="A2576" s="38"/>
      <c r="B2576" s="44"/>
      <c r="C2576" s="298" t="s">
        <v>297</v>
      </c>
      <c r="D2576" s="299" t="s">
        <v>297</v>
      </c>
      <c r="E2576" s="300" t="s">
        <v>19</v>
      </c>
      <c r="F2576" s="301">
        <v>98</v>
      </c>
      <c r="G2576" s="38"/>
      <c r="H2576" s="44"/>
    </row>
    <row r="2577" s="2" customFormat="1" ht="16.8" customHeight="1">
      <c r="A2577" s="38"/>
      <c r="B2577" s="44"/>
      <c r="C2577" s="302" t="s">
        <v>297</v>
      </c>
      <c r="D2577" s="302" t="s">
        <v>298</v>
      </c>
      <c r="E2577" s="17" t="s">
        <v>19</v>
      </c>
      <c r="F2577" s="303">
        <v>98</v>
      </c>
      <c r="G2577" s="38"/>
      <c r="H2577" s="44"/>
    </row>
    <row r="2578" s="2" customFormat="1" ht="16.8" customHeight="1">
      <c r="A2578" s="38"/>
      <c r="B2578" s="44"/>
      <c r="C2578" s="298" t="s">
        <v>4636</v>
      </c>
      <c r="D2578" s="299" t="s">
        <v>4636</v>
      </c>
      <c r="E2578" s="300" t="s">
        <v>19</v>
      </c>
      <c r="F2578" s="301">
        <v>26.800000000000001</v>
      </c>
      <c r="G2578" s="38"/>
      <c r="H2578" s="44"/>
    </row>
    <row r="2579" s="2" customFormat="1" ht="16.8" customHeight="1">
      <c r="A2579" s="38"/>
      <c r="B2579" s="44"/>
      <c r="C2579" s="302" t="s">
        <v>4636</v>
      </c>
      <c r="D2579" s="302" t="s">
        <v>4637</v>
      </c>
      <c r="E2579" s="17" t="s">
        <v>19</v>
      </c>
      <c r="F2579" s="303">
        <v>26.800000000000001</v>
      </c>
      <c r="G2579" s="38"/>
      <c r="H2579" s="44"/>
    </row>
    <row r="2580" s="2" customFormat="1" ht="16.8" customHeight="1">
      <c r="A2580" s="38"/>
      <c r="B2580" s="44"/>
      <c r="C2580" s="298" t="s">
        <v>401</v>
      </c>
      <c r="D2580" s="299" t="s">
        <v>401</v>
      </c>
      <c r="E2580" s="300" t="s">
        <v>19</v>
      </c>
      <c r="F2580" s="301">
        <v>261.22300000000001</v>
      </c>
      <c r="G2580" s="38"/>
      <c r="H2580" s="44"/>
    </row>
    <row r="2581" s="2" customFormat="1" ht="16.8" customHeight="1">
      <c r="A2581" s="38"/>
      <c r="B2581" s="44"/>
      <c r="C2581" s="302" t="s">
        <v>401</v>
      </c>
      <c r="D2581" s="302" t="s">
        <v>4643</v>
      </c>
      <c r="E2581" s="17" t="s">
        <v>19</v>
      </c>
      <c r="F2581" s="303">
        <v>261.22300000000001</v>
      </c>
      <c r="G2581" s="38"/>
      <c r="H2581" s="44"/>
    </row>
    <row r="2582" s="2" customFormat="1" ht="16.8" customHeight="1">
      <c r="A2582" s="38"/>
      <c r="B2582" s="44"/>
      <c r="C2582" s="298" t="s">
        <v>403</v>
      </c>
      <c r="D2582" s="299" t="s">
        <v>403</v>
      </c>
      <c r="E2582" s="300" t="s">
        <v>19</v>
      </c>
      <c r="F2582" s="301">
        <v>38.299999999999997</v>
      </c>
      <c r="G2582" s="38"/>
      <c r="H2582" s="44"/>
    </row>
    <row r="2583" s="2" customFormat="1" ht="16.8" customHeight="1">
      <c r="A2583" s="38"/>
      <c r="B2583" s="44"/>
      <c r="C2583" s="302" t="s">
        <v>403</v>
      </c>
      <c r="D2583" s="302" t="s">
        <v>4646</v>
      </c>
      <c r="E2583" s="17" t="s">
        <v>19</v>
      </c>
      <c r="F2583" s="303">
        <v>38.299999999999997</v>
      </c>
      <c r="G2583" s="38"/>
      <c r="H2583" s="44"/>
    </row>
    <row r="2584" s="2" customFormat="1" ht="16.8" customHeight="1">
      <c r="A2584" s="38"/>
      <c r="B2584" s="44"/>
      <c r="C2584" s="298" t="s">
        <v>406</v>
      </c>
      <c r="D2584" s="299" t="s">
        <v>406</v>
      </c>
      <c r="E2584" s="300" t="s">
        <v>19</v>
      </c>
      <c r="F2584" s="301">
        <v>74.308000000000007</v>
      </c>
      <c r="G2584" s="38"/>
      <c r="H2584" s="44"/>
    </row>
    <row r="2585" s="2" customFormat="1" ht="16.8" customHeight="1">
      <c r="A2585" s="38"/>
      <c r="B2585" s="44"/>
      <c r="C2585" s="302" t="s">
        <v>406</v>
      </c>
      <c r="D2585" s="302" t="s">
        <v>4652</v>
      </c>
      <c r="E2585" s="17" t="s">
        <v>19</v>
      </c>
      <c r="F2585" s="303">
        <v>74.308000000000007</v>
      </c>
      <c r="G2585" s="38"/>
      <c r="H2585" s="44"/>
    </row>
    <row r="2586" s="2" customFormat="1" ht="16.8" customHeight="1">
      <c r="A2586" s="38"/>
      <c r="B2586" s="44"/>
      <c r="C2586" s="298" t="s">
        <v>650</v>
      </c>
      <c r="D2586" s="299" t="s">
        <v>650</v>
      </c>
      <c r="E2586" s="300" t="s">
        <v>19</v>
      </c>
      <c r="F2586" s="301">
        <v>51.215000000000003</v>
      </c>
      <c r="G2586" s="38"/>
      <c r="H2586" s="44"/>
    </row>
    <row r="2587" s="2" customFormat="1" ht="16.8" customHeight="1">
      <c r="A2587" s="38"/>
      <c r="B2587" s="44"/>
      <c r="C2587" s="302" t="s">
        <v>650</v>
      </c>
      <c r="D2587" s="302" t="s">
        <v>4655</v>
      </c>
      <c r="E2587" s="17" t="s">
        <v>19</v>
      </c>
      <c r="F2587" s="303">
        <v>51.215000000000003</v>
      </c>
      <c r="G2587" s="38"/>
      <c r="H2587" s="44"/>
    </row>
    <row r="2588" s="2" customFormat="1" ht="16.8" customHeight="1">
      <c r="A2588" s="38"/>
      <c r="B2588" s="44"/>
      <c r="C2588" s="304" t="s">
        <v>6864</v>
      </c>
      <c r="D2588" s="38"/>
      <c r="E2588" s="38"/>
      <c r="F2588" s="38"/>
      <c r="G2588" s="38"/>
      <c r="H2588" s="44"/>
    </row>
    <row r="2589" s="2" customFormat="1" ht="16.8" customHeight="1">
      <c r="A2589" s="38"/>
      <c r="B2589" s="44"/>
      <c r="C2589" s="302" t="s">
        <v>4197</v>
      </c>
      <c r="D2589" s="302" t="s">
        <v>4198</v>
      </c>
      <c r="E2589" s="17" t="s">
        <v>4199</v>
      </c>
      <c r="F2589" s="303">
        <v>96.911000000000001</v>
      </c>
      <c r="G2589" s="38"/>
      <c r="H2589" s="44"/>
    </row>
    <row r="2590" s="2" customFormat="1" ht="16.8" customHeight="1">
      <c r="A2590" s="38"/>
      <c r="B2590" s="44"/>
      <c r="C2590" s="298" t="s">
        <v>2577</v>
      </c>
      <c r="D2590" s="299" t="s">
        <v>2577</v>
      </c>
      <c r="E2590" s="300" t="s">
        <v>19</v>
      </c>
      <c r="F2590" s="301">
        <v>14.071999999999999</v>
      </c>
      <c r="G2590" s="38"/>
      <c r="H2590" s="44"/>
    </row>
    <row r="2591" s="2" customFormat="1" ht="16.8" customHeight="1">
      <c r="A2591" s="38"/>
      <c r="B2591" s="44"/>
      <c r="C2591" s="302" t="s">
        <v>2577</v>
      </c>
      <c r="D2591" s="302" t="s">
        <v>4659</v>
      </c>
      <c r="E2591" s="17" t="s">
        <v>19</v>
      </c>
      <c r="F2591" s="303">
        <v>14.071999999999999</v>
      </c>
      <c r="G2591" s="38"/>
      <c r="H2591" s="44"/>
    </row>
    <row r="2592" s="2" customFormat="1" ht="16.8" customHeight="1">
      <c r="A2592" s="38"/>
      <c r="B2592" s="44"/>
      <c r="C2592" s="298" t="s">
        <v>1736</v>
      </c>
      <c r="D2592" s="299" t="s">
        <v>1736</v>
      </c>
      <c r="E2592" s="300" t="s">
        <v>19</v>
      </c>
      <c r="F2592" s="301">
        <v>31.684000000000001</v>
      </c>
      <c r="G2592" s="38"/>
      <c r="H2592" s="44"/>
    </row>
    <row r="2593" s="2" customFormat="1" ht="16.8" customHeight="1">
      <c r="A2593" s="38"/>
      <c r="B2593" s="44"/>
      <c r="C2593" s="302" t="s">
        <v>1736</v>
      </c>
      <c r="D2593" s="302" t="s">
        <v>4662</v>
      </c>
      <c r="E2593" s="17" t="s">
        <v>19</v>
      </c>
      <c r="F2593" s="303">
        <v>31.684000000000001</v>
      </c>
      <c r="G2593" s="38"/>
      <c r="H2593" s="44"/>
    </row>
    <row r="2594" s="2" customFormat="1" ht="16.8" customHeight="1">
      <c r="A2594" s="38"/>
      <c r="B2594" s="44"/>
      <c r="C2594" s="304" t="s">
        <v>6864</v>
      </c>
      <c r="D2594" s="38"/>
      <c r="E2594" s="38"/>
      <c r="F2594" s="38"/>
      <c r="G2594" s="38"/>
      <c r="H2594" s="44"/>
    </row>
    <row r="2595" s="2" customFormat="1" ht="16.8" customHeight="1">
      <c r="A2595" s="38"/>
      <c r="B2595" s="44"/>
      <c r="C2595" s="302" t="s">
        <v>4300</v>
      </c>
      <c r="D2595" s="302" t="s">
        <v>4301</v>
      </c>
      <c r="E2595" s="17" t="s">
        <v>299</v>
      </c>
      <c r="F2595" s="303">
        <v>63.680999999999997</v>
      </c>
      <c r="G2595" s="38"/>
      <c r="H2595" s="44"/>
    </row>
    <row r="2596" s="2" customFormat="1" ht="16.8" customHeight="1">
      <c r="A2596" s="38"/>
      <c r="B2596" s="44"/>
      <c r="C2596" s="298" t="s">
        <v>2592</v>
      </c>
      <c r="D2596" s="299" t="s">
        <v>2592</v>
      </c>
      <c r="E2596" s="300" t="s">
        <v>19</v>
      </c>
      <c r="F2596" s="301">
        <v>7.6600000000000001</v>
      </c>
      <c r="G2596" s="38"/>
      <c r="H2596" s="44"/>
    </row>
    <row r="2597" s="2" customFormat="1" ht="16.8" customHeight="1">
      <c r="A2597" s="38"/>
      <c r="B2597" s="44"/>
      <c r="C2597" s="302" t="s">
        <v>2592</v>
      </c>
      <c r="D2597" s="302" t="s">
        <v>4112</v>
      </c>
      <c r="E2597" s="17" t="s">
        <v>19</v>
      </c>
      <c r="F2597" s="303">
        <v>7.6600000000000001</v>
      </c>
      <c r="G2597" s="38"/>
      <c r="H2597" s="44"/>
    </row>
    <row r="2598" s="2" customFormat="1" ht="16.8" customHeight="1">
      <c r="A2598" s="38"/>
      <c r="B2598" s="44"/>
      <c r="C2598" s="298" t="s">
        <v>2607</v>
      </c>
      <c r="D2598" s="299" t="s">
        <v>2607</v>
      </c>
      <c r="E2598" s="300" t="s">
        <v>19</v>
      </c>
      <c r="F2598" s="301">
        <v>324.904</v>
      </c>
      <c r="G2598" s="38"/>
      <c r="H2598" s="44"/>
    </row>
    <row r="2599" s="2" customFormat="1" ht="16.8" customHeight="1">
      <c r="A2599" s="38"/>
      <c r="B2599" s="44"/>
      <c r="C2599" s="302" t="s">
        <v>2607</v>
      </c>
      <c r="D2599" s="302" t="s">
        <v>4670</v>
      </c>
      <c r="E2599" s="17" t="s">
        <v>19</v>
      </c>
      <c r="F2599" s="303">
        <v>324.904</v>
      </c>
      <c r="G2599" s="38"/>
      <c r="H2599" s="44"/>
    </row>
    <row r="2600" s="2" customFormat="1" ht="16.8" customHeight="1">
      <c r="A2600" s="38"/>
      <c r="B2600" s="44"/>
      <c r="C2600" s="298" t="s">
        <v>2618</v>
      </c>
      <c r="D2600" s="299" t="s">
        <v>2618</v>
      </c>
      <c r="E2600" s="300" t="s">
        <v>19</v>
      </c>
      <c r="F2600" s="301">
        <v>76.599999999999994</v>
      </c>
      <c r="G2600" s="38"/>
      <c r="H2600" s="44"/>
    </row>
    <row r="2601" s="2" customFormat="1" ht="16.8" customHeight="1">
      <c r="A2601" s="38"/>
      <c r="B2601" s="44"/>
      <c r="C2601" s="302" t="s">
        <v>2618</v>
      </c>
      <c r="D2601" s="302" t="s">
        <v>4674</v>
      </c>
      <c r="E2601" s="17" t="s">
        <v>19</v>
      </c>
      <c r="F2601" s="303">
        <v>76.599999999999994</v>
      </c>
      <c r="G2601" s="38"/>
      <c r="H2601" s="44"/>
    </row>
    <row r="2602" s="2" customFormat="1" ht="16.8" customHeight="1">
      <c r="A2602" s="38"/>
      <c r="B2602" s="44"/>
      <c r="C2602" s="298" t="s">
        <v>4599</v>
      </c>
      <c r="D2602" s="299" t="s">
        <v>4599</v>
      </c>
      <c r="E2602" s="300" t="s">
        <v>19</v>
      </c>
      <c r="F2602" s="301">
        <v>9</v>
      </c>
      <c r="G2602" s="38"/>
      <c r="H2602" s="44"/>
    </row>
    <row r="2603" s="2" customFormat="1" ht="16.8" customHeight="1">
      <c r="A2603" s="38"/>
      <c r="B2603" s="44"/>
      <c r="C2603" s="302" t="s">
        <v>4599</v>
      </c>
      <c r="D2603" s="302" t="s">
        <v>4697</v>
      </c>
      <c r="E2603" s="17" t="s">
        <v>19</v>
      </c>
      <c r="F2603" s="303">
        <v>9</v>
      </c>
      <c r="G2603" s="38"/>
      <c r="H2603" s="44"/>
    </row>
    <row r="2604" s="2" customFormat="1" ht="16.8" customHeight="1">
      <c r="A2604" s="38"/>
      <c r="B2604" s="44"/>
      <c r="C2604" s="304" t="s">
        <v>6864</v>
      </c>
      <c r="D2604" s="38"/>
      <c r="E2604" s="38"/>
      <c r="F2604" s="38"/>
      <c r="G2604" s="38"/>
      <c r="H2604" s="44"/>
    </row>
    <row r="2605" s="2" customFormat="1" ht="16.8" customHeight="1">
      <c r="A2605" s="38"/>
      <c r="B2605" s="44"/>
      <c r="C2605" s="302" t="s">
        <v>4438</v>
      </c>
      <c r="D2605" s="302" t="s">
        <v>4439</v>
      </c>
      <c r="E2605" s="17" t="s">
        <v>299</v>
      </c>
      <c r="F2605" s="303">
        <v>44.5</v>
      </c>
      <c r="G2605" s="38"/>
      <c r="H2605" s="44"/>
    </row>
    <row r="2606" s="2" customFormat="1" ht="16.8" customHeight="1">
      <c r="A2606" s="38"/>
      <c r="B2606" s="44"/>
      <c r="C2606" s="298" t="s">
        <v>417</v>
      </c>
      <c r="D2606" s="299" t="s">
        <v>417</v>
      </c>
      <c r="E2606" s="300" t="s">
        <v>19</v>
      </c>
      <c r="F2606" s="301">
        <v>35.5</v>
      </c>
      <c r="G2606" s="38"/>
      <c r="H2606" s="44"/>
    </row>
    <row r="2607" s="2" customFormat="1" ht="16.8" customHeight="1">
      <c r="A2607" s="38"/>
      <c r="B2607" s="44"/>
      <c r="C2607" s="302" t="s">
        <v>417</v>
      </c>
      <c r="D2607" s="302" t="s">
        <v>4701</v>
      </c>
      <c r="E2607" s="17" t="s">
        <v>19</v>
      </c>
      <c r="F2607" s="303">
        <v>35.5</v>
      </c>
      <c r="G2607" s="38"/>
      <c r="H2607" s="44"/>
    </row>
    <row r="2608" s="2" customFormat="1" ht="16.8" customHeight="1">
      <c r="A2608" s="38"/>
      <c r="B2608" s="44"/>
      <c r="C2608" s="298" t="s">
        <v>2702</v>
      </c>
      <c r="D2608" s="299" t="s">
        <v>2702</v>
      </c>
      <c r="E2608" s="300" t="s">
        <v>19</v>
      </c>
      <c r="F2608" s="301">
        <v>9</v>
      </c>
      <c r="G2608" s="38"/>
      <c r="H2608" s="44"/>
    </row>
    <row r="2609" s="2" customFormat="1" ht="16.8" customHeight="1">
      <c r="A2609" s="38"/>
      <c r="B2609" s="44"/>
      <c r="C2609" s="302" t="s">
        <v>2702</v>
      </c>
      <c r="D2609" s="302" t="s">
        <v>4703</v>
      </c>
      <c r="E2609" s="17" t="s">
        <v>19</v>
      </c>
      <c r="F2609" s="303">
        <v>9</v>
      </c>
      <c r="G2609" s="38"/>
      <c r="H2609" s="44"/>
    </row>
    <row r="2610" s="2" customFormat="1" ht="16.8" customHeight="1">
      <c r="A2610" s="38"/>
      <c r="B2610" s="44"/>
      <c r="C2610" s="298" t="s">
        <v>4011</v>
      </c>
      <c r="D2610" s="299" t="s">
        <v>4011</v>
      </c>
      <c r="E2610" s="300" t="s">
        <v>19</v>
      </c>
      <c r="F2610" s="301">
        <v>1044.8920000000001</v>
      </c>
      <c r="G2610" s="38"/>
      <c r="H2610" s="44"/>
    </row>
    <row r="2611" s="2" customFormat="1" ht="16.8" customHeight="1">
      <c r="A2611" s="38"/>
      <c r="B2611" s="44"/>
      <c r="C2611" s="302" t="s">
        <v>4011</v>
      </c>
      <c r="D2611" s="302" t="s">
        <v>4713</v>
      </c>
      <c r="E2611" s="17" t="s">
        <v>19</v>
      </c>
      <c r="F2611" s="303">
        <v>1044.8920000000001</v>
      </c>
      <c r="G2611" s="38"/>
      <c r="H2611" s="44"/>
    </row>
    <row r="2612" s="2" customFormat="1" ht="16.8" customHeight="1">
      <c r="A2612" s="38"/>
      <c r="B2612" s="44"/>
      <c r="C2612" s="298" t="s">
        <v>4717</v>
      </c>
      <c r="D2612" s="299" t="s">
        <v>4717</v>
      </c>
      <c r="E2612" s="300" t="s">
        <v>19</v>
      </c>
      <c r="F2612" s="301">
        <v>0.26100000000000001</v>
      </c>
      <c r="G2612" s="38"/>
      <c r="H2612" s="44"/>
    </row>
    <row r="2613" s="2" customFormat="1" ht="16.8" customHeight="1">
      <c r="A2613" s="38"/>
      <c r="B2613" s="44"/>
      <c r="C2613" s="302" t="s">
        <v>4717</v>
      </c>
      <c r="D2613" s="302" t="s">
        <v>4718</v>
      </c>
      <c r="E2613" s="17" t="s">
        <v>19</v>
      </c>
      <c r="F2613" s="303">
        <v>0.26100000000000001</v>
      </c>
      <c r="G2613" s="38"/>
      <c r="H2613" s="44"/>
    </row>
    <row r="2614" s="2" customFormat="1" ht="16.8" customHeight="1">
      <c r="A2614" s="38"/>
      <c r="B2614" s="44"/>
      <c r="C2614" s="298" t="s">
        <v>4722</v>
      </c>
      <c r="D2614" s="299" t="s">
        <v>4722</v>
      </c>
      <c r="E2614" s="300" t="s">
        <v>19</v>
      </c>
      <c r="F2614" s="301">
        <v>34.799999999999997</v>
      </c>
      <c r="G2614" s="38"/>
      <c r="H2614" s="44"/>
    </row>
    <row r="2615" s="2" customFormat="1" ht="16.8" customHeight="1">
      <c r="A2615" s="38"/>
      <c r="B2615" s="44"/>
      <c r="C2615" s="302" t="s">
        <v>4722</v>
      </c>
      <c r="D2615" s="302" t="s">
        <v>4723</v>
      </c>
      <c r="E2615" s="17" t="s">
        <v>19</v>
      </c>
      <c r="F2615" s="303">
        <v>34.799999999999997</v>
      </c>
      <c r="G2615" s="38"/>
      <c r="H2615" s="44"/>
    </row>
    <row r="2616" s="2" customFormat="1" ht="16.8" customHeight="1">
      <c r="A2616" s="38"/>
      <c r="B2616" s="44"/>
      <c r="C2616" s="298" t="s">
        <v>360</v>
      </c>
      <c r="D2616" s="299" t="s">
        <v>360</v>
      </c>
      <c r="E2616" s="300" t="s">
        <v>19</v>
      </c>
      <c r="F2616" s="301">
        <v>49.5</v>
      </c>
      <c r="G2616" s="38"/>
      <c r="H2616" s="44"/>
    </row>
    <row r="2617" s="2" customFormat="1" ht="16.8" customHeight="1">
      <c r="A2617" s="38"/>
      <c r="B2617" s="44"/>
      <c r="C2617" s="302" t="s">
        <v>360</v>
      </c>
      <c r="D2617" s="302" t="s">
        <v>4621</v>
      </c>
      <c r="E2617" s="17" t="s">
        <v>19</v>
      </c>
      <c r="F2617" s="303">
        <v>49.5</v>
      </c>
      <c r="G2617" s="38"/>
      <c r="H2617" s="44"/>
    </row>
    <row r="2618" s="2" customFormat="1" ht="16.8" customHeight="1">
      <c r="A2618" s="38"/>
      <c r="B2618" s="44"/>
      <c r="C2618" s="304" t="s">
        <v>6864</v>
      </c>
      <c r="D2618" s="38"/>
      <c r="E2618" s="38"/>
      <c r="F2618" s="38"/>
      <c r="G2618" s="38"/>
      <c r="H2618" s="44"/>
    </row>
    <row r="2619" s="2" customFormat="1" ht="16.8" customHeight="1">
      <c r="A2619" s="38"/>
      <c r="B2619" s="44"/>
      <c r="C2619" s="302" t="s">
        <v>2834</v>
      </c>
      <c r="D2619" s="302" t="s">
        <v>4113</v>
      </c>
      <c r="E2619" s="17" t="s">
        <v>391</v>
      </c>
      <c r="F2619" s="303">
        <v>273.80000000000001</v>
      </c>
      <c r="G2619" s="38"/>
      <c r="H2619" s="44"/>
    </row>
    <row r="2620" s="2" customFormat="1" ht="16.8" customHeight="1">
      <c r="A2620" s="38"/>
      <c r="B2620" s="44"/>
      <c r="C2620" s="298" t="s">
        <v>2812</v>
      </c>
      <c r="D2620" s="299" t="s">
        <v>2812</v>
      </c>
      <c r="E2620" s="300" t="s">
        <v>19</v>
      </c>
      <c r="F2620" s="301">
        <v>96.911000000000001</v>
      </c>
      <c r="G2620" s="38"/>
      <c r="H2620" s="44"/>
    </row>
    <row r="2621" s="2" customFormat="1" ht="16.8" customHeight="1">
      <c r="A2621" s="38"/>
      <c r="B2621" s="44"/>
      <c r="C2621" s="302" t="s">
        <v>2812</v>
      </c>
      <c r="D2621" s="302" t="s">
        <v>4656</v>
      </c>
      <c r="E2621" s="17" t="s">
        <v>19</v>
      </c>
      <c r="F2621" s="303">
        <v>96.911000000000001</v>
      </c>
      <c r="G2621" s="38"/>
      <c r="H2621" s="44"/>
    </row>
    <row r="2622" s="2" customFormat="1" ht="16.8" customHeight="1">
      <c r="A2622" s="38"/>
      <c r="B2622" s="44"/>
      <c r="C2622" s="298" t="s">
        <v>4663</v>
      </c>
      <c r="D2622" s="299" t="s">
        <v>4663</v>
      </c>
      <c r="E2622" s="300" t="s">
        <v>19</v>
      </c>
      <c r="F2622" s="301">
        <v>63.680999999999997</v>
      </c>
      <c r="G2622" s="38"/>
      <c r="H2622" s="44"/>
    </row>
    <row r="2623" s="2" customFormat="1" ht="16.8" customHeight="1">
      <c r="A2623" s="38"/>
      <c r="B2623" s="44"/>
      <c r="C2623" s="302" t="s">
        <v>4663</v>
      </c>
      <c r="D2623" s="302" t="s">
        <v>4664</v>
      </c>
      <c r="E2623" s="17" t="s">
        <v>19</v>
      </c>
      <c r="F2623" s="303">
        <v>63.680999999999997</v>
      </c>
      <c r="G2623" s="38"/>
      <c r="H2623" s="44"/>
    </row>
    <row r="2624" s="2" customFormat="1" ht="16.8" customHeight="1">
      <c r="A2624" s="38"/>
      <c r="B2624" s="44"/>
      <c r="C2624" s="298" t="s">
        <v>4698</v>
      </c>
      <c r="D2624" s="299" t="s">
        <v>4698</v>
      </c>
      <c r="E2624" s="300" t="s">
        <v>19</v>
      </c>
      <c r="F2624" s="301">
        <v>44.5</v>
      </c>
      <c r="G2624" s="38"/>
      <c r="H2624" s="44"/>
    </row>
    <row r="2625" s="2" customFormat="1" ht="16.8" customHeight="1">
      <c r="A2625" s="38"/>
      <c r="B2625" s="44"/>
      <c r="C2625" s="302" t="s">
        <v>4698</v>
      </c>
      <c r="D2625" s="302" t="s">
        <v>4699</v>
      </c>
      <c r="E2625" s="17" t="s">
        <v>19</v>
      </c>
      <c r="F2625" s="303">
        <v>44.5</v>
      </c>
      <c r="G2625" s="38"/>
      <c r="H2625" s="44"/>
    </row>
    <row r="2626" s="2" customFormat="1" ht="16.8" customHeight="1">
      <c r="A2626" s="38"/>
      <c r="B2626" s="44"/>
      <c r="C2626" s="298" t="s">
        <v>1572</v>
      </c>
      <c r="D2626" s="299" t="s">
        <v>1572</v>
      </c>
      <c r="E2626" s="300" t="s">
        <v>19</v>
      </c>
      <c r="F2626" s="301">
        <v>55.100000000000001</v>
      </c>
      <c r="G2626" s="38"/>
      <c r="H2626" s="44"/>
    </row>
    <row r="2627" s="2" customFormat="1" ht="16.8" customHeight="1">
      <c r="A2627" s="38"/>
      <c r="B2627" s="44"/>
      <c r="C2627" s="302" t="s">
        <v>1572</v>
      </c>
      <c r="D2627" s="302" t="s">
        <v>4622</v>
      </c>
      <c r="E2627" s="17" t="s">
        <v>19</v>
      </c>
      <c r="F2627" s="303">
        <v>55.100000000000001</v>
      </c>
      <c r="G2627" s="38"/>
      <c r="H2627" s="44"/>
    </row>
    <row r="2628" s="2" customFormat="1" ht="16.8" customHeight="1">
      <c r="A2628" s="38"/>
      <c r="B2628" s="44"/>
      <c r="C2628" s="304" t="s">
        <v>6864</v>
      </c>
      <c r="D2628" s="38"/>
      <c r="E2628" s="38"/>
      <c r="F2628" s="38"/>
      <c r="G2628" s="38"/>
      <c r="H2628" s="44"/>
    </row>
    <row r="2629" s="2" customFormat="1" ht="16.8" customHeight="1">
      <c r="A2629" s="38"/>
      <c r="B2629" s="44"/>
      <c r="C2629" s="302" t="s">
        <v>2834</v>
      </c>
      <c r="D2629" s="302" t="s">
        <v>4113</v>
      </c>
      <c r="E2629" s="17" t="s">
        <v>391</v>
      </c>
      <c r="F2629" s="303">
        <v>273.80000000000001</v>
      </c>
      <c r="G2629" s="38"/>
      <c r="H2629" s="44"/>
    </row>
    <row r="2630" s="2" customFormat="1" ht="16.8" customHeight="1">
      <c r="A2630" s="38"/>
      <c r="B2630" s="44"/>
      <c r="C2630" s="298" t="s">
        <v>1608</v>
      </c>
      <c r="D2630" s="299" t="s">
        <v>1608</v>
      </c>
      <c r="E2630" s="300" t="s">
        <v>19</v>
      </c>
      <c r="F2630" s="301">
        <v>273.80000000000001</v>
      </c>
      <c r="G2630" s="38"/>
      <c r="H2630" s="44"/>
    </row>
    <row r="2631" s="2" customFormat="1" ht="16.8" customHeight="1">
      <c r="A2631" s="38"/>
      <c r="B2631" s="44"/>
      <c r="C2631" s="302" t="s">
        <v>1608</v>
      </c>
      <c r="D2631" s="302" t="s">
        <v>1609</v>
      </c>
      <c r="E2631" s="17" t="s">
        <v>19</v>
      </c>
      <c r="F2631" s="303">
        <v>273.80000000000001</v>
      </c>
      <c r="G2631" s="38"/>
      <c r="H2631" s="44"/>
    </row>
    <row r="2632" s="2" customFormat="1" ht="26.4" customHeight="1">
      <c r="A2632" s="38"/>
      <c r="B2632" s="44"/>
      <c r="C2632" s="297" t="s">
        <v>6919</v>
      </c>
      <c r="D2632" s="297" t="s">
        <v>168</v>
      </c>
      <c r="E2632" s="38"/>
      <c r="F2632" s="38"/>
      <c r="G2632" s="38"/>
      <c r="H2632" s="44"/>
    </row>
    <row r="2633" s="2" customFormat="1" ht="16.8" customHeight="1">
      <c r="A2633" s="38"/>
      <c r="B2633" s="44"/>
      <c r="C2633" s="298" t="s">
        <v>239</v>
      </c>
      <c r="D2633" s="299" t="s">
        <v>239</v>
      </c>
      <c r="E2633" s="300" t="s">
        <v>19</v>
      </c>
      <c r="F2633" s="301">
        <v>33.210000000000001</v>
      </c>
      <c r="G2633" s="38"/>
      <c r="H2633" s="44"/>
    </row>
    <row r="2634" s="2" customFormat="1" ht="16.8" customHeight="1">
      <c r="A2634" s="38"/>
      <c r="B2634" s="44"/>
      <c r="C2634" s="302" t="s">
        <v>19</v>
      </c>
      <c r="D2634" s="302" t="s">
        <v>3988</v>
      </c>
      <c r="E2634" s="17" t="s">
        <v>19</v>
      </c>
      <c r="F2634" s="303">
        <v>0</v>
      </c>
      <c r="G2634" s="38"/>
      <c r="H2634" s="44"/>
    </row>
    <row r="2635" s="2" customFormat="1" ht="16.8" customHeight="1">
      <c r="A2635" s="38"/>
      <c r="B2635" s="44"/>
      <c r="C2635" s="302" t="s">
        <v>19</v>
      </c>
      <c r="D2635" s="302" t="s">
        <v>3991</v>
      </c>
      <c r="E2635" s="17" t="s">
        <v>19</v>
      </c>
      <c r="F2635" s="303">
        <v>0</v>
      </c>
      <c r="G2635" s="38"/>
      <c r="H2635" s="44"/>
    </row>
    <row r="2636" s="2" customFormat="1" ht="16.8" customHeight="1">
      <c r="A2636" s="38"/>
      <c r="B2636" s="44"/>
      <c r="C2636" s="302" t="s">
        <v>19</v>
      </c>
      <c r="D2636" s="302" t="s">
        <v>3994</v>
      </c>
      <c r="E2636" s="17" t="s">
        <v>19</v>
      </c>
      <c r="F2636" s="303">
        <v>0</v>
      </c>
      <c r="G2636" s="38"/>
      <c r="H2636" s="44"/>
    </row>
    <row r="2637" s="2" customFormat="1" ht="16.8" customHeight="1">
      <c r="A2637" s="38"/>
      <c r="B2637" s="44"/>
      <c r="C2637" s="302" t="s">
        <v>239</v>
      </c>
      <c r="D2637" s="302" t="s">
        <v>4765</v>
      </c>
      <c r="E2637" s="17" t="s">
        <v>19</v>
      </c>
      <c r="F2637" s="303">
        <v>33.210000000000001</v>
      </c>
      <c r="G2637" s="38"/>
      <c r="H2637" s="44"/>
    </row>
    <row r="2638" s="2" customFormat="1" ht="16.8" customHeight="1">
      <c r="A2638" s="38"/>
      <c r="B2638" s="44"/>
      <c r="C2638" s="304" t="s">
        <v>6864</v>
      </c>
      <c r="D2638" s="38"/>
      <c r="E2638" s="38"/>
      <c r="F2638" s="38"/>
      <c r="G2638" s="38"/>
      <c r="H2638" s="44"/>
    </row>
    <row r="2639" s="2" customFormat="1" ht="16.8" customHeight="1">
      <c r="A2639" s="38"/>
      <c r="B2639" s="44"/>
      <c r="C2639" s="302" t="s">
        <v>4761</v>
      </c>
      <c r="D2639" s="302" t="s">
        <v>4762</v>
      </c>
      <c r="E2639" s="17" t="s">
        <v>391</v>
      </c>
      <c r="F2639" s="303">
        <v>33.210000000000001</v>
      </c>
      <c r="G2639" s="38"/>
      <c r="H2639" s="44"/>
    </row>
    <row r="2640" s="2" customFormat="1" ht="16.8" customHeight="1">
      <c r="A2640" s="38"/>
      <c r="B2640" s="44"/>
      <c r="C2640" s="298" t="s">
        <v>372</v>
      </c>
      <c r="D2640" s="299" t="s">
        <v>372</v>
      </c>
      <c r="E2640" s="300" t="s">
        <v>19</v>
      </c>
      <c r="F2640" s="301">
        <v>17.5</v>
      </c>
      <c r="G2640" s="38"/>
      <c r="H2640" s="44"/>
    </row>
    <row r="2641" s="2" customFormat="1" ht="16.8" customHeight="1">
      <c r="A2641" s="38"/>
      <c r="B2641" s="44"/>
      <c r="C2641" s="302" t="s">
        <v>372</v>
      </c>
      <c r="D2641" s="302" t="s">
        <v>4800</v>
      </c>
      <c r="E2641" s="17" t="s">
        <v>19</v>
      </c>
      <c r="F2641" s="303">
        <v>17.5</v>
      </c>
      <c r="G2641" s="38"/>
      <c r="H2641" s="44"/>
    </row>
    <row r="2642" s="2" customFormat="1" ht="16.8" customHeight="1">
      <c r="A2642" s="38"/>
      <c r="B2642" s="44"/>
      <c r="C2642" s="304" t="s">
        <v>6864</v>
      </c>
      <c r="D2642" s="38"/>
      <c r="E2642" s="38"/>
      <c r="F2642" s="38"/>
      <c r="G2642" s="38"/>
      <c r="H2642" s="44"/>
    </row>
    <row r="2643" s="2" customFormat="1" ht="16.8" customHeight="1">
      <c r="A2643" s="38"/>
      <c r="B2643" s="44"/>
      <c r="C2643" s="302" t="s">
        <v>4796</v>
      </c>
      <c r="D2643" s="302" t="s">
        <v>4797</v>
      </c>
      <c r="E2643" s="17" t="s">
        <v>293</v>
      </c>
      <c r="F2643" s="303">
        <v>17.5</v>
      </c>
      <c r="G2643" s="38"/>
      <c r="H2643" s="44"/>
    </row>
    <row r="2644" s="2" customFormat="1" ht="16.8" customHeight="1">
      <c r="A2644" s="38"/>
      <c r="B2644" s="44"/>
      <c r="C2644" s="298" t="s">
        <v>381</v>
      </c>
      <c r="D2644" s="299" t="s">
        <v>381</v>
      </c>
      <c r="E2644" s="300" t="s">
        <v>19</v>
      </c>
      <c r="F2644" s="301">
        <v>17.5</v>
      </c>
      <c r="G2644" s="38"/>
      <c r="H2644" s="44"/>
    </row>
    <row r="2645" s="2" customFormat="1" ht="16.8" customHeight="1">
      <c r="A2645" s="38"/>
      <c r="B2645" s="44"/>
      <c r="C2645" s="302" t="s">
        <v>381</v>
      </c>
      <c r="D2645" s="302" t="s">
        <v>4800</v>
      </c>
      <c r="E2645" s="17" t="s">
        <v>19</v>
      </c>
      <c r="F2645" s="303">
        <v>17.5</v>
      </c>
      <c r="G2645" s="38"/>
      <c r="H2645" s="44"/>
    </row>
    <row r="2646" s="2" customFormat="1" ht="16.8" customHeight="1">
      <c r="A2646" s="38"/>
      <c r="B2646" s="44"/>
      <c r="C2646" s="304" t="s">
        <v>6864</v>
      </c>
      <c r="D2646" s="38"/>
      <c r="E2646" s="38"/>
      <c r="F2646" s="38"/>
      <c r="G2646" s="38"/>
      <c r="H2646" s="44"/>
    </row>
    <row r="2647" s="2" customFormat="1" ht="16.8" customHeight="1">
      <c r="A2647" s="38"/>
      <c r="B2647" s="44"/>
      <c r="C2647" s="302" t="s">
        <v>4801</v>
      </c>
      <c r="D2647" s="302" t="s">
        <v>4802</v>
      </c>
      <c r="E2647" s="17" t="s">
        <v>293</v>
      </c>
      <c r="F2647" s="303">
        <v>17.5</v>
      </c>
      <c r="G2647" s="38"/>
      <c r="H2647" s="44"/>
    </row>
    <row r="2648" s="2" customFormat="1" ht="16.8" customHeight="1">
      <c r="A2648" s="38"/>
      <c r="B2648" s="44"/>
      <c r="C2648" s="298" t="s">
        <v>397</v>
      </c>
      <c r="D2648" s="299" t="s">
        <v>397</v>
      </c>
      <c r="E2648" s="300" t="s">
        <v>19</v>
      </c>
      <c r="F2648" s="301">
        <v>56</v>
      </c>
      <c r="G2648" s="38"/>
      <c r="H2648" s="44"/>
    </row>
    <row r="2649" s="2" customFormat="1" ht="16.8" customHeight="1">
      <c r="A2649" s="38"/>
      <c r="B2649" s="44"/>
      <c r="C2649" s="302" t="s">
        <v>397</v>
      </c>
      <c r="D2649" s="302" t="s">
        <v>4806</v>
      </c>
      <c r="E2649" s="17" t="s">
        <v>19</v>
      </c>
      <c r="F2649" s="303">
        <v>56</v>
      </c>
      <c r="G2649" s="38"/>
      <c r="H2649" s="44"/>
    </row>
    <row r="2650" s="2" customFormat="1" ht="16.8" customHeight="1">
      <c r="A2650" s="38"/>
      <c r="B2650" s="44"/>
      <c r="C2650" s="304" t="s">
        <v>6864</v>
      </c>
      <c r="D2650" s="38"/>
      <c r="E2650" s="38"/>
      <c r="F2650" s="38"/>
      <c r="G2650" s="38"/>
      <c r="H2650" s="44"/>
    </row>
    <row r="2651" s="2" customFormat="1" ht="16.8" customHeight="1">
      <c r="A2651" s="38"/>
      <c r="B2651" s="44"/>
      <c r="C2651" s="302" t="s">
        <v>2277</v>
      </c>
      <c r="D2651" s="302" t="s">
        <v>4075</v>
      </c>
      <c r="E2651" s="17" t="s">
        <v>391</v>
      </c>
      <c r="F2651" s="303">
        <v>56</v>
      </c>
      <c r="G2651" s="38"/>
      <c r="H2651" s="44"/>
    </row>
    <row r="2652" s="2" customFormat="1" ht="16.8" customHeight="1">
      <c r="A2652" s="38"/>
      <c r="B2652" s="44"/>
      <c r="C2652" s="298" t="s">
        <v>306</v>
      </c>
      <c r="D2652" s="299" t="s">
        <v>306</v>
      </c>
      <c r="E2652" s="300" t="s">
        <v>19</v>
      </c>
      <c r="F2652" s="301">
        <v>142.59999999999999</v>
      </c>
      <c r="G2652" s="38"/>
      <c r="H2652" s="44"/>
    </row>
    <row r="2653" s="2" customFormat="1" ht="16.8" customHeight="1">
      <c r="A2653" s="38"/>
      <c r="B2653" s="44"/>
      <c r="C2653" s="302" t="s">
        <v>306</v>
      </c>
      <c r="D2653" s="302" t="s">
        <v>4770</v>
      </c>
      <c r="E2653" s="17" t="s">
        <v>19</v>
      </c>
      <c r="F2653" s="303">
        <v>142.59999999999999</v>
      </c>
      <c r="G2653" s="38"/>
      <c r="H2653" s="44"/>
    </row>
    <row r="2654" s="2" customFormat="1" ht="16.8" customHeight="1">
      <c r="A2654" s="38"/>
      <c r="B2654" s="44"/>
      <c r="C2654" s="304" t="s">
        <v>6864</v>
      </c>
      <c r="D2654" s="38"/>
      <c r="E2654" s="38"/>
      <c r="F2654" s="38"/>
      <c r="G2654" s="38"/>
      <c r="H2654" s="44"/>
    </row>
    <row r="2655" s="2" customFormat="1" ht="16.8" customHeight="1">
      <c r="A2655" s="38"/>
      <c r="B2655" s="44"/>
      <c r="C2655" s="302" t="s">
        <v>4766</v>
      </c>
      <c r="D2655" s="302" t="s">
        <v>4767</v>
      </c>
      <c r="E2655" s="17" t="s">
        <v>391</v>
      </c>
      <c r="F2655" s="303">
        <v>142.59999999999999</v>
      </c>
      <c r="G2655" s="38"/>
      <c r="H2655" s="44"/>
    </row>
    <row r="2656" s="2" customFormat="1" ht="16.8" customHeight="1">
      <c r="A2656" s="38"/>
      <c r="B2656" s="44"/>
      <c r="C2656" s="298" t="s">
        <v>648</v>
      </c>
      <c r="D2656" s="299" t="s">
        <v>648</v>
      </c>
      <c r="E2656" s="300" t="s">
        <v>19</v>
      </c>
      <c r="F2656" s="301">
        <v>448</v>
      </c>
      <c r="G2656" s="38"/>
      <c r="H2656" s="44"/>
    </row>
    <row r="2657" s="2" customFormat="1" ht="16.8" customHeight="1">
      <c r="A2657" s="38"/>
      <c r="B2657" s="44"/>
      <c r="C2657" s="302" t="s">
        <v>648</v>
      </c>
      <c r="D2657" s="302" t="s">
        <v>4817</v>
      </c>
      <c r="E2657" s="17" t="s">
        <v>19</v>
      </c>
      <c r="F2657" s="303">
        <v>448</v>
      </c>
      <c r="G2657" s="38"/>
      <c r="H2657" s="44"/>
    </row>
    <row r="2658" s="2" customFormat="1" ht="16.8" customHeight="1">
      <c r="A2658" s="38"/>
      <c r="B2658" s="44"/>
      <c r="C2658" s="304" t="s">
        <v>6864</v>
      </c>
      <c r="D2658" s="38"/>
      <c r="E2658" s="38"/>
      <c r="F2658" s="38"/>
      <c r="G2658" s="38"/>
      <c r="H2658" s="44"/>
    </row>
    <row r="2659" s="2" customFormat="1" ht="16.8" customHeight="1">
      <c r="A2659" s="38"/>
      <c r="B2659" s="44"/>
      <c r="C2659" s="302" t="s">
        <v>2834</v>
      </c>
      <c r="D2659" s="302" t="s">
        <v>4113</v>
      </c>
      <c r="E2659" s="17" t="s">
        <v>391</v>
      </c>
      <c r="F2659" s="303">
        <v>2584.6999999999998</v>
      </c>
      <c r="G2659" s="38"/>
      <c r="H2659" s="44"/>
    </row>
    <row r="2660" s="2" customFormat="1" ht="16.8" customHeight="1">
      <c r="A2660" s="38"/>
      <c r="B2660" s="44"/>
      <c r="C2660" s="298" t="s">
        <v>663</v>
      </c>
      <c r="D2660" s="299" t="s">
        <v>663</v>
      </c>
      <c r="E2660" s="300" t="s">
        <v>19</v>
      </c>
      <c r="F2660" s="301">
        <v>791.34000000000003</v>
      </c>
      <c r="G2660" s="38"/>
      <c r="H2660" s="44"/>
    </row>
    <row r="2661" s="2" customFormat="1" ht="16.8" customHeight="1">
      <c r="A2661" s="38"/>
      <c r="B2661" s="44"/>
      <c r="C2661" s="302" t="s">
        <v>663</v>
      </c>
      <c r="D2661" s="302" t="s">
        <v>4826</v>
      </c>
      <c r="E2661" s="17" t="s">
        <v>19</v>
      </c>
      <c r="F2661" s="303">
        <v>791.34000000000003</v>
      </c>
      <c r="G2661" s="38"/>
      <c r="H2661" s="44"/>
    </row>
    <row r="2662" s="2" customFormat="1" ht="16.8" customHeight="1">
      <c r="A2662" s="38"/>
      <c r="B2662" s="44"/>
      <c r="C2662" s="304" t="s">
        <v>6864</v>
      </c>
      <c r="D2662" s="38"/>
      <c r="E2662" s="38"/>
      <c r="F2662" s="38"/>
      <c r="G2662" s="38"/>
      <c r="H2662" s="44"/>
    </row>
    <row r="2663" s="2" customFormat="1" ht="16.8" customHeight="1">
      <c r="A2663" s="38"/>
      <c r="B2663" s="44"/>
      <c r="C2663" s="302" t="s">
        <v>4120</v>
      </c>
      <c r="D2663" s="302" t="s">
        <v>4121</v>
      </c>
      <c r="E2663" s="17" t="s">
        <v>391</v>
      </c>
      <c r="F2663" s="303">
        <v>791.34000000000003</v>
      </c>
      <c r="G2663" s="38"/>
      <c r="H2663" s="44"/>
    </row>
    <row r="2664" s="2" customFormat="1" ht="16.8" customHeight="1">
      <c r="A2664" s="38"/>
      <c r="B2664" s="44"/>
      <c r="C2664" s="298" t="s">
        <v>1641</v>
      </c>
      <c r="D2664" s="299" t="s">
        <v>1641</v>
      </c>
      <c r="E2664" s="300" t="s">
        <v>19</v>
      </c>
      <c r="F2664" s="301">
        <v>327</v>
      </c>
      <c r="G2664" s="38"/>
      <c r="H2664" s="44"/>
    </row>
    <row r="2665" s="2" customFormat="1" ht="16.8" customHeight="1">
      <c r="A2665" s="38"/>
      <c r="B2665" s="44"/>
      <c r="C2665" s="302" t="s">
        <v>1641</v>
      </c>
      <c r="D2665" s="302" t="s">
        <v>4828</v>
      </c>
      <c r="E2665" s="17" t="s">
        <v>19</v>
      </c>
      <c r="F2665" s="303">
        <v>327</v>
      </c>
      <c r="G2665" s="38"/>
      <c r="H2665" s="44"/>
    </row>
    <row r="2666" s="2" customFormat="1" ht="16.8" customHeight="1">
      <c r="A2666" s="38"/>
      <c r="B2666" s="44"/>
      <c r="C2666" s="304" t="s">
        <v>6864</v>
      </c>
      <c r="D2666" s="38"/>
      <c r="E2666" s="38"/>
      <c r="F2666" s="38"/>
      <c r="G2666" s="38"/>
      <c r="H2666" s="44"/>
    </row>
    <row r="2667" s="2" customFormat="1" ht="16.8" customHeight="1">
      <c r="A2667" s="38"/>
      <c r="B2667" s="44"/>
      <c r="C2667" s="302" t="s">
        <v>4124</v>
      </c>
      <c r="D2667" s="302" t="s">
        <v>4125</v>
      </c>
      <c r="E2667" s="17" t="s">
        <v>299</v>
      </c>
      <c r="F2667" s="303">
        <v>327</v>
      </c>
      <c r="G2667" s="38"/>
      <c r="H2667" s="44"/>
    </row>
    <row r="2668" s="2" customFormat="1" ht="16.8" customHeight="1">
      <c r="A2668" s="38"/>
      <c r="B2668" s="44"/>
      <c r="C2668" s="298" t="s">
        <v>317</v>
      </c>
      <c r="D2668" s="299" t="s">
        <v>317</v>
      </c>
      <c r="E2668" s="300" t="s">
        <v>19</v>
      </c>
      <c r="F2668" s="301">
        <v>52</v>
      </c>
      <c r="G2668" s="38"/>
      <c r="H2668" s="44"/>
    </row>
    <row r="2669" s="2" customFormat="1" ht="16.8" customHeight="1">
      <c r="A2669" s="38"/>
      <c r="B2669" s="44"/>
      <c r="C2669" s="302" t="s">
        <v>317</v>
      </c>
      <c r="D2669" s="302" t="s">
        <v>4775</v>
      </c>
      <c r="E2669" s="17" t="s">
        <v>19</v>
      </c>
      <c r="F2669" s="303">
        <v>52</v>
      </c>
      <c r="G2669" s="38"/>
      <c r="H2669" s="44"/>
    </row>
    <row r="2670" s="2" customFormat="1" ht="16.8" customHeight="1">
      <c r="A2670" s="38"/>
      <c r="B2670" s="44"/>
      <c r="C2670" s="304" t="s">
        <v>6864</v>
      </c>
      <c r="D2670" s="38"/>
      <c r="E2670" s="38"/>
      <c r="F2670" s="38"/>
      <c r="G2670" s="38"/>
      <c r="H2670" s="44"/>
    </row>
    <row r="2671" s="2" customFormat="1" ht="16.8" customHeight="1">
      <c r="A2671" s="38"/>
      <c r="B2671" s="44"/>
      <c r="C2671" s="302" t="s">
        <v>4771</v>
      </c>
      <c r="D2671" s="302" t="s">
        <v>4772</v>
      </c>
      <c r="E2671" s="17" t="s">
        <v>391</v>
      </c>
      <c r="F2671" s="303">
        <v>52</v>
      </c>
      <c r="G2671" s="38"/>
      <c r="H2671" s="44"/>
    </row>
    <row r="2672" s="2" customFormat="1" ht="16.8" customHeight="1">
      <c r="A2672" s="38"/>
      <c r="B2672" s="44"/>
      <c r="C2672" s="298" t="s">
        <v>716</v>
      </c>
      <c r="D2672" s="299" t="s">
        <v>716</v>
      </c>
      <c r="E2672" s="300" t="s">
        <v>19</v>
      </c>
      <c r="F2672" s="301">
        <v>0</v>
      </c>
      <c r="G2672" s="38"/>
      <c r="H2672" s="44"/>
    </row>
    <row r="2673" s="2" customFormat="1" ht="16.8" customHeight="1">
      <c r="A2673" s="38"/>
      <c r="B2673" s="44"/>
      <c r="C2673" s="302" t="s">
        <v>716</v>
      </c>
      <c r="D2673" s="302" t="s">
        <v>4219</v>
      </c>
      <c r="E2673" s="17" t="s">
        <v>19</v>
      </c>
      <c r="F2673" s="303">
        <v>0</v>
      </c>
      <c r="G2673" s="38"/>
      <c r="H2673" s="44"/>
    </row>
    <row r="2674" s="2" customFormat="1" ht="16.8" customHeight="1">
      <c r="A2674" s="38"/>
      <c r="B2674" s="44"/>
      <c r="C2674" s="304" t="s">
        <v>6864</v>
      </c>
      <c r="D2674" s="38"/>
      <c r="E2674" s="38"/>
      <c r="F2674" s="38"/>
      <c r="G2674" s="38"/>
      <c r="H2674" s="44"/>
    </row>
    <row r="2675" s="2" customFormat="1" ht="16.8" customHeight="1">
      <c r="A2675" s="38"/>
      <c r="B2675" s="44"/>
      <c r="C2675" s="302" t="s">
        <v>4156</v>
      </c>
      <c r="D2675" s="302" t="s">
        <v>6917</v>
      </c>
      <c r="E2675" s="17" t="s">
        <v>299</v>
      </c>
      <c r="F2675" s="303">
        <v>171.43299999999999</v>
      </c>
      <c r="G2675" s="38"/>
      <c r="H2675" s="44"/>
    </row>
    <row r="2676" s="2" customFormat="1" ht="16.8" customHeight="1">
      <c r="A2676" s="38"/>
      <c r="B2676" s="44"/>
      <c r="C2676" s="298" t="s">
        <v>728</v>
      </c>
      <c r="D2676" s="299" t="s">
        <v>728</v>
      </c>
      <c r="E2676" s="300" t="s">
        <v>19</v>
      </c>
      <c r="F2676" s="301">
        <v>10.106</v>
      </c>
      <c r="G2676" s="38"/>
      <c r="H2676" s="44"/>
    </row>
    <row r="2677" s="2" customFormat="1" ht="16.8" customHeight="1">
      <c r="A2677" s="38"/>
      <c r="B2677" s="44"/>
      <c r="C2677" s="302" t="s">
        <v>728</v>
      </c>
      <c r="D2677" s="302" t="s">
        <v>4840</v>
      </c>
      <c r="E2677" s="17" t="s">
        <v>19</v>
      </c>
      <c r="F2677" s="303">
        <v>10.106</v>
      </c>
      <c r="G2677" s="38"/>
      <c r="H2677" s="44"/>
    </row>
    <row r="2678" s="2" customFormat="1" ht="16.8" customHeight="1">
      <c r="A2678" s="38"/>
      <c r="B2678" s="44"/>
      <c r="C2678" s="304" t="s">
        <v>6864</v>
      </c>
      <c r="D2678" s="38"/>
      <c r="E2678" s="38"/>
      <c r="F2678" s="38"/>
      <c r="G2678" s="38"/>
      <c r="H2678" s="44"/>
    </row>
    <row r="2679" s="2" customFormat="1" ht="16.8" customHeight="1">
      <c r="A2679" s="38"/>
      <c r="B2679" s="44"/>
      <c r="C2679" s="302" t="s">
        <v>4197</v>
      </c>
      <c r="D2679" s="302" t="s">
        <v>4198</v>
      </c>
      <c r="E2679" s="17" t="s">
        <v>4199</v>
      </c>
      <c r="F2679" s="303">
        <v>10.106</v>
      </c>
      <c r="G2679" s="38"/>
      <c r="H2679" s="44"/>
    </row>
    <row r="2680" s="2" customFormat="1" ht="16.8" customHeight="1">
      <c r="A2680" s="38"/>
      <c r="B2680" s="44"/>
      <c r="C2680" s="298" t="s">
        <v>1779</v>
      </c>
      <c r="D2680" s="299" t="s">
        <v>1779</v>
      </c>
      <c r="E2680" s="300" t="s">
        <v>19</v>
      </c>
      <c r="F2680" s="301">
        <v>8.2799999999999994</v>
      </c>
      <c r="G2680" s="38"/>
      <c r="H2680" s="44"/>
    </row>
    <row r="2681" s="2" customFormat="1" ht="16.8" customHeight="1">
      <c r="A2681" s="38"/>
      <c r="B2681" s="44"/>
      <c r="C2681" s="302" t="s">
        <v>1779</v>
      </c>
      <c r="D2681" s="302" t="s">
        <v>4849</v>
      </c>
      <c r="E2681" s="17" t="s">
        <v>19</v>
      </c>
      <c r="F2681" s="303">
        <v>8.2799999999999994</v>
      </c>
      <c r="G2681" s="38"/>
      <c r="H2681" s="44"/>
    </row>
    <row r="2682" s="2" customFormat="1" ht="16.8" customHeight="1">
      <c r="A2682" s="38"/>
      <c r="B2682" s="44"/>
      <c r="C2682" s="304" t="s">
        <v>6864</v>
      </c>
      <c r="D2682" s="38"/>
      <c r="E2682" s="38"/>
      <c r="F2682" s="38"/>
      <c r="G2682" s="38"/>
      <c r="H2682" s="44"/>
    </row>
    <row r="2683" s="2" customFormat="1" ht="16.8" customHeight="1">
      <c r="A2683" s="38"/>
      <c r="B2683" s="44"/>
      <c r="C2683" s="302" t="s">
        <v>4234</v>
      </c>
      <c r="D2683" s="302" t="s">
        <v>4235</v>
      </c>
      <c r="E2683" s="17" t="s">
        <v>302</v>
      </c>
      <c r="F2683" s="303">
        <v>22.427</v>
      </c>
      <c r="G2683" s="38"/>
      <c r="H2683" s="44"/>
    </row>
    <row r="2684" s="2" customFormat="1" ht="16.8" customHeight="1">
      <c r="A2684" s="38"/>
      <c r="B2684" s="44"/>
      <c r="C2684" s="298" t="s">
        <v>751</v>
      </c>
      <c r="D2684" s="299" t="s">
        <v>751</v>
      </c>
      <c r="E2684" s="300" t="s">
        <v>19</v>
      </c>
      <c r="F2684" s="301">
        <v>197.99799999999999</v>
      </c>
      <c r="G2684" s="38"/>
      <c r="H2684" s="44"/>
    </row>
    <row r="2685" s="2" customFormat="1" ht="16.8" customHeight="1">
      <c r="A2685" s="38"/>
      <c r="B2685" s="44"/>
      <c r="C2685" s="302" t="s">
        <v>751</v>
      </c>
      <c r="D2685" s="302" t="s">
        <v>4861</v>
      </c>
      <c r="E2685" s="17" t="s">
        <v>19</v>
      </c>
      <c r="F2685" s="303">
        <v>197.99799999999999</v>
      </c>
      <c r="G2685" s="38"/>
      <c r="H2685" s="44"/>
    </row>
    <row r="2686" s="2" customFormat="1" ht="16.8" customHeight="1">
      <c r="A2686" s="38"/>
      <c r="B2686" s="44"/>
      <c r="C2686" s="304" t="s">
        <v>6864</v>
      </c>
      <c r="D2686" s="38"/>
      <c r="E2686" s="38"/>
      <c r="F2686" s="38"/>
      <c r="G2686" s="38"/>
      <c r="H2686" s="44"/>
    </row>
    <row r="2687" s="2" customFormat="1" ht="16.8" customHeight="1">
      <c r="A2687" s="38"/>
      <c r="B2687" s="44"/>
      <c r="C2687" s="302" t="s">
        <v>4858</v>
      </c>
      <c r="D2687" s="302" t="s">
        <v>6920</v>
      </c>
      <c r="E2687" s="17" t="s">
        <v>299</v>
      </c>
      <c r="F2687" s="303">
        <v>346.70999999999998</v>
      </c>
      <c r="G2687" s="38"/>
      <c r="H2687" s="44"/>
    </row>
    <row r="2688" s="2" customFormat="1" ht="16.8" customHeight="1">
      <c r="A2688" s="38"/>
      <c r="B2688" s="44"/>
      <c r="C2688" s="298" t="s">
        <v>325</v>
      </c>
      <c r="D2688" s="299" t="s">
        <v>325</v>
      </c>
      <c r="E2688" s="300" t="s">
        <v>19</v>
      </c>
      <c r="F2688" s="301">
        <v>44.165999999999997</v>
      </c>
      <c r="G2688" s="38"/>
      <c r="H2688" s="44"/>
    </row>
    <row r="2689" s="2" customFormat="1" ht="16.8" customHeight="1">
      <c r="A2689" s="38"/>
      <c r="B2689" s="44"/>
      <c r="C2689" s="302" t="s">
        <v>325</v>
      </c>
      <c r="D2689" s="302" t="s">
        <v>4778</v>
      </c>
      <c r="E2689" s="17" t="s">
        <v>19</v>
      </c>
      <c r="F2689" s="303">
        <v>44.165999999999997</v>
      </c>
      <c r="G2689" s="38"/>
      <c r="H2689" s="44"/>
    </row>
    <row r="2690" s="2" customFormat="1" ht="16.8" customHeight="1">
      <c r="A2690" s="38"/>
      <c r="B2690" s="44"/>
      <c r="C2690" s="304" t="s">
        <v>6864</v>
      </c>
      <c r="D2690" s="38"/>
      <c r="E2690" s="38"/>
      <c r="F2690" s="38"/>
      <c r="G2690" s="38"/>
      <c r="H2690" s="44"/>
    </row>
    <row r="2691" s="2" customFormat="1" ht="16.8" customHeight="1">
      <c r="A2691" s="38"/>
      <c r="B2691" s="44"/>
      <c r="C2691" s="302" t="s">
        <v>2737</v>
      </c>
      <c r="D2691" s="302" t="s">
        <v>4776</v>
      </c>
      <c r="E2691" s="17" t="s">
        <v>391</v>
      </c>
      <c r="F2691" s="303">
        <v>44.165999999999997</v>
      </c>
      <c r="G2691" s="38"/>
      <c r="H2691" s="44"/>
    </row>
    <row r="2692" s="2" customFormat="1" ht="16.8" customHeight="1">
      <c r="A2692" s="38"/>
      <c r="B2692" s="44"/>
      <c r="C2692" s="298" t="s">
        <v>780</v>
      </c>
      <c r="D2692" s="299" t="s">
        <v>780</v>
      </c>
      <c r="E2692" s="300" t="s">
        <v>19</v>
      </c>
      <c r="F2692" s="301">
        <v>265.16000000000003</v>
      </c>
      <c r="G2692" s="38"/>
      <c r="H2692" s="44"/>
    </row>
    <row r="2693" s="2" customFormat="1" ht="16.8" customHeight="1">
      <c r="A2693" s="38"/>
      <c r="B2693" s="44"/>
      <c r="C2693" s="302" t="s">
        <v>780</v>
      </c>
      <c r="D2693" s="302" t="s">
        <v>4873</v>
      </c>
      <c r="E2693" s="17" t="s">
        <v>19</v>
      </c>
      <c r="F2693" s="303">
        <v>265.16000000000003</v>
      </c>
      <c r="G2693" s="38"/>
      <c r="H2693" s="44"/>
    </row>
    <row r="2694" s="2" customFormat="1" ht="16.8" customHeight="1">
      <c r="A2694" s="38"/>
      <c r="B2694" s="44"/>
      <c r="C2694" s="304" t="s">
        <v>6864</v>
      </c>
      <c r="D2694" s="38"/>
      <c r="E2694" s="38"/>
      <c r="F2694" s="38"/>
      <c r="G2694" s="38"/>
      <c r="H2694" s="44"/>
    </row>
    <row r="2695" s="2" customFormat="1" ht="16.8" customHeight="1">
      <c r="A2695" s="38"/>
      <c r="B2695" s="44"/>
      <c r="C2695" s="302" t="s">
        <v>4241</v>
      </c>
      <c r="D2695" s="302" t="s">
        <v>4242</v>
      </c>
      <c r="E2695" s="17" t="s">
        <v>299</v>
      </c>
      <c r="F2695" s="303">
        <v>265.16000000000003</v>
      </c>
      <c r="G2695" s="38"/>
      <c r="H2695" s="44"/>
    </row>
    <row r="2696" s="2" customFormat="1" ht="16.8" customHeight="1">
      <c r="A2696" s="38"/>
      <c r="B2696" s="44"/>
      <c r="C2696" s="298" t="s">
        <v>1845</v>
      </c>
      <c r="D2696" s="299" t="s">
        <v>1845</v>
      </c>
      <c r="E2696" s="300" t="s">
        <v>19</v>
      </c>
      <c r="F2696" s="301">
        <v>46.356000000000002</v>
      </c>
      <c r="G2696" s="38"/>
      <c r="H2696" s="44"/>
    </row>
    <row r="2697" s="2" customFormat="1" ht="16.8" customHeight="1">
      <c r="A2697" s="38"/>
      <c r="B2697" s="44"/>
      <c r="C2697" s="302" t="s">
        <v>1845</v>
      </c>
      <c r="D2697" s="302" t="s">
        <v>4881</v>
      </c>
      <c r="E2697" s="17" t="s">
        <v>19</v>
      </c>
      <c r="F2697" s="303">
        <v>46.356000000000002</v>
      </c>
      <c r="G2697" s="38"/>
      <c r="H2697" s="44"/>
    </row>
    <row r="2698" s="2" customFormat="1" ht="16.8" customHeight="1">
      <c r="A2698" s="38"/>
      <c r="B2698" s="44"/>
      <c r="C2698" s="304" t="s">
        <v>6864</v>
      </c>
      <c r="D2698" s="38"/>
      <c r="E2698" s="38"/>
      <c r="F2698" s="38"/>
      <c r="G2698" s="38"/>
      <c r="H2698" s="44"/>
    </row>
    <row r="2699" s="2" customFormat="1" ht="16.8" customHeight="1">
      <c r="A2699" s="38"/>
      <c r="B2699" s="44"/>
      <c r="C2699" s="302" t="s">
        <v>4878</v>
      </c>
      <c r="D2699" s="302" t="s">
        <v>4879</v>
      </c>
      <c r="E2699" s="17" t="s">
        <v>299</v>
      </c>
      <c r="F2699" s="303">
        <v>460.68400000000003</v>
      </c>
      <c r="G2699" s="38"/>
      <c r="H2699" s="44"/>
    </row>
    <row r="2700" s="2" customFormat="1" ht="16.8" customHeight="1">
      <c r="A2700" s="38"/>
      <c r="B2700" s="44"/>
      <c r="C2700" s="298" t="s">
        <v>334</v>
      </c>
      <c r="D2700" s="299" t="s">
        <v>334</v>
      </c>
      <c r="E2700" s="300" t="s">
        <v>19</v>
      </c>
      <c r="F2700" s="301">
        <v>11</v>
      </c>
      <c r="G2700" s="38"/>
      <c r="H2700" s="44"/>
    </row>
    <row r="2701" s="2" customFormat="1" ht="16.8" customHeight="1">
      <c r="A2701" s="38"/>
      <c r="B2701" s="44"/>
      <c r="C2701" s="302" t="s">
        <v>334</v>
      </c>
      <c r="D2701" s="302" t="s">
        <v>367</v>
      </c>
      <c r="E2701" s="17" t="s">
        <v>19</v>
      </c>
      <c r="F2701" s="303">
        <v>11</v>
      </c>
      <c r="G2701" s="38"/>
      <c r="H2701" s="44"/>
    </row>
    <row r="2702" s="2" customFormat="1" ht="16.8" customHeight="1">
      <c r="A2702" s="38"/>
      <c r="B2702" s="44"/>
      <c r="C2702" s="304" t="s">
        <v>6864</v>
      </c>
      <c r="D2702" s="38"/>
      <c r="E2702" s="38"/>
      <c r="F2702" s="38"/>
      <c r="G2702" s="38"/>
      <c r="H2702" s="44"/>
    </row>
    <row r="2703" s="2" customFormat="1" ht="16.8" customHeight="1">
      <c r="A2703" s="38"/>
      <c r="B2703" s="44"/>
      <c r="C2703" s="302" t="s">
        <v>4779</v>
      </c>
      <c r="D2703" s="302" t="s">
        <v>4780</v>
      </c>
      <c r="E2703" s="17" t="s">
        <v>391</v>
      </c>
      <c r="F2703" s="303">
        <v>11</v>
      </c>
      <c r="G2703" s="38"/>
      <c r="H2703" s="44"/>
    </row>
    <row r="2704" s="2" customFormat="1" ht="16.8" customHeight="1">
      <c r="A2704" s="38"/>
      <c r="B2704" s="44"/>
      <c r="C2704" s="298" t="s">
        <v>851</v>
      </c>
      <c r="D2704" s="299" t="s">
        <v>851</v>
      </c>
      <c r="E2704" s="300" t="s">
        <v>19</v>
      </c>
      <c r="F2704" s="301">
        <v>77.019999999999996</v>
      </c>
      <c r="G2704" s="38"/>
      <c r="H2704" s="44"/>
    </row>
    <row r="2705" s="2" customFormat="1" ht="16.8" customHeight="1">
      <c r="A2705" s="38"/>
      <c r="B2705" s="44"/>
      <c r="C2705" s="302" t="s">
        <v>851</v>
      </c>
      <c r="D2705" s="302" t="s">
        <v>4903</v>
      </c>
      <c r="E2705" s="17" t="s">
        <v>19</v>
      </c>
      <c r="F2705" s="303">
        <v>77.019999999999996</v>
      </c>
      <c r="G2705" s="38"/>
      <c r="H2705" s="44"/>
    </row>
    <row r="2706" s="2" customFormat="1" ht="16.8" customHeight="1">
      <c r="A2706" s="38"/>
      <c r="B2706" s="44"/>
      <c r="C2706" s="304" t="s">
        <v>6864</v>
      </c>
      <c r="D2706" s="38"/>
      <c r="E2706" s="38"/>
      <c r="F2706" s="38"/>
      <c r="G2706" s="38"/>
      <c r="H2706" s="44"/>
    </row>
    <row r="2707" s="2" customFormat="1" ht="16.8" customHeight="1">
      <c r="A2707" s="38"/>
      <c r="B2707" s="44"/>
      <c r="C2707" s="302" t="s">
        <v>4303</v>
      </c>
      <c r="D2707" s="302" t="s">
        <v>4304</v>
      </c>
      <c r="E2707" s="17" t="s">
        <v>299</v>
      </c>
      <c r="F2707" s="303">
        <v>77.019999999999996</v>
      </c>
      <c r="G2707" s="38"/>
      <c r="H2707" s="44"/>
    </row>
    <row r="2708" s="2" customFormat="1" ht="16.8" customHeight="1">
      <c r="A2708" s="38"/>
      <c r="B2708" s="44"/>
      <c r="C2708" s="298" t="s">
        <v>1689</v>
      </c>
      <c r="D2708" s="299" t="s">
        <v>1689</v>
      </c>
      <c r="E2708" s="300" t="s">
        <v>19</v>
      </c>
      <c r="F2708" s="301">
        <v>48.399999999999999</v>
      </c>
      <c r="G2708" s="38"/>
      <c r="H2708" s="44"/>
    </row>
    <row r="2709" s="2" customFormat="1" ht="16.8" customHeight="1">
      <c r="A2709" s="38"/>
      <c r="B2709" s="44"/>
      <c r="C2709" s="302" t="s">
        <v>1689</v>
      </c>
      <c r="D2709" s="302" t="s">
        <v>4784</v>
      </c>
      <c r="E2709" s="17" t="s">
        <v>19</v>
      </c>
      <c r="F2709" s="303">
        <v>48.399999999999999</v>
      </c>
      <c r="G2709" s="38"/>
      <c r="H2709" s="44"/>
    </row>
    <row r="2710" s="2" customFormat="1" ht="16.8" customHeight="1">
      <c r="A2710" s="38"/>
      <c r="B2710" s="44"/>
      <c r="C2710" s="304" t="s">
        <v>6864</v>
      </c>
      <c r="D2710" s="38"/>
      <c r="E2710" s="38"/>
      <c r="F2710" s="38"/>
      <c r="G2710" s="38"/>
      <c r="H2710" s="44"/>
    </row>
    <row r="2711" s="2" customFormat="1" ht="16.8" customHeight="1">
      <c r="A2711" s="38"/>
      <c r="B2711" s="44"/>
      <c r="C2711" s="302" t="s">
        <v>4035</v>
      </c>
      <c r="D2711" s="302" t="s">
        <v>4036</v>
      </c>
      <c r="E2711" s="17" t="s">
        <v>299</v>
      </c>
      <c r="F2711" s="303">
        <v>48.399999999999999</v>
      </c>
      <c r="G2711" s="38"/>
      <c r="H2711" s="44"/>
    </row>
    <row r="2712" s="2" customFormat="1" ht="16.8" customHeight="1">
      <c r="A2712" s="38"/>
      <c r="B2712" s="44"/>
      <c r="C2712" s="298" t="s">
        <v>1013</v>
      </c>
      <c r="D2712" s="299" t="s">
        <v>1013</v>
      </c>
      <c r="E2712" s="300" t="s">
        <v>19</v>
      </c>
      <c r="F2712" s="301">
        <v>21</v>
      </c>
      <c r="G2712" s="38"/>
      <c r="H2712" s="44"/>
    </row>
    <row r="2713" s="2" customFormat="1" ht="16.8" customHeight="1">
      <c r="A2713" s="38"/>
      <c r="B2713" s="44"/>
      <c r="C2713" s="302" t="s">
        <v>1013</v>
      </c>
      <c r="D2713" s="302" t="s">
        <v>4942</v>
      </c>
      <c r="E2713" s="17" t="s">
        <v>19</v>
      </c>
      <c r="F2713" s="303">
        <v>21</v>
      </c>
      <c r="G2713" s="38"/>
      <c r="H2713" s="44"/>
    </row>
    <row r="2714" s="2" customFormat="1" ht="16.8" customHeight="1">
      <c r="A2714" s="38"/>
      <c r="B2714" s="44"/>
      <c r="C2714" s="304" t="s">
        <v>6864</v>
      </c>
      <c r="D2714" s="38"/>
      <c r="E2714" s="38"/>
      <c r="F2714" s="38"/>
      <c r="G2714" s="38"/>
      <c r="H2714" s="44"/>
    </row>
    <row r="2715" s="2" customFormat="1" ht="16.8" customHeight="1">
      <c r="A2715" s="38"/>
      <c r="B2715" s="44"/>
      <c r="C2715" s="302" t="s">
        <v>4390</v>
      </c>
      <c r="D2715" s="302" t="s">
        <v>4391</v>
      </c>
      <c r="E2715" s="17" t="s">
        <v>299</v>
      </c>
      <c r="F2715" s="303">
        <v>53</v>
      </c>
      <c r="G2715" s="38"/>
      <c r="H2715" s="44"/>
    </row>
    <row r="2716" s="2" customFormat="1" ht="16.8" customHeight="1">
      <c r="A2716" s="38"/>
      <c r="B2716" s="44"/>
      <c r="C2716" s="298" t="s">
        <v>1033</v>
      </c>
      <c r="D2716" s="299" t="s">
        <v>1033</v>
      </c>
      <c r="E2716" s="300" t="s">
        <v>19</v>
      </c>
      <c r="F2716" s="301">
        <v>6</v>
      </c>
      <c r="G2716" s="38"/>
      <c r="H2716" s="44"/>
    </row>
    <row r="2717" s="2" customFormat="1" ht="16.8" customHeight="1">
      <c r="A2717" s="38"/>
      <c r="B2717" s="44"/>
      <c r="C2717" s="302" t="s">
        <v>1033</v>
      </c>
      <c r="D2717" s="302" t="s">
        <v>4949</v>
      </c>
      <c r="E2717" s="17" t="s">
        <v>19</v>
      </c>
      <c r="F2717" s="303">
        <v>6</v>
      </c>
      <c r="G2717" s="38"/>
      <c r="H2717" s="44"/>
    </row>
    <row r="2718" s="2" customFormat="1" ht="16.8" customHeight="1">
      <c r="A2718" s="38"/>
      <c r="B2718" s="44"/>
      <c r="C2718" s="304" t="s">
        <v>6864</v>
      </c>
      <c r="D2718" s="38"/>
      <c r="E2718" s="38"/>
      <c r="F2718" s="38"/>
      <c r="G2718" s="38"/>
      <c r="H2718" s="44"/>
    </row>
    <row r="2719" s="2" customFormat="1" ht="16.8" customHeight="1">
      <c r="A2719" s="38"/>
      <c r="B2719" s="44"/>
      <c r="C2719" s="302" t="s">
        <v>4419</v>
      </c>
      <c r="D2719" s="302" t="s">
        <v>4420</v>
      </c>
      <c r="E2719" s="17" t="s">
        <v>341</v>
      </c>
      <c r="F2719" s="303">
        <v>6</v>
      </c>
      <c r="G2719" s="38"/>
      <c r="H2719" s="44"/>
    </row>
    <row r="2720" s="2" customFormat="1" ht="16.8" customHeight="1">
      <c r="A2720" s="38"/>
      <c r="B2720" s="44"/>
      <c r="C2720" s="298" t="s">
        <v>1047</v>
      </c>
      <c r="D2720" s="299" t="s">
        <v>1047</v>
      </c>
      <c r="E2720" s="300" t="s">
        <v>19</v>
      </c>
      <c r="F2720" s="301">
        <v>570.89999999999998</v>
      </c>
      <c r="G2720" s="38"/>
      <c r="H2720" s="44"/>
    </row>
    <row r="2721" s="2" customFormat="1" ht="16.8" customHeight="1">
      <c r="A2721" s="38"/>
      <c r="B2721" s="44"/>
      <c r="C2721" s="302" t="s">
        <v>1047</v>
      </c>
      <c r="D2721" s="302" t="s">
        <v>4953</v>
      </c>
      <c r="E2721" s="17" t="s">
        <v>19</v>
      </c>
      <c r="F2721" s="303">
        <v>570.89999999999998</v>
      </c>
      <c r="G2721" s="38"/>
      <c r="H2721" s="44"/>
    </row>
    <row r="2722" s="2" customFormat="1" ht="16.8" customHeight="1">
      <c r="A2722" s="38"/>
      <c r="B2722" s="44"/>
      <c r="C2722" s="304" t="s">
        <v>6864</v>
      </c>
      <c r="D2722" s="38"/>
      <c r="E2722" s="38"/>
      <c r="F2722" s="38"/>
      <c r="G2722" s="38"/>
      <c r="H2722" s="44"/>
    </row>
    <row r="2723" s="2" customFormat="1" ht="16.8" customHeight="1">
      <c r="A2723" s="38"/>
      <c r="B2723" s="44"/>
      <c r="C2723" s="302" t="s">
        <v>4438</v>
      </c>
      <c r="D2723" s="302" t="s">
        <v>4439</v>
      </c>
      <c r="E2723" s="17" t="s">
        <v>299</v>
      </c>
      <c r="F2723" s="303">
        <v>577.20000000000005</v>
      </c>
      <c r="G2723" s="38"/>
      <c r="H2723" s="44"/>
    </row>
    <row r="2724" s="2" customFormat="1" ht="16.8" customHeight="1">
      <c r="A2724" s="38"/>
      <c r="B2724" s="44"/>
      <c r="C2724" s="298" t="s">
        <v>4468</v>
      </c>
      <c r="D2724" s="299" t="s">
        <v>4468</v>
      </c>
      <c r="E2724" s="300" t="s">
        <v>19</v>
      </c>
      <c r="F2724" s="301">
        <v>570.89999999999998</v>
      </c>
      <c r="G2724" s="38"/>
      <c r="H2724" s="44"/>
    </row>
    <row r="2725" s="2" customFormat="1" ht="16.8" customHeight="1">
      <c r="A2725" s="38"/>
      <c r="B2725" s="44"/>
      <c r="C2725" s="302" t="s">
        <v>4468</v>
      </c>
      <c r="D2725" s="302" t="s">
        <v>4953</v>
      </c>
      <c r="E2725" s="17" t="s">
        <v>19</v>
      </c>
      <c r="F2725" s="303">
        <v>570.89999999999998</v>
      </c>
      <c r="G2725" s="38"/>
      <c r="H2725" s="44"/>
    </row>
    <row r="2726" s="2" customFormat="1" ht="16.8" customHeight="1">
      <c r="A2726" s="38"/>
      <c r="B2726" s="44"/>
      <c r="C2726" s="304" t="s">
        <v>6864</v>
      </c>
      <c r="D2726" s="38"/>
      <c r="E2726" s="38"/>
      <c r="F2726" s="38"/>
      <c r="G2726" s="38"/>
      <c r="H2726" s="44"/>
    </row>
    <row r="2727" s="2" customFormat="1" ht="16.8" customHeight="1">
      <c r="A2727" s="38"/>
      <c r="B2727" s="44"/>
      <c r="C2727" s="302" t="s">
        <v>4450</v>
      </c>
      <c r="D2727" s="302" t="s">
        <v>4451</v>
      </c>
      <c r="E2727" s="17" t="s">
        <v>299</v>
      </c>
      <c r="F2727" s="303">
        <v>570.89999999999998</v>
      </c>
      <c r="G2727" s="38"/>
      <c r="H2727" s="44"/>
    </row>
    <row r="2728" s="2" customFormat="1" ht="16.8" customHeight="1">
      <c r="A2728" s="38"/>
      <c r="B2728" s="44"/>
      <c r="C2728" s="298" t="s">
        <v>1059</v>
      </c>
      <c r="D2728" s="299" t="s">
        <v>1059</v>
      </c>
      <c r="E2728" s="300" t="s">
        <v>19</v>
      </c>
      <c r="F2728" s="301">
        <v>2.7000000000000002</v>
      </c>
      <c r="G2728" s="38"/>
      <c r="H2728" s="44"/>
    </row>
    <row r="2729" s="2" customFormat="1" ht="16.8" customHeight="1">
      <c r="A2729" s="38"/>
      <c r="B2729" s="44"/>
      <c r="C2729" s="302" t="s">
        <v>1059</v>
      </c>
      <c r="D2729" s="302" t="s">
        <v>4954</v>
      </c>
      <c r="E2729" s="17" t="s">
        <v>19</v>
      </c>
      <c r="F2729" s="303">
        <v>2.7000000000000002</v>
      </c>
      <c r="G2729" s="38"/>
      <c r="H2729" s="44"/>
    </row>
    <row r="2730" s="2" customFormat="1" ht="16.8" customHeight="1">
      <c r="A2730" s="38"/>
      <c r="B2730" s="44"/>
      <c r="C2730" s="304" t="s">
        <v>6864</v>
      </c>
      <c r="D2730" s="38"/>
      <c r="E2730" s="38"/>
      <c r="F2730" s="38"/>
      <c r="G2730" s="38"/>
      <c r="H2730" s="44"/>
    </row>
    <row r="2731" s="2" customFormat="1" ht="16.8" customHeight="1">
      <c r="A2731" s="38"/>
      <c r="B2731" s="44"/>
      <c r="C2731" s="302" t="s">
        <v>4455</v>
      </c>
      <c r="D2731" s="302" t="s">
        <v>4456</v>
      </c>
      <c r="E2731" s="17" t="s">
        <v>299</v>
      </c>
      <c r="F2731" s="303">
        <v>2.7000000000000002</v>
      </c>
      <c r="G2731" s="38"/>
      <c r="H2731" s="44"/>
    </row>
    <row r="2732" s="2" customFormat="1" ht="16.8" customHeight="1">
      <c r="A2732" s="38"/>
      <c r="B2732" s="44"/>
      <c r="C2732" s="298" t="s">
        <v>444</v>
      </c>
      <c r="D2732" s="299" t="s">
        <v>444</v>
      </c>
      <c r="E2732" s="300" t="s">
        <v>19</v>
      </c>
      <c r="F2732" s="301">
        <v>3.6000000000000001</v>
      </c>
      <c r="G2732" s="38"/>
      <c r="H2732" s="44"/>
    </row>
    <row r="2733" s="2" customFormat="1" ht="16.8" customHeight="1">
      <c r="A2733" s="38"/>
      <c r="B2733" s="44"/>
      <c r="C2733" s="302" t="s">
        <v>444</v>
      </c>
      <c r="D2733" s="302" t="s">
        <v>4955</v>
      </c>
      <c r="E2733" s="17" t="s">
        <v>19</v>
      </c>
      <c r="F2733" s="303">
        <v>3.6000000000000001</v>
      </c>
      <c r="G2733" s="38"/>
      <c r="H2733" s="44"/>
    </row>
    <row r="2734" s="2" customFormat="1" ht="16.8" customHeight="1">
      <c r="A2734" s="38"/>
      <c r="B2734" s="44"/>
      <c r="C2734" s="304" t="s">
        <v>6864</v>
      </c>
      <c r="D2734" s="38"/>
      <c r="E2734" s="38"/>
      <c r="F2734" s="38"/>
      <c r="G2734" s="38"/>
      <c r="H2734" s="44"/>
    </row>
    <row r="2735" s="2" customFormat="1" ht="16.8" customHeight="1">
      <c r="A2735" s="38"/>
      <c r="B2735" s="44"/>
      <c r="C2735" s="302" t="s">
        <v>4963</v>
      </c>
      <c r="D2735" s="302" t="s">
        <v>4964</v>
      </c>
      <c r="E2735" s="17" t="s">
        <v>299</v>
      </c>
      <c r="F2735" s="303">
        <v>3.6000000000000001</v>
      </c>
      <c r="G2735" s="38"/>
      <c r="H2735" s="44"/>
    </row>
    <row r="2736" s="2" customFormat="1" ht="16.8" customHeight="1">
      <c r="A2736" s="38"/>
      <c r="B2736" s="44"/>
      <c r="C2736" s="298" t="s">
        <v>1112</v>
      </c>
      <c r="D2736" s="299" t="s">
        <v>1112</v>
      </c>
      <c r="E2736" s="300" t="s">
        <v>19</v>
      </c>
      <c r="F2736" s="301">
        <v>174</v>
      </c>
      <c r="G2736" s="38"/>
      <c r="H2736" s="44"/>
    </row>
    <row r="2737" s="2" customFormat="1" ht="16.8" customHeight="1">
      <c r="A2737" s="38"/>
      <c r="B2737" s="44"/>
      <c r="C2737" s="302" t="s">
        <v>1112</v>
      </c>
      <c r="D2737" s="302" t="s">
        <v>4973</v>
      </c>
      <c r="E2737" s="17" t="s">
        <v>19</v>
      </c>
      <c r="F2737" s="303">
        <v>174</v>
      </c>
      <c r="G2737" s="38"/>
      <c r="H2737" s="44"/>
    </row>
    <row r="2738" s="2" customFormat="1" ht="16.8" customHeight="1">
      <c r="A2738" s="38"/>
      <c r="B2738" s="44"/>
      <c r="C2738" s="304" t="s">
        <v>6864</v>
      </c>
      <c r="D2738" s="38"/>
      <c r="E2738" s="38"/>
      <c r="F2738" s="38"/>
      <c r="G2738" s="38"/>
      <c r="H2738" s="44"/>
    </row>
    <row r="2739" s="2" customFormat="1" ht="16.8" customHeight="1">
      <c r="A2739" s="38"/>
      <c r="B2739" s="44"/>
      <c r="C2739" s="302" t="s">
        <v>4482</v>
      </c>
      <c r="D2739" s="302" t="s">
        <v>4483</v>
      </c>
      <c r="E2739" s="17" t="s">
        <v>391</v>
      </c>
      <c r="F2739" s="303">
        <v>174</v>
      </c>
      <c r="G2739" s="38"/>
      <c r="H2739" s="44"/>
    </row>
    <row r="2740" s="2" customFormat="1" ht="16.8" customHeight="1">
      <c r="A2740" s="38"/>
      <c r="B2740" s="44"/>
      <c r="C2740" s="298" t="s">
        <v>1119</v>
      </c>
      <c r="D2740" s="299" t="s">
        <v>1119</v>
      </c>
      <c r="E2740" s="300" t="s">
        <v>19</v>
      </c>
      <c r="F2740" s="301">
        <v>355</v>
      </c>
      <c r="G2740" s="38"/>
      <c r="H2740" s="44"/>
    </row>
    <row r="2741" s="2" customFormat="1" ht="16.8" customHeight="1">
      <c r="A2741" s="38"/>
      <c r="B2741" s="44"/>
      <c r="C2741" s="302" t="s">
        <v>1119</v>
      </c>
      <c r="D2741" s="302" t="s">
        <v>4977</v>
      </c>
      <c r="E2741" s="17" t="s">
        <v>19</v>
      </c>
      <c r="F2741" s="303">
        <v>355</v>
      </c>
      <c r="G2741" s="38"/>
      <c r="H2741" s="44"/>
    </row>
    <row r="2742" s="2" customFormat="1" ht="16.8" customHeight="1">
      <c r="A2742" s="38"/>
      <c r="B2742" s="44"/>
      <c r="C2742" s="304" t="s">
        <v>6864</v>
      </c>
      <c r="D2742" s="38"/>
      <c r="E2742" s="38"/>
      <c r="F2742" s="38"/>
      <c r="G2742" s="38"/>
      <c r="H2742" s="44"/>
    </row>
    <row r="2743" s="2" customFormat="1" ht="16.8" customHeight="1">
      <c r="A2743" s="38"/>
      <c r="B2743" s="44"/>
      <c r="C2743" s="302" t="s">
        <v>4488</v>
      </c>
      <c r="D2743" s="302" t="s">
        <v>4489</v>
      </c>
      <c r="E2743" s="17" t="s">
        <v>391</v>
      </c>
      <c r="F2743" s="303">
        <v>355</v>
      </c>
      <c r="G2743" s="38"/>
      <c r="H2743" s="44"/>
    </row>
    <row r="2744" s="2" customFormat="1" ht="16.8" customHeight="1">
      <c r="A2744" s="38"/>
      <c r="B2744" s="44"/>
      <c r="C2744" s="298" t="s">
        <v>1134</v>
      </c>
      <c r="D2744" s="299" t="s">
        <v>1134</v>
      </c>
      <c r="E2744" s="300" t="s">
        <v>19</v>
      </c>
      <c r="F2744" s="301">
        <v>1060.6400000000001</v>
      </c>
      <c r="G2744" s="38"/>
      <c r="H2744" s="44"/>
    </row>
    <row r="2745" s="2" customFormat="1" ht="16.8" customHeight="1">
      <c r="A2745" s="38"/>
      <c r="B2745" s="44"/>
      <c r="C2745" s="302" t="s">
        <v>1134</v>
      </c>
      <c r="D2745" s="302" t="s">
        <v>4980</v>
      </c>
      <c r="E2745" s="17" t="s">
        <v>19</v>
      </c>
      <c r="F2745" s="303">
        <v>1060.6400000000001</v>
      </c>
      <c r="G2745" s="38"/>
      <c r="H2745" s="44"/>
    </row>
    <row r="2746" s="2" customFormat="1" ht="16.8" customHeight="1">
      <c r="A2746" s="38"/>
      <c r="B2746" s="44"/>
      <c r="C2746" s="304" t="s">
        <v>6864</v>
      </c>
      <c r="D2746" s="38"/>
      <c r="E2746" s="38"/>
      <c r="F2746" s="38"/>
      <c r="G2746" s="38"/>
      <c r="H2746" s="44"/>
    </row>
    <row r="2747" s="2" customFormat="1" ht="16.8" customHeight="1">
      <c r="A2747" s="38"/>
      <c r="B2747" s="44"/>
      <c r="C2747" s="302" t="s">
        <v>4498</v>
      </c>
      <c r="D2747" s="302" t="s">
        <v>4499</v>
      </c>
      <c r="E2747" s="17" t="s">
        <v>299</v>
      </c>
      <c r="F2747" s="303">
        <v>1966.9400000000001</v>
      </c>
      <c r="G2747" s="38"/>
      <c r="H2747" s="44"/>
    </row>
    <row r="2748" s="2" customFormat="1" ht="16.8" customHeight="1">
      <c r="A2748" s="38"/>
      <c r="B2748" s="44"/>
      <c r="C2748" s="298" t="s">
        <v>1141</v>
      </c>
      <c r="D2748" s="299" t="s">
        <v>1141</v>
      </c>
      <c r="E2748" s="300" t="s">
        <v>19</v>
      </c>
      <c r="F2748" s="301">
        <v>2.8999999999999999</v>
      </c>
      <c r="G2748" s="38"/>
      <c r="H2748" s="44"/>
    </row>
    <row r="2749" s="2" customFormat="1" ht="16.8" customHeight="1">
      <c r="A2749" s="38"/>
      <c r="B2749" s="44"/>
      <c r="C2749" s="302" t="s">
        <v>1141</v>
      </c>
      <c r="D2749" s="302" t="s">
        <v>4985</v>
      </c>
      <c r="E2749" s="17" t="s">
        <v>19</v>
      </c>
      <c r="F2749" s="303">
        <v>2.8999999999999999</v>
      </c>
      <c r="G2749" s="38"/>
      <c r="H2749" s="44"/>
    </row>
    <row r="2750" s="2" customFormat="1" ht="16.8" customHeight="1">
      <c r="A2750" s="38"/>
      <c r="B2750" s="44"/>
      <c r="C2750" s="304" t="s">
        <v>6864</v>
      </c>
      <c r="D2750" s="38"/>
      <c r="E2750" s="38"/>
      <c r="F2750" s="38"/>
      <c r="G2750" s="38"/>
      <c r="H2750" s="44"/>
    </row>
    <row r="2751" s="2" customFormat="1" ht="16.8" customHeight="1">
      <c r="A2751" s="38"/>
      <c r="B2751" s="44"/>
      <c r="C2751" s="302" t="s">
        <v>4502</v>
      </c>
      <c r="D2751" s="302" t="s">
        <v>4503</v>
      </c>
      <c r="E2751" s="17" t="s">
        <v>299</v>
      </c>
      <c r="F2751" s="303">
        <v>2.8999999999999999</v>
      </c>
      <c r="G2751" s="38"/>
      <c r="H2751" s="44"/>
    </row>
    <row r="2752" s="2" customFormat="1" ht="16.8" customHeight="1">
      <c r="A2752" s="38"/>
      <c r="B2752" s="44"/>
      <c r="C2752" s="298" t="s">
        <v>1306</v>
      </c>
      <c r="D2752" s="299" t="s">
        <v>1306</v>
      </c>
      <c r="E2752" s="300" t="s">
        <v>19</v>
      </c>
      <c r="F2752" s="301">
        <v>52.100000000000001</v>
      </c>
      <c r="G2752" s="38"/>
      <c r="H2752" s="44"/>
    </row>
    <row r="2753" s="2" customFormat="1" ht="16.8" customHeight="1">
      <c r="A2753" s="38"/>
      <c r="B2753" s="44"/>
      <c r="C2753" s="302" t="s">
        <v>1306</v>
      </c>
      <c r="D2753" s="302" t="s">
        <v>4988</v>
      </c>
      <c r="E2753" s="17" t="s">
        <v>19</v>
      </c>
      <c r="F2753" s="303">
        <v>52.100000000000001</v>
      </c>
      <c r="G2753" s="38"/>
      <c r="H2753" s="44"/>
    </row>
    <row r="2754" s="2" customFormat="1" ht="16.8" customHeight="1">
      <c r="A2754" s="38"/>
      <c r="B2754" s="44"/>
      <c r="C2754" s="304" t="s">
        <v>6864</v>
      </c>
      <c r="D2754" s="38"/>
      <c r="E2754" s="38"/>
      <c r="F2754" s="38"/>
      <c r="G2754" s="38"/>
      <c r="H2754" s="44"/>
    </row>
    <row r="2755" s="2" customFormat="1" ht="16.8" customHeight="1">
      <c r="A2755" s="38"/>
      <c r="B2755" s="44"/>
      <c r="C2755" s="302" t="s">
        <v>4519</v>
      </c>
      <c r="D2755" s="302" t="s">
        <v>4520</v>
      </c>
      <c r="E2755" s="17" t="s">
        <v>299</v>
      </c>
      <c r="F2755" s="303">
        <v>52.100000000000001</v>
      </c>
      <c r="G2755" s="38"/>
      <c r="H2755" s="44"/>
    </row>
    <row r="2756" s="2" customFormat="1" ht="16.8" customHeight="1">
      <c r="A2756" s="38"/>
      <c r="B2756" s="44"/>
      <c r="C2756" s="298" t="s">
        <v>4993</v>
      </c>
      <c r="D2756" s="299" t="s">
        <v>4993</v>
      </c>
      <c r="E2756" s="300" t="s">
        <v>19</v>
      </c>
      <c r="F2756" s="301">
        <v>1</v>
      </c>
      <c r="G2756" s="38"/>
      <c r="H2756" s="44"/>
    </row>
    <row r="2757" s="2" customFormat="1" ht="16.8" customHeight="1">
      <c r="A2757" s="38"/>
      <c r="B2757" s="44"/>
      <c r="C2757" s="302" t="s">
        <v>4993</v>
      </c>
      <c r="D2757" s="302" t="s">
        <v>76</v>
      </c>
      <c r="E2757" s="17" t="s">
        <v>19</v>
      </c>
      <c r="F2757" s="303">
        <v>1</v>
      </c>
      <c r="G2757" s="38"/>
      <c r="H2757" s="44"/>
    </row>
    <row r="2758" s="2" customFormat="1" ht="16.8" customHeight="1">
      <c r="A2758" s="38"/>
      <c r="B2758" s="44"/>
      <c r="C2758" s="304" t="s">
        <v>6864</v>
      </c>
      <c r="D2758" s="38"/>
      <c r="E2758" s="38"/>
      <c r="F2758" s="38"/>
      <c r="G2758" s="38"/>
      <c r="H2758" s="44"/>
    </row>
    <row r="2759" s="2" customFormat="1" ht="16.8" customHeight="1">
      <c r="A2759" s="38"/>
      <c r="B2759" s="44"/>
      <c r="C2759" s="302" t="s">
        <v>4989</v>
      </c>
      <c r="D2759" s="302" t="s">
        <v>4990</v>
      </c>
      <c r="E2759" s="17" t="s">
        <v>341</v>
      </c>
      <c r="F2759" s="303">
        <v>1</v>
      </c>
      <c r="G2759" s="38"/>
      <c r="H2759" s="44"/>
    </row>
    <row r="2760" s="2" customFormat="1" ht="16.8" customHeight="1">
      <c r="A2760" s="38"/>
      <c r="B2760" s="44"/>
      <c r="C2760" s="298" t="s">
        <v>297</v>
      </c>
      <c r="D2760" s="299" t="s">
        <v>297</v>
      </c>
      <c r="E2760" s="300" t="s">
        <v>19</v>
      </c>
      <c r="F2760" s="301">
        <v>33.210000000000001</v>
      </c>
      <c r="G2760" s="38"/>
      <c r="H2760" s="44"/>
    </row>
    <row r="2761" s="2" customFormat="1" ht="16.8" customHeight="1">
      <c r="A2761" s="38"/>
      <c r="B2761" s="44"/>
      <c r="C2761" s="302" t="s">
        <v>297</v>
      </c>
      <c r="D2761" s="302" t="s">
        <v>298</v>
      </c>
      <c r="E2761" s="17" t="s">
        <v>19</v>
      </c>
      <c r="F2761" s="303">
        <v>33.210000000000001</v>
      </c>
      <c r="G2761" s="38"/>
      <c r="H2761" s="44"/>
    </row>
    <row r="2762" s="2" customFormat="1" ht="16.8" customHeight="1">
      <c r="A2762" s="38"/>
      <c r="B2762" s="44"/>
      <c r="C2762" s="298" t="s">
        <v>374</v>
      </c>
      <c r="D2762" s="299" t="s">
        <v>374</v>
      </c>
      <c r="E2762" s="300" t="s">
        <v>19</v>
      </c>
      <c r="F2762" s="301">
        <v>17.5</v>
      </c>
      <c r="G2762" s="38"/>
      <c r="H2762" s="44"/>
    </row>
    <row r="2763" s="2" customFormat="1" ht="16.8" customHeight="1">
      <c r="A2763" s="38"/>
      <c r="B2763" s="44"/>
      <c r="C2763" s="302" t="s">
        <v>374</v>
      </c>
      <c r="D2763" s="302" t="s">
        <v>375</v>
      </c>
      <c r="E2763" s="17" t="s">
        <v>19</v>
      </c>
      <c r="F2763" s="303">
        <v>17.5</v>
      </c>
      <c r="G2763" s="38"/>
      <c r="H2763" s="44"/>
    </row>
    <row r="2764" s="2" customFormat="1" ht="16.8" customHeight="1">
      <c r="A2764" s="38"/>
      <c r="B2764" s="44"/>
      <c r="C2764" s="298" t="s">
        <v>383</v>
      </c>
      <c r="D2764" s="299" t="s">
        <v>383</v>
      </c>
      <c r="E2764" s="300" t="s">
        <v>19</v>
      </c>
      <c r="F2764" s="301">
        <v>17.5</v>
      </c>
      <c r="G2764" s="38"/>
      <c r="H2764" s="44"/>
    </row>
    <row r="2765" s="2" customFormat="1" ht="16.8" customHeight="1">
      <c r="A2765" s="38"/>
      <c r="B2765" s="44"/>
      <c r="C2765" s="302" t="s">
        <v>383</v>
      </c>
      <c r="D2765" s="302" t="s">
        <v>384</v>
      </c>
      <c r="E2765" s="17" t="s">
        <v>19</v>
      </c>
      <c r="F2765" s="303">
        <v>17.5</v>
      </c>
      <c r="G2765" s="38"/>
      <c r="H2765" s="44"/>
    </row>
    <row r="2766" s="2" customFormat="1" ht="16.8" customHeight="1">
      <c r="A2766" s="38"/>
      <c r="B2766" s="44"/>
      <c r="C2766" s="298" t="s">
        <v>2980</v>
      </c>
      <c r="D2766" s="299" t="s">
        <v>2980</v>
      </c>
      <c r="E2766" s="300" t="s">
        <v>19</v>
      </c>
      <c r="F2766" s="301">
        <v>56</v>
      </c>
      <c r="G2766" s="38"/>
      <c r="H2766" s="44"/>
    </row>
    <row r="2767" s="2" customFormat="1" ht="16.8" customHeight="1">
      <c r="A2767" s="38"/>
      <c r="B2767" s="44"/>
      <c r="C2767" s="302" t="s">
        <v>2980</v>
      </c>
      <c r="D2767" s="302" t="s">
        <v>4807</v>
      </c>
      <c r="E2767" s="17" t="s">
        <v>19</v>
      </c>
      <c r="F2767" s="303">
        <v>56</v>
      </c>
      <c r="G2767" s="38"/>
      <c r="H2767" s="44"/>
    </row>
    <row r="2768" s="2" customFormat="1" ht="16.8" customHeight="1">
      <c r="A2768" s="38"/>
      <c r="B2768" s="44"/>
      <c r="C2768" s="298" t="s">
        <v>308</v>
      </c>
      <c r="D2768" s="299" t="s">
        <v>308</v>
      </c>
      <c r="E2768" s="300" t="s">
        <v>19</v>
      </c>
      <c r="F2768" s="301">
        <v>142.59999999999999</v>
      </c>
      <c r="G2768" s="38"/>
      <c r="H2768" s="44"/>
    </row>
    <row r="2769" s="2" customFormat="1" ht="16.8" customHeight="1">
      <c r="A2769" s="38"/>
      <c r="B2769" s="44"/>
      <c r="C2769" s="302" t="s">
        <v>308</v>
      </c>
      <c r="D2769" s="302" t="s">
        <v>309</v>
      </c>
      <c r="E2769" s="17" t="s">
        <v>19</v>
      </c>
      <c r="F2769" s="303">
        <v>142.59999999999999</v>
      </c>
      <c r="G2769" s="38"/>
      <c r="H2769" s="44"/>
    </row>
    <row r="2770" s="2" customFormat="1" ht="16.8" customHeight="1">
      <c r="A2770" s="38"/>
      <c r="B2770" s="44"/>
      <c r="C2770" s="298" t="s">
        <v>650</v>
      </c>
      <c r="D2770" s="299" t="s">
        <v>650</v>
      </c>
      <c r="E2770" s="300" t="s">
        <v>19</v>
      </c>
      <c r="F2770" s="301">
        <v>957.29999999999995</v>
      </c>
      <c r="G2770" s="38"/>
      <c r="H2770" s="44"/>
    </row>
    <row r="2771" s="2" customFormat="1" ht="16.8" customHeight="1">
      <c r="A2771" s="38"/>
      <c r="B2771" s="44"/>
      <c r="C2771" s="302" t="s">
        <v>650</v>
      </c>
      <c r="D2771" s="302" t="s">
        <v>4818</v>
      </c>
      <c r="E2771" s="17" t="s">
        <v>19</v>
      </c>
      <c r="F2771" s="303">
        <v>957.29999999999995</v>
      </c>
      <c r="G2771" s="38"/>
      <c r="H2771" s="44"/>
    </row>
    <row r="2772" s="2" customFormat="1" ht="16.8" customHeight="1">
      <c r="A2772" s="38"/>
      <c r="B2772" s="44"/>
      <c r="C2772" s="304" t="s">
        <v>6864</v>
      </c>
      <c r="D2772" s="38"/>
      <c r="E2772" s="38"/>
      <c r="F2772" s="38"/>
      <c r="G2772" s="38"/>
      <c r="H2772" s="44"/>
    </row>
    <row r="2773" s="2" customFormat="1" ht="16.8" customHeight="1">
      <c r="A2773" s="38"/>
      <c r="B2773" s="44"/>
      <c r="C2773" s="302" t="s">
        <v>2834</v>
      </c>
      <c r="D2773" s="302" t="s">
        <v>4113</v>
      </c>
      <c r="E2773" s="17" t="s">
        <v>391</v>
      </c>
      <c r="F2773" s="303">
        <v>2584.6999999999998</v>
      </c>
      <c r="G2773" s="38"/>
      <c r="H2773" s="44"/>
    </row>
    <row r="2774" s="2" customFormat="1" ht="16.8" customHeight="1">
      <c r="A2774" s="38"/>
      <c r="B2774" s="44"/>
      <c r="C2774" s="298" t="s">
        <v>1736</v>
      </c>
      <c r="D2774" s="299" t="s">
        <v>1736</v>
      </c>
      <c r="E2774" s="300" t="s">
        <v>19</v>
      </c>
      <c r="F2774" s="301">
        <v>791.34000000000003</v>
      </c>
      <c r="G2774" s="38"/>
      <c r="H2774" s="44"/>
    </row>
    <row r="2775" s="2" customFormat="1" ht="16.8" customHeight="1">
      <c r="A2775" s="38"/>
      <c r="B2775" s="44"/>
      <c r="C2775" s="302" t="s">
        <v>1736</v>
      </c>
      <c r="D2775" s="302" t="s">
        <v>1737</v>
      </c>
      <c r="E2775" s="17" t="s">
        <v>19</v>
      </c>
      <c r="F2775" s="303">
        <v>791.34000000000003</v>
      </c>
      <c r="G2775" s="38"/>
      <c r="H2775" s="44"/>
    </row>
    <row r="2776" s="2" customFormat="1" ht="16.8" customHeight="1">
      <c r="A2776" s="38"/>
      <c r="B2776" s="44"/>
      <c r="C2776" s="298" t="s">
        <v>2592</v>
      </c>
      <c r="D2776" s="299" t="s">
        <v>2592</v>
      </c>
      <c r="E2776" s="300" t="s">
        <v>19</v>
      </c>
      <c r="F2776" s="301">
        <v>327</v>
      </c>
      <c r="G2776" s="38"/>
      <c r="H2776" s="44"/>
    </row>
    <row r="2777" s="2" customFormat="1" ht="16.8" customHeight="1">
      <c r="A2777" s="38"/>
      <c r="B2777" s="44"/>
      <c r="C2777" s="302" t="s">
        <v>2592</v>
      </c>
      <c r="D2777" s="302" t="s">
        <v>4112</v>
      </c>
      <c r="E2777" s="17" t="s">
        <v>19</v>
      </c>
      <c r="F2777" s="303">
        <v>327</v>
      </c>
      <c r="G2777" s="38"/>
      <c r="H2777" s="44"/>
    </row>
    <row r="2778" s="2" customFormat="1" ht="16.8" customHeight="1">
      <c r="A2778" s="38"/>
      <c r="B2778" s="44"/>
      <c r="C2778" s="298" t="s">
        <v>319</v>
      </c>
      <c r="D2778" s="299" t="s">
        <v>319</v>
      </c>
      <c r="E2778" s="300" t="s">
        <v>19</v>
      </c>
      <c r="F2778" s="301">
        <v>52</v>
      </c>
      <c r="G2778" s="38"/>
      <c r="H2778" s="44"/>
    </row>
    <row r="2779" s="2" customFormat="1" ht="16.8" customHeight="1">
      <c r="A2779" s="38"/>
      <c r="B2779" s="44"/>
      <c r="C2779" s="302" t="s">
        <v>319</v>
      </c>
      <c r="D2779" s="302" t="s">
        <v>320</v>
      </c>
      <c r="E2779" s="17" t="s">
        <v>19</v>
      </c>
      <c r="F2779" s="303">
        <v>52</v>
      </c>
      <c r="G2779" s="38"/>
      <c r="H2779" s="44"/>
    </row>
    <row r="2780" s="2" customFormat="1" ht="16.8" customHeight="1">
      <c r="A2780" s="38"/>
      <c r="B2780" s="44"/>
      <c r="C2780" s="298" t="s">
        <v>4734</v>
      </c>
      <c r="D2780" s="299" t="s">
        <v>4734</v>
      </c>
      <c r="E2780" s="300" t="s">
        <v>19</v>
      </c>
      <c r="F2780" s="301">
        <v>63.621000000000002</v>
      </c>
      <c r="G2780" s="38"/>
      <c r="H2780" s="44"/>
    </row>
    <row r="2781" s="2" customFormat="1" ht="16.8" customHeight="1">
      <c r="A2781" s="38"/>
      <c r="B2781" s="44"/>
      <c r="C2781" s="302" t="s">
        <v>4734</v>
      </c>
      <c r="D2781" s="302" t="s">
        <v>4836</v>
      </c>
      <c r="E2781" s="17" t="s">
        <v>19</v>
      </c>
      <c r="F2781" s="303">
        <v>63.621000000000002</v>
      </c>
      <c r="G2781" s="38"/>
      <c r="H2781" s="44"/>
    </row>
    <row r="2782" s="2" customFormat="1" ht="16.8" customHeight="1">
      <c r="A2782" s="38"/>
      <c r="B2782" s="44"/>
      <c r="C2782" s="304" t="s">
        <v>6864</v>
      </c>
      <c r="D2782" s="38"/>
      <c r="E2782" s="38"/>
      <c r="F2782" s="38"/>
      <c r="G2782" s="38"/>
      <c r="H2782" s="44"/>
    </row>
    <row r="2783" s="2" customFormat="1" ht="16.8" customHeight="1">
      <c r="A2783" s="38"/>
      <c r="B2783" s="44"/>
      <c r="C2783" s="302" t="s">
        <v>4156</v>
      </c>
      <c r="D2783" s="302" t="s">
        <v>6917</v>
      </c>
      <c r="E2783" s="17" t="s">
        <v>299</v>
      </c>
      <c r="F2783" s="303">
        <v>171.43299999999999</v>
      </c>
      <c r="G2783" s="38"/>
      <c r="H2783" s="44"/>
    </row>
    <row r="2784" s="2" customFormat="1" ht="16.8" customHeight="1">
      <c r="A2784" s="38"/>
      <c r="B2784" s="44"/>
      <c r="C2784" s="298" t="s">
        <v>2642</v>
      </c>
      <c r="D2784" s="299" t="s">
        <v>2642</v>
      </c>
      <c r="E2784" s="300" t="s">
        <v>19</v>
      </c>
      <c r="F2784" s="301">
        <v>10.106</v>
      </c>
      <c r="G2784" s="38"/>
      <c r="H2784" s="44"/>
    </row>
    <row r="2785" s="2" customFormat="1" ht="16.8" customHeight="1">
      <c r="A2785" s="38"/>
      <c r="B2785" s="44"/>
      <c r="C2785" s="302" t="s">
        <v>2642</v>
      </c>
      <c r="D2785" s="302" t="s">
        <v>4847</v>
      </c>
      <c r="E2785" s="17" t="s">
        <v>19</v>
      </c>
      <c r="F2785" s="303">
        <v>10.106</v>
      </c>
      <c r="G2785" s="38"/>
      <c r="H2785" s="44"/>
    </row>
    <row r="2786" s="2" customFormat="1" ht="16.8" customHeight="1">
      <c r="A2786" s="38"/>
      <c r="B2786" s="44"/>
      <c r="C2786" s="298" t="s">
        <v>2650</v>
      </c>
      <c r="D2786" s="299" t="s">
        <v>2650</v>
      </c>
      <c r="E2786" s="300" t="s">
        <v>19</v>
      </c>
      <c r="F2786" s="301">
        <v>12.195</v>
      </c>
      <c r="G2786" s="38"/>
      <c r="H2786" s="44"/>
    </row>
    <row r="2787" s="2" customFormat="1" ht="16.8" customHeight="1">
      <c r="A2787" s="38"/>
      <c r="B2787" s="44"/>
      <c r="C2787" s="302" t="s">
        <v>2650</v>
      </c>
      <c r="D2787" s="302" t="s">
        <v>4850</v>
      </c>
      <c r="E2787" s="17" t="s">
        <v>19</v>
      </c>
      <c r="F2787" s="303">
        <v>12.195</v>
      </c>
      <c r="G2787" s="38"/>
      <c r="H2787" s="44"/>
    </row>
    <row r="2788" s="2" customFormat="1" ht="16.8" customHeight="1">
      <c r="A2788" s="38"/>
      <c r="B2788" s="44"/>
      <c r="C2788" s="304" t="s">
        <v>6864</v>
      </c>
      <c r="D2788" s="38"/>
      <c r="E2788" s="38"/>
      <c r="F2788" s="38"/>
      <c r="G2788" s="38"/>
      <c r="H2788" s="44"/>
    </row>
    <row r="2789" s="2" customFormat="1" ht="16.8" customHeight="1">
      <c r="A2789" s="38"/>
      <c r="B2789" s="44"/>
      <c r="C2789" s="302" t="s">
        <v>4234</v>
      </c>
      <c r="D2789" s="302" t="s">
        <v>4235</v>
      </c>
      <c r="E2789" s="17" t="s">
        <v>302</v>
      </c>
      <c r="F2789" s="303">
        <v>22.427</v>
      </c>
      <c r="G2789" s="38"/>
      <c r="H2789" s="44"/>
    </row>
    <row r="2790" s="2" customFormat="1" ht="16.8" customHeight="1">
      <c r="A2790" s="38"/>
      <c r="B2790" s="44"/>
      <c r="C2790" s="298" t="s">
        <v>415</v>
      </c>
      <c r="D2790" s="299" t="s">
        <v>415</v>
      </c>
      <c r="E2790" s="300" t="s">
        <v>19</v>
      </c>
      <c r="F2790" s="301">
        <v>144.71199999999999</v>
      </c>
      <c r="G2790" s="38"/>
      <c r="H2790" s="44"/>
    </row>
    <row r="2791" s="2" customFormat="1" ht="16.8" customHeight="1">
      <c r="A2791" s="38"/>
      <c r="B2791" s="44"/>
      <c r="C2791" s="302" t="s">
        <v>415</v>
      </c>
      <c r="D2791" s="302" t="s">
        <v>4862</v>
      </c>
      <c r="E2791" s="17" t="s">
        <v>19</v>
      </c>
      <c r="F2791" s="303">
        <v>144.71199999999999</v>
      </c>
      <c r="G2791" s="38"/>
      <c r="H2791" s="44"/>
    </row>
    <row r="2792" s="2" customFormat="1" ht="16.8" customHeight="1">
      <c r="A2792" s="38"/>
      <c r="B2792" s="44"/>
      <c r="C2792" s="304" t="s">
        <v>6864</v>
      </c>
      <c r="D2792" s="38"/>
      <c r="E2792" s="38"/>
      <c r="F2792" s="38"/>
      <c r="G2792" s="38"/>
      <c r="H2792" s="44"/>
    </row>
    <row r="2793" s="2" customFormat="1" ht="16.8" customHeight="1">
      <c r="A2793" s="38"/>
      <c r="B2793" s="44"/>
      <c r="C2793" s="302" t="s">
        <v>4858</v>
      </c>
      <c r="D2793" s="302" t="s">
        <v>6920</v>
      </c>
      <c r="E2793" s="17" t="s">
        <v>299</v>
      </c>
      <c r="F2793" s="303">
        <v>346.70999999999998</v>
      </c>
      <c r="G2793" s="38"/>
      <c r="H2793" s="44"/>
    </row>
    <row r="2794" s="2" customFormat="1" ht="16.8" customHeight="1">
      <c r="A2794" s="38"/>
      <c r="B2794" s="44"/>
      <c r="C2794" s="298" t="s">
        <v>327</v>
      </c>
      <c r="D2794" s="299" t="s">
        <v>327</v>
      </c>
      <c r="E2794" s="300" t="s">
        <v>19</v>
      </c>
      <c r="F2794" s="301">
        <v>44.165999999999997</v>
      </c>
      <c r="G2794" s="38"/>
      <c r="H2794" s="44"/>
    </row>
    <row r="2795" s="2" customFormat="1" ht="16.8" customHeight="1">
      <c r="A2795" s="38"/>
      <c r="B2795" s="44"/>
      <c r="C2795" s="302" t="s">
        <v>327</v>
      </c>
      <c r="D2795" s="302" t="s">
        <v>328</v>
      </c>
      <c r="E2795" s="17" t="s">
        <v>19</v>
      </c>
      <c r="F2795" s="303">
        <v>44.165999999999997</v>
      </c>
      <c r="G2795" s="38"/>
      <c r="H2795" s="44"/>
    </row>
    <row r="2796" s="2" customFormat="1" ht="16.8" customHeight="1">
      <c r="A2796" s="38"/>
      <c r="B2796" s="44"/>
      <c r="C2796" s="298" t="s">
        <v>4599</v>
      </c>
      <c r="D2796" s="299" t="s">
        <v>4599</v>
      </c>
      <c r="E2796" s="300" t="s">
        <v>19</v>
      </c>
      <c r="F2796" s="301">
        <v>265.16000000000003</v>
      </c>
      <c r="G2796" s="38"/>
      <c r="H2796" s="44"/>
    </row>
    <row r="2797" s="2" customFormat="1" ht="16.8" customHeight="1">
      <c r="A2797" s="38"/>
      <c r="B2797" s="44"/>
      <c r="C2797" s="302" t="s">
        <v>4599</v>
      </c>
      <c r="D2797" s="302" t="s">
        <v>4874</v>
      </c>
      <c r="E2797" s="17" t="s">
        <v>19</v>
      </c>
      <c r="F2797" s="303">
        <v>265.16000000000003</v>
      </c>
      <c r="G2797" s="38"/>
      <c r="H2797" s="44"/>
    </row>
    <row r="2798" s="2" customFormat="1" ht="16.8" customHeight="1">
      <c r="A2798" s="38"/>
      <c r="B2798" s="44"/>
      <c r="C2798" s="298" t="s">
        <v>1648</v>
      </c>
      <c r="D2798" s="299" t="s">
        <v>1648</v>
      </c>
      <c r="E2798" s="300" t="s">
        <v>19</v>
      </c>
      <c r="F2798" s="301">
        <v>102.574</v>
      </c>
      <c r="G2798" s="38"/>
      <c r="H2798" s="44"/>
    </row>
    <row r="2799" s="2" customFormat="1" ht="16.8" customHeight="1">
      <c r="A2799" s="38"/>
      <c r="B2799" s="44"/>
      <c r="C2799" s="302" t="s">
        <v>1648</v>
      </c>
      <c r="D2799" s="302" t="s">
        <v>4882</v>
      </c>
      <c r="E2799" s="17" t="s">
        <v>19</v>
      </c>
      <c r="F2799" s="303">
        <v>102.574</v>
      </c>
      <c r="G2799" s="38"/>
      <c r="H2799" s="44"/>
    </row>
    <row r="2800" s="2" customFormat="1" ht="16.8" customHeight="1">
      <c r="A2800" s="38"/>
      <c r="B2800" s="44"/>
      <c r="C2800" s="304" t="s">
        <v>6864</v>
      </c>
      <c r="D2800" s="38"/>
      <c r="E2800" s="38"/>
      <c r="F2800" s="38"/>
      <c r="G2800" s="38"/>
      <c r="H2800" s="44"/>
    </row>
    <row r="2801" s="2" customFormat="1" ht="16.8" customHeight="1">
      <c r="A2801" s="38"/>
      <c r="B2801" s="44"/>
      <c r="C2801" s="302" t="s">
        <v>4878</v>
      </c>
      <c r="D2801" s="302" t="s">
        <v>4879</v>
      </c>
      <c r="E2801" s="17" t="s">
        <v>299</v>
      </c>
      <c r="F2801" s="303">
        <v>460.68400000000003</v>
      </c>
      <c r="G2801" s="38"/>
      <c r="H2801" s="44"/>
    </row>
    <row r="2802" s="2" customFormat="1" ht="16.8" customHeight="1">
      <c r="A2802" s="38"/>
      <c r="B2802" s="44"/>
      <c r="C2802" s="298" t="s">
        <v>336</v>
      </c>
      <c r="D2802" s="299" t="s">
        <v>336</v>
      </c>
      <c r="E2802" s="300" t="s">
        <v>19</v>
      </c>
      <c r="F2802" s="301">
        <v>11</v>
      </c>
      <c r="G2802" s="38"/>
      <c r="H2802" s="44"/>
    </row>
    <row r="2803" s="2" customFormat="1" ht="16.8" customHeight="1">
      <c r="A2803" s="38"/>
      <c r="B2803" s="44"/>
      <c r="C2803" s="302" t="s">
        <v>336</v>
      </c>
      <c r="D2803" s="302" t="s">
        <v>337</v>
      </c>
      <c r="E2803" s="17" t="s">
        <v>19</v>
      </c>
      <c r="F2803" s="303">
        <v>11</v>
      </c>
      <c r="G2803" s="38"/>
      <c r="H2803" s="44"/>
    </row>
    <row r="2804" s="2" customFormat="1" ht="16.8" customHeight="1">
      <c r="A2804" s="38"/>
      <c r="B2804" s="44"/>
      <c r="C2804" s="298" t="s">
        <v>4717</v>
      </c>
      <c r="D2804" s="299" t="s">
        <v>4717</v>
      </c>
      <c r="E2804" s="300" t="s">
        <v>19</v>
      </c>
      <c r="F2804" s="301">
        <v>77.019999999999996</v>
      </c>
      <c r="G2804" s="38"/>
      <c r="H2804" s="44"/>
    </row>
    <row r="2805" s="2" customFormat="1" ht="16.8" customHeight="1">
      <c r="A2805" s="38"/>
      <c r="B2805" s="44"/>
      <c r="C2805" s="302" t="s">
        <v>4717</v>
      </c>
      <c r="D2805" s="302" t="s">
        <v>4718</v>
      </c>
      <c r="E2805" s="17" t="s">
        <v>19</v>
      </c>
      <c r="F2805" s="303">
        <v>77.019999999999996</v>
      </c>
      <c r="G2805" s="38"/>
      <c r="H2805" s="44"/>
    </row>
    <row r="2806" s="2" customFormat="1" ht="16.8" customHeight="1">
      <c r="A2806" s="38"/>
      <c r="B2806" s="44"/>
      <c r="C2806" s="298" t="s">
        <v>1637</v>
      </c>
      <c r="D2806" s="299" t="s">
        <v>1637</v>
      </c>
      <c r="E2806" s="300" t="s">
        <v>19</v>
      </c>
      <c r="F2806" s="301">
        <v>48.399999999999999</v>
      </c>
      <c r="G2806" s="38"/>
      <c r="H2806" s="44"/>
    </row>
    <row r="2807" s="2" customFormat="1" ht="16.8" customHeight="1">
      <c r="A2807" s="38"/>
      <c r="B2807" s="44"/>
      <c r="C2807" s="302" t="s">
        <v>1637</v>
      </c>
      <c r="D2807" s="302" t="s">
        <v>4785</v>
      </c>
      <c r="E2807" s="17" t="s">
        <v>19</v>
      </c>
      <c r="F2807" s="303">
        <v>48.399999999999999</v>
      </c>
      <c r="G2807" s="38"/>
      <c r="H2807" s="44"/>
    </row>
    <row r="2808" s="2" customFormat="1" ht="16.8" customHeight="1">
      <c r="A2808" s="38"/>
      <c r="B2808" s="44"/>
      <c r="C2808" s="298" t="s">
        <v>4756</v>
      </c>
      <c r="D2808" s="299" t="s">
        <v>4756</v>
      </c>
      <c r="E2808" s="300" t="s">
        <v>19</v>
      </c>
      <c r="F2808" s="301">
        <v>32</v>
      </c>
      <c r="G2808" s="38"/>
      <c r="H2808" s="44"/>
    </row>
    <row r="2809" s="2" customFormat="1" ht="16.8" customHeight="1">
      <c r="A2809" s="38"/>
      <c r="B2809" s="44"/>
      <c r="C2809" s="302" t="s">
        <v>4756</v>
      </c>
      <c r="D2809" s="302" t="s">
        <v>4943</v>
      </c>
      <c r="E2809" s="17" t="s">
        <v>19</v>
      </c>
      <c r="F2809" s="303">
        <v>32</v>
      </c>
      <c r="G2809" s="38"/>
      <c r="H2809" s="44"/>
    </row>
    <row r="2810" s="2" customFormat="1" ht="16.8" customHeight="1">
      <c r="A2810" s="38"/>
      <c r="B2810" s="44"/>
      <c r="C2810" s="304" t="s">
        <v>6864</v>
      </c>
      <c r="D2810" s="38"/>
      <c r="E2810" s="38"/>
      <c r="F2810" s="38"/>
      <c r="G2810" s="38"/>
      <c r="H2810" s="44"/>
    </row>
    <row r="2811" s="2" customFormat="1" ht="16.8" customHeight="1">
      <c r="A2811" s="38"/>
      <c r="B2811" s="44"/>
      <c r="C2811" s="302" t="s">
        <v>4390</v>
      </c>
      <c r="D2811" s="302" t="s">
        <v>4391</v>
      </c>
      <c r="E2811" s="17" t="s">
        <v>299</v>
      </c>
      <c r="F2811" s="303">
        <v>53</v>
      </c>
      <c r="G2811" s="38"/>
      <c r="H2811" s="44"/>
    </row>
    <row r="2812" s="2" customFormat="1" ht="16.8" customHeight="1">
      <c r="A2812" s="38"/>
      <c r="B2812" s="44"/>
      <c r="C2812" s="298" t="s">
        <v>4057</v>
      </c>
      <c r="D2812" s="299" t="s">
        <v>4057</v>
      </c>
      <c r="E2812" s="300" t="s">
        <v>19</v>
      </c>
      <c r="F2812" s="301">
        <v>6</v>
      </c>
      <c r="G2812" s="38"/>
      <c r="H2812" s="44"/>
    </row>
    <row r="2813" s="2" customFormat="1" ht="16.8" customHeight="1">
      <c r="A2813" s="38"/>
      <c r="B2813" s="44"/>
      <c r="C2813" s="302" t="s">
        <v>4057</v>
      </c>
      <c r="D2813" s="302" t="s">
        <v>4950</v>
      </c>
      <c r="E2813" s="17" t="s">
        <v>19</v>
      </c>
      <c r="F2813" s="303">
        <v>6</v>
      </c>
      <c r="G2813" s="38"/>
      <c r="H2813" s="44"/>
    </row>
    <row r="2814" s="2" customFormat="1" ht="16.8" customHeight="1">
      <c r="A2814" s="38"/>
      <c r="B2814" s="44"/>
      <c r="C2814" s="298" t="s">
        <v>4463</v>
      </c>
      <c r="D2814" s="299" t="s">
        <v>4463</v>
      </c>
      <c r="E2814" s="300" t="s">
        <v>19</v>
      </c>
      <c r="F2814" s="301">
        <v>2.7000000000000002</v>
      </c>
      <c r="G2814" s="38"/>
      <c r="H2814" s="44"/>
    </row>
    <row r="2815" s="2" customFormat="1" ht="16.8" customHeight="1">
      <c r="A2815" s="38"/>
      <c r="B2815" s="44"/>
      <c r="C2815" s="302" t="s">
        <v>4463</v>
      </c>
      <c r="D2815" s="302" t="s">
        <v>4954</v>
      </c>
      <c r="E2815" s="17" t="s">
        <v>19</v>
      </c>
      <c r="F2815" s="303">
        <v>2.7000000000000002</v>
      </c>
      <c r="G2815" s="38"/>
      <c r="H2815" s="44"/>
    </row>
    <row r="2816" s="2" customFormat="1" ht="16.8" customHeight="1">
      <c r="A2816" s="38"/>
      <c r="B2816" s="44"/>
      <c r="C2816" s="304" t="s">
        <v>6864</v>
      </c>
      <c r="D2816" s="38"/>
      <c r="E2816" s="38"/>
      <c r="F2816" s="38"/>
      <c r="G2816" s="38"/>
      <c r="H2816" s="44"/>
    </row>
    <row r="2817" s="2" customFormat="1" ht="16.8" customHeight="1">
      <c r="A2817" s="38"/>
      <c r="B2817" s="44"/>
      <c r="C2817" s="302" t="s">
        <v>4438</v>
      </c>
      <c r="D2817" s="302" t="s">
        <v>4439</v>
      </c>
      <c r="E2817" s="17" t="s">
        <v>299</v>
      </c>
      <c r="F2817" s="303">
        <v>577.20000000000005</v>
      </c>
      <c r="G2817" s="38"/>
      <c r="H2817" s="44"/>
    </row>
    <row r="2818" s="2" customFormat="1" ht="16.8" customHeight="1">
      <c r="A2818" s="38"/>
      <c r="B2818" s="44"/>
      <c r="C2818" s="298" t="s">
        <v>4060</v>
      </c>
      <c r="D2818" s="299" t="s">
        <v>4060</v>
      </c>
      <c r="E2818" s="300" t="s">
        <v>19</v>
      </c>
      <c r="F2818" s="301">
        <v>570.89999999999998</v>
      </c>
      <c r="G2818" s="38"/>
      <c r="H2818" s="44"/>
    </row>
    <row r="2819" s="2" customFormat="1" ht="16.8" customHeight="1">
      <c r="A2819" s="38"/>
      <c r="B2819" s="44"/>
      <c r="C2819" s="302" t="s">
        <v>4060</v>
      </c>
      <c r="D2819" s="302" t="s">
        <v>4959</v>
      </c>
      <c r="E2819" s="17" t="s">
        <v>19</v>
      </c>
      <c r="F2819" s="303">
        <v>570.89999999999998</v>
      </c>
      <c r="G2819" s="38"/>
      <c r="H2819" s="44"/>
    </row>
    <row r="2820" s="2" customFormat="1" ht="16.8" customHeight="1">
      <c r="A2820" s="38"/>
      <c r="B2820" s="44"/>
      <c r="C2820" s="298" t="s">
        <v>4961</v>
      </c>
      <c r="D2820" s="299" t="s">
        <v>4961</v>
      </c>
      <c r="E2820" s="300" t="s">
        <v>19</v>
      </c>
      <c r="F2820" s="301">
        <v>2.7000000000000002</v>
      </c>
      <c r="G2820" s="38"/>
      <c r="H2820" s="44"/>
    </row>
    <row r="2821" s="2" customFormat="1" ht="16.8" customHeight="1">
      <c r="A2821" s="38"/>
      <c r="B2821" s="44"/>
      <c r="C2821" s="302" t="s">
        <v>4961</v>
      </c>
      <c r="D2821" s="302" t="s">
        <v>4962</v>
      </c>
      <c r="E2821" s="17" t="s">
        <v>19</v>
      </c>
      <c r="F2821" s="303">
        <v>2.7000000000000002</v>
      </c>
      <c r="G2821" s="38"/>
      <c r="H2821" s="44"/>
    </row>
    <row r="2822" s="2" customFormat="1" ht="16.8" customHeight="1">
      <c r="A2822" s="38"/>
      <c r="B2822" s="44"/>
      <c r="C2822" s="298" t="s">
        <v>4966</v>
      </c>
      <c r="D2822" s="299" t="s">
        <v>4966</v>
      </c>
      <c r="E2822" s="300" t="s">
        <v>19</v>
      </c>
      <c r="F2822" s="301">
        <v>3.6000000000000001</v>
      </c>
      <c r="G2822" s="38"/>
      <c r="H2822" s="44"/>
    </row>
    <row r="2823" s="2" customFormat="1" ht="16.8" customHeight="1">
      <c r="A2823" s="38"/>
      <c r="B2823" s="44"/>
      <c r="C2823" s="302" t="s">
        <v>4966</v>
      </c>
      <c r="D2823" s="302" t="s">
        <v>4967</v>
      </c>
      <c r="E2823" s="17" t="s">
        <v>19</v>
      </c>
      <c r="F2823" s="303">
        <v>3.6000000000000001</v>
      </c>
      <c r="G2823" s="38"/>
      <c r="H2823" s="44"/>
    </row>
    <row r="2824" s="2" customFormat="1" ht="16.8" customHeight="1">
      <c r="A2824" s="38"/>
      <c r="B2824" s="44"/>
      <c r="C2824" s="298" t="s">
        <v>4974</v>
      </c>
      <c r="D2824" s="299" t="s">
        <v>4974</v>
      </c>
      <c r="E2824" s="300" t="s">
        <v>19</v>
      </c>
      <c r="F2824" s="301">
        <v>174</v>
      </c>
      <c r="G2824" s="38"/>
      <c r="H2824" s="44"/>
    </row>
    <row r="2825" s="2" customFormat="1" ht="16.8" customHeight="1">
      <c r="A2825" s="38"/>
      <c r="B2825" s="44"/>
      <c r="C2825" s="302" t="s">
        <v>4974</v>
      </c>
      <c r="D2825" s="302" t="s">
        <v>4975</v>
      </c>
      <c r="E2825" s="17" t="s">
        <v>19</v>
      </c>
      <c r="F2825" s="303">
        <v>174</v>
      </c>
      <c r="G2825" s="38"/>
      <c r="H2825" s="44"/>
    </row>
    <row r="2826" s="2" customFormat="1" ht="16.8" customHeight="1">
      <c r="A2826" s="38"/>
      <c r="B2826" s="44"/>
      <c r="C2826" s="298" t="s">
        <v>4506</v>
      </c>
      <c r="D2826" s="299" t="s">
        <v>4506</v>
      </c>
      <c r="E2826" s="300" t="s">
        <v>19</v>
      </c>
      <c r="F2826" s="301">
        <v>355</v>
      </c>
      <c r="G2826" s="38"/>
      <c r="H2826" s="44"/>
    </row>
    <row r="2827" s="2" customFormat="1" ht="16.8" customHeight="1">
      <c r="A2827" s="38"/>
      <c r="B2827" s="44"/>
      <c r="C2827" s="302" t="s">
        <v>4506</v>
      </c>
      <c r="D2827" s="302" t="s">
        <v>4507</v>
      </c>
      <c r="E2827" s="17" t="s">
        <v>19</v>
      </c>
      <c r="F2827" s="303">
        <v>355</v>
      </c>
      <c r="G2827" s="38"/>
      <c r="H2827" s="44"/>
    </row>
    <row r="2828" s="2" customFormat="1" ht="16.8" customHeight="1">
      <c r="A2828" s="38"/>
      <c r="B2828" s="44"/>
      <c r="C2828" s="298" t="s">
        <v>4517</v>
      </c>
      <c r="D2828" s="299" t="s">
        <v>4517</v>
      </c>
      <c r="E2828" s="300" t="s">
        <v>19</v>
      </c>
      <c r="F2828" s="301">
        <v>906.29999999999995</v>
      </c>
      <c r="G2828" s="38"/>
      <c r="H2828" s="44"/>
    </row>
    <row r="2829" s="2" customFormat="1" ht="16.8" customHeight="1">
      <c r="A2829" s="38"/>
      <c r="B2829" s="44"/>
      <c r="C2829" s="302" t="s">
        <v>4517</v>
      </c>
      <c r="D2829" s="302" t="s">
        <v>4981</v>
      </c>
      <c r="E2829" s="17" t="s">
        <v>19</v>
      </c>
      <c r="F2829" s="303">
        <v>906.29999999999995</v>
      </c>
      <c r="G2829" s="38"/>
      <c r="H2829" s="44"/>
    </row>
    <row r="2830" s="2" customFormat="1" ht="16.8" customHeight="1">
      <c r="A2830" s="38"/>
      <c r="B2830" s="44"/>
      <c r="C2830" s="304" t="s">
        <v>6864</v>
      </c>
      <c r="D2830" s="38"/>
      <c r="E2830" s="38"/>
      <c r="F2830" s="38"/>
      <c r="G2830" s="38"/>
      <c r="H2830" s="44"/>
    </row>
    <row r="2831" s="2" customFormat="1" ht="16.8" customHeight="1">
      <c r="A2831" s="38"/>
      <c r="B2831" s="44"/>
      <c r="C2831" s="302" t="s">
        <v>4498</v>
      </c>
      <c r="D2831" s="302" t="s">
        <v>4499</v>
      </c>
      <c r="E2831" s="17" t="s">
        <v>299</v>
      </c>
      <c r="F2831" s="303">
        <v>1966.9400000000001</v>
      </c>
      <c r="G2831" s="38"/>
      <c r="H2831" s="44"/>
    </row>
    <row r="2832" s="2" customFormat="1" ht="16.8" customHeight="1">
      <c r="A2832" s="38"/>
      <c r="B2832" s="44"/>
      <c r="C2832" s="298" t="s">
        <v>4524</v>
      </c>
      <c r="D2832" s="299" t="s">
        <v>4524</v>
      </c>
      <c r="E2832" s="300" t="s">
        <v>19</v>
      </c>
      <c r="F2832" s="301">
        <v>2.8999999999999999</v>
      </c>
      <c r="G2832" s="38"/>
      <c r="H2832" s="44"/>
    </row>
    <row r="2833" s="2" customFormat="1" ht="16.8" customHeight="1">
      <c r="A2833" s="38"/>
      <c r="B2833" s="44"/>
      <c r="C2833" s="302" t="s">
        <v>4524</v>
      </c>
      <c r="D2833" s="302" t="s">
        <v>4525</v>
      </c>
      <c r="E2833" s="17" t="s">
        <v>19</v>
      </c>
      <c r="F2833" s="303">
        <v>2.8999999999999999</v>
      </c>
      <c r="G2833" s="38"/>
      <c r="H2833" s="44"/>
    </row>
    <row r="2834" s="2" customFormat="1" ht="16.8" customHeight="1">
      <c r="A2834" s="38"/>
      <c r="B2834" s="44"/>
      <c r="C2834" s="298" t="s">
        <v>4535</v>
      </c>
      <c r="D2834" s="299" t="s">
        <v>4535</v>
      </c>
      <c r="E2834" s="300" t="s">
        <v>19</v>
      </c>
      <c r="F2834" s="301">
        <v>52.100000000000001</v>
      </c>
      <c r="G2834" s="38"/>
      <c r="H2834" s="44"/>
    </row>
    <row r="2835" s="2" customFormat="1" ht="16.8" customHeight="1">
      <c r="A2835" s="38"/>
      <c r="B2835" s="44"/>
      <c r="C2835" s="302" t="s">
        <v>4535</v>
      </c>
      <c r="D2835" s="302" t="s">
        <v>4536</v>
      </c>
      <c r="E2835" s="17" t="s">
        <v>19</v>
      </c>
      <c r="F2835" s="303">
        <v>52.100000000000001</v>
      </c>
      <c r="G2835" s="38"/>
      <c r="H2835" s="44"/>
    </row>
    <row r="2836" s="2" customFormat="1" ht="16.8" customHeight="1">
      <c r="A2836" s="38"/>
      <c r="B2836" s="44"/>
      <c r="C2836" s="298" t="s">
        <v>4994</v>
      </c>
      <c r="D2836" s="299" t="s">
        <v>4994</v>
      </c>
      <c r="E2836" s="300" t="s">
        <v>19</v>
      </c>
      <c r="F2836" s="301">
        <v>1</v>
      </c>
      <c r="G2836" s="38"/>
      <c r="H2836" s="44"/>
    </row>
    <row r="2837" s="2" customFormat="1" ht="16.8" customHeight="1">
      <c r="A2837" s="38"/>
      <c r="B2837" s="44"/>
      <c r="C2837" s="302" t="s">
        <v>4994</v>
      </c>
      <c r="D2837" s="302" t="s">
        <v>4995</v>
      </c>
      <c r="E2837" s="17" t="s">
        <v>19</v>
      </c>
      <c r="F2837" s="303">
        <v>1</v>
      </c>
      <c r="G2837" s="38"/>
      <c r="H2837" s="44"/>
    </row>
    <row r="2838" s="2" customFormat="1" ht="16.8" customHeight="1">
      <c r="A2838" s="38"/>
      <c r="B2838" s="44"/>
      <c r="C2838" s="298" t="s">
        <v>2812</v>
      </c>
      <c r="D2838" s="299" t="s">
        <v>2812</v>
      </c>
      <c r="E2838" s="300" t="s">
        <v>19</v>
      </c>
      <c r="F2838" s="301">
        <v>50.899999999999999</v>
      </c>
      <c r="G2838" s="38"/>
      <c r="H2838" s="44"/>
    </row>
    <row r="2839" s="2" customFormat="1" ht="16.8" customHeight="1">
      <c r="A2839" s="38"/>
      <c r="B2839" s="44"/>
      <c r="C2839" s="302" t="s">
        <v>2812</v>
      </c>
      <c r="D2839" s="302" t="s">
        <v>4819</v>
      </c>
      <c r="E2839" s="17" t="s">
        <v>19</v>
      </c>
      <c r="F2839" s="303">
        <v>50.899999999999999</v>
      </c>
      <c r="G2839" s="38"/>
      <c r="H2839" s="44"/>
    </row>
    <row r="2840" s="2" customFormat="1" ht="16.8" customHeight="1">
      <c r="A2840" s="38"/>
      <c r="B2840" s="44"/>
      <c r="C2840" s="304" t="s">
        <v>6864</v>
      </c>
      <c r="D2840" s="38"/>
      <c r="E2840" s="38"/>
      <c r="F2840" s="38"/>
      <c r="G2840" s="38"/>
      <c r="H2840" s="44"/>
    </row>
    <row r="2841" s="2" customFormat="1" ht="16.8" customHeight="1">
      <c r="A2841" s="38"/>
      <c r="B2841" s="44"/>
      <c r="C2841" s="302" t="s">
        <v>2834</v>
      </c>
      <c r="D2841" s="302" t="s">
        <v>4113</v>
      </c>
      <c r="E2841" s="17" t="s">
        <v>391</v>
      </c>
      <c r="F2841" s="303">
        <v>2584.6999999999998</v>
      </c>
      <c r="G2841" s="38"/>
      <c r="H2841" s="44"/>
    </row>
    <row r="2842" s="2" customFormat="1" ht="16.8" customHeight="1">
      <c r="A2842" s="38"/>
      <c r="B2842" s="44"/>
      <c r="C2842" s="298" t="s">
        <v>4736</v>
      </c>
      <c r="D2842" s="299" t="s">
        <v>4736</v>
      </c>
      <c r="E2842" s="300" t="s">
        <v>19</v>
      </c>
      <c r="F2842" s="301">
        <v>93.706000000000003</v>
      </c>
      <c r="G2842" s="38"/>
      <c r="H2842" s="44"/>
    </row>
    <row r="2843" s="2" customFormat="1" ht="16.8" customHeight="1">
      <c r="A2843" s="38"/>
      <c r="B2843" s="44"/>
      <c r="C2843" s="302" t="s">
        <v>4736</v>
      </c>
      <c r="D2843" s="302" t="s">
        <v>4837</v>
      </c>
      <c r="E2843" s="17" t="s">
        <v>19</v>
      </c>
      <c r="F2843" s="303">
        <v>93.706000000000003</v>
      </c>
      <c r="G2843" s="38"/>
      <c r="H2843" s="44"/>
    </row>
    <row r="2844" s="2" customFormat="1" ht="16.8" customHeight="1">
      <c r="A2844" s="38"/>
      <c r="B2844" s="44"/>
      <c r="C2844" s="304" t="s">
        <v>6864</v>
      </c>
      <c r="D2844" s="38"/>
      <c r="E2844" s="38"/>
      <c r="F2844" s="38"/>
      <c r="G2844" s="38"/>
      <c r="H2844" s="44"/>
    </row>
    <row r="2845" s="2" customFormat="1" ht="16.8" customHeight="1">
      <c r="A2845" s="38"/>
      <c r="B2845" s="44"/>
      <c r="C2845" s="302" t="s">
        <v>4156</v>
      </c>
      <c r="D2845" s="302" t="s">
        <v>6917</v>
      </c>
      <c r="E2845" s="17" t="s">
        <v>299</v>
      </c>
      <c r="F2845" s="303">
        <v>171.43299999999999</v>
      </c>
      <c r="G2845" s="38"/>
      <c r="H2845" s="44"/>
    </row>
    <row r="2846" s="2" customFormat="1" ht="16.8" customHeight="1">
      <c r="A2846" s="38"/>
      <c r="B2846" s="44"/>
      <c r="C2846" s="298" t="s">
        <v>2652</v>
      </c>
      <c r="D2846" s="299" t="s">
        <v>2652</v>
      </c>
      <c r="E2846" s="300" t="s">
        <v>19</v>
      </c>
      <c r="F2846" s="301">
        <v>1.952</v>
      </c>
      <c r="G2846" s="38"/>
      <c r="H2846" s="44"/>
    </row>
    <row r="2847" s="2" customFormat="1" ht="16.8" customHeight="1">
      <c r="A2847" s="38"/>
      <c r="B2847" s="44"/>
      <c r="C2847" s="302" t="s">
        <v>2652</v>
      </c>
      <c r="D2847" s="302" t="s">
        <v>4851</v>
      </c>
      <c r="E2847" s="17" t="s">
        <v>19</v>
      </c>
      <c r="F2847" s="303">
        <v>1.952</v>
      </c>
      <c r="G2847" s="38"/>
      <c r="H2847" s="44"/>
    </row>
    <row r="2848" s="2" customFormat="1" ht="16.8" customHeight="1">
      <c r="A2848" s="38"/>
      <c r="B2848" s="44"/>
      <c r="C2848" s="304" t="s">
        <v>6864</v>
      </c>
      <c r="D2848" s="38"/>
      <c r="E2848" s="38"/>
      <c r="F2848" s="38"/>
      <c r="G2848" s="38"/>
      <c r="H2848" s="44"/>
    </row>
    <row r="2849" s="2" customFormat="1" ht="16.8" customHeight="1">
      <c r="A2849" s="38"/>
      <c r="B2849" s="44"/>
      <c r="C2849" s="302" t="s">
        <v>4234</v>
      </c>
      <c r="D2849" s="302" t="s">
        <v>4235</v>
      </c>
      <c r="E2849" s="17" t="s">
        <v>302</v>
      </c>
      <c r="F2849" s="303">
        <v>22.427</v>
      </c>
      <c r="G2849" s="38"/>
      <c r="H2849" s="44"/>
    </row>
    <row r="2850" s="2" customFormat="1" ht="16.8" customHeight="1">
      <c r="A2850" s="38"/>
      <c r="B2850" s="44"/>
      <c r="C2850" s="298" t="s">
        <v>754</v>
      </c>
      <c r="D2850" s="299" t="s">
        <v>754</v>
      </c>
      <c r="E2850" s="300" t="s">
        <v>19</v>
      </c>
      <c r="F2850" s="301">
        <v>4</v>
      </c>
      <c r="G2850" s="38"/>
      <c r="H2850" s="44"/>
    </row>
    <row r="2851" s="2" customFormat="1" ht="16.8" customHeight="1">
      <c r="A2851" s="38"/>
      <c r="B2851" s="44"/>
      <c r="C2851" s="302" t="s">
        <v>754</v>
      </c>
      <c r="D2851" s="302" t="s">
        <v>4842</v>
      </c>
      <c r="E2851" s="17" t="s">
        <v>19</v>
      </c>
      <c r="F2851" s="303">
        <v>4</v>
      </c>
      <c r="G2851" s="38"/>
      <c r="H2851" s="44"/>
    </row>
    <row r="2852" s="2" customFormat="1" ht="16.8" customHeight="1">
      <c r="A2852" s="38"/>
      <c r="B2852" s="44"/>
      <c r="C2852" s="304" t="s">
        <v>6864</v>
      </c>
      <c r="D2852" s="38"/>
      <c r="E2852" s="38"/>
      <c r="F2852" s="38"/>
      <c r="G2852" s="38"/>
      <c r="H2852" s="44"/>
    </row>
    <row r="2853" s="2" customFormat="1" ht="16.8" customHeight="1">
      <c r="A2853" s="38"/>
      <c r="B2853" s="44"/>
      <c r="C2853" s="302" t="s">
        <v>4858</v>
      </c>
      <c r="D2853" s="302" t="s">
        <v>6920</v>
      </c>
      <c r="E2853" s="17" t="s">
        <v>299</v>
      </c>
      <c r="F2853" s="303">
        <v>346.70999999999998</v>
      </c>
      <c r="G2853" s="38"/>
      <c r="H2853" s="44"/>
    </row>
    <row r="2854" s="2" customFormat="1" ht="16.8" customHeight="1">
      <c r="A2854" s="38"/>
      <c r="B2854" s="44"/>
      <c r="C2854" s="298" t="s">
        <v>1651</v>
      </c>
      <c r="D2854" s="299" t="s">
        <v>1651</v>
      </c>
      <c r="E2854" s="300" t="s">
        <v>19</v>
      </c>
      <c r="F2854" s="301">
        <v>98.25</v>
      </c>
      <c r="G2854" s="38"/>
      <c r="H2854" s="44"/>
    </row>
    <row r="2855" s="2" customFormat="1" ht="16.8" customHeight="1">
      <c r="A2855" s="38"/>
      <c r="B2855" s="44"/>
      <c r="C2855" s="302" t="s">
        <v>1651</v>
      </c>
      <c r="D2855" s="302" t="s">
        <v>4883</v>
      </c>
      <c r="E2855" s="17" t="s">
        <v>19</v>
      </c>
      <c r="F2855" s="303">
        <v>98.25</v>
      </c>
      <c r="G2855" s="38"/>
      <c r="H2855" s="44"/>
    </row>
    <row r="2856" s="2" customFormat="1" ht="16.8" customHeight="1">
      <c r="A2856" s="38"/>
      <c r="B2856" s="44"/>
      <c r="C2856" s="304" t="s">
        <v>6864</v>
      </c>
      <c r="D2856" s="38"/>
      <c r="E2856" s="38"/>
      <c r="F2856" s="38"/>
      <c r="G2856" s="38"/>
      <c r="H2856" s="44"/>
    </row>
    <row r="2857" s="2" customFormat="1" ht="16.8" customHeight="1">
      <c r="A2857" s="38"/>
      <c r="B2857" s="44"/>
      <c r="C2857" s="302" t="s">
        <v>4878</v>
      </c>
      <c r="D2857" s="302" t="s">
        <v>4879</v>
      </c>
      <c r="E2857" s="17" t="s">
        <v>299</v>
      </c>
      <c r="F2857" s="303">
        <v>460.68400000000003</v>
      </c>
      <c r="G2857" s="38"/>
      <c r="H2857" s="44"/>
    </row>
    <row r="2858" s="2" customFormat="1" ht="16.8" customHeight="1">
      <c r="A2858" s="38"/>
      <c r="B2858" s="44"/>
      <c r="C2858" s="298" t="s">
        <v>4944</v>
      </c>
      <c r="D2858" s="299" t="s">
        <v>4944</v>
      </c>
      <c r="E2858" s="300" t="s">
        <v>19</v>
      </c>
      <c r="F2858" s="301">
        <v>53</v>
      </c>
      <c r="G2858" s="38"/>
      <c r="H2858" s="44"/>
    </row>
    <row r="2859" s="2" customFormat="1" ht="16.8" customHeight="1">
      <c r="A2859" s="38"/>
      <c r="B2859" s="44"/>
      <c r="C2859" s="302" t="s">
        <v>4944</v>
      </c>
      <c r="D2859" s="302" t="s">
        <v>4945</v>
      </c>
      <c r="E2859" s="17" t="s">
        <v>19</v>
      </c>
      <c r="F2859" s="303">
        <v>53</v>
      </c>
      <c r="G2859" s="38"/>
      <c r="H2859" s="44"/>
    </row>
    <row r="2860" s="2" customFormat="1" ht="16.8" customHeight="1">
      <c r="A2860" s="38"/>
      <c r="B2860" s="44"/>
      <c r="C2860" s="298" t="s">
        <v>4758</v>
      </c>
      <c r="D2860" s="299" t="s">
        <v>4758</v>
      </c>
      <c r="E2860" s="300" t="s">
        <v>19</v>
      </c>
      <c r="F2860" s="301">
        <v>3.6000000000000001</v>
      </c>
      <c r="G2860" s="38"/>
      <c r="H2860" s="44"/>
    </row>
    <row r="2861" s="2" customFormat="1" ht="16.8" customHeight="1">
      <c r="A2861" s="38"/>
      <c r="B2861" s="44"/>
      <c r="C2861" s="302" t="s">
        <v>4758</v>
      </c>
      <c r="D2861" s="302" t="s">
        <v>4955</v>
      </c>
      <c r="E2861" s="17" t="s">
        <v>19</v>
      </c>
      <c r="F2861" s="303">
        <v>3.6000000000000001</v>
      </c>
      <c r="G2861" s="38"/>
      <c r="H2861" s="44"/>
    </row>
    <row r="2862" s="2" customFormat="1" ht="16.8" customHeight="1">
      <c r="A2862" s="38"/>
      <c r="B2862" s="44"/>
      <c r="C2862" s="304" t="s">
        <v>6864</v>
      </c>
      <c r="D2862" s="38"/>
      <c r="E2862" s="38"/>
      <c r="F2862" s="38"/>
      <c r="G2862" s="38"/>
      <c r="H2862" s="44"/>
    </row>
    <row r="2863" s="2" customFormat="1" ht="16.8" customHeight="1">
      <c r="A2863" s="38"/>
      <c r="B2863" s="44"/>
      <c r="C2863" s="302" t="s">
        <v>4438</v>
      </c>
      <c r="D2863" s="302" t="s">
        <v>4439</v>
      </c>
      <c r="E2863" s="17" t="s">
        <v>299</v>
      </c>
      <c r="F2863" s="303">
        <v>577.20000000000005</v>
      </c>
      <c r="G2863" s="38"/>
      <c r="H2863" s="44"/>
    </row>
    <row r="2864" s="2" customFormat="1" ht="16.8" customHeight="1">
      <c r="A2864" s="38"/>
      <c r="B2864" s="44"/>
      <c r="C2864" s="298" t="s">
        <v>4982</v>
      </c>
      <c r="D2864" s="299" t="s">
        <v>4982</v>
      </c>
      <c r="E2864" s="300" t="s">
        <v>19</v>
      </c>
      <c r="F2864" s="301">
        <v>1966.9400000000001</v>
      </c>
      <c r="G2864" s="38"/>
      <c r="H2864" s="44"/>
    </row>
    <row r="2865" s="2" customFormat="1" ht="16.8" customHeight="1">
      <c r="A2865" s="38"/>
      <c r="B2865" s="44"/>
      <c r="C2865" s="302" t="s">
        <v>4982</v>
      </c>
      <c r="D2865" s="302" t="s">
        <v>4983</v>
      </c>
      <c r="E2865" s="17" t="s">
        <v>19</v>
      </c>
      <c r="F2865" s="303">
        <v>1966.9400000000001</v>
      </c>
      <c r="G2865" s="38"/>
      <c r="H2865" s="44"/>
    </row>
    <row r="2866" s="2" customFormat="1" ht="16.8" customHeight="1">
      <c r="A2866" s="38"/>
      <c r="B2866" s="44"/>
      <c r="C2866" s="298" t="s">
        <v>2814</v>
      </c>
      <c r="D2866" s="299" t="s">
        <v>2814</v>
      </c>
      <c r="E2866" s="300" t="s">
        <v>19</v>
      </c>
      <c r="F2866" s="301">
        <v>1100.5</v>
      </c>
      <c r="G2866" s="38"/>
      <c r="H2866" s="44"/>
    </row>
    <row r="2867" s="2" customFormat="1" ht="16.8" customHeight="1">
      <c r="A2867" s="38"/>
      <c r="B2867" s="44"/>
      <c r="C2867" s="302" t="s">
        <v>2814</v>
      </c>
      <c r="D2867" s="302" t="s">
        <v>4820</v>
      </c>
      <c r="E2867" s="17" t="s">
        <v>19</v>
      </c>
      <c r="F2867" s="303">
        <v>1100.5</v>
      </c>
      <c r="G2867" s="38"/>
      <c r="H2867" s="44"/>
    </row>
    <row r="2868" s="2" customFormat="1" ht="16.8" customHeight="1">
      <c r="A2868" s="38"/>
      <c r="B2868" s="44"/>
      <c r="C2868" s="304" t="s">
        <v>6864</v>
      </c>
      <c r="D2868" s="38"/>
      <c r="E2868" s="38"/>
      <c r="F2868" s="38"/>
      <c r="G2868" s="38"/>
      <c r="H2868" s="44"/>
    </row>
    <row r="2869" s="2" customFormat="1" ht="16.8" customHeight="1">
      <c r="A2869" s="38"/>
      <c r="B2869" s="44"/>
      <c r="C2869" s="302" t="s">
        <v>2834</v>
      </c>
      <c r="D2869" s="302" t="s">
        <v>4113</v>
      </c>
      <c r="E2869" s="17" t="s">
        <v>391</v>
      </c>
      <c r="F2869" s="303">
        <v>2584.6999999999998</v>
      </c>
      <c r="G2869" s="38"/>
      <c r="H2869" s="44"/>
    </row>
    <row r="2870" s="2" customFormat="1" ht="16.8" customHeight="1">
      <c r="A2870" s="38"/>
      <c r="B2870" s="44"/>
      <c r="C2870" s="298" t="s">
        <v>4738</v>
      </c>
      <c r="D2870" s="299" t="s">
        <v>4738</v>
      </c>
      <c r="E2870" s="300" t="s">
        <v>19</v>
      </c>
      <c r="F2870" s="301">
        <v>0</v>
      </c>
      <c r="G2870" s="38"/>
      <c r="H2870" s="44"/>
    </row>
    <row r="2871" s="2" customFormat="1" ht="16.8" customHeight="1">
      <c r="A2871" s="38"/>
      <c r="B2871" s="44"/>
      <c r="C2871" s="302" t="s">
        <v>4738</v>
      </c>
      <c r="D2871" s="302" t="s">
        <v>4838</v>
      </c>
      <c r="E2871" s="17" t="s">
        <v>19</v>
      </c>
      <c r="F2871" s="303">
        <v>0</v>
      </c>
      <c r="G2871" s="38"/>
      <c r="H2871" s="44"/>
    </row>
    <row r="2872" s="2" customFormat="1" ht="16.8" customHeight="1">
      <c r="A2872" s="38"/>
      <c r="B2872" s="44"/>
      <c r="C2872" s="304" t="s">
        <v>6864</v>
      </c>
      <c r="D2872" s="38"/>
      <c r="E2872" s="38"/>
      <c r="F2872" s="38"/>
      <c r="G2872" s="38"/>
      <c r="H2872" s="44"/>
    </row>
    <row r="2873" s="2" customFormat="1" ht="16.8" customHeight="1">
      <c r="A2873" s="38"/>
      <c r="B2873" s="44"/>
      <c r="C2873" s="302" t="s">
        <v>4156</v>
      </c>
      <c r="D2873" s="302" t="s">
        <v>6917</v>
      </c>
      <c r="E2873" s="17" t="s">
        <v>299</v>
      </c>
      <c r="F2873" s="303">
        <v>171.43299999999999</v>
      </c>
      <c r="G2873" s="38"/>
      <c r="H2873" s="44"/>
    </row>
    <row r="2874" s="2" customFormat="1" ht="16.8" customHeight="1">
      <c r="A2874" s="38"/>
      <c r="B2874" s="44"/>
      <c r="C2874" s="298" t="s">
        <v>4852</v>
      </c>
      <c r="D2874" s="299" t="s">
        <v>4852</v>
      </c>
      <c r="E2874" s="300" t="s">
        <v>19</v>
      </c>
      <c r="F2874" s="301">
        <v>22.427</v>
      </c>
      <c r="G2874" s="38"/>
      <c r="H2874" s="44"/>
    </row>
    <row r="2875" s="2" customFormat="1" ht="16.8" customHeight="1">
      <c r="A2875" s="38"/>
      <c r="B2875" s="44"/>
      <c r="C2875" s="302" t="s">
        <v>4852</v>
      </c>
      <c r="D2875" s="302" t="s">
        <v>4853</v>
      </c>
      <c r="E2875" s="17" t="s">
        <v>19</v>
      </c>
      <c r="F2875" s="303">
        <v>22.427</v>
      </c>
      <c r="G2875" s="38"/>
      <c r="H2875" s="44"/>
    </row>
    <row r="2876" s="2" customFormat="1" ht="16.8" customHeight="1">
      <c r="A2876" s="38"/>
      <c r="B2876" s="44"/>
      <c r="C2876" s="298" t="s">
        <v>2665</v>
      </c>
      <c r="D2876" s="299" t="s">
        <v>2665</v>
      </c>
      <c r="E2876" s="300" t="s">
        <v>19</v>
      </c>
      <c r="F2876" s="301">
        <v>346.70999999999998</v>
      </c>
      <c r="G2876" s="38"/>
      <c r="H2876" s="44"/>
    </row>
    <row r="2877" s="2" customFormat="1" ht="16.8" customHeight="1">
      <c r="A2877" s="38"/>
      <c r="B2877" s="44"/>
      <c r="C2877" s="302" t="s">
        <v>2665</v>
      </c>
      <c r="D2877" s="302" t="s">
        <v>4863</v>
      </c>
      <c r="E2877" s="17" t="s">
        <v>19</v>
      </c>
      <c r="F2877" s="303">
        <v>346.70999999999998</v>
      </c>
      <c r="G2877" s="38"/>
      <c r="H2877" s="44"/>
    </row>
    <row r="2878" s="2" customFormat="1" ht="16.8" customHeight="1">
      <c r="A2878" s="38"/>
      <c r="B2878" s="44"/>
      <c r="C2878" s="298" t="s">
        <v>1653</v>
      </c>
      <c r="D2878" s="299" t="s">
        <v>1653</v>
      </c>
      <c r="E2878" s="300" t="s">
        <v>19</v>
      </c>
      <c r="F2878" s="301">
        <v>30.669</v>
      </c>
      <c r="G2878" s="38"/>
      <c r="H2878" s="44"/>
    </row>
    <row r="2879" s="2" customFormat="1" ht="16.8" customHeight="1">
      <c r="A2879" s="38"/>
      <c r="B2879" s="44"/>
      <c r="C2879" s="302" t="s">
        <v>1653</v>
      </c>
      <c r="D2879" s="302" t="s">
        <v>4884</v>
      </c>
      <c r="E2879" s="17" t="s">
        <v>19</v>
      </c>
      <c r="F2879" s="303">
        <v>30.669</v>
      </c>
      <c r="G2879" s="38"/>
      <c r="H2879" s="44"/>
    </row>
    <row r="2880" s="2" customFormat="1" ht="16.8" customHeight="1">
      <c r="A2880" s="38"/>
      <c r="B2880" s="44"/>
      <c r="C2880" s="304" t="s">
        <v>6864</v>
      </c>
      <c r="D2880" s="38"/>
      <c r="E2880" s="38"/>
      <c r="F2880" s="38"/>
      <c r="G2880" s="38"/>
      <c r="H2880" s="44"/>
    </row>
    <row r="2881" s="2" customFormat="1" ht="16.8" customHeight="1">
      <c r="A2881" s="38"/>
      <c r="B2881" s="44"/>
      <c r="C2881" s="302" t="s">
        <v>4878</v>
      </c>
      <c r="D2881" s="302" t="s">
        <v>4879</v>
      </c>
      <c r="E2881" s="17" t="s">
        <v>299</v>
      </c>
      <c r="F2881" s="303">
        <v>460.68400000000003</v>
      </c>
      <c r="G2881" s="38"/>
      <c r="H2881" s="44"/>
    </row>
    <row r="2882" s="2" customFormat="1" ht="16.8" customHeight="1">
      <c r="A2882" s="38"/>
      <c r="B2882" s="44"/>
      <c r="C2882" s="298" t="s">
        <v>4956</v>
      </c>
      <c r="D2882" s="299" t="s">
        <v>4956</v>
      </c>
      <c r="E2882" s="300" t="s">
        <v>19</v>
      </c>
      <c r="F2882" s="301">
        <v>577.20000000000005</v>
      </c>
      <c r="G2882" s="38"/>
      <c r="H2882" s="44"/>
    </row>
    <row r="2883" s="2" customFormat="1" ht="16.8" customHeight="1">
      <c r="A2883" s="38"/>
      <c r="B2883" s="44"/>
      <c r="C2883" s="302" t="s">
        <v>4956</v>
      </c>
      <c r="D2883" s="302" t="s">
        <v>4957</v>
      </c>
      <c r="E2883" s="17" t="s">
        <v>19</v>
      </c>
      <c r="F2883" s="303">
        <v>577.20000000000005</v>
      </c>
      <c r="G2883" s="38"/>
      <c r="H2883" s="44"/>
    </row>
    <row r="2884" s="2" customFormat="1" ht="16.8" customHeight="1">
      <c r="A2884" s="38"/>
      <c r="B2884" s="44"/>
      <c r="C2884" s="298" t="s">
        <v>4733</v>
      </c>
      <c r="D2884" s="299" t="s">
        <v>4733</v>
      </c>
      <c r="E2884" s="300" t="s">
        <v>19</v>
      </c>
      <c r="F2884" s="301">
        <v>28</v>
      </c>
      <c r="G2884" s="38"/>
      <c r="H2884" s="44"/>
    </row>
    <row r="2885" s="2" customFormat="1" ht="16.8" customHeight="1">
      <c r="A2885" s="38"/>
      <c r="B2885" s="44"/>
      <c r="C2885" s="302" t="s">
        <v>4733</v>
      </c>
      <c r="D2885" s="302" t="s">
        <v>4821</v>
      </c>
      <c r="E2885" s="17" t="s">
        <v>19</v>
      </c>
      <c r="F2885" s="303">
        <v>28</v>
      </c>
      <c r="G2885" s="38"/>
      <c r="H2885" s="44"/>
    </row>
    <row r="2886" s="2" customFormat="1" ht="16.8" customHeight="1">
      <c r="A2886" s="38"/>
      <c r="B2886" s="44"/>
      <c r="C2886" s="304" t="s">
        <v>6864</v>
      </c>
      <c r="D2886" s="38"/>
      <c r="E2886" s="38"/>
      <c r="F2886" s="38"/>
      <c r="G2886" s="38"/>
      <c r="H2886" s="44"/>
    </row>
    <row r="2887" s="2" customFormat="1" ht="16.8" customHeight="1">
      <c r="A2887" s="38"/>
      <c r="B2887" s="44"/>
      <c r="C2887" s="302" t="s">
        <v>2834</v>
      </c>
      <c r="D2887" s="302" t="s">
        <v>4113</v>
      </c>
      <c r="E2887" s="17" t="s">
        <v>391</v>
      </c>
      <c r="F2887" s="303">
        <v>2584.6999999999998</v>
      </c>
      <c r="G2887" s="38"/>
      <c r="H2887" s="44"/>
    </row>
    <row r="2888" s="2" customFormat="1" ht="16.8" customHeight="1">
      <c r="A2888" s="38"/>
      <c r="B2888" s="44"/>
      <c r="C2888" s="298" t="s">
        <v>4739</v>
      </c>
      <c r="D2888" s="299" t="s">
        <v>4739</v>
      </c>
      <c r="E2888" s="300" t="s">
        <v>19</v>
      </c>
      <c r="F2888" s="301">
        <v>0</v>
      </c>
      <c r="G2888" s="38"/>
      <c r="H2888" s="44"/>
    </row>
    <row r="2889" s="2" customFormat="1" ht="16.8" customHeight="1">
      <c r="A2889" s="38"/>
      <c r="B2889" s="44"/>
      <c r="C2889" s="302" t="s">
        <v>4739</v>
      </c>
      <c r="D2889" s="302" t="s">
        <v>4839</v>
      </c>
      <c r="E2889" s="17" t="s">
        <v>19</v>
      </c>
      <c r="F2889" s="303">
        <v>0</v>
      </c>
      <c r="G2889" s="38"/>
      <c r="H2889" s="44"/>
    </row>
    <row r="2890" s="2" customFormat="1" ht="16.8" customHeight="1">
      <c r="A2890" s="38"/>
      <c r="B2890" s="44"/>
      <c r="C2890" s="304" t="s">
        <v>6864</v>
      </c>
      <c r="D2890" s="38"/>
      <c r="E2890" s="38"/>
      <c r="F2890" s="38"/>
      <c r="G2890" s="38"/>
      <c r="H2890" s="44"/>
    </row>
    <row r="2891" s="2" customFormat="1" ht="16.8" customHeight="1">
      <c r="A2891" s="38"/>
      <c r="B2891" s="44"/>
      <c r="C2891" s="302" t="s">
        <v>4156</v>
      </c>
      <c r="D2891" s="302" t="s">
        <v>6917</v>
      </c>
      <c r="E2891" s="17" t="s">
        <v>299</v>
      </c>
      <c r="F2891" s="303">
        <v>171.43299999999999</v>
      </c>
      <c r="G2891" s="38"/>
      <c r="H2891" s="44"/>
    </row>
    <row r="2892" s="2" customFormat="1" ht="16.8" customHeight="1">
      <c r="A2892" s="38"/>
      <c r="B2892" s="44"/>
      <c r="C2892" s="298" t="s">
        <v>1850</v>
      </c>
      <c r="D2892" s="299" t="s">
        <v>1850</v>
      </c>
      <c r="E2892" s="300" t="s">
        <v>19</v>
      </c>
      <c r="F2892" s="301">
        <v>49.801000000000002</v>
      </c>
      <c r="G2892" s="38"/>
      <c r="H2892" s="44"/>
    </row>
    <row r="2893" s="2" customFormat="1" ht="16.8" customHeight="1">
      <c r="A2893" s="38"/>
      <c r="B2893" s="44"/>
      <c r="C2893" s="302" t="s">
        <v>1850</v>
      </c>
      <c r="D2893" s="302" t="s">
        <v>4885</v>
      </c>
      <c r="E2893" s="17" t="s">
        <v>19</v>
      </c>
      <c r="F2893" s="303">
        <v>49.801000000000002</v>
      </c>
      <c r="G2893" s="38"/>
      <c r="H2893" s="44"/>
    </row>
    <row r="2894" s="2" customFormat="1" ht="16.8" customHeight="1">
      <c r="A2894" s="38"/>
      <c r="B2894" s="44"/>
      <c r="C2894" s="304" t="s">
        <v>6864</v>
      </c>
      <c r="D2894" s="38"/>
      <c r="E2894" s="38"/>
      <c r="F2894" s="38"/>
      <c r="G2894" s="38"/>
      <c r="H2894" s="44"/>
    </row>
    <row r="2895" s="2" customFormat="1" ht="16.8" customHeight="1">
      <c r="A2895" s="38"/>
      <c r="B2895" s="44"/>
      <c r="C2895" s="302" t="s">
        <v>4878</v>
      </c>
      <c r="D2895" s="302" t="s">
        <v>4879</v>
      </c>
      <c r="E2895" s="17" t="s">
        <v>299</v>
      </c>
      <c r="F2895" s="303">
        <v>460.68400000000003</v>
      </c>
      <c r="G2895" s="38"/>
      <c r="H2895" s="44"/>
    </row>
    <row r="2896" s="2" customFormat="1" ht="16.8" customHeight="1">
      <c r="A2896" s="38"/>
      <c r="B2896" s="44"/>
      <c r="C2896" s="298" t="s">
        <v>4822</v>
      </c>
      <c r="D2896" s="299" t="s">
        <v>4822</v>
      </c>
      <c r="E2896" s="300" t="s">
        <v>19</v>
      </c>
      <c r="F2896" s="301">
        <v>2584.6999999999998</v>
      </c>
      <c r="G2896" s="38"/>
      <c r="H2896" s="44"/>
    </row>
    <row r="2897" s="2" customFormat="1" ht="16.8" customHeight="1">
      <c r="A2897" s="38"/>
      <c r="B2897" s="44"/>
      <c r="C2897" s="302" t="s">
        <v>4822</v>
      </c>
      <c r="D2897" s="302" t="s">
        <v>4823</v>
      </c>
      <c r="E2897" s="17" t="s">
        <v>19</v>
      </c>
      <c r="F2897" s="303">
        <v>2584.6999999999998</v>
      </c>
      <c r="G2897" s="38"/>
      <c r="H2897" s="44"/>
    </row>
    <row r="2898" s="2" customFormat="1" ht="16.8" customHeight="1">
      <c r="A2898" s="38"/>
      <c r="B2898" s="44"/>
      <c r="C2898" s="298" t="s">
        <v>4740</v>
      </c>
      <c r="D2898" s="299" t="s">
        <v>4740</v>
      </c>
      <c r="E2898" s="300" t="s">
        <v>19</v>
      </c>
      <c r="F2898" s="301">
        <v>10.106</v>
      </c>
      <c r="G2898" s="38"/>
      <c r="H2898" s="44"/>
    </row>
    <row r="2899" s="2" customFormat="1" ht="16.8" customHeight="1">
      <c r="A2899" s="38"/>
      <c r="B2899" s="44"/>
      <c r="C2899" s="302" t="s">
        <v>4740</v>
      </c>
      <c r="D2899" s="302" t="s">
        <v>4840</v>
      </c>
      <c r="E2899" s="17" t="s">
        <v>19</v>
      </c>
      <c r="F2899" s="303">
        <v>10.106</v>
      </c>
      <c r="G2899" s="38"/>
      <c r="H2899" s="44"/>
    </row>
    <row r="2900" s="2" customFormat="1" ht="16.8" customHeight="1">
      <c r="A2900" s="38"/>
      <c r="B2900" s="44"/>
      <c r="C2900" s="304" t="s">
        <v>6864</v>
      </c>
      <c r="D2900" s="38"/>
      <c r="E2900" s="38"/>
      <c r="F2900" s="38"/>
      <c r="G2900" s="38"/>
      <c r="H2900" s="44"/>
    </row>
    <row r="2901" s="2" customFormat="1" ht="16.8" customHeight="1">
      <c r="A2901" s="38"/>
      <c r="B2901" s="44"/>
      <c r="C2901" s="302" t="s">
        <v>4156</v>
      </c>
      <c r="D2901" s="302" t="s">
        <v>6917</v>
      </c>
      <c r="E2901" s="17" t="s">
        <v>299</v>
      </c>
      <c r="F2901" s="303">
        <v>171.43299999999999</v>
      </c>
      <c r="G2901" s="38"/>
      <c r="H2901" s="44"/>
    </row>
    <row r="2902" s="2" customFormat="1" ht="16.8" customHeight="1">
      <c r="A2902" s="38"/>
      <c r="B2902" s="44"/>
      <c r="C2902" s="298" t="s">
        <v>4752</v>
      </c>
      <c r="D2902" s="299" t="s">
        <v>4752</v>
      </c>
      <c r="E2902" s="300" t="s">
        <v>19</v>
      </c>
      <c r="F2902" s="301">
        <v>44.213999999999999</v>
      </c>
      <c r="G2902" s="38"/>
      <c r="H2902" s="44"/>
    </row>
    <row r="2903" s="2" customFormat="1" ht="16.8" customHeight="1">
      <c r="A2903" s="38"/>
      <c r="B2903" s="44"/>
      <c r="C2903" s="302" t="s">
        <v>4752</v>
      </c>
      <c r="D2903" s="302" t="s">
        <v>4886</v>
      </c>
      <c r="E2903" s="17" t="s">
        <v>19</v>
      </c>
      <c r="F2903" s="303">
        <v>44.213999999999999</v>
      </c>
      <c r="G2903" s="38"/>
      <c r="H2903" s="44"/>
    </row>
    <row r="2904" s="2" customFormat="1" ht="16.8" customHeight="1">
      <c r="A2904" s="38"/>
      <c r="B2904" s="44"/>
      <c r="C2904" s="304" t="s">
        <v>6864</v>
      </c>
      <c r="D2904" s="38"/>
      <c r="E2904" s="38"/>
      <c r="F2904" s="38"/>
      <c r="G2904" s="38"/>
      <c r="H2904" s="44"/>
    </row>
    <row r="2905" s="2" customFormat="1" ht="16.8" customHeight="1">
      <c r="A2905" s="38"/>
      <c r="B2905" s="44"/>
      <c r="C2905" s="302" t="s">
        <v>4878</v>
      </c>
      <c r="D2905" s="302" t="s">
        <v>4879</v>
      </c>
      <c r="E2905" s="17" t="s">
        <v>299</v>
      </c>
      <c r="F2905" s="303">
        <v>460.68400000000003</v>
      </c>
      <c r="G2905" s="38"/>
      <c r="H2905" s="44"/>
    </row>
    <row r="2906" s="2" customFormat="1" ht="16.8" customHeight="1">
      <c r="A2906" s="38"/>
      <c r="B2906" s="44"/>
      <c r="C2906" s="298" t="s">
        <v>4743</v>
      </c>
      <c r="D2906" s="299" t="s">
        <v>4743</v>
      </c>
      <c r="E2906" s="300" t="s">
        <v>19</v>
      </c>
      <c r="F2906" s="301">
        <v>0</v>
      </c>
      <c r="G2906" s="38"/>
      <c r="H2906" s="44"/>
    </row>
    <row r="2907" s="2" customFormat="1" ht="16.8" customHeight="1">
      <c r="A2907" s="38"/>
      <c r="B2907" s="44"/>
      <c r="C2907" s="302" t="s">
        <v>4743</v>
      </c>
      <c r="D2907" s="302" t="s">
        <v>4841</v>
      </c>
      <c r="E2907" s="17" t="s">
        <v>19</v>
      </c>
      <c r="F2907" s="303">
        <v>0</v>
      </c>
      <c r="G2907" s="38"/>
      <c r="H2907" s="44"/>
    </row>
    <row r="2908" s="2" customFormat="1" ht="16.8" customHeight="1">
      <c r="A2908" s="38"/>
      <c r="B2908" s="44"/>
      <c r="C2908" s="304" t="s">
        <v>6864</v>
      </c>
      <c r="D2908" s="38"/>
      <c r="E2908" s="38"/>
      <c r="F2908" s="38"/>
      <c r="G2908" s="38"/>
      <c r="H2908" s="44"/>
    </row>
    <row r="2909" s="2" customFormat="1" ht="16.8" customHeight="1">
      <c r="A2909" s="38"/>
      <c r="B2909" s="44"/>
      <c r="C2909" s="302" t="s">
        <v>4156</v>
      </c>
      <c r="D2909" s="302" t="s">
        <v>6917</v>
      </c>
      <c r="E2909" s="17" t="s">
        <v>299</v>
      </c>
      <c r="F2909" s="303">
        <v>171.43299999999999</v>
      </c>
      <c r="G2909" s="38"/>
      <c r="H2909" s="44"/>
    </row>
    <row r="2910" s="2" customFormat="1" ht="16.8" customHeight="1">
      <c r="A2910" s="38"/>
      <c r="B2910" s="44"/>
      <c r="C2910" s="298" t="s">
        <v>4754</v>
      </c>
      <c r="D2910" s="299" t="s">
        <v>4754</v>
      </c>
      <c r="E2910" s="300" t="s">
        <v>19</v>
      </c>
      <c r="F2910" s="301">
        <v>88.819999999999993</v>
      </c>
      <c r="G2910" s="38"/>
      <c r="H2910" s="44"/>
    </row>
    <row r="2911" s="2" customFormat="1" ht="16.8" customHeight="1">
      <c r="A2911" s="38"/>
      <c r="B2911" s="44"/>
      <c r="C2911" s="302" t="s">
        <v>4754</v>
      </c>
      <c r="D2911" s="302" t="s">
        <v>4887</v>
      </c>
      <c r="E2911" s="17" t="s">
        <v>19</v>
      </c>
      <c r="F2911" s="303">
        <v>88.819999999999993</v>
      </c>
      <c r="G2911" s="38"/>
      <c r="H2911" s="44"/>
    </row>
    <row r="2912" s="2" customFormat="1" ht="16.8" customHeight="1">
      <c r="A2912" s="38"/>
      <c r="B2912" s="44"/>
      <c r="C2912" s="304" t="s">
        <v>6864</v>
      </c>
      <c r="D2912" s="38"/>
      <c r="E2912" s="38"/>
      <c r="F2912" s="38"/>
      <c r="G2912" s="38"/>
      <c r="H2912" s="44"/>
    </row>
    <row r="2913" s="2" customFormat="1" ht="16.8" customHeight="1">
      <c r="A2913" s="38"/>
      <c r="B2913" s="44"/>
      <c r="C2913" s="302" t="s">
        <v>4878</v>
      </c>
      <c r="D2913" s="302" t="s">
        <v>4879</v>
      </c>
      <c r="E2913" s="17" t="s">
        <v>299</v>
      </c>
      <c r="F2913" s="303">
        <v>460.68400000000003</v>
      </c>
      <c r="G2913" s="38"/>
      <c r="H2913" s="44"/>
    </row>
    <row r="2914" s="2" customFormat="1" ht="16.8" customHeight="1">
      <c r="A2914" s="38"/>
      <c r="B2914" s="44"/>
      <c r="C2914" s="298" t="s">
        <v>4744</v>
      </c>
      <c r="D2914" s="299" t="s">
        <v>4744</v>
      </c>
      <c r="E2914" s="300" t="s">
        <v>19</v>
      </c>
      <c r="F2914" s="301">
        <v>4</v>
      </c>
      <c r="G2914" s="38"/>
      <c r="H2914" s="44"/>
    </row>
    <row r="2915" s="2" customFormat="1" ht="16.8" customHeight="1">
      <c r="A2915" s="38"/>
      <c r="B2915" s="44"/>
      <c r="C2915" s="302" t="s">
        <v>4744</v>
      </c>
      <c r="D2915" s="302" t="s">
        <v>4842</v>
      </c>
      <c r="E2915" s="17" t="s">
        <v>19</v>
      </c>
      <c r="F2915" s="303">
        <v>4</v>
      </c>
      <c r="G2915" s="38"/>
      <c r="H2915" s="44"/>
    </row>
    <row r="2916" s="2" customFormat="1" ht="16.8" customHeight="1">
      <c r="A2916" s="38"/>
      <c r="B2916" s="44"/>
      <c r="C2916" s="304" t="s">
        <v>6864</v>
      </c>
      <c r="D2916" s="38"/>
      <c r="E2916" s="38"/>
      <c r="F2916" s="38"/>
      <c r="G2916" s="38"/>
      <c r="H2916" s="44"/>
    </row>
    <row r="2917" s="2" customFormat="1" ht="16.8" customHeight="1">
      <c r="A2917" s="38"/>
      <c r="B2917" s="44"/>
      <c r="C2917" s="302" t="s">
        <v>4156</v>
      </c>
      <c r="D2917" s="302" t="s">
        <v>6917</v>
      </c>
      <c r="E2917" s="17" t="s">
        <v>299</v>
      </c>
      <c r="F2917" s="303">
        <v>171.43299999999999</v>
      </c>
      <c r="G2917" s="38"/>
      <c r="H2917" s="44"/>
    </row>
    <row r="2918" s="2" customFormat="1" ht="16.8" customHeight="1">
      <c r="A2918" s="38"/>
      <c r="B2918" s="44"/>
      <c r="C2918" s="298" t="s">
        <v>4888</v>
      </c>
      <c r="D2918" s="299" t="s">
        <v>4888</v>
      </c>
      <c r="E2918" s="300" t="s">
        <v>19</v>
      </c>
      <c r="F2918" s="301">
        <v>460.68400000000003</v>
      </c>
      <c r="G2918" s="38"/>
      <c r="H2918" s="44"/>
    </row>
    <row r="2919" s="2" customFormat="1" ht="16.8" customHeight="1">
      <c r="A2919" s="38"/>
      <c r="B2919" s="44"/>
      <c r="C2919" s="302" t="s">
        <v>4888</v>
      </c>
      <c r="D2919" s="302" t="s">
        <v>4889</v>
      </c>
      <c r="E2919" s="17" t="s">
        <v>19</v>
      </c>
      <c r="F2919" s="303">
        <v>460.68400000000003</v>
      </c>
      <c r="G2919" s="38"/>
      <c r="H2919" s="44"/>
    </row>
    <row r="2920" s="2" customFormat="1" ht="16.8" customHeight="1">
      <c r="A2920" s="38"/>
      <c r="B2920" s="44"/>
      <c r="C2920" s="298" t="s">
        <v>4843</v>
      </c>
      <c r="D2920" s="299" t="s">
        <v>4843</v>
      </c>
      <c r="E2920" s="300" t="s">
        <v>19</v>
      </c>
      <c r="F2920" s="301">
        <v>171.43299999999999</v>
      </c>
      <c r="G2920" s="38"/>
      <c r="H2920" s="44"/>
    </row>
    <row r="2921" s="2" customFormat="1" ht="16.8" customHeight="1">
      <c r="A2921" s="38"/>
      <c r="B2921" s="44"/>
      <c r="C2921" s="302" t="s">
        <v>4843</v>
      </c>
      <c r="D2921" s="302" t="s">
        <v>4844</v>
      </c>
      <c r="E2921" s="17" t="s">
        <v>19</v>
      </c>
      <c r="F2921" s="303">
        <v>171.43299999999999</v>
      </c>
      <c r="G2921" s="38"/>
      <c r="H2921" s="44"/>
    </row>
    <row r="2922" s="2" customFormat="1" ht="26.4" customHeight="1">
      <c r="A2922" s="38"/>
      <c r="B2922" s="44"/>
      <c r="C2922" s="297" t="s">
        <v>6921</v>
      </c>
      <c r="D2922" s="297" t="s">
        <v>198</v>
      </c>
      <c r="E2922" s="38"/>
      <c r="F2922" s="38"/>
      <c r="G2922" s="38"/>
      <c r="H2922" s="44"/>
    </row>
    <row r="2923" s="2" customFormat="1" ht="16.8" customHeight="1">
      <c r="A2923" s="38"/>
      <c r="B2923" s="44"/>
      <c r="C2923" s="298" t="s">
        <v>239</v>
      </c>
      <c r="D2923" s="299" t="s">
        <v>239</v>
      </c>
      <c r="E2923" s="300" t="s">
        <v>19</v>
      </c>
      <c r="F2923" s="301">
        <v>78.650000000000006</v>
      </c>
      <c r="G2923" s="38"/>
      <c r="H2923" s="44"/>
    </row>
    <row r="2924" s="2" customFormat="1" ht="16.8" customHeight="1">
      <c r="A2924" s="38"/>
      <c r="B2924" s="44"/>
      <c r="C2924" s="302" t="s">
        <v>239</v>
      </c>
      <c r="D2924" s="302" t="s">
        <v>5809</v>
      </c>
      <c r="E2924" s="17" t="s">
        <v>19</v>
      </c>
      <c r="F2924" s="303">
        <v>78.650000000000006</v>
      </c>
      <c r="G2924" s="38"/>
      <c r="H2924" s="44"/>
    </row>
    <row r="2925" s="2" customFormat="1" ht="16.8" customHeight="1">
      <c r="A2925" s="38"/>
      <c r="B2925" s="44"/>
      <c r="C2925" s="304" t="s">
        <v>6864</v>
      </c>
      <c r="D2925" s="38"/>
      <c r="E2925" s="38"/>
      <c r="F2925" s="38"/>
      <c r="G2925" s="38"/>
      <c r="H2925" s="44"/>
    </row>
    <row r="2926" s="2" customFormat="1" ht="16.8" customHeight="1">
      <c r="A2926" s="38"/>
      <c r="B2926" s="44"/>
      <c r="C2926" s="302" t="s">
        <v>2263</v>
      </c>
      <c r="D2926" s="302" t="s">
        <v>2264</v>
      </c>
      <c r="E2926" s="17" t="s">
        <v>391</v>
      </c>
      <c r="F2926" s="303">
        <v>78.650000000000006</v>
      </c>
      <c r="G2926" s="38"/>
      <c r="H2926" s="44"/>
    </row>
    <row r="2927" s="2" customFormat="1" ht="16.8" customHeight="1">
      <c r="A2927" s="38"/>
      <c r="B2927" s="44"/>
      <c r="C2927" s="298" t="s">
        <v>372</v>
      </c>
      <c r="D2927" s="299" t="s">
        <v>372</v>
      </c>
      <c r="E2927" s="300" t="s">
        <v>19</v>
      </c>
      <c r="F2927" s="301">
        <v>9.8000000000000007</v>
      </c>
      <c r="G2927" s="38"/>
      <c r="H2927" s="44"/>
    </row>
    <row r="2928" s="2" customFormat="1" ht="16.8" customHeight="1">
      <c r="A2928" s="38"/>
      <c r="B2928" s="44"/>
      <c r="C2928" s="302" t="s">
        <v>372</v>
      </c>
      <c r="D2928" s="302" t="s">
        <v>5847</v>
      </c>
      <c r="E2928" s="17" t="s">
        <v>19</v>
      </c>
      <c r="F2928" s="303">
        <v>9.8000000000000007</v>
      </c>
      <c r="G2928" s="38"/>
      <c r="H2928" s="44"/>
    </row>
    <row r="2929" s="2" customFormat="1" ht="16.8" customHeight="1">
      <c r="A2929" s="38"/>
      <c r="B2929" s="44"/>
      <c r="C2929" s="304" t="s">
        <v>6864</v>
      </c>
      <c r="D2929" s="38"/>
      <c r="E2929" s="38"/>
      <c r="F2929" s="38"/>
      <c r="G2929" s="38"/>
      <c r="H2929" s="44"/>
    </row>
    <row r="2930" s="2" customFormat="1" ht="16.8" customHeight="1">
      <c r="A2930" s="38"/>
      <c r="B2930" s="44"/>
      <c r="C2930" s="302" t="s">
        <v>5843</v>
      </c>
      <c r="D2930" s="302" t="s">
        <v>5844</v>
      </c>
      <c r="E2930" s="17" t="s">
        <v>391</v>
      </c>
      <c r="F2930" s="303">
        <v>9.8000000000000007</v>
      </c>
      <c r="G2930" s="38"/>
      <c r="H2930" s="44"/>
    </row>
    <row r="2931" s="2" customFormat="1" ht="16.8" customHeight="1">
      <c r="A2931" s="38"/>
      <c r="B2931" s="44"/>
      <c r="C2931" s="298" t="s">
        <v>381</v>
      </c>
      <c r="D2931" s="299" t="s">
        <v>381</v>
      </c>
      <c r="E2931" s="300" t="s">
        <v>19</v>
      </c>
      <c r="F2931" s="301">
        <v>19.600000000000001</v>
      </c>
      <c r="G2931" s="38"/>
      <c r="H2931" s="44"/>
    </row>
    <row r="2932" s="2" customFormat="1" ht="16.8" customHeight="1">
      <c r="A2932" s="38"/>
      <c r="B2932" s="44"/>
      <c r="C2932" s="302" t="s">
        <v>381</v>
      </c>
      <c r="D2932" s="302" t="s">
        <v>5852</v>
      </c>
      <c r="E2932" s="17" t="s">
        <v>19</v>
      </c>
      <c r="F2932" s="303">
        <v>19.600000000000001</v>
      </c>
      <c r="G2932" s="38"/>
      <c r="H2932" s="44"/>
    </row>
    <row r="2933" s="2" customFormat="1" ht="16.8" customHeight="1">
      <c r="A2933" s="38"/>
      <c r="B2933" s="44"/>
      <c r="C2933" s="304" t="s">
        <v>6864</v>
      </c>
      <c r="D2933" s="38"/>
      <c r="E2933" s="38"/>
      <c r="F2933" s="38"/>
      <c r="G2933" s="38"/>
      <c r="H2933" s="44"/>
    </row>
    <row r="2934" s="2" customFormat="1" ht="16.8" customHeight="1">
      <c r="A2934" s="38"/>
      <c r="B2934" s="44"/>
      <c r="C2934" s="302" t="s">
        <v>5848</v>
      </c>
      <c r="D2934" s="302" t="s">
        <v>5849</v>
      </c>
      <c r="E2934" s="17" t="s">
        <v>299</v>
      </c>
      <c r="F2934" s="303">
        <v>19.600000000000001</v>
      </c>
      <c r="G2934" s="38"/>
      <c r="H2934" s="44"/>
    </row>
    <row r="2935" s="2" customFormat="1" ht="16.8" customHeight="1">
      <c r="A2935" s="38"/>
      <c r="B2935" s="44"/>
      <c r="C2935" s="298" t="s">
        <v>306</v>
      </c>
      <c r="D2935" s="299" t="s">
        <v>306</v>
      </c>
      <c r="E2935" s="300" t="s">
        <v>19</v>
      </c>
      <c r="F2935" s="301">
        <v>10.829000000000001</v>
      </c>
      <c r="G2935" s="38"/>
      <c r="H2935" s="44"/>
    </row>
    <row r="2936" s="2" customFormat="1" ht="16.8" customHeight="1">
      <c r="A2936" s="38"/>
      <c r="B2936" s="44"/>
      <c r="C2936" s="302" t="s">
        <v>306</v>
      </c>
      <c r="D2936" s="302" t="s">
        <v>5814</v>
      </c>
      <c r="E2936" s="17" t="s">
        <v>19</v>
      </c>
      <c r="F2936" s="303">
        <v>10.829000000000001</v>
      </c>
      <c r="G2936" s="38"/>
      <c r="H2936" s="44"/>
    </row>
    <row r="2937" s="2" customFormat="1" ht="16.8" customHeight="1">
      <c r="A2937" s="38"/>
      <c r="B2937" s="44"/>
      <c r="C2937" s="304" t="s">
        <v>6864</v>
      </c>
      <c r="D2937" s="38"/>
      <c r="E2937" s="38"/>
      <c r="F2937" s="38"/>
      <c r="G2937" s="38"/>
      <c r="H2937" s="44"/>
    </row>
    <row r="2938" s="2" customFormat="1">
      <c r="A2938" s="38"/>
      <c r="B2938" s="44"/>
      <c r="C2938" s="302" t="s">
        <v>5810</v>
      </c>
      <c r="D2938" s="302" t="s">
        <v>5811</v>
      </c>
      <c r="E2938" s="17" t="s">
        <v>293</v>
      </c>
      <c r="F2938" s="303">
        <v>10.829000000000001</v>
      </c>
      <c r="G2938" s="38"/>
      <c r="H2938" s="44"/>
    </row>
    <row r="2939" s="2" customFormat="1" ht="16.8" customHeight="1">
      <c r="A2939" s="38"/>
      <c r="B2939" s="44"/>
      <c r="C2939" s="298" t="s">
        <v>317</v>
      </c>
      <c r="D2939" s="299" t="s">
        <v>317</v>
      </c>
      <c r="E2939" s="300" t="s">
        <v>19</v>
      </c>
      <c r="F2939" s="301">
        <v>10.829000000000001</v>
      </c>
      <c r="G2939" s="38"/>
      <c r="H2939" s="44"/>
    </row>
    <row r="2940" s="2" customFormat="1" ht="16.8" customHeight="1">
      <c r="A2940" s="38"/>
      <c r="B2940" s="44"/>
      <c r="C2940" s="302" t="s">
        <v>317</v>
      </c>
      <c r="D2940" s="302" t="s">
        <v>5816</v>
      </c>
      <c r="E2940" s="17" t="s">
        <v>19</v>
      </c>
      <c r="F2940" s="303">
        <v>10.829000000000001</v>
      </c>
      <c r="G2940" s="38"/>
      <c r="H2940" s="44"/>
    </row>
    <row r="2941" s="2" customFormat="1" ht="16.8" customHeight="1">
      <c r="A2941" s="38"/>
      <c r="B2941" s="44"/>
      <c r="C2941" s="304" t="s">
        <v>6864</v>
      </c>
      <c r="D2941" s="38"/>
      <c r="E2941" s="38"/>
      <c r="F2941" s="38"/>
      <c r="G2941" s="38"/>
      <c r="H2941" s="44"/>
    </row>
    <row r="2942" s="2" customFormat="1">
      <c r="A2942" s="38"/>
      <c r="B2942" s="44"/>
      <c r="C2942" s="302" t="s">
        <v>517</v>
      </c>
      <c r="D2942" s="302" t="s">
        <v>6922</v>
      </c>
      <c r="E2942" s="17" t="s">
        <v>293</v>
      </c>
      <c r="F2942" s="303">
        <v>26.559000000000001</v>
      </c>
      <c r="G2942" s="38"/>
      <c r="H2942" s="44"/>
    </row>
    <row r="2943" s="2" customFormat="1" ht="16.8" customHeight="1">
      <c r="A2943" s="38"/>
      <c r="B2943" s="44"/>
      <c r="C2943" s="298" t="s">
        <v>325</v>
      </c>
      <c r="D2943" s="299" t="s">
        <v>325</v>
      </c>
      <c r="E2943" s="300" t="s">
        <v>19</v>
      </c>
      <c r="F2943" s="301">
        <v>398.38499999999999</v>
      </c>
      <c r="G2943" s="38"/>
      <c r="H2943" s="44"/>
    </row>
    <row r="2944" s="2" customFormat="1" ht="16.8" customHeight="1">
      <c r="A2944" s="38"/>
      <c r="B2944" s="44"/>
      <c r="C2944" s="302" t="s">
        <v>325</v>
      </c>
      <c r="D2944" s="302" t="s">
        <v>5820</v>
      </c>
      <c r="E2944" s="17" t="s">
        <v>19</v>
      </c>
      <c r="F2944" s="303">
        <v>398.38499999999999</v>
      </c>
      <c r="G2944" s="38"/>
      <c r="H2944" s="44"/>
    </row>
    <row r="2945" s="2" customFormat="1" ht="16.8" customHeight="1">
      <c r="A2945" s="38"/>
      <c r="B2945" s="44"/>
      <c r="C2945" s="304" t="s">
        <v>6864</v>
      </c>
      <c r="D2945" s="38"/>
      <c r="E2945" s="38"/>
      <c r="F2945" s="38"/>
      <c r="G2945" s="38"/>
      <c r="H2945" s="44"/>
    </row>
    <row r="2946" s="2" customFormat="1">
      <c r="A2946" s="38"/>
      <c r="B2946" s="44"/>
      <c r="C2946" s="302" t="s">
        <v>4084</v>
      </c>
      <c r="D2946" s="302" t="s">
        <v>6922</v>
      </c>
      <c r="E2946" s="17" t="s">
        <v>293</v>
      </c>
      <c r="F2946" s="303">
        <v>398.38499999999999</v>
      </c>
      <c r="G2946" s="38"/>
      <c r="H2946" s="44"/>
    </row>
    <row r="2947" s="2" customFormat="1" ht="16.8" customHeight="1">
      <c r="A2947" s="38"/>
      <c r="B2947" s="44"/>
      <c r="C2947" s="298" t="s">
        <v>334</v>
      </c>
      <c r="D2947" s="299" t="s">
        <v>334</v>
      </c>
      <c r="E2947" s="300" t="s">
        <v>19</v>
      </c>
      <c r="F2947" s="301">
        <v>19.492000000000001</v>
      </c>
      <c r="G2947" s="38"/>
      <c r="H2947" s="44"/>
    </row>
    <row r="2948" s="2" customFormat="1" ht="16.8" customHeight="1">
      <c r="A2948" s="38"/>
      <c r="B2948" s="44"/>
      <c r="C2948" s="302" t="s">
        <v>334</v>
      </c>
      <c r="D2948" s="302" t="s">
        <v>5823</v>
      </c>
      <c r="E2948" s="17" t="s">
        <v>19</v>
      </c>
      <c r="F2948" s="303">
        <v>19.492000000000001</v>
      </c>
      <c r="G2948" s="38"/>
      <c r="H2948" s="44"/>
    </row>
    <row r="2949" s="2" customFormat="1" ht="16.8" customHeight="1">
      <c r="A2949" s="38"/>
      <c r="B2949" s="44"/>
      <c r="C2949" s="304" t="s">
        <v>6864</v>
      </c>
      <c r="D2949" s="38"/>
      <c r="E2949" s="38"/>
      <c r="F2949" s="38"/>
      <c r="G2949" s="38"/>
      <c r="H2949" s="44"/>
    </row>
    <row r="2950" s="2" customFormat="1" ht="16.8" customHeight="1">
      <c r="A2950" s="38"/>
      <c r="B2950" s="44"/>
      <c r="C2950" s="302" t="s">
        <v>1967</v>
      </c>
      <c r="D2950" s="302" t="s">
        <v>1968</v>
      </c>
      <c r="E2950" s="17" t="s">
        <v>302</v>
      </c>
      <c r="F2950" s="303">
        <v>19.492000000000001</v>
      </c>
      <c r="G2950" s="38"/>
      <c r="H2950" s="44"/>
    </row>
    <row r="2951" s="2" customFormat="1" ht="16.8" customHeight="1">
      <c r="A2951" s="38"/>
      <c r="B2951" s="44"/>
      <c r="C2951" s="298" t="s">
        <v>1689</v>
      </c>
      <c r="D2951" s="299" t="s">
        <v>1689</v>
      </c>
      <c r="E2951" s="300" t="s">
        <v>19</v>
      </c>
      <c r="F2951" s="301">
        <v>15.73</v>
      </c>
      <c r="G2951" s="38"/>
      <c r="H2951" s="44"/>
    </row>
    <row r="2952" s="2" customFormat="1" ht="16.8" customHeight="1">
      <c r="A2952" s="38"/>
      <c r="B2952" s="44"/>
      <c r="C2952" s="302" t="s">
        <v>1689</v>
      </c>
      <c r="D2952" s="302" t="s">
        <v>5817</v>
      </c>
      <c r="E2952" s="17" t="s">
        <v>19</v>
      </c>
      <c r="F2952" s="303">
        <v>15.73</v>
      </c>
      <c r="G2952" s="38"/>
      <c r="H2952" s="44"/>
    </row>
    <row r="2953" s="2" customFormat="1" ht="16.8" customHeight="1">
      <c r="A2953" s="38"/>
      <c r="B2953" s="44"/>
      <c r="C2953" s="304" t="s">
        <v>6864</v>
      </c>
      <c r="D2953" s="38"/>
      <c r="E2953" s="38"/>
      <c r="F2953" s="38"/>
      <c r="G2953" s="38"/>
      <c r="H2953" s="44"/>
    </row>
    <row r="2954" s="2" customFormat="1" ht="16.8" customHeight="1">
      <c r="A2954" s="38"/>
      <c r="B2954" s="44"/>
      <c r="C2954" s="302" t="s">
        <v>538</v>
      </c>
      <c r="D2954" s="302" t="s">
        <v>539</v>
      </c>
      <c r="E2954" s="17" t="s">
        <v>293</v>
      </c>
      <c r="F2954" s="303">
        <v>15.73</v>
      </c>
      <c r="G2954" s="38"/>
      <c r="H2954" s="44"/>
    </row>
    <row r="2955" s="2" customFormat="1" ht="16.8" customHeight="1">
      <c r="A2955" s="38"/>
      <c r="B2955" s="44"/>
      <c r="C2955" s="298" t="s">
        <v>550</v>
      </c>
      <c r="D2955" s="299" t="s">
        <v>550</v>
      </c>
      <c r="E2955" s="300" t="s">
        <v>19</v>
      </c>
      <c r="F2955" s="301">
        <v>1.2410000000000001</v>
      </c>
      <c r="G2955" s="38"/>
      <c r="H2955" s="44"/>
    </row>
    <row r="2956" s="2" customFormat="1" ht="16.8" customHeight="1">
      <c r="A2956" s="38"/>
      <c r="B2956" s="44"/>
      <c r="C2956" s="302" t="s">
        <v>550</v>
      </c>
      <c r="D2956" s="302" t="s">
        <v>5829</v>
      </c>
      <c r="E2956" s="17" t="s">
        <v>19</v>
      </c>
      <c r="F2956" s="303">
        <v>1.2410000000000001</v>
      </c>
      <c r="G2956" s="38"/>
      <c r="H2956" s="44"/>
    </row>
    <row r="2957" s="2" customFormat="1" ht="16.8" customHeight="1">
      <c r="A2957" s="38"/>
      <c r="B2957" s="44"/>
      <c r="C2957" s="304" t="s">
        <v>6864</v>
      </c>
      <c r="D2957" s="38"/>
      <c r="E2957" s="38"/>
      <c r="F2957" s="38"/>
      <c r="G2957" s="38"/>
      <c r="H2957" s="44"/>
    </row>
    <row r="2958" s="2" customFormat="1" ht="16.8" customHeight="1">
      <c r="A2958" s="38"/>
      <c r="B2958" s="44"/>
      <c r="C2958" s="302" t="s">
        <v>5825</v>
      </c>
      <c r="D2958" s="302" t="s">
        <v>5826</v>
      </c>
      <c r="E2958" s="17" t="s">
        <v>293</v>
      </c>
      <c r="F2958" s="303">
        <v>3.7229999999999999</v>
      </c>
      <c r="G2958" s="38"/>
      <c r="H2958" s="44"/>
    </row>
    <row r="2959" s="2" customFormat="1" ht="16.8" customHeight="1">
      <c r="A2959" s="38"/>
      <c r="B2959" s="44"/>
      <c r="C2959" s="298" t="s">
        <v>1933</v>
      </c>
      <c r="D2959" s="299" t="s">
        <v>1933</v>
      </c>
      <c r="E2959" s="300" t="s">
        <v>19</v>
      </c>
      <c r="F2959" s="301">
        <v>10.829000000000001</v>
      </c>
      <c r="G2959" s="38"/>
      <c r="H2959" s="44"/>
    </row>
    <row r="2960" s="2" customFormat="1" ht="16.8" customHeight="1">
      <c r="A2960" s="38"/>
      <c r="B2960" s="44"/>
      <c r="C2960" s="302" t="s">
        <v>1933</v>
      </c>
      <c r="D2960" s="302" t="s">
        <v>5814</v>
      </c>
      <c r="E2960" s="17" t="s">
        <v>19</v>
      </c>
      <c r="F2960" s="303">
        <v>10.829000000000001</v>
      </c>
      <c r="G2960" s="38"/>
      <c r="H2960" s="44"/>
    </row>
    <row r="2961" s="2" customFormat="1" ht="16.8" customHeight="1">
      <c r="A2961" s="38"/>
      <c r="B2961" s="44"/>
      <c r="C2961" s="304" t="s">
        <v>6864</v>
      </c>
      <c r="D2961" s="38"/>
      <c r="E2961" s="38"/>
      <c r="F2961" s="38"/>
      <c r="G2961" s="38"/>
      <c r="H2961" s="44"/>
    </row>
    <row r="2962" s="2" customFormat="1" ht="16.8" customHeight="1">
      <c r="A2962" s="38"/>
      <c r="B2962" s="44"/>
      <c r="C2962" s="302" t="s">
        <v>5831</v>
      </c>
      <c r="D2962" s="302" t="s">
        <v>5832</v>
      </c>
      <c r="E2962" s="17" t="s">
        <v>293</v>
      </c>
      <c r="F2962" s="303">
        <v>10.829000000000001</v>
      </c>
      <c r="G2962" s="38"/>
      <c r="H2962" s="44"/>
    </row>
    <row r="2963" s="2" customFormat="1" ht="16.8" customHeight="1">
      <c r="A2963" s="38"/>
      <c r="B2963" s="44"/>
      <c r="C2963" s="298" t="s">
        <v>297</v>
      </c>
      <c r="D2963" s="299" t="s">
        <v>297</v>
      </c>
      <c r="E2963" s="300" t="s">
        <v>19</v>
      </c>
      <c r="F2963" s="301">
        <v>78.650000000000006</v>
      </c>
      <c r="G2963" s="38"/>
      <c r="H2963" s="44"/>
    </row>
    <row r="2964" s="2" customFormat="1" ht="16.8" customHeight="1">
      <c r="A2964" s="38"/>
      <c r="B2964" s="44"/>
      <c r="C2964" s="302" t="s">
        <v>297</v>
      </c>
      <c r="D2964" s="302" t="s">
        <v>298</v>
      </c>
      <c r="E2964" s="17" t="s">
        <v>19</v>
      </c>
      <c r="F2964" s="303">
        <v>78.650000000000006</v>
      </c>
      <c r="G2964" s="38"/>
      <c r="H2964" s="44"/>
    </row>
    <row r="2965" s="2" customFormat="1" ht="16.8" customHeight="1">
      <c r="A2965" s="38"/>
      <c r="B2965" s="44"/>
      <c r="C2965" s="298" t="s">
        <v>374</v>
      </c>
      <c r="D2965" s="299" t="s">
        <v>374</v>
      </c>
      <c r="E2965" s="300" t="s">
        <v>19</v>
      </c>
      <c r="F2965" s="301">
        <v>9.8000000000000007</v>
      </c>
      <c r="G2965" s="38"/>
      <c r="H2965" s="44"/>
    </row>
    <row r="2966" s="2" customFormat="1" ht="16.8" customHeight="1">
      <c r="A2966" s="38"/>
      <c r="B2966" s="44"/>
      <c r="C2966" s="302" t="s">
        <v>374</v>
      </c>
      <c r="D2966" s="302" t="s">
        <v>375</v>
      </c>
      <c r="E2966" s="17" t="s">
        <v>19</v>
      </c>
      <c r="F2966" s="303">
        <v>9.8000000000000007</v>
      </c>
      <c r="G2966" s="38"/>
      <c r="H2966" s="44"/>
    </row>
    <row r="2967" s="2" customFormat="1" ht="16.8" customHeight="1">
      <c r="A2967" s="38"/>
      <c r="B2967" s="44"/>
      <c r="C2967" s="298" t="s">
        <v>383</v>
      </c>
      <c r="D2967" s="299" t="s">
        <v>383</v>
      </c>
      <c r="E2967" s="300" t="s">
        <v>19</v>
      </c>
      <c r="F2967" s="301">
        <v>19.600000000000001</v>
      </c>
      <c r="G2967" s="38"/>
      <c r="H2967" s="44"/>
    </row>
    <row r="2968" s="2" customFormat="1" ht="16.8" customHeight="1">
      <c r="A2968" s="38"/>
      <c r="B2968" s="44"/>
      <c r="C2968" s="302" t="s">
        <v>383</v>
      </c>
      <c r="D2968" s="302" t="s">
        <v>384</v>
      </c>
      <c r="E2968" s="17" t="s">
        <v>19</v>
      </c>
      <c r="F2968" s="303">
        <v>19.600000000000001</v>
      </c>
      <c r="G2968" s="38"/>
      <c r="H2968" s="44"/>
    </row>
    <row r="2969" s="2" customFormat="1" ht="16.8" customHeight="1">
      <c r="A2969" s="38"/>
      <c r="B2969" s="44"/>
      <c r="C2969" s="298" t="s">
        <v>308</v>
      </c>
      <c r="D2969" s="299" t="s">
        <v>308</v>
      </c>
      <c r="E2969" s="300" t="s">
        <v>19</v>
      </c>
      <c r="F2969" s="301">
        <v>10.829000000000001</v>
      </c>
      <c r="G2969" s="38"/>
      <c r="H2969" s="44"/>
    </row>
    <row r="2970" s="2" customFormat="1" ht="16.8" customHeight="1">
      <c r="A2970" s="38"/>
      <c r="B2970" s="44"/>
      <c r="C2970" s="302" t="s">
        <v>308</v>
      </c>
      <c r="D2970" s="302" t="s">
        <v>309</v>
      </c>
      <c r="E2970" s="17" t="s">
        <v>19</v>
      </c>
      <c r="F2970" s="303">
        <v>10.829000000000001</v>
      </c>
      <c r="G2970" s="38"/>
      <c r="H2970" s="44"/>
    </row>
    <row r="2971" s="2" customFormat="1" ht="16.8" customHeight="1">
      <c r="A2971" s="38"/>
      <c r="B2971" s="44"/>
      <c r="C2971" s="298" t="s">
        <v>319</v>
      </c>
      <c r="D2971" s="299" t="s">
        <v>319</v>
      </c>
      <c r="E2971" s="300" t="s">
        <v>19</v>
      </c>
      <c r="F2971" s="301">
        <v>15.73</v>
      </c>
      <c r="G2971" s="38"/>
      <c r="H2971" s="44"/>
    </row>
    <row r="2972" s="2" customFormat="1" ht="16.8" customHeight="1">
      <c r="A2972" s="38"/>
      <c r="B2972" s="44"/>
      <c r="C2972" s="302" t="s">
        <v>319</v>
      </c>
      <c r="D2972" s="302" t="s">
        <v>5817</v>
      </c>
      <c r="E2972" s="17" t="s">
        <v>19</v>
      </c>
      <c r="F2972" s="303">
        <v>15.73</v>
      </c>
      <c r="G2972" s="38"/>
      <c r="H2972" s="44"/>
    </row>
    <row r="2973" s="2" customFormat="1" ht="16.8" customHeight="1">
      <c r="A2973" s="38"/>
      <c r="B2973" s="44"/>
      <c r="C2973" s="304" t="s">
        <v>6864</v>
      </c>
      <c r="D2973" s="38"/>
      <c r="E2973" s="38"/>
      <c r="F2973" s="38"/>
      <c r="G2973" s="38"/>
      <c r="H2973" s="44"/>
    </row>
    <row r="2974" s="2" customFormat="1">
      <c r="A2974" s="38"/>
      <c r="B2974" s="44"/>
      <c r="C2974" s="302" t="s">
        <v>517</v>
      </c>
      <c r="D2974" s="302" t="s">
        <v>6922</v>
      </c>
      <c r="E2974" s="17" t="s">
        <v>293</v>
      </c>
      <c r="F2974" s="303">
        <v>26.559000000000001</v>
      </c>
      <c r="G2974" s="38"/>
      <c r="H2974" s="44"/>
    </row>
    <row r="2975" s="2" customFormat="1" ht="16.8" customHeight="1">
      <c r="A2975" s="38"/>
      <c r="B2975" s="44"/>
      <c r="C2975" s="298" t="s">
        <v>327</v>
      </c>
      <c r="D2975" s="299" t="s">
        <v>327</v>
      </c>
      <c r="E2975" s="300" t="s">
        <v>19</v>
      </c>
      <c r="F2975" s="301">
        <v>398.38499999999999</v>
      </c>
      <c r="G2975" s="38"/>
      <c r="H2975" s="44"/>
    </row>
    <row r="2976" s="2" customFormat="1" ht="16.8" customHeight="1">
      <c r="A2976" s="38"/>
      <c r="B2976" s="44"/>
      <c r="C2976" s="302" t="s">
        <v>327</v>
      </c>
      <c r="D2976" s="302" t="s">
        <v>328</v>
      </c>
      <c r="E2976" s="17" t="s">
        <v>19</v>
      </c>
      <c r="F2976" s="303">
        <v>398.38499999999999</v>
      </c>
      <c r="G2976" s="38"/>
      <c r="H2976" s="44"/>
    </row>
    <row r="2977" s="2" customFormat="1" ht="16.8" customHeight="1">
      <c r="A2977" s="38"/>
      <c r="B2977" s="44"/>
      <c r="C2977" s="298" t="s">
        <v>336</v>
      </c>
      <c r="D2977" s="299" t="s">
        <v>336</v>
      </c>
      <c r="E2977" s="300" t="s">
        <v>19</v>
      </c>
      <c r="F2977" s="301">
        <v>19.492000000000001</v>
      </c>
      <c r="G2977" s="38"/>
      <c r="H2977" s="44"/>
    </row>
    <row r="2978" s="2" customFormat="1" ht="16.8" customHeight="1">
      <c r="A2978" s="38"/>
      <c r="B2978" s="44"/>
      <c r="C2978" s="302" t="s">
        <v>336</v>
      </c>
      <c r="D2978" s="302" t="s">
        <v>337</v>
      </c>
      <c r="E2978" s="17" t="s">
        <v>19</v>
      </c>
      <c r="F2978" s="303">
        <v>19.492000000000001</v>
      </c>
      <c r="G2978" s="38"/>
      <c r="H2978" s="44"/>
    </row>
    <row r="2979" s="2" customFormat="1" ht="16.8" customHeight="1">
      <c r="A2979" s="38"/>
      <c r="B2979" s="44"/>
      <c r="C2979" s="298" t="s">
        <v>1637</v>
      </c>
      <c r="D2979" s="299" t="s">
        <v>1637</v>
      </c>
      <c r="E2979" s="300" t="s">
        <v>19</v>
      </c>
      <c r="F2979" s="301">
        <v>15.73</v>
      </c>
      <c r="G2979" s="38"/>
      <c r="H2979" s="44"/>
    </row>
    <row r="2980" s="2" customFormat="1" ht="16.8" customHeight="1">
      <c r="A2980" s="38"/>
      <c r="B2980" s="44"/>
      <c r="C2980" s="302" t="s">
        <v>1637</v>
      </c>
      <c r="D2980" s="302" t="s">
        <v>4785</v>
      </c>
      <c r="E2980" s="17" t="s">
        <v>19</v>
      </c>
      <c r="F2980" s="303">
        <v>15.73</v>
      </c>
      <c r="G2980" s="38"/>
      <c r="H2980" s="44"/>
    </row>
    <row r="2981" s="2" customFormat="1" ht="16.8" customHeight="1">
      <c r="A2981" s="38"/>
      <c r="B2981" s="44"/>
      <c r="C2981" s="298" t="s">
        <v>395</v>
      </c>
      <c r="D2981" s="299" t="s">
        <v>395</v>
      </c>
      <c r="E2981" s="300" t="s">
        <v>19</v>
      </c>
      <c r="F2981" s="301">
        <v>2.4820000000000002</v>
      </c>
      <c r="G2981" s="38"/>
      <c r="H2981" s="44"/>
    </row>
    <row r="2982" s="2" customFormat="1" ht="16.8" customHeight="1">
      <c r="A2982" s="38"/>
      <c r="B2982" s="44"/>
      <c r="C2982" s="302" t="s">
        <v>395</v>
      </c>
      <c r="D2982" s="302" t="s">
        <v>5830</v>
      </c>
      <c r="E2982" s="17" t="s">
        <v>19</v>
      </c>
      <c r="F2982" s="303">
        <v>2.4820000000000002</v>
      </c>
      <c r="G2982" s="38"/>
      <c r="H2982" s="44"/>
    </row>
    <row r="2983" s="2" customFormat="1" ht="16.8" customHeight="1">
      <c r="A2983" s="38"/>
      <c r="B2983" s="44"/>
      <c r="C2983" s="304" t="s">
        <v>6864</v>
      </c>
      <c r="D2983" s="38"/>
      <c r="E2983" s="38"/>
      <c r="F2983" s="38"/>
      <c r="G2983" s="38"/>
      <c r="H2983" s="44"/>
    </row>
    <row r="2984" s="2" customFormat="1" ht="16.8" customHeight="1">
      <c r="A2984" s="38"/>
      <c r="B2984" s="44"/>
      <c r="C2984" s="302" t="s">
        <v>5825</v>
      </c>
      <c r="D2984" s="302" t="s">
        <v>5826</v>
      </c>
      <c r="E2984" s="17" t="s">
        <v>293</v>
      </c>
      <c r="F2984" s="303">
        <v>3.7229999999999999</v>
      </c>
      <c r="G2984" s="38"/>
      <c r="H2984" s="44"/>
    </row>
    <row r="2985" s="2" customFormat="1" ht="16.8" customHeight="1">
      <c r="A2985" s="38"/>
      <c r="B2985" s="44"/>
      <c r="C2985" s="298" t="s">
        <v>5835</v>
      </c>
      <c r="D2985" s="299" t="s">
        <v>5835</v>
      </c>
      <c r="E2985" s="300" t="s">
        <v>19</v>
      </c>
      <c r="F2985" s="301">
        <v>10.829000000000001</v>
      </c>
      <c r="G2985" s="38"/>
      <c r="H2985" s="44"/>
    </row>
    <row r="2986" s="2" customFormat="1" ht="16.8" customHeight="1">
      <c r="A2986" s="38"/>
      <c r="B2986" s="44"/>
      <c r="C2986" s="302" t="s">
        <v>5835</v>
      </c>
      <c r="D2986" s="302" t="s">
        <v>5836</v>
      </c>
      <c r="E2986" s="17" t="s">
        <v>19</v>
      </c>
      <c r="F2986" s="303">
        <v>10.829000000000001</v>
      </c>
      <c r="G2986" s="38"/>
      <c r="H2986" s="44"/>
    </row>
    <row r="2987" s="2" customFormat="1" ht="16.8" customHeight="1">
      <c r="A2987" s="38"/>
      <c r="B2987" s="44"/>
      <c r="C2987" s="298" t="s">
        <v>1907</v>
      </c>
      <c r="D2987" s="299" t="s">
        <v>1907</v>
      </c>
      <c r="E2987" s="300" t="s">
        <v>19</v>
      </c>
      <c r="F2987" s="301">
        <v>26.559000000000001</v>
      </c>
      <c r="G2987" s="38"/>
      <c r="H2987" s="44"/>
    </row>
    <row r="2988" s="2" customFormat="1" ht="16.8" customHeight="1">
      <c r="A2988" s="38"/>
      <c r="B2988" s="44"/>
      <c r="C2988" s="302" t="s">
        <v>1907</v>
      </c>
      <c r="D2988" s="302" t="s">
        <v>4023</v>
      </c>
      <c r="E2988" s="17" t="s">
        <v>19</v>
      </c>
      <c r="F2988" s="303">
        <v>26.559000000000001</v>
      </c>
      <c r="G2988" s="38"/>
      <c r="H2988" s="44"/>
    </row>
    <row r="2989" s="2" customFormat="1" ht="16.8" customHeight="1">
      <c r="A2989" s="38"/>
      <c r="B2989" s="44"/>
      <c r="C2989" s="298" t="s">
        <v>553</v>
      </c>
      <c r="D2989" s="299" t="s">
        <v>553</v>
      </c>
      <c r="E2989" s="300" t="s">
        <v>19</v>
      </c>
      <c r="F2989" s="301">
        <v>3.7229999999999999</v>
      </c>
      <c r="G2989" s="38"/>
      <c r="H2989" s="44"/>
    </row>
    <row r="2990" s="2" customFormat="1" ht="16.8" customHeight="1">
      <c r="A2990" s="38"/>
      <c r="B2990" s="44"/>
      <c r="C2990" s="302" t="s">
        <v>553</v>
      </c>
      <c r="D2990" s="302" t="s">
        <v>554</v>
      </c>
      <c r="E2990" s="17" t="s">
        <v>19</v>
      </c>
      <c r="F2990" s="303">
        <v>3.7229999999999999</v>
      </c>
      <c r="G2990" s="38"/>
      <c r="H2990" s="44"/>
    </row>
    <row r="2991" s="2" customFormat="1" ht="26.4" customHeight="1">
      <c r="A2991" s="38"/>
      <c r="B2991" s="44"/>
      <c r="C2991" s="297" t="s">
        <v>6923</v>
      </c>
      <c r="D2991" s="297" t="s">
        <v>204</v>
      </c>
      <c r="E2991" s="38"/>
      <c r="F2991" s="38"/>
      <c r="G2991" s="38"/>
      <c r="H2991" s="44"/>
    </row>
    <row r="2992" s="2" customFormat="1" ht="16.8" customHeight="1">
      <c r="A2992" s="38"/>
      <c r="B2992" s="44"/>
      <c r="C2992" s="298" t="s">
        <v>239</v>
      </c>
      <c r="D2992" s="299" t="s">
        <v>239</v>
      </c>
      <c r="E2992" s="300" t="s">
        <v>19</v>
      </c>
      <c r="F2992" s="301">
        <v>99</v>
      </c>
      <c r="G2992" s="38"/>
      <c r="H2992" s="44"/>
    </row>
    <row r="2993" s="2" customFormat="1" ht="16.8" customHeight="1">
      <c r="A2993" s="38"/>
      <c r="B2993" s="44"/>
      <c r="C2993" s="302" t="s">
        <v>239</v>
      </c>
      <c r="D2993" s="302" t="s">
        <v>5975</v>
      </c>
      <c r="E2993" s="17" t="s">
        <v>19</v>
      </c>
      <c r="F2993" s="303">
        <v>99</v>
      </c>
      <c r="G2993" s="38"/>
      <c r="H2993" s="44"/>
    </row>
    <row r="2994" s="2" customFormat="1" ht="16.8" customHeight="1">
      <c r="A2994" s="38"/>
      <c r="B2994" s="44"/>
      <c r="C2994" s="298" t="s">
        <v>317</v>
      </c>
      <c r="D2994" s="299" t="s">
        <v>317</v>
      </c>
      <c r="E2994" s="300" t="s">
        <v>19</v>
      </c>
      <c r="F2994" s="301">
        <v>467.39999999999998</v>
      </c>
      <c r="G2994" s="38"/>
      <c r="H2994" s="44"/>
    </row>
    <row r="2995" s="2" customFormat="1" ht="16.8" customHeight="1">
      <c r="A2995" s="38"/>
      <c r="B2995" s="44"/>
      <c r="C2995" s="302" t="s">
        <v>317</v>
      </c>
      <c r="D2995" s="302" t="s">
        <v>5983</v>
      </c>
      <c r="E2995" s="17" t="s">
        <v>19</v>
      </c>
      <c r="F2995" s="303">
        <v>467.39999999999998</v>
      </c>
      <c r="G2995" s="38"/>
      <c r="H2995" s="44"/>
    </row>
    <row r="2996" s="2" customFormat="1" ht="26.4" customHeight="1">
      <c r="A2996" s="38"/>
      <c r="B2996" s="44"/>
      <c r="C2996" s="297" t="s">
        <v>6924</v>
      </c>
      <c r="D2996" s="297" t="s">
        <v>207</v>
      </c>
      <c r="E2996" s="38"/>
      <c r="F2996" s="38"/>
      <c r="G2996" s="38"/>
      <c r="H2996" s="44"/>
    </row>
    <row r="2997" s="2" customFormat="1" ht="16.8" customHeight="1">
      <c r="A2997" s="38"/>
      <c r="B2997" s="44"/>
      <c r="C2997" s="298" t="s">
        <v>306</v>
      </c>
      <c r="D2997" s="299" t="s">
        <v>306</v>
      </c>
      <c r="E2997" s="300" t="s">
        <v>19</v>
      </c>
      <c r="F2997" s="301">
        <v>840</v>
      </c>
      <c r="G2997" s="38"/>
      <c r="H2997" s="44"/>
    </row>
    <row r="2998" s="2" customFormat="1" ht="16.8" customHeight="1">
      <c r="A2998" s="38"/>
      <c r="B2998" s="44"/>
      <c r="C2998" s="302" t="s">
        <v>306</v>
      </c>
      <c r="D2998" s="302" t="s">
        <v>5994</v>
      </c>
      <c r="E2998" s="17" t="s">
        <v>19</v>
      </c>
      <c r="F2998" s="303">
        <v>840</v>
      </c>
      <c r="G2998" s="38"/>
      <c r="H2998" s="44"/>
    </row>
    <row r="2999" s="2" customFormat="1" ht="26.4" customHeight="1">
      <c r="A2999" s="38"/>
      <c r="B2999" s="44"/>
      <c r="C2999" s="297" t="s">
        <v>6925</v>
      </c>
      <c r="D2999" s="297" t="s">
        <v>210</v>
      </c>
      <c r="E2999" s="38"/>
      <c r="F2999" s="38"/>
      <c r="G2999" s="38"/>
      <c r="H2999" s="44"/>
    </row>
    <row r="3000" s="2" customFormat="1" ht="16.8" customHeight="1">
      <c r="A3000" s="38"/>
      <c r="B3000" s="44"/>
      <c r="C3000" s="298" t="s">
        <v>239</v>
      </c>
      <c r="D3000" s="299" t="s">
        <v>239</v>
      </c>
      <c r="E3000" s="300" t="s">
        <v>19</v>
      </c>
      <c r="F3000" s="301">
        <v>42.439</v>
      </c>
      <c r="G3000" s="38"/>
      <c r="H3000" s="44"/>
    </row>
    <row r="3001" s="2" customFormat="1" ht="16.8" customHeight="1">
      <c r="A3001" s="38"/>
      <c r="B3001" s="44"/>
      <c r="C3001" s="302" t="s">
        <v>239</v>
      </c>
      <c r="D3001" s="302" t="s">
        <v>6037</v>
      </c>
      <c r="E3001" s="17" t="s">
        <v>19</v>
      </c>
      <c r="F3001" s="303">
        <v>42.439</v>
      </c>
      <c r="G3001" s="38"/>
      <c r="H3001" s="44"/>
    </row>
    <row r="3002" s="2" customFormat="1" ht="16.8" customHeight="1">
      <c r="A3002" s="38"/>
      <c r="B3002" s="44"/>
      <c r="C3002" s="304" t="s">
        <v>6864</v>
      </c>
      <c r="D3002" s="38"/>
      <c r="E3002" s="38"/>
      <c r="F3002" s="38"/>
      <c r="G3002" s="38"/>
      <c r="H3002" s="44"/>
    </row>
    <row r="3003" s="2" customFormat="1" ht="16.8" customHeight="1">
      <c r="A3003" s="38"/>
      <c r="B3003" s="44"/>
      <c r="C3003" s="302" t="s">
        <v>6033</v>
      </c>
      <c r="D3003" s="302" t="s">
        <v>6034</v>
      </c>
      <c r="E3003" s="17" t="s">
        <v>293</v>
      </c>
      <c r="F3003" s="303">
        <v>42.439</v>
      </c>
      <c r="G3003" s="38"/>
      <c r="H3003" s="44"/>
    </row>
    <row r="3004" s="2" customFormat="1" ht="16.8" customHeight="1">
      <c r="A3004" s="38"/>
      <c r="B3004" s="44"/>
      <c r="C3004" s="298" t="s">
        <v>1574</v>
      </c>
      <c r="D3004" s="299" t="s">
        <v>1574</v>
      </c>
      <c r="E3004" s="300" t="s">
        <v>19</v>
      </c>
      <c r="F3004" s="301">
        <v>14766.629999999999</v>
      </c>
      <c r="G3004" s="38"/>
      <c r="H3004" s="44"/>
    </row>
    <row r="3005" s="2" customFormat="1" ht="16.8" customHeight="1">
      <c r="A3005" s="38"/>
      <c r="B3005" s="44"/>
      <c r="C3005" s="302" t="s">
        <v>1574</v>
      </c>
      <c r="D3005" s="302" t="s">
        <v>6063</v>
      </c>
      <c r="E3005" s="17" t="s">
        <v>19</v>
      </c>
      <c r="F3005" s="303">
        <v>14766.629999999999</v>
      </c>
      <c r="G3005" s="38"/>
      <c r="H3005" s="44"/>
    </row>
    <row r="3006" s="2" customFormat="1" ht="16.8" customHeight="1">
      <c r="A3006" s="38"/>
      <c r="B3006" s="44"/>
      <c r="C3006" s="304" t="s">
        <v>6864</v>
      </c>
      <c r="D3006" s="38"/>
      <c r="E3006" s="38"/>
      <c r="F3006" s="38"/>
      <c r="G3006" s="38"/>
      <c r="H3006" s="44"/>
    </row>
    <row r="3007" s="2" customFormat="1">
      <c r="A3007" s="38"/>
      <c r="B3007" s="44"/>
      <c r="C3007" s="302" t="s">
        <v>4084</v>
      </c>
      <c r="D3007" s="302" t="s">
        <v>6922</v>
      </c>
      <c r="E3007" s="17" t="s">
        <v>293</v>
      </c>
      <c r="F3007" s="303">
        <v>14766.629999999999</v>
      </c>
      <c r="G3007" s="38"/>
      <c r="H3007" s="44"/>
    </row>
    <row r="3008" s="2" customFormat="1" ht="16.8" customHeight="1">
      <c r="A3008" s="38"/>
      <c r="B3008" s="44"/>
      <c r="C3008" s="298" t="s">
        <v>372</v>
      </c>
      <c r="D3008" s="299" t="s">
        <v>372</v>
      </c>
      <c r="E3008" s="300" t="s">
        <v>19</v>
      </c>
      <c r="F3008" s="301">
        <v>1771.9960000000001</v>
      </c>
      <c r="G3008" s="38"/>
      <c r="H3008" s="44"/>
    </row>
    <row r="3009" s="2" customFormat="1" ht="16.8" customHeight="1">
      <c r="A3009" s="38"/>
      <c r="B3009" s="44"/>
      <c r="C3009" s="302" t="s">
        <v>372</v>
      </c>
      <c r="D3009" s="302" t="s">
        <v>6065</v>
      </c>
      <c r="E3009" s="17" t="s">
        <v>19</v>
      </c>
      <c r="F3009" s="303">
        <v>1771.9960000000001</v>
      </c>
      <c r="G3009" s="38"/>
      <c r="H3009" s="44"/>
    </row>
    <row r="3010" s="2" customFormat="1" ht="16.8" customHeight="1">
      <c r="A3010" s="38"/>
      <c r="B3010" s="44"/>
      <c r="C3010" s="304" t="s">
        <v>6864</v>
      </c>
      <c r="D3010" s="38"/>
      <c r="E3010" s="38"/>
      <c r="F3010" s="38"/>
      <c r="G3010" s="38"/>
      <c r="H3010" s="44"/>
    </row>
    <row r="3011" s="2" customFormat="1" ht="16.8" customHeight="1">
      <c r="A3011" s="38"/>
      <c r="B3011" s="44"/>
      <c r="C3011" s="302" t="s">
        <v>1967</v>
      </c>
      <c r="D3011" s="302" t="s">
        <v>1968</v>
      </c>
      <c r="E3011" s="17" t="s">
        <v>302</v>
      </c>
      <c r="F3011" s="303">
        <v>1771.9960000000001</v>
      </c>
      <c r="G3011" s="38"/>
      <c r="H3011" s="44"/>
    </row>
    <row r="3012" s="2" customFormat="1" ht="16.8" customHeight="1">
      <c r="A3012" s="38"/>
      <c r="B3012" s="44"/>
      <c r="C3012" s="298" t="s">
        <v>381</v>
      </c>
      <c r="D3012" s="299" t="s">
        <v>381</v>
      </c>
      <c r="E3012" s="300" t="s">
        <v>19</v>
      </c>
      <c r="F3012" s="301">
        <v>1226.0509999999999</v>
      </c>
      <c r="G3012" s="38"/>
      <c r="H3012" s="44"/>
    </row>
    <row r="3013" s="2" customFormat="1" ht="16.8" customHeight="1">
      <c r="A3013" s="38"/>
      <c r="B3013" s="44"/>
      <c r="C3013" s="302" t="s">
        <v>381</v>
      </c>
      <c r="D3013" s="302" t="s">
        <v>6067</v>
      </c>
      <c r="E3013" s="17" t="s">
        <v>19</v>
      </c>
      <c r="F3013" s="303">
        <v>1226.0509999999999</v>
      </c>
      <c r="G3013" s="38"/>
      <c r="H3013" s="44"/>
    </row>
    <row r="3014" s="2" customFormat="1" ht="16.8" customHeight="1">
      <c r="A3014" s="38"/>
      <c r="B3014" s="44"/>
      <c r="C3014" s="304" t="s">
        <v>6864</v>
      </c>
      <c r="D3014" s="38"/>
      <c r="E3014" s="38"/>
      <c r="F3014" s="38"/>
      <c r="G3014" s="38"/>
      <c r="H3014" s="44"/>
    </row>
    <row r="3015" s="2" customFormat="1">
      <c r="A3015" s="38"/>
      <c r="B3015" s="44"/>
      <c r="C3015" s="302" t="s">
        <v>1953</v>
      </c>
      <c r="D3015" s="302" t="s">
        <v>6922</v>
      </c>
      <c r="E3015" s="17" t="s">
        <v>293</v>
      </c>
      <c r="F3015" s="303">
        <v>1226.0509999999999</v>
      </c>
      <c r="G3015" s="38"/>
      <c r="H3015" s="44"/>
    </row>
    <row r="3016" s="2" customFormat="1" ht="16.8" customHeight="1">
      <c r="A3016" s="38"/>
      <c r="B3016" s="44"/>
      <c r="C3016" s="298" t="s">
        <v>397</v>
      </c>
      <c r="D3016" s="299" t="s">
        <v>397</v>
      </c>
      <c r="E3016" s="300" t="s">
        <v>19</v>
      </c>
      <c r="F3016" s="301">
        <v>613.02599999999995</v>
      </c>
      <c r="G3016" s="38"/>
      <c r="H3016" s="44"/>
    </row>
    <row r="3017" s="2" customFormat="1" ht="16.8" customHeight="1">
      <c r="A3017" s="38"/>
      <c r="B3017" s="44"/>
      <c r="C3017" s="302" t="s">
        <v>397</v>
      </c>
      <c r="D3017" s="302" t="s">
        <v>6069</v>
      </c>
      <c r="E3017" s="17" t="s">
        <v>19</v>
      </c>
      <c r="F3017" s="303">
        <v>613.02599999999995</v>
      </c>
      <c r="G3017" s="38"/>
      <c r="H3017" s="44"/>
    </row>
    <row r="3018" s="2" customFormat="1" ht="16.8" customHeight="1">
      <c r="A3018" s="38"/>
      <c r="B3018" s="44"/>
      <c r="C3018" s="304" t="s">
        <v>6864</v>
      </c>
      <c r="D3018" s="38"/>
      <c r="E3018" s="38"/>
      <c r="F3018" s="38"/>
      <c r="G3018" s="38"/>
      <c r="H3018" s="44"/>
    </row>
    <row r="3019" s="2" customFormat="1" ht="16.8" customHeight="1">
      <c r="A3019" s="38"/>
      <c r="B3019" s="44"/>
      <c r="C3019" s="302" t="s">
        <v>538</v>
      </c>
      <c r="D3019" s="302" t="s">
        <v>539</v>
      </c>
      <c r="E3019" s="17" t="s">
        <v>293</v>
      </c>
      <c r="F3019" s="303">
        <v>613.02599999999995</v>
      </c>
      <c r="G3019" s="38"/>
      <c r="H3019" s="44"/>
    </row>
    <row r="3020" s="2" customFormat="1" ht="16.8" customHeight="1">
      <c r="A3020" s="38"/>
      <c r="B3020" s="44"/>
      <c r="C3020" s="298" t="s">
        <v>399</v>
      </c>
      <c r="D3020" s="299" t="s">
        <v>399</v>
      </c>
      <c r="E3020" s="300" t="s">
        <v>19</v>
      </c>
      <c r="F3020" s="301">
        <v>613.02599999999995</v>
      </c>
      <c r="G3020" s="38"/>
      <c r="H3020" s="44"/>
    </row>
    <row r="3021" s="2" customFormat="1" ht="16.8" customHeight="1">
      <c r="A3021" s="38"/>
      <c r="B3021" s="44"/>
      <c r="C3021" s="302" t="s">
        <v>399</v>
      </c>
      <c r="D3021" s="302" t="s">
        <v>6071</v>
      </c>
      <c r="E3021" s="17" t="s">
        <v>19</v>
      </c>
      <c r="F3021" s="303">
        <v>613.02599999999995</v>
      </c>
      <c r="G3021" s="38"/>
      <c r="H3021" s="44"/>
    </row>
    <row r="3022" s="2" customFormat="1" ht="16.8" customHeight="1">
      <c r="A3022" s="38"/>
      <c r="B3022" s="44"/>
      <c r="C3022" s="304" t="s">
        <v>6864</v>
      </c>
      <c r="D3022" s="38"/>
      <c r="E3022" s="38"/>
      <c r="F3022" s="38"/>
      <c r="G3022" s="38"/>
      <c r="H3022" s="44"/>
    </row>
    <row r="3023" s="2" customFormat="1" ht="16.8" customHeight="1">
      <c r="A3023" s="38"/>
      <c r="B3023" s="44"/>
      <c r="C3023" s="302" t="s">
        <v>526</v>
      </c>
      <c r="D3023" s="302" t="s">
        <v>527</v>
      </c>
      <c r="E3023" s="17" t="s">
        <v>293</v>
      </c>
      <c r="F3023" s="303">
        <v>613.02599999999995</v>
      </c>
      <c r="G3023" s="38"/>
      <c r="H3023" s="44"/>
    </row>
    <row r="3024" s="2" customFormat="1" ht="16.8" customHeight="1">
      <c r="A3024" s="38"/>
      <c r="B3024" s="44"/>
      <c r="C3024" s="298" t="s">
        <v>589</v>
      </c>
      <c r="D3024" s="299" t="s">
        <v>589</v>
      </c>
      <c r="E3024" s="300" t="s">
        <v>19</v>
      </c>
      <c r="F3024" s="301">
        <v>1194.317</v>
      </c>
      <c r="G3024" s="38"/>
      <c r="H3024" s="44"/>
    </row>
    <row r="3025" s="2" customFormat="1" ht="16.8" customHeight="1">
      <c r="A3025" s="38"/>
      <c r="B3025" s="44"/>
      <c r="C3025" s="302" t="s">
        <v>589</v>
      </c>
      <c r="D3025" s="302" t="s">
        <v>6074</v>
      </c>
      <c r="E3025" s="17" t="s">
        <v>19</v>
      </c>
      <c r="F3025" s="303">
        <v>1194.317</v>
      </c>
      <c r="G3025" s="38"/>
      <c r="H3025" s="44"/>
    </row>
    <row r="3026" s="2" customFormat="1" ht="16.8" customHeight="1">
      <c r="A3026" s="38"/>
      <c r="B3026" s="44"/>
      <c r="C3026" s="304" t="s">
        <v>6864</v>
      </c>
      <c r="D3026" s="38"/>
      <c r="E3026" s="38"/>
      <c r="F3026" s="38"/>
      <c r="G3026" s="38"/>
      <c r="H3026" s="44"/>
    </row>
    <row r="3027" s="2" customFormat="1" ht="16.8" customHeight="1">
      <c r="A3027" s="38"/>
      <c r="B3027" s="44"/>
      <c r="C3027" s="302" t="s">
        <v>291</v>
      </c>
      <c r="D3027" s="302" t="s">
        <v>292</v>
      </c>
      <c r="E3027" s="17" t="s">
        <v>293</v>
      </c>
      <c r="F3027" s="303">
        <v>1226.0509999999999</v>
      </c>
      <c r="G3027" s="38"/>
      <c r="H3027" s="44"/>
    </row>
    <row r="3028" s="2" customFormat="1" ht="16.8" customHeight="1">
      <c r="A3028" s="38"/>
      <c r="B3028" s="44"/>
      <c r="C3028" s="298" t="s">
        <v>603</v>
      </c>
      <c r="D3028" s="299" t="s">
        <v>603</v>
      </c>
      <c r="E3028" s="300" t="s">
        <v>19</v>
      </c>
      <c r="F3028" s="301">
        <v>91.072999999999993</v>
      </c>
      <c r="G3028" s="38"/>
      <c r="H3028" s="44"/>
    </row>
    <row r="3029" s="2" customFormat="1" ht="16.8" customHeight="1">
      <c r="A3029" s="38"/>
      <c r="B3029" s="44"/>
      <c r="C3029" s="302" t="s">
        <v>603</v>
      </c>
      <c r="D3029" s="302" t="s">
        <v>6087</v>
      </c>
      <c r="E3029" s="17" t="s">
        <v>19</v>
      </c>
      <c r="F3029" s="303">
        <v>91.072999999999993</v>
      </c>
      <c r="G3029" s="38"/>
      <c r="H3029" s="44"/>
    </row>
    <row r="3030" s="2" customFormat="1" ht="16.8" customHeight="1">
      <c r="A3030" s="38"/>
      <c r="B3030" s="44"/>
      <c r="C3030" s="304" t="s">
        <v>6864</v>
      </c>
      <c r="D3030" s="38"/>
      <c r="E3030" s="38"/>
      <c r="F3030" s="38"/>
      <c r="G3030" s="38"/>
      <c r="H3030" s="44"/>
    </row>
    <row r="3031" s="2" customFormat="1" ht="16.8" customHeight="1">
      <c r="A3031" s="38"/>
      <c r="B3031" s="44"/>
      <c r="C3031" s="302" t="s">
        <v>546</v>
      </c>
      <c r="D3031" s="302" t="s">
        <v>6926</v>
      </c>
      <c r="E3031" s="17" t="s">
        <v>293</v>
      </c>
      <c r="F3031" s="303">
        <v>91.072999999999993</v>
      </c>
      <c r="G3031" s="38"/>
      <c r="H3031" s="44"/>
    </row>
    <row r="3032" s="2" customFormat="1" ht="16.8" customHeight="1">
      <c r="A3032" s="38"/>
      <c r="B3032" s="44"/>
      <c r="C3032" s="298" t="s">
        <v>610</v>
      </c>
      <c r="D3032" s="299" t="s">
        <v>610</v>
      </c>
      <c r="E3032" s="300" t="s">
        <v>19</v>
      </c>
      <c r="F3032" s="301">
        <v>182.14599999999999</v>
      </c>
      <c r="G3032" s="38"/>
      <c r="H3032" s="44"/>
    </row>
    <row r="3033" s="2" customFormat="1" ht="16.8" customHeight="1">
      <c r="A3033" s="38"/>
      <c r="B3033" s="44"/>
      <c r="C3033" s="302" t="s">
        <v>610</v>
      </c>
      <c r="D3033" s="302" t="s">
        <v>6090</v>
      </c>
      <c r="E3033" s="17" t="s">
        <v>19</v>
      </c>
      <c r="F3033" s="303">
        <v>182.14599999999999</v>
      </c>
      <c r="G3033" s="38"/>
      <c r="H3033" s="44"/>
    </row>
    <row r="3034" s="2" customFormat="1" ht="16.8" customHeight="1">
      <c r="A3034" s="38"/>
      <c r="B3034" s="44"/>
      <c r="C3034" s="304" t="s">
        <v>6864</v>
      </c>
      <c r="D3034" s="38"/>
      <c r="E3034" s="38"/>
      <c r="F3034" s="38"/>
      <c r="G3034" s="38"/>
      <c r="H3034" s="44"/>
    </row>
    <row r="3035" s="2" customFormat="1" ht="16.8" customHeight="1">
      <c r="A3035" s="38"/>
      <c r="B3035" s="44"/>
      <c r="C3035" s="302" t="s">
        <v>2984</v>
      </c>
      <c r="D3035" s="302" t="s">
        <v>2985</v>
      </c>
      <c r="E3035" s="17" t="s">
        <v>302</v>
      </c>
      <c r="F3035" s="303">
        <v>182.14599999999999</v>
      </c>
      <c r="G3035" s="38"/>
      <c r="H3035" s="44"/>
    </row>
    <row r="3036" s="2" customFormat="1" ht="16.8" customHeight="1">
      <c r="A3036" s="38"/>
      <c r="B3036" s="44"/>
      <c r="C3036" s="298" t="s">
        <v>620</v>
      </c>
      <c r="D3036" s="299" t="s">
        <v>620</v>
      </c>
      <c r="E3036" s="300" t="s">
        <v>19</v>
      </c>
      <c r="F3036" s="301">
        <v>0.73299999999999998</v>
      </c>
      <c r="G3036" s="38"/>
      <c r="H3036" s="44"/>
    </row>
    <row r="3037" s="2" customFormat="1" ht="16.8" customHeight="1">
      <c r="A3037" s="38"/>
      <c r="B3037" s="44"/>
      <c r="C3037" s="302" t="s">
        <v>19</v>
      </c>
      <c r="D3037" s="302" t="s">
        <v>6198</v>
      </c>
      <c r="E3037" s="17" t="s">
        <v>19</v>
      </c>
      <c r="F3037" s="303">
        <v>0</v>
      </c>
      <c r="G3037" s="38"/>
      <c r="H3037" s="44"/>
    </row>
    <row r="3038" s="2" customFormat="1" ht="16.8" customHeight="1">
      <c r="A3038" s="38"/>
      <c r="B3038" s="44"/>
      <c r="C3038" s="302" t="s">
        <v>620</v>
      </c>
      <c r="D3038" s="302" t="s">
        <v>6199</v>
      </c>
      <c r="E3038" s="17" t="s">
        <v>19</v>
      </c>
      <c r="F3038" s="303">
        <v>0.73299999999999998</v>
      </c>
      <c r="G3038" s="38"/>
      <c r="H3038" s="44"/>
    </row>
    <row r="3039" s="2" customFormat="1" ht="16.8" customHeight="1">
      <c r="A3039" s="38"/>
      <c r="B3039" s="44"/>
      <c r="C3039" s="304" t="s">
        <v>6864</v>
      </c>
      <c r="D3039" s="38"/>
      <c r="E3039" s="38"/>
      <c r="F3039" s="38"/>
      <c r="G3039" s="38"/>
      <c r="H3039" s="44"/>
    </row>
    <row r="3040" s="2" customFormat="1" ht="16.8" customHeight="1">
      <c r="A3040" s="38"/>
      <c r="B3040" s="44"/>
      <c r="C3040" s="302" t="s">
        <v>6194</v>
      </c>
      <c r="D3040" s="302" t="s">
        <v>6195</v>
      </c>
      <c r="E3040" s="17" t="s">
        <v>293</v>
      </c>
      <c r="F3040" s="303">
        <v>14.507</v>
      </c>
      <c r="G3040" s="38"/>
      <c r="H3040" s="44"/>
    </row>
    <row r="3041" s="2" customFormat="1" ht="16.8" customHeight="1">
      <c r="A3041" s="38"/>
      <c r="B3041" s="44"/>
      <c r="C3041" s="298" t="s">
        <v>306</v>
      </c>
      <c r="D3041" s="299" t="s">
        <v>306</v>
      </c>
      <c r="E3041" s="300" t="s">
        <v>19</v>
      </c>
      <c r="F3041" s="301">
        <v>1485.03</v>
      </c>
      <c r="G3041" s="38"/>
      <c r="H3041" s="44"/>
    </row>
    <row r="3042" s="2" customFormat="1" ht="16.8" customHeight="1">
      <c r="A3042" s="38"/>
      <c r="B3042" s="44"/>
      <c r="C3042" s="302" t="s">
        <v>306</v>
      </c>
      <c r="D3042" s="302" t="s">
        <v>6039</v>
      </c>
      <c r="E3042" s="17" t="s">
        <v>19</v>
      </c>
      <c r="F3042" s="303">
        <v>1485.03</v>
      </c>
      <c r="G3042" s="38"/>
      <c r="H3042" s="44"/>
    </row>
    <row r="3043" s="2" customFormat="1" ht="16.8" customHeight="1">
      <c r="A3043" s="38"/>
      <c r="B3043" s="44"/>
      <c r="C3043" s="304" t="s">
        <v>6864</v>
      </c>
      <c r="D3043" s="38"/>
      <c r="E3043" s="38"/>
      <c r="F3043" s="38"/>
      <c r="G3043" s="38"/>
      <c r="H3043" s="44"/>
    </row>
    <row r="3044" s="2" customFormat="1">
      <c r="A3044" s="38"/>
      <c r="B3044" s="44"/>
      <c r="C3044" s="302" t="s">
        <v>2419</v>
      </c>
      <c r="D3044" s="302" t="s">
        <v>6927</v>
      </c>
      <c r="E3044" s="17" t="s">
        <v>293</v>
      </c>
      <c r="F3044" s="303">
        <v>1555.028</v>
      </c>
      <c r="G3044" s="38"/>
      <c r="H3044" s="44"/>
    </row>
    <row r="3045" s="2" customFormat="1" ht="16.8" customHeight="1">
      <c r="A3045" s="38"/>
      <c r="B3045" s="44"/>
      <c r="C3045" s="298" t="s">
        <v>630</v>
      </c>
      <c r="D3045" s="299" t="s">
        <v>630</v>
      </c>
      <c r="E3045" s="300" t="s">
        <v>19</v>
      </c>
      <c r="F3045" s="301">
        <v>4.4100000000000001</v>
      </c>
      <c r="G3045" s="38"/>
      <c r="H3045" s="44"/>
    </row>
    <row r="3046" s="2" customFormat="1" ht="16.8" customHeight="1">
      <c r="A3046" s="38"/>
      <c r="B3046" s="44"/>
      <c r="C3046" s="302" t="s">
        <v>630</v>
      </c>
      <c r="D3046" s="302" t="s">
        <v>6161</v>
      </c>
      <c r="E3046" s="17" t="s">
        <v>19</v>
      </c>
      <c r="F3046" s="303">
        <v>4.4100000000000001</v>
      </c>
      <c r="G3046" s="38"/>
      <c r="H3046" s="44"/>
    </row>
    <row r="3047" s="2" customFormat="1" ht="16.8" customHeight="1">
      <c r="A3047" s="38"/>
      <c r="B3047" s="44"/>
      <c r="C3047" s="304" t="s">
        <v>6864</v>
      </c>
      <c r="D3047" s="38"/>
      <c r="E3047" s="38"/>
      <c r="F3047" s="38"/>
      <c r="G3047" s="38"/>
      <c r="H3047" s="44"/>
    </row>
    <row r="3048" s="2" customFormat="1" ht="16.8" customHeight="1">
      <c r="A3048" s="38"/>
      <c r="B3048" s="44"/>
      <c r="C3048" s="302" t="s">
        <v>6157</v>
      </c>
      <c r="D3048" s="302" t="s">
        <v>6158</v>
      </c>
      <c r="E3048" s="17" t="s">
        <v>391</v>
      </c>
      <c r="F3048" s="303">
        <v>4.4100000000000001</v>
      </c>
      <c r="G3048" s="38"/>
      <c r="H3048" s="44"/>
    </row>
    <row r="3049" s="2" customFormat="1" ht="16.8" customHeight="1">
      <c r="A3049" s="38"/>
      <c r="B3049" s="44"/>
      <c r="C3049" s="298" t="s">
        <v>637</v>
      </c>
      <c r="D3049" s="299" t="s">
        <v>637</v>
      </c>
      <c r="E3049" s="300" t="s">
        <v>19</v>
      </c>
      <c r="F3049" s="301">
        <v>25.199999999999999</v>
      </c>
      <c r="G3049" s="38"/>
      <c r="H3049" s="44"/>
    </row>
    <row r="3050" s="2" customFormat="1" ht="16.8" customHeight="1">
      <c r="A3050" s="38"/>
      <c r="B3050" s="44"/>
      <c r="C3050" s="302" t="s">
        <v>637</v>
      </c>
      <c r="D3050" s="302" t="s">
        <v>6166</v>
      </c>
      <c r="E3050" s="17" t="s">
        <v>19</v>
      </c>
      <c r="F3050" s="303">
        <v>25.199999999999999</v>
      </c>
      <c r="G3050" s="38"/>
      <c r="H3050" s="44"/>
    </row>
    <row r="3051" s="2" customFormat="1" ht="16.8" customHeight="1">
      <c r="A3051" s="38"/>
      <c r="B3051" s="44"/>
      <c r="C3051" s="304" t="s">
        <v>6864</v>
      </c>
      <c r="D3051" s="38"/>
      <c r="E3051" s="38"/>
      <c r="F3051" s="38"/>
      <c r="G3051" s="38"/>
      <c r="H3051" s="44"/>
    </row>
    <row r="3052" s="2" customFormat="1" ht="16.8" customHeight="1">
      <c r="A3052" s="38"/>
      <c r="B3052" s="44"/>
      <c r="C3052" s="302" t="s">
        <v>6162</v>
      </c>
      <c r="D3052" s="302" t="s">
        <v>6163</v>
      </c>
      <c r="E3052" s="17" t="s">
        <v>391</v>
      </c>
      <c r="F3052" s="303">
        <v>25.199999999999999</v>
      </c>
      <c r="G3052" s="38"/>
      <c r="H3052" s="44"/>
    </row>
    <row r="3053" s="2" customFormat="1" ht="16.8" customHeight="1">
      <c r="A3053" s="38"/>
      <c r="B3053" s="44"/>
      <c r="C3053" s="298" t="s">
        <v>648</v>
      </c>
      <c r="D3053" s="299" t="s">
        <v>648</v>
      </c>
      <c r="E3053" s="300" t="s">
        <v>19</v>
      </c>
      <c r="F3053" s="301">
        <v>0.01</v>
      </c>
      <c r="G3053" s="38"/>
      <c r="H3053" s="44"/>
    </row>
    <row r="3054" s="2" customFormat="1" ht="16.8" customHeight="1">
      <c r="A3054" s="38"/>
      <c r="B3054" s="44"/>
      <c r="C3054" s="302" t="s">
        <v>648</v>
      </c>
      <c r="D3054" s="302" t="s">
        <v>6168</v>
      </c>
      <c r="E3054" s="17" t="s">
        <v>19</v>
      </c>
      <c r="F3054" s="303">
        <v>0.01</v>
      </c>
      <c r="G3054" s="38"/>
      <c r="H3054" s="44"/>
    </row>
    <row r="3055" s="2" customFormat="1" ht="16.8" customHeight="1">
      <c r="A3055" s="38"/>
      <c r="B3055" s="44"/>
      <c r="C3055" s="304" t="s">
        <v>6864</v>
      </c>
      <c r="D3055" s="38"/>
      <c r="E3055" s="38"/>
      <c r="F3055" s="38"/>
      <c r="G3055" s="38"/>
      <c r="H3055" s="44"/>
    </row>
    <row r="3056" s="2" customFormat="1" ht="16.8" customHeight="1">
      <c r="A3056" s="38"/>
      <c r="B3056" s="44"/>
      <c r="C3056" s="302" t="s">
        <v>1152</v>
      </c>
      <c r="D3056" s="302" t="s">
        <v>1153</v>
      </c>
      <c r="E3056" s="17" t="s">
        <v>302</v>
      </c>
      <c r="F3056" s="303">
        <v>0.01</v>
      </c>
      <c r="G3056" s="38"/>
      <c r="H3056" s="44"/>
    </row>
    <row r="3057" s="2" customFormat="1" ht="16.8" customHeight="1">
      <c r="A3057" s="38"/>
      <c r="B3057" s="44"/>
      <c r="C3057" s="298" t="s">
        <v>657</v>
      </c>
      <c r="D3057" s="299" t="s">
        <v>657</v>
      </c>
      <c r="E3057" s="300" t="s">
        <v>19</v>
      </c>
      <c r="F3057" s="301">
        <v>8.8200000000000003</v>
      </c>
      <c r="G3057" s="38"/>
      <c r="H3057" s="44"/>
    </row>
    <row r="3058" s="2" customFormat="1" ht="16.8" customHeight="1">
      <c r="A3058" s="38"/>
      <c r="B3058" s="44"/>
      <c r="C3058" s="302" t="s">
        <v>657</v>
      </c>
      <c r="D3058" s="302" t="s">
        <v>6173</v>
      </c>
      <c r="E3058" s="17" t="s">
        <v>19</v>
      </c>
      <c r="F3058" s="303">
        <v>8.8200000000000003</v>
      </c>
      <c r="G3058" s="38"/>
      <c r="H3058" s="44"/>
    </row>
    <row r="3059" s="2" customFormat="1" ht="16.8" customHeight="1">
      <c r="A3059" s="38"/>
      <c r="B3059" s="44"/>
      <c r="C3059" s="304" t="s">
        <v>6864</v>
      </c>
      <c r="D3059" s="38"/>
      <c r="E3059" s="38"/>
      <c r="F3059" s="38"/>
      <c r="G3059" s="38"/>
      <c r="H3059" s="44"/>
    </row>
    <row r="3060" s="2" customFormat="1" ht="16.8" customHeight="1">
      <c r="A3060" s="38"/>
      <c r="B3060" s="44"/>
      <c r="C3060" s="302" t="s">
        <v>6169</v>
      </c>
      <c r="D3060" s="302" t="s">
        <v>6170</v>
      </c>
      <c r="E3060" s="17" t="s">
        <v>391</v>
      </c>
      <c r="F3060" s="303">
        <v>8.8200000000000003</v>
      </c>
      <c r="G3060" s="38"/>
      <c r="H3060" s="44"/>
    </row>
    <row r="3061" s="2" customFormat="1" ht="16.8" customHeight="1">
      <c r="A3061" s="38"/>
      <c r="B3061" s="44"/>
      <c r="C3061" s="298" t="s">
        <v>663</v>
      </c>
      <c r="D3061" s="299" t="s">
        <v>663</v>
      </c>
      <c r="E3061" s="300" t="s">
        <v>19</v>
      </c>
      <c r="F3061" s="301">
        <v>50.399999999999999</v>
      </c>
      <c r="G3061" s="38"/>
      <c r="H3061" s="44"/>
    </row>
    <row r="3062" s="2" customFormat="1" ht="16.8" customHeight="1">
      <c r="A3062" s="38"/>
      <c r="B3062" s="44"/>
      <c r="C3062" s="302" t="s">
        <v>663</v>
      </c>
      <c r="D3062" s="302" t="s">
        <v>6178</v>
      </c>
      <c r="E3062" s="17" t="s">
        <v>19</v>
      </c>
      <c r="F3062" s="303">
        <v>50.399999999999999</v>
      </c>
      <c r="G3062" s="38"/>
      <c r="H3062" s="44"/>
    </row>
    <row r="3063" s="2" customFormat="1" ht="16.8" customHeight="1">
      <c r="A3063" s="38"/>
      <c r="B3063" s="44"/>
      <c r="C3063" s="304" t="s">
        <v>6864</v>
      </c>
      <c r="D3063" s="38"/>
      <c r="E3063" s="38"/>
      <c r="F3063" s="38"/>
      <c r="G3063" s="38"/>
      <c r="H3063" s="44"/>
    </row>
    <row r="3064" s="2" customFormat="1" ht="16.8" customHeight="1">
      <c r="A3064" s="38"/>
      <c r="B3064" s="44"/>
      <c r="C3064" s="302" t="s">
        <v>6174</v>
      </c>
      <c r="D3064" s="302" t="s">
        <v>6175</v>
      </c>
      <c r="E3064" s="17" t="s">
        <v>391</v>
      </c>
      <c r="F3064" s="303">
        <v>50.399999999999999</v>
      </c>
      <c r="G3064" s="38"/>
      <c r="H3064" s="44"/>
    </row>
    <row r="3065" s="2" customFormat="1" ht="16.8" customHeight="1">
      <c r="A3065" s="38"/>
      <c r="B3065" s="44"/>
      <c r="C3065" s="298" t="s">
        <v>1641</v>
      </c>
      <c r="D3065" s="299" t="s">
        <v>1641</v>
      </c>
      <c r="E3065" s="300" t="s">
        <v>19</v>
      </c>
      <c r="F3065" s="301">
        <v>0.024</v>
      </c>
      <c r="G3065" s="38"/>
      <c r="H3065" s="44"/>
    </row>
    <row r="3066" s="2" customFormat="1" ht="16.8" customHeight="1">
      <c r="A3066" s="38"/>
      <c r="B3066" s="44"/>
      <c r="C3066" s="302" t="s">
        <v>1641</v>
      </c>
      <c r="D3066" s="302" t="s">
        <v>6180</v>
      </c>
      <c r="E3066" s="17" t="s">
        <v>19</v>
      </c>
      <c r="F3066" s="303">
        <v>0.024</v>
      </c>
      <c r="G3066" s="38"/>
      <c r="H3066" s="44"/>
    </row>
    <row r="3067" s="2" customFormat="1" ht="16.8" customHeight="1">
      <c r="A3067" s="38"/>
      <c r="B3067" s="44"/>
      <c r="C3067" s="304" t="s">
        <v>6864</v>
      </c>
      <c r="D3067" s="38"/>
      <c r="E3067" s="38"/>
      <c r="F3067" s="38"/>
      <c r="G3067" s="38"/>
      <c r="H3067" s="44"/>
    </row>
    <row r="3068" s="2" customFormat="1" ht="16.8" customHeight="1">
      <c r="A3068" s="38"/>
      <c r="B3068" s="44"/>
      <c r="C3068" s="302" t="s">
        <v>1162</v>
      </c>
      <c r="D3068" s="302" t="s">
        <v>1163</v>
      </c>
      <c r="E3068" s="17" t="s">
        <v>302</v>
      </c>
      <c r="F3068" s="303">
        <v>0.024</v>
      </c>
      <c r="G3068" s="38"/>
      <c r="H3068" s="44"/>
    </row>
    <row r="3069" s="2" customFormat="1" ht="16.8" customHeight="1">
      <c r="A3069" s="38"/>
      <c r="B3069" s="44"/>
      <c r="C3069" s="298" t="s">
        <v>675</v>
      </c>
      <c r="D3069" s="299" t="s">
        <v>675</v>
      </c>
      <c r="E3069" s="300" t="s">
        <v>19</v>
      </c>
      <c r="F3069" s="301">
        <v>4.4100000000000001</v>
      </c>
      <c r="G3069" s="38"/>
      <c r="H3069" s="44"/>
    </row>
    <row r="3070" s="2" customFormat="1" ht="16.8" customHeight="1">
      <c r="A3070" s="38"/>
      <c r="B3070" s="44"/>
      <c r="C3070" s="302" t="s">
        <v>675</v>
      </c>
      <c r="D3070" s="302" t="s">
        <v>6161</v>
      </c>
      <c r="E3070" s="17" t="s">
        <v>19</v>
      </c>
      <c r="F3070" s="303">
        <v>4.4100000000000001</v>
      </c>
      <c r="G3070" s="38"/>
      <c r="H3070" s="44"/>
    </row>
    <row r="3071" s="2" customFormat="1" ht="16.8" customHeight="1">
      <c r="A3071" s="38"/>
      <c r="B3071" s="44"/>
      <c r="C3071" s="304" t="s">
        <v>6864</v>
      </c>
      <c r="D3071" s="38"/>
      <c r="E3071" s="38"/>
      <c r="F3071" s="38"/>
      <c r="G3071" s="38"/>
      <c r="H3071" s="44"/>
    </row>
    <row r="3072" s="2" customFormat="1" ht="16.8" customHeight="1">
      <c r="A3072" s="38"/>
      <c r="B3072" s="44"/>
      <c r="C3072" s="302" t="s">
        <v>6181</v>
      </c>
      <c r="D3072" s="302" t="s">
        <v>6182</v>
      </c>
      <c r="E3072" s="17" t="s">
        <v>391</v>
      </c>
      <c r="F3072" s="303">
        <v>4.4100000000000001</v>
      </c>
      <c r="G3072" s="38"/>
      <c r="H3072" s="44"/>
    </row>
    <row r="3073" s="2" customFormat="1" ht="16.8" customHeight="1">
      <c r="A3073" s="38"/>
      <c r="B3073" s="44"/>
      <c r="C3073" s="298" t="s">
        <v>408</v>
      </c>
      <c r="D3073" s="299" t="s">
        <v>408</v>
      </c>
      <c r="E3073" s="300" t="s">
        <v>19</v>
      </c>
      <c r="F3073" s="301">
        <v>25.199999999999999</v>
      </c>
      <c r="G3073" s="38"/>
      <c r="H3073" s="44"/>
    </row>
    <row r="3074" s="2" customFormat="1" ht="16.8" customHeight="1">
      <c r="A3074" s="38"/>
      <c r="B3074" s="44"/>
      <c r="C3074" s="302" t="s">
        <v>408</v>
      </c>
      <c r="D3074" s="302" t="s">
        <v>6166</v>
      </c>
      <c r="E3074" s="17" t="s">
        <v>19</v>
      </c>
      <c r="F3074" s="303">
        <v>25.199999999999999</v>
      </c>
      <c r="G3074" s="38"/>
      <c r="H3074" s="44"/>
    </row>
    <row r="3075" s="2" customFormat="1" ht="16.8" customHeight="1">
      <c r="A3075" s="38"/>
      <c r="B3075" s="44"/>
      <c r="C3075" s="304" t="s">
        <v>6864</v>
      </c>
      <c r="D3075" s="38"/>
      <c r="E3075" s="38"/>
      <c r="F3075" s="38"/>
      <c r="G3075" s="38"/>
      <c r="H3075" s="44"/>
    </row>
    <row r="3076" s="2" customFormat="1" ht="16.8" customHeight="1">
      <c r="A3076" s="38"/>
      <c r="B3076" s="44"/>
      <c r="C3076" s="302" t="s">
        <v>1257</v>
      </c>
      <c r="D3076" s="302" t="s">
        <v>1258</v>
      </c>
      <c r="E3076" s="17" t="s">
        <v>391</v>
      </c>
      <c r="F3076" s="303">
        <v>25.199999999999999</v>
      </c>
      <c r="G3076" s="38"/>
      <c r="H3076" s="44"/>
    </row>
    <row r="3077" s="2" customFormat="1" ht="16.8" customHeight="1">
      <c r="A3077" s="38"/>
      <c r="B3077" s="44"/>
      <c r="C3077" s="298" t="s">
        <v>411</v>
      </c>
      <c r="D3077" s="299" t="s">
        <v>411</v>
      </c>
      <c r="E3077" s="300" t="s">
        <v>19</v>
      </c>
      <c r="F3077" s="301">
        <v>31.091000000000001</v>
      </c>
      <c r="G3077" s="38"/>
      <c r="H3077" s="44"/>
    </row>
    <row r="3078" s="2" customFormat="1" ht="16.8" customHeight="1">
      <c r="A3078" s="38"/>
      <c r="B3078" s="44"/>
      <c r="C3078" s="302" t="s">
        <v>411</v>
      </c>
      <c r="D3078" s="302" t="s">
        <v>6191</v>
      </c>
      <c r="E3078" s="17" t="s">
        <v>19</v>
      </c>
      <c r="F3078" s="303">
        <v>31.091000000000001</v>
      </c>
      <c r="G3078" s="38"/>
      <c r="H3078" s="44"/>
    </row>
    <row r="3079" s="2" customFormat="1" ht="16.8" customHeight="1">
      <c r="A3079" s="38"/>
      <c r="B3079" s="44"/>
      <c r="C3079" s="304" t="s">
        <v>6864</v>
      </c>
      <c r="D3079" s="38"/>
      <c r="E3079" s="38"/>
      <c r="F3079" s="38"/>
      <c r="G3079" s="38"/>
      <c r="H3079" s="44"/>
    </row>
    <row r="3080" s="2" customFormat="1" ht="16.8" customHeight="1">
      <c r="A3080" s="38"/>
      <c r="B3080" s="44"/>
      <c r="C3080" s="302" t="s">
        <v>6187</v>
      </c>
      <c r="D3080" s="302" t="s">
        <v>6188</v>
      </c>
      <c r="E3080" s="17" t="s">
        <v>391</v>
      </c>
      <c r="F3080" s="303">
        <v>31.091000000000001</v>
      </c>
      <c r="G3080" s="38"/>
      <c r="H3080" s="44"/>
    </row>
    <row r="3081" s="2" customFormat="1" ht="16.8" customHeight="1">
      <c r="A3081" s="38"/>
      <c r="B3081" s="44"/>
      <c r="C3081" s="298" t="s">
        <v>317</v>
      </c>
      <c r="D3081" s="299" t="s">
        <v>317</v>
      </c>
      <c r="E3081" s="300" t="s">
        <v>19</v>
      </c>
      <c r="F3081" s="301">
        <v>45.880000000000003</v>
      </c>
      <c r="G3081" s="38"/>
      <c r="H3081" s="44"/>
    </row>
    <row r="3082" s="2" customFormat="1" ht="16.8" customHeight="1">
      <c r="A3082" s="38"/>
      <c r="B3082" s="44"/>
      <c r="C3082" s="302" t="s">
        <v>19</v>
      </c>
      <c r="D3082" s="302" t="s">
        <v>6050</v>
      </c>
      <c r="E3082" s="17" t="s">
        <v>19</v>
      </c>
      <c r="F3082" s="303">
        <v>0</v>
      </c>
      <c r="G3082" s="38"/>
      <c r="H3082" s="44"/>
    </row>
    <row r="3083" s="2" customFormat="1" ht="16.8" customHeight="1">
      <c r="A3083" s="38"/>
      <c r="B3083" s="44"/>
      <c r="C3083" s="302" t="s">
        <v>317</v>
      </c>
      <c r="D3083" s="302" t="s">
        <v>6051</v>
      </c>
      <c r="E3083" s="17" t="s">
        <v>19</v>
      </c>
      <c r="F3083" s="303">
        <v>45.880000000000003</v>
      </c>
      <c r="G3083" s="38"/>
      <c r="H3083" s="44"/>
    </row>
    <row r="3084" s="2" customFormat="1" ht="16.8" customHeight="1">
      <c r="A3084" s="38"/>
      <c r="B3084" s="44"/>
      <c r="C3084" s="304" t="s">
        <v>6864</v>
      </c>
      <c r="D3084" s="38"/>
      <c r="E3084" s="38"/>
      <c r="F3084" s="38"/>
      <c r="G3084" s="38"/>
      <c r="H3084" s="44"/>
    </row>
    <row r="3085" s="2" customFormat="1" ht="16.8" customHeight="1">
      <c r="A3085" s="38"/>
      <c r="B3085" s="44"/>
      <c r="C3085" s="302" t="s">
        <v>1920</v>
      </c>
      <c r="D3085" s="302" t="s">
        <v>1921</v>
      </c>
      <c r="E3085" s="17" t="s">
        <v>391</v>
      </c>
      <c r="F3085" s="303">
        <v>45.880000000000003</v>
      </c>
      <c r="G3085" s="38"/>
      <c r="H3085" s="44"/>
    </row>
    <row r="3086" s="2" customFormat="1" ht="16.8" customHeight="1">
      <c r="A3086" s="38"/>
      <c r="B3086" s="44"/>
      <c r="C3086" s="298" t="s">
        <v>702</v>
      </c>
      <c r="D3086" s="299" t="s">
        <v>702</v>
      </c>
      <c r="E3086" s="300" t="s">
        <v>19</v>
      </c>
      <c r="F3086" s="301">
        <v>1598</v>
      </c>
      <c r="G3086" s="38"/>
      <c r="H3086" s="44"/>
    </row>
    <row r="3087" s="2" customFormat="1" ht="16.8" customHeight="1">
      <c r="A3087" s="38"/>
      <c r="B3087" s="44"/>
      <c r="C3087" s="302" t="s">
        <v>702</v>
      </c>
      <c r="D3087" s="302" t="s">
        <v>6095</v>
      </c>
      <c r="E3087" s="17" t="s">
        <v>19</v>
      </c>
      <c r="F3087" s="303">
        <v>1598</v>
      </c>
      <c r="G3087" s="38"/>
      <c r="H3087" s="44"/>
    </row>
    <row r="3088" s="2" customFormat="1" ht="16.8" customHeight="1">
      <c r="A3088" s="38"/>
      <c r="B3088" s="44"/>
      <c r="C3088" s="304" t="s">
        <v>6864</v>
      </c>
      <c r="D3088" s="38"/>
      <c r="E3088" s="38"/>
      <c r="F3088" s="38"/>
      <c r="G3088" s="38"/>
      <c r="H3088" s="44"/>
    </row>
    <row r="3089" s="2" customFormat="1" ht="16.8" customHeight="1">
      <c r="A3089" s="38"/>
      <c r="B3089" s="44"/>
      <c r="C3089" s="302" t="s">
        <v>6091</v>
      </c>
      <c r="D3089" s="302" t="s">
        <v>6092</v>
      </c>
      <c r="E3089" s="17" t="s">
        <v>299</v>
      </c>
      <c r="F3089" s="303">
        <v>1598</v>
      </c>
      <c r="G3089" s="38"/>
      <c r="H3089" s="44"/>
    </row>
    <row r="3090" s="2" customFormat="1" ht="16.8" customHeight="1">
      <c r="A3090" s="38"/>
      <c r="B3090" s="44"/>
      <c r="C3090" s="298" t="s">
        <v>1644</v>
      </c>
      <c r="D3090" s="299" t="s">
        <v>1644</v>
      </c>
      <c r="E3090" s="300" t="s">
        <v>19</v>
      </c>
      <c r="F3090" s="301">
        <v>1</v>
      </c>
      <c r="G3090" s="38"/>
      <c r="H3090" s="44"/>
    </row>
    <row r="3091" s="2" customFormat="1" ht="16.8" customHeight="1">
      <c r="A3091" s="38"/>
      <c r="B3091" s="44"/>
      <c r="C3091" s="302" t="s">
        <v>1644</v>
      </c>
      <c r="D3091" s="302" t="s">
        <v>6108</v>
      </c>
      <c r="E3091" s="17" t="s">
        <v>19</v>
      </c>
      <c r="F3091" s="303">
        <v>1</v>
      </c>
      <c r="G3091" s="38"/>
      <c r="H3091" s="44"/>
    </row>
    <row r="3092" s="2" customFormat="1" ht="16.8" customHeight="1">
      <c r="A3092" s="38"/>
      <c r="B3092" s="44"/>
      <c r="C3092" s="304" t="s">
        <v>6864</v>
      </c>
      <c r="D3092" s="38"/>
      <c r="E3092" s="38"/>
      <c r="F3092" s="38"/>
      <c r="G3092" s="38"/>
      <c r="H3092" s="44"/>
    </row>
    <row r="3093" s="2" customFormat="1">
      <c r="A3093" s="38"/>
      <c r="B3093" s="44"/>
      <c r="C3093" s="302" t="s">
        <v>6104</v>
      </c>
      <c r="D3093" s="302" t="s">
        <v>6928</v>
      </c>
      <c r="E3093" s="17" t="s">
        <v>341</v>
      </c>
      <c r="F3093" s="303">
        <v>1</v>
      </c>
      <c r="G3093" s="38"/>
      <c r="H3093" s="44"/>
    </row>
    <row r="3094" s="2" customFormat="1" ht="16.8" customHeight="1">
      <c r="A3094" s="38"/>
      <c r="B3094" s="44"/>
      <c r="C3094" s="298" t="s">
        <v>728</v>
      </c>
      <c r="D3094" s="299" t="s">
        <v>728</v>
      </c>
      <c r="E3094" s="300" t="s">
        <v>19</v>
      </c>
      <c r="F3094" s="301">
        <v>0.40000000000000002</v>
      </c>
      <c r="G3094" s="38"/>
      <c r="H3094" s="44"/>
    </row>
    <row r="3095" s="2" customFormat="1" ht="16.8" customHeight="1">
      <c r="A3095" s="38"/>
      <c r="B3095" s="44"/>
      <c r="C3095" s="302" t="s">
        <v>728</v>
      </c>
      <c r="D3095" s="302" t="s">
        <v>6114</v>
      </c>
      <c r="E3095" s="17" t="s">
        <v>19</v>
      </c>
      <c r="F3095" s="303">
        <v>0.40000000000000002</v>
      </c>
      <c r="G3095" s="38"/>
      <c r="H3095" s="44"/>
    </row>
    <row r="3096" s="2" customFormat="1" ht="16.8" customHeight="1">
      <c r="A3096" s="38"/>
      <c r="B3096" s="44"/>
      <c r="C3096" s="304" t="s">
        <v>6864</v>
      </c>
      <c r="D3096" s="38"/>
      <c r="E3096" s="38"/>
      <c r="F3096" s="38"/>
      <c r="G3096" s="38"/>
      <c r="H3096" s="44"/>
    </row>
    <row r="3097" s="2" customFormat="1" ht="16.8" customHeight="1">
      <c r="A3097" s="38"/>
      <c r="B3097" s="44"/>
      <c r="C3097" s="302" t="s">
        <v>6110</v>
      </c>
      <c r="D3097" s="302" t="s">
        <v>6111</v>
      </c>
      <c r="E3097" s="17" t="s">
        <v>299</v>
      </c>
      <c r="F3097" s="303">
        <v>0.40000000000000002</v>
      </c>
      <c r="G3097" s="38"/>
      <c r="H3097" s="44"/>
    </row>
    <row r="3098" s="2" customFormat="1" ht="16.8" customHeight="1">
      <c r="A3098" s="38"/>
      <c r="B3098" s="44"/>
      <c r="C3098" s="298" t="s">
        <v>1779</v>
      </c>
      <c r="D3098" s="299" t="s">
        <v>1779</v>
      </c>
      <c r="E3098" s="300" t="s">
        <v>19</v>
      </c>
      <c r="F3098" s="301">
        <v>1</v>
      </c>
      <c r="G3098" s="38"/>
      <c r="H3098" s="44"/>
    </row>
    <row r="3099" s="2" customFormat="1" ht="16.8" customHeight="1">
      <c r="A3099" s="38"/>
      <c r="B3099" s="44"/>
      <c r="C3099" s="302" t="s">
        <v>1779</v>
      </c>
      <c r="D3099" s="302" t="s">
        <v>6108</v>
      </c>
      <c r="E3099" s="17" t="s">
        <v>19</v>
      </c>
      <c r="F3099" s="303">
        <v>1</v>
      </c>
      <c r="G3099" s="38"/>
      <c r="H3099" s="44"/>
    </row>
    <row r="3100" s="2" customFormat="1" ht="16.8" customHeight="1">
      <c r="A3100" s="38"/>
      <c r="B3100" s="44"/>
      <c r="C3100" s="304" t="s">
        <v>6864</v>
      </c>
      <c r="D3100" s="38"/>
      <c r="E3100" s="38"/>
      <c r="F3100" s="38"/>
      <c r="G3100" s="38"/>
      <c r="H3100" s="44"/>
    </row>
    <row r="3101" s="2" customFormat="1" ht="16.8" customHeight="1">
      <c r="A3101" s="38"/>
      <c r="B3101" s="44"/>
      <c r="C3101" s="302" t="s">
        <v>6115</v>
      </c>
      <c r="D3101" s="302" t="s">
        <v>6116</v>
      </c>
      <c r="E3101" s="17" t="s">
        <v>341</v>
      </c>
      <c r="F3101" s="303">
        <v>1</v>
      </c>
      <c r="G3101" s="38"/>
      <c r="H3101" s="44"/>
    </row>
    <row r="3102" s="2" customFormat="1" ht="16.8" customHeight="1">
      <c r="A3102" s="38"/>
      <c r="B3102" s="44"/>
      <c r="C3102" s="298" t="s">
        <v>1646</v>
      </c>
      <c r="D3102" s="299" t="s">
        <v>1646</v>
      </c>
      <c r="E3102" s="300" t="s">
        <v>19</v>
      </c>
      <c r="F3102" s="301">
        <v>1</v>
      </c>
      <c r="G3102" s="38"/>
      <c r="H3102" s="44"/>
    </row>
    <row r="3103" s="2" customFormat="1" ht="16.8" customHeight="1">
      <c r="A3103" s="38"/>
      <c r="B3103" s="44"/>
      <c r="C3103" s="302" t="s">
        <v>1646</v>
      </c>
      <c r="D3103" s="302" t="s">
        <v>6122</v>
      </c>
      <c r="E3103" s="17" t="s">
        <v>19</v>
      </c>
      <c r="F3103" s="303">
        <v>1</v>
      </c>
      <c r="G3103" s="38"/>
      <c r="H3103" s="44"/>
    </row>
    <row r="3104" s="2" customFormat="1" ht="16.8" customHeight="1">
      <c r="A3104" s="38"/>
      <c r="B3104" s="44"/>
      <c r="C3104" s="304" t="s">
        <v>6864</v>
      </c>
      <c r="D3104" s="38"/>
      <c r="E3104" s="38"/>
      <c r="F3104" s="38"/>
      <c r="G3104" s="38"/>
      <c r="H3104" s="44"/>
    </row>
    <row r="3105" s="2" customFormat="1">
      <c r="A3105" s="38"/>
      <c r="B3105" s="44"/>
      <c r="C3105" s="302" t="s">
        <v>6119</v>
      </c>
      <c r="D3105" s="302" t="s">
        <v>6929</v>
      </c>
      <c r="E3105" s="17" t="s">
        <v>341</v>
      </c>
      <c r="F3105" s="303">
        <v>1</v>
      </c>
      <c r="G3105" s="38"/>
      <c r="H3105" s="44"/>
    </row>
    <row r="3106" s="2" customFormat="1" ht="16.8" customHeight="1">
      <c r="A3106" s="38"/>
      <c r="B3106" s="44"/>
      <c r="C3106" s="298" t="s">
        <v>751</v>
      </c>
      <c r="D3106" s="299" t="s">
        <v>751</v>
      </c>
      <c r="E3106" s="300" t="s">
        <v>19</v>
      </c>
      <c r="F3106" s="301">
        <v>1</v>
      </c>
      <c r="G3106" s="38"/>
      <c r="H3106" s="44"/>
    </row>
    <row r="3107" s="2" customFormat="1" ht="16.8" customHeight="1">
      <c r="A3107" s="38"/>
      <c r="B3107" s="44"/>
      <c r="C3107" s="302" t="s">
        <v>751</v>
      </c>
      <c r="D3107" s="302" t="s">
        <v>6127</v>
      </c>
      <c r="E3107" s="17" t="s">
        <v>19</v>
      </c>
      <c r="F3107" s="303">
        <v>1</v>
      </c>
      <c r="G3107" s="38"/>
      <c r="H3107" s="44"/>
    </row>
    <row r="3108" s="2" customFormat="1" ht="16.8" customHeight="1">
      <c r="A3108" s="38"/>
      <c r="B3108" s="44"/>
      <c r="C3108" s="304" t="s">
        <v>6864</v>
      </c>
      <c r="D3108" s="38"/>
      <c r="E3108" s="38"/>
      <c r="F3108" s="38"/>
      <c r="G3108" s="38"/>
      <c r="H3108" s="44"/>
    </row>
    <row r="3109" s="2" customFormat="1">
      <c r="A3109" s="38"/>
      <c r="B3109" s="44"/>
      <c r="C3109" s="302" t="s">
        <v>6124</v>
      </c>
      <c r="D3109" s="302" t="s">
        <v>6930</v>
      </c>
      <c r="E3109" s="17" t="s">
        <v>341</v>
      </c>
      <c r="F3109" s="303">
        <v>1</v>
      </c>
      <c r="G3109" s="38"/>
      <c r="H3109" s="44"/>
    </row>
    <row r="3110" s="2" customFormat="1" ht="16.8" customHeight="1">
      <c r="A3110" s="38"/>
      <c r="B3110" s="44"/>
      <c r="C3110" s="298" t="s">
        <v>761</v>
      </c>
      <c r="D3110" s="299" t="s">
        <v>761</v>
      </c>
      <c r="E3110" s="300" t="s">
        <v>19</v>
      </c>
      <c r="F3110" s="301">
        <v>1</v>
      </c>
      <c r="G3110" s="38"/>
      <c r="H3110" s="44"/>
    </row>
    <row r="3111" s="2" customFormat="1" ht="16.8" customHeight="1">
      <c r="A3111" s="38"/>
      <c r="B3111" s="44"/>
      <c r="C3111" s="302" t="s">
        <v>761</v>
      </c>
      <c r="D3111" s="302" t="s">
        <v>6132</v>
      </c>
      <c r="E3111" s="17" t="s">
        <v>19</v>
      </c>
      <c r="F3111" s="303">
        <v>1</v>
      </c>
      <c r="G3111" s="38"/>
      <c r="H3111" s="44"/>
    </row>
    <row r="3112" s="2" customFormat="1" ht="16.8" customHeight="1">
      <c r="A3112" s="38"/>
      <c r="B3112" s="44"/>
      <c r="C3112" s="304" t="s">
        <v>6864</v>
      </c>
      <c r="D3112" s="38"/>
      <c r="E3112" s="38"/>
      <c r="F3112" s="38"/>
      <c r="G3112" s="38"/>
      <c r="H3112" s="44"/>
    </row>
    <row r="3113" s="2" customFormat="1">
      <c r="A3113" s="38"/>
      <c r="B3113" s="44"/>
      <c r="C3113" s="302" t="s">
        <v>6129</v>
      </c>
      <c r="D3113" s="302" t="s">
        <v>6931</v>
      </c>
      <c r="E3113" s="17" t="s">
        <v>341</v>
      </c>
      <c r="F3113" s="303">
        <v>1</v>
      </c>
      <c r="G3113" s="38"/>
      <c r="H3113" s="44"/>
    </row>
    <row r="3114" s="2" customFormat="1" ht="16.8" customHeight="1">
      <c r="A3114" s="38"/>
      <c r="B3114" s="44"/>
      <c r="C3114" s="298" t="s">
        <v>2071</v>
      </c>
      <c r="D3114" s="299" t="s">
        <v>2071</v>
      </c>
      <c r="E3114" s="300" t="s">
        <v>19</v>
      </c>
      <c r="F3114" s="301">
        <v>1</v>
      </c>
      <c r="G3114" s="38"/>
      <c r="H3114" s="44"/>
    </row>
    <row r="3115" s="2" customFormat="1" ht="16.8" customHeight="1">
      <c r="A3115" s="38"/>
      <c r="B3115" s="44"/>
      <c r="C3115" s="302" t="s">
        <v>2071</v>
      </c>
      <c r="D3115" s="302" t="s">
        <v>6138</v>
      </c>
      <c r="E3115" s="17" t="s">
        <v>19</v>
      </c>
      <c r="F3115" s="303">
        <v>1</v>
      </c>
      <c r="G3115" s="38"/>
      <c r="H3115" s="44"/>
    </row>
    <row r="3116" s="2" customFormat="1" ht="16.8" customHeight="1">
      <c r="A3116" s="38"/>
      <c r="B3116" s="44"/>
      <c r="C3116" s="304" t="s">
        <v>6864</v>
      </c>
      <c r="D3116" s="38"/>
      <c r="E3116" s="38"/>
      <c r="F3116" s="38"/>
      <c r="G3116" s="38"/>
      <c r="H3116" s="44"/>
    </row>
    <row r="3117" s="2" customFormat="1">
      <c r="A3117" s="38"/>
      <c r="B3117" s="44"/>
      <c r="C3117" s="302" t="s">
        <v>6135</v>
      </c>
      <c r="D3117" s="302" t="s">
        <v>6932</v>
      </c>
      <c r="E3117" s="17" t="s">
        <v>341</v>
      </c>
      <c r="F3117" s="303">
        <v>1</v>
      </c>
      <c r="G3117" s="38"/>
      <c r="H3117" s="44"/>
    </row>
    <row r="3118" s="2" customFormat="1" ht="16.8" customHeight="1">
      <c r="A3118" s="38"/>
      <c r="B3118" s="44"/>
      <c r="C3118" s="298" t="s">
        <v>773</v>
      </c>
      <c r="D3118" s="299" t="s">
        <v>773</v>
      </c>
      <c r="E3118" s="300" t="s">
        <v>19</v>
      </c>
      <c r="F3118" s="301">
        <v>4</v>
      </c>
      <c r="G3118" s="38"/>
      <c r="H3118" s="44"/>
    </row>
    <row r="3119" s="2" customFormat="1" ht="16.8" customHeight="1">
      <c r="A3119" s="38"/>
      <c r="B3119" s="44"/>
      <c r="C3119" s="302" t="s">
        <v>773</v>
      </c>
      <c r="D3119" s="302" t="s">
        <v>6143</v>
      </c>
      <c r="E3119" s="17" t="s">
        <v>19</v>
      </c>
      <c r="F3119" s="303">
        <v>4</v>
      </c>
      <c r="G3119" s="38"/>
      <c r="H3119" s="44"/>
    </row>
    <row r="3120" s="2" customFormat="1" ht="16.8" customHeight="1">
      <c r="A3120" s="38"/>
      <c r="B3120" s="44"/>
      <c r="C3120" s="304" t="s">
        <v>6864</v>
      </c>
      <c r="D3120" s="38"/>
      <c r="E3120" s="38"/>
      <c r="F3120" s="38"/>
      <c r="G3120" s="38"/>
      <c r="H3120" s="44"/>
    </row>
    <row r="3121" s="2" customFormat="1">
      <c r="A3121" s="38"/>
      <c r="B3121" s="44"/>
      <c r="C3121" s="302" t="s">
        <v>6140</v>
      </c>
      <c r="D3121" s="302" t="s">
        <v>6933</v>
      </c>
      <c r="E3121" s="17" t="s">
        <v>341</v>
      </c>
      <c r="F3121" s="303">
        <v>4</v>
      </c>
      <c r="G3121" s="38"/>
      <c r="H3121" s="44"/>
    </row>
    <row r="3122" s="2" customFormat="1" ht="16.8" customHeight="1">
      <c r="A3122" s="38"/>
      <c r="B3122" s="44"/>
      <c r="C3122" s="298" t="s">
        <v>780</v>
      </c>
      <c r="D3122" s="299" t="s">
        <v>780</v>
      </c>
      <c r="E3122" s="300" t="s">
        <v>19</v>
      </c>
      <c r="F3122" s="301">
        <v>1</v>
      </c>
      <c r="G3122" s="38"/>
      <c r="H3122" s="44"/>
    </row>
    <row r="3123" s="2" customFormat="1" ht="16.8" customHeight="1">
      <c r="A3123" s="38"/>
      <c r="B3123" s="44"/>
      <c r="C3123" s="302" t="s">
        <v>780</v>
      </c>
      <c r="D3123" s="302" t="s">
        <v>6148</v>
      </c>
      <c r="E3123" s="17" t="s">
        <v>19</v>
      </c>
      <c r="F3123" s="303">
        <v>1</v>
      </c>
      <c r="G3123" s="38"/>
      <c r="H3123" s="44"/>
    </row>
    <row r="3124" s="2" customFormat="1" ht="16.8" customHeight="1">
      <c r="A3124" s="38"/>
      <c r="B3124" s="44"/>
      <c r="C3124" s="304" t="s">
        <v>6864</v>
      </c>
      <c r="D3124" s="38"/>
      <c r="E3124" s="38"/>
      <c r="F3124" s="38"/>
      <c r="G3124" s="38"/>
      <c r="H3124" s="44"/>
    </row>
    <row r="3125" s="2" customFormat="1">
      <c r="A3125" s="38"/>
      <c r="B3125" s="44"/>
      <c r="C3125" s="302" t="s">
        <v>6145</v>
      </c>
      <c r="D3125" s="302" t="s">
        <v>6934</v>
      </c>
      <c r="E3125" s="17" t="s">
        <v>341</v>
      </c>
      <c r="F3125" s="303">
        <v>1</v>
      </c>
      <c r="G3125" s="38"/>
      <c r="H3125" s="44"/>
    </row>
    <row r="3126" s="2" customFormat="1" ht="16.8" customHeight="1">
      <c r="A3126" s="38"/>
      <c r="B3126" s="44"/>
      <c r="C3126" s="298" t="s">
        <v>788</v>
      </c>
      <c r="D3126" s="299" t="s">
        <v>788</v>
      </c>
      <c r="E3126" s="300" t="s">
        <v>19</v>
      </c>
      <c r="F3126" s="301">
        <v>1</v>
      </c>
      <c r="G3126" s="38"/>
      <c r="H3126" s="44"/>
    </row>
    <row r="3127" s="2" customFormat="1" ht="16.8" customHeight="1">
      <c r="A3127" s="38"/>
      <c r="B3127" s="44"/>
      <c r="C3127" s="302" t="s">
        <v>788</v>
      </c>
      <c r="D3127" s="302" t="s">
        <v>6152</v>
      </c>
      <c r="E3127" s="17" t="s">
        <v>19</v>
      </c>
      <c r="F3127" s="303">
        <v>1</v>
      </c>
      <c r="G3127" s="38"/>
      <c r="H3127" s="44"/>
    </row>
    <row r="3128" s="2" customFormat="1" ht="16.8" customHeight="1">
      <c r="A3128" s="38"/>
      <c r="B3128" s="44"/>
      <c r="C3128" s="304" t="s">
        <v>6864</v>
      </c>
      <c r="D3128" s="38"/>
      <c r="E3128" s="38"/>
      <c r="F3128" s="38"/>
      <c r="G3128" s="38"/>
      <c r="H3128" s="44"/>
    </row>
    <row r="3129" s="2" customFormat="1">
      <c r="A3129" s="38"/>
      <c r="B3129" s="44"/>
      <c r="C3129" s="302" t="s">
        <v>6149</v>
      </c>
      <c r="D3129" s="302" t="s">
        <v>6935</v>
      </c>
      <c r="E3129" s="17" t="s">
        <v>341</v>
      </c>
      <c r="F3129" s="303">
        <v>1</v>
      </c>
      <c r="G3129" s="38"/>
      <c r="H3129" s="44"/>
    </row>
    <row r="3130" s="2" customFormat="1" ht="16.8" customHeight="1">
      <c r="A3130" s="38"/>
      <c r="B3130" s="44"/>
      <c r="C3130" s="298" t="s">
        <v>334</v>
      </c>
      <c r="D3130" s="299" t="s">
        <v>334</v>
      </c>
      <c r="E3130" s="300" t="s">
        <v>19</v>
      </c>
      <c r="F3130" s="301">
        <v>42.439</v>
      </c>
      <c r="G3130" s="38"/>
      <c r="H3130" s="44"/>
    </row>
    <row r="3131" s="2" customFormat="1" ht="16.8" customHeight="1">
      <c r="A3131" s="38"/>
      <c r="B3131" s="44"/>
      <c r="C3131" s="302" t="s">
        <v>334</v>
      </c>
      <c r="D3131" s="302" t="s">
        <v>6054</v>
      </c>
      <c r="E3131" s="17" t="s">
        <v>19</v>
      </c>
      <c r="F3131" s="303">
        <v>42.439</v>
      </c>
      <c r="G3131" s="38"/>
      <c r="H3131" s="44"/>
    </row>
    <row r="3132" s="2" customFormat="1" ht="16.8" customHeight="1">
      <c r="A3132" s="38"/>
      <c r="B3132" s="44"/>
      <c r="C3132" s="304" t="s">
        <v>6864</v>
      </c>
      <c r="D3132" s="38"/>
      <c r="E3132" s="38"/>
      <c r="F3132" s="38"/>
      <c r="G3132" s="38"/>
      <c r="H3132" s="44"/>
    </row>
    <row r="3133" s="2" customFormat="1" ht="16.8" customHeight="1">
      <c r="A3133" s="38"/>
      <c r="B3133" s="44"/>
      <c r="C3133" s="302" t="s">
        <v>1929</v>
      </c>
      <c r="D3133" s="302" t="s">
        <v>1930</v>
      </c>
      <c r="E3133" s="17" t="s">
        <v>293</v>
      </c>
      <c r="F3133" s="303">
        <v>42.439</v>
      </c>
      <c r="G3133" s="38"/>
      <c r="H3133" s="44"/>
    </row>
    <row r="3134" s="2" customFormat="1" ht="16.8" customHeight="1">
      <c r="A3134" s="38"/>
      <c r="B3134" s="44"/>
      <c r="C3134" s="298" t="s">
        <v>550</v>
      </c>
      <c r="D3134" s="299" t="s">
        <v>550</v>
      </c>
      <c r="E3134" s="300" t="s">
        <v>19</v>
      </c>
      <c r="F3134" s="301">
        <v>1678</v>
      </c>
      <c r="G3134" s="38"/>
      <c r="H3134" s="44"/>
    </row>
    <row r="3135" s="2" customFormat="1" ht="16.8" customHeight="1">
      <c r="A3135" s="38"/>
      <c r="B3135" s="44"/>
      <c r="C3135" s="302" t="s">
        <v>550</v>
      </c>
      <c r="D3135" s="302" t="s">
        <v>6057</v>
      </c>
      <c r="E3135" s="17" t="s">
        <v>19</v>
      </c>
      <c r="F3135" s="303">
        <v>1678</v>
      </c>
      <c r="G3135" s="38"/>
      <c r="H3135" s="44"/>
    </row>
    <row r="3136" s="2" customFormat="1" ht="16.8" customHeight="1">
      <c r="A3136" s="38"/>
      <c r="B3136" s="44"/>
      <c r="C3136" s="304" t="s">
        <v>6864</v>
      </c>
      <c r="D3136" s="38"/>
      <c r="E3136" s="38"/>
      <c r="F3136" s="38"/>
      <c r="G3136" s="38"/>
      <c r="H3136" s="44"/>
    </row>
    <row r="3137" s="2" customFormat="1" ht="16.8" customHeight="1">
      <c r="A3137" s="38"/>
      <c r="B3137" s="44"/>
      <c r="C3137" s="302" t="s">
        <v>2446</v>
      </c>
      <c r="D3137" s="302" t="s">
        <v>2447</v>
      </c>
      <c r="E3137" s="17" t="s">
        <v>391</v>
      </c>
      <c r="F3137" s="303">
        <v>1678</v>
      </c>
      <c r="G3137" s="38"/>
      <c r="H3137" s="44"/>
    </row>
    <row r="3138" s="2" customFormat="1" ht="16.8" customHeight="1">
      <c r="A3138" s="38"/>
      <c r="B3138" s="44"/>
      <c r="C3138" s="298" t="s">
        <v>358</v>
      </c>
      <c r="D3138" s="299" t="s">
        <v>358</v>
      </c>
      <c r="E3138" s="300" t="s">
        <v>19</v>
      </c>
      <c r="F3138" s="301">
        <v>984.44200000000001</v>
      </c>
      <c r="G3138" s="38"/>
      <c r="H3138" s="44"/>
    </row>
    <row r="3139" s="2" customFormat="1" ht="16.8" customHeight="1">
      <c r="A3139" s="38"/>
      <c r="B3139" s="44"/>
      <c r="C3139" s="302" t="s">
        <v>358</v>
      </c>
      <c r="D3139" s="302" t="s">
        <v>6061</v>
      </c>
      <c r="E3139" s="17" t="s">
        <v>19</v>
      </c>
      <c r="F3139" s="303">
        <v>984.44200000000001</v>
      </c>
      <c r="G3139" s="38"/>
      <c r="H3139" s="44"/>
    </row>
    <row r="3140" s="2" customFormat="1" ht="16.8" customHeight="1">
      <c r="A3140" s="38"/>
      <c r="B3140" s="44"/>
      <c r="C3140" s="304" t="s">
        <v>6864</v>
      </c>
      <c r="D3140" s="38"/>
      <c r="E3140" s="38"/>
      <c r="F3140" s="38"/>
      <c r="G3140" s="38"/>
      <c r="H3140" s="44"/>
    </row>
    <row r="3141" s="2" customFormat="1">
      <c r="A3141" s="38"/>
      <c r="B3141" s="44"/>
      <c r="C3141" s="302" t="s">
        <v>517</v>
      </c>
      <c r="D3141" s="302" t="s">
        <v>6922</v>
      </c>
      <c r="E3141" s="17" t="s">
        <v>293</v>
      </c>
      <c r="F3141" s="303">
        <v>984.44200000000001</v>
      </c>
      <c r="G3141" s="38"/>
      <c r="H3141" s="44"/>
    </row>
    <row r="3142" s="2" customFormat="1" ht="16.8" customHeight="1">
      <c r="A3142" s="38"/>
      <c r="B3142" s="44"/>
      <c r="C3142" s="298" t="s">
        <v>297</v>
      </c>
      <c r="D3142" s="299" t="s">
        <v>297</v>
      </c>
      <c r="E3142" s="300" t="s">
        <v>19</v>
      </c>
      <c r="F3142" s="301">
        <v>42.439</v>
      </c>
      <c r="G3142" s="38"/>
      <c r="H3142" s="44"/>
    </row>
    <row r="3143" s="2" customFormat="1" ht="16.8" customHeight="1">
      <c r="A3143" s="38"/>
      <c r="B3143" s="44"/>
      <c r="C3143" s="302" t="s">
        <v>297</v>
      </c>
      <c r="D3143" s="302" t="s">
        <v>298</v>
      </c>
      <c r="E3143" s="17" t="s">
        <v>19</v>
      </c>
      <c r="F3143" s="303">
        <v>42.439</v>
      </c>
      <c r="G3143" s="38"/>
      <c r="H3143" s="44"/>
    </row>
    <row r="3144" s="2" customFormat="1" ht="16.8" customHeight="1">
      <c r="A3144" s="38"/>
      <c r="B3144" s="44"/>
      <c r="C3144" s="298" t="s">
        <v>1614</v>
      </c>
      <c r="D3144" s="299" t="s">
        <v>1614</v>
      </c>
      <c r="E3144" s="300" t="s">
        <v>19</v>
      </c>
      <c r="F3144" s="301">
        <v>14766.629999999999</v>
      </c>
      <c r="G3144" s="38"/>
      <c r="H3144" s="44"/>
    </row>
    <row r="3145" s="2" customFormat="1" ht="16.8" customHeight="1">
      <c r="A3145" s="38"/>
      <c r="B3145" s="44"/>
      <c r="C3145" s="302" t="s">
        <v>1614</v>
      </c>
      <c r="D3145" s="302" t="s">
        <v>4072</v>
      </c>
      <c r="E3145" s="17" t="s">
        <v>19</v>
      </c>
      <c r="F3145" s="303">
        <v>14766.629999999999</v>
      </c>
      <c r="G3145" s="38"/>
      <c r="H3145" s="44"/>
    </row>
    <row r="3146" s="2" customFormat="1" ht="16.8" customHeight="1">
      <c r="A3146" s="38"/>
      <c r="B3146" s="44"/>
      <c r="C3146" s="298" t="s">
        <v>374</v>
      </c>
      <c r="D3146" s="299" t="s">
        <v>374</v>
      </c>
      <c r="E3146" s="300" t="s">
        <v>19</v>
      </c>
      <c r="F3146" s="301">
        <v>1771.9960000000001</v>
      </c>
      <c r="G3146" s="38"/>
      <c r="H3146" s="44"/>
    </row>
    <row r="3147" s="2" customFormat="1" ht="16.8" customHeight="1">
      <c r="A3147" s="38"/>
      <c r="B3147" s="44"/>
      <c r="C3147" s="302" t="s">
        <v>374</v>
      </c>
      <c r="D3147" s="302" t="s">
        <v>375</v>
      </c>
      <c r="E3147" s="17" t="s">
        <v>19</v>
      </c>
      <c r="F3147" s="303">
        <v>1771.9960000000001</v>
      </c>
      <c r="G3147" s="38"/>
      <c r="H3147" s="44"/>
    </row>
    <row r="3148" s="2" customFormat="1" ht="16.8" customHeight="1">
      <c r="A3148" s="38"/>
      <c r="B3148" s="44"/>
      <c r="C3148" s="298" t="s">
        <v>383</v>
      </c>
      <c r="D3148" s="299" t="s">
        <v>383</v>
      </c>
      <c r="E3148" s="300" t="s">
        <v>19</v>
      </c>
      <c r="F3148" s="301">
        <v>1226.0509999999999</v>
      </c>
      <c r="G3148" s="38"/>
      <c r="H3148" s="44"/>
    </row>
    <row r="3149" s="2" customFormat="1" ht="16.8" customHeight="1">
      <c r="A3149" s="38"/>
      <c r="B3149" s="44"/>
      <c r="C3149" s="302" t="s">
        <v>383</v>
      </c>
      <c r="D3149" s="302" t="s">
        <v>384</v>
      </c>
      <c r="E3149" s="17" t="s">
        <v>19</v>
      </c>
      <c r="F3149" s="303">
        <v>1226.0509999999999</v>
      </c>
      <c r="G3149" s="38"/>
      <c r="H3149" s="44"/>
    </row>
    <row r="3150" s="2" customFormat="1" ht="16.8" customHeight="1">
      <c r="A3150" s="38"/>
      <c r="B3150" s="44"/>
      <c r="C3150" s="298" t="s">
        <v>2980</v>
      </c>
      <c r="D3150" s="299" t="s">
        <v>2980</v>
      </c>
      <c r="E3150" s="300" t="s">
        <v>19</v>
      </c>
      <c r="F3150" s="301">
        <v>613.02599999999995</v>
      </c>
      <c r="G3150" s="38"/>
      <c r="H3150" s="44"/>
    </row>
    <row r="3151" s="2" customFormat="1" ht="16.8" customHeight="1">
      <c r="A3151" s="38"/>
      <c r="B3151" s="44"/>
      <c r="C3151" s="302" t="s">
        <v>2980</v>
      </c>
      <c r="D3151" s="302" t="s">
        <v>4807</v>
      </c>
      <c r="E3151" s="17" t="s">
        <v>19</v>
      </c>
      <c r="F3151" s="303">
        <v>613.02599999999995</v>
      </c>
      <c r="G3151" s="38"/>
      <c r="H3151" s="44"/>
    </row>
    <row r="3152" s="2" customFormat="1" ht="16.8" customHeight="1">
      <c r="A3152" s="38"/>
      <c r="B3152" s="44"/>
      <c r="C3152" s="298" t="s">
        <v>2328</v>
      </c>
      <c r="D3152" s="299" t="s">
        <v>2328</v>
      </c>
      <c r="E3152" s="300" t="s">
        <v>19</v>
      </c>
      <c r="F3152" s="301">
        <v>613.02599999999995</v>
      </c>
      <c r="G3152" s="38"/>
      <c r="H3152" s="44"/>
    </row>
    <row r="3153" s="2" customFormat="1" ht="16.8" customHeight="1">
      <c r="A3153" s="38"/>
      <c r="B3153" s="44"/>
      <c r="C3153" s="302" t="s">
        <v>2328</v>
      </c>
      <c r="D3153" s="302" t="s">
        <v>6072</v>
      </c>
      <c r="E3153" s="17" t="s">
        <v>19</v>
      </c>
      <c r="F3153" s="303">
        <v>613.02599999999995</v>
      </c>
      <c r="G3153" s="38"/>
      <c r="H3153" s="44"/>
    </row>
    <row r="3154" s="2" customFormat="1" ht="16.8" customHeight="1">
      <c r="A3154" s="38"/>
      <c r="B3154" s="44"/>
      <c r="C3154" s="298" t="s">
        <v>1960</v>
      </c>
      <c r="D3154" s="299" t="s">
        <v>1960</v>
      </c>
      <c r="E3154" s="300" t="s">
        <v>19</v>
      </c>
      <c r="F3154" s="301">
        <v>0.85799999999999998</v>
      </c>
      <c r="G3154" s="38"/>
      <c r="H3154" s="44"/>
    </row>
    <row r="3155" s="2" customFormat="1" ht="16.8" customHeight="1">
      <c r="A3155" s="38"/>
      <c r="B3155" s="44"/>
      <c r="C3155" s="302" t="s">
        <v>1960</v>
      </c>
      <c r="D3155" s="302" t="s">
        <v>6075</v>
      </c>
      <c r="E3155" s="17" t="s">
        <v>19</v>
      </c>
      <c r="F3155" s="303">
        <v>0.85799999999999998</v>
      </c>
      <c r="G3155" s="38"/>
      <c r="H3155" s="44"/>
    </row>
    <row r="3156" s="2" customFormat="1" ht="16.8" customHeight="1">
      <c r="A3156" s="38"/>
      <c r="B3156" s="44"/>
      <c r="C3156" s="304" t="s">
        <v>6864</v>
      </c>
      <c r="D3156" s="38"/>
      <c r="E3156" s="38"/>
      <c r="F3156" s="38"/>
      <c r="G3156" s="38"/>
      <c r="H3156" s="44"/>
    </row>
    <row r="3157" s="2" customFormat="1" ht="16.8" customHeight="1">
      <c r="A3157" s="38"/>
      <c r="B3157" s="44"/>
      <c r="C3157" s="302" t="s">
        <v>291</v>
      </c>
      <c r="D3157" s="302" t="s">
        <v>292</v>
      </c>
      <c r="E3157" s="17" t="s">
        <v>293</v>
      </c>
      <c r="F3157" s="303">
        <v>1226.0509999999999</v>
      </c>
      <c r="G3157" s="38"/>
      <c r="H3157" s="44"/>
    </row>
    <row r="3158" s="2" customFormat="1" ht="16.8" customHeight="1">
      <c r="A3158" s="38"/>
      <c r="B3158" s="44"/>
      <c r="C3158" s="298" t="s">
        <v>2995</v>
      </c>
      <c r="D3158" s="299" t="s">
        <v>2995</v>
      </c>
      <c r="E3158" s="300" t="s">
        <v>19</v>
      </c>
      <c r="F3158" s="301">
        <v>91.072999999999993</v>
      </c>
      <c r="G3158" s="38"/>
      <c r="H3158" s="44"/>
    </row>
    <row r="3159" s="2" customFormat="1" ht="16.8" customHeight="1">
      <c r="A3159" s="38"/>
      <c r="B3159" s="44"/>
      <c r="C3159" s="302" t="s">
        <v>2995</v>
      </c>
      <c r="D3159" s="302" t="s">
        <v>6088</v>
      </c>
      <c r="E3159" s="17" t="s">
        <v>19</v>
      </c>
      <c r="F3159" s="303">
        <v>91.072999999999993</v>
      </c>
      <c r="G3159" s="38"/>
      <c r="H3159" s="44"/>
    </row>
    <row r="3160" s="2" customFormat="1" ht="16.8" customHeight="1">
      <c r="A3160" s="38"/>
      <c r="B3160" s="44"/>
      <c r="C3160" s="298" t="s">
        <v>401</v>
      </c>
      <c r="D3160" s="299" t="s">
        <v>401</v>
      </c>
      <c r="E3160" s="300" t="s">
        <v>19</v>
      </c>
      <c r="F3160" s="301">
        <v>182.14599999999999</v>
      </c>
      <c r="G3160" s="38"/>
      <c r="H3160" s="44"/>
    </row>
    <row r="3161" s="2" customFormat="1" ht="16.8" customHeight="1">
      <c r="A3161" s="38"/>
      <c r="B3161" s="44"/>
      <c r="C3161" s="302" t="s">
        <v>401</v>
      </c>
      <c r="D3161" s="302" t="s">
        <v>4643</v>
      </c>
      <c r="E3161" s="17" t="s">
        <v>19</v>
      </c>
      <c r="F3161" s="303">
        <v>182.14599999999999</v>
      </c>
      <c r="G3161" s="38"/>
      <c r="H3161" s="44"/>
    </row>
    <row r="3162" s="2" customFormat="1" ht="16.8" customHeight="1">
      <c r="A3162" s="38"/>
      <c r="B3162" s="44"/>
      <c r="C3162" s="298" t="s">
        <v>403</v>
      </c>
      <c r="D3162" s="299" t="s">
        <v>403</v>
      </c>
      <c r="E3162" s="300" t="s">
        <v>19</v>
      </c>
      <c r="F3162" s="301">
        <v>8.952</v>
      </c>
      <c r="G3162" s="38"/>
      <c r="H3162" s="44"/>
    </row>
    <row r="3163" s="2" customFormat="1" ht="16.8" customHeight="1">
      <c r="A3163" s="38"/>
      <c r="B3163" s="44"/>
      <c r="C3163" s="302" t="s">
        <v>403</v>
      </c>
      <c r="D3163" s="302" t="s">
        <v>6200</v>
      </c>
      <c r="E3163" s="17" t="s">
        <v>19</v>
      </c>
      <c r="F3163" s="303">
        <v>8.952</v>
      </c>
      <c r="G3163" s="38"/>
      <c r="H3163" s="44"/>
    </row>
    <row r="3164" s="2" customFormat="1" ht="16.8" customHeight="1">
      <c r="A3164" s="38"/>
      <c r="B3164" s="44"/>
      <c r="C3164" s="304" t="s">
        <v>6864</v>
      </c>
      <c r="D3164" s="38"/>
      <c r="E3164" s="38"/>
      <c r="F3164" s="38"/>
      <c r="G3164" s="38"/>
      <c r="H3164" s="44"/>
    </row>
    <row r="3165" s="2" customFormat="1" ht="16.8" customHeight="1">
      <c r="A3165" s="38"/>
      <c r="B3165" s="44"/>
      <c r="C3165" s="302" t="s">
        <v>6194</v>
      </c>
      <c r="D3165" s="302" t="s">
        <v>6195</v>
      </c>
      <c r="E3165" s="17" t="s">
        <v>293</v>
      </c>
      <c r="F3165" s="303">
        <v>14.507</v>
      </c>
      <c r="G3165" s="38"/>
      <c r="H3165" s="44"/>
    </row>
    <row r="3166" s="2" customFormat="1" ht="16.8" customHeight="1">
      <c r="A3166" s="38"/>
      <c r="B3166" s="44"/>
      <c r="C3166" s="298" t="s">
        <v>308</v>
      </c>
      <c r="D3166" s="299" t="s">
        <v>308</v>
      </c>
      <c r="E3166" s="300" t="s">
        <v>19</v>
      </c>
      <c r="F3166" s="301">
        <v>6.0800000000000001</v>
      </c>
      <c r="G3166" s="38"/>
      <c r="H3166" s="44"/>
    </row>
    <row r="3167" s="2" customFormat="1" ht="16.8" customHeight="1">
      <c r="A3167" s="38"/>
      <c r="B3167" s="44"/>
      <c r="C3167" s="302" t="s">
        <v>308</v>
      </c>
      <c r="D3167" s="302" t="s">
        <v>6040</v>
      </c>
      <c r="E3167" s="17" t="s">
        <v>19</v>
      </c>
      <c r="F3167" s="303">
        <v>6.0800000000000001</v>
      </c>
      <c r="G3167" s="38"/>
      <c r="H3167" s="44"/>
    </row>
    <row r="3168" s="2" customFormat="1" ht="16.8" customHeight="1">
      <c r="A3168" s="38"/>
      <c r="B3168" s="44"/>
      <c r="C3168" s="304" t="s">
        <v>6864</v>
      </c>
      <c r="D3168" s="38"/>
      <c r="E3168" s="38"/>
      <c r="F3168" s="38"/>
      <c r="G3168" s="38"/>
      <c r="H3168" s="44"/>
    </row>
    <row r="3169" s="2" customFormat="1">
      <c r="A3169" s="38"/>
      <c r="B3169" s="44"/>
      <c r="C3169" s="302" t="s">
        <v>2419</v>
      </c>
      <c r="D3169" s="302" t="s">
        <v>6927</v>
      </c>
      <c r="E3169" s="17" t="s">
        <v>293</v>
      </c>
      <c r="F3169" s="303">
        <v>1555.028</v>
      </c>
      <c r="G3169" s="38"/>
      <c r="H3169" s="44"/>
    </row>
    <row r="3170" s="2" customFormat="1" ht="16.8" customHeight="1">
      <c r="A3170" s="38"/>
      <c r="B3170" s="44"/>
      <c r="C3170" s="298" t="s">
        <v>1724</v>
      </c>
      <c r="D3170" s="299" t="s">
        <v>1724</v>
      </c>
      <c r="E3170" s="300" t="s">
        <v>19</v>
      </c>
      <c r="F3170" s="301">
        <v>4.4100000000000001</v>
      </c>
      <c r="G3170" s="38"/>
      <c r="H3170" s="44"/>
    </row>
    <row r="3171" s="2" customFormat="1" ht="16.8" customHeight="1">
      <c r="A3171" s="38"/>
      <c r="B3171" s="44"/>
      <c r="C3171" s="302" t="s">
        <v>1724</v>
      </c>
      <c r="D3171" s="302" t="s">
        <v>1725</v>
      </c>
      <c r="E3171" s="17" t="s">
        <v>19</v>
      </c>
      <c r="F3171" s="303">
        <v>4.4100000000000001</v>
      </c>
      <c r="G3171" s="38"/>
      <c r="H3171" s="44"/>
    </row>
    <row r="3172" s="2" customFormat="1" ht="16.8" customHeight="1">
      <c r="A3172" s="38"/>
      <c r="B3172" s="44"/>
      <c r="C3172" s="298" t="s">
        <v>406</v>
      </c>
      <c r="D3172" s="299" t="s">
        <v>406</v>
      </c>
      <c r="E3172" s="300" t="s">
        <v>19</v>
      </c>
      <c r="F3172" s="301">
        <v>25.199999999999999</v>
      </c>
      <c r="G3172" s="38"/>
      <c r="H3172" s="44"/>
    </row>
    <row r="3173" s="2" customFormat="1" ht="16.8" customHeight="1">
      <c r="A3173" s="38"/>
      <c r="B3173" s="44"/>
      <c r="C3173" s="302" t="s">
        <v>406</v>
      </c>
      <c r="D3173" s="302" t="s">
        <v>4652</v>
      </c>
      <c r="E3173" s="17" t="s">
        <v>19</v>
      </c>
      <c r="F3173" s="303">
        <v>25.199999999999999</v>
      </c>
      <c r="G3173" s="38"/>
      <c r="H3173" s="44"/>
    </row>
    <row r="3174" s="2" customFormat="1" ht="16.8" customHeight="1">
      <c r="A3174" s="38"/>
      <c r="B3174" s="44"/>
      <c r="C3174" s="298" t="s">
        <v>650</v>
      </c>
      <c r="D3174" s="299" t="s">
        <v>650</v>
      </c>
      <c r="E3174" s="300" t="s">
        <v>19</v>
      </c>
      <c r="F3174" s="301">
        <v>0.01</v>
      </c>
      <c r="G3174" s="38"/>
      <c r="H3174" s="44"/>
    </row>
    <row r="3175" s="2" customFormat="1" ht="16.8" customHeight="1">
      <c r="A3175" s="38"/>
      <c r="B3175" s="44"/>
      <c r="C3175" s="302" t="s">
        <v>650</v>
      </c>
      <c r="D3175" s="302" t="s">
        <v>651</v>
      </c>
      <c r="E3175" s="17" t="s">
        <v>19</v>
      </c>
      <c r="F3175" s="303">
        <v>0.01</v>
      </c>
      <c r="G3175" s="38"/>
      <c r="H3175" s="44"/>
    </row>
    <row r="3176" s="2" customFormat="1" ht="16.8" customHeight="1">
      <c r="A3176" s="38"/>
      <c r="B3176" s="44"/>
      <c r="C3176" s="298" t="s">
        <v>2577</v>
      </c>
      <c r="D3176" s="299" t="s">
        <v>2577</v>
      </c>
      <c r="E3176" s="300" t="s">
        <v>19</v>
      </c>
      <c r="F3176" s="301">
        <v>8.8200000000000003</v>
      </c>
      <c r="G3176" s="38"/>
      <c r="H3176" s="44"/>
    </row>
    <row r="3177" s="2" customFormat="1" ht="16.8" customHeight="1">
      <c r="A3177" s="38"/>
      <c r="B3177" s="44"/>
      <c r="C3177" s="302" t="s">
        <v>2577</v>
      </c>
      <c r="D3177" s="302" t="s">
        <v>4659</v>
      </c>
      <c r="E3177" s="17" t="s">
        <v>19</v>
      </c>
      <c r="F3177" s="303">
        <v>8.8200000000000003</v>
      </c>
      <c r="G3177" s="38"/>
      <c r="H3177" s="44"/>
    </row>
    <row r="3178" s="2" customFormat="1" ht="16.8" customHeight="1">
      <c r="A3178" s="38"/>
      <c r="B3178" s="44"/>
      <c r="C3178" s="298" t="s">
        <v>1736</v>
      </c>
      <c r="D3178" s="299" t="s">
        <v>1736</v>
      </c>
      <c r="E3178" s="300" t="s">
        <v>19</v>
      </c>
      <c r="F3178" s="301">
        <v>50.399999999999999</v>
      </c>
      <c r="G3178" s="38"/>
      <c r="H3178" s="44"/>
    </row>
    <row r="3179" s="2" customFormat="1" ht="16.8" customHeight="1">
      <c r="A3179" s="38"/>
      <c r="B3179" s="44"/>
      <c r="C3179" s="302" t="s">
        <v>1736</v>
      </c>
      <c r="D3179" s="302" t="s">
        <v>1737</v>
      </c>
      <c r="E3179" s="17" t="s">
        <v>19</v>
      </c>
      <c r="F3179" s="303">
        <v>50.399999999999999</v>
      </c>
      <c r="G3179" s="38"/>
      <c r="H3179" s="44"/>
    </row>
    <row r="3180" s="2" customFormat="1" ht="16.8" customHeight="1">
      <c r="A3180" s="38"/>
      <c r="B3180" s="44"/>
      <c r="C3180" s="298" t="s">
        <v>2592</v>
      </c>
      <c r="D3180" s="299" t="s">
        <v>2592</v>
      </c>
      <c r="E3180" s="300" t="s">
        <v>19</v>
      </c>
      <c r="F3180" s="301">
        <v>0.024</v>
      </c>
      <c r="G3180" s="38"/>
      <c r="H3180" s="44"/>
    </row>
    <row r="3181" s="2" customFormat="1" ht="16.8" customHeight="1">
      <c r="A3181" s="38"/>
      <c r="B3181" s="44"/>
      <c r="C3181" s="302" t="s">
        <v>2592</v>
      </c>
      <c r="D3181" s="302" t="s">
        <v>4112</v>
      </c>
      <c r="E3181" s="17" t="s">
        <v>19</v>
      </c>
      <c r="F3181" s="303">
        <v>0.024</v>
      </c>
      <c r="G3181" s="38"/>
      <c r="H3181" s="44"/>
    </row>
    <row r="3182" s="2" customFormat="1" ht="16.8" customHeight="1">
      <c r="A3182" s="38"/>
      <c r="B3182" s="44"/>
      <c r="C3182" s="298" t="s">
        <v>3035</v>
      </c>
      <c r="D3182" s="299" t="s">
        <v>3035</v>
      </c>
      <c r="E3182" s="300" t="s">
        <v>19</v>
      </c>
      <c r="F3182" s="301">
        <v>4.4100000000000001</v>
      </c>
      <c r="G3182" s="38"/>
      <c r="H3182" s="44"/>
    </row>
    <row r="3183" s="2" customFormat="1" ht="16.8" customHeight="1">
      <c r="A3183" s="38"/>
      <c r="B3183" s="44"/>
      <c r="C3183" s="302" t="s">
        <v>3035</v>
      </c>
      <c r="D3183" s="302" t="s">
        <v>6185</v>
      </c>
      <c r="E3183" s="17" t="s">
        <v>19</v>
      </c>
      <c r="F3183" s="303">
        <v>4.4100000000000001</v>
      </c>
      <c r="G3183" s="38"/>
      <c r="H3183" s="44"/>
    </row>
    <row r="3184" s="2" customFormat="1" ht="16.8" customHeight="1">
      <c r="A3184" s="38"/>
      <c r="B3184" s="44"/>
      <c r="C3184" s="298" t="s">
        <v>2607</v>
      </c>
      <c r="D3184" s="299" t="s">
        <v>2607</v>
      </c>
      <c r="E3184" s="300" t="s">
        <v>19</v>
      </c>
      <c r="F3184" s="301">
        <v>25.199999999999999</v>
      </c>
      <c r="G3184" s="38"/>
      <c r="H3184" s="44"/>
    </row>
    <row r="3185" s="2" customFormat="1" ht="16.8" customHeight="1">
      <c r="A3185" s="38"/>
      <c r="B3185" s="44"/>
      <c r="C3185" s="302" t="s">
        <v>2607</v>
      </c>
      <c r="D3185" s="302" t="s">
        <v>4670</v>
      </c>
      <c r="E3185" s="17" t="s">
        <v>19</v>
      </c>
      <c r="F3185" s="303">
        <v>25.199999999999999</v>
      </c>
      <c r="G3185" s="38"/>
      <c r="H3185" s="44"/>
    </row>
    <row r="3186" s="2" customFormat="1" ht="16.8" customHeight="1">
      <c r="A3186" s="38"/>
      <c r="B3186" s="44"/>
      <c r="C3186" s="298" t="s">
        <v>413</v>
      </c>
      <c r="D3186" s="299" t="s">
        <v>413</v>
      </c>
      <c r="E3186" s="300" t="s">
        <v>19</v>
      </c>
      <c r="F3186" s="301">
        <v>31.091000000000001</v>
      </c>
      <c r="G3186" s="38"/>
      <c r="H3186" s="44"/>
    </row>
    <row r="3187" s="2" customFormat="1" ht="16.8" customHeight="1">
      <c r="A3187" s="38"/>
      <c r="B3187" s="44"/>
      <c r="C3187" s="302" t="s">
        <v>413</v>
      </c>
      <c r="D3187" s="302" t="s">
        <v>6192</v>
      </c>
      <c r="E3187" s="17" t="s">
        <v>19</v>
      </c>
      <c r="F3187" s="303">
        <v>31.091000000000001</v>
      </c>
      <c r="G3187" s="38"/>
      <c r="H3187" s="44"/>
    </row>
    <row r="3188" s="2" customFormat="1" ht="16.8" customHeight="1">
      <c r="A3188" s="38"/>
      <c r="B3188" s="44"/>
      <c r="C3188" s="298" t="s">
        <v>319</v>
      </c>
      <c r="D3188" s="299" t="s">
        <v>319</v>
      </c>
      <c r="E3188" s="300" t="s">
        <v>19</v>
      </c>
      <c r="F3188" s="301">
        <v>45.880000000000003</v>
      </c>
      <c r="G3188" s="38"/>
      <c r="H3188" s="44"/>
    </row>
    <row r="3189" s="2" customFormat="1" ht="16.8" customHeight="1">
      <c r="A3189" s="38"/>
      <c r="B3189" s="44"/>
      <c r="C3189" s="302" t="s">
        <v>319</v>
      </c>
      <c r="D3189" s="302" t="s">
        <v>320</v>
      </c>
      <c r="E3189" s="17" t="s">
        <v>19</v>
      </c>
      <c r="F3189" s="303">
        <v>45.880000000000003</v>
      </c>
      <c r="G3189" s="38"/>
      <c r="H3189" s="44"/>
    </row>
    <row r="3190" s="2" customFormat="1" ht="16.8" customHeight="1">
      <c r="A3190" s="38"/>
      <c r="B3190" s="44"/>
      <c r="C3190" s="298" t="s">
        <v>3820</v>
      </c>
      <c r="D3190" s="299" t="s">
        <v>3820</v>
      </c>
      <c r="E3190" s="300" t="s">
        <v>19</v>
      </c>
      <c r="F3190" s="301">
        <v>1598</v>
      </c>
      <c r="G3190" s="38"/>
      <c r="H3190" s="44"/>
    </row>
    <row r="3191" s="2" customFormat="1" ht="16.8" customHeight="1">
      <c r="A3191" s="38"/>
      <c r="B3191" s="44"/>
      <c r="C3191" s="302" t="s">
        <v>3820</v>
      </c>
      <c r="D3191" s="302" t="s">
        <v>6096</v>
      </c>
      <c r="E3191" s="17" t="s">
        <v>19</v>
      </c>
      <c r="F3191" s="303">
        <v>1598</v>
      </c>
      <c r="G3191" s="38"/>
      <c r="H3191" s="44"/>
    </row>
    <row r="3192" s="2" customFormat="1" ht="16.8" customHeight="1">
      <c r="A3192" s="38"/>
      <c r="B3192" s="44"/>
      <c r="C3192" s="298" t="s">
        <v>2846</v>
      </c>
      <c r="D3192" s="299" t="s">
        <v>2846</v>
      </c>
      <c r="E3192" s="300" t="s">
        <v>19</v>
      </c>
      <c r="F3192" s="301">
        <v>1</v>
      </c>
      <c r="G3192" s="38"/>
      <c r="H3192" s="44"/>
    </row>
    <row r="3193" s="2" customFormat="1" ht="16.8" customHeight="1">
      <c r="A3193" s="38"/>
      <c r="B3193" s="44"/>
      <c r="C3193" s="302" t="s">
        <v>2846</v>
      </c>
      <c r="D3193" s="302" t="s">
        <v>6109</v>
      </c>
      <c r="E3193" s="17" t="s">
        <v>19</v>
      </c>
      <c r="F3193" s="303">
        <v>1</v>
      </c>
      <c r="G3193" s="38"/>
      <c r="H3193" s="44"/>
    </row>
    <row r="3194" s="2" customFormat="1" ht="16.8" customHeight="1">
      <c r="A3194" s="38"/>
      <c r="B3194" s="44"/>
      <c r="C3194" s="298" t="s">
        <v>2642</v>
      </c>
      <c r="D3194" s="299" t="s">
        <v>2642</v>
      </c>
      <c r="E3194" s="300" t="s">
        <v>19</v>
      </c>
      <c r="F3194" s="301">
        <v>0.40000000000000002</v>
      </c>
      <c r="G3194" s="38"/>
      <c r="H3194" s="44"/>
    </row>
    <row r="3195" s="2" customFormat="1" ht="16.8" customHeight="1">
      <c r="A3195" s="38"/>
      <c r="B3195" s="44"/>
      <c r="C3195" s="302" t="s">
        <v>2642</v>
      </c>
      <c r="D3195" s="302" t="s">
        <v>4847</v>
      </c>
      <c r="E3195" s="17" t="s">
        <v>19</v>
      </c>
      <c r="F3195" s="303">
        <v>0.40000000000000002</v>
      </c>
      <c r="G3195" s="38"/>
      <c r="H3195" s="44"/>
    </row>
    <row r="3196" s="2" customFormat="1" ht="16.8" customHeight="1">
      <c r="A3196" s="38"/>
      <c r="B3196" s="44"/>
      <c r="C3196" s="298" t="s">
        <v>2650</v>
      </c>
      <c r="D3196" s="299" t="s">
        <v>2650</v>
      </c>
      <c r="E3196" s="300" t="s">
        <v>19</v>
      </c>
      <c r="F3196" s="301">
        <v>1</v>
      </c>
      <c r="G3196" s="38"/>
      <c r="H3196" s="44"/>
    </row>
    <row r="3197" s="2" customFormat="1" ht="16.8" customHeight="1">
      <c r="A3197" s="38"/>
      <c r="B3197" s="44"/>
      <c r="C3197" s="302" t="s">
        <v>2650</v>
      </c>
      <c r="D3197" s="302" t="s">
        <v>6118</v>
      </c>
      <c r="E3197" s="17" t="s">
        <v>19</v>
      </c>
      <c r="F3197" s="303">
        <v>1</v>
      </c>
      <c r="G3197" s="38"/>
      <c r="H3197" s="44"/>
    </row>
    <row r="3198" s="2" customFormat="1" ht="16.8" customHeight="1">
      <c r="A3198" s="38"/>
      <c r="B3198" s="44"/>
      <c r="C3198" s="298" t="s">
        <v>2056</v>
      </c>
      <c r="D3198" s="299" t="s">
        <v>2056</v>
      </c>
      <c r="E3198" s="300" t="s">
        <v>19</v>
      </c>
      <c r="F3198" s="301">
        <v>1</v>
      </c>
      <c r="G3198" s="38"/>
      <c r="H3198" s="44"/>
    </row>
    <row r="3199" s="2" customFormat="1" ht="16.8" customHeight="1">
      <c r="A3199" s="38"/>
      <c r="B3199" s="44"/>
      <c r="C3199" s="302" t="s">
        <v>2056</v>
      </c>
      <c r="D3199" s="302" t="s">
        <v>6123</v>
      </c>
      <c r="E3199" s="17" t="s">
        <v>19</v>
      </c>
      <c r="F3199" s="303">
        <v>1</v>
      </c>
      <c r="G3199" s="38"/>
      <c r="H3199" s="44"/>
    </row>
    <row r="3200" s="2" customFormat="1" ht="16.8" customHeight="1">
      <c r="A3200" s="38"/>
      <c r="B3200" s="44"/>
      <c r="C3200" s="298" t="s">
        <v>415</v>
      </c>
      <c r="D3200" s="299" t="s">
        <v>415</v>
      </c>
      <c r="E3200" s="300" t="s">
        <v>19</v>
      </c>
      <c r="F3200" s="301">
        <v>1</v>
      </c>
      <c r="G3200" s="38"/>
      <c r="H3200" s="44"/>
    </row>
    <row r="3201" s="2" customFormat="1" ht="16.8" customHeight="1">
      <c r="A3201" s="38"/>
      <c r="B3201" s="44"/>
      <c r="C3201" s="302" t="s">
        <v>415</v>
      </c>
      <c r="D3201" s="302" t="s">
        <v>6128</v>
      </c>
      <c r="E3201" s="17" t="s">
        <v>19</v>
      </c>
      <c r="F3201" s="303">
        <v>1</v>
      </c>
      <c r="G3201" s="38"/>
      <c r="H3201" s="44"/>
    </row>
    <row r="3202" s="2" customFormat="1" ht="16.8" customHeight="1">
      <c r="A3202" s="38"/>
      <c r="B3202" s="44"/>
      <c r="C3202" s="298" t="s">
        <v>6133</v>
      </c>
      <c r="D3202" s="299" t="s">
        <v>6133</v>
      </c>
      <c r="E3202" s="300" t="s">
        <v>19</v>
      </c>
      <c r="F3202" s="301">
        <v>1</v>
      </c>
      <c r="G3202" s="38"/>
      <c r="H3202" s="44"/>
    </row>
    <row r="3203" s="2" customFormat="1" ht="16.8" customHeight="1">
      <c r="A3203" s="38"/>
      <c r="B3203" s="44"/>
      <c r="C3203" s="302" t="s">
        <v>6133</v>
      </c>
      <c r="D3203" s="302" t="s">
        <v>6134</v>
      </c>
      <c r="E3203" s="17" t="s">
        <v>19</v>
      </c>
      <c r="F3203" s="303">
        <v>1</v>
      </c>
      <c r="G3203" s="38"/>
      <c r="H3203" s="44"/>
    </row>
    <row r="3204" s="2" customFormat="1" ht="16.8" customHeight="1">
      <c r="A3204" s="38"/>
      <c r="B3204" s="44"/>
      <c r="C3204" s="298" t="s">
        <v>2677</v>
      </c>
      <c r="D3204" s="299" t="s">
        <v>2677</v>
      </c>
      <c r="E3204" s="300" t="s">
        <v>19</v>
      </c>
      <c r="F3204" s="301">
        <v>1</v>
      </c>
      <c r="G3204" s="38"/>
      <c r="H3204" s="44"/>
    </row>
    <row r="3205" s="2" customFormat="1" ht="16.8" customHeight="1">
      <c r="A3205" s="38"/>
      <c r="B3205" s="44"/>
      <c r="C3205" s="302" t="s">
        <v>2677</v>
      </c>
      <c r="D3205" s="302" t="s">
        <v>6139</v>
      </c>
      <c r="E3205" s="17" t="s">
        <v>19</v>
      </c>
      <c r="F3205" s="303">
        <v>1</v>
      </c>
      <c r="G3205" s="38"/>
      <c r="H3205" s="44"/>
    </row>
    <row r="3206" s="2" customFormat="1" ht="16.8" customHeight="1">
      <c r="A3206" s="38"/>
      <c r="B3206" s="44"/>
      <c r="C3206" s="298" t="s">
        <v>2077</v>
      </c>
      <c r="D3206" s="299" t="s">
        <v>2077</v>
      </c>
      <c r="E3206" s="300" t="s">
        <v>19</v>
      </c>
      <c r="F3206" s="301">
        <v>4</v>
      </c>
      <c r="G3206" s="38"/>
      <c r="H3206" s="44"/>
    </row>
    <row r="3207" s="2" customFormat="1" ht="16.8" customHeight="1">
      <c r="A3207" s="38"/>
      <c r="B3207" s="44"/>
      <c r="C3207" s="302" t="s">
        <v>2077</v>
      </c>
      <c r="D3207" s="302" t="s">
        <v>6144</v>
      </c>
      <c r="E3207" s="17" t="s">
        <v>19</v>
      </c>
      <c r="F3207" s="303">
        <v>4</v>
      </c>
      <c r="G3207" s="38"/>
      <c r="H3207" s="44"/>
    </row>
    <row r="3208" s="2" customFormat="1" ht="16.8" customHeight="1">
      <c r="A3208" s="38"/>
      <c r="B3208" s="44"/>
      <c r="C3208" s="298" t="s">
        <v>4599</v>
      </c>
      <c r="D3208" s="299" t="s">
        <v>4599</v>
      </c>
      <c r="E3208" s="300" t="s">
        <v>19</v>
      </c>
      <c r="F3208" s="301">
        <v>1</v>
      </c>
      <c r="G3208" s="38"/>
      <c r="H3208" s="44"/>
    </row>
    <row r="3209" s="2" customFormat="1" ht="16.8" customHeight="1">
      <c r="A3209" s="38"/>
      <c r="B3209" s="44"/>
      <c r="C3209" s="302" t="s">
        <v>4599</v>
      </c>
      <c r="D3209" s="302" t="s">
        <v>4874</v>
      </c>
      <c r="E3209" s="17" t="s">
        <v>19</v>
      </c>
      <c r="F3209" s="303">
        <v>1</v>
      </c>
      <c r="G3209" s="38"/>
      <c r="H3209" s="44"/>
    </row>
    <row r="3210" s="2" customFormat="1" ht="16.8" customHeight="1">
      <c r="A3210" s="38"/>
      <c r="B3210" s="44"/>
      <c r="C3210" s="298" t="s">
        <v>417</v>
      </c>
      <c r="D3210" s="299" t="s">
        <v>417</v>
      </c>
      <c r="E3210" s="300" t="s">
        <v>19</v>
      </c>
      <c r="F3210" s="301">
        <v>1</v>
      </c>
      <c r="G3210" s="38"/>
      <c r="H3210" s="44"/>
    </row>
    <row r="3211" s="2" customFormat="1" ht="16.8" customHeight="1">
      <c r="A3211" s="38"/>
      <c r="B3211" s="44"/>
      <c r="C3211" s="302" t="s">
        <v>417</v>
      </c>
      <c r="D3211" s="302" t="s">
        <v>4701</v>
      </c>
      <c r="E3211" s="17" t="s">
        <v>19</v>
      </c>
      <c r="F3211" s="303">
        <v>1</v>
      </c>
      <c r="G3211" s="38"/>
      <c r="H3211" s="44"/>
    </row>
    <row r="3212" s="2" customFormat="1" ht="16.8" customHeight="1">
      <c r="A3212" s="38"/>
      <c r="B3212" s="44"/>
      <c r="C3212" s="298" t="s">
        <v>336</v>
      </c>
      <c r="D3212" s="299" t="s">
        <v>336</v>
      </c>
      <c r="E3212" s="300" t="s">
        <v>19</v>
      </c>
      <c r="F3212" s="301">
        <v>42.439</v>
      </c>
      <c r="G3212" s="38"/>
      <c r="H3212" s="44"/>
    </row>
    <row r="3213" s="2" customFormat="1" ht="16.8" customHeight="1">
      <c r="A3213" s="38"/>
      <c r="B3213" s="44"/>
      <c r="C3213" s="302" t="s">
        <v>336</v>
      </c>
      <c r="D3213" s="302" t="s">
        <v>337</v>
      </c>
      <c r="E3213" s="17" t="s">
        <v>19</v>
      </c>
      <c r="F3213" s="303">
        <v>42.439</v>
      </c>
      <c r="G3213" s="38"/>
      <c r="H3213" s="44"/>
    </row>
    <row r="3214" s="2" customFormat="1" ht="16.8" customHeight="1">
      <c r="A3214" s="38"/>
      <c r="B3214" s="44"/>
      <c r="C3214" s="298" t="s">
        <v>395</v>
      </c>
      <c r="D3214" s="299" t="s">
        <v>395</v>
      </c>
      <c r="E3214" s="300" t="s">
        <v>19</v>
      </c>
      <c r="F3214" s="301">
        <v>1678</v>
      </c>
      <c r="G3214" s="38"/>
      <c r="H3214" s="44"/>
    </row>
    <row r="3215" s="2" customFormat="1" ht="16.8" customHeight="1">
      <c r="A3215" s="38"/>
      <c r="B3215" s="44"/>
      <c r="C3215" s="302" t="s">
        <v>395</v>
      </c>
      <c r="D3215" s="302" t="s">
        <v>6058</v>
      </c>
      <c r="E3215" s="17" t="s">
        <v>19</v>
      </c>
      <c r="F3215" s="303">
        <v>1678</v>
      </c>
      <c r="G3215" s="38"/>
      <c r="H3215" s="44"/>
    </row>
    <row r="3216" s="2" customFormat="1" ht="16.8" customHeight="1">
      <c r="A3216" s="38"/>
      <c r="B3216" s="44"/>
      <c r="C3216" s="298" t="s">
        <v>360</v>
      </c>
      <c r="D3216" s="299" t="s">
        <v>360</v>
      </c>
      <c r="E3216" s="300" t="s">
        <v>19</v>
      </c>
      <c r="F3216" s="301">
        <v>984.44200000000001</v>
      </c>
      <c r="G3216" s="38"/>
      <c r="H3216" s="44"/>
    </row>
    <row r="3217" s="2" customFormat="1" ht="16.8" customHeight="1">
      <c r="A3217" s="38"/>
      <c r="B3217" s="44"/>
      <c r="C3217" s="302" t="s">
        <v>360</v>
      </c>
      <c r="D3217" s="302" t="s">
        <v>361</v>
      </c>
      <c r="E3217" s="17" t="s">
        <v>19</v>
      </c>
      <c r="F3217" s="303">
        <v>984.44200000000001</v>
      </c>
      <c r="G3217" s="38"/>
      <c r="H3217" s="44"/>
    </row>
    <row r="3218" s="2" customFormat="1" ht="16.8" customHeight="1">
      <c r="A3218" s="38"/>
      <c r="B3218" s="44"/>
      <c r="C3218" s="298" t="s">
        <v>2790</v>
      </c>
      <c r="D3218" s="299" t="s">
        <v>2790</v>
      </c>
      <c r="E3218" s="300" t="s">
        <v>19</v>
      </c>
      <c r="F3218" s="301">
        <v>3.7440000000000002</v>
      </c>
      <c r="G3218" s="38"/>
      <c r="H3218" s="44"/>
    </row>
    <row r="3219" s="2" customFormat="1" ht="16.8" customHeight="1">
      <c r="A3219" s="38"/>
      <c r="B3219" s="44"/>
      <c r="C3219" s="302" t="s">
        <v>2790</v>
      </c>
      <c r="D3219" s="302" t="s">
        <v>6076</v>
      </c>
      <c r="E3219" s="17" t="s">
        <v>19</v>
      </c>
      <c r="F3219" s="303">
        <v>3.7440000000000002</v>
      </c>
      <c r="G3219" s="38"/>
      <c r="H3219" s="44"/>
    </row>
    <row r="3220" s="2" customFormat="1" ht="16.8" customHeight="1">
      <c r="A3220" s="38"/>
      <c r="B3220" s="44"/>
      <c r="C3220" s="304" t="s">
        <v>6864</v>
      </c>
      <c r="D3220" s="38"/>
      <c r="E3220" s="38"/>
      <c r="F3220" s="38"/>
      <c r="G3220" s="38"/>
      <c r="H3220" s="44"/>
    </row>
    <row r="3221" s="2" customFormat="1" ht="16.8" customHeight="1">
      <c r="A3221" s="38"/>
      <c r="B3221" s="44"/>
      <c r="C3221" s="302" t="s">
        <v>291</v>
      </c>
      <c r="D3221" s="302" t="s">
        <v>292</v>
      </c>
      <c r="E3221" s="17" t="s">
        <v>293</v>
      </c>
      <c r="F3221" s="303">
        <v>1226.0509999999999</v>
      </c>
      <c r="G3221" s="38"/>
      <c r="H3221" s="44"/>
    </row>
    <row r="3222" s="2" customFormat="1" ht="16.8" customHeight="1">
      <c r="A3222" s="38"/>
      <c r="B3222" s="44"/>
      <c r="C3222" s="298" t="s">
        <v>623</v>
      </c>
      <c r="D3222" s="299" t="s">
        <v>623</v>
      </c>
      <c r="E3222" s="300" t="s">
        <v>19</v>
      </c>
      <c r="F3222" s="301">
        <v>0.97299999999999998</v>
      </c>
      <c r="G3222" s="38"/>
      <c r="H3222" s="44"/>
    </row>
    <row r="3223" s="2" customFormat="1" ht="16.8" customHeight="1">
      <c r="A3223" s="38"/>
      <c r="B3223" s="44"/>
      <c r="C3223" s="302" t="s">
        <v>623</v>
      </c>
      <c r="D3223" s="302" t="s">
        <v>6201</v>
      </c>
      <c r="E3223" s="17" t="s">
        <v>19</v>
      </c>
      <c r="F3223" s="303">
        <v>0.97299999999999998</v>
      </c>
      <c r="G3223" s="38"/>
      <c r="H3223" s="44"/>
    </row>
    <row r="3224" s="2" customFormat="1" ht="16.8" customHeight="1">
      <c r="A3224" s="38"/>
      <c r="B3224" s="44"/>
      <c r="C3224" s="304" t="s">
        <v>6864</v>
      </c>
      <c r="D3224" s="38"/>
      <c r="E3224" s="38"/>
      <c r="F3224" s="38"/>
      <c r="G3224" s="38"/>
      <c r="H3224" s="44"/>
    </row>
    <row r="3225" s="2" customFormat="1" ht="16.8" customHeight="1">
      <c r="A3225" s="38"/>
      <c r="B3225" s="44"/>
      <c r="C3225" s="302" t="s">
        <v>6194</v>
      </c>
      <c r="D3225" s="302" t="s">
        <v>6195</v>
      </c>
      <c r="E3225" s="17" t="s">
        <v>293</v>
      </c>
      <c r="F3225" s="303">
        <v>14.507</v>
      </c>
      <c r="G3225" s="38"/>
      <c r="H3225" s="44"/>
    </row>
    <row r="3226" s="2" customFormat="1" ht="16.8" customHeight="1">
      <c r="A3226" s="38"/>
      <c r="B3226" s="44"/>
      <c r="C3226" s="298" t="s">
        <v>531</v>
      </c>
      <c r="D3226" s="299" t="s">
        <v>531</v>
      </c>
      <c r="E3226" s="300" t="s">
        <v>19</v>
      </c>
      <c r="F3226" s="301">
        <v>28.879999999999999</v>
      </c>
      <c r="G3226" s="38"/>
      <c r="H3226" s="44"/>
    </row>
    <row r="3227" s="2" customFormat="1" ht="16.8" customHeight="1">
      <c r="A3227" s="38"/>
      <c r="B3227" s="44"/>
      <c r="C3227" s="302" t="s">
        <v>531</v>
      </c>
      <c r="D3227" s="302" t="s">
        <v>6041</v>
      </c>
      <c r="E3227" s="17" t="s">
        <v>19</v>
      </c>
      <c r="F3227" s="303">
        <v>28.879999999999999</v>
      </c>
      <c r="G3227" s="38"/>
      <c r="H3227" s="44"/>
    </row>
    <row r="3228" s="2" customFormat="1" ht="16.8" customHeight="1">
      <c r="A3228" s="38"/>
      <c r="B3228" s="44"/>
      <c r="C3228" s="304" t="s">
        <v>6864</v>
      </c>
      <c r="D3228" s="38"/>
      <c r="E3228" s="38"/>
      <c r="F3228" s="38"/>
      <c r="G3228" s="38"/>
      <c r="H3228" s="44"/>
    </row>
    <row r="3229" s="2" customFormat="1">
      <c r="A3229" s="38"/>
      <c r="B3229" s="44"/>
      <c r="C3229" s="302" t="s">
        <v>2419</v>
      </c>
      <c r="D3229" s="302" t="s">
        <v>6927</v>
      </c>
      <c r="E3229" s="17" t="s">
        <v>293</v>
      </c>
      <c r="F3229" s="303">
        <v>1555.028</v>
      </c>
      <c r="G3229" s="38"/>
      <c r="H3229" s="44"/>
    </row>
    <row r="3230" s="2" customFormat="1" ht="16.8" customHeight="1">
      <c r="A3230" s="38"/>
      <c r="B3230" s="44"/>
      <c r="C3230" s="298" t="s">
        <v>6001</v>
      </c>
      <c r="D3230" s="299" t="s">
        <v>6001</v>
      </c>
      <c r="E3230" s="300" t="s">
        <v>19</v>
      </c>
      <c r="F3230" s="301">
        <v>1.224</v>
      </c>
      <c r="G3230" s="38"/>
      <c r="H3230" s="44"/>
    </row>
    <row r="3231" s="2" customFormat="1" ht="16.8" customHeight="1">
      <c r="A3231" s="38"/>
      <c r="B3231" s="44"/>
      <c r="C3231" s="302" t="s">
        <v>6001</v>
      </c>
      <c r="D3231" s="302" t="s">
        <v>6077</v>
      </c>
      <c r="E3231" s="17" t="s">
        <v>19</v>
      </c>
      <c r="F3231" s="303">
        <v>1.224</v>
      </c>
      <c r="G3231" s="38"/>
      <c r="H3231" s="44"/>
    </row>
    <row r="3232" s="2" customFormat="1" ht="16.8" customHeight="1">
      <c r="A3232" s="38"/>
      <c r="B3232" s="44"/>
      <c r="C3232" s="304" t="s">
        <v>6864</v>
      </c>
      <c r="D3232" s="38"/>
      <c r="E3232" s="38"/>
      <c r="F3232" s="38"/>
      <c r="G3232" s="38"/>
      <c r="H3232" s="44"/>
    </row>
    <row r="3233" s="2" customFormat="1" ht="16.8" customHeight="1">
      <c r="A3233" s="38"/>
      <c r="B3233" s="44"/>
      <c r="C3233" s="302" t="s">
        <v>291</v>
      </c>
      <c r="D3233" s="302" t="s">
        <v>292</v>
      </c>
      <c r="E3233" s="17" t="s">
        <v>293</v>
      </c>
      <c r="F3233" s="303">
        <v>1226.0509999999999</v>
      </c>
      <c r="G3233" s="38"/>
      <c r="H3233" s="44"/>
    </row>
    <row r="3234" s="2" customFormat="1" ht="16.8" customHeight="1">
      <c r="A3234" s="38"/>
      <c r="B3234" s="44"/>
      <c r="C3234" s="298" t="s">
        <v>1977</v>
      </c>
      <c r="D3234" s="299" t="s">
        <v>1977</v>
      </c>
      <c r="E3234" s="300" t="s">
        <v>19</v>
      </c>
      <c r="F3234" s="301">
        <v>0.75900000000000001</v>
      </c>
      <c r="G3234" s="38"/>
      <c r="H3234" s="44"/>
    </row>
    <row r="3235" s="2" customFormat="1" ht="16.8" customHeight="1">
      <c r="A3235" s="38"/>
      <c r="B3235" s="44"/>
      <c r="C3235" s="302" t="s">
        <v>1977</v>
      </c>
      <c r="D3235" s="302" t="s">
        <v>6202</v>
      </c>
      <c r="E3235" s="17" t="s">
        <v>19</v>
      </c>
      <c r="F3235" s="303">
        <v>0.75900000000000001</v>
      </c>
      <c r="G3235" s="38"/>
      <c r="H3235" s="44"/>
    </row>
    <row r="3236" s="2" customFormat="1" ht="16.8" customHeight="1">
      <c r="A3236" s="38"/>
      <c r="B3236" s="44"/>
      <c r="C3236" s="304" t="s">
        <v>6864</v>
      </c>
      <c r="D3236" s="38"/>
      <c r="E3236" s="38"/>
      <c r="F3236" s="38"/>
      <c r="G3236" s="38"/>
      <c r="H3236" s="44"/>
    </row>
    <row r="3237" s="2" customFormat="1" ht="16.8" customHeight="1">
      <c r="A3237" s="38"/>
      <c r="B3237" s="44"/>
      <c r="C3237" s="302" t="s">
        <v>6194</v>
      </c>
      <c r="D3237" s="302" t="s">
        <v>6195</v>
      </c>
      <c r="E3237" s="17" t="s">
        <v>293</v>
      </c>
      <c r="F3237" s="303">
        <v>14.507</v>
      </c>
      <c r="G3237" s="38"/>
      <c r="H3237" s="44"/>
    </row>
    <row r="3238" s="2" customFormat="1" ht="16.8" customHeight="1">
      <c r="A3238" s="38"/>
      <c r="B3238" s="44"/>
      <c r="C3238" s="298" t="s">
        <v>1898</v>
      </c>
      <c r="D3238" s="299" t="s">
        <v>1898</v>
      </c>
      <c r="E3238" s="300" t="s">
        <v>19</v>
      </c>
      <c r="F3238" s="301">
        <v>9.7469999999999999</v>
      </c>
      <c r="G3238" s="38"/>
      <c r="H3238" s="44"/>
    </row>
    <row r="3239" s="2" customFormat="1" ht="16.8" customHeight="1">
      <c r="A3239" s="38"/>
      <c r="B3239" s="44"/>
      <c r="C3239" s="302" t="s">
        <v>1898</v>
      </c>
      <c r="D3239" s="302" t="s">
        <v>6042</v>
      </c>
      <c r="E3239" s="17" t="s">
        <v>19</v>
      </c>
      <c r="F3239" s="303">
        <v>9.7469999999999999</v>
      </c>
      <c r="G3239" s="38"/>
      <c r="H3239" s="44"/>
    </row>
    <row r="3240" s="2" customFormat="1" ht="16.8" customHeight="1">
      <c r="A3240" s="38"/>
      <c r="B3240" s="44"/>
      <c r="C3240" s="304" t="s">
        <v>6864</v>
      </c>
      <c r="D3240" s="38"/>
      <c r="E3240" s="38"/>
      <c r="F3240" s="38"/>
      <c r="G3240" s="38"/>
      <c r="H3240" s="44"/>
    </row>
    <row r="3241" s="2" customFormat="1">
      <c r="A3241" s="38"/>
      <c r="B3241" s="44"/>
      <c r="C3241" s="302" t="s">
        <v>2419</v>
      </c>
      <c r="D3241" s="302" t="s">
        <v>6927</v>
      </c>
      <c r="E3241" s="17" t="s">
        <v>293</v>
      </c>
      <c r="F3241" s="303">
        <v>1555.028</v>
      </c>
      <c r="G3241" s="38"/>
      <c r="H3241" s="44"/>
    </row>
    <row r="3242" s="2" customFormat="1" ht="16.8" customHeight="1">
      <c r="A3242" s="38"/>
      <c r="B3242" s="44"/>
      <c r="C3242" s="298" t="s">
        <v>6003</v>
      </c>
      <c r="D3242" s="299" t="s">
        <v>6003</v>
      </c>
      <c r="E3242" s="300" t="s">
        <v>19</v>
      </c>
      <c r="F3242" s="301">
        <v>1.125</v>
      </c>
      <c r="G3242" s="38"/>
      <c r="H3242" s="44"/>
    </row>
    <row r="3243" s="2" customFormat="1" ht="16.8" customHeight="1">
      <c r="A3243" s="38"/>
      <c r="B3243" s="44"/>
      <c r="C3243" s="302" t="s">
        <v>6003</v>
      </c>
      <c r="D3243" s="302" t="s">
        <v>6078</v>
      </c>
      <c r="E3243" s="17" t="s">
        <v>19</v>
      </c>
      <c r="F3243" s="303">
        <v>1.125</v>
      </c>
      <c r="G3243" s="38"/>
      <c r="H3243" s="44"/>
    </row>
    <row r="3244" s="2" customFormat="1" ht="16.8" customHeight="1">
      <c r="A3244" s="38"/>
      <c r="B3244" s="44"/>
      <c r="C3244" s="304" t="s">
        <v>6864</v>
      </c>
      <c r="D3244" s="38"/>
      <c r="E3244" s="38"/>
      <c r="F3244" s="38"/>
      <c r="G3244" s="38"/>
      <c r="H3244" s="44"/>
    </row>
    <row r="3245" s="2" customFormat="1" ht="16.8" customHeight="1">
      <c r="A3245" s="38"/>
      <c r="B3245" s="44"/>
      <c r="C3245" s="302" t="s">
        <v>291</v>
      </c>
      <c r="D3245" s="302" t="s">
        <v>292</v>
      </c>
      <c r="E3245" s="17" t="s">
        <v>293</v>
      </c>
      <c r="F3245" s="303">
        <v>1226.0509999999999</v>
      </c>
      <c r="G3245" s="38"/>
      <c r="H3245" s="44"/>
    </row>
    <row r="3246" s="2" customFormat="1" ht="16.8" customHeight="1">
      <c r="A3246" s="38"/>
      <c r="B3246" s="44"/>
      <c r="C3246" s="298" t="s">
        <v>2542</v>
      </c>
      <c r="D3246" s="299" t="s">
        <v>2542</v>
      </c>
      <c r="E3246" s="300" t="s">
        <v>19</v>
      </c>
      <c r="F3246" s="301">
        <v>0.83399999999999996</v>
      </c>
      <c r="G3246" s="38"/>
      <c r="H3246" s="44"/>
    </row>
    <row r="3247" s="2" customFormat="1" ht="16.8" customHeight="1">
      <c r="A3247" s="38"/>
      <c r="B3247" s="44"/>
      <c r="C3247" s="302" t="s">
        <v>2542</v>
      </c>
      <c r="D3247" s="302" t="s">
        <v>6203</v>
      </c>
      <c r="E3247" s="17" t="s">
        <v>19</v>
      </c>
      <c r="F3247" s="303">
        <v>0.83399999999999996</v>
      </c>
      <c r="G3247" s="38"/>
      <c r="H3247" s="44"/>
    </row>
    <row r="3248" s="2" customFormat="1" ht="16.8" customHeight="1">
      <c r="A3248" s="38"/>
      <c r="B3248" s="44"/>
      <c r="C3248" s="304" t="s">
        <v>6864</v>
      </c>
      <c r="D3248" s="38"/>
      <c r="E3248" s="38"/>
      <c r="F3248" s="38"/>
      <c r="G3248" s="38"/>
      <c r="H3248" s="44"/>
    </row>
    <row r="3249" s="2" customFormat="1" ht="16.8" customHeight="1">
      <c r="A3249" s="38"/>
      <c r="B3249" s="44"/>
      <c r="C3249" s="302" t="s">
        <v>6194</v>
      </c>
      <c r="D3249" s="302" t="s">
        <v>6195</v>
      </c>
      <c r="E3249" s="17" t="s">
        <v>293</v>
      </c>
      <c r="F3249" s="303">
        <v>14.507</v>
      </c>
      <c r="G3249" s="38"/>
      <c r="H3249" s="44"/>
    </row>
    <row r="3250" s="2" customFormat="1" ht="16.8" customHeight="1">
      <c r="A3250" s="38"/>
      <c r="B3250" s="44"/>
      <c r="C3250" s="298" t="s">
        <v>6023</v>
      </c>
      <c r="D3250" s="299" t="s">
        <v>6023</v>
      </c>
      <c r="E3250" s="300" t="s">
        <v>19</v>
      </c>
      <c r="F3250" s="301">
        <v>5.2919999999999998</v>
      </c>
      <c r="G3250" s="38"/>
      <c r="H3250" s="44"/>
    </row>
    <row r="3251" s="2" customFormat="1" ht="16.8" customHeight="1">
      <c r="A3251" s="38"/>
      <c r="B3251" s="44"/>
      <c r="C3251" s="302" t="s">
        <v>6023</v>
      </c>
      <c r="D3251" s="302" t="s">
        <v>6043</v>
      </c>
      <c r="E3251" s="17" t="s">
        <v>19</v>
      </c>
      <c r="F3251" s="303">
        <v>5.2919999999999998</v>
      </c>
      <c r="G3251" s="38"/>
      <c r="H3251" s="44"/>
    </row>
    <row r="3252" s="2" customFormat="1" ht="16.8" customHeight="1">
      <c r="A3252" s="38"/>
      <c r="B3252" s="44"/>
      <c r="C3252" s="304" t="s">
        <v>6864</v>
      </c>
      <c r="D3252" s="38"/>
      <c r="E3252" s="38"/>
      <c r="F3252" s="38"/>
      <c r="G3252" s="38"/>
      <c r="H3252" s="44"/>
    </row>
    <row r="3253" s="2" customFormat="1">
      <c r="A3253" s="38"/>
      <c r="B3253" s="44"/>
      <c r="C3253" s="302" t="s">
        <v>2419</v>
      </c>
      <c r="D3253" s="302" t="s">
        <v>6927</v>
      </c>
      <c r="E3253" s="17" t="s">
        <v>293</v>
      </c>
      <c r="F3253" s="303">
        <v>1555.028</v>
      </c>
      <c r="G3253" s="38"/>
      <c r="H3253" s="44"/>
    </row>
    <row r="3254" s="2" customFormat="1" ht="16.8" customHeight="1">
      <c r="A3254" s="38"/>
      <c r="B3254" s="44"/>
      <c r="C3254" s="298" t="s">
        <v>6005</v>
      </c>
      <c r="D3254" s="299" t="s">
        <v>6005</v>
      </c>
      <c r="E3254" s="300" t="s">
        <v>19</v>
      </c>
      <c r="F3254" s="301">
        <v>1.2749999999999999</v>
      </c>
      <c r="G3254" s="38"/>
      <c r="H3254" s="44"/>
    </row>
    <row r="3255" s="2" customFormat="1" ht="16.8" customHeight="1">
      <c r="A3255" s="38"/>
      <c r="B3255" s="44"/>
      <c r="C3255" s="302" t="s">
        <v>6005</v>
      </c>
      <c r="D3255" s="302" t="s">
        <v>6079</v>
      </c>
      <c r="E3255" s="17" t="s">
        <v>19</v>
      </c>
      <c r="F3255" s="303">
        <v>1.2749999999999999</v>
      </c>
      <c r="G3255" s="38"/>
      <c r="H3255" s="44"/>
    </row>
    <row r="3256" s="2" customFormat="1" ht="16.8" customHeight="1">
      <c r="A3256" s="38"/>
      <c r="B3256" s="44"/>
      <c r="C3256" s="304" t="s">
        <v>6864</v>
      </c>
      <c r="D3256" s="38"/>
      <c r="E3256" s="38"/>
      <c r="F3256" s="38"/>
      <c r="G3256" s="38"/>
      <c r="H3256" s="44"/>
    </row>
    <row r="3257" s="2" customFormat="1" ht="16.8" customHeight="1">
      <c r="A3257" s="38"/>
      <c r="B3257" s="44"/>
      <c r="C3257" s="302" t="s">
        <v>291</v>
      </c>
      <c r="D3257" s="302" t="s">
        <v>292</v>
      </c>
      <c r="E3257" s="17" t="s">
        <v>293</v>
      </c>
      <c r="F3257" s="303">
        <v>1226.0509999999999</v>
      </c>
      <c r="G3257" s="38"/>
      <c r="H3257" s="44"/>
    </row>
    <row r="3258" s="2" customFormat="1" ht="16.8" customHeight="1">
      <c r="A3258" s="38"/>
      <c r="B3258" s="44"/>
      <c r="C3258" s="298" t="s">
        <v>2544</v>
      </c>
      <c r="D3258" s="299" t="s">
        <v>2544</v>
      </c>
      <c r="E3258" s="300" t="s">
        <v>19</v>
      </c>
      <c r="F3258" s="301">
        <v>0.625</v>
      </c>
      <c r="G3258" s="38"/>
      <c r="H3258" s="44"/>
    </row>
    <row r="3259" s="2" customFormat="1" ht="16.8" customHeight="1">
      <c r="A3259" s="38"/>
      <c r="B3259" s="44"/>
      <c r="C3259" s="302" t="s">
        <v>2544</v>
      </c>
      <c r="D3259" s="302" t="s">
        <v>6204</v>
      </c>
      <c r="E3259" s="17" t="s">
        <v>19</v>
      </c>
      <c r="F3259" s="303">
        <v>0.625</v>
      </c>
      <c r="G3259" s="38"/>
      <c r="H3259" s="44"/>
    </row>
    <row r="3260" s="2" customFormat="1" ht="16.8" customHeight="1">
      <c r="A3260" s="38"/>
      <c r="B3260" s="44"/>
      <c r="C3260" s="304" t="s">
        <v>6864</v>
      </c>
      <c r="D3260" s="38"/>
      <c r="E3260" s="38"/>
      <c r="F3260" s="38"/>
      <c r="G3260" s="38"/>
      <c r="H3260" s="44"/>
    </row>
    <row r="3261" s="2" customFormat="1" ht="16.8" customHeight="1">
      <c r="A3261" s="38"/>
      <c r="B3261" s="44"/>
      <c r="C3261" s="302" t="s">
        <v>6194</v>
      </c>
      <c r="D3261" s="302" t="s">
        <v>6195</v>
      </c>
      <c r="E3261" s="17" t="s">
        <v>293</v>
      </c>
      <c r="F3261" s="303">
        <v>14.507</v>
      </c>
      <c r="G3261" s="38"/>
      <c r="H3261" s="44"/>
    </row>
    <row r="3262" s="2" customFormat="1" ht="16.8" customHeight="1">
      <c r="A3262" s="38"/>
      <c r="B3262" s="44"/>
      <c r="C3262" s="298" t="s">
        <v>6025</v>
      </c>
      <c r="D3262" s="299" t="s">
        <v>6025</v>
      </c>
      <c r="E3262" s="300" t="s">
        <v>19</v>
      </c>
      <c r="F3262" s="301">
        <v>4.7039999999999997</v>
      </c>
      <c r="G3262" s="38"/>
      <c r="H3262" s="44"/>
    </row>
    <row r="3263" s="2" customFormat="1" ht="16.8" customHeight="1">
      <c r="A3263" s="38"/>
      <c r="B3263" s="44"/>
      <c r="C3263" s="302" t="s">
        <v>6025</v>
      </c>
      <c r="D3263" s="302" t="s">
        <v>6044</v>
      </c>
      <c r="E3263" s="17" t="s">
        <v>19</v>
      </c>
      <c r="F3263" s="303">
        <v>4.7039999999999997</v>
      </c>
      <c r="G3263" s="38"/>
      <c r="H3263" s="44"/>
    </row>
    <row r="3264" s="2" customFormat="1" ht="16.8" customHeight="1">
      <c r="A3264" s="38"/>
      <c r="B3264" s="44"/>
      <c r="C3264" s="304" t="s">
        <v>6864</v>
      </c>
      <c r="D3264" s="38"/>
      <c r="E3264" s="38"/>
      <c r="F3264" s="38"/>
      <c r="G3264" s="38"/>
      <c r="H3264" s="44"/>
    </row>
    <row r="3265" s="2" customFormat="1">
      <c r="A3265" s="38"/>
      <c r="B3265" s="44"/>
      <c r="C3265" s="302" t="s">
        <v>2419</v>
      </c>
      <c r="D3265" s="302" t="s">
        <v>6927</v>
      </c>
      <c r="E3265" s="17" t="s">
        <v>293</v>
      </c>
      <c r="F3265" s="303">
        <v>1555.028</v>
      </c>
      <c r="G3265" s="38"/>
      <c r="H3265" s="44"/>
    </row>
    <row r="3266" s="2" customFormat="1" ht="16.8" customHeight="1">
      <c r="A3266" s="38"/>
      <c r="B3266" s="44"/>
      <c r="C3266" s="298" t="s">
        <v>6007</v>
      </c>
      <c r="D3266" s="299" t="s">
        <v>6007</v>
      </c>
      <c r="E3266" s="300" t="s">
        <v>19</v>
      </c>
      <c r="F3266" s="301">
        <v>21.576000000000001</v>
      </c>
      <c r="G3266" s="38"/>
      <c r="H3266" s="44"/>
    </row>
    <row r="3267" s="2" customFormat="1" ht="16.8" customHeight="1">
      <c r="A3267" s="38"/>
      <c r="B3267" s="44"/>
      <c r="C3267" s="302" t="s">
        <v>6007</v>
      </c>
      <c r="D3267" s="302" t="s">
        <v>6080</v>
      </c>
      <c r="E3267" s="17" t="s">
        <v>19</v>
      </c>
      <c r="F3267" s="303">
        <v>21.576000000000001</v>
      </c>
      <c r="G3267" s="38"/>
      <c r="H3267" s="44"/>
    </row>
    <row r="3268" s="2" customFormat="1" ht="16.8" customHeight="1">
      <c r="A3268" s="38"/>
      <c r="B3268" s="44"/>
      <c r="C3268" s="304" t="s">
        <v>6864</v>
      </c>
      <c r="D3268" s="38"/>
      <c r="E3268" s="38"/>
      <c r="F3268" s="38"/>
      <c r="G3268" s="38"/>
      <c r="H3268" s="44"/>
    </row>
    <row r="3269" s="2" customFormat="1" ht="16.8" customHeight="1">
      <c r="A3269" s="38"/>
      <c r="B3269" s="44"/>
      <c r="C3269" s="302" t="s">
        <v>291</v>
      </c>
      <c r="D3269" s="302" t="s">
        <v>292</v>
      </c>
      <c r="E3269" s="17" t="s">
        <v>293</v>
      </c>
      <c r="F3269" s="303">
        <v>1226.0509999999999</v>
      </c>
      <c r="G3269" s="38"/>
      <c r="H3269" s="44"/>
    </row>
    <row r="3270" s="2" customFormat="1" ht="16.8" customHeight="1">
      <c r="A3270" s="38"/>
      <c r="B3270" s="44"/>
      <c r="C3270" s="298" t="s">
        <v>2546</v>
      </c>
      <c r="D3270" s="299" t="s">
        <v>2546</v>
      </c>
      <c r="E3270" s="300" t="s">
        <v>19</v>
      </c>
      <c r="F3270" s="301">
        <v>0.76600000000000001</v>
      </c>
      <c r="G3270" s="38"/>
      <c r="H3270" s="44"/>
    </row>
    <row r="3271" s="2" customFormat="1" ht="16.8" customHeight="1">
      <c r="A3271" s="38"/>
      <c r="B3271" s="44"/>
      <c r="C3271" s="302" t="s">
        <v>2546</v>
      </c>
      <c r="D3271" s="302" t="s">
        <v>6205</v>
      </c>
      <c r="E3271" s="17" t="s">
        <v>19</v>
      </c>
      <c r="F3271" s="303">
        <v>0.76600000000000001</v>
      </c>
      <c r="G3271" s="38"/>
      <c r="H3271" s="44"/>
    </row>
    <row r="3272" s="2" customFormat="1" ht="16.8" customHeight="1">
      <c r="A3272" s="38"/>
      <c r="B3272" s="44"/>
      <c r="C3272" s="304" t="s">
        <v>6864</v>
      </c>
      <c r="D3272" s="38"/>
      <c r="E3272" s="38"/>
      <c r="F3272" s="38"/>
      <c r="G3272" s="38"/>
      <c r="H3272" s="44"/>
    </row>
    <row r="3273" s="2" customFormat="1" ht="16.8" customHeight="1">
      <c r="A3273" s="38"/>
      <c r="B3273" s="44"/>
      <c r="C3273" s="302" t="s">
        <v>6194</v>
      </c>
      <c r="D3273" s="302" t="s">
        <v>6195</v>
      </c>
      <c r="E3273" s="17" t="s">
        <v>293</v>
      </c>
      <c r="F3273" s="303">
        <v>14.507</v>
      </c>
      <c r="G3273" s="38"/>
      <c r="H3273" s="44"/>
    </row>
    <row r="3274" s="2" customFormat="1" ht="16.8" customHeight="1">
      <c r="A3274" s="38"/>
      <c r="B3274" s="44"/>
      <c r="C3274" s="298" t="s">
        <v>6027</v>
      </c>
      <c r="D3274" s="299" t="s">
        <v>6027</v>
      </c>
      <c r="E3274" s="300" t="s">
        <v>19</v>
      </c>
      <c r="F3274" s="301">
        <v>6.992</v>
      </c>
      <c r="G3274" s="38"/>
      <c r="H3274" s="44"/>
    </row>
    <row r="3275" s="2" customFormat="1" ht="16.8" customHeight="1">
      <c r="A3275" s="38"/>
      <c r="B3275" s="44"/>
      <c r="C3275" s="302" t="s">
        <v>6027</v>
      </c>
      <c r="D3275" s="302" t="s">
        <v>6045</v>
      </c>
      <c r="E3275" s="17" t="s">
        <v>19</v>
      </c>
      <c r="F3275" s="303">
        <v>6.992</v>
      </c>
      <c r="G3275" s="38"/>
      <c r="H3275" s="44"/>
    </row>
    <row r="3276" s="2" customFormat="1" ht="16.8" customHeight="1">
      <c r="A3276" s="38"/>
      <c r="B3276" s="44"/>
      <c r="C3276" s="304" t="s">
        <v>6864</v>
      </c>
      <c r="D3276" s="38"/>
      <c r="E3276" s="38"/>
      <c r="F3276" s="38"/>
      <c r="G3276" s="38"/>
      <c r="H3276" s="44"/>
    </row>
    <row r="3277" s="2" customFormat="1">
      <c r="A3277" s="38"/>
      <c r="B3277" s="44"/>
      <c r="C3277" s="302" t="s">
        <v>2419</v>
      </c>
      <c r="D3277" s="302" t="s">
        <v>6927</v>
      </c>
      <c r="E3277" s="17" t="s">
        <v>293</v>
      </c>
      <c r="F3277" s="303">
        <v>1555.028</v>
      </c>
      <c r="G3277" s="38"/>
      <c r="H3277" s="44"/>
    </row>
    <row r="3278" s="2" customFormat="1" ht="16.8" customHeight="1">
      <c r="A3278" s="38"/>
      <c r="B3278" s="44"/>
      <c r="C3278" s="298" t="s">
        <v>6009</v>
      </c>
      <c r="D3278" s="299" t="s">
        <v>6009</v>
      </c>
      <c r="E3278" s="300" t="s">
        <v>19</v>
      </c>
      <c r="F3278" s="301">
        <v>0.92400000000000004</v>
      </c>
      <c r="G3278" s="38"/>
      <c r="H3278" s="44"/>
    </row>
    <row r="3279" s="2" customFormat="1" ht="16.8" customHeight="1">
      <c r="A3279" s="38"/>
      <c r="B3279" s="44"/>
      <c r="C3279" s="302" t="s">
        <v>6009</v>
      </c>
      <c r="D3279" s="302" t="s">
        <v>6081</v>
      </c>
      <c r="E3279" s="17" t="s">
        <v>19</v>
      </c>
      <c r="F3279" s="303">
        <v>0.92400000000000004</v>
      </c>
      <c r="G3279" s="38"/>
      <c r="H3279" s="44"/>
    </row>
    <row r="3280" s="2" customFormat="1" ht="16.8" customHeight="1">
      <c r="A3280" s="38"/>
      <c r="B3280" s="44"/>
      <c r="C3280" s="304" t="s">
        <v>6864</v>
      </c>
      <c r="D3280" s="38"/>
      <c r="E3280" s="38"/>
      <c r="F3280" s="38"/>
      <c r="G3280" s="38"/>
      <c r="H3280" s="44"/>
    </row>
    <row r="3281" s="2" customFormat="1" ht="16.8" customHeight="1">
      <c r="A3281" s="38"/>
      <c r="B3281" s="44"/>
      <c r="C3281" s="302" t="s">
        <v>291</v>
      </c>
      <c r="D3281" s="302" t="s">
        <v>292</v>
      </c>
      <c r="E3281" s="17" t="s">
        <v>293</v>
      </c>
      <c r="F3281" s="303">
        <v>1226.0509999999999</v>
      </c>
      <c r="G3281" s="38"/>
      <c r="H3281" s="44"/>
    </row>
    <row r="3282" s="2" customFormat="1" ht="16.8" customHeight="1">
      <c r="A3282" s="38"/>
      <c r="B3282" s="44"/>
      <c r="C3282" s="298" t="s">
        <v>6031</v>
      </c>
      <c r="D3282" s="299" t="s">
        <v>6031</v>
      </c>
      <c r="E3282" s="300" t="s">
        <v>19</v>
      </c>
      <c r="F3282" s="301">
        <v>0.86499999999999999</v>
      </c>
      <c r="G3282" s="38"/>
      <c r="H3282" s="44"/>
    </row>
    <row r="3283" s="2" customFormat="1" ht="16.8" customHeight="1">
      <c r="A3283" s="38"/>
      <c r="B3283" s="44"/>
      <c r="C3283" s="302" t="s">
        <v>6031</v>
      </c>
      <c r="D3283" s="302" t="s">
        <v>6206</v>
      </c>
      <c r="E3283" s="17" t="s">
        <v>19</v>
      </c>
      <c r="F3283" s="303">
        <v>0.86499999999999999</v>
      </c>
      <c r="G3283" s="38"/>
      <c r="H3283" s="44"/>
    </row>
    <row r="3284" s="2" customFormat="1" ht="16.8" customHeight="1">
      <c r="A3284" s="38"/>
      <c r="B3284" s="44"/>
      <c r="C3284" s="304" t="s">
        <v>6864</v>
      </c>
      <c r="D3284" s="38"/>
      <c r="E3284" s="38"/>
      <c r="F3284" s="38"/>
      <c r="G3284" s="38"/>
      <c r="H3284" s="44"/>
    </row>
    <row r="3285" s="2" customFormat="1" ht="16.8" customHeight="1">
      <c r="A3285" s="38"/>
      <c r="B3285" s="44"/>
      <c r="C3285" s="302" t="s">
        <v>6194</v>
      </c>
      <c r="D3285" s="302" t="s">
        <v>6195</v>
      </c>
      <c r="E3285" s="17" t="s">
        <v>293</v>
      </c>
      <c r="F3285" s="303">
        <v>14.507</v>
      </c>
      <c r="G3285" s="38"/>
      <c r="H3285" s="44"/>
    </row>
    <row r="3286" s="2" customFormat="1" ht="16.8" customHeight="1">
      <c r="A3286" s="38"/>
      <c r="B3286" s="44"/>
      <c r="C3286" s="298" t="s">
        <v>6029</v>
      </c>
      <c r="D3286" s="299" t="s">
        <v>6029</v>
      </c>
      <c r="E3286" s="300" t="s">
        <v>19</v>
      </c>
      <c r="F3286" s="301">
        <v>8.3030000000000008</v>
      </c>
      <c r="G3286" s="38"/>
      <c r="H3286" s="44"/>
    </row>
    <row r="3287" s="2" customFormat="1" ht="16.8" customHeight="1">
      <c r="A3287" s="38"/>
      <c r="B3287" s="44"/>
      <c r="C3287" s="302" t="s">
        <v>6029</v>
      </c>
      <c r="D3287" s="302" t="s">
        <v>6046</v>
      </c>
      <c r="E3287" s="17" t="s">
        <v>19</v>
      </c>
      <c r="F3287" s="303">
        <v>8.3030000000000008</v>
      </c>
      <c r="G3287" s="38"/>
      <c r="H3287" s="44"/>
    </row>
    <row r="3288" s="2" customFormat="1" ht="16.8" customHeight="1">
      <c r="A3288" s="38"/>
      <c r="B3288" s="44"/>
      <c r="C3288" s="304" t="s">
        <v>6864</v>
      </c>
      <c r="D3288" s="38"/>
      <c r="E3288" s="38"/>
      <c r="F3288" s="38"/>
      <c r="G3288" s="38"/>
      <c r="H3288" s="44"/>
    </row>
    <row r="3289" s="2" customFormat="1">
      <c r="A3289" s="38"/>
      <c r="B3289" s="44"/>
      <c r="C3289" s="302" t="s">
        <v>2419</v>
      </c>
      <c r="D3289" s="302" t="s">
        <v>6927</v>
      </c>
      <c r="E3289" s="17" t="s">
        <v>293</v>
      </c>
      <c r="F3289" s="303">
        <v>1555.028</v>
      </c>
      <c r="G3289" s="38"/>
      <c r="H3289" s="44"/>
    </row>
    <row r="3290" s="2" customFormat="1" ht="16.8" customHeight="1">
      <c r="A3290" s="38"/>
      <c r="B3290" s="44"/>
      <c r="C3290" s="298" t="s">
        <v>6011</v>
      </c>
      <c r="D3290" s="299" t="s">
        <v>6011</v>
      </c>
      <c r="E3290" s="300" t="s">
        <v>19</v>
      </c>
      <c r="F3290" s="301">
        <v>1.008</v>
      </c>
      <c r="G3290" s="38"/>
      <c r="H3290" s="44"/>
    </row>
    <row r="3291" s="2" customFormat="1" ht="16.8" customHeight="1">
      <c r="A3291" s="38"/>
      <c r="B3291" s="44"/>
      <c r="C3291" s="302" t="s">
        <v>6011</v>
      </c>
      <c r="D3291" s="302" t="s">
        <v>6082</v>
      </c>
      <c r="E3291" s="17" t="s">
        <v>19</v>
      </c>
      <c r="F3291" s="303">
        <v>1.008</v>
      </c>
      <c r="G3291" s="38"/>
      <c r="H3291" s="44"/>
    </row>
    <row r="3292" s="2" customFormat="1" ht="16.8" customHeight="1">
      <c r="A3292" s="38"/>
      <c r="B3292" s="44"/>
      <c r="C3292" s="304" t="s">
        <v>6864</v>
      </c>
      <c r="D3292" s="38"/>
      <c r="E3292" s="38"/>
      <c r="F3292" s="38"/>
      <c r="G3292" s="38"/>
      <c r="H3292" s="44"/>
    </row>
    <row r="3293" s="2" customFormat="1" ht="16.8" customHeight="1">
      <c r="A3293" s="38"/>
      <c r="B3293" s="44"/>
      <c r="C3293" s="302" t="s">
        <v>291</v>
      </c>
      <c r="D3293" s="302" t="s">
        <v>292</v>
      </c>
      <c r="E3293" s="17" t="s">
        <v>293</v>
      </c>
      <c r="F3293" s="303">
        <v>1226.0509999999999</v>
      </c>
      <c r="G3293" s="38"/>
      <c r="H3293" s="44"/>
    </row>
    <row r="3294" s="2" customFormat="1" ht="16.8" customHeight="1">
      <c r="A3294" s="38"/>
      <c r="B3294" s="44"/>
      <c r="C3294" s="298" t="s">
        <v>6207</v>
      </c>
      <c r="D3294" s="299" t="s">
        <v>6207</v>
      </c>
      <c r="E3294" s="300" t="s">
        <v>19</v>
      </c>
      <c r="F3294" s="301">
        <v>14.507</v>
      </c>
      <c r="G3294" s="38"/>
      <c r="H3294" s="44"/>
    </row>
    <row r="3295" s="2" customFormat="1" ht="16.8" customHeight="1">
      <c r="A3295" s="38"/>
      <c r="B3295" s="44"/>
      <c r="C3295" s="302" t="s">
        <v>6207</v>
      </c>
      <c r="D3295" s="302" t="s">
        <v>6208</v>
      </c>
      <c r="E3295" s="17" t="s">
        <v>19</v>
      </c>
      <c r="F3295" s="303">
        <v>14.507</v>
      </c>
      <c r="G3295" s="38"/>
      <c r="H3295" s="44"/>
    </row>
    <row r="3296" s="2" customFormat="1" ht="16.8" customHeight="1">
      <c r="A3296" s="38"/>
      <c r="B3296" s="44"/>
      <c r="C3296" s="298" t="s">
        <v>6047</v>
      </c>
      <c r="D3296" s="299" t="s">
        <v>6047</v>
      </c>
      <c r="E3296" s="300" t="s">
        <v>19</v>
      </c>
      <c r="F3296" s="301">
        <v>1555.028</v>
      </c>
      <c r="G3296" s="38"/>
      <c r="H3296" s="44"/>
    </row>
    <row r="3297" s="2" customFormat="1" ht="16.8" customHeight="1">
      <c r="A3297" s="38"/>
      <c r="B3297" s="44"/>
      <c r="C3297" s="302" t="s">
        <v>6047</v>
      </c>
      <c r="D3297" s="302" t="s">
        <v>6048</v>
      </c>
      <c r="E3297" s="17" t="s">
        <v>19</v>
      </c>
      <c r="F3297" s="303">
        <v>1555.028</v>
      </c>
      <c r="G3297" s="38"/>
      <c r="H3297" s="44"/>
    </row>
    <row r="3298" s="2" customFormat="1" ht="16.8" customHeight="1">
      <c r="A3298" s="38"/>
      <c r="B3298" s="44"/>
      <c r="C3298" s="298" t="s">
        <v>6083</v>
      </c>
      <c r="D3298" s="299" t="s">
        <v>6083</v>
      </c>
      <c r="E3298" s="300" t="s">
        <v>19</v>
      </c>
      <c r="F3298" s="301">
        <v>1226.0509999999999</v>
      </c>
      <c r="G3298" s="38"/>
      <c r="H3298" s="44"/>
    </row>
    <row r="3299" s="2" customFormat="1" ht="16.8" customHeight="1">
      <c r="A3299" s="38"/>
      <c r="B3299" s="44"/>
      <c r="C3299" s="302" t="s">
        <v>6083</v>
      </c>
      <c r="D3299" s="302" t="s">
        <v>6084</v>
      </c>
      <c r="E3299" s="17" t="s">
        <v>19</v>
      </c>
      <c r="F3299" s="303">
        <v>1226.0509999999999</v>
      </c>
      <c r="G3299" s="38"/>
      <c r="H3299" s="44"/>
    </row>
    <row r="3300" s="2" customFormat="1" ht="26.4" customHeight="1">
      <c r="A3300" s="38"/>
      <c r="B3300" s="44"/>
      <c r="C3300" s="297" t="s">
        <v>6936</v>
      </c>
      <c r="D3300" s="297" t="s">
        <v>216</v>
      </c>
      <c r="E3300" s="38"/>
      <c r="F3300" s="38"/>
      <c r="G3300" s="38"/>
      <c r="H3300" s="44"/>
    </row>
    <row r="3301" s="2" customFormat="1" ht="16.8" customHeight="1">
      <c r="A3301" s="38"/>
      <c r="B3301" s="44"/>
      <c r="C3301" s="298" t="s">
        <v>239</v>
      </c>
      <c r="D3301" s="299" t="s">
        <v>239</v>
      </c>
      <c r="E3301" s="300" t="s">
        <v>19</v>
      </c>
      <c r="F3301" s="301">
        <v>13585</v>
      </c>
      <c r="G3301" s="38"/>
      <c r="H3301" s="44"/>
    </row>
    <row r="3302" s="2" customFormat="1" ht="16.8" customHeight="1">
      <c r="A3302" s="38"/>
      <c r="B3302" s="44"/>
      <c r="C3302" s="302" t="s">
        <v>239</v>
      </c>
      <c r="D3302" s="302" t="s">
        <v>6217</v>
      </c>
      <c r="E3302" s="17" t="s">
        <v>19</v>
      </c>
      <c r="F3302" s="303">
        <v>13585</v>
      </c>
      <c r="G3302" s="38"/>
      <c r="H3302" s="44"/>
    </row>
    <row r="3303" s="2" customFormat="1" ht="16.8" customHeight="1">
      <c r="A3303" s="38"/>
      <c r="B3303" s="44"/>
      <c r="C3303" s="298" t="s">
        <v>306</v>
      </c>
      <c r="D3303" s="299" t="s">
        <v>306</v>
      </c>
      <c r="E3303" s="300" t="s">
        <v>19</v>
      </c>
      <c r="F3303" s="301">
        <v>9056.6669999999995</v>
      </c>
      <c r="G3303" s="38"/>
      <c r="H3303" s="44"/>
    </row>
    <row r="3304" s="2" customFormat="1" ht="16.8" customHeight="1">
      <c r="A3304" s="38"/>
      <c r="B3304" s="44"/>
      <c r="C3304" s="302" t="s">
        <v>306</v>
      </c>
      <c r="D3304" s="302" t="s">
        <v>6222</v>
      </c>
      <c r="E3304" s="17" t="s">
        <v>19</v>
      </c>
      <c r="F3304" s="303">
        <v>9056.6669999999995</v>
      </c>
      <c r="G3304" s="38"/>
      <c r="H3304" s="44"/>
    </row>
    <row r="3305" s="2" customFormat="1" ht="16.8" customHeight="1">
      <c r="A3305" s="38"/>
      <c r="B3305" s="44"/>
      <c r="C3305" s="298" t="s">
        <v>317</v>
      </c>
      <c r="D3305" s="299" t="s">
        <v>317</v>
      </c>
      <c r="E3305" s="300" t="s">
        <v>19</v>
      </c>
      <c r="F3305" s="301">
        <v>4528.3329999999996</v>
      </c>
      <c r="G3305" s="38"/>
      <c r="H3305" s="44"/>
    </row>
    <row r="3306" s="2" customFormat="1" ht="16.8" customHeight="1">
      <c r="A3306" s="38"/>
      <c r="B3306" s="44"/>
      <c r="C3306" s="302" t="s">
        <v>317</v>
      </c>
      <c r="D3306" s="302" t="s">
        <v>6224</v>
      </c>
      <c r="E3306" s="17" t="s">
        <v>19</v>
      </c>
      <c r="F3306" s="303">
        <v>4528.3329999999996</v>
      </c>
      <c r="G3306" s="38"/>
      <c r="H3306" s="44"/>
    </row>
    <row r="3307" s="2" customFormat="1" ht="16.8" customHeight="1">
      <c r="A3307" s="38"/>
      <c r="B3307" s="44"/>
      <c r="C3307" s="298" t="s">
        <v>325</v>
      </c>
      <c r="D3307" s="299" t="s">
        <v>325</v>
      </c>
      <c r="E3307" s="300" t="s">
        <v>19</v>
      </c>
      <c r="F3307" s="301">
        <v>9056.6669999999995</v>
      </c>
      <c r="G3307" s="38"/>
      <c r="H3307" s="44"/>
    </row>
    <row r="3308" s="2" customFormat="1" ht="16.8" customHeight="1">
      <c r="A3308" s="38"/>
      <c r="B3308" s="44"/>
      <c r="C3308" s="302" t="s">
        <v>325</v>
      </c>
      <c r="D3308" s="302" t="s">
        <v>6226</v>
      </c>
      <c r="E3308" s="17" t="s">
        <v>19</v>
      </c>
      <c r="F3308" s="303">
        <v>9056.6669999999995</v>
      </c>
      <c r="G3308" s="38"/>
      <c r="H3308" s="44"/>
    </row>
    <row r="3309" s="2" customFormat="1" ht="16.8" customHeight="1">
      <c r="A3309" s="38"/>
      <c r="B3309" s="44"/>
      <c r="C3309" s="298" t="s">
        <v>334</v>
      </c>
      <c r="D3309" s="299" t="s">
        <v>334</v>
      </c>
      <c r="E3309" s="300" t="s">
        <v>19</v>
      </c>
      <c r="F3309" s="301">
        <v>4528.3329999999996</v>
      </c>
      <c r="G3309" s="38"/>
      <c r="H3309" s="44"/>
    </row>
    <row r="3310" s="2" customFormat="1" ht="16.8" customHeight="1">
      <c r="A3310" s="38"/>
      <c r="B3310" s="44"/>
      <c r="C3310" s="302" t="s">
        <v>334</v>
      </c>
      <c r="D3310" s="302" t="s">
        <v>6228</v>
      </c>
      <c r="E3310" s="17" t="s">
        <v>19</v>
      </c>
      <c r="F3310" s="303">
        <v>4528.3329999999996</v>
      </c>
      <c r="G3310" s="38"/>
      <c r="H3310" s="44"/>
    </row>
    <row r="3311" s="2" customFormat="1" ht="16.8" customHeight="1">
      <c r="A3311" s="38"/>
      <c r="B3311" s="44"/>
      <c r="C3311" s="298" t="s">
        <v>1689</v>
      </c>
      <c r="D3311" s="299" t="s">
        <v>1689</v>
      </c>
      <c r="E3311" s="300" t="s">
        <v>19</v>
      </c>
      <c r="F3311" s="301">
        <v>9056.6669999999995</v>
      </c>
      <c r="G3311" s="38"/>
      <c r="H3311" s="44"/>
    </row>
    <row r="3312" s="2" customFormat="1" ht="16.8" customHeight="1">
      <c r="A3312" s="38"/>
      <c r="B3312" s="44"/>
      <c r="C3312" s="302" t="s">
        <v>1689</v>
      </c>
      <c r="D3312" s="302" t="s">
        <v>6230</v>
      </c>
      <c r="E3312" s="17" t="s">
        <v>19</v>
      </c>
      <c r="F3312" s="303">
        <v>9056.6669999999995</v>
      </c>
      <c r="G3312" s="38"/>
      <c r="H3312" s="44"/>
    </row>
    <row r="3313" s="2" customFormat="1" ht="16.8" customHeight="1">
      <c r="A3313" s="38"/>
      <c r="B3313" s="44"/>
      <c r="C3313" s="304" t="s">
        <v>6864</v>
      </c>
      <c r="D3313" s="38"/>
      <c r="E3313" s="38"/>
      <c r="F3313" s="38"/>
      <c r="G3313" s="38"/>
      <c r="H3313" s="44"/>
    </row>
    <row r="3314" s="2" customFormat="1" ht="16.8" customHeight="1">
      <c r="A3314" s="38"/>
      <c r="B3314" s="44"/>
      <c r="C3314" s="302" t="s">
        <v>538</v>
      </c>
      <c r="D3314" s="302" t="s">
        <v>6937</v>
      </c>
      <c r="E3314" s="17" t="s">
        <v>293</v>
      </c>
      <c r="F3314" s="303">
        <v>13585</v>
      </c>
      <c r="G3314" s="38"/>
      <c r="H3314" s="44"/>
    </row>
    <row r="3315" s="2" customFormat="1" ht="16.8" customHeight="1">
      <c r="A3315" s="38"/>
      <c r="B3315" s="44"/>
      <c r="C3315" s="298" t="s">
        <v>1637</v>
      </c>
      <c r="D3315" s="299" t="s">
        <v>1637</v>
      </c>
      <c r="E3315" s="300" t="s">
        <v>19</v>
      </c>
      <c r="F3315" s="301">
        <v>4528.3329999999996</v>
      </c>
      <c r="G3315" s="38"/>
      <c r="H3315" s="44"/>
    </row>
    <row r="3316" s="2" customFormat="1" ht="16.8" customHeight="1">
      <c r="A3316" s="38"/>
      <c r="B3316" s="44"/>
      <c r="C3316" s="302" t="s">
        <v>1637</v>
      </c>
      <c r="D3316" s="302" t="s">
        <v>6231</v>
      </c>
      <c r="E3316" s="17" t="s">
        <v>19</v>
      </c>
      <c r="F3316" s="303">
        <v>4528.3329999999996</v>
      </c>
      <c r="G3316" s="38"/>
      <c r="H3316" s="44"/>
    </row>
    <row r="3317" s="2" customFormat="1" ht="16.8" customHeight="1">
      <c r="A3317" s="38"/>
      <c r="B3317" s="44"/>
      <c r="C3317" s="304" t="s">
        <v>6864</v>
      </c>
      <c r="D3317" s="38"/>
      <c r="E3317" s="38"/>
      <c r="F3317" s="38"/>
      <c r="G3317" s="38"/>
      <c r="H3317" s="44"/>
    </row>
    <row r="3318" s="2" customFormat="1" ht="16.8" customHeight="1">
      <c r="A3318" s="38"/>
      <c r="B3318" s="44"/>
      <c r="C3318" s="302" t="s">
        <v>538</v>
      </c>
      <c r="D3318" s="302" t="s">
        <v>6937</v>
      </c>
      <c r="E3318" s="17" t="s">
        <v>293</v>
      </c>
      <c r="F3318" s="303">
        <v>13585</v>
      </c>
      <c r="G3318" s="38"/>
      <c r="H3318" s="44"/>
    </row>
    <row r="3319" s="2" customFormat="1" ht="16.8" customHeight="1">
      <c r="A3319" s="38"/>
      <c r="B3319" s="44"/>
      <c r="C3319" s="298" t="s">
        <v>1692</v>
      </c>
      <c r="D3319" s="299" t="s">
        <v>1692</v>
      </c>
      <c r="E3319" s="300" t="s">
        <v>19</v>
      </c>
      <c r="F3319" s="301">
        <v>13585</v>
      </c>
      <c r="G3319" s="38"/>
      <c r="H3319" s="44"/>
    </row>
    <row r="3320" s="2" customFormat="1" ht="16.8" customHeight="1">
      <c r="A3320" s="38"/>
      <c r="B3320" s="44"/>
      <c r="C3320" s="302" t="s">
        <v>1692</v>
      </c>
      <c r="D3320" s="302" t="s">
        <v>1693</v>
      </c>
      <c r="E3320" s="17" t="s">
        <v>19</v>
      </c>
      <c r="F3320" s="303">
        <v>13585</v>
      </c>
      <c r="G3320" s="38"/>
      <c r="H3320" s="44"/>
    </row>
    <row r="3321" s="2" customFormat="1" ht="26.4" customHeight="1">
      <c r="A3321" s="38"/>
      <c r="B3321" s="44"/>
      <c r="C3321" s="297" t="s">
        <v>6938</v>
      </c>
      <c r="D3321" s="297" t="s">
        <v>219</v>
      </c>
      <c r="E3321" s="38"/>
      <c r="F3321" s="38"/>
      <c r="G3321" s="38"/>
      <c r="H3321" s="44"/>
    </row>
    <row r="3322" s="2" customFormat="1" ht="16.8" customHeight="1">
      <c r="A3322" s="38"/>
      <c r="B3322" s="44"/>
      <c r="C3322" s="298" t="s">
        <v>239</v>
      </c>
      <c r="D3322" s="299" t="s">
        <v>239</v>
      </c>
      <c r="E3322" s="300" t="s">
        <v>19</v>
      </c>
      <c r="F3322" s="301">
        <v>28172</v>
      </c>
      <c r="G3322" s="38"/>
      <c r="H3322" s="44"/>
    </row>
    <row r="3323" s="2" customFormat="1" ht="16.8" customHeight="1">
      <c r="A3323" s="38"/>
      <c r="B3323" s="44"/>
      <c r="C3323" s="302" t="s">
        <v>239</v>
      </c>
      <c r="D3323" s="302" t="s">
        <v>6236</v>
      </c>
      <c r="E3323" s="17" t="s">
        <v>19</v>
      </c>
      <c r="F3323" s="303">
        <v>28172</v>
      </c>
      <c r="G3323" s="38"/>
      <c r="H3323" s="44"/>
    </row>
    <row r="3324" s="2" customFormat="1" ht="16.8" customHeight="1">
      <c r="A3324" s="38"/>
      <c r="B3324" s="44"/>
      <c r="C3324" s="298" t="s">
        <v>306</v>
      </c>
      <c r="D3324" s="299" t="s">
        <v>306</v>
      </c>
      <c r="E3324" s="300" t="s">
        <v>19</v>
      </c>
      <c r="F3324" s="301">
        <v>18781.332999999999</v>
      </c>
      <c r="G3324" s="38"/>
      <c r="H3324" s="44"/>
    </row>
    <row r="3325" s="2" customFormat="1" ht="16.8" customHeight="1">
      <c r="A3325" s="38"/>
      <c r="B3325" s="44"/>
      <c r="C3325" s="302" t="s">
        <v>306</v>
      </c>
      <c r="D3325" s="302" t="s">
        <v>6238</v>
      </c>
      <c r="E3325" s="17" t="s">
        <v>19</v>
      </c>
      <c r="F3325" s="303">
        <v>18781.332999999999</v>
      </c>
      <c r="G3325" s="38"/>
      <c r="H3325" s="44"/>
    </row>
    <row r="3326" s="2" customFormat="1" ht="16.8" customHeight="1">
      <c r="A3326" s="38"/>
      <c r="B3326" s="44"/>
      <c r="C3326" s="298" t="s">
        <v>317</v>
      </c>
      <c r="D3326" s="299" t="s">
        <v>317</v>
      </c>
      <c r="E3326" s="300" t="s">
        <v>19</v>
      </c>
      <c r="F3326" s="301">
        <v>9390.6669999999995</v>
      </c>
      <c r="G3326" s="38"/>
      <c r="H3326" s="44"/>
    </row>
    <row r="3327" s="2" customFormat="1" ht="16.8" customHeight="1">
      <c r="A3327" s="38"/>
      <c r="B3327" s="44"/>
      <c r="C3327" s="302" t="s">
        <v>317</v>
      </c>
      <c r="D3327" s="302" t="s">
        <v>6240</v>
      </c>
      <c r="E3327" s="17" t="s">
        <v>19</v>
      </c>
      <c r="F3327" s="303">
        <v>9390.6669999999995</v>
      </c>
      <c r="G3327" s="38"/>
      <c r="H3327" s="44"/>
    </row>
    <row r="3328" s="2" customFormat="1" ht="16.8" customHeight="1">
      <c r="A3328" s="38"/>
      <c r="B3328" s="44"/>
      <c r="C3328" s="298" t="s">
        <v>325</v>
      </c>
      <c r="D3328" s="299" t="s">
        <v>325</v>
      </c>
      <c r="E3328" s="300" t="s">
        <v>19</v>
      </c>
      <c r="F3328" s="301">
        <v>18781.332999999999</v>
      </c>
      <c r="G3328" s="38"/>
      <c r="H3328" s="44"/>
    </row>
    <row r="3329" s="2" customFormat="1" ht="16.8" customHeight="1">
      <c r="A3329" s="38"/>
      <c r="B3329" s="44"/>
      <c r="C3329" s="302" t="s">
        <v>325</v>
      </c>
      <c r="D3329" s="302" t="s">
        <v>6242</v>
      </c>
      <c r="E3329" s="17" t="s">
        <v>19</v>
      </c>
      <c r="F3329" s="303">
        <v>18781.332999999999</v>
      </c>
      <c r="G3329" s="38"/>
      <c r="H3329" s="44"/>
    </row>
    <row r="3330" s="2" customFormat="1" ht="16.8" customHeight="1">
      <c r="A3330" s="38"/>
      <c r="B3330" s="44"/>
      <c r="C3330" s="298" t="s">
        <v>334</v>
      </c>
      <c r="D3330" s="299" t="s">
        <v>334</v>
      </c>
      <c r="E3330" s="300" t="s">
        <v>19</v>
      </c>
      <c r="F3330" s="301">
        <v>9390.6669999999995</v>
      </c>
      <c r="G3330" s="38"/>
      <c r="H3330" s="44"/>
    </row>
    <row r="3331" s="2" customFormat="1" ht="16.8" customHeight="1">
      <c r="A3331" s="38"/>
      <c r="B3331" s="44"/>
      <c r="C3331" s="302" t="s">
        <v>334</v>
      </c>
      <c r="D3331" s="302" t="s">
        <v>6244</v>
      </c>
      <c r="E3331" s="17" t="s">
        <v>19</v>
      </c>
      <c r="F3331" s="303">
        <v>9390.6669999999995</v>
      </c>
      <c r="G3331" s="38"/>
      <c r="H3331" s="44"/>
    </row>
    <row r="3332" s="2" customFormat="1" ht="16.8" customHeight="1">
      <c r="A3332" s="38"/>
      <c r="B3332" s="44"/>
      <c r="C3332" s="298" t="s">
        <v>1689</v>
      </c>
      <c r="D3332" s="299" t="s">
        <v>1689</v>
      </c>
      <c r="E3332" s="300" t="s">
        <v>19</v>
      </c>
      <c r="F3332" s="301">
        <v>18781.332999999999</v>
      </c>
      <c r="G3332" s="38"/>
      <c r="H3332" s="44"/>
    </row>
    <row r="3333" s="2" customFormat="1" ht="16.8" customHeight="1">
      <c r="A3333" s="38"/>
      <c r="B3333" s="44"/>
      <c r="C3333" s="302" t="s">
        <v>1689</v>
      </c>
      <c r="D3333" s="302" t="s">
        <v>6246</v>
      </c>
      <c r="E3333" s="17" t="s">
        <v>19</v>
      </c>
      <c r="F3333" s="303">
        <v>18781.332999999999</v>
      </c>
      <c r="G3333" s="38"/>
      <c r="H3333" s="44"/>
    </row>
    <row r="3334" s="2" customFormat="1" ht="16.8" customHeight="1">
      <c r="A3334" s="38"/>
      <c r="B3334" s="44"/>
      <c r="C3334" s="304" t="s">
        <v>6864</v>
      </c>
      <c r="D3334" s="38"/>
      <c r="E3334" s="38"/>
      <c r="F3334" s="38"/>
      <c r="G3334" s="38"/>
      <c r="H3334" s="44"/>
    </row>
    <row r="3335" s="2" customFormat="1" ht="16.8" customHeight="1">
      <c r="A3335" s="38"/>
      <c r="B3335" s="44"/>
      <c r="C3335" s="302" t="s">
        <v>538</v>
      </c>
      <c r="D3335" s="302" t="s">
        <v>6937</v>
      </c>
      <c r="E3335" s="17" t="s">
        <v>293</v>
      </c>
      <c r="F3335" s="303">
        <v>28172</v>
      </c>
      <c r="G3335" s="38"/>
      <c r="H3335" s="44"/>
    </row>
    <row r="3336" s="2" customFormat="1" ht="16.8" customHeight="1">
      <c r="A3336" s="38"/>
      <c r="B3336" s="44"/>
      <c r="C3336" s="298" t="s">
        <v>1637</v>
      </c>
      <c r="D3336" s="299" t="s">
        <v>1637</v>
      </c>
      <c r="E3336" s="300" t="s">
        <v>19</v>
      </c>
      <c r="F3336" s="301">
        <v>9390.6669999999995</v>
      </c>
      <c r="G3336" s="38"/>
      <c r="H3336" s="44"/>
    </row>
    <row r="3337" s="2" customFormat="1" ht="16.8" customHeight="1">
      <c r="A3337" s="38"/>
      <c r="B3337" s="44"/>
      <c r="C3337" s="302" t="s">
        <v>1637</v>
      </c>
      <c r="D3337" s="302" t="s">
        <v>6247</v>
      </c>
      <c r="E3337" s="17" t="s">
        <v>19</v>
      </c>
      <c r="F3337" s="303">
        <v>9390.6669999999995</v>
      </c>
      <c r="G3337" s="38"/>
      <c r="H3337" s="44"/>
    </row>
    <row r="3338" s="2" customFormat="1" ht="16.8" customHeight="1">
      <c r="A3338" s="38"/>
      <c r="B3338" s="44"/>
      <c r="C3338" s="304" t="s">
        <v>6864</v>
      </c>
      <c r="D3338" s="38"/>
      <c r="E3338" s="38"/>
      <c r="F3338" s="38"/>
      <c r="G3338" s="38"/>
      <c r="H3338" s="44"/>
    </row>
    <row r="3339" s="2" customFormat="1" ht="16.8" customHeight="1">
      <c r="A3339" s="38"/>
      <c r="B3339" s="44"/>
      <c r="C3339" s="302" t="s">
        <v>538</v>
      </c>
      <c r="D3339" s="302" t="s">
        <v>6937</v>
      </c>
      <c r="E3339" s="17" t="s">
        <v>293</v>
      </c>
      <c r="F3339" s="303">
        <v>28172</v>
      </c>
      <c r="G3339" s="38"/>
      <c r="H3339" s="44"/>
    </row>
    <row r="3340" s="2" customFormat="1" ht="16.8" customHeight="1">
      <c r="A3340" s="38"/>
      <c r="B3340" s="44"/>
      <c r="C3340" s="298" t="s">
        <v>1692</v>
      </c>
      <c r="D3340" s="299" t="s">
        <v>1692</v>
      </c>
      <c r="E3340" s="300" t="s">
        <v>19</v>
      </c>
      <c r="F3340" s="301">
        <v>28172</v>
      </c>
      <c r="G3340" s="38"/>
      <c r="H3340" s="44"/>
    </row>
    <row r="3341" s="2" customFormat="1" ht="16.8" customHeight="1">
      <c r="A3341" s="38"/>
      <c r="B3341" s="44"/>
      <c r="C3341" s="302" t="s">
        <v>1692</v>
      </c>
      <c r="D3341" s="302" t="s">
        <v>1693</v>
      </c>
      <c r="E3341" s="17" t="s">
        <v>19</v>
      </c>
      <c r="F3341" s="303">
        <v>28172</v>
      </c>
      <c r="G3341" s="38"/>
      <c r="H3341" s="44"/>
    </row>
    <row r="3342" s="2" customFormat="1" ht="26.4" customHeight="1">
      <c r="A3342" s="38"/>
      <c r="B3342" s="44"/>
      <c r="C3342" s="297" t="s">
        <v>6939</v>
      </c>
      <c r="D3342" s="297" t="s">
        <v>222</v>
      </c>
      <c r="E3342" s="38"/>
      <c r="F3342" s="38"/>
      <c r="G3342" s="38"/>
      <c r="H3342" s="44"/>
    </row>
    <row r="3343" s="2" customFormat="1" ht="16.8" customHeight="1">
      <c r="A3343" s="38"/>
      <c r="B3343" s="44"/>
      <c r="C3343" s="298" t="s">
        <v>239</v>
      </c>
      <c r="D3343" s="299" t="s">
        <v>239</v>
      </c>
      <c r="E3343" s="300" t="s">
        <v>19</v>
      </c>
      <c r="F3343" s="301">
        <v>2010</v>
      </c>
      <c r="G3343" s="38"/>
      <c r="H3343" s="44"/>
    </row>
    <row r="3344" s="2" customFormat="1" ht="16.8" customHeight="1">
      <c r="A3344" s="38"/>
      <c r="B3344" s="44"/>
      <c r="C3344" s="302" t="s">
        <v>239</v>
      </c>
      <c r="D3344" s="302" t="s">
        <v>6252</v>
      </c>
      <c r="E3344" s="17" t="s">
        <v>19</v>
      </c>
      <c r="F3344" s="303">
        <v>2010</v>
      </c>
      <c r="G3344" s="38"/>
      <c r="H3344" s="44"/>
    </row>
    <row r="3345" s="2" customFormat="1" ht="16.8" customHeight="1">
      <c r="A3345" s="38"/>
      <c r="B3345" s="44"/>
      <c r="C3345" s="298" t="s">
        <v>306</v>
      </c>
      <c r="D3345" s="299" t="s">
        <v>306</v>
      </c>
      <c r="E3345" s="300" t="s">
        <v>19</v>
      </c>
      <c r="F3345" s="301">
        <v>1340</v>
      </c>
      <c r="G3345" s="38"/>
      <c r="H3345" s="44"/>
    </row>
    <row r="3346" s="2" customFormat="1" ht="16.8" customHeight="1">
      <c r="A3346" s="38"/>
      <c r="B3346" s="44"/>
      <c r="C3346" s="302" t="s">
        <v>306</v>
      </c>
      <c r="D3346" s="302" t="s">
        <v>6254</v>
      </c>
      <c r="E3346" s="17" t="s">
        <v>19</v>
      </c>
      <c r="F3346" s="303">
        <v>1340</v>
      </c>
      <c r="G3346" s="38"/>
      <c r="H3346" s="44"/>
    </row>
    <row r="3347" s="2" customFormat="1" ht="16.8" customHeight="1">
      <c r="A3347" s="38"/>
      <c r="B3347" s="44"/>
      <c r="C3347" s="298" t="s">
        <v>317</v>
      </c>
      <c r="D3347" s="299" t="s">
        <v>317</v>
      </c>
      <c r="E3347" s="300" t="s">
        <v>19</v>
      </c>
      <c r="F3347" s="301">
        <v>670</v>
      </c>
      <c r="G3347" s="38"/>
      <c r="H3347" s="44"/>
    </row>
    <row r="3348" s="2" customFormat="1" ht="16.8" customHeight="1">
      <c r="A3348" s="38"/>
      <c r="B3348" s="44"/>
      <c r="C3348" s="302" t="s">
        <v>317</v>
      </c>
      <c r="D3348" s="302" t="s">
        <v>6256</v>
      </c>
      <c r="E3348" s="17" t="s">
        <v>19</v>
      </c>
      <c r="F3348" s="303">
        <v>670</v>
      </c>
      <c r="G3348" s="38"/>
      <c r="H3348" s="44"/>
    </row>
    <row r="3349" s="2" customFormat="1" ht="16.8" customHeight="1">
      <c r="A3349" s="38"/>
      <c r="B3349" s="44"/>
      <c r="C3349" s="298" t="s">
        <v>325</v>
      </c>
      <c r="D3349" s="299" t="s">
        <v>325</v>
      </c>
      <c r="E3349" s="300" t="s">
        <v>19</v>
      </c>
      <c r="F3349" s="301">
        <v>1340</v>
      </c>
      <c r="G3349" s="38"/>
      <c r="H3349" s="44"/>
    </row>
    <row r="3350" s="2" customFormat="1" ht="16.8" customHeight="1">
      <c r="A3350" s="38"/>
      <c r="B3350" s="44"/>
      <c r="C3350" s="302" t="s">
        <v>325</v>
      </c>
      <c r="D3350" s="302" t="s">
        <v>6258</v>
      </c>
      <c r="E3350" s="17" t="s">
        <v>19</v>
      </c>
      <c r="F3350" s="303">
        <v>1340</v>
      </c>
      <c r="G3350" s="38"/>
      <c r="H3350" s="44"/>
    </row>
    <row r="3351" s="2" customFormat="1" ht="16.8" customHeight="1">
      <c r="A3351" s="38"/>
      <c r="B3351" s="44"/>
      <c r="C3351" s="298" t="s">
        <v>334</v>
      </c>
      <c r="D3351" s="299" t="s">
        <v>334</v>
      </c>
      <c r="E3351" s="300" t="s">
        <v>19</v>
      </c>
      <c r="F3351" s="301">
        <v>670</v>
      </c>
      <c r="G3351" s="38"/>
      <c r="H3351" s="44"/>
    </row>
    <row r="3352" s="2" customFormat="1" ht="16.8" customHeight="1">
      <c r="A3352" s="38"/>
      <c r="B3352" s="44"/>
      <c r="C3352" s="302" t="s">
        <v>334</v>
      </c>
      <c r="D3352" s="302" t="s">
        <v>6260</v>
      </c>
      <c r="E3352" s="17" t="s">
        <v>19</v>
      </c>
      <c r="F3352" s="303">
        <v>670</v>
      </c>
      <c r="G3352" s="38"/>
      <c r="H3352" s="44"/>
    </row>
    <row r="3353" s="2" customFormat="1" ht="16.8" customHeight="1">
      <c r="A3353" s="38"/>
      <c r="B3353" s="44"/>
      <c r="C3353" s="298" t="s">
        <v>1689</v>
      </c>
      <c r="D3353" s="299" t="s">
        <v>1689</v>
      </c>
      <c r="E3353" s="300" t="s">
        <v>19</v>
      </c>
      <c r="F3353" s="301">
        <v>1340</v>
      </c>
      <c r="G3353" s="38"/>
      <c r="H3353" s="44"/>
    </row>
    <row r="3354" s="2" customFormat="1" ht="16.8" customHeight="1">
      <c r="A3354" s="38"/>
      <c r="B3354" s="44"/>
      <c r="C3354" s="302" t="s">
        <v>1689</v>
      </c>
      <c r="D3354" s="302" t="s">
        <v>6262</v>
      </c>
      <c r="E3354" s="17" t="s">
        <v>19</v>
      </c>
      <c r="F3354" s="303">
        <v>1340</v>
      </c>
      <c r="G3354" s="38"/>
      <c r="H3354" s="44"/>
    </row>
    <row r="3355" s="2" customFormat="1" ht="16.8" customHeight="1">
      <c r="A3355" s="38"/>
      <c r="B3355" s="44"/>
      <c r="C3355" s="304" t="s">
        <v>6864</v>
      </c>
      <c r="D3355" s="38"/>
      <c r="E3355" s="38"/>
      <c r="F3355" s="38"/>
      <c r="G3355" s="38"/>
      <c r="H3355" s="44"/>
    </row>
    <row r="3356" s="2" customFormat="1" ht="16.8" customHeight="1">
      <c r="A3356" s="38"/>
      <c r="B3356" s="44"/>
      <c r="C3356" s="302" t="s">
        <v>538</v>
      </c>
      <c r="D3356" s="302" t="s">
        <v>6937</v>
      </c>
      <c r="E3356" s="17" t="s">
        <v>293</v>
      </c>
      <c r="F3356" s="303">
        <v>2010</v>
      </c>
      <c r="G3356" s="38"/>
      <c r="H3356" s="44"/>
    </row>
    <row r="3357" s="2" customFormat="1" ht="16.8" customHeight="1">
      <c r="A3357" s="38"/>
      <c r="B3357" s="44"/>
      <c r="C3357" s="298" t="s">
        <v>1637</v>
      </c>
      <c r="D3357" s="299" t="s">
        <v>1637</v>
      </c>
      <c r="E3357" s="300" t="s">
        <v>19</v>
      </c>
      <c r="F3357" s="301">
        <v>670</v>
      </c>
      <c r="G3357" s="38"/>
      <c r="H3357" s="44"/>
    </row>
    <row r="3358" s="2" customFormat="1" ht="16.8" customHeight="1">
      <c r="A3358" s="38"/>
      <c r="B3358" s="44"/>
      <c r="C3358" s="302" t="s">
        <v>1637</v>
      </c>
      <c r="D3358" s="302" t="s">
        <v>6263</v>
      </c>
      <c r="E3358" s="17" t="s">
        <v>19</v>
      </c>
      <c r="F3358" s="303">
        <v>670</v>
      </c>
      <c r="G3358" s="38"/>
      <c r="H3358" s="44"/>
    </row>
    <row r="3359" s="2" customFormat="1" ht="16.8" customHeight="1">
      <c r="A3359" s="38"/>
      <c r="B3359" s="44"/>
      <c r="C3359" s="304" t="s">
        <v>6864</v>
      </c>
      <c r="D3359" s="38"/>
      <c r="E3359" s="38"/>
      <c r="F3359" s="38"/>
      <c r="G3359" s="38"/>
      <c r="H3359" s="44"/>
    </row>
    <row r="3360" s="2" customFormat="1" ht="16.8" customHeight="1">
      <c r="A3360" s="38"/>
      <c r="B3360" s="44"/>
      <c r="C3360" s="302" t="s">
        <v>538</v>
      </c>
      <c r="D3360" s="302" t="s">
        <v>6937</v>
      </c>
      <c r="E3360" s="17" t="s">
        <v>293</v>
      </c>
      <c r="F3360" s="303">
        <v>2010</v>
      </c>
      <c r="G3360" s="38"/>
      <c r="H3360" s="44"/>
    </row>
    <row r="3361" s="2" customFormat="1" ht="16.8" customHeight="1">
      <c r="A3361" s="38"/>
      <c r="B3361" s="44"/>
      <c r="C3361" s="298" t="s">
        <v>1692</v>
      </c>
      <c r="D3361" s="299" t="s">
        <v>1692</v>
      </c>
      <c r="E3361" s="300" t="s">
        <v>19</v>
      </c>
      <c r="F3361" s="301">
        <v>2010</v>
      </c>
      <c r="G3361" s="38"/>
      <c r="H3361" s="44"/>
    </row>
    <row r="3362" s="2" customFormat="1" ht="16.8" customHeight="1">
      <c r="A3362" s="38"/>
      <c r="B3362" s="44"/>
      <c r="C3362" s="302" t="s">
        <v>1692</v>
      </c>
      <c r="D3362" s="302" t="s">
        <v>1693</v>
      </c>
      <c r="E3362" s="17" t="s">
        <v>19</v>
      </c>
      <c r="F3362" s="303">
        <v>2010</v>
      </c>
      <c r="G3362" s="38"/>
      <c r="H3362" s="44"/>
    </row>
    <row r="3363" s="2" customFormat="1" ht="26.4" customHeight="1">
      <c r="A3363" s="38"/>
      <c r="B3363" s="44"/>
      <c r="C3363" s="297" t="s">
        <v>6940</v>
      </c>
      <c r="D3363" s="297" t="s">
        <v>225</v>
      </c>
      <c r="E3363" s="38"/>
      <c r="F3363" s="38"/>
      <c r="G3363" s="38"/>
      <c r="H3363" s="44"/>
    </row>
    <row r="3364" s="2" customFormat="1" ht="16.8" customHeight="1">
      <c r="A3364" s="38"/>
      <c r="B3364" s="44"/>
      <c r="C3364" s="298" t="s">
        <v>239</v>
      </c>
      <c r="D3364" s="299" t="s">
        <v>239</v>
      </c>
      <c r="E3364" s="300" t="s">
        <v>19</v>
      </c>
      <c r="F3364" s="301">
        <v>433.85000000000002</v>
      </c>
      <c r="G3364" s="38"/>
      <c r="H3364" s="44"/>
    </row>
    <row r="3365" s="2" customFormat="1" ht="16.8" customHeight="1">
      <c r="A3365" s="38"/>
      <c r="B3365" s="44"/>
      <c r="C3365" s="302" t="s">
        <v>239</v>
      </c>
      <c r="D3365" s="302" t="s">
        <v>6271</v>
      </c>
      <c r="E3365" s="17" t="s">
        <v>19</v>
      </c>
      <c r="F3365" s="303">
        <v>433.85000000000002</v>
      </c>
      <c r="G3365" s="38"/>
      <c r="H3365" s="44"/>
    </row>
    <row r="3366" s="2" customFormat="1" ht="16.8" customHeight="1">
      <c r="A3366" s="38"/>
      <c r="B3366" s="44"/>
      <c r="C3366" s="298" t="s">
        <v>306</v>
      </c>
      <c r="D3366" s="299" t="s">
        <v>306</v>
      </c>
      <c r="E3366" s="300" t="s">
        <v>19</v>
      </c>
      <c r="F3366" s="301">
        <v>58</v>
      </c>
      <c r="G3366" s="38"/>
      <c r="H3366" s="44"/>
    </row>
    <row r="3367" s="2" customFormat="1" ht="16.8" customHeight="1">
      <c r="A3367" s="38"/>
      <c r="B3367" s="44"/>
      <c r="C3367" s="302" t="s">
        <v>306</v>
      </c>
      <c r="D3367" s="302" t="s">
        <v>6276</v>
      </c>
      <c r="E3367" s="17" t="s">
        <v>19</v>
      </c>
      <c r="F3367" s="303">
        <v>58</v>
      </c>
      <c r="G3367" s="38"/>
      <c r="H3367" s="44"/>
    </row>
    <row r="3368" s="2" customFormat="1" ht="16.8" customHeight="1">
      <c r="A3368" s="38"/>
      <c r="B3368" s="44"/>
      <c r="C3368" s="298" t="s">
        <v>1749</v>
      </c>
      <c r="D3368" s="299" t="s">
        <v>1749</v>
      </c>
      <c r="E3368" s="300" t="s">
        <v>19</v>
      </c>
      <c r="F3368" s="301">
        <v>522</v>
      </c>
      <c r="G3368" s="38"/>
      <c r="H3368" s="44"/>
    </row>
    <row r="3369" s="2" customFormat="1" ht="16.8" customHeight="1">
      <c r="A3369" s="38"/>
      <c r="B3369" s="44"/>
      <c r="C3369" s="302" t="s">
        <v>1749</v>
      </c>
      <c r="D3369" s="302" t="s">
        <v>6392</v>
      </c>
      <c r="E3369" s="17" t="s">
        <v>19</v>
      </c>
      <c r="F3369" s="303">
        <v>522</v>
      </c>
      <c r="G3369" s="38"/>
      <c r="H3369" s="44"/>
    </row>
    <row r="3370" s="2" customFormat="1" ht="16.8" customHeight="1">
      <c r="A3370" s="38"/>
      <c r="B3370" s="44"/>
      <c r="C3370" s="298" t="s">
        <v>317</v>
      </c>
      <c r="D3370" s="299" t="s">
        <v>317</v>
      </c>
      <c r="E3370" s="300" t="s">
        <v>19</v>
      </c>
      <c r="F3370" s="301">
        <v>30</v>
      </c>
      <c r="G3370" s="38"/>
      <c r="H3370" s="44"/>
    </row>
    <row r="3371" s="2" customFormat="1" ht="16.8" customHeight="1">
      <c r="A3371" s="38"/>
      <c r="B3371" s="44"/>
      <c r="C3371" s="302" t="s">
        <v>317</v>
      </c>
      <c r="D3371" s="302" t="s">
        <v>6281</v>
      </c>
      <c r="E3371" s="17" t="s">
        <v>19</v>
      </c>
      <c r="F3371" s="303">
        <v>30</v>
      </c>
      <c r="G3371" s="38"/>
      <c r="H3371" s="44"/>
    </row>
    <row r="3372" s="2" customFormat="1" ht="16.8" customHeight="1">
      <c r="A3372" s="38"/>
      <c r="B3372" s="44"/>
      <c r="C3372" s="298" t="s">
        <v>702</v>
      </c>
      <c r="D3372" s="299" t="s">
        <v>702</v>
      </c>
      <c r="E3372" s="300" t="s">
        <v>19</v>
      </c>
      <c r="F3372" s="301">
        <v>270</v>
      </c>
      <c r="G3372" s="38"/>
      <c r="H3372" s="44"/>
    </row>
    <row r="3373" s="2" customFormat="1" ht="16.8" customHeight="1">
      <c r="A3373" s="38"/>
      <c r="B3373" s="44"/>
      <c r="C3373" s="302" t="s">
        <v>702</v>
      </c>
      <c r="D3373" s="302" t="s">
        <v>6397</v>
      </c>
      <c r="E3373" s="17" t="s">
        <v>19</v>
      </c>
      <c r="F3373" s="303">
        <v>270</v>
      </c>
      <c r="G3373" s="38"/>
      <c r="H3373" s="44"/>
    </row>
    <row r="3374" s="2" customFormat="1" ht="16.8" customHeight="1">
      <c r="A3374" s="38"/>
      <c r="B3374" s="44"/>
      <c r="C3374" s="298" t="s">
        <v>709</v>
      </c>
      <c r="D3374" s="299" t="s">
        <v>709</v>
      </c>
      <c r="E3374" s="300" t="s">
        <v>19</v>
      </c>
      <c r="F3374" s="301">
        <v>36</v>
      </c>
      <c r="G3374" s="38"/>
      <c r="H3374" s="44"/>
    </row>
    <row r="3375" s="2" customFormat="1" ht="16.8" customHeight="1">
      <c r="A3375" s="38"/>
      <c r="B3375" s="44"/>
      <c r="C3375" s="302" t="s">
        <v>709</v>
      </c>
      <c r="D3375" s="302" t="s">
        <v>6402</v>
      </c>
      <c r="E3375" s="17" t="s">
        <v>19</v>
      </c>
      <c r="F3375" s="303">
        <v>36</v>
      </c>
      <c r="G3375" s="38"/>
      <c r="H3375" s="44"/>
    </row>
    <row r="3376" s="2" customFormat="1" ht="16.8" customHeight="1">
      <c r="A3376" s="38"/>
      <c r="B3376" s="44"/>
      <c r="C3376" s="298" t="s">
        <v>716</v>
      </c>
      <c r="D3376" s="299" t="s">
        <v>716</v>
      </c>
      <c r="E3376" s="300" t="s">
        <v>19</v>
      </c>
      <c r="F3376" s="301">
        <v>9</v>
      </c>
      <c r="G3376" s="38"/>
      <c r="H3376" s="44"/>
    </row>
    <row r="3377" s="2" customFormat="1" ht="16.8" customHeight="1">
      <c r="A3377" s="38"/>
      <c r="B3377" s="44"/>
      <c r="C3377" s="302" t="s">
        <v>716</v>
      </c>
      <c r="D3377" s="302" t="s">
        <v>6407</v>
      </c>
      <c r="E3377" s="17" t="s">
        <v>19</v>
      </c>
      <c r="F3377" s="303">
        <v>9</v>
      </c>
      <c r="G3377" s="38"/>
      <c r="H3377" s="44"/>
    </row>
    <row r="3378" s="2" customFormat="1" ht="16.8" customHeight="1">
      <c r="A3378" s="38"/>
      <c r="B3378" s="44"/>
      <c r="C3378" s="298" t="s">
        <v>1644</v>
      </c>
      <c r="D3378" s="299" t="s">
        <v>1644</v>
      </c>
      <c r="E3378" s="300" t="s">
        <v>19</v>
      </c>
      <c r="F3378" s="301">
        <v>243</v>
      </c>
      <c r="G3378" s="38"/>
      <c r="H3378" s="44"/>
    </row>
    <row r="3379" s="2" customFormat="1" ht="16.8" customHeight="1">
      <c r="A3379" s="38"/>
      <c r="B3379" s="44"/>
      <c r="C3379" s="302" t="s">
        <v>1644</v>
      </c>
      <c r="D3379" s="302" t="s">
        <v>6412</v>
      </c>
      <c r="E3379" s="17" t="s">
        <v>19</v>
      </c>
      <c r="F3379" s="303">
        <v>243</v>
      </c>
      <c r="G3379" s="38"/>
      <c r="H3379" s="44"/>
    </row>
    <row r="3380" s="2" customFormat="1" ht="16.8" customHeight="1">
      <c r="A3380" s="38"/>
      <c r="B3380" s="44"/>
      <c r="C3380" s="298" t="s">
        <v>728</v>
      </c>
      <c r="D3380" s="299" t="s">
        <v>728</v>
      </c>
      <c r="E3380" s="300" t="s">
        <v>19</v>
      </c>
      <c r="F3380" s="301">
        <v>54</v>
      </c>
      <c r="G3380" s="38"/>
      <c r="H3380" s="44"/>
    </row>
    <row r="3381" s="2" customFormat="1" ht="16.8" customHeight="1">
      <c r="A3381" s="38"/>
      <c r="B3381" s="44"/>
      <c r="C3381" s="302" t="s">
        <v>728</v>
      </c>
      <c r="D3381" s="302" t="s">
        <v>6417</v>
      </c>
      <c r="E3381" s="17" t="s">
        <v>19</v>
      </c>
      <c r="F3381" s="303">
        <v>54</v>
      </c>
      <c r="G3381" s="38"/>
      <c r="H3381" s="44"/>
    </row>
    <row r="3382" s="2" customFormat="1" ht="16.8" customHeight="1">
      <c r="A3382" s="38"/>
      <c r="B3382" s="44"/>
      <c r="C3382" s="298" t="s">
        <v>1779</v>
      </c>
      <c r="D3382" s="299" t="s">
        <v>1779</v>
      </c>
      <c r="E3382" s="300" t="s">
        <v>19</v>
      </c>
      <c r="F3382" s="301">
        <v>522</v>
      </c>
      <c r="G3382" s="38"/>
      <c r="H3382" s="44"/>
    </row>
    <row r="3383" s="2" customFormat="1" ht="16.8" customHeight="1">
      <c r="A3383" s="38"/>
      <c r="B3383" s="44"/>
      <c r="C3383" s="302" t="s">
        <v>1779</v>
      </c>
      <c r="D3383" s="302" t="s">
        <v>6392</v>
      </c>
      <c r="E3383" s="17" t="s">
        <v>19</v>
      </c>
      <c r="F3383" s="303">
        <v>522</v>
      </c>
      <c r="G3383" s="38"/>
      <c r="H3383" s="44"/>
    </row>
    <row r="3384" s="2" customFormat="1" ht="16.8" customHeight="1">
      <c r="A3384" s="38"/>
      <c r="B3384" s="44"/>
      <c r="C3384" s="298" t="s">
        <v>1646</v>
      </c>
      <c r="D3384" s="299" t="s">
        <v>1646</v>
      </c>
      <c r="E3384" s="300" t="s">
        <v>19</v>
      </c>
      <c r="F3384" s="301">
        <v>270</v>
      </c>
      <c r="G3384" s="38"/>
      <c r="H3384" s="44"/>
    </row>
    <row r="3385" s="2" customFormat="1" ht="16.8" customHeight="1">
      <c r="A3385" s="38"/>
      <c r="B3385" s="44"/>
      <c r="C3385" s="302" t="s">
        <v>1646</v>
      </c>
      <c r="D3385" s="302" t="s">
        <v>6397</v>
      </c>
      <c r="E3385" s="17" t="s">
        <v>19</v>
      </c>
      <c r="F3385" s="303">
        <v>270</v>
      </c>
      <c r="G3385" s="38"/>
      <c r="H3385" s="44"/>
    </row>
    <row r="3386" s="2" customFormat="1" ht="16.8" customHeight="1">
      <c r="A3386" s="38"/>
      <c r="B3386" s="44"/>
      <c r="C3386" s="298" t="s">
        <v>751</v>
      </c>
      <c r="D3386" s="299" t="s">
        <v>751</v>
      </c>
      <c r="E3386" s="300" t="s">
        <v>19</v>
      </c>
      <c r="F3386" s="301">
        <v>36</v>
      </c>
      <c r="G3386" s="38"/>
      <c r="H3386" s="44"/>
    </row>
    <row r="3387" s="2" customFormat="1" ht="16.8" customHeight="1">
      <c r="A3387" s="38"/>
      <c r="B3387" s="44"/>
      <c r="C3387" s="302" t="s">
        <v>751</v>
      </c>
      <c r="D3387" s="302" t="s">
        <v>6402</v>
      </c>
      <c r="E3387" s="17" t="s">
        <v>19</v>
      </c>
      <c r="F3387" s="303">
        <v>36</v>
      </c>
      <c r="G3387" s="38"/>
      <c r="H3387" s="44"/>
    </row>
    <row r="3388" s="2" customFormat="1" ht="16.8" customHeight="1">
      <c r="A3388" s="38"/>
      <c r="B3388" s="44"/>
      <c r="C3388" s="298" t="s">
        <v>761</v>
      </c>
      <c r="D3388" s="299" t="s">
        <v>761</v>
      </c>
      <c r="E3388" s="300" t="s">
        <v>19</v>
      </c>
      <c r="F3388" s="301">
        <v>9</v>
      </c>
      <c r="G3388" s="38"/>
      <c r="H3388" s="44"/>
    </row>
    <row r="3389" s="2" customFormat="1" ht="16.8" customHeight="1">
      <c r="A3389" s="38"/>
      <c r="B3389" s="44"/>
      <c r="C3389" s="302" t="s">
        <v>761</v>
      </c>
      <c r="D3389" s="302" t="s">
        <v>6407</v>
      </c>
      <c r="E3389" s="17" t="s">
        <v>19</v>
      </c>
      <c r="F3389" s="303">
        <v>9</v>
      </c>
      <c r="G3389" s="38"/>
      <c r="H3389" s="44"/>
    </row>
    <row r="3390" s="2" customFormat="1" ht="16.8" customHeight="1">
      <c r="A3390" s="38"/>
      <c r="B3390" s="44"/>
      <c r="C3390" s="298" t="s">
        <v>2071</v>
      </c>
      <c r="D3390" s="299" t="s">
        <v>2071</v>
      </c>
      <c r="E3390" s="300" t="s">
        <v>19</v>
      </c>
      <c r="F3390" s="301">
        <v>243</v>
      </c>
      <c r="G3390" s="38"/>
      <c r="H3390" s="44"/>
    </row>
    <row r="3391" s="2" customFormat="1" ht="16.8" customHeight="1">
      <c r="A3391" s="38"/>
      <c r="B3391" s="44"/>
      <c r="C3391" s="302" t="s">
        <v>2071</v>
      </c>
      <c r="D3391" s="302" t="s">
        <v>6412</v>
      </c>
      <c r="E3391" s="17" t="s">
        <v>19</v>
      </c>
      <c r="F3391" s="303">
        <v>243</v>
      </c>
      <c r="G3391" s="38"/>
      <c r="H3391" s="44"/>
    </row>
    <row r="3392" s="2" customFormat="1" ht="16.8" customHeight="1">
      <c r="A3392" s="38"/>
      <c r="B3392" s="44"/>
      <c r="C3392" s="298" t="s">
        <v>325</v>
      </c>
      <c r="D3392" s="299" t="s">
        <v>325</v>
      </c>
      <c r="E3392" s="300" t="s">
        <v>19</v>
      </c>
      <c r="F3392" s="301">
        <v>4</v>
      </c>
      <c r="G3392" s="38"/>
      <c r="H3392" s="44"/>
    </row>
    <row r="3393" s="2" customFormat="1" ht="16.8" customHeight="1">
      <c r="A3393" s="38"/>
      <c r="B3393" s="44"/>
      <c r="C3393" s="302" t="s">
        <v>325</v>
      </c>
      <c r="D3393" s="302" t="s">
        <v>6286</v>
      </c>
      <c r="E3393" s="17" t="s">
        <v>19</v>
      </c>
      <c r="F3393" s="303">
        <v>4</v>
      </c>
      <c r="G3393" s="38"/>
      <c r="H3393" s="44"/>
    </row>
    <row r="3394" s="2" customFormat="1" ht="16.8" customHeight="1">
      <c r="A3394" s="38"/>
      <c r="B3394" s="44"/>
      <c r="C3394" s="298" t="s">
        <v>773</v>
      </c>
      <c r="D3394" s="299" t="s">
        <v>773</v>
      </c>
      <c r="E3394" s="300" t="s">
        <v>19</v>
      </c>
      <c r="F3394" s="301">
        <v>54</v>
      </c>
      <c r="G3394" s="38"/>
      <c r="H3394" s="44"/>
    </row>
    <row r="3395" s="2" customFormat="1" ht="16.8" customHeight="1">
      <c r="A3395" s="38"/>
      <c r="B3395" s="44"/>
      <c r="C3395" s="302" t="s">
        <v>773</v>
      </c>
      <c r="D3395" s="302" t="s">
        <v>6417</v>
      </c>
      <c r="E3395" s="17" t="s">
        <v>19</v>
      </c>
      <c r="F3395" s="303">
        <v>54</v>
      </c>
      <c r="G3395" s="38"/>
      <c r="H3395" s="44"/>
    </row>
    <row r="3396" s="2" customFormat="1" ht="16.8" customHeight="1">
      <c r="A3396" s="38"/>
      <c r="B3396" s="44"/>
      <c r="C3396" s="298" t="s">
        <v>780</v>
      </c>
      <c r="D3396" s="299" t="s">
        <v>780</v>
      </c>
      <c r="E3396" s="300" t="s">
        <v>19</v>
      </c>
      <c r="F3396" s="301">
        <v>765</v>
      </c>
      <c r="G3396" s="38"/>
      <c r="H3396" s="44"/>
    </row>
    <row r="3397" s="2" customFormat="1" ht="16.8" customHeight="1">
      <c r="A3397" s="38"/>
      <c r="B3397" s="44"/>
      <c r="C3397" s="302" t="s">
        <v>780</v>
      </c>
      <c r="D3397" s="302" t="s">
        <v>6446</v>
      </c>
      <c r="E3397" s="17" t="s">
        <v>19</v>
      </c>
      <c r="F3397" s="303">
        <v>765</v>
      </c>
      <c r="G3397" s="38"/>
      <c r="H3397" s="44"/>
    </row>
    <row r="3398" s="2" customFormat="1" ht="16.8" customHeight="1">
      <c r="A3398" s="38"/>
      <c r="B3398" s="44"/>
      <c r="C3398" s="298" t="s">
        <v>788</v>
      </c>
      <c r="D3398" s="299" t="s">
        <v>788</v>
      </c>
      <c r="E3398" s="300" t="s">
        <v>19</v>
      </c>
      <c r="F3398" s="301">
        <v>324</v>
      </c>
      <c r="G3398" s="38"/>
      <c r="H3398" s="44"/>
    </row>
    <row r="3399" s="2" customFormat="1" ht="16.8" customHeight="1">
      <c r="A3399" s="38"/>
      <c r="B3399" s="44"/>
      <c r="C3399" s="302" t="s">
        <v>788</v>
      </c>
      <c r="D3399" s="302" t="s">
        <v>6451</v>
      </c>
      <c r="E3399" s="17" t="s">
        <v>19</v>
      </c>
      <c r="F3399" s="303">
        <v>324</v>
      </c>
      <c r="G3399" s="38"/>
      <c r="H3399" s="44"/>
    </row>
    <row r="3400" s="2" customFormat="1" ht="16.8" customHeight="1">
      <c r="A3400" s="38"/>
      <c r="B3400" s="44"/>
      <c r="C3400" s="298" t="s">
        <v>799</v>
      </c>
      <c r="D3400" s="299" t="s">
        <v>799</v>
      </c>
      <c r="E3400" s="300" t="s">
        <v>19</v>
      </c>
      <c r="F3400" s="301">
        <v>36</v>
      </c>
      <c r="G3400" s="38"/>
      <c r="H3400" s="44"/>
    </row>
    <row r="3401" s="2" customFormat="1" ht="16.8" customHeight="1">
      <c r="A3401" s="38"/>
      <c r="B3401" s="44"/>
      <c r="C3401" s="302" t="s">
        <v>799</v>
      </c>
      <c r="D3401" s="302" t="s">
        <v>6402</v>
      </c>
      <c r="E3401" s="17" t="s">
        <v>19</v>
      </c>
      <c r="F3401" s="303">
        <v>36</v>
      </c>
      <c r="G3401" s="38"/>
      <c r="H3401" s="44"/>
    </row>
    <row r="3402" s="2" customFormat="1" ht="16.8" customHeight="1">
      <c r="A3402" s="38"/>
      <c r="B3402" s="44"/>
      <c r="C3402" s="298" t="s">
        <v>806</v>
      </c>
      <c r="D3402" s="299" t="s">
        <v>806</v>
      </c>
      <c r="E3402" s="300" t="s">
        <v>19</v>
      </c>
      <c r="F3402" s="301">
        <v>9</v>
      </c>
      <c r="G3402" s="38"/>
      <c r="H3402" s="44"/>
    </row>
    <row r="3403" s="2" customFormat="1" ht="16.8" customHeight="1">
      <c r="A3403" s="38"/>
      <c r="B3403" s="44"/>
      <c r="C3403" s="302" t="s">
        <v>806</v>
      </c>
      <c r="D3403" s="302" t="s">
        <v>6407</v>
      </c>
      <c r="E3403" s="17" t="s">
        <v>19</v>
      </c>
      <c r="F3403" s="303">
        <v>9</v>
      </c>
      <c r="G3403" s="38"/>
      <c r="H3403" s="44"/>
    </row>
    <row r="3404" s="2" customFormat="1" ht="16.8" customHeight="1">
      <c r="A3404" s="38"/>
      <c r="B3404" s="44"/>
      <c r="C3404" s="298" t="s">
        <v>1845</v>
      </c>
      <c r="D3404" s="299" t="s">
        <v>1845</v>
      </c>
      <c r="E3404" s="300" t="s">
        <v>19</v>
      </c>
      <c r="F3404" s="301">
        <v>2169.25</v>
      </c>
      <c r="G3404" s="38"/>
      <c r="H3404" s="44"/>
    </row>
    <row r="3405" s="2" customFormat="1" ht="16.8" customHeight="1">
      <c r="A3405" s="38"/>
      <c r="B3405" s="44"/>
      <c r="C3405" s="302" t="s">
        <v>1845</v>
      </c>
      <c r="D3405" s="302" t="s">
        <v>6464</v>
      </c>
      <c r="E3405" s="17" t="s">
        <v>19</v>
      </c>
      <c r="F3405" s="303">
        <v>2169.25</v>
      </c>
      <c r="G3405" s="38"/>
      <c r="H3405" s="44"/>
    </row>
    <row r="3406" s="2" customFormat="1" ht="16.8" customHeight="1">
      <c r="A3406" s="38"/>
      <c r="B3406" s="44"/>
      <c r="C3406" s="298" t="s">
        <v>825</v>
      </c>
      <c r="D3406" s="299" t="s">
        <v>825</v>
      </c>
      <c r="E3406" s="300" t="s">
        <v>19</v>
      </c>
      <c r="F3406" s="301">
        <v>50.930999999999997</v>
      </c>
      <c r="G3406" s="38"/>
      <c r="H3406" s="44"/>
    </row>
    <row r="3407" s="2" customFormat="1" ht="16.8" customHeight="1">
      <c r="A3407" s="38"/>
      <c r="B3407" s="44"/>
      <c r="C3407" s="302" t="s">
        <v>825</v>
      </c>
      <c r="D3407" s="302" t="s">
        <v>6469</v>
      </c>
      <c r="E3407" s="17" t="s">
        <v>19</v>
      </c>
      <c r="F3407" s="303">
        <v>50.930999999999997</v>
      </c>
      <c r="G3407" s="38"/>
      <c r="H3407" s="44"/>
    </row>
    <row r="3408" s="2" customFormat="1" ht="16.8" customHeight="1">
      <c r="A3408" s="38"/>
      <c r="B3408" s="44"/>
      <c r="C3408" s="298" t="s">
        <v>334</v>
      </c>
      <c r="D3408" s="299" t="s">
        <v>334</v>
      </c>
      <c r="E3408" s="300" t="s">
        <v>19</v>
      </c>
      <c r="F3408" s="301">
        <v>1</v>
      </c>
      <c r="G3408" s="38"/>
      <c r="H3408" s="44"/>
    </row>
    <row r="3409" s="2" customFormat="1" ht="16.8" customHeight="1">
      <c r="A3409" s="38"/>
      <c r="B3409" s="44"/>
      <c r="C3409" s="302" t="s">
        <v>334</v>
      </c>
      <c r="D3409" s="302" t="s">
        <v>6291</v>
      </c>
      <c r="E3409" s="17" t="s">
        <v>19</v>
      </c>
      <c r="F3409" s="303">
        <v>1</v>
      </c>
      <c r="G3409" s="38"/>
      <c r="H3409" s="44"/>
    </row>
    <row r="3410" s="2" customFormat="1" ht="16.8" customHeight="1">
      <c r="A3410" s="38"/>
      <c r="B3410" s="44"/>
      <c r="C3410" s="298" t="s">
        <v>1689</v>
      </c>
      <c r="D3410" s="299" t="s">
        <v>1689</v>
      </c>
      <c r="E3410" s="300" t="s">
        <v>19</v>
      </c>
      <c r="F3410" s="301">
        <v>27</v>
      </c>
      <c r="G3410" s="38"/>
      <c r="H3410" s="44"/>
    </row>
    <row r="3411" s="2" customFormat="1" ht="16.8" customHeight="1">
      <c r="A3411" s="38"/>
      <c r="B3411" s="44"/>
      <c r="C3411" s="302" t="s">
        <v>1689</v>
      </c>
      <c r="D3411" s="302" t="s">
        <v>6296</v>
      </c>
      <c r="E3411" s="17" t="s">
        <v>19</v>
      </c>
      <c r="F3411" s="303">
        <v>27</v>
      </c>
      <c r="G3411" s="38"/>
      <c r="H3411" s="44"/>
    </row>
    <row r="3412" s="2" customFormat="1" ht="16.8" customHeight="1">
      <c r="A3412" s="38"/>
      <c r="B3412" s="44"/>
      <c r="C3412" s="298" t="s">
        <v>550</v>
      </c>
      <c r="D3412" s="299" t="s">
        <v>550</v>
      </c>
      <c r="E3412" s="300" t="s">
        <v>19</v>
      </c>
      <c r="F3412" s="301">
        <v>6</v>
      </c>
      <c r="G3412" s="38"/>
      <c r="H3412" s="44"/>
    </row>
    <row r="3413" s="2" customFormat="1" ht="16.8" customHeight="1">
      <c r="A3413" s="38"/>
      <c r="B3413" s="44"/>
      <c r="C3413" s="302" t="s">
        <v>550</v>
      </c>
      <c r="D3413" s="302" t="s">
        <v>6301</v>
      </c>
      <c r="E3413" s="17" t="s">
        <v>19</v>
      </c>
      <c r="F3413" s="303">
        <v>6</v>
      </c>
      <c r="G3413" s="38"/>
      <c r="H3413" s="44"/>
    </row>
    <row r="3414" s="2" customFormat="1" ht="16.8" customHeight="1">
      <c r="A3414" s="38"/>
      <c r="B3414" s="44"/>
      <c r="C3414" s="298" t="s">
        <v>1933</v>
      </c>
      <c r="D3414" s="299" t="s">
        <v>1933</v>
      </c>
      <c r="E3414" s="300" t="s">
        <v>19</v>
      </c>
      <c r="F3414" s="301">
        <v>85</v>
      </c>
      <c r="G3414" s="38"/>
      <c r="H3414" s="44"/>
    </row>
    <row r="3415" s="2" customFormat="1" ht="16.8" customHeight="1">
      <c r="A3415" s="38"/>
      <c r="B3415" s="44"/>
      <c r="C3415" s="302" t="s">
        <v>1933</v>
      </c>
      <c r="D3415" s="302" t="s">
        <v>6306</v>
      </c>
      <c r="E3415" s="17" t="s">
        <v>19</v>
      </c>
      <c r="F3415" s="303">
        <v>85</v>
      </c>
      <c r="G3415" s="38"/>
      <c r="H3415" s="44"/>
    </row>
    <row r="3416" s="2" customFormat="1" ht="16.8" customHeight="1">
      <c r="A3416" s="38"/>
      <c r="B3416" s="44"/>
      <c r="C3416" s="298" t="s">
        <v>358</v>
      </c>
      <c r="D3416" s="299" t="s">
        <v>358</v>
      </c>
      <c r="E3416" s="300" t="s">
        <v>19</v>
      </c>
      <c r="F3416" s="301">
        <v>36</v>
      </c>
      <c r="G3416" s="38"/>
      <c r="H3416" s="44"/>
    </row>
    <row r="3417" s="2" customFormat="1" ht="16.8" customHeight="1">
      <c r="A3417" s="38"/>
      <c r="B3417" s="44"/>
      <c r="C3417" s="302" t="s">
        <v>358</v>
      </c>
      <c r="D3417" s="302" t="s">
        <v>6311</v>
      </c>
      <c r="E3417" s="17" t="s">
        <v>19</v>
      </c>
      <c r="F3417" s="303">
        <v>36</v>
      </c>
      <c r="G3417" s="38"/>
      <c r="H3417" s="44"/>
    </row>
    <row r="3418" s="2" customFormat="1" ht="26.4" customHeight="1">
      <c r="A3418" s="38"/>
      <c r="B3418" s="44"/>
      <c r="C3418" s="297" t="s">
        <v>6941</v>
      </c>
      <c r="D3418" s="297" t="s">
        <v>228</v>
      </c>
      <c r="E3418" s="38"/>
      <c r="F3418" s="38"/>
      <c r="G3418" s="38"/>
      <c r="H3418" s="44"/>
    </row>
    <row r="3419" s="2" customFormat="1" ht="16.8" customHeight="1">
      <c r="A3419" s="38"/>
      <c r="B3419" s="44"/>
      <c r="C3419" s="298" t="s">
        <v>239</v>
      </c>
      <c r="D3419" s="299" t="s">
        <v>239</v>
      </c>
      <c r="E3419" s="300" t="s">
        <v>19</v>
      </c>
      <c r="F3419" s="301">
        <v>1</v>
      </c>
      <c r="G3419" s="38"/>
      <c r="H3419" s="44"/>
    </row>
    <row r="3420" s="2" customFormat="1" ht="16.8" customHeight="1">
      <c r="A3420" s="38"/>
      <c r="B3420" s="44"/>
      <c r="C3420" s="302" t="s">
        <v>239</v>
      </c>
      <c r="D3420" s="302" t="s">
        <v>6474</v>
      </c>
      <c r="E3420" s="17" t="s">
        <v>19</v>
      </c>
      <c r="F3420" s="303">
        <v>1</v>
      </c>
      <c r="G3420" s="38"/>
      <c r="H3420" s="44"/>
    </row>
    <row r="3421" s="2" customFormat="1" ht="26.4" customHeight="1">
      <c r="A3421" s="38"/>
      <c r="B3421" s="44"/>
      <c r="C3421" s="297" t="s">
        <v>6942</v>
      </c>
      <c r="D3421" s="297" t="s">
        <v>234</v>
      </c>
      <c r="E3421" s="38"/>
      <c r="F3421" s="38"/>
      <c r="G3421" s="38"/>
      <c r="H3421" s="44"/>
    </row>
    <row r="3422" s="2" customFormat="1" ht="16.8" customHeight="1">
      <c r="A3422" s="38"/>
      <c r="B3422" s="44"/>
      <c r="C3422" s="298" t="s">
        <v>239</v>
      </c>
      <c r="D3422" s="299" t="s">
        <v>239</v>
      </c>
      <c r="E3422" s="300" t="s">
        <v>19</v>
      </c>
      <c r="F3422" s="301">
        <v>2</v>
      </c>
      <c r="G3422" s="38"/>
      <c r="H3422" s="44"/>
    </row>
    <row r="3423" s="2" customFormat="1" ht="16.8" customHeight="1">
      <c r="A3423" s="38"/>
      <c r="B3423" s="44"/>
      <c r="C3423" s="302" t="s">
        <v>239</v>
      </c>
      <c r="D3423" s="302" t="s">
        <v>6481</v>
      </c>
      <c r="E3423" s="17" t="s">
        <v>19</v>
      </c>
      <c r="F3423" s="303">
        <v>2</v>
      </c>
      <c r="G3423" s="38"/>
      <c r="H3423" s="44"/>
    </row>
    <row r="3424" s="2" customFormat="1" ht="7.44" customHeight="1">
      <c r="A3424" s="38"/>
      <c r="B3424" s="166"/>
      <c r="C3424" s="167"/>
      <c r="D3424" s="167"/>
      <c r="E3424" s="167"/>
      <c r="F3424" s="167"/>
      <c r="G3424" s="167"/>
      <c r="H3424" s="44"/>
    </row>
    <row r="3425" s="2" customFormat="1">
      <c r="A3425" s="38"/>
      <c r="B3425" s="38"/>
      <c r="C3425" s="38"/>
      <c r="D3425" s="38"/>
      <c r="E3425" s="38"/>
      <c r="F3425" s="38"/>
      <c r="G3425" s="38"/>
      <c r="H3425" s="38"/>
    </row>
  </sheetData>
  <sheetProtection sheet="1" formatColumns="0" formatRows="0" objects="1" scenarios="1" spinCount="100000" saltValue="Gm+QTXvIzea8O+Cmk+SzpqHEoUR+sA/W5xbuCzDx10YvZV4Qktnkl9F95G8NP9kcIGDcXimBbjC2myjTSZ/1mA==" hashValue="m6Fjvokle2EIZeFUbVNaroxo6rU29evpK6kPkomTxLICk8NEOg9elCdjL6Yf1gn/ZEONKQKIkueJdZ/7Kf9cnQ==" algorithmName="SHA-512" password="CC35"/>
  <mergeCells count="2">
    <mergeCell ref="D5:F5"/>
    <mergeCell ref="D6:F6"/>
  </mergeCells>
  <pageSetup paperSize="9" orientation="landscape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95</v>
      </c>
    </row>
    <row r="3" hidden="1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20"/>
      <c r="AT3" s="17" t="s">
        <v>78</v>
      </c>
    </row>
    <row r="4" hidden="1" s="1" customFormat="1" ht="24.96" customHeight="1">
      <c r="B4" s="20"/>
      <c r="D4" s="141" t="s">
        <v>240</v>
      </c>
      <c r="L4" s="20"/>
      <c r="M4" s="142" t="s">
        <v>10</v>
      </c>
      <c r="AT4" s="17" t="s">
        <v>4</v>
      </c>
    </row>
    <row r="5" hidden="1" s="1" customFormat="1" ht="6.96" customHeight="1">
      <c r="B5" s="20"/>
      <c r="L5" s="20"/>
    </row>
    <row r="6" hidden="1" s="1" customFormat="1" ht="12" customHeight="1">
      <c r="B6" s="20"/>
      <c r="D6" s="143" t="s">
        <v>16</v>
      </c>
      <c r="L6" s="20"/>
    </row>
    <row r="7" hidden="1" s="1" customFormat="1" ht="16.5" customHeight="1">
      <c r="B7" s="20"/>
      <c r="E7" s="144" t="str">
        <f>'Rekapitulace stavby'!K6</f>
        <v>3. STAVBA - FIALOVÁ - Vozovna Pisárky, etapa III. - vratná tramvajová smyčka</v>
      </c>
      <c r="F7" s="143"/>
      <c r="G7" s="143"/>
      <c r="H7" s="143"/>
      <c r="L7" s="20"/>
    </row>
    <row r="8" hidden="1" s="1" customFormat="1" ht="12" customHeight="1">
      <c r="B8" s="20"/>
      <c r="D8" s="143" t="s">
        <v>241</v>
      </c>
      <c r="L8" s="20"/>
    </row>
    <row r="9" hidden="1" s="2" customFormat="1" ht="16.5" customHeight="1">
      <c r="A9" s="38"/>
      <c r="B9" s="44"/>
      <c r="C9" s="38"/>
      <c r="D9" s="38"/>
      <c r="E9" s="144" t="s">
        <v>385</v>
      </c>
      <c r="F9" s="38"/>
      <c r="G9" s="38"/>
      <c r="H9" s="38"/>
      <c r="I9" s="38"/>
      <c r="J9" s="38"/>
      <c r="K9" s="38"/>
      <c r="L9" s="145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hidden="1" s="2" customFormat="1" ht="12" customHeight="1">
      <c r="A10" s="38"/>
      <c r="B10" s="44"/>
      <c r="C10" s="38"/>
      <c r="D10" s="143" t="s">
        <v>243</v>
      </c>
      <c r="E10" s="38"/>
      <c r="F10" s="38"/>
      <c r="G10" s="38"/>
      <c r="H10" s="38"/>
      <c r="I10" s="38"/>
      <c r="J10" s="38"/>
      <c r="K10" s="38"/>
      <c r="L10" s="145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hidden="1" s="2" customFormat="1" ht="16.5" customHeight="1">
      <c r="A11" s="38"/>
      <c r="B11" s="44"/>
      <c r="C11" s="38"/>
      <c r="D11" s="38"/>
      <c r="E11" s="146" t="s">
        <v>386</v>
      </c>
      <c r="F11" s="38"/>
      <c r="G11" s="38"/>
      <c r="H11" s="38"/>
      <c r="I11" s="38"/>
      <c r="J11" s="38"/>
      <c r="K11" s="38"/>
      <c r="L11" s="145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hidden="1" s="2" customFormat="1">
      <c r="A12" s="38"/>
      <c r="B12" s="44"/>
      <c r="C12" s="38"/>
      <c r="D12" s="38"/>
      <c r="E12" s="38"/>
      <c r="F12" s="38"/>
      <c r="G12" s="38"/>
      <c r="H12" s="38"/>
      <c r="I12" s="38"/>
      <c r="J12" s="38"/>
      <c r="K12" s="38"/>
      <c r="L12" s="145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hidden="1" s="2" customFormat="1" ht="12" customHeight="1">
      <c r="A13" s="38"/>
      <c r="B13" s="44"/>
      <c r="C13" s="38"/>
      <c r="D13" s="143" t="s">
        <v>18</v>
      </c>
      <c r="E13" s="38"/>
      <c r="F13" s="133" t="s">
        <v>19</v>
      </c>
      <c r="G13" s="38"/>
      <c r="H13" s="38"/>
      <c r="I13" s="143" t="s">
        <v>20</v>
      </c>
      <c r="J13" s="133" t="s">
        <v>19</v>
      </c>
      <c r="K13" s="38"/>
      <c r="L13" s="145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hidden="1" s="2" customFormat="1" ht="12" customHeight="1">
      <c r="A14" s="38"/>
      <c r="B14" s="44"/>
      <c r="C14" s="38"/>
      <c r="D14" s="143" t="s">
        <v>21</v>
      </c>
      <c r="E14" s="38"/>
      <c r="F14" s="133" t="s">
        <v>22</v>
      </c>
      <c r="G14" s="38"/>
      <c r="H14" s="38"/>
      <c r="I14" s="143" t="s">
        <v>23</v>
      </c>
      <c r="J14" s="147" t="str">
        <f>'Rekapitulace stavby'!AN8</f>
        <v>20. 12. 2021</v>
      </c>
      <c r="K14" s="38"/>
      <c r="L14" s="145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hidden="1" s="2" customFormat="1" ht="10.8" customHeight="1">
      <c r="A15" s="38"/>
      <c r="B15" s="44"/>
      <c r="C15" s="38"/>
      <c r="D15" s="38"/>
      <c r="E15" s="38"/>
      <c r="F15" s="38"/>
      <c r="G15" s="38"/>
      <c r="H15" s="38"/>
      <c r="I15" s="38"/>
      <c r="J15" s="38"/>
      <c r="K15" s="38"/>
      <c r="L15" s="145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hidden="1" s="2" customFormat="1" ht="12" customHeight="1">
      <c r="A16" s="38"/>
      <c r="B16" s="44"/>
      <c r="C16" s="38"/>
      <c r="D16" s="143" t="s">
        <v>25</v>
      </c>
      <c r="E16" s="38"/>
      <c r="F16" s="38"/>
      <c r="G16" s="38"/>
      <c r="H16" s="38"/>
      <c r="I16" s="143" t="s">
        <v>26</v>
      </c>
      <c r="J16" s="133" t="str">
        <f>IF('Rekapitulace stavby'!AN10="","",'Rekapitulace stavby'!AN10)</f>
        <v/>
      </c>
      <c r="K16" s="38"/>
      <c r="L16" s="145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hidden="1" s="2" customFormat="1" ht="18" customHeight="1">
      <c r="A17" s="38"/>
      <c r="B17" s="44"/>
      <c r="C17" s="38"/>
      <c r="D17" s="38"/>
      <c r="E17" s="133" t="str">
        <f>IF('Rekapitulace stavby'!E11="","",'Rekapitulace stavby'!E11)</f>
        <v xml:space="preserve"> </v>
      </c>
      <c r="F17" s="38"/>
      <c r="G17" s="38"/>
      <c r="H17" s="38"/>
      <c r="I17" s="143" t="s">
        <v>27</v>
      </c>
      <c r="J17" s="133" t="str">
        <f>IF('Rekapitulace stavby'!AN11="","",'Rekapitulace stavby'!AN11)</f>
        <v/>
      </c>
      <c r="K17" s="38"/>
      <c r="L17" s="145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hidden="1" s="2" customFormat="1" ht="6.96" customHeight="1">
      <c r="A18" s="38"/>
      <c r="B18" s="44"/>
      <c r="C18" s="38"/>
      <c r="D18" s="38"/>
      <c r="E18" s="38"/>
      <c r="F18" s="38"/>
      <c r="G18" s="38"/>
      <c r="H18" s="38"/>
      <c r="I18" s="38"/>
      <c r="J18" s="38"/>
      <c r="K18" s="38"/>
      <c r="L18" s="145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hidden="1" s="2" customFormat="1" ht="12" customHeight="1">
      <c r="A19" s="38"/>
      <c r="B19" s="44"/>
      <c r="C19" s="38"/>
      <c r="D19" s="143" t="s">
        <v>28</v>
      </c>
      <c r="E19" s="38"/>
      <c r="F19" s="38"/>
      <c r="G19" s="38"/>
      <c r="H19" s="38"/>
      <c r="I19" s="143" t="s">
        <v>26</v>
      </c>
      <c r="J19" s="33" t="str">
        <f>'Rekapitulace stavby'!AN13</f>
        <v>Vyplň údaj</v>
      </c>
      <c r="K19" s="38"/>
      <c r="L19" s="145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hidden="1" s="2" customFormat="1" ht="18" customHeight="1">
      <c r="A20" s="38"/>
      <c r="B20" s="44"/>
      <c r="C20" s="38"/>
      <c r="D20" s="38"/>
      <c r="E20" s="33" t="str">
        <f>'Rekapitulace stavby'!E14</f>
        <v>Vyplň údaj</v>
      </c>
      <c r="F20" s="133"/>
      <c r="G20" s="133"/>
      <c r="H20" s="133"/>
      <c r="I20" s="143" t="s">
        <v>27</v>
      </c>
      <c r="J20" s="33" t="str">
        <f>'Rekapitulace stavby'!AN14</f>
        <v>Vyplň údaj</v>
      </c>
      <c r="K20" s="38"/>
      <c r="L20" s="145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hidden="1" s="2" customFormat="1" ht="6.96" customHeight="1">
      <c r="A21" s="38"/>
      <c r="B21" s="44"/>
      <c r="C21" s="38"/>
      <c r="D21" s="38"/>
      <c r="E21" s="38"/>
      <c r="F21" s="38"/>
      <c r="G21" s="38"/>
      <c r="H21" s="38"/>
      <c r="I21" s="38"/>
      <c r="J21" s="38"/>
      <c r="K21" s="38"/>
      <c r="L21" s="145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hidden="1" s="2" customFormat="1" ht="12" customHeight="1">
      <c r="A22" s="38"/>
      <c r="B22" s="44"/>
      <c r="C22" s="38"/>
      <c r="D22" s="143" t="s">
        <v>30</v>
      </c>
      <c r="E22" s="38"/>
      <c r="F22" s="38"/>
      <c r="G22" s="38"/>
      <c r="H22" s="38"/>
      <c r="I22" s="143" t="s">
        <v>26</v>
      </c>
      <c r="J22" s="133" t="str">
        <f>IF('Rekapitulace stavby'!AN16="","",'Rekapitulace stavby'!AN16)</f>
        <v/>
      </c>
      <c r="K22" s="38"/>
      <c r="L22" s="145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hidden="1" s="2" customFormat="1" ht="18" customHeight="1">
      <c r="A23" s="38"/>
      <c r="B23" s="44"/>
      <c r="C23" s="38"/>
      <c r="D23" s="38"/>
      <c r="E23" s="133" t="str">
        <f>IF('Rekapitulace stavby'!E17="","",'Rekapitulace stavby'!E17)</f>
        <v xml:space="preserve"> </v>
      </c>
      <c r="F23" s="38"/>
      <c r="G23" s="38"/>
      <c r="H23" s="38"/>
      <c r="I23" s="143" t="s">
        <v>27</v>
      </c>
      <c r="J23" s="133" t="str">
        <f>IF('Rekapitulace stavby'!AN17="","",'Rekapitulace stavby'!AN17)</f>
        <v/>
      </c>
      <c r="K23" s="38"/>
      <c r="L23" s="145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hidden="1" s="2" customFormat="1" ht="6.96" customHeight="1">
      <c r="A24" s="38"/>
      <c r="B24" s="44"/>
      <c r="C24" s="38"/>
      <c r="D24" s="38"/>
      <c r="E24" s="38"/>
      <c r="F24" s="38"/>
      <c r="G24" s="38"/>
      <c r="H24" s="38"/>
      <c r="I24" s="38"/>
      <c r="J24" s="38"/>
      <c r="K24" s="38"/>
      <c r="L24" s="145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hidden="1" s="2" customFormat="1" ht="12" customHeight="1">
      <c r="A25" s="38"/>
      <c r="B25" s="44"/>
      <c r="C25" s="38"/>
      <c r="D25" s="143" t="s">
        <v>32</v>
      </c>
      <c r="E25" s="38"/>
      <c r="F25" s="38"/>
      <c r="G25" s="38"/>
      <c r="H25" s="38"/>
      <c r="I25" s="143" t="s">
        <v>26</v>
      </c>
      <c r="J25" s="133" t="str">
        <f>IF('Rekapitulace stavby'!AN19="","",'Rekapitulace stavby'!AN19)</f>
        <v/>
      </c>
      <c r="K25" s="38"/>
      <c r="L25" s="145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hidden="1" s="2" customFormat="1" ht="18" customHeight="1">
      <c r="A26" s="38"/>
      <c r="B26" s="44"/>
      <c r="C26" s="38"/>
      <c r="D26" s="38"/>
      <c r="E26" s="133" t="str">
        <f>IF('Rekapitulace stavby'!E20="","",'Rekapitulace stavby'!E20)</f>
        <v xml:space="preserve"> </v>
      </c>
      <c r="F26" s="38"/>
      <c r="G26" s="38"/>
      <c r="H26" s="38"/>
      <c r="I26" s="143" t="s">
        <v>27</v>
      </c>
      <c r="J26" s="133" t="str">
        <f>IF('Rekapitulace stavby'!AN20="","",'Rekapitulace stavby'!AN20)</f>
        <v/>
      </c>
      <c r="K26" s="38"/>
      <c r="L26" s="145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hidden="1" s="2" customFormat="1" ht="6.96" customHeight="1">
      <c r="A27" s="38"/>
      <c r="B27" s="44"/>
      <c r="C27" s="38"/>
      <c r="D27" s="38"/>
      <c r="E27" s="38"/>
      <c r="F27" s="38"/>
      <c r="G27" s="38"/>
      <c r="H27" s="38"/>
      <c r="I27" s="38"/>
      <c r="J27" s="38"/>
      <c r="K27" s="38"/>
      <c r="L27" s="145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hidden="1" s="2" customFormat="1" ht="12" customHeight="1">
      <c r="A28" s="38"/>
      <c r="B28" s="44"/>
      <c r="C28" s="38"/>
      <c r="D28" s="143" t="s">
        <v>33</v>
      </c>
      <c r="E28" s="38"/>
      <c r="F28" s="38"/>
      <c r="G28" s="38"/>
      <c r="H28" s="38"/>
      <c r="I28" s="38"/>
      <c r="J28" s="38"/>
      <c r="K28" s="38"/>
      <c r="L28" s="145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hidden="1" s="8" customFormat="1" ht="16.5" customHeight="1">
      <c r="A29" s="148"/>
      <c r="B29" s="149"/>
      <c r="C29" s="148"/>
      <c r="D29" s="148"/>
      <c r="E29" s="150" t="s">
        <v>19</v>
      </c>
      <c r="F29" s="150"/>
      <c r="G29" s="150"/>
      <c r="H29" s="150"/>
      <c r="I29" s="148"/>
      <c r="J29" s="148"/>
      <c r="K29" s="148"/>
      <c r="L29" s="151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</row>
    <row r="30" hidden="1" s="2" customFormat="1" ht="6.96" customHeight="1">
      <c r="A30" s="38"/>
      <c r="B30" s="44"/>
      <c r="C30" s="38"/>
      <c r="D30" s="38"/>
      <c r="E30" s="38"/>
      <c r="F30" s="38"/>
      <c r="G30" s="38"/>
      <c r="H30" s="38"/>
      <c r="I30" s="38"/>
      <c r="J30" s="38"/>
      <c r="K30" s="38"/>
      <c r="L30" s="145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hidden="1" s="2" customFormat="1" ht="6.96" customHeight="1">
      <c r="A31" s="38"/>
      <c r="B31" s="44"/>
      <c r="C31" s="38"/>
      <c r="D31" s="152"/>
      <c r="E31" s="152"/>
      <c r="F31" s="152"/>
      <c r="G31" s="152"/>
      <c r="H31" s="152"/>
      <c r="I31" s="152"/>
      <c r="J31" s="152"/>
      <c r="K31" s="152"/>
      <c r="L31" s="145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hidden="1" s="2" customFormat="1" ht="25.44" customHeight="1">
      <c r="A32" s="38"/>
      <c r="B32" s="44"/>
      <c r="C32" s="38"/>
      <c r="D32" s="153" t="s">
        <v>35</v>
      </c>
      <c r="E32" s="38"/>
      <c r="F32" s="38"/>
      <c r="G32" s="38"/>
      <c r="H32" s="38"/>
      <c r="I32" s="38"/>
      <c r="J32" s="154">
        <f>ROUND(J86, 2)</f>
        <v>0</v>
      </c>
      <c r="K32" s="38"/>
      <c r="L32" s="145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hidden="1" s="2" customFormat="1" ht="6.96" customHeight="1">
      <c r="A33" s="38"/>
      <c r="B33" s="44"/>
      <c r="C33" s="38"/>
      <c r="D33" s="152"/>
      <c r="E33" s="152"/>
      <c r="F33" s="152"/>
      <c r="G33" s="152"/>
      <c r="H33" s="152"/>
      <c r="I33" s="152"/>
      <c r="J33" s="152"/>
      <c r="K33" s="152"/>
      <c r="L33" s="145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hidden="1" s="2" customFormat="1" ht="14.4" customHeight="1">
      <c r="A34" s="38"/>
      <c r="B34" s="44"/>
      <c r="C34" s="38"/>
      <c r="D34" s="38"/>
      <c r="E34" s="38"/>
      <c r="F34" s="155" t="s">
        <v>37</v>
      </c>
      <c r="G34" s="38"/>
      <c r="H34" s="38"/>
      <c r="I34" s="155" t="s">
        <v>36</v>
      </c>
      <c r="J34" s="155" t="s">
        <v>38</v>
      </c>
      <c r="K34" s="38"/>
      <c r="L34" s="145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156" t="s">
        <v>39</v>
      </c>
      <c r="E35" s="143" t="s">
        <v>40</v>
      </c>
      <c r="F35" s="157">
        <f>ROUND((SUM(BE86:BE89)),  2)</f>
        <v>0</v>
      </c>
      <c r="G35" s="38"/>
      <c r="H35" s="38"/>
      <c r="I35" s="158">
        <v>0.20999999999999999</v>
      </c>
      <c r="J35" s="157">
        <f>ROUND(((SUM(BE86:BE89))*I35),  2)</f>
        <v>0</v>
      </c>
      <c r="K35" s="38"/>
      <c r="L35" s="145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3" t="s">
        <v>41</v>
      </c>
      <c r="F36" s="157">
        <f>ROUND((SUM(BF86:BF89)),  2)</f>
        <v>0</v>
      </c>
      <c r="G36" s="38"/>
      <c r="H36" s="38"/>
      <c r="I36" s="158">
        <v>0.14999999999999999</v>
      </c>
      <c r="J36" s="157">
        <f>ROUND(((SUM(BF86:BF89))*I36),  2)</f>
        <v>0</v>
      </c>
      <c r="K36" s="38"/>
      <c r="L36" s="145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3" t="s">
        <v>42</v>
      </c>
      <c r="F37" s="157">
        <f>ROUND((SUM(BG86:BG89)),  2)</f>
        <v>0</v>
      </c>
      <c r="G37" s="38"/>
      <c r="H37" s="38"/>
      <c r="I37" s="158">
        <v>0.20999999999999999</v>
      </c>
      <c r="J37" s="157">
        <f>0</f>
        <v>0</v>
      </c>
      <c r="K37" s="38"/>
      <c r="L37" s="145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44"/>
      <c r="C38" s="38"/>
      <c r="D38" s="38"/>
      <c r="E38" s="143" t="s">
        <v>43</v>
      </c>
      <c r="F38" s="157">
        <f>ROUND((SUM(BH86:BH89)),  2)</f>
        <v>0</v>
      </c>
      <c r="G38" s="38"/>
      <c r="H38" s="38"/>
      <c r="I38" s="158">
        <v>0.14999999999999999</v>
      </c>
      <c r="J38" s="157">
        <f>0</f>
        <v>0</v>
      </c>
      <c r="K38" s="38"/>
      <c r="L38" s="145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44"/>
      <c r="C39" s="38"/>
      <c r="D39" s="38"/>
      <c r="E39" s="143" t="s">
        <v>44</v>
      </c>
      <c r="F39" s="157">
        <f>ROUND((SUM(BI86:BI89)),  2)</f>
        <v>0</v>
      </c>
      <c r="G39" s="38"/>
      <c r="H39" s="38"/>
      <c r="I39" s="158">
        <v>0</v>
      </c>
      <c r="J39" s="157">
        <f>0</f>
        <v>0</v>
      </c>
      <c r="K39" s="38"/>
      <c r="L39" s="145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hidden="1" s="2" customFormat="1" ht="6.96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145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hidden="1" s="2" customFormat="1" ht="25.44" customHeight="1">
      <c r="A41" s="38"/>
      <c r="B41" s="44"/>
      <c r="C41" s="159"/>
      <c r="D41" s="160" t="s">
        <v>45</v>
      </c>
      <c r="E41" s="161"/>
      <c r="F41" s="161"/>
      <c r="G41" s="162" t="s">
        <v>46</v>
      </c>
      <c r="H41" s="163" t="s">
        <v>47</v>
      </c>
      <c r="I41" s="161"/>
      <c r="J41" s="164">
        <f>SUM(J32:J39)</f>
        <v>0</v>
      </c>
      <c r="K41" s="165"/>
      <c r="L41" s="145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hidden="1" s="2" customFormat="1" ht="14.4" customHeight="1">
      <c r="A42" s="38"/>
      <c r="B42" s="166"/>
      <c r="C42" s="167"/>
      <c r="D42" s="167"/>
      <c r="E42" s="167"/>
      <c r="F42" s="167"/>
      <c r="G42" s="167"/>
      <c r="H42" s="167"/>
      <c r="I42" s="167"/>
      <c r="J42" s="167"/>
      <c r="K42" s="167"/>
      <c r="L42" s="145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hidden="1"/>
    <row r="44" hidden="1"/>
    <row r="45" hidden="1"/>
    <row r="46" s="2" customFormat="1" ht="6.96" customHeight="1">
      <c r="A46" s="38"/>
      <c r="B46" s="168"/>
      <c r="C46" s="169"/>
      <c r="D46" s="169"/>
      <c r="E46" s="169"/>
      <c r="F46" s="169"/>
      <c r="G46" s="169"/>
      <c r="H46" s="169"/>
      <c r="I46" s="169"/>
      <c r="J46" s="169"/>
      <c r="K46" s="169"/>
      <c r="L46" s="145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s="2" customFormat="1" ht="24.96" customHeight="1">
      <c r="A47" s="38"/>
      <c r="B47" s="39"/>
      <c r="C47" s="23" t="s">
        <v>245</v>
      </c>
      <c r="D47" s="40"/>
      <c r="E47" s="40"/>
      <c r="F47" s="40"/>
      <c r="G47" s="40"/>
      <c r="H47" s="40"/>
      <c r="I47" s="40"/>
      <c r="J47" s="40"/>
      <c r="K47" s="40"/>
      <c r="L47" s="145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s="2" customFormat="1" ht="6.96" customHeight="1">
      <c r="A48" s="38"/>
      <c r="B48" s="39"/>
      <c r="C48" s="40"/>
      <c r="D48" s="40"/>
      <c r="E48" s="40"/>
      <c r="F48" s="40"/>
      <c r="G48" s="40"/>
      <c r="H48" s="40"/>
      <c r="I48" s="40"/>
      <c r="J48" s="40"/>
      <c r="K48" s="40"/>
      <c r="L48" s="145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s="2" customFormat="1" ht="12" customHeight="1">
      <c r="A49" s="38"/>
      <c r="B49" s="39"/>
      <c r="C49" s="32" t="s">
        <v>16</v>
      </c>
      <c r="D49" s="40"/>
      <c r="E49" s="40"/>
      <c r="F49" s="40"/>
      <c r="G49" s="40"/>
      <c r="H49" s="40"/>
      <c r="I49" s="40"/>
      <c r="J49" s="40"/>
      <c r="K49" s="40"/>
      <c r="L49" s="145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s="2" customFormat="1" ht="16.5" customHeight="1">
      <c r="A50" s="38"/>
      <c r="B50" s="39"/>
      <c r="C50" s="40"/>
      <c r="D50" s="40"/>
      <c r="E50" s="170" t="str">
        <f>E7</f>
        <v>3. STAVBA - FIALOVÁ - Vozovna Pisárky, etapa III. - vratná tramvajová smyčka</v>
      </c>
      <c r="F50" s="32"/>
      <c r="G50" s="32"/>
      <c r="H50" s="32"/>
      <c r="I50" s="40"/>
      <c r="J50" s="40"/>
      <c r="K50" s="40"/>
      <c r="L50" s="145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s="1" customFormat="1" ht="12" customHeight="1">
      <c r="B51" s="21"/>
      <c r="C51" s="32" t="s">
        <v>241</v>
      </c>
      <c r="D51" s="22"/>
      <c r="E51" s="22"/>
      <c r="F51" s="22"/>
      <c r="G51" s="22"/>
      <c r="H51" s="22"/>
      <c r="I51" s="22"/>
      <c r="J51" s="22"/>
      <c r="K51" s="22"/>
      <c r="L51" s="20"/>
    </row>
    <row r="52" s="2" customFormat="1" ht="16.5" customHeight="1">
      <c r="A52" s="38"/>
      <c r="B52" s="39"/>
      <c r="C52" s="40"/>
      <c r="D52" s="40"/>
      <c r="E52" s="170" t="s">
        <v>385</v>
      </c>
      <c r="F52" s="40"/>
      <c r="G52" s="40"/>
      <c r="H52" s="40"/>
      <c r="I52" s="40"/>
      <c r="J52" s="40"/>
      <c r="K52" s="40"/>
      <c r="L52" s="145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s="2" customFormat="1" ht="12" customHeight="1">
      <c r="A53" s="38"/>
      <c r="B53" s="39"/>
      <c r="C53" s="32" t="s">
        <v>243</v>
      </c>
      <c r="D53" s="40"/>
      <c r="E53" s="40"/>
      <c r="F53" s="40"/>
      <c r="G53" s="40"/>
      <c r="H53" s="40"/>
      <c r="I53" s="40"/>
      <c r="J53" s="40"/>
      <c r="K53" s="40"/>
      <c r="L53" s="145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s="2" customFormat="1" ht="16.5" customHeight="1">
      <c r="A54" s="38"/>
      <c r="B54" s="39"/>
      <c r="C54" s="40"/>
      <c r="D54" s="40"/>
      <c r="E54" s="69" t="str">
        <f>E11</f>
        <v>SO 108 - Zpevněné plochy a komunikace DPMB (MSKP 1. etapa - OD)</v>
      </c>
      <c r="F54" s="40"/>
      <c r="G54" s="40"/>
      <c r="H54" s="40"/>
      <c r="I54" s="40"/>
      <c r="J54" s="40"/>
      <c r="K54" s="40"/>
      <c r="L54" s="145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s="2" customFormat="1" ht="6.96" customHeight="1">
      <c r="A55" s="38"/>
      <c r="B55" s="39"/>
      <c r="C55" s="40"/>
      <c r="D55" s="40"/>
      <c r="E55" s="40"/>
      <c r="F55" s="40"/>
      <c r="G55" s="40"/>
      <c r="H55" s="40"/>
      <c r="I55" s="40"/>
      <c r="J55" s="40"/>
      <c r="K55" s="40"/>
      <c r="L55" s="145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s="2" customFormat="1" ht="12" customHeight="1">
      <c r="A56" s="38"/>
      <c r="B56" s="39"/>
      <c r="C56" s="32" t="s">
        <v>21</v>
      </c>
      <c r="D56" s="40"/>
      <c r="E56" s="40"/>
      <c r="F56" s="27" t="str">
        <f>F14</f>
        <v xml:space="preserve"> </v>
      </c>
      <c r="G56" s="40"/>
      <c r="H56" s="40"/>
      <c r="I56" s="32" t="s">
        <v>23</v>
      </c>
      <c r="J56" s="72" t="str">
        <f>IF(J14="","",J14)</f>
        <v>20. 12. 2021</v>
      </c>
      <c r="K56" s="40"/>
      <c r="L56" s="145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s="2" customFormat="1" ht="6.96" customHeight="1">
      <c r="A57" s="38"/>
      <c r="B57" s="39"/>
      <c r="C57" s="40"/>
      <c r="D57" s="40"/>
      <c r="E57" s="40"/>
      <c r="F57" s="40"/>
      <c r="G57" s="40"/>
      <c r="H57" s="40"/>
      <c r="I57" s="40"/>
      <c r="J57" s="40"/>
      <c r="K57" s="40"/>
      <c r="L57" s="145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s="2" customFormat="1" ht="15.15" customHeight="1">
      <c r="A58" s="38"/>
      <c r="B58" s="39"/>
      <c r="C58" s="32" t="s">
        <v>25</v>
      </c>
      <c r="D58" s="40"/>
      <c r="E58" s="40"/>
      <c r="F58" s="27" t="str">
        <f>E17</f>
        <v xml:space="preserve"> </v>
      </c>
      <c r="G58" s="40"/>
      <c r="H58" s="40"/>
      <c r="I58" s="32" t="s">
        <v>30</v>
      </c>
      <c r="J58" s="36" t="str">
        <f>E23</f>
        <v xml:space="preserve"> </v>
      </c>
      <c r="K58" s="40"/>
      <c r="L58" s="145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</row>
    <row r="59" s="2" customFormat="1" ht="15.15" customHeight="1">
      <c r="A59" s="38"/>
      <c r="B59" s="39"/>
      <c r="C59" s="32" t="s">
        <v>28</v>
      </c>
      <c r="D59" s="40"/>
      <c r="E59" s="40"/>
      <c r="F59" s="27" t="str">
        <f>IF(E20="","",E20)</f>
        <v>Vyplň údaj</v>
      </c>
      <c r="G59" s="40"/>
      <c r="H59" s="40"/>
      <c r="I59" s="32" t="s">
        <v>32</v>
      </c>
      <c r="J59" s="36" t="str">
        <f>E26</f>
        <v xml:space="preserve"> </v>
      </c>
      <c r="K59" s="40"/>
      <c r="L59" s="145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</row>
    <row r="60" s="2" customFormat="1" ht="10.32" customHeight="1">
      <c r="A60" s="38"/>
      <c r="B60" s="39"/>
      <c r="C60" s="40"/>
      <c r="D60" s="40"/>
      <c r="E60" s="40"/>
      <c r="F60" s="40"/>
      <c r="G60" s="40"/>
      <c r="H60" s="40"/>
      <c r="I60" s="40"/>
      <c r="J60" s="40"/>
      <c r="K60" s="40"/>
      <c r="L60" s="145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</row>
    <row r="61" s="2" customFormat="1" ht="29.28" customHeight="1">
      <c r="A61" s="38"/>
      <c r="B61" s="39"/>
      <c r="C61" s="171" t="s">
        <v>246</v>
      </c>
      <c r="D61" s="172"/>
      <c r="E61" s="172"/>
      <c r="F61" s="172"/>
      <c r="G61" s="172"/>
      <c r="H61" s="172"/>
      <c r="I61" s="172"/>
      <c r="J61" s="173" t="s">
        <v>247</v>
      </c>
      <c r="K61" s="172"/>
      <c r="L61" s="145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 s="2" customFormat="1" ht="10.32" customHeight="1">
      <c r="A62" s="38"/>
      <c r="B62" s="39"/>
      <c r="C62" s="40"/>
      <c r="D62" s="40"/>
      <c r="E62" s="40"/>
      <c r="F62" s="40"/>
      <c r="G62" s="40"/>
      <c r="H62" s="40"/>
      <c r="I62" s="40"/>
      <c r="J62" s="40"/>
      <c r="K62" s="40"/>
      <c r="L62" s="145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</row>
    <row r="63" s="2" customFormat="1" ht="22.8" customHeight="1">
      <c r="A63" s="38"/>
      <c r="B63" s="39"/>
      <c r="C63" s="174" t="s">
        <v>67</v>
      </c>
      <c r="D63" s="40"/>
      <c r="E63" s="40"/>
      <c r="F63" s="40"/>
      <c r="G63" s="40"/>
      <c r="H63" s="40"/>
      <c r="I63" s="40"/>
      <c r="J63" s="102">
        <f>J86</f>
        <v>0</v>
      </c>
      <c r="K63" s="40"/>
      <c r="L63" s="145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U63" s="17" t="s">
        <v>248</v>
      </c>
    </row>
    <row r="64" s="9" customFormat="1" ht="24.96" customHeight="1">
      <c r="A64" s="9"/>
      <c r="B64" s="175"/>
      <c r="C64" s="176"/>
      <c r="D64" s="177" t="s">
        <v>387</v>
      </c>
      <c r="E64" s="178"/>
      <c r="F64" s="178"/>
      <c r="G64" s="178"/>
      <c r="H64" s="178"/>
      <c r="I64" s="178"/>
      <c r="J64" s="179">
        <f>J87</f>
        <v>0</v>
      </c>
      <c r="K64" s="176"/>
      <c r="L64" s="180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2" customFormat="1" ht="21.84" customHeight="1">
      <c r="A65" s="38"/>
      <c r="B65" s="39"/>
      <c r="C65" s="40"/>
      <c r="D65" s="40"/>
      <c r="E65" s="40"/>
      <c r="F65" s="40"/>
      <c r="G65" s="40"/>
      <c r="H65" s="40"/>
      <c r="I65" s="40"/>
      <c r="J65" s="40"/>
      <c r="K65" s="40"/>
      <c r="L65" s="145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 s="2" customFormat="1" ht="6.96" customHeight="1">
      <c r="A66" s="38"/>
      <c r="B66" s="59"/>
      <c r="C66" s="60"/>
      <c r="D66" s="60"/>
      <c r="E66" s="60"/>
      <c r="F66" s="60"/>
      <c r="G66" s="60"/>
      <c r="H66" s="60"/>
      <c r="I66" s="60"/>
      <c r="J66" s="60"/>
      <c r="K66" s="60"/>
      <c r="L66" s="145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</row>
    <row r="70" s="2" customFormat="1" ht="6.96" customHeight="1">
      <c r="A70" s="38"/>
      <c r="B70" s="61"/>
      <c r="C70" s="62"/>
      <c r="D70" s="62"/>
      <c r="E70" s="62"/>
      <c r="F70" s="62"/>
      <c r="G70" s="62"/>
      <c r="H70" s="62"/>
      <c r="I70" s="62"/>
      <c r="J70" s="62"/>
      <c r="K70" s="62"/>
      <c r="L70" s="145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</row>
    <row r="71" s="2" customFormat="1" ht="24.96" customHeight="1">
      <c r="A71" s="38"/>
      <c r="B71" s="39"/>
      <c r="C71" s="23" t="s">
        <v>250</v>
      </c>
      <c r="D71" s="40"/>
      <c r="E71" s="40"/>
      <c r="F71" s="40"/>
      <c r="G71" s="40"/>
      <c r="H71" s="40"/>
      <c r="I71" s="40"/>
      <c r="J71" s="40"/>
      <c r="K71" s="40"/>
      <c r="L71" s="145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</row>
    <row r="72" s="2" customFormat="1" ht="6.96" customHeight="1">
      <c r="A72" s="38"/>
      <c r="B72" s="39"/>
      <c r="C72" s="40"/>
      <c r="D72" s="40"/>
      <c r="E72" s="40"/>
      <c r="F72" s="40"/>
      <c r="G72" s="40"/>
      <c r="H72" s="40"/>
      <c r="I72" s="40"/>
      <c r="J72" s="40"/>
      <c r="K72" s="40"/>
      <c r="L72" s="145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</row>
    <row r="73" s="2" customFormat="1" ht="12" customHeight="1">
      <c r="A73" s="38"/>
      <c r="B73" s="39"/>
      <c r="C73" s="32" t="s">
        <v>16</v>
      </c>
      <c r="D73" s="40"/>
      <c r="E73" s="40"/>
      <c r="F73" s="40"/>
      <c r="G73" s="40"/>
      <c r="H73" s="40"/>
      <c r="I73" s="40"/>
      <c r="J73" s="40"/>
      <c r="K73" s="40"/>
      <c r="L73" s="145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</row>
    <row r="74" s="2" customFormat="1" ht="16.5" customHeight="1">
      <c r="A74" s="38"/>
      <c r="B74" s="39"/>
      <c r="C74" s="40"/>
      <c r="D74" s="40"/>
      <c r="E74" s="170" t="str">
        <f>E7</f>
        <v>3. STAVBA - FIALOVÁ - Vozovna Pisárky, etapa III. - vratná tramvajová smyčka</v>
      </c>
      <c r="F74" s="32"/>
      <c r="G74" s="32"/>
      <c r="H74" s="32"/>
      <c r="I74" s="40"/>
      <c r="J74" s="40"/>
      <c r="K74" s="40"/>
      <c r="L74" s="145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</row>
    <row r="75" s="1" customFormat="1" ht="12" customHeight="1">
      <c r="B75" s="21"/>
      <c r="C75" s="32" t="s">
        <v>241</v>
      </c>
      <c r="D75" s="22"/>
      <c r="E75" s="22"/>
      <c r="F75" s="22"/>
      <c r="G75" s="22"/>
      <c r="H75" s="22"/>
      <c r="I75" s="22"/>
      <c r="J75" s="22"/>
      <c r="K75" s="22"/>
      <c r="L75" s="20"/>
    </row>
    <row r="76" s="2" customFormat="1" ht="16.5" customHeight="1">
      <c r="A76" s="38"/>
      <c r="B76" s="39"/>
      <c r="C76" s="40"/>
      <c r="D76" s="40"/>
      <c r="E76" s="170" t="s">
        <v>385</v>
      </c>
      <c r="F76" s="40"/>
      <c r="G76" s="40"/>
      <c r="H76" s="40"/>
      <c r="I76" s="40"/>
      <c r="J76" s="40"/>
      <c r="K76" s="40"/>
      <c r="L76" s="145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2" customHeight="1">
      <c r="A77" s="38"/>
      <c r="B77" s="39"/>
      <c r="C77" s="32" t="s">
        <v>243</v>
      </c>
      <c r="D77" s="40"/>
      <c r="E77" s="40"/>
      <c r="F77" s="40"/>
      <c r="G77" s="40"/>
      <c r="H77" s="40"/>
      <c r="I77" s="40"/>
      <c r="J77" s="40"/>
      <c r="K77" s="40"/>
      <c r="L77" s="145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78" s="2" customFormat="1" ht="16.5" customHeight="1">
      <c r="A78" s="38"/>
      <c r="B78" s="39"/>
      <c r="C78" s="40"/>
      <c r="D78" s="40"/>
      <c r="E78" s="69" t="str">
        <f>E11</f>
        <v>SO 108 - Zpevněné plochy a komunikace DPMB (MSKP 1. etapa - OD)</v>
      </c>
      <c r="F78" s="40"/>
      <c r="G78" s="40"/>
      <c r="H78" s="40"/>
      <c r="I78" s="40"/>
      <c r="J78" s="40"/>
      <c r="K78" s="40"/>
      <c r="L78" s="145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</row>
    <row r="79" s="2" customFormat="1" ht="6.96" customHeight="1">
      <c r="A79" s="38"/>
      <c r="B79" s="39"/>
      <c r="C79" s="40"/>
      <c r="D79" s="40"/>
      <c r="E79" s="40"/>
      <c r="F79" s="40"/>
      <c r="G79" s="40"/>
      <c r="H79" s="40"/>
      <c r="I79" s="40"/>
      <c r="J79" s="40"/>
      <c r="K79" s="40"/>
      <c r="L79" s="145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</row>
    <row r="80" s="2" customFormat="1" ht="12" customHeight="1">
      <c r="A80" s="38"/>
      <c r="B80" s="39"/>
      <c r="C80" s="32" t="s">
        <v>21</v>
      </c>
      <c r="D80" s="40"/>
      <c r="E80" s="40"/>
      <c r="F80" s="27" t="str">
        <f>F14</f>
        <v xml:space="preserve"> </v>
      </c>
      <c r="G80" s="40"/>
      <c r="H80" s="40"/>
      <c r="I80" s="32" t="s">
        <v>23</v>
      </c>
      <c r="J80" s="72" t="str">
        <f>IF(J14="","",J14)</f>
        <v>20. 12. 2021</v>
      </c>
      <c r="K80" s="40"/>
      <c r="L80" s="145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6.96" customHeight="1">
      <c r="A81" s="38"/>
      <c r="B81" s="39"/>
      <c r="C81" s="40"/>
      <c r="D81" s="40"/>
      <c r="E81" s="40"/>
      <c r="F81" s="40"/>
      <c r="G81" s="40"/>
      <c r="H81" s="40"/>
      <c r="I81" s="40"/>
      <c r="J81" s="40"/>
      <c r="K81" s="40"/>
      <c r="L81" s="145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15.15" customHeight="1">
      <c r="A82" s="38"/>
      <c r="B82" s="39"/>
      <c r="C82" s="32" t="s">
        <v>25</v>
      </c>
      <c r="D82" s="40"/>
      <c r="E82" s="40"/>
      <c r="F82" s="27" t="str">
        <f>E17</f>
        <v xml:space="preserve"> </v>
      </c>
      <c r="G82" s="40"/>
      <c r="H82" s="40"/>
      <c r="I82" s="32" t="s">
        <v>30</v>
      </c>
      <c r="J82" s="36" t="str">
        <f>E23</f>
        <v xml:space="preserve"> </v>
      </c>
      <c r="K82" s="40"/>
      <c r="L82" s="145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15.15" customHeight="1">
      <c r="A83" s="38"/>
      <c r="B83" s="39"/>
      <c r="C83" s="32" t="s">
        <v>28</v>
      </c>
      <c r="D83" s="40"/>
      <c r="E83" s="40"/>
      <c r="F83" s="27" t="str">
        <f>IF(E20="","",E20)</f>
        <v>Vyplň údaj</v>
      </c>
      <c r="G83" s="40"/>
      <c r="H83" s="40"/>
      <c r="I83" s="32" t="s">
        <v>32</v>
      </c>
      <c r="J83" s="36" t="str">
        <f>E26</f>
        <v xml:space="preserve"> </v>
      </c>
      <c r="K83" s="40"/>
      <c r="L83" s="145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0.32" customHeight="1">
      <c r="A84" s="38"/>
      <c r="B84" s="39"/>
      <c r="C84" s="40"/>
      <c r="D84" s="40"/>
      <c r="E84" s="40"/>
      <c r="F84" s="40"/>
      <c r="G84" s="40"/>
      <c r="H84" s="40"/>
      <c r="I84" s="40"/>
      <c r="J84" s="40"/>
      <c r="K84" s="40"/>
      <c r="L84" s="145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10" customFormat="1" ht="29.28" customHeight="1">
      <c r="A85" s="181"/>
      <c r="B85" s="182"/>
      <c r="C85" s="183" t="s">
        <v>251</v>
      </c>
      <c r="D85" s="184" t="s">
        <v>54</v>
      </c>
      <c r="E85" s="184" t="s">
        <v>50</v>
      </c>
      <c r="F85" s="184" t="s">
        <v>51</v>
      </c>
      <c r="G85" s="184" t="s">
        <v>252</v>
      </c>
      <c r="H85" s="184" t="s">
        <v>253</v>
      </c>
      <c r="I85" s="184" t="s">
        <v>254</v>
      </c>
      <c r="J85" s="184" t="s">
        <v>247</v>
      </c>
      <c r="K85" s="185" t="s">
        <v>255</v>
      </c>
      <c r="L85" s="186"/>
      <c r="M85" s="92" t="s">
        <v>19</v>
      </c>
      <c r="N85" s="93" t="s">
        <v>39</v>
      </c>
      <c r="O85" s="93" t="s">
        <v>256</v>
      </c>
      <c r="P85" s="93" t="s">
        <v>257</v>
      </c>
      <c r="Q85" s="93" t="s">
        <v>258</v>
      </c>
      <c r="R85" s="93" t="s">
        <v>259</v>
      </c>
      <c r="S85" s="93" t="s">
        <v>260</v>
      </c>
      <c r="T85" s="94" t="s">
        <v>261</v>
      </c>
      <c r="U85" s="181"/>
      <c r="V85" s="181"/>
      <c r="W85" s="181"/>
      <c r="X85" s="181"/>
      <c r="Y85" s="181"/>
      <c r="Z85" s="181"/>
      <c r="AA85" s="181"/>
      <c r="AB85" s="181"/>
      <c r="AC85" s="181"/>
      <c r="AD85" s="181"/>
      <c r="AE85" s="181"/>
    </row>
    <row r="86" s="2" customFormat="1" ht="22.8" customHeight="1">
      <c r="A86" s="38"/>
      <c r="B86" s="39"/>
      <c r="C86" s="99" t="s">
        <v>262</v>
      </c>
      <c r="D86" s="40"/>
      <c r="E86" s="40"/>
      <c r="F86" s="40"/>
      <c r="G86" s="40"/>
      <c r="H86" s="40"/>
      <c r="I86" s="40"/>
      <c r="J86" s="187">
        <f>BK86</f>
        <v>0</v>
      </c>
      <c r="K86" s="40"/>
      <c r="L86" s="44"/>
      <c r="M86" s="95"/>
      <c r="N86" s="188"/>
      <c r="O86" s="96"/>
      <c r="P86" s="189">
        <f>P87</f>
        <v>0</v>
      </c>
      <c r="Q86" s="96"/>
      <c r="R86" s="189">
        <f>R87</f>
        <v>0</v>
      </c>
      <c r="S86" s="96"/>
      <c r="T86" s="190">
        <f>T87</f>
        <v>0</v>
      </c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T86" s="17" t="s">
        <v>68</v>
      </c>
      <c r="AU86" s="17" t="s">
        <v>248</v>
      </c>
      <c r="BK86" s="191">
        <f>BK87</f>
        <v>0</v>
      </c>
    </row>
    <row r="87" s="11" customFormat="1" ht="25.92" customHeight="1">
      <c r="A87" s="11"/>
      <c r="B87" s="192"/>
      <c r="C87" s="193"/>
      <c r="D87" s="194" t="s">
        <v>68</v>
      </c>
      <c r="E87" s="195" t="s">
        <v>329</v>
      </c>
      <c r="F87" s="195" t="s">
        <v>388</v>
      </c>
      <c r="G87" s="193"/>
      <c r="H87" s="193"/>
      <c r="I87" s="196"/>
      <c r="J87" s="197">
        <f>BK87</f>
        <v>0</v>
      </c>
      <c r="K87" s="193"/>
      <c r="L87" s="198"/>
      <c r="M87" s="199"/>
      <c r="N87" s="200"/>
      <c r="O87" s="200"/>
      <c r="P87" s="201">
        <f>SUM(P88:P89)</f>
        <v>0</v>
      </c>
      <c r="Q87" s="200"/>
      <c r="R87" s="201">
        <f>SUM(R88:R89)</f>
        <v>0</v>
      </c>
      <c r="S87" s="200"/>
      <c r="T87" s="202">
        <f>SUM(T88:T89)</f>
        <v>0</v>
      </c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R87" s="203" t="s">
        <v>265</v>
      </c>
      <c r="AT87" s="204" t="s">
        <v>68</v>
      </c>
      <c r="AU87" s="204" t="s">
        <v>69</v>
      </c>
      <c r="AY87" s="203" t="s">
        <v>266</v>
      </c>
      <c r="BK87" s="205">
        <f>SUM(BK88:BK89)</f>
        <v>0</v>
      </c>
    </row>
    <row r="88" s="2" customFormat="1" ht="24.15" customHeight="1">
      <c r="A88" s="38"/>
      <c r="B88" s="39"/>
      <c r="C88" s="206" t="s">
        <v>76</v>
      </c>
      <c r="D88" s="206" t="s">
        <v>267</v>
      </c>
      <c r="E88" s="207" t="s">
        <v>389</v>
      </c>
      <c r="F88" s="208" t="s">
        <v>390</v>
      </c>
      <c r="G88" s="209" t="s">
        <v>391</v>
      </c>
      <c r="H88" s="210">
        <v>2600</v>
      </c>
      <c r="I88" s="211"/>
      <c r="J88" s="212">
        <f>ROUND(I88*H88,2)</f>
        <v>0</v>
      </c>
      <c r="K88" s="208" t="s">
        <v>19</v>
      </c>
      <c r="L88" s="44"/>
      <c r="M88" s="213" t="s">
        <v>19</v>
      </c>
      <c r="N88" s="214" t="s">
        <v>40</v>
      </c>
      <c r="O88" s="84"/>
      <c r="P88" s="215">
        <f>O88*H88</f>
        <v>0</v>
      </c>
      <c r="Q88" s="215">
        <v>0</v>
      </c>
      <c r="R88" s="215">
        <f>Q88*H88</f>
        <v>0</v>
      </c>
      <c r="S88" s="215">
        <v>0</v>
      </c>
      <c r="T88" s="216">
        <f>S88*H88</f>
        <v>0</v>
      </c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R88" s="217" t="s">
        <v>265</v>
      </c>
      <c r="AT88" s="217" t="s">
        <v>267</v>
      </c>
      <c r="AU88" s="217" t="s">
        <v>76</v>
      </c>
      <c r="AY88" s="17" t="s">
        <v>266</v>
      </c>
      <c r="BE88" s="218">
        <f>IF(N88="základní",J88,0)</f>
        <v>0</v>
      </c>
      <c r="BF88" s="218">
        <f>IF(N88="snížená",J88,0)</f>
        <v>0</v>
      </c>
      <c r="BG88" s="218">
        <f>IF(N88="zákl. přenesená",J88,0)</f>
        <v>0</v>
      </c>
      <c r="BH88" s="218">
        <f>IF(N88="sníž. přenesená",J88,0)</f>
        <v>0</v>
      </c>
      <c r="BI88" s="218">
        <f>IF(N88="nulová",J88,0)</f>
        <v>0</v>
      </c>
      <c r="BJ88" s="17" t="s">
        <v>76</v>
      </c>
      <c r="BK88" s="218">
        <f>ROUND(I88*H88,2)</f>
        <v>0</v>
      </c>
      <c r="BL88" s="17" t="s">
        <v>265</v>
      </c>
      <c r="BM88" s="217" t="s">
        <v>392</v>
      </c>
    </row>
    <row r="89" s="12" customFormat="1">
      <c r="A89" s="12"/>
      <c r="B89" s="224"/>
      <c r="C89" s="225"/>
      <c r="D89" s="226" t="s">
        <v>275</v>
      </c>
      <c r="E89" s="227" t="s">
        <v>239</v>
      </c>
      <c r="F89" s="228" t="s">
        <v>393</v>
      </c>
      <c r="G89" s="225"/>
      <c r="H89" s="229">
        <v>2600</v>
      </c>
      <c r="I89" s="230"/>
      <c r="J89" s="225"/>
      <c r="K89" s="225"/>
      <c r="L89" s="231"/>
      <c r="M89" s="232"/>
      <c r="N89" s="233"/>
      <c r="O89" s="233"/>
      <c r="P89" s="233"/>
      <c r="Q89" s="233"/>
      <c r="R89" s="233"/>
      <c r="S89" s="233"/>
      <c r="T89" s="234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T89" s="235" t="s">
        <v>275</v>
      </c>
      <c r="AU89" s="235" t="s">
        <v>76</v>
      </c>
      <c r="AV89" s="12" t="s">
        <v>78</v>
      </c>
      <c r="AW89" s="12" t="s">
        <v>31</v>
      </c>
      <c r="AX89" s="12" t="s">
        <v>76</v>
      </c>
      <c r="AY89" s="235" t="s">
        <v>266</v>
      </c>
    </row>
    <row r="90" s="2" customFormat="1" ht="6.96" customHeight="1">
      <c r="A90" s="38"/>
      <c r="B90" s="59"/>
      <c r="C90" s="60"/>
      <c r="D90" s="60"/>
      <c r="E90" s="60"/>
      <c r="F90" s="60"/>
      <c r="G90" s="60"/>
      <c r="H90" s="60"/>
      <c r="I90" s="60"/>
      <c r="J90" s="60"/>
      <c r="K90" s="60"/>
      <c r="L90" s="44"/>
      <c r="M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</sheetData>
  <sheetProtection sheet="1" autoFilter="0" formatColumns="0" formatRows="0" objects="1" scenarios="1" spinCount="100000" saltValue="d6mI9We8DOizrXtWtUxwFJawJ8Qu9pKEafzos+WIny6x0TG3sllr691t9PUha6fgORnJblRf08F1/6d5Ea4UnA==" hashValue="/DrGwKtDs/4vwOKnmdLnWtnJpLlFixpw2oZYborIp7nbB9XcOtZ9Juche4CeJxD1RWhbxht5csYODb6K19tidQ==" algorithmName="SHA-512" password="CC35"/>
  <autoFilter ref="C85:K89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4:H74"/>
    <mergeCell ref="E76:H76"/>
    <mergeCell ref="E78:H78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101</v>
      </c>
      <c r="AZ2" s="138" t="s">
        <v>297</v>
      </c>
      <c r="BA2" s="138" t="s">
        <v>297</v>
      </c>
      <c r="BB2" s="138" t="s">
        <v>19</v>
      </c>
      <c r="BC2" s="138" t="s">
        <v>394</v>
      </c>
      <c r="BD2" s="138" t="s">
        <v>78</v>
      </c>
    </row>
    <row r="3" hidden="1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20"/>
      <c r="AT3" s="17" t="s">
        <v>78</v>
      </c>
      <c r="AZ3" s="138" t="s">
        <v>308</v>
      </c>
      <c r="BA3" s="138" t="s">
        <v>308</v>
      </c>
      <c r="BB3" s="138" t="s">
        <v>19</v>
      </c>
      <c r="BC3" s="138" t="s">
        <v>394</v>
      </c>
      <c r="BD3" s="138" t="s">
        <v>78</v>
      </c>
    </row>
    <row r="4" hidden="1" s="1" customFormat="1" ht="24.96" customHeight="1">
      <c r="B4" s="20"/>
      <c r="D4" s="141" t="s">
        <v>240</v>
      </c>
      <c r="L4" s="20"/>
      <c r="M4" s="142" t="s">
        <v>10</v>
      </c>
      <c r="AT4" s="17" t="s">
        <v>4</v>
      </c>
      <c r="AZ4" s="138" t="s">
        <v>395</v>
      </c>
      <c r="BA4" s="138" t="s">
        <v>395</v>
      </c>
      <c r="BB4" s="138" t="s">
        <v>19</v>
      </c>
      <c r="BC4" s="138" t="s">
        <v>396</v>
      </c>
      <c r="BD4" s="138" t="s">
        <v>78</v>
      </c>
    </row>
    <row r="5" hidden="1" s="1" customFormat="1" ht="6.96" customHeight="1">
      <c r="B5" s="20"/>
      <c r="L5" s="20"/>
      <c r="AZ5" s="138" t="s">
        <v>397</v>
      </c>
      <c r="BA5" s="138" t="s">
        <v>397</v>
      </c>
      <c r="BB5" s="138" t="s">
        <v>19</v>
      </c>
      <c r="BC5" s="138" t="s">
        <v>398</v>
      </c>
      <c r="BD5" s="138" t="s">
        <v>78</v>
      </c>
    </row>
    <row r="6" hidden="1" s="1" customFormat="1" ht="12" customHeight="1">
      <c r="B6" s="20"/>
      <c r="D6" s="143" t="s">
        <v>16</v>
      </c>
      <c r="L6" s="20"/>
      <c r="AZ6" s="138" t="s">
        <v>399</v>
      </c>
      <c r="BA6" s="138" t="s">
        <v>399</v>
      </c>
      <c r="BB6" s="138" t="s">
        <v>19</v>
      </c>
      <c r="BC6" s="138" t="s">
        <v>400</v>
      </c>
      <c r="BD6" s="138" t="s">
        <v>78</v>
      </c>
    </row>
    <row r="7" hidden="1" s="1" customFormat="1" ht="16.5" customHeight="1">
      <c r="B7" s="20"/>
      <c r="E7" s="144" t="str">
        <f>'Rekapitulace stavby'!K6</f>
        <v>3. STAVBA - FIALOVÁ - Vozovna Pisárky, etapa III. - vratná tramvajová smyčka</v>
      </c>
      <c r="F7" s="143"/>
      <c r="G7" s="143"/>
      <c r="H7" s="143"/>
      <c r="L7" s="20"/>
      <c r="AZ7" s="138" t="s">
        <v>401</v>
      </c>
      <c r="BA7" s="138" t="s">
        <v>401</v>
      </c>
      <c r="BB7" s="138" t="s">
        <v>19</v>
      </c>
      <c r="BC7" s="138" t="s">
        <v>402</v>
      </c>
      <c r="BD7" s="138" t="s">
        <v>78</v>
      </c>
    </row>
    <row r="8" hidden="1" s="1" customFormat="1" ht="12" customHeight="1">
      <c r="B8" s="20"/>
      <c r="D8" s="143" t="s">
        <v>241</v>
      </c>
      <c r="L8" s="20"/>
      <c r="AZ8" s="138" t="s">
        <v>403</v>
      </c>
      <c r="BA8" s="138" t="s">
        <v>403</v>
      </c>
      <c r="BB8" s="138" t="s">
        <v>19</v>
      </c>
      <c r="BC8" s="138" t="s">
        <v>404</v>
      </c>
      <c r="BD8" s="138" t="s">
        <v>78</v>
      </c>
    </row>
    <row r="9" hidden="1" s="2" customFormat="1" ht="16.5" customHeight="1">
      <c r="A9" s="38"/>
      <c r="B9" s="44"/>
      <c r="C9" s="38"/>
      <c r="D9" s="38"/>
      <c r="E9" s="144" t="s">
        <v>405</v>
      </c>
      <c r="F9" s="38"/>
      <c r="G9" s="38"/>
      <c r="H9" s="38"/>
      <c r="I9" s="38"/>
      <c r="J9" s="38"/>
      <c r="K9" s="38"/>
      <c r="L9" s="145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Z9" s="138" t="s">
        <v>406</v>
      </c>
      <c r="BA9" s="138" t="s">
        <v>406</v>
      </c>
      <c r="BB9" s="138" t="s">
        <v>19</v>
      </c>
      <c r="BC9" s="138" t="s">
        <v>407</v>
      </c>
      <c r="BD9" s="138" t="s">
        <v>78</v>
      </c>
    </row>
    <row r="10" hidden="1" s="2" customFormat="1" ht="12" customHeight="1">
      <c r="A10" s="38"/>
      <c r="B10" s="44"/>
      <c r="C10" s="38"/>
      <c r="D10" s="143" t="s">
        <v>243</v>
      </c>
      <c r="E10" s="38"/>
      <c r="F10" s="38"/>
      <c r="G10" s="38"/>
      <c r="H10" s="38"/>
      <c r="I10" s="38"/>
      <c r="J10" s="38"/>
      <c r="K10" s="38"/>
      <c r="L10" s="145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Z10" s="138" t="s">
        <v>408</v>
      </c>
      <c r="BA10" s="138" t="s">
        <v>408</v>
      </c>
      <c r="BB10" s="138" t="s">
        <v>19</v>
      </c>
      <c r="BC10" s="138" t="s">
        <v>409</v>
      </c>
      <c r="BD10" s="138" t="s">
        <v>78</v>
      </c>
    </row>
    <row r="11" hidden="1" s="2" customFormat="1" ht="16.5" customHeight="1">
      <c r="A11" s="38"/>
      <c r="B11" s="44"/>
      <c r="C11" s="38"/>
      <c r="D11" s="38"/>
      <c r="E11" s="146" t="s">
        <v>410</v>
      </c>
      <c r="F11" s="38"/>
      <c r="G11" s="38"/>
      <c r="H11" s="38"/>
      <c r="I11" s="38"/>
      <c r="J11" s="38"/>
      <c r="K11" s="38"/>
      <c r="L11" s="145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Z11" s="138" t="s">
        <v>411</v>
      </c>
      <c r="BA11" s="138" t="s">
        <v>411</v>
      </c>
      <c r="BB11" s="138" t="s">
        <v>19</v>
      </c>
      <c r="BC11" s="138" t="s">
        <v>412</v>
      </c>
      <c r="BD11" s="138" t="s">
        <v>78</v>
      </c>
    </row>
    <row r="12" hidden="1" s="2" customFormat="1">
      <c r="A12" s="38"/>
      <c r="B12" s="44"/>
      <c r="C12" s="38"/>
      <c r="D12" s="38"/>
      <c r="E12" s="38"/>
      <c r="F12" s="38"/>
      <c r="G12" s="38"/>
      <c r="H12" s="38"/>
      <c r="I12" s="38"/>
      <c r="J12" s="38"/>
      <c r="K12" s="38"/>
      <c r="L12" s="145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Z12" s="138" t="s">
        <v>413</v>
      </c>
      <c r="BA12" s="138" t="s">
        <v>413</v>
      </c>
      <c r="BB12" s="138" t="s">
        <v>19</v>
      </c>
      <c r="BC12" s="138" t="s">
        <v>414</v>
      </c>
      <c r="BD12" s="138" t="s">
        <v>78</v>
      </c>
    </row>
    <row r="13" hidden="1" s="2" customFormat="1" ht="12" customHeight="1">
      <c r="A13" s="38"/>
      <c r="B13" s="44"/>
      <c r="C13" s="38"/>
      <c r="D13" s="143" t="s">
        <v>18</v>
      </c>
      <c r="E13" s="38"/>
      <c r="F13" s="133" t="s">
        <v>19</v>
      </c>
      <c r="G13" s="38"/>
      <c r="H13" s="38"/>
      <c r="I13" s="143" t="s">
        <v>20</v>
      </c>
      <c r="J13" s="133" t="s">
        <v>19</v>
      </c>
      <c r="K13" s="38"/>
      <c r="L13" s="145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Z13" s="138" t="s">
        <v>415</v>
      </c>
      <c r="BA13" s="138" t="s">
        <v>415</v>
      </c>
      <c r="BB13" s="138" t="s">
        <v>19</v>
      </c>
      <c r="BC13" s="138" t="s">
        <v>416</v>
      </c>
      <c r="BD13" s="138" t="s">
        <v>78</v>
      </c>
    </row>
    <row r="14" hidden="1" s="2" customFormat="1" ht="12" customHeight="1">
      <c r="A14" s="38"/>
      <c r="B14" s="44"/>
      <c r="C14" s="38"/>
      <c r="D14" s="143" t="s">
        <v>21</v>
      </c>
      <c r="E14" s="38"/>
      <c r="F14" s="133" t="s">
        <v>22</v>
      </c>
      <c r="G14" s="38"/>
      <c r="H14" s="38"/>
      <c r="I14" s="143" t="s">
        <v>23</v>
      </c>
      <c r="J14" s="147" t="str">
        <f>'Rekapitulace stavby'!AN8</f>
        <v>20. 12. 2021</v>
      </c>
      <c r="K14" s="38"/>
      <c r="L14" s="145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Z14" s="138" t="s">
        <v>417</v>
      </c>
      <c r="BA14" s="138" t="s">
        <v>417</v>
      </c>
      <c r="BB14" s="138" t="s">
        <v>19</v>
      </c>
      <c r="BC14" s="138" t="s">
        <v>418</v>
      </c>
      <c r="BD14" s="138" t="s">
        <v>78</v>
      </c>
    </row>
    <row r="15" hidden="1" s="2" customFormat="1" ht="10.8" customHeight="1">
      <c r="A15" s="38"/>
      <c r="B15" s="44"/>
      <c r="C15" s="38"/>
      <c r="D15" s="38"/>
      <c r="E15" s="38"/>
      <c r="F15" s="38"/>
      <c r="G15" s="38"/>
      <c r="H15" s="38"/>
      <c r="I15" s="38"/>
      <c r="J15" s="38"/>
      <c r="K15" s="38"/>
      <c r="L15" s="145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Z15" s="138" t="s">
        <v>419</v>
      </c>
      <c r="BA15" s="138" t="s">
        <v>419</v>
      </c>
      <c r="BB15" s="138" t="s">
        <v>19</v>
      </c>
      <c r="BC15" s="138" t="s">
        <v>420</v>
      </c>
      <c r="BD15" s="138" t="s">
        <v>78</v>
      </c>
    </row>
    <row r="16" hidden="1" s="2" customFormat="1" ht="12" customHeight="1">
      <c r="A16" s="38"/>
      <c r="B16" s="44"/>
      <c r="C16" s="38"/>
      <c r="D16" s="143" t="s">
        <v>25</v>
      </c>
      <c r="E16" s="38"/>
      <c r="F16" s="38"/>
      <c r="G16" s="38"/>
      <c r="H16" s="38"/>
      <c r="I16" s="143" t="s">
        <v>26</v>
      </c>
      <c r="J16" s="133" t="str">
        <f>IF('Rekapitulace stavby'!AN10="","",'Rekapitulace stavby'!AN10)</f>
        <v/>
      </c>
      <c r="K16" s="38"/>
      <c r="L16" s="145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Z16" s="138" t="s">
        <v>421</v>
      </c>
      <c r="BA16" s="138" t="s">
        <v>421</v>
      </c>
      <c r="BB16" s="138" t="s">
        <v>19</v>
      </c>
      <c r="BC16" s="138" t="s">
        <v>422</v>
      </c>
      <c r="BD16" s="138" t="s">
        <v>78</v>
      </c>
    </row>
    <row r="17" hidden="1" s="2" customFormat="1" ht="18" customHeight="1">
      <c r="A17" s="38"/>
      <c r="B17" s="44"/>
      <c r="C17" s="38"/>
      <c r="D17" s="38"/>
      <c r="E17" s="133" t="str">
        <f>IF('Rekapitulace stavby'!E11="","",'Rekapitulace stavby'!E11)</f>
        <v xml:space="preserve"> </v>
      </c>
      <c r="F17" s="38"/>
      <c r="G17" s="38"/>
      <c r="H17" s="38"/>
      <c r="I17" s="143" t="s">
        <v>27</v>
      </c>
      <c r="J17" s="133" t="str">
        <f>IF('Rekapitulace stavby'!AN11="","",'Rekapitulace stavby'!AN11)</f>
        <v/>
      </c>
      <c r="K17" s="38"/>
      <c r="L17" s="145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Z17" s="138" t="s">
        <v>423</v>
      </c>
      <c r="BA17" s="138" t="s">
        <v>423</v>
      </c>
      <c r="BB17" s="138" t="s">
        <v>19</v>
      </c>
      <c r="BC17" s="138" t="s">
        <v>424</v>
      </c>
      <c r="BD17" s="138" t="s">
        <v>78</v>
      </c>
    </row>
    <row r="18" hidden="1" s="2" customFormat="1" ht="6.96" customHeight="1">
      <c r="A18" s="38"/>
      <c r="B18" s="44"/>
      <c r="C18" s="38"/>
      <c r="D18" s="38"/>
      <c r="E18" s="38"/>
      <c r="F18" s="38"/>
      <c r="G18" s="38"/>
      <c r="H18" s="38"/>
      <c r="I18" s="38"/>
      <c r="J18" s="38"/>
      <c r="K18" s="38"/>
      <c r="L18" s="145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Z18" s="138" t="s">
        <v>425</v>
      </c>
      <c r="BA18" s="138" t="s">
        <v>425</v>
      </c>
      <c r="BB18" s="138" t="s">
        <v>19</v>
      </c>
      <c r="BC18" s="138" t="s">
        <v>426</v>
      </c>
      <c r="BD18" s="138" t="s">
        <v>78</v>
      </c>
    </row>
    <row r="19" hidden="1" s="2" customFormat="1" ht="12" customHeight="1">
      <c r="A19" s="38"/>
      <c r="B19" s="44"/>
      <c r="C19" s="38"/>
      <c r="D19" s="143" t="s">
        <v>28</v>
      </c>
      <c r="E19" s="38"/>
      <c r="F19" s="38"/>
      <c r="G19" s="38"/>
      <c r="H19" s="38"/>
      <c r="I19" s="143" t="s">
        <v>26</v>
      </c>
      <c r="J19" s="33" t="str">
        <f>'Rekapitulace stavby'!AN13</f>
        <v>Vyplň údaj</v>
      </c>
      <c r="K19" s="38"/>
      <c r="L19" s="145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Z19" s="138" t="s">
        <v>427</v>
      </c>
      <c r="BA19" s="138" t="s">
        <v>427</v>
      </c>
      <c r="BB19" s="138" t="s">
        <v>19</v>
      </c>
      <c r="BC19" s="138" t="s">
        <v>428</v>
      </c>
      <c r="BD19" s="138" t="s">
        <v>78</v>
      </c>
    </row>
    <row r="20" hidden="1" s="2" customFormat="1" ht="18" customHeight="1">
      <c r="A20" s="38"/>
      <c r="B20" s="44"/>
      <c r="C20" s="38"/>
      <c r="D20" s="38"/>
      <c r="E20" s="33" t="str">
        <f>'Rekapitulace stavby'!E14</f>
        <v>Vyplň údaj</v>
      </c>
      <c r="F20" s="133"/>
      <c r="G20" s="133"/>
      <c r="H20" s="133"/>
      <c r="I20" s="143" t="s">
        <v>27</v>
      </c>
      <c r="J20" s="33" t="str">
        <f>'Rekapitulace stavby'!AN14</f>
        <v>Vyplň údaj</v>
      </c>
      <c r="K20" s="38"/>
      <c r="L20" s="145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Z20" s="138" t="s">
        <v>429</v>
      </c>
      <c r="BA20" s="138" t="s">
        <v>429</v>
      </c>
      <c r="BB20" s="138" t="s">
        <v>19</v>
      </c>
      <c r="BC20" s="138" t="s">
        <v>430</v>
      </c>
      <c r="BD20" s="138" t="s">
        <v>78</v>
      </c>
    </row>
    <row r="21" hidden="1" s="2" customFormat="1" ht="6.96" customHeight="1">
      <c r="A21" s="38"/>
      <c r="B21" s="44"/>
      <c r="C21" s="38"/>
      <c r="D21" s="38"/>
      <c r="E21" s="38"/>
      <c r="F21" s="38"/>
      <c r="G21" s="38"/>
      <c r="H21" s="38"/>
      <c r="I21" s="38"/>
      <c r="J21" s="38"/>
      <c r="K21" s="38"/>
      <c r="L21" s="145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Z21" s="138" t="s">
        <v>431</v>
      </c>
      <c r="BA21" s="138" t="s">
        <v>431</v>
      </c>
      <c r="BB21" s="138" t="s">
        <v>19</v>
      </c>
      <c r="BC21" s="138" t="s">
        <v>338</v>
      </c>
      <c r="BD21" s="138" t="s">
        <v>78</v>
      </c>
    </row>
    <row r="22" hidden="1" s="2" customFormat="1" ht="12" customHeight="1">
      <c r="A22" s="38"/>
      <c r="B22" s="44"/>
      <c r="C22" s="38"/>
      <c r="D22" s="143" t="s">
        <v>30</v>
      </c>
      <c r="E22" s="38"/>
      <c r="F22" s="38"/>
      <c r="G22" s="38"/>
      <c r="H22" s="38"/>
      <c r="I22" s="143" t="s">
        <v>26</v>
      </c>
      <c r="J22" s="133" t="str">
        <f>IF('Rekapitulace stavby'!AN16="","",'Rekapitulace stavby'!AN16)</f>
        <v/>
      </c>
      <c r="K22" s="38"/>
      <c r="L22" s="145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Z22" s="138" t="s">
        <v>432</v>
      </c>
      <c r="BA22" s="138" t="s">
        <v>432</v>
      </c>
      <c r="BB22" s="138" t="s">
        <v>19</v>
      </c>
      <c r="BC22" s="138" t="s">
        <v>303</v>
      </c>
      <c r="BD22" s="138" t="s">
        <v>78</v>
      </c>
    </row>
    <row r="23" hidden="1" s="2" customFormat="1" ht="18" customHeight="1">
      <c r="A23" s="38"/>
      <c r="B23" s="44"/>
      <c r="C23" s="38"/>
      <c r="D23" s="38"/>
      <c r="E23" s="133" t="str">
        <f>IF('Rekapitulace stavby'!E17="","",'Rekapitulace stavby'!E17)</f>
        <v xml:space="preserve"> </v>
      </c>
      <c r="F23" s="38"/>
      <c r="G23" s="38"/>
      <c r="H23" s="38"/>
      <c r="I23" s="143" t="s">
        <v>27</v>
      </c>
      <c r="J23" s="133" t="str">
        <f>IF('Rekapitulace stavby'!AN17="","",'Rekapitulace stavby'!AN17)</f>
        <v/>
      </c>
      <c r="K23" s="38"/>
      <c r="L23" s="145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Z23" s="138" t="s">
        <v>433</v>
      </c>
      <c r="BA23" s="138" t="s">
        <v>433</v>
      </c>
      <c r="BB23" s="138" t="s">
        <v>19</v>
      </c>
      <c r="BC23" s="138" t="s">
        <v>338</v>
      </c>
      <c r="BD23" s="138" t="s">
        <v>78</v>
      </c>
    </row>
    <row r="24" hidden="1" s="2" customFormat="1" ht="6.96" customHeight="1">
      <c r="A24" s="38"/>
      <c r="B24" s="44"/>
      <c r="C24" s="38"/>
      <c r="D24" s="38"/>
      <c r="E24" s="38"/>
      <c r="F24" s="38"/>
      <c r="G24" s="38"/>
      <c r="H24" s="38"/>
      <c r="I24" s="38"/>
      <c r="J24" s="38"/>
      <c r="K24" s="38"/>
      <c r="L24" s="145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Z24" s="138" t="s">
        <v>434</v>
      </c>
      <c r="BA24" s="138" t="s">
        <v>434</v>
      </c>
      <c r="BB24" s="138" t="s">
        <v>19</v>
      </c>
      <c r="BC24" s="138" t="s">
        <v>435</v>
      </c>
      <c r="BD24" s="138" t="s">
        <v>78</v>
      </c>
    </row>
    <row r="25" hidden="1" s="2" customFormat="1" ht="12" customHeight="1">
      <c r="A25" s="38"/>
      <c r="B25" s="44"/>
      <c r="C25" s="38"/>
      <c r="D25" s="143" t="s">
        <v>32</v>
      </c>
      <c r="E25" s="38"/>
      <c r="F25" s="38"/>
      <c r="G25" s="38"/>
      <c r="H25" s="38"/>
      <c r="I25" s="143" t="s">
        <v>26</v>
      </c>
      <c r="J25" s="133" t="str">
        <f>IF('Rekapitulace stavby'!AN19="","",'Rekapitulace stavby'!AN19)</f>
        <v/>
      </c>
      <c r="K25" s="38"/>
      <c r="L25" s="145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Z25" s="138" t="s">
        <v>436</v>
      </c>
      <c r="BA25" s="138" t="s">
        <v>436</v>
      </c>
      <c r="BB25" s="138" t="s">
        <v>19</v>
      </c>
      <c r="BC25" s="138" t="s">
        <v>437</v>
      </c>
      <c r="BD25" s="138" t="s">
        <v>78</v>
      </c>
    </row>
    <row r="26" hidden="1" s="2" customFormat="1" ht="18" customHeight="1">
      <c r="A26" s="38"/>
      <c r="B26" s="44"/>
      <c r="C26" s="38"/>
      <c r="D26" s="38"/>
      <c r="E26" s="133" t="str">
        <f>IF('Rekapitulace stavby'!E20="","",'Rekapitulace stavby'!E20)</f>
        <v xml:space="preserve"> </v>
      </c>
      <c r="F26" s="38"/>
      <c r="G26" s="38"/>
      <c r="H26" s="38"/>
      <c r="I26" s="143" t="s">
        <v>27</v>
      </c>
      <c r="J26" s="133" t="str">
        <f>IF('Rekapitulace stavby'!AN20="","",'Rekapitulace stavby'!AN20)</f>
        <v/>
      </c>
      <c r="K26" s="38"/>
      <c r="L26" s="145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Z26" s="138" t="s">
        <v>438</v>
      </c>
      <c r="BA26" s="138" t="s">
        <v>438</v>
      </c>
      <c r="BB26" s="138" t="s">
        <v>19</v>
      </c>
      <c r="BC26" s="138" t="s">
        <v>439</v>
      </c>
      <c r="BD26" s="138" t="s">
        <v>78</v>
      </c>
    </row>
    <row r="27" hidden="1" s="2" customFormat="1" ht="6.96" customHeight="1">
      <c r="A27" s="38"/>
      <c r="B27" s="44"/>
      <c r="C27" s="38"/>
      <c r="D27" s="38"/>
      <c r="E27" s="38"/>
      <c r="F27" s="38"/>
      <c r="G27" s="38"/>
      <c r="H27" s="38"/>
      <c r="I27" s="38"/>
      <c r="J27" s="38"/>
      <c r="K27" s="38"/>
      <c r="L27" s="145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Z27" s="138" t="s">
        <v>440</v>
      </c>
      <c r="BA27" s="138" t="s">
        <v>440</v>
      </c>
      <c r="BB27" s="138" t="s">
        <v>19</v>
      </c>
      <c r="BC27" s="138" t="s">
        <v>441</v>
      </c>
      <c r="BD27" s="138" t="s">
        <v>78</v>
      </c>
    </row>
    <row r="28" hidden="1" s="2" customFormat="1" ht="12" customHeight="1">
      <c r="A28" s="38"/>
      <c r="B28" s="44"/>
      <c r="C28" s="38"/>
      <c r="D28" s="143" t="s">
        <v>33</v>
      </c>
      <c r="E28" s="38"/>
      <c r="F28" s="38"/>
      <c r="G28" s="38"/>
      <c r="H28" s="38"/>
      <c r="I28" s="38"/>
      <c r="J28" s="38"/>
      <c r="K28" s="38"/>
      <c r="L28" s="145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Z28" s="138" t="s">
        <v>442</v>
      </c>
      <c r="BA28" s="138" t="s">
        <v>442</v>
      </c>
      <c r="BB28" s="138" t="s">
        <v>19</v>
      </c>
      <c r="BC28" s="138" t="s">
        <v>443</v>
      </c>
      <c r="BD28" s="138" t="s">
        <v>78</v>
      </c>
    </row>
    <row r="29" hidden="1" s="8" customFormat="1" ht="16.5" customHeight="1">
      <c r="A29" s="148"/>
      <c r="B29" s="149"/>
      <c r="C29" s="148"/>
      <c r="D29" s="148"/>
      <c r="E29" s="150" t="s">
        <v>19</v>
      </c>
      <c r="F29" s="150"/>
      <c r="G29" s="150"/>
      <c r="H29" s="150"/>
      <c r="I29" s="148"/>
      <c r="J29" s="148"/>
      <c r="K29" s="148"/>
      <c r="L29" s="151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  <c r="AZ29" s="249" t="s">
        <v>444</v>
      </c>
      <c r="BA29" s="249" t="s">
        <v>444</v>
      </c>
      <c r="BB29" s="249" t="s">
        <v>19</v>
      </c>
      <c r="BC29" s="249" t="s">
        <v>445</v>
      </c>
      <c r="BD29" s="249" t="s">
        <v>78</v>
      </c>
    </row>
    <row r="30" hidden="1" s="2" customFormat="1" ht="6.96" customHeight="1">
      <c r="A30" s="38"/>
      <c r="B30" s="44"/>
      <c r="C30" s="38"/>
      <c r="D30" s="38"/>
      <c r="E30" s="38"/>
      <c r="F30" s="38"/>
      <c r="G30" s="38"/>
      <c r="H30" s="38"/>
      <c r="I30" s="38"/>
      <c r="J30" s="38"/>
      <c r="K30" s="38"/>
      <c r="L30" s="145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Z30" s="138" t="s">
        <v>446</v>
      </c>
      <c r="BA30" s="138" t="s">
        <v>446</v>
      </c>
      <c r="BB30" s="138" t="s">
        <v>19</v>
      </c>
      <c r="BC30" s="138" t="s">
        <v>445</v>
      </c>
      <c r="BD30" s="138" t="s">
        <v>78</v>
      </c>
    </row>
    <row r="31" hidden="1" s="2" customFormat="1" ht="6.96" customHeight="1">
      <c r="A31" s="38"/>
      <c r="B31" s="44"/>
      <c r="C31" s="38"/>
      <c r="D31" s="152"/>
      <c r="E31" s="152"/>
      <c r="F31" s="152"/>
      <c r="G31" s="152"/>
      <c r="H31" s="152"/>
      <c r="I31" s="152"/>
      <c r="J31" s="152"/>
      <c r="K31" s="152"/>
      <c r="L31" s="145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Z31" s="138" t="s">
        <v>447</v>
      </c>
      <c r="BA31" s="138" t="s">
        <v>447</v>
      </c>
      <c r="BB31" s="138" t="s">
        <v>19</v>
      </c>
      <c r="BC31" s="138" t="s">
        <v>448</v>
      </c>
      <c r="BD31" s="138" t="s">
        <v>78</v>
      </c>
    </row>
    <row r="32" hidden="1" s="2" customFormat="1" ht="25.44" customHeight="1">
      <c r="A32" s="38"/>
      <c r="B32" s="44"/>
      <c r="C32" s="38"/>
      <c r="D32" s="153" t="s">
        <v>35</v>
      </c>
      <c r="E32" s="38"/>
      <c r="F32" s="38"/>
      <c r="G32" s="38"/>
      <c r="H32" s="38"/>
      <c r="I32" s="38"/>
      <c r="J32" s="154">
        <f>ROUND(J98, 2)</f>
        <v>0</v>
      </c>
      <c r="K32" s="38"/>
      <c r="L32" s="145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Z32" s="138" t="s">
        <v>449</v>
      </c>
      <c r="BA32" s="138" t="s">
        <v>449</v>
      </c>
      <c r="BB32" s="138" t="s">
        <v>19</v>
      </c>
      <c r="BC32" s="138" t="s">
        <v>450</v>
      </c>
      <c r="BD32" s="138" t="s">
        <v>78</v>
      </c>
    </row>
    <row r="33" hidden="1" s="2" customFormat="1" ht="6.96" customHeight="1">
      <c r="A33" s="38"/>
      <c r="B33" s="44"/>
      <c r="C33" s="38"/>
      <c r="D33" s="152"/>
      <c r="E33" s="152"/>
      <c r="F33" s="152"/>
      <c r="G33" s="152"/>
      <c r="H33" s="152"/>
      <c r="I33" s="152"/>
      <c r="J33" s="152"/>
      <c r="K33" s="152"/>
      <c r="L33" s="145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Z33" s="138" t="s">
        <v>451</v>
      </c>
      <c r="BA33" s="138" t="s">
        <v>451</v>
      </c>
      <c r="BB33" s="138" t="s">
        <v>19</v>
      </c>
      <c r="BC33" s="138" t="s">
        <v>452</v>
      </c>
      <c r="BD33" s="138" t="s">
        <v>78</v>
      </c>
    </row>
    <row r="34" hidden="1" s="2" customFormat="1" ht="14.4" customHeight="1">
      <c r="A34" s="38"/>
      <c r="B34" s="44"/>
      <c r="C34" s="38"/>
      <c r="D34" s="38"/>
      <c r="E34" s="38"/>
      <c r="F34" s="155" t="s">
        <v>37</v>
      </c>
      <c r="G34" s="38"/>
      <c r="H34" s="38"/>
      <c r="I34" s="155" t="s">
        <v>36</v>
      </c>
      <c r="J34" s="155" t="s">
        <v>38</v>
      </c>
      <c r="K34" s="38"/>
      <c r="L34" s="145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Z34" s="138" t="s">
        <v>453</v>
      </c>
      <c r="BA34" s="138" t="s">
        <v>453</v>
      </c>
      <c r="BB34" s="138" t="s">
        <v>19</v>
      </c>
      <c r="BC34" s="138" t="s">
        <v>454</v>
      </c>
      <c r="BD34" s="138" t="s">
        <v>78</v>
      </c>
    </row>
    <row r="35" hidden="1" s="2" customFormat="1" ht="14.4" customHeight="1">
      <c r="A35" s="38"/>
      <c r="B35" s="44"/>
      <c r="C35" s="38"/>
      <c r="D35" s="156" t="s">
        <v>39</v>
      </c>
      <c r="E35" s="143" t="s">
        <v>40</v>
      </c>
      <c r="F35" s="157">
        <f>ROUND((SUM(BE98:BE630)),  2)</f>
        <v>0</v>
      </c>
      <c r="G35" s="38"/>
      <c r="H35" s="38"/>
      <c r="I35" s="158">
        <v>0.20999999999999999</v>
      </c>
      <c r="J35" s="157">
        <f>ROUND(((SUM(BE98:BE630))*I35),  2)</f>
        <v>0</v>
      </c>
      <c r="K35" s="38"/>
      <c r="L35" s="145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Z35" s="138" t="s">
        <v>455</v>
      </c>
      <c r="BA35" s="138" t="s">
        <v>455</v>
      </c>
      <c r="BB35" s="138" t="s">
        <v>19</v>
      </c>
      <c r="BC35" s="138" t="s">
        <v>456</v>
      </c>
      <c r="BD35" s="138" t="s">
        <v>78</v>
      </c>
    </row>
    <row r="36" hidden="1" s="2" customFormat="1" ht="14.4" customHeight="1">
      <c r="A36" s="38"/>
      <c r="B36" s="44"/>
      <c r="C36" s="38"/>
      <c r="D36" s="38"/>
      <c r="E36" s="143" t="s">
        <v>41</v>
      </c>
      <c r="F36" s="157">
        <f>ROUND((SUM(BF98:BF630)),  2)</f>
        <v>0</v>
      </c>
      <c r="G36" s="38"/>
      <c r="H36" s="38"/>
      <c r="I36" s="158">
        <v>0.14999999999999999</v>
      </c>
      <c r="J36" s="157">
        <f>ROUND(((SUM(BF98:BF630))*I36),  2)</f>
        <v>0</v>
      </c>
      <c r="K36" s="38"/>
      <c r="L36" s="145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Z36" s="138" t="s">
        <v>457</v>
      </c>
      <c r="BA36" s="138" t="s">
        <v>457</v>
      </c>
      <c r="BB36" s="138" t="s">
        <v>19</v>
      </c>
      <c r="BC36" s="138" t="s">
        <v>458</v>
      </c>
      <c r="BD36" s="138" t="s">
        <v>78</v>
      </c>
    </row>
    <row r="37" hidden="1" s="2" customFormat="1" ht="14.4" customHeight="1">
      <c r="A37" s="38"/>
      <c r="B37" s="44"/>
      <c r="C37" s="38"/>
      <c r="D37" s="38"/>
      <c r="E37" s="143" t="s">
        <v>42</v>
      </c>
      <c r="F37" s="157">
        <f>ROUND((SUM(BG98:BG630)),  2)</f>
        <v>0</v>
      </c>
      <c r="G37" s="38"/>
      <c r="H37" s="38"/>
      <c r="I37" s="158">
        <v>0.20999999999999999</v>
      </c>
      <c r="J37" s="157">
        <f>0</f>
        <v>0</v>
      </c>
      <c r="K37" s="38"/>
      <c r="L37" s="145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Z37" s="138" t="s">
        <v>459</v>
      </c>
      <c r="BA37" s="138" t="s">
        <v>459</v>
      </c>
      <c r="BB37" s="138" t="s">
        <v>19</v>
      </c>
      <c r="BC37" s="138" t="s">
        <v>452</v>
      </c>
      <c r="BD37" s="138" t="s">
        <v>78</v>
      </c>
    </row>
    <row r="38" hidden="1" s="2" customFormat="1" ht="14.4" customHeight="1">
      <c r="A38" s="38"/>
      <c r="B38" s="44"/>
      <c r="C38" s="38"/>
      <c r="D38" s="38"/>
      <c r="E38" s="143" t="s">
        <v>43</v>
      </c>
      <c r="F38" s="157">
        <f>ROUND((SUM(BH98:BH630)),  2)</f>
        <v>0</v>
      </c>
      <c r="G38" s="38"/>
      <c r="H38" s="38"/>
      <c r="I38" s="158">
        <v>0.14999999999999999</v>
      </c>
      <c r="J38" s="157">
        <f>0</f>
        <v>0</v>
      </c>
      <c r="K38" s="38"/>
      <c r="L38" s="145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Z38" s="138" t="s">
        <v>460</v>
      </c>
      <c r="BA38" s="138" t="s">
        <v>460</v>
      </c>
      <c r="BB38" s="138" t="s">
        <v>19</v>
      </c>
      <c r="BC38" s="138" t="s">
        <v>461</v>
      </c>
      <c r="BD38" s="138" t="s">
        <v>78</v>
      </c>
    </row>
    <row r="39" hidden="1" s="2" customFormat="1" ht="14.4" customHeight="1">
      <c r="A39" s="38"/>
      <c r="B39" s="44"/>
      <c r="C39" s="38"/>
      <c r="D39" s="38"/>
      <c r="E39" s="143" t="s">
        <v>44</v>
      </c>
      <c r="F39" s="157">
        <f>ROUND((SUM(BI98:BI630)),  2)</f>
        <v>0</v>
      </c>
      <c r="G39" s="38"/>
      <c r="H39" s="38"/>
      <c r="I39" s="158">
        <v>0</v>
      </c>
      <c r="J39" s="157">
        <f>0</f>
        <v>0</v>
      </c>
      <c r="K39" s="38"/>
      <c r="L39" s="145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Z39" s="138" t="s">
        <v>462</v>
      </c>
      <c r="BA39" s="138" t="s">
        <v>462</v>
      </c>
      <c r="BB39" s="138" t="s">
        <v>19</v>
      </c>
      <c r="BC39" s="138" t="s">
        <v>463</v>
      </c>
      <c r="BD39" s="138" t="s">
        <v>78</v>
      </c>
    </row>
    <row r="40" hidden="1" s="2" customFormat="1" ht="6.96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145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Z40" s="138" t="s">
        <v>464</v>
      </c>
      <c r="BA40" s="138" t="s">
        <v>464</v>
      </c>
      <c r="BB40" s="138" t="s">
        <v>19</v>
      </c>
      <c r="BC40" s="138" t="s">
        <v>465</v>
      </c>
      <c r="BD40" s="138" t="s">
        <v>78</v>
      </c>
    </row>
    <row r="41" hidden="1" s="2" customFormat="1" ht="25.44" customHeight="1">
      <c r="A41" s="38"/>
      <c r="B41" s="44"/>
      <c r="C41" s="159"/>
      <c r="D41" s="160" t="s">
        <v>45</v>
      </c>
      <c r="E41" s="161"/>
      <c r="F41" s="161"/>
      <c r="G41" s="162" t="s">
        <v>46</v>
      </c>
      <c r="H41" s="163" t="s">
        <v>47</v>
      </c>
      <c r="I41" s="161"/>
      <c r="J41" s="164">
        <f>SUM(J32:J39)</f>
        <v>0</v>
      </c>
      <c r="K41" s="165"/>
      <c r="L41" s="145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Z41" s="138" t="s">
        <v>466</v>
      </c>
      <c r="BA41" s="138" t="s">
        <v>466</v>
      </c>
      <c r="BB41" s="138" t="s">
        <v>19</v>
      </c>
      <c r="BC41" s="138" t="s">
        <v>467</v>
      </c>
      <c r="BD41" s="138" t="s">
        <v>78</v>
      </c>
    </row>
    <row r="42" hidden="1" s="2" customFormat="1" ht="14.4" customHeight="1">
      <c r="A42" s="38"/>
      <c r="B42" s="166"/>
      <c r="C42" s="167"/>
      <c r="D42" s="167"/>
      <c r="E42" s="167"/>
      <c r="F42" s="167"/>
      <c r="G42" s="167"/>
      <c r="H42" s="167"/>
      <c r="I42" s="167"/>
      <c r="J42" s="167"/>
      <c r="K42" s="167"/>
      <c r="L42" s="145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Z42" s="138" t="s">
        <v>468</v>
      </c>
      <c r="BA42" s="138" t="s">
        <v>468</v>
      </c>
      <c r="BB42" s="138" t="s">
        <v>19</v>
      </c>
      <c r="BC42" s="138" t="s">
        <v>469</v>
      </c>
      <c r="BD42" s="138" t="s">
        <v>78</v>
      </c>
    </row>
    <row r="43" hidden="1">
      <c r="AZ43" s="138" t="s">
        <v>470</v>
      </c>
      <c r="BA43" s="138" t="s">
        <v>470</v>
      </c>
      <c r="BB43" s="138" t="s">
        <v>19</v>
      </c>
      <c r="BC43" s="138" t="s">
        <v>471</v>
      </c>
      <c r="BD43" s="138" t="s">
        <v>78</v>
      </c>
    </row>
    <row r="44" hidden="1">
      <c r="AZ44" s="138" t="s">
        <v>472</v>
      </c>
      <c r="BA44" s="138" t="s">
        <v>472</v>
      </c>
      <c r="BB44" s="138" t="s">
        <v>19</v>
      </c>
      <c r="BC44" s="138" t="s">
        <v>461</v>
      </c>
      <c r="BD44" s="138" t="s">
        <v>78</v>
      </c>
    </row>
    <row r="45" hidden="1">
      <c r="AZ45" s="138" t="s">
        <v>473</v>
      </c>
      <c r="BA45" s="138" t="s">
        <v>473</v>
      </c>
      <c r="BB45" s="138" t="s">
        <v>19</v>
      </c>
      <c r="BC45" s="138" t="s">
        <v>461</v>
      </c>
      <c r="BD45" s="138" t="s">
        <v>78</v>
      </c>
    </row>
    <row r="46" s="2" customFormat="1" ht="6.96" customHeight="1">
      <c r="A46" s="38"/>
      <c r="B46" s="168"/>
      <c r="C46" s="169"/>
      <c r="D46" s="169"/>
      <c r="E46" s="169"/>
      <c r="F46" s="169"/>
      <c r="G46" s="169"/>
      <c r="H46" s="169"/>
      <c r="I46" s="169"/>
      <c r="J46" s="169"/>
      <c r="K46" s="169"/>
      <c r="L46" s="145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Z46" s="138" t="s">
        <v>474</v>
      </c>
      <c r="BA46" s="138" t="s">
        <v>474</v>
      </c>
      <c r="BB46" s="138" t="s">
        <v>19</v>
      </c>
      <c r="BC46" s="138" t="s">
        <v>465</v>
      </c>
      <c r="BD46" s="138" t="s">
        <v>78</v>
      </c>
    </row>
    <row r="47" s="2" customFormat="1" ht="24.96" customHeight="1">
      <c r="A47" s="38"/>
      <c r="B47" s="39"/>
      <c r="C47" s="23" t="s">
        <v>245</v>
      </c>
      <c r="D47" s="40"/>
      <c r="E47" s="40"/>
      <c r="F47" s="40"/>
      <c r="G47" s="40"/>
      <c r="H47" s="40"/>
      <c r="I47" s="40"/>
      <c r="J47" s="40"/>
      <c r="K47" s="40"/>
      <c r="L47" s="145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Z47" s="138" t="s">
        <v>475</v>
      </c>
      <c r="BA47" s="138" t="s">
        <v>475</v>
      </c>
      <c r="BB47" s="138" t="s">
        <v>19</v>
      </c>
      <c r="BC47" s="138" t="s">
        <v>476</v>
      </c>
      <c r="BD47" s="138" t="s">
        <v>78</v>
      </c>
    </row>
    <row r="48" s="2" customFormat="1" ht="6.96" customHeight="1">
      <c r="A48" s="38"/>
      <c r="B48" s="39"/>
      <c r="C48" s="40"/>
      <c r="D48" s="40"/>
      <c r="E48" s="40"/>
      <c r="F48" s="40"/>
      <c r="G48" s="40"/>
      <c r="H48" s="40"/>
      <c r="I48" s="40"/>
      <c r="J48" s="40"/>
      <c r="K48" s="40"/>
      <c r="L48" s="145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Z48" s="138" t="s">
        <v>477</v>
      </c>
      <c r="BA48" s="138" t="s">
        <v>477</v>
      </c>
      <c r="BB48" s="138" t="s">
        <v>19</v>
      </c>
      <c r="BC48" s="138" t="s">
        <v>478</v>
      </c>
      <c r="BD48" s="138" t="s">
        <v>78</v>
      </c>
    </row>
    <row r="49" s="2" customFormat="1" ht="12" customHeight="1">
      <c r="A49" s="38"/>
      <c r="B49" s="39"/>
      <c r="C49" s="32" t="s">
        <v>16</v>
      </c>
      <c r="D49" s="40"/>
      <c r="E49" s="40"/>
      <c r="F49" s="40"/>
      <c r="G49" s="40"/>
      <c r="H49" s="40"/>
      <c r="I49" s="40"/>
      <c r="J49" s="40"/>
      <c r="K49" s="40"/>
      <c r="L49" s="145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Z49" s="138" t="s">
        <v>479</v>
      </c>
      <c r="BA49" s="138" t="s">
        <v>479</v>
      </c>
      <c r="BB49" s="138" t="s">
        <v>19</v>
      </c>
      <c r="BC49" s="138" t="s">
        <v>480</v>
      </c>
      <c r="BD49" s="138" t="s">
        <v>78</v>
      </c>
    </row>
    <row r="50" s="2" customFormat="1" ht="16.5" customHeight="1">
      <c r="A50" s="38"/>
      <c r="B50" s="39"/>
      <c r="C50" s="40"/>
      <c r="D50" s="40"/>
      <c r="E50" s="170" t="str">
        <f>E7</f>
        <v>3. STAVBA - FIALOVÁ - Vozovna Pisárky, etapa III. - vratná tramvajová smyčka</v>
      </c>
      <c r="F50" s="32"/>
      <c r="G50" s="32"/>
      <c r="H50" s="32"/>
      <c r="I50" s="40"/>
      <c r="J50" s="40"/>
      <c r="K50" s="40"/>
      <c r="L50" s="145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Z50" s="138" t="s">
        <v>481</v>
      </c>
      <c r="BA50" s="138" t="s">
        <v>481</v>
      </c>
      <c r="BB50" s="138" t="s">
        <v>19</v>
      </c>
      <c r="BC50" s="138" t="s">
        <v>482</v>
      </c>
      <c r="BD50" s="138" t="s">
        <v>78</v>
      </c>
    </row>
    <row r="51" s="1" customFormat="1" ht="12" customHeight="1">
      <c r="B51" s="21"/>
      <c r="C51" s="32" t="s">
        <v>241</v>
      </c>
      <c r="D51" s="22"/>
      <c r="E51" s="22"/>
      <c r="F51" s="22"/>
      <c r="G51" s="22"/>
      <c r="H51" s="22"/>
      <c r="I51" s="22"/>
      <c r="J51" s="22"/>
      <c r="K51" s="22"/>
      <c r="L51" s="20"/>
      <c r="AZ51" s="138" t="s">
        <v>483</v>
      </c>
      <c r="BA51" s="138" t="s">
        <v>483</v>
      </c>
      <c r="BB51" s="138" t="s">
        <v>19</v>
      </c>
      <c r="BC51" s="138" t="s">
        <v>484</v>
      </c>
      <c r="BD51" s="138" t="s">
        <v>78</v>
      </c>
    </row>
    <row r="52" s="2" customFormat="1" ht="16.5" customHeight="1">
      <c r="A52" s="38"/>
      <c r="B52" s="39"/>
      <c r="C52" s="40"/>
      <c r="D52" s="40"/>
      <c r="E52" s="170" t="s">
        <v>405</v>
      </c>
      <c r="F52" s="40"/>
      <c r="G52" s="40"/>
      <c r="H52" s="40"/>
      <c r="I52" s="40"/>
      <c r="J52" s="40"/>
      <c r="K52" s="40"/>
      <c r="L52" s="145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Z52" s="138" t="s">
        <v>485</v>
      </c>
      <c r="BA52" s="138" t="s">
        <v>485</v>
      </c>
      <c r="BB52" s="138" t="s">
        <v>19</v>
      </c>
      <c r="BC52" s="138" t="s">
        <v>486</v>
      </c>
      <c r="BD52" s="138" t="s">
        <v>78</v>
      </c>
    </row>
    <row r="53" s="2" customFormat="1" ht="12" customHeight="1">
      <c r="A53" s="38"/>
      <c r="B53" s="39"/>
      <c r="C53" s="32" t="s">
        <v>243</v>
      </c>
      <c r="D53" s="40"/>
      <c r="E53" s="40"/>
      <c r="F53" s="40"/>
      <c r="G53" s="40"/>
      <c r="H53" s="40"/>
      <c r="I53" s="40"/>
      <c r="J53" s="40"/>
      <c r="K53" s="40"/>
      <c r="L53" s="145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Z53" s="138" t="s">
        <v>487</v>
      </c>
      <c r="BA53" s="138" t="s">
        <v>487</v>
      </c>
      <c r="BB53" s="138" t="s">
        <v>19</v>
      </c>
      <c r="BC53" s="138" t="s">
        <v>488</v>
      </c>
      <c r="BD53" s="138" t="s">
        <v>78</v>
      </c>
    </row>
    <row r="54" s="2" customFormat="1" ht="16.5" customHeight="1">
      <c r="A54" s="38"/>
      <c r="B54" s="39"/>
      <c r="C54" s="40"/>
      <c r="D54" s="40"/>
      <c r="E54" s="69" t="str">
        <f>E11</f>
        <v>SO 201.1 - Most</v>
      </c>
      <c r="F54" s="40"/>
      <c r="G54" s="40"/>
      <c r="H54" s="40"/>
      <c r="I54" s="40"/>
      <c r="J54" s="40"/>
      <c r="K54" s="40"/>
      <c r="L54" s="145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Z54" s="138" t="s">
        <v>489</v>
      </c>
      <c r="BA54" s="138" t="s">
        <v>489</v>
      </c>
      <c r="BB54" s="138" t="s">
        <v>19</v>
      </c>
      <c r="BC54" s="138" t="s">
        <v>490</v>
      </c>
      <c r="BD54" s="138" t="s">
        <v>78</v>
      </c>
    </row>
    <row r="55" s="2" customFormat="1" ht="6.96" customHeight="1">
      <c r="A55" s="38"/>
      <c r="B55" s="39"/>
      <c r="C55" s="40"/>
      <c r="D55" s="40"/>
      <c r="E55" s="40"/>
      <c r="F55" s="40"/>
      <c r="G55" s="40"/>
      <c r="H55" s="40"/>
      <c r="I55" s="40"/>
      <c r="J55" s="40"/>
      <c r="K55" s="40"/>
      <c r="L55" s="145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Z55" s="138" t="s">
        <v>491</v>
      </c>
      <c r="BA55" s="138" t="s">
        <v>491</v>
      </c>
      <c r="BB55" s="138" t="s">
        <v>19</v>
      </c>
      <c r="BC55" s="138" t="s">
        <v>492</v>
      </c>
      <c r="BD55" s="138" t="s">
        <v>78</v>
      </c>
    </row>
    <row r="56" s="2" customFormat="1" ht="12" customHeight="1">
      <c r="A56" s="38"/>
      <c r="B56" s="39"/>
      <c r="C56" s="32" t="s">
        <v>21</v>
      </c>
      <c r="D56" s="40"/>
      <c r="E56" s="40"/>
      <c r="F56" s="27" t="str">
        <f>F14</f>
        <v xml:space="preserve"> </v>
      </c>
      <c r="G56" s="40"/>
      <c r="H56" s="40"/>
      <c r="I56" s="32" t="s">
        <v>23</v>
      </c>
      <c r="J56" s="72" t="str">
        <f>IF(J14="","",J14)</f>
        <v>20. 12. 2021</v>
      </c>
      <c r="K56" s="40"/>
      <c r="L56" s="145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Z56" s="138" t="s">
        <v>493</v>
      </c>
      <c r="BA56" s="138" t="s">
        <v>493</v>
      </c>
      <c r="BB56" s="138" t="s">
        <v>19</v>
      </c>
      <c r="BC56" s="138" t="s">
        <v>494</v>
      </c>
      <c r="BD56" s="138" t="s">
        <v>78</v>
      </c>
    </row>
    <row r="57" s="2" customFormat="1" ht="6.96" customHeight="1">
      <c r="A57" s="38"/>
      <c r="B57" s="39"/>
      <c r="C57" s="40"/>
      <c r="D57" s="40"/>
      <c r="E57" s="40"/>
      <c r="F57" s="40"/>
      <c r="G57" s="40"/>
      <c r="H57" s="40"/>
      <c r="I57" s="40"/>
      <c r="J57" s="40"/>
      <c r="K57" s="40"/>
      <c r="L57" s="145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Z57" s="138" t="s">
        <v>495</v>
      </c>
      <c r="BA57" s="138" t="s">
        <v>495</v>
      </c>
      <c r="BB57" s="138" t="s">
        <v>19</v>
      </c>
      <c r="BC57" s="138" t="s">
        <v>496</v>
      </c>
      <c r="BD57" s="138" t="s">
        <v>78</v>
      </c>
    </row>
    <row r="58" s="2" customFormat="1" ht="15.15" customHeight="1">
      <c r="A58" s="38"/>
      <c r="B58" s="39"/>
      <c r="C58" s="32" t="s">
        <v>25</v>
      </c>
      <c r="D58" s="40"/>
      <c r="E58" s="40"/>
      <c r="F58" s="27" t="str">
        <f>E17</f>
        <v xml:space="preserve"> </v>
      </c>
      <c r="G58" s="40"/>
      <c r="H58" s="40"/>
      <c r="I58" s="32" t="s">
        <v>30</v>
      </c>
      <c r="J58" s="36" t="str">
        <f>E23</f>
        <v xml:space="preserve"> </v>
      </c>
      <c r="K58" s="40"/>
      <c r="L58" s="145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Z58" s="138" t="s">
        <v>497</v>
      </c>
      <c r="BA58" s="138" t="s">
        <v>497</v>
      </c>
      <c r="BB58" s="138" t="s">
        <v>19</v>
      </c>
      <c r="BC58" s="138" t="s">
        <v>498</v>
      </c>
      <c r="BD58" s="138" t="s">
        <v>78</v>
      </c>
    </row>
    <row r="59" s="2" customFormat="1" ht="15.15" customHeight="1">
      <c r="A59" s="38"/>
      <c r="B59" s="39"/>
      <c r="C59" s="32" t="s">
        <v>28</v>
      </c>
      <c r="D59" s="40"/>
      <c r="E59" s="40"/>
      <c r="F59" s="27" t="str">
        <f>IF(E20="","",E20)</f>
        <v>Vyplň údaj</v>
      </c>
      <c r="G59" s="40"/>
      <c r="H59" s="40"/>
      <c r="I59" s="32" t="s">
        <v>32</v>
      </c>
      <c r="J59" s="36" t="str">
        <f>E26</f>
        <v xml:space="preserve"> </v>
      </c>
      <c r="K59" s="40"/>
      <c r="L59" s="145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Z59" s="138" t="s">
        <v>499</v>
      </c>
      <c r="BA59" s="138" t="s">
        <v>499</v>
      </c>
      <c r="BB59" s="138" t="s">
        <v>19</v>
      </c>
      <c r="BC59" s="138" t="s">
        <v>488</v>
      </c>
      <c r="BD59" s="138" t="s">
        <v>78</v>
      </c>
    </row>
    <row r="60" s="2" customFormat="1" ht="10.32" customHeight="1">
      <c r="A60" s="38"/>
      <c r="B60" s="39"/>
      <c r="C60" s="40"/>
      <c r="D60" s="40"/>
      <c r="E60" s="40"/>
      <c r="F60" s="40"/>
      <c r="G60" s="40"/>
      <c r="H60" s="40"/>
      <c r="I60" s="40"/>
      <c r="J60" s="40"/>
      <c r="K60" s="40"/>
      <c r="L60" s="145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Z60" s="138" t="s">
        <v>500</v>
      </c>
      <c r="BA60" s="138" t="s">
        <v>500</v>
      </c>
      <c r="BB60" s="138" t="s">
        <v>19</v>
      </c>
      <c r="BC60" s="138" t="s">
        <v>490</v>
      </c>
      <c r="BD60" s="138" t="s">
        <v>78</v>
      </c>
    </row>
    <row r="61" s="2" customFormat="1" ht="29.28" customHeight="1">
      <c r="A61" s="38"/>
      <c r="B61" s="39"/>
      <c r="C61" s="171" t="s">
        <v>246</v>
      </c>
      <c r="D61" s="172"/>
      <c r="E61" s="172"/>
      <c r="F61" s="172"/>
      <c r="G61" s="172"/>
      <c r="H61" s="172"/>
      <c r="I61" s="172"/>
      <c r="J61" s="173" t="s">
        <v>247</v>
      </c>
      <c r="K61" s="172"/>
      <c r="L61" s="145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Z61" s="138" t="s">
        <v>501</v>
      </c>
      <c r="BA61" s="138" t="s">
        <v>501</v>
      </c>
      <c r="BB61" s="138" t="s">
        <v>19</v>
      </c>
      <c r="BC61" s="138" t="s">
        <v>492</v>
      </c>
      <c r="BD61" s="138" t="s">
        <v>78</v>
      </c>
    </row>
    <row r="62" s="2" customFormat="1" ht="10.32" customHeight="1">
      <c r="A62" s="38"/>
      <c r="B62" s="39"/>
      <c r="C62" s="40"/>
      <c r="D62" s="40"/>
      <c r="E62" s="40"/>
      <c r="F62" s="40"/>
      <c r="G62" s="40"/>
      <c r="H62" s="40"/>
      <c r="I62" s="40"/>
      <c r="J62" s="40"/>
      <c r="K62" s="40"/>
      <c r="L62" s="145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Z62" s="138" t="s">
        <v>502</v>
      </c>
      <c r="BA62" s="138" t="s">
        <v>502</v>
      </c>
      <c r="BB62" s="138" t="s">
        <v>19</v>
      </c>
      <c r="BC62" s="138" t="s">
        <v>503</v>
      </c>
      <c r="BD62" s="138" t="s">
        <v>78</v>
      </c>
    </row>
    <row r="63" s="2" customFormat="1" ht="22.8" customHeight="1">
      <c r="A63" s="38"/>
      <c r="B63" s="39"/>
      <c r="C63" s="174" t="s">
        <v>67</v>
      </c>
      <c r="D63" s="40"/>
      <c r="E63" s="40"/>
      <c r="F63" s="40"/>
      <c r="G63" s="40"/>
      <c r="H63" s="40"/>
      <c r="I63" s="40"/>
      <c r="J63" s="102">
        <f>J98</f>
        <v>0</v>
      </c>
      <c r="K63" s="40"/>
      <c r="L63" s="145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U63" s="17" t="s">
        <v>248</v>
      </c>
      <c r="AZ63" s="138" t="s">
        <v>504</v>
      </c>
      <c r="BA63" s="138" t="s">
        <v>504</v>
      </c>
      <c r="BB63" s="138" t="s">
        <v>19</v>
      </c>
      <c r="BC63" s="138" t="s">
        <v>488</v>
      </c>
      <c r="BD63" s="138" t="s">
        <v>78</v>
      </c>
    </row>
    <row r="64" s="9" customFormat="1" ht="24.96" customHeight="1">
      <c r="A64" s="9"/>
      <c r="B64" s="175"/>
      <c r="C64" s="176"/>
      <c r="D64" s="177" t="s">
        <v>287</v>
      </c>
      <c r="E64" s="178"/>
      <c r="F64" s="178"/>
      <c r="G64" s="178"/>
      <c r="H64" s="178"/>
      <c r="I64" s="178"/>
      <c r="J64" s="179">
        <f>J99</f>
        <v>0</v>
      </c>
      <c r="K64" s="176"/>
      <c r="L64" s="180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Z64" s="250" t="s">
        <v>505</v>
      </c>
      <c r="BA64" s="250" t="s">
        <v>505</v>
      </c>
      <c r="BB64" s="250" t="s">
        <v>19</v>
      </c>
      <c r="BC64" s="250" t="s">
        <v>506</v>
      </c>
      <c r="BD64" s="250" t="s">
        <v>78</v>
      </c>
    </row>
    <row r="65" s="9" customFormat="1" ht="24.96" customHeight="1">
      <c r="A65" s="9"/>
      <c r="B65" s="175"/>
      <c r="C65" s="176"/>
      <c r="D65" s="177" t="s">
        <v>507</v>
      </c>
      <c r="E65" s="178"/>
      <c r="F65" s="178"/>
      <c r="G65" s="178"/>
      <c r="H65" s="178"/>
      <c r="I65" s="178"/>
      <c r="J65" s="179">
        <f>J135</f>
        <v>0</v>
      </c>
      <c r="K65" s="176"/>
      <c r="L65" s="180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Z65" s="250" t="s">
        <v>508</v>
      </c>
      <c r="BA65" s="250" t="s">
        <v>508</v>
      </c>
      <c r="BB65" s="250" t="s">
        <v>19</v>
      </c>
      <c r="BC65" s="250" t="s">
        <v>492</v>
      </c>
      <c r="BD65" s="250" t="s">
        <v>78</v>
      </c>
    </row>
    <row r="66" s="9" customFormat="1" ht="24.96" customHeight="1">
      <c r="A66" s="9"/>
      <c r="B66" s="175"/>
      <c r="C66" s="176"/>
      <c r="D66" s="177" t="s">
        <v>509</v>
      </c>
      <c r="E66" s="178"/>
      <c r="F66" s="178"/>
      <c r="G66" s="178"/>
      <c r="H66" s="178"/>
      <c r="I66" s="178"/>
      <c r="J66" s="179">
        <f>J215</f>
        <v>0</v>
      </c>
      <c r="K66" s="176"/>
      <c r="L66" s="180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9" customFormat="1" ht="24.96" customHeight="1">
      <c r="A67" s="9"/>
      <c r="B67" s="175"/>
      <c r="C67" s="176"/>
      <c r="D67" s="177" t="s">
        <v>510</v>
      </c>
      <c r="E67" s="178"/>
      <c r="F67" s="178"/>
      <c r="G67" s="178"/>
      <c r="H67" s="178"/>
      <c r="I67" s="178"/>
      <c r="J67" s="179">
        <f>J268</f>
        <v>0</v>
      </c>
      <c r="K67" s="176"/>
      <c r="L67" s="180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9" customFormat="1" ht="24.96" customHeight="1">
      <c r="A68" s="9"/>
      <c r="B68" s="175"/>
      <c r="C68" s="176"/>
      <c r="D68" s="177" t="s">
        <v>387</v>
      </c>
      <c r="E68" s="178"/>
      <c r="F68" s="178"/>
      <c r="G68" s="178"/>
      <c r="H68" s="178"/>
      <c r="I68" s="178"/>
      <c r="J68" s="179">
        <f>J378</f>
        <v>0</v>
      </c>
      <c r="K68" s="176"/>
      <c r="L68" s="180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9" customFormat="1" ht="24.96" customHeight="1">
      <c r="A69" s="9"/>
      <c r="B69" s="175"/>
      <c r="C69" s="176"/>
      <c r="D69" s="177" t="s">
        <v>511</v>
      </c>
      <c r="E69" s="178"/>
      <c r="F69" s="178"/>
      <c r="G69" s="178"/>
      <c r="H69" s="178"/>
      <c r="I69" s="178"/>
      <c r="J69" s="179">
        <f>J397</f>
        <v>0</v>
      </c>
      <c r="K69" s="176"/>
      <c r="L69" s="180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s="9" customFormat="1" ht="24.96" customHeight="1">
      <c r="A70" s="9"/>
      <c r="B70" s="175"/>
      <c r="C70" s="176"/>
      <c r="D70" s="177" t="s">
        <v>512</v>
      </c>
      <c r="E70" s="178"/>
      <c r="F70" s="178"/>
      <c r="G70" s="178"/>
      <c r="H70" s="178"/>
      <c r="I70" s="178"/>
      <c r="J70" s="179">
        <f>J407</f>
        <v>0</v>
      </c>
      <c r="K70" s="176"/>
      <c r="L70" s="180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s="9" customFormat="1" ht="24.96" customHeight="1">
      <c r="A71" s="9"/>
      <c r="B71" s="175"/>
      <c r="C71" s="176"/>
      <c r="D71" s="177" t="s">
        <v>513</v>
      </c>
      <c r="E71" s="178"/>
      <c r="F71" s="178"/>
      <c r="G71" s="178"/>
      <c r="H71" s="178"/>
      <c r="I71" s="178"/>
      <c r="J71" s="179">
        <f>J482</f>
        <v>0</v>
      </c>
      <c r="K71" s="176"/>
      <c r="L71" s="180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s="9" customFormat="1" ht="24.96" customHeight="1">
      <c r="A72" s="9"/>
      <c r="B72" s="175"/>
      <c r="C72" s="176"/>
      <c r="D72" s="177" t="s">
        <v>514</v>
      </c>
      <c r="E72" s="178"/>
      <c r="F72" s="178"/>
      <c r="G72" s="178"/>
      <c r="H72" s="178"/>
      <c r="I72" s="178"/>
      <c r="J72" s="179">
        <f>J488</f>
        <v>0</v>
      </c>
      <c r="K72" s="176"/>
      <c r="L72" s="180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</row>
    <row r="73" s="9" customFormat="1" ht="24.96" customHeight="1">
      <c r="A73" s="9"/>
      <c r="B73" s="175"/>
      <c r="C73" s="176"/>
      <c r="D73" s="177" t="s">
        <v>515</v>
      </c>
      <c r="E73" s="178"/>
      <c r="F73" s="178"/>
      <c r="G73" s="178"/>
      <c r="H73" s="178"/>
      <c r="I73" s="178"/>
      <c r="J73" s="179">
        <f>J492</f>
        <v>0</v>
      </c>
      <c r="K73" s="176"/>
      <c r="L73" s="180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</row>
    <row r="74" s="9" customFormat="1" ht="24.96" customHeight="1">
      <c r="A74" s="9"/>
      <c r="B74" s="175"/>
      <c r="C74" s="176"/>
      <c r="D74" s="177" t="s">
        <v>288</v>
      </c>
      <c r="E74" s="178"/>
      <c r="F74" s="178"/>
      <c r="G74" s="178"/>
      <c r="H74" s="178"/>
      <c r="I74" s="178"/>
      <c r="J74" s="179">
        <f>J496</f>
        <v>0</v>
      </c>
      <c r="K74" s="176"/>
      <c r="L74" s="180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</row>
    <row r="75" s="9" customFormat="1" ht="24.96" customHeight="1">
      <c r="A75" s="9"/>
      <c r="B75" s="175"/>
      <c r="C75" s="176"/>
      <c r="D75" s="177" t="s">
        <v>289</v>
      </c>
      <c r="E75" s="178"/>
      <c r="F75" s="178"/>
      <c r="G75" s="178"/>
      <c r="H75" s="178"/>
      <c r="I75" s="178"/>
      <c r="J75" s="179">
        <f>J592</f>
        <v>0</v>
      </c>
      <c r="K75" s="176"/>
      <c r="L75" s="180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</row>
    <row r="76" s="9" customFormat="1" ht="24.96" customHeight="1">
      <c r="A76" s="9"/>
      <c r="B76" s="175"/>
      <c r="C76" s="176"/>
      <c r="D76" s="177" t="s">
        <v>516</v>
      </c>
      <c r="E76" s="178"/>
      <c r="F76" s="178"/>
      <c r="G76" s="178"/>
      <c r="H76" s="178"/>
      <c r="I76" s="178"/>
      <c r="J76" s="179">
        <f>J628</f>
        <v>0</v>
      </c>
      <c r="K76" s="176"/>
      <c r="L76" s="180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</row>
    <row r="77" s="2" customFormat="1" ht="21.84" customHeight="1">
      <c r="A77" s="38"/>
      <c r="B77" s="39"/>
      <c r="C77" s="40"/>
      <c r="D77" s="40"/>
      <c r="E77" s="40"/>
      <c r="F77" s="40"/>
      <c r="G77" s="40"/>
      <c r="H77" s="40"/>
      <c r="I77" s="40"/>
      <c r="J77" s="40"/>
      <c r="K77" s="40"/>
      <c r="L77" s="145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78" s="2" customFormat="1" ht="6.96" customHeight="1">
      <c r="A78" s="38"/>
      <c r="B78" s="59"/>
      <c r="C78" s="60"/>
      <c r="D78" s="60"/>
      <c r="E78" s="60"/>
      <c r="F78" s="60"/>
      <c r="G78" s="60"/>
      <c r="H78" s="60"/>
      <c r="I78" s="60"/>
      <c r="J78" s="60"/>
      <c r="K78" s="60"/>
      <c r="L78" s="145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</row>
    <row r="82" s="2" customFormat="1" ht="6.96" customHeight="1">
      <c r="A82" s="38"/>
      <c r="B82" s="61"/>
      <c r="C82" s="62"/>
      <c r="D82" s="62"/>
      <c r="E82" s="62"/>
      <c r="F82" s="62"/>
      <c r="G82" s="62"/>
      <c r="H82" s="62"/>
      <c r="I82" s="62"/>
      <c r="J82" s="62"/>
      <c r="K82" s="62"/>
      <c r="L82" s="145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24.96" customHeight="1">
      <c r="A83" s="38"/>
      <c r="B83" s="39"/>
      <c r="C83" s="23" t="s">
        <v>250</v>
      </c>
      <c r="D83" s="40"/>
      <c r="E83" s="40"/>
      <c r="F83" s="40"/>
      <c r="G83" s="40"/>
      <c r="H83" s="40"/>
      <c r="I83" s="40"/>
      <c r="J83" s="40"/>
      <c r="K83" s="40"/>
      <c r="L83" s="145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6.96" customHeight="1">
      <c r="A84" s="38"/>
      <c r="B84" s="39"/>
      <c r="C84" s="40"/>
      <c r="D84" s="40"/>
      <c r="E84" s="40"/>
      <c r="F84" s="40"/>
      <c r="G84" s="40"/>
      <c r="H84" s="40"/>
      <c r="I84" s="40"/>
      <c r="J84" s="40"/>
      <c r="K84" s="40"/>
      <c r="L84" s="145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2" customHeight="1">
      <c r="A85" s="38"/>
      <c r="B85" s="39"/>
      <c r="C85" s="32" t="s">
        <v>16</v>
      </c>
      <c r="D85" s="40"/>
      <c r="E85" s="40"/>
      <c r="F85" s="40"/>
      <c r="G85" s="40"/>
      <c r="H85" s="40"/>
      <c r="I85" s="40"/>
      <c r="J85" s="40"/>
      <c r="K85" s="40"/>
      <c r="L85" s="145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6.5" customHeight="1">
      <c r="A86" s="38"/>
      <c r="B86" s="39"/>
      <c r="C86" s="40"/>
      <c r="D86" s="40"/>
      <c r="E86" s="170" t="str">
        <f>E7</f>
        <v>3. STAVBA - FIALOVÁ - Vozovna Pisárky, etapa III. - vratná tramvajová smyčka</v>
      </c>
      <c r="F86" s="32"/>
      <c r="G86" s="32"/>
      <c r="H86" s="32"/>
      <c r="I86" s="40"/>
      <c r="J86" s="40"/>
      <c r="K86" s="40"/>
      <c r="L86" s="145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1" customFormat="1" ht="12" customHeight="1">
      <c r="B87" s="21"/>
      <c r="C87" s="32" t="s">
        <v>241</v>
      </c>
      <c r="D87" s="22"/>
      <c r="E87" s="22"/>
      <c r="F87" s="22"/>
      <c r="G87" s="22"/>
      <c r="H87" s="22"/>
      <c r="I87" s="22"/>
      <c r="J87" s="22"/>
      <c r="K87" s="22"/>
      <c r="L87" s="20"/>
    </row>
    <row r="88" s="2" customFormat="1" ht="16.5" customHeight="1">
      <c r="A88" s="38"/>
      <c r="B88" s="39"/>
      <c r="C88" s="40"/>
      <c r="D88" s="40"/>
      <c r="E88" s="170" t="s">
        <v>405</v>
      </c>
      <c r="F88" s="40"/>
      <c r="G88" s="40"/>
      <c r="H88" s="40"/>
      <c r="I88" s="40"/>
      <c r="J88" s="40"/>
      <c r="K88" s="40"/>
      <c r="L88" s="145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243</v>
      </c>
      <c r="D89" s="40"/>
      <c r="E89" s="40"/>
      <c r="F89" s="40"/>
      <c r="G89" s="40"/>
      <c r="H89" s="40"/>
      <c r="I89" s="40"/>
      <c r="J89" s="40"/>
      <c r="K89" s="40"/>
      <c r="L89" s="145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16.5" customHeight="1">
      <c r="A90" s="38"/>
      <c r="B90" s="39"/>
      <c r="C90" s="40"/>
      <c r="D90" s="40"/>
      <c r="E90" s="69" t="str">
        <f>E11</f>
        <v>SO 201.1 - Most</v>
      </c>
      <c r="F90" s="40"/>
      <c r="G90" s="40"/>
      <c r="H90" s="40"/>
      <c r="I90" s="40"/>
      <c r="J90" s="40"/>
      <c r="K90" s="40"/>
      <c r="L90" s="145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6.96" customHeight="1">
      <c r="A91" s="38"/>
      <c r="B91" s="39"/>
      <c r="C91" s="40"/>
      <c r="D91" s="40"/>
      <c r="E91" s="40"/>
      <c r="F91" s="40"/>
      <c r="G91" s="40"/>
      <c r="H91" s="40"/>
      <c r="I91" s="40"/>
      <c r="J91" s="40"/>
      <c r="K91" s="40"/>
      <c r="L91" s="145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2" customHeight="1">
      <c r="A92" s="38"/>
      <c r="B92" s="39"/>
      <c r="C92" s="32" t="s">
        <v>21</v>
      </c>
      <c r="D92" s="40"/>
      <c r="E92" s="40"/>
      <c r="F92" s="27" t="str">
        <f>F14</f>
        <v xml:space="preserve"> </v>
      </c>
      <c r="G92" s="40"/>
      <c r="H92" s="40"/>
      <c r="I92" s="32" t="s">
        <v>23</v>
      </c>
      <c r="J92" s="72" t="str">
        <f>IF(J14="","",J14)</f>
        <v>20. 12. 2021</v>
      </c>
      <c r="K92" s="40"/>
      <c r="L92" s="145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6.96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145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15.15" customHeight="1">
      <c r="A94" s="38"/>
      <c r="B94" s="39"/>
      <c r="C94" s="32" t="s">
        <v>25</v>
      </c>
      <c r="D94" s="40"/>
      <c r="E94" s="40"/>
      <c r="F94" s="27" t="str">
        <f>E17</f>
        <v xml:space="preserve"> </v>
      </c>
      <c r="G94" s="40"/>
      <c r="H94" s="40"/>
      <c r="I94" s="32" t="s">
        <v>30</v>
      </c>
      <c r="J94" s="36" t="str">
        <f>E23</f>
        <v xml:space="preserve"> </v>
      </c>
      <c r="K94" s="40"/>
      <c r="L94" s="145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5.15" customHeight="1">
      <c r="A95" s="38"/>
      <c r="B95" s="39"/>
      <c r="C95" s="32" t="s">
        <v>28</v>
      </c>
      <c r="D95" s="40"/>
      <c r="E95" s="40"/>
      <c r="F95" s="27" t="str">
        <f>IF(E20="","",E20)</f>
        <v>Vyplň údaj</v>
      </c>
      <c r="G95" s="40"/>
      <c r="H95" s="40"/>
      <c r="I95" s="32" t="s">
        <v>32</v>
      </c>
      <c r="J95" s="36" t="str">
        <f>E26</f>
        <v xml:space="preserve"> </v>
      </c>
      <c r="K95" s="40"/>
      <c r="L95" s="145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10.32" customHeight="1">
      <c r="A96" s="38"/>
      <c r="B96" s="39"/>
      <c r="C96" s="40"/>
      <c r="D96" s="40"/>
      <c r="E96" s="40"/>
      <c r="F96" s="40"/>
      <c r="G96" s="40"/>
      <c r="H96" s="40"/>
      <c r="I96" s="40"/>
      <c r="J96" s="40"/>
      <c r="K96" s="40"/>
      <c r="L96" s="145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</row>
    <row r="97" s="10" customFormat="1" ht="29.28" customHeight="1">
      <c r="A97" s="181"/>
      <c r="B97" s="182"/>
      <c r="C97" s="183" t="s">
        <v>251</v>
      </c>
      <c r="D97" s="184" t="s">
        <v>54</v>
      </c>
      <c r="E97" s="184" t="s">
        <v>50</v>
      </c>
      <c r="F97" s="184" t="s">
        <v>51</v>
      </c>
      <c r="G97" s="184" t="s">
        <v>252</v>
      </c>
      <c r="H97" s="184" t="s">
        <v>253</v>
      </c>
      <c r="I97" s="184" t="s">
        <v>254</v>
      </c>
      <c r="J97" s="184" t="s">
        <v>247</v>
      </c>
      <c r="K97" s="185" t="s">
        <v>255</v>
      </c>
      <c r="L97" s="186"/>
      <c r="M97" s="92" t="s">
        <v>19</v>
      </c>
      <c r="N97" s="93" t="s">
        <v>39</v>
      </c>
      <c r="O97" s="93" t="s">
        <v>256</v>
      </c>
      <c r="P97" s="93" t="s">
        <v>257</v>
      </c>
      <c r="Q97" s="93" t="s">
        <v>258</v>
      </c>
      <c r="R97" s="93" t="s">
        <v>259</v>
      </c>
      <c r="S97" s="93" t="s">
        <v>260</v>
      </c>
      <c r="T97" s="94" t="s">
        <v>261</v>
      </c>
      <c r="U97" s="181"/>
      <c r="V97" s="181"/>
      <c r="W97" s="181"/>
      <c r="X97" s="181"/>
      <c r="Y97" s="181"/>
      <c r="Z97" s="181"/>
      <c r="AA97" s="181"/>
      <c r="AB97" s="181"/>
      <c r="AC97" s="181"/>
      <c r="AD97" s="181"/>
      <c r="AE97" s="181"/>
    </row>
    <row r="98" s="2" customFormat="1" ht="22.8" customHeight="1">
      <c r="A98" s="38"/>
      <c r="B98" s="39"/>
      <c r="C98" s="99" t="s">
        <v>262</v>
      </c>
      <c r="D98" s="40"/>
      <c r="E98" s="40"/>
      <c r="F98" s="40"/>
      <c r="G98" s="40"/>
      <c r="H98" s="40"/>
      <c r="I98" s="40"/>
      <c r="J98" s="187">
        <f>BK98</f>
        <v>0</v>
      </c>
      <c r="K98" s="40"/>
      <c r="L98" s="44"/>
      <c r="M98" s="95"/>
      <c r="N98" s="188"/>
      <c r="O98" s="96"/>
      <c r="P98" s="189">
        <f>P99+P135+P215+P268+P378+P397+P407+P482+P488+P492+P496+P592+P628</f>
        <v>0</v>
      </c>
      <c r="Q98" s="96"/>
      <c r="R98" s="189">
        <f>R99+R135+R215+R268+R378+R397+R407+R482+R488+R492+R496+R592+R628</f>
        <v>6714.5155576400002</v>
      </c>
      <c r="S98" s="96"/>
      <c r="T98" s="190">
        <f>T99+T135+T215+T268+T378+T397+T407+T482+T488+T492+T496+T592+T628</f>
        <v>208.59488400000001</v>
      </c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T98" s="17" t="s">
        <v>68</v>
      </c>
      <c r="AU98" s="17" t="s">
        <v>248</v>
      </c>
      <c r="BK98" s="191">
        <f>BK99+BK135+BK215+BK268+BK378+BK397+BK407+BK482+BK488+BK492+BK496+BK592+BK628</f>
        <v>0</v>
      </c>
    </row>
    <row r="99" s="11" customFormat="1" ht="25.92" customHeight="1">
      <c r="A99" s="11"/>
      <c r="B99" s="192"/>
      <c r="C99" s="193"/>
      <c r="D99" s="194" t="s">
        <v>68</v>
      </c>
      <c r="E99" s="195" t="s">
        <v>76</v>
      </c>
      <c r="F99" s="195" t="s">
        <v>290</v>
      </c>
      <c r="G99" s="193"/>
      <c r="H99" s="193"/>
      <c r="I99" s="196"/>
      <c r="J99" s="197">
        <f>BK99</f>
        <v>0</v>
      </c>
      <c r="K99" s="193"/>
      <c r="L99" s="198"/>
      <c r="M99" s="199"/>
      <c r="N99" s="200"/>
      <c r="O99" s="200"/>
      <c r="P99" s="201">
        <f>SUM(P100:P134)</f>
        <v>0</v>
      </c>
      <c r="Q99" s="200"/>
      <c r="R99" s="201">
        <f>SUM(R100:R134)</f>
        <v>1259.2370000000001</v>
      </c>
      <c r="S99" s="200"/>
      <c r="T99" s="202">
        <f>SUM(T100:T134)</f>
        <v>0</v>
      </c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R99" s="203" t="s">
        <v>265</v>
      </c>
      <c r="AT99" s="204" t="s">
        <v>68</v>
      </c>
      <c r="AU99" s="204" t="s">
        <v>69</v>
      </c>
      <c r="AY99" s="203" t="s">
        <v>266</v>
      </c>
      <c r="BK99" s="205">
        <f>SUM(BK100:BK134)</f>
        <v>0</v>
      </c>
    </row>
    <row r="100" s="2" customFormat="1" ht="37.8" customHeight="1">
      <c r="A100" s="38"/>
      <c r="B100" s="39"/>
      <c r="C100" s="206" t="s">
        <v>76</v>
      </c>
      <c r="D100" s="206" t="s">
        <v>267</v>
      </c>
      <c r="E100" s="207" t="s">
        <v>517</v>
      </c>
      <c r="F100" s="208" t="s">
        <v>518</v>
      </c>
      <c r="G100" s="209" t="s">
        <v>293</v>
      </c>
      <c r="H100" s="210">
        <v>1254.7439999999999</v>
      </c>
      <c r="I100" s="211"/>
      <c r="J100" s="212">
        <f>ROUND(I100*H100,2)</f>
        <v>0</v>
      </c>
      <c r="K100" s="208" t="s">
        <v>271</v>
      </c>
      <c r="L100" s="44"/>
      <c r="M100" s="213" t="s">
        <v>19</v>
      </c>
      <c r="N100" s="214" t="s">
        <v>40</v>
      </c>
      <c r="O100" s="84"/>
      <c r="P100" s="215">
        <f>O100*H100</f>
        <v>0</v>
      </c>
      <c r="Q100" s="215">
        <v>0</v>
      </c>
      <c r="R100" s="215">
        <f>Q100*H100</f>
        <v>0</v>
      </c>
      <c r="S100" s="215">
        <v>0</v>
      </c>
      <c r="T100" s="216">
        <f>S100*H100</f>
        <v>0</v>
      </c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R100" s="217" t="s">
        <v>265</v>
      </c>
      <c r="AT100" s="217" t="s">
        <v>267</v>
      </c>
      <c r="AU100" s="217" t="s">
        <v>76</v>
      </c>
      <c r="AY100" s="17" t="s">
        <v>266</v>
      </c>
      <c r="BE100" s="218">
        <f>IF(N100="základní",J100,0)</f>
        <v>0</v>
      </c>
      <c r="BF100" s="218">
        <f>IF(N100="snížená",J100,0)</f>
        <v>0</v>
      </c>
      <c r="BG100" s="218">
        <f>IF(N100="zákl. přenesená",J100,0)</f>
        <v>0</v>
      </c>
      <c r="BH100" s="218">
        <f>IF(N100="sníž. přenesená",J100,0)</f>
        <v>0</v>
      </c>
      <c r="BI100" s="218">
        <f>IF(N100="nulová",J100,0)</f>
        <v>0</v>
      </c>
      <c r="BJ100" s="17" t="s">
        <v>76</v>
      </c>
      <c r="BK100" s="218">
        <f>ROUND(I100*H100,2)</f>
        <v>0</v>
      </c>
      <c r="BL100" s="17" t="s">
        <v>265</v>
      </c>
      <c r="BM100" s="217" t="s">
        <v>519</v>
      </c>
    </row>
    <row r="101" s="2" customFormat="1">
      <c r="A101" s="38"/>
      <c r="B101" s="39"/>
      <c r="C101" s="40"/>
      <c r="D101" s="219" t="s">
        <v>273</v>
      </c>
      <c r="E101" s="40"/>
      <c r="F101" s="220" t="s">
        <v>520</v>
      </c>
      <c r="G101" s="40"/>
      <c r="H101" s="40"/>
      <c r="I101" s="221"/>
      <c r="J101" s="40"/>
      <c r="K101" s="40"/>
      <c r="L101" s="44"/>
      <c r="M101" s="222"/>
      <c r="N101" s="223"/>
      <c r="O101" s="84"/>
      <c r="P101" s="84"/>
      <c r="Q101" s="84"/>
      <c r="R101" s="84"/>
      <c r="S101" s="84"/>
      <c r="T101" s="85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T101" s="17" t="s">
        <v>273</v>
      </c>
      <c r="AU101" s="17" t="s">
        <v>76</v>
      </c>
    </row>
    <row r="102" s="13" customFormat="1">
      <c r="A102" s="13"/>
      <c r="B102" s="251"/>
      <c r="C102" s="252"/>
      <c r="D102" s="226" t="s">
        <v>275</v>
      </c>
      <c r="E102" s="253" t="s">
        <v>19</v>
      </c>
      <c r="F102" s="254" t="s">
        <v>521</v>
      </c>
      <c r="G102" s="252"/>
      <c r="H102" s="253" t="s">
        <v>19</v>
      </c>
      <c r="I102" s="255"/>
      <c r="J102" s="252"/>
      <c r="K102" s="252"/>
      <c r="L102" s="256"/>
      <c r="M102" s="257"/>
      <c r="N102" s="258"/>
      <c r="O102" s="258"/>
      <c r="P102" s="258"/>
      <c r="Q102" s="258"/>
      <c r="R102" s="258"/>
      <c r="S102" s="258"/>
      <c r="T102" s="259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60" t="s">
        <v>275</v>
      </c>
      <c r="AU102" s="260" t="s">
        <v>76</v>
      </c>
      <c r="AV102" s="13" t="s">
        <v>76</v>
      </c>
      <c r="AW102" s="13" t="s">
        <v>31</v>
      </c>
      <c r="AX102" s="13" t="s">
        <v>69</v>
      </c>
      <c r="AY102" s="260" t="s">
        <v>266</v>
      </c>
    </row>
    <row r="103" s="12" customFormat="1">
      <c r="A103" s="12"/>
      <c r="B103" s="224"/>
      <c r="C103" s="225"/>
      <c r="D103" s="226" t="s">
        <v>275</v>
      </c>
      <c r="E103" s="227" t="s">
        <v>239</v>
      </c>
      <c r="F103" s="228" t="s">
        <v>522</v>
      </c>
      <c r="G103" s="225"/>
      <c r="H103" s="229">
        <v>152.60400000000001</v>
      </c>
      <c r="I103" s="230"/>
      <c r="J103" s="225"/>
      <c r="K103" s="225"/>
      <c r="L103" s="231"/>
      <c r="M103" s="236"/>
      <c r="N103" s="237"/>
      <c r="O103" s="237"/>
      <c r="P103" s="237"/>
      <c r="Q103" s="237"/>
      <c r="R103" s="237"/>
      <c r="S103" s="237"/>
      <c r="T103" s="238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T103" s="235" t="s">
        <v>275</v>
      </c>
      <c r="AU103" s="235" t="s">
        <v>76</v>
      </c>
      <c r="AV103" s="12" t="s">
        <v>78</v>
      </c>
      <c r="AW103" s="12" t="s">
        <v>31</v>
      </c>
      <c r="AX103" s="12" t="s">
        <v>69</v>
      </c>
      <c r="AY103" s="235" t="s">
        <v>266</v>
      </c>
    </row>
    <row r="104" s="12" customFormat="1">
      <c r="A104" s="12"/>
      <c r="B104" s="224"/>
      <c r="C104" s="225"/>
      <c r="D104" s="226" t="s">
        <v>275</v>
      </c>
      <c r="E104" s="227" t="s">
        <v>297</v>
      </c>
      <c r="F104" s="228" t="s">
        <v>523</v>
      </c>
      <c r="G104" s="225"/>
      <c r="H104" s="229">
        <v>1102.1400000000001</v>
      </c>
      <c r="I104" s="230"/>
      <c r="J104" s="225"/>
      <c r="K104" s="225"/>
      <c r="L104" s="231"/>
      <c r="M104" s="236"/>
      <c r="N104" s="237"/>
      <c r="O104" s="237"/>
      <c r="P104" s="237"/>
      <c r="Q104" s="237"/>
      <c r="R104" s="237"/>
      <c r="S104" s="237"/>
      <c r="T104" s="238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T104" s="235" t="s">
        <v>275</v>
      </c>
      <c r="AU104" s="235" t="s">
        <v>76</v>
      </c>
      <c r="AV104" s="12" t="s">
        <v>78</v>
      </c>
      <c r="AW104" s="12" t="s">
        <v>31</v>
      </c>
      <c r="AX104" s="12" t="s">
        <v>69</v>
      </c>
      <c r="AY104" s="235" t="s">
        <v>266</v>
      </c>
    </row>
    <row r="105" s="12" customFormat="1">
      <c r="A105" s="12"/>
      <c r="B105" s="224"/>
      <c r="C105" s="225"/>
      <c r="D105" s="226" t="s">
        <v>275</v>
      </c>
      <c r="E105" s="227" t="s">
        <v>524</v>
      </c>
      <c r="F105" s="228" t="s">
        <v>525</v>
      </c>
      <c r="G105" s="225"/>
      <c r="H105" s="229">
        <v>1254.7439999999999</v>
      </c>
      <c r="I105" s="230"/>
      <c r="J105" s="225"/>
      <c r="K105" s="225"/>
      <c r="L105" s="231"/>
      <c r="M105" s="236"/>
      <c r="N105" s="237"/>
      <c r="O105" s="237"/>
      <c r="P105" s="237"/>
      <c r="Q105" s="237"/>
      <c r="R105" s="237"/>
      <c r="S105" s="237"/>
      <c r="T105" s="238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T105" s="235" t="s">
        <v>275</v>
      </c>
      <c r="AU105" s="235" t="s">
        <v>76</v>
      </c>
      <c r="AV105" s="12" t="s">
        <v>78</v>
      </c>
      <c r="AW105" s="12" t="s">
        <v>31</v>
      </c>
      <c r="AX105" s="12" t="s">
        <v>76</v>
      </c>
      <c r="AY105" s="235" t="s">
        <v>266</v>
      </c>
    </row>
    <row r="106" s="2" customFormat="1" ht="24.15" customHeight="1">
      <c r="A106" s="38"/>
      <c r="B106" s="39"/>
      <c r="C106" s="206" t="s">
        <v>78</v>
      </c>
      <c r="D106" s="206" t="s">
        <v>267</v>
      </c>
      <c r="E106" s="207" t="s">
        <v>526</v>
      </c>
      <c r="F106" s="208" t="s">
        <v>527</v>
      </c>
      <c r="G106" s="209" t="s">
        <v>293</v>
      </c>
      <c r="H106" s="210">
        <v>1254.7439999999999</v>
      </c>
      <c r="I106" s="211"/>
      <c r="J106" s="212">
        <f>ROUND(I106*H106,2)</f>
        <v>0</v>
      </c>
      <c r="K106" s="208" t="s">
        <v>271</v>
      </c>
      <c r="L106" s="44"/>
      <c r="M106" s="213" t="s">
        <v>19</v>
      </c>
      <c r="N106" s="214" t="s">
        <v>40</v>
      </c>
      <c r="O106" s="84"/>
      <c r="P106" s="215">
        <f>O106*H106</f>
        <v>0</v>
      </c>
      <c r="Q106" s="215">
        <v>0</v>
      </c>
      <c r="R106" s="215">
        <f>Q106*H106</f>
        <v>0</v>
      </c>
      <c r="S106" s="215">
        <v>0</v>
      </c>
      <c r="T106" s="216">
        <f>S106*H106</f>
        <v>0</v>
      </c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R106" s="217" t="s">
        <v>265</v>
      </c>
      <c r="AT106" s="217" t="s">
        <v>267</v>
      </c>
      <c r="AU106" s="217" t="s">
        <v>76</v>
      </c>
      <c r="AY106" s="17" t="s">
        <v>266</v>
      </c>
      <c r="BE106" s="218">
        <f>IF(N106="základní",J106,0)</f>
        <v>0</v>
      </c>
      <c r="BF106" s="218">
        <f>IF(N106="snížená",J106,0)</f>
        <v>0</v>
      </c>
      <c r="BG106" s="218">
        <f>IF(N106="zákl. přenesená",J106,0)</f>
        <v>0</v>
      </c>
      <c r="BH106" s="218">
        <f>IF(N106="sníž. přenesená",J106,0)</f>
        <v>0</v>
      </c>
      <c r="BI106" s="218">
        <f>IF(N106="nulová",J106,0)</f>
        <v>0</v>
      </c>
      <c r="BJ106" s="17" t="s">
        <v>76</v>
      </c>
      <c r="BK106" s="218">
        <f>ROUND(I106*H106,2)</f>
        <v>0</v>
      </c>
      <c r="BL106" s="17" t="s">
        <v>265</v>
      </c>
      <c r="BM106" s="217" t="s">
        <v>528</v>
      </c>
    </row>
    <row r="107" s="2" customFormat="1">
      <c r="A107" s="38"/>
      <c r="B107" s="39"/>
      <c r="C107" s="40"/>
      <c r="D107" s="219" t="s">
        <v>273</v>
      </c>
      <c r="E107" s="40"/>
      <c r="F107" s="220" t="s">
        <v>529</v>
      </c>
      <c r="G107" s="40"/>
      <c r="H107" s="40"/>
      <c r="I107" s="221"/>
      <c r="J107" s="40"/>
      <c r="K107" s="40"/>
      <c r="L107" s="44"/>
      <c r="M107" s="222"/>
      <c r="N107" s="223"/>
      <c r="O107" s="84"/>
      <c r="P107" s="84"/>
      <c r="Q107" s="84"/>
      <c r="R107" s="84"/>
      <c r="S107" s="84"/>
      <c r="T107" s="85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T107" s="17" t="s">
        <v>273</v>
      </c>
      <c r="AU107" s="17" t="s">
        <v>76</v>
      </c>
    </row>
    <row r="108" s="13" customFormat="1">
      <c r="A108" s="13"/>
      <c r="B108" s="251"/>
      <c r="C108" s="252"/>
      <c r="D108" s="226" t="s">
        <v>275</v>
      </c>
      <c r="E108" s="253" t="s">
        <v>19</v>
      </c>
      <c r="F108" s="254" t="s">
        <v>530</v>
      </c>
      <c r="G108" s="252"/>
      <c r="H108" s="253" t="s">
        <v>19</v>
      </c>
      <c r="I108" s="255"/>
      <c r="J108" s="252"/>
      <c r="K108" s="252"/>
      <c r="L108" s="256"/>
      <c r="M108" s="257"/>
      <c r="N108" s="258"/>
      <c r="O108" s="258"/>
      <c r="P108" s="258"/>
      <c r="Q108" s="258"/>
      <c r="R108" s="258"/>
      <c r="S108" s="258"/>
      <c r="T108" s="259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60" t="s">
        <v>275</v>
      </c>
      <c r="AU108" s="260" t="s">
        <v>76</v>
      </c>
      <c r="AV108" s="13" t="s">
        <v>76</v>
      </c>
      <c r="AW108" s="13" t="s">
        <v>31</v>
      </c>
      <c r="AX108" s="13" t="s">
        <v>69</v>
      </c>
      <c r="AY108" s="260" t="s">
        <v>266</v>
      </c>
    </row>
    <row r="109" s="12" customFormat="1">
      <c r="A109" s="12"/>
      <c r="B109" s="224"/>
      <c r="C109" s="225"/>
      <c r="D109" s="226" t="s">
        <v>275</v>
      </c>
      <c r="E109" s="227" t="s">
        <v>306</v>
      </c>
      <c r="F109" s="228" t="s">
        <v>522</v>
      </c>
      <c r="G109" s="225"/>
      <c r="H109" s="229">
        <v>152.60400000000001</v>
      </c>
      <c r="I109" s="230"/>
      <c r="J109" s="225"/>
      <c r="K109" s="225"/>
      <c r="L109" s="231"/>
      <c r="M109" s="236"/>
      <c r="N109" s="237"/>
      <c r="O109" s="237"/>
      <c r="P109" s="237"/>
      <c r="Q109" s="237"/>
      <c r="R109" s="237"/>
      <c r="S109" s="237"/>
      <c r="T109" s="238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T109" s="235" t="s">
        <v>275</v>
      </c>
      <c r="AU109" s="235" t="s">
        <v>76</v>
      </c>
      <c r="AV109" s="12" t="s">
        <v>78</v>
      </c>
      <c r="AW109" s="12" t="s">
        <v>31</v>
      </c>
      <c r="AX109" s="12" t="s">
        <v>69</v>
      </c>
      <c r="AY109" s="235" t="s">
        <v>266</v>
      </c>
    </row>
    <row r="110" s="12" customFormat="1">
      <c r="A110" s="12"/>
      <c r="B110" s="224"/>
      <c r="C110" s="225"/>
      <c r="D110" s="226" t="s">
        <v>275</v>
      </c>
      <c r="E110" s="227" t="s">
        <v>308</v>
      </c>
      <c r="F110" s="228" t="s">
        <v>523</v>
      </c>
      <c r="G110" s="225"/>
      <c r="H110" s="229">
        <v>1102.1400000000001</v>
      </c>
      <c r="I110" s="230"/>
      <c r="J110" s="225"/>
      <c r="K110" s="225"/>
      <c r="L110" s="231"/>
      <c r="M110" s="236"/>
      <c r="N110" s="237"/>
      <c r="O110" s="237"/>
      <c r="P110" s="237"/>
      <c r="Q110" s="237"/>
      <c r="R110" s="237"/>
      <c r="S110" s="237"/>
      <c r="T110" s="238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T110" s="235" t="s">
        <v>275</v>
      </c>
      <c r="AU110" s="235" t="s">
        <v>76</v>
      </c>
      <c r="AV110" s="12" t="s">
        <v>78</v>
      </c>
      <c r="AW110" s="12" t="s">
        <v>31</v>
      </c>
      <c r="AX110" s="12" t="s">
        <v>69</v>
      </c>
      <c r="AY110" s="235" t="s">
        <v>266</v>
      </c>
    </row>
    <row r="111" s="12" customFormat="1">
      <c r="A111" s="12"/>
      <c r="B111" s="224"/>
      <c r="C111" s="225"/>
      <c r="D111" s="226" t="s">
        <v>275</v>
      </c>
      <c r="E111" s="227" t="s">
        <v>531</v>
      </c>
      <c r="F111" s="228" t="s">
        <v>532</v>
      </c>
      <c r="G111" s="225"/>
      <c r="H111" s="229">
        <v>1254.7439999999999</v>
      </c>
      <c r="I111" s="230"/>
      <c r="J111" s="225"/>
      <c r="K111" s="225"/>
      <c r="L111" s="231"/>
      <c r="M111" s="236"/>
      <c r="N111" s="237"/>
      <c r="O111" s="237"/>
      <c r="P111" s="237"/>
      <c r="Q111" s="237"/>
      <c r="R111" s="237"/>
      <c r="S111" s="237"/>
      <c r="T111" s="238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T111" s="235" t="s">
        <v>275</v>
      </c>
      <c r="AU111" s="235" t="s">
        <v>76</v>
      </c>
      <c r="AV111" s="12" t="s">
        <v>78</v>
      </c>
      <c r="AW111" s="12" t="s">
        <v>31</v>
      </c>
      <c r="AX111" s="12" t="s">
        <v>76</v>
      </c>
      <c r="AY111" s="235" t="s">
        <v>266</v>
      </c>
    </row>
    <row r="112" s="2" customFormat="1" ht="24.15" customHeight="1">
      <c r="A112" s="38"/>
      <c r="B112" s="39"/>
      <c r="C112" s="206" t="s">
        <v>312</v>
      </c>
      <c r="D112" s="206" t="s">
        <v>267</v>
      </c>
      <c r="E112" s="207" t="s">
        <v>533</v>
      </c>
      <c r="F112" s="208" t="s">
        <v>534</v>
      </c>
      <c r="G112" s="209" t="s">
        <v>302</v>
      </c>
      <c r="H112" s="210">
        <v>2258.5390000000002</v>
      </c>
      <c r="I112" s="211"/>
      <c r="J112" s="212">
        <f>ROUND(I112*H112,2)</f>
        <v>0</v>
      </c>
      <c r="K112" s="208" t="s">
        <v>271</v>
      </c>
      <c r="L112" s="44"/>
      <c r="M112" s="213" t="s">
        <v>19</v>
      </c>
      <c r="N112" s="214" t="s">
        <v>40</v>
      </c>
      <c r="O112" s="84"/>
      <c r="P112" s="215">
        <f>O112*H112</f>
        <v>0</v>
      </c>
      <c r="Q112" s="215">
        <v>0</v>
      </c>
      <c r="R112" s="215">
        <f>Q112*H112</f>
        <v>0</v>
      </c>
      <c r="S112" s="215">
        <v>0</v>
      </c>
      <c r="T112" s="216">
        <f>S112*H112</f>
        <v>0</v>
      </c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R112" s="217" t="s">
        <v>265</v>
      </c>
      <c r="AT112" s="217" t="s">
        <v>267</v>
      </c>
      <c r="AU112" s="217" t="s">
        <v>76</v>
      </c>
      <c r="AY112" s="17" t="s">
        <v>266</v>
      </c>
      <c r="BE112" s="218">
        <f>IF(N112="základní",J112,0)</f>
        <v>0</v>
      </c>
      <c r="BF112" s="218">
        <f>IF(N112="snížená",J112,0)</f>
        <v>0</v>
      </c>
      <c r="BG112" s="218">
        <f>IF(N112="zákl. přenesená",J112,0)</f>
        <v>0</v>
      </c>
      <c r="BH112" s="218">
        <f>IF(N112="sníž. přenesená",J112,0)</f>
        <v>0</v>
      </c>
      <c r="BI112" s="218">
        <f>IF(N112="nulová",J112,0)</f>
        <v>0</v>
      </c>
      <c r="BJ112" s="17" t="s">
        <v>76</v>
      </c>
      <c r="BK112" s="218">
        <f>ROUND(I112*H112,2)</f>
        <v>0</v>
      </c>
      <c r="BL112" s="17" t="s">
        <v>265</v>
      </c>
      <c r="BM112" s="217" t="s">
        <v>535</v>
      </c>
    </row>
    <row r="113" s="2" customFormat="1">
      <c r="A113" s="38"/>
      <c r="B113" s="39"/>
      <c r="C113" s="40"/>
      <c r="D113" s="219" t="s">
        <v>273</v>
      </c>
      <c r="E113" s="40"/>
      <c r="F113" s="220" t="s">
        <v>536</v>
      </c>
      <c r="G113" s="40"/>
      <c r="H113" s="40"/>
      <c r="I113" s="221"/>
      <c r="J113" s="40"/>
      <c r="K113" s="40"/>
      <c r="L113" s="44"/>
      <c r="M113" s="222"/>
      <c r="N113" s="223"/>
      <c r="O113" s="84"/>
      <c r="P113" s="84"/>
      <c r="Q113" s="84"/>
      <c r="R113" s="84"/>
      <c r="S113" s="84"/>
      <c r="T113" s="85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T113" s="17" t="s">
        <v>273</v>
      </c>
      <c r="AU113" s="17" t="s">
        <v>76</v>
      </c>
    </row>
    <row r="114" s="12" customFormat="1">
      <c r="A114" s="12"/>
      <c r="B114" s="224"/>
      <c r="C114" s="225"/>
      <c r="D114" s="226" t="s">
        <v>275</v>
      </c>
      <c r="E114" s="227" t="s">
        <v>317</v>
      </c>
      <c r="F114" s="228" t="s">
        <v>537</v>
      </c>
      <c r="G114" s="225"/>
      <c r="H114" s="229">
        <v>2258.5390000000002</v>
      </c>
      <c r="I114" s="230"/>
      <c r="J114" s="225"/>
      <c r="K114" s="225"/>
      <c r="L114" s="231"/>
      <c r="M114" s="236"/>
      <c r="N114" s="237"/>
      <c r="O114" s="237"/>
      <c r="P114" s="237"/>
      <c r="Q114" s="237"/>
      <c r="R114" s="237"/>
      <c r="S114" s="237"/>
      <c r="T114" s="238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T114" s="235" t="s">
        <v>275</v>
      </c>
      <c r="AU114" s="235" t="s">
        <v>76</v>
      </c>
      <c r="AV114" s="12" t="s">
        <v>78</v>
      </c>
      <c r="AW114" s="12" t="s">
        <v>31</v>
      </c>
      <c r="AX114" s="12" t="s">
        <v>76</v>
      </c>
      <c r="AY114" s="235" t="s">
        <v>266</v>
      </c>
    </row>
    <row r="115" s="2" customFormat="1" ht="24.15" customHeight="1">
      <c r="A115" s="38"/>
      <c r="B115" s="39"/>
      <c r="C115" s="206" t="s">
        <v>265</v>
      </c>
      <c r="D115" s="206" t="s">
        <v>267</v>
      </c>
      <c r="E115" s="207" t="s">
        <v>538</v>
      </c>
      <c r="F115" s="208" t="s">
        <v>539</v>
      </c>
      <c r="G115" s="209" t="s">
        <v>293</v>
      </c>
      <c r="H115" s="210">
        <v>1254.7439999999999</v>
      </c>
      <c r="I115" s="211"/>
      <c r="J115" s="212">
        <f>ROUND(I115*H115,2)</f>
        <v>0</v>
      </c>
      <c r="K115" s="208" t="s">
        <v>271</v>
      </c>
      <c r="L115" s="44"/>
      <c r="M115" s="213" t="s">
        <v>19</v>
      </c>
      <c r="N115" s="214" t="s">
        <v>40</v>
      </c>
      <c r="O115" s="84"/>
      <c r="P115" s="215">
        <f>O115*H115</f>
        <v>0</v>
      </c>
      <c r="Q115" s="215">
        <v>0</v>
      </c>
      <c r="R115" s="215">
        <f>Q115*H115</f>
        <v>0</v>
      </c>
      <c r="S115" s="215">
        <v>0</v>
      </c>
      <c r="T115" s="216">
        <f>S115*H115</f>
        <v>0</v>
      </c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R115" s="217" t="s">
        <v>265</v>
      </c>
      <c r="AT115" s="217" t="s">
        <v>267</v>
      </c>
      <c r="AU115" s="217" t="s">
        <v>76</v>
      </c>
      <c r="AY115" s="17" t="s">
        <v>266</v>
      </c>
      <c r="BE115" s="218">
        <f>IF(N115="základní",J115,0)</f>
        <v>0</v>
      </c>
      <c r="BF115" s="218">
        <f>IF(N115="snížená",J115,0)</f>
        <v>0</v>
      </c>
      <c r="BG115" s="218">
        <f>IF(N115="zákl. přenesená",J115,0)</f>
        <v>0</v>
      </c>
      <c r="BH115" s="218">
        <f>IF(N115="sníž. přenesená",J115,0)</f>
        <v>0</v>
      </c>
      <c r="BI115" s="218">
        <f>IF(N115="nulová",J115,0)</f>
        <v>0</v>
      </c>
      <c r="BJ115" s="17" t="s">
        <v>76</v>
      </c>
      <c r="BK115" s="218">
        <f>ROUND(I115*H115,2)</f>
        <v>0</v>
      </c>
      <c r="BL115" s="17" t="s">
        <v>265</v>
      </c>
      <c r="BM115" s="217" t="s">
        <v>540</v>
      </c>
    </row>
    <row r="116" s="2" customFormat="1">
      <c r="A116" s="38"/>
      <c r="B116" s="39"/>
      <c r="C116" s="40"/>
      <c r="D116" s="219" t="s">
        <v>273</v>
      </c>
      <c r="E116" s="40"/>
      <c r="F116" s="220" t="s">
        <v>541</v>
      </c>
      <c r="G116" s="40"/>
      <c r="H116" s="40"/>
      <c r="I116" s="221"/>
      <c r="J116" s="40"/>
      <c r="K116" s="40"/>
      <c r="L116" s="44"/>
      <c r="M116" s="222"/>
      <c r="N116" s="223"/>
      <c r="O116" s="84"/>
      <c r="P116" s="84"/>
      <c r="Q116" s="84"/>
      <c r="R116" s="84"/>
      <c r="S116" s="84"/>
      <c r="T116" s="85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T116" s="17" t="s">
        <v>273</v>
      </c>
      <c r="AU116" s="17" t="s">
        <v>76</v>
      </c>
    </row>
    <row r="117" s="2" customFormat="1" ht="24.15" customHeight="1">
      <c r="A117" s="38"/>
      <c r="B117" s="39"/>
      <c r="C117" s="206" t="s">
        <v>329</v>
      </c>
      <c r="D117" s="206" t="s">
        <v>267</v>
      </c>
      <c r="E117" s="207" t="s">
        <v>291</v>
      </c>
      <c r="F117" s="208" t="s">
        <v>292</v>
      </c>
      <c r="G117" s="209" t="s">
        <v>293</v>
      </c>
      <c r="H117" s="210">
        <v>967.601</v>
      </c>
      <c r="I117" s="211"/>
      <c r="J117" s="212">
        <f>ROUND(I117*H117,2)</f>
        <v>0</v>
      </c>
      <c r="K117" s="208" t="s">
        <v>271</v>
      </c>
      <c r="L117" s="44"/>
      <c r="M117" s="213" t="s">
        <v>19</v>
      </c>
      <c r="N117" s="214" t="s">
        <v>40</v>
      </c>
      <c r="O117" s="84"/>
      <c r="P117" s="215">
        <f>O117*H117</f>
        <v>0</v>
      </c>
      <c r="Q117" s="215">
        <v>0</v>
      </c>
      <c r="R117" s="215">
        <f>Q117*H117</f>
        <v>0</v>
      </c>
      <c r="S117" s="215">
        <v>0</v>
      </c>
      <c r="T117" s="216">
        <f>S117*H117</f>
        <v>0</v>
      </c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R117" s="217" t="s">
        <v>265</v>
      </c>
      <c r="AT117" s="217" t="s">
        <v>267</v>
      </c>
      <c r="AU117" s="217" t="s">
        <v>76</v>
      </c>
      <c r="AY117" s="17" t="s">
        <v>266</v>
      </c>
      <c r="BE117" s="218">
        <f>IF(N117="základní",J117,0)</f>
        <v>0</v>
      </c>
      <c r="BF117" s="218">
        <f>IF(N117="snížená",J117,0)</f>
        <v>0</v>
      </c>
      <c r="BG117" s="218">
        <f>IF(N117="zákl. přenesená",J117,0)</f>
        <v>0</v>
      </c>
      <c r="BH117" s="218">
        <f>IF(N117="sníž. přenesená",J117,0)</f>
        <v>0</v>
      </c>
      <c r="BI117" s="218">
        <f>IF(N117="nulová",J117,0)</f>
        <v>0</v>
      </c>
      <c r="BJ117" s="17" t="s">
        <v>76</v>
      </c>
      <c r="BK117" s="218">
        <f>ROUND(I117*H117,2)</f>
        <v>0</v>
      </c>
      <c r="BL117" s="17" t="s">
        <v>265</v>
      </c>
      <c r="BM117" s="217" t="s">
        <v>542</v>
      </c>
    </row>
    <row r="118" s="2" customFormat="1">
      <c r="A118" s="38"/>
      <c r="B118" s="39"/>
      <c r="C118" s="40"/>
      <c r="D118" s="219" t="s">
        <v>273</v>
      </c>
      <c r="E118" s="40"/>
      <c r="F118" s="220" t="s">
        <v>295</v>
      </c>
      <c r="G118" s="40"/>
      <c r="H118" s="40"/>
      <c r="I118" s="221"/>
      <c r="J118" s="40"/>
      <c r="K118" s="40"/>
      <c r="L118" s="44"/>
      <c r="M118" s="222"/>
      <c r="N118" s="223"/>
      <c r="O118" s="84"/>
      <c r="P118" s="84"/>
      <c r="Q118" s="84"/>
      <c r="R118" s="84"/>
      <c r="S118" s="84"/>
      <c r="T118" s="85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T118" s="17" t="s">
        <v>273</v>
      </c>
      <c r="AU118" s="17" t="s">
        <v>76</v>
      </c>
    </row>
    <row r="119" s="13" customFormat="1">
      <c r="A119" s="13"/>
      <c r="B119" s="251"/>
      <c r="C119" s="252"/>
      <c r="D119" s="226" t="s">
        <v>275</v>
      </c>
      <c r="E119" s="253" t="s">
        <v>19</v>
      </c>
      <c r="F119" s="254" t="s">
        <v>543</v>
      </c>
      <c r="G119" s="252"/>
      <c r="H119" s="253" t="s">
        <v>19</v>
      </c>
      <c r="I119" s="255"/>
      <c r="J119" s="252"/>
      <c r="K119" s="252"/>
      <c r="L119" s="256"/>
      <c r="M119" s="257"/>
      <c r="N119" s="258"/>
      <c r="O119" s="258"/>
      <c r="P119" s="258"/>
      <c r="Q119" s="258"/>
      <c r="R119" s="258"/>
      <c r="S119" s="258"/>
      <c r="T119" s="259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60" t="s">
        <v>275</v>
      </c>
      <c r="AU119" s="260" t="s">
        <v>76</v>
      </c>
      <c r="AV119" s="13" t="s">
        <v>76</v>
      </c>
      <c r="AW119" s="13" t="s">
        <v>31</v>
      </c>
      <c r="AX119" s="13" t="s">
        <v>69</v>
      </c>
      <c r="AY119" s="260" t="s">
        <v>266</v>
      </c>
    </row>
    <row r="120" s="12" customFormat="1">
      <c r="A120" s="12"/>
      <c r="B120" s="224"/>
      <c r="C120" s="225"/>
      <c r="D120" s="226" t="s">
        <v>275</v>
      </c>
      <c r="E120" s="227" t="s">
        <v>334</v>
      </c>
      <c r="F120" s="228" t="s">
        <v>544</v>
      </c>
      <c r="G120" s="225"/>
      <c r="H120" s="229">
        <v>967.601</v>
      </c>
      <c r="I120" s="230"/>
      <c r="J120" s="225"/>
      <c r="K120" s="225"/>
      <c r="L120" s="231"/>
      <c r="M120" s="236"/>
      <c r="N120" s="237"/>
      <c r="O120" s="237"/>
      <c r="P120" s="237"/>
      <c r="Q120" s="237"/>
      <c r="R120" s="237"/>
      <c r="S120" s="237"/>
      <c r="T120" s="238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T120" s="235" t="s">
        <v>275</v>
      </c>
      <c r="AU120" s="235" t="s">
        <v>76</v>
      </c>
      <c r="AV120" s="12" t="s">
        <v>78</v>
      </c>
      <c r="AW120" s="12" t="s">
        <v>31</v>
      </c>
      <c r="AX120" s="12" t="s">
        <v>76</v>
      </c>
      <c r="AY120" s="235" t="s">
        <v>266</v>
      </c>
    </row>
    <row r="121" s="2" customFormat="1" ht="16.5" customHeight="1">
      <c r="A121" s="38"/>
      <c r="B121" s="39"/>
      <c r="C121" s="239" t="s">
        <v>338</v>
      </c>
      <c r="D121" s="239" t="s">
        <v>299</v>
      </c>
      <c r="E121" s="240" t="s">
        <v>300</v>
      </c>
      <c r="F121" s="241" t="s">
        <v>301</v>
      </c>
      <c r="G121" s="242" t="s">
        <v>302</v>
      </c>
      <c r="H121" s="243">
        <v>967.601</v>
      </c>
      <c r="I121" s="244"/>
      <c r="J121" s="245">
        <f>ROUND(I121*H121,2)</f>
        <v>0</v>
      </c>
      <c r="K121" s="241" t="s">
        <v>271</v>
      </c>
      <c r="L121" s="246"/>
      <c r="M121" s="247" t="s">
        <v>19</v>
      </c>
      <c r="N121" s="248" t="s">
        <v>40</v>
      </c>
      <c r="O121" s="84"/>
      <c r="P121" s="215">
        <f>O121*H121</f>
        <v>0</v>
      </c>
      <c r="Q121" s="215">
        <v>1</v>
      </c>
      <c r="R121" s="215">
        <f>Q121*H121</f>
        <v>967.601</v>
      </c>
      <c r="S121" s="215">
        <v>0</v>
      </c>
      <c r="T121" s="216">
        <f>S121*H121</f>
        <v>0</v>
      </c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R121" s="217" t="s">
        <v>303</v>
      </c>
      <c r="AT121" s="217" t="s">
        <v>299</v>
      </c>
      <c r="AU121" s="217" t="s">
        <v>76</v>
      </c>
      <c r="AY121" s="17" t="s">
        <v>266</v>
      </c>
      <c r="BE121" s="218">
        <f>IF(N121="základní",J121,0)</f>
        <v>0</v>
      </c>
      <c r="BF121" s="218">
        <f>IF(N121="snížená",J121,0)</f>
        <v>0</v>
      </c>
      <c r="BG121" s="218">
        <f>IF(N121="zákl. přenesená",J121,0)</f>
        <v>0</v>
      </c>
      <c r="BH121" s="218">
        <f>IF(N121="sníž. přenesená",J121,0)</f>
        <v>0</v>
      </c>
      <c r="BI121" s="218">
        <f>IF(N121="nulová",J121,0)</f>
        <v>0</v>
      </c>
      <c r="BJ121" s="17" t="s">
        <v>76</v>
      </c>
      <c r="BK121" s="218">
        <f>ROUND(I121*H121,2)</f>
        <v>0</v>
      </c>
      <c r="BL121" s="17" t="s">
        <v>265</v>
      </c>
      <c r="BM121" s="217" t="s">
        <v>545</v>
      </c>
    </row>
    <row r="122" s="2" customFormat="1">
      <c r="A122" s="38"/>
      <c r="B122" s="39"/>
      <c r="C122" s="40"/>
      <c r="D122" s="219" t="s">
        <v>273</v>
      </c>
      <c r="E122" s="40"/>
      <c r="F122" s="220" t="s">
        <v>305</v>
      </c>
      <c r="G122" s="40"/>
      <c r="H122" s="40"/>
      <c r="I122" s="221"/>
      <c r="J122" s="40"/>
      <c r="K122" s="40"/>
      <c r="L122" s="44"/>
      <c r="M122" s="222"/>
      <c r="N122" s="223"/>
      <c r="O122" s="84"/>
      <c r="P122" s="84"/>
      <c r="Q122" s="84"/>
      <c r="R122" s="84"/>
      <c r="S122" s="84"/>
      <c r="T122" s="85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T122" s="17" t="s">
        <v>273</v>
      </c>
      <c r="AU122" s="17" t="s">
        <v>76</v>
      </c>
    </row>
    <row r="123" s="2" customFormat="1" ht="37.8" customHeight="1">
      <c r="A123" s="38"/>
      <c r="B123" s="39"/>
      <c r="C123" s="206" t="s">
        <v>345</v>
      </c>
      <c r="D123" s="206" t="s">
        <v>267</v>
      </c>
      <c r="E123" s="207" t="s">
        <v>546</v>
      </c>
      <c r="F123" s="208" t="s">
        <v>547</v>
      </c>
      <c r="G123" s="209" t="s">
        <v>293</v>
      </c>
      <c r="H123" s="210">
        <v>3.2200000000000002</v>
      </c>
      <c r="I123" s="211"/>
      <c r="J123" s="212">
        <f>ROUND(I123*H123,2)</f>
        <v>0</v>
      </c>
      <c r="K123" s="208" t="s">
        <v>271</v>
      </c>
      <c r="L123" s="44"/>
      <c r="M123" s="213" t="s">
        <v>19</v>
      </c>
      <c r="N123" s="214" t="s">
        <v>40</v>
      </c>
      <c r="O123" s="84"/>
      <c r="P123" s="215">
        <f>O123*H123</f>
        <v>0</v>
      </c>
      <c r="Q123" s="215">
        <v>0</v>
      </c>
      <c r="R123" s="215">
        <f>Q123*H123</f>
        <v>0</v>
      </c>
      <c r="S123" s="215">
        <v>0</v>
      </c>
      <c r="T123" s="216">
        <f>S123*H123</f>
        <v>0</v>
      </c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R123" s="217" t="s">
        <v>265</v>
      </c>
      <c r="AT123" s="217" t="s">
        <v>267</v>
      </c>
      <c r="AU123" s="217" t="s">
        <v>76</v>
      </c>
      <c r="AY123" s="17" t="s">
        <v>266</v>
      </c>
      <c r="BE123" s="218">
        <f>IF(N123="základní",J123,0)</f>
        <v>0</v>
      </c>
      <c r="BF123" s="218">
        <f>IF(N123="snížená",J123,0)</f>
        <v>0</v>
      </c>
      <c r="BG123" s="218">
        <f>IF(N123="zákl. přenesená",J123,0)</f>
        <v>0</v>
      </c>
      <c r="BH123" s="218">
        <f>IF(N123="sníž. přenesená",J123,0)</f>
        <v>0</v>
      </c>
      <c r="BI123" s="218">
        <f>IF(N123="nulová",J123,0)</f>
        <v>0</v>
      </c>
      <c r="BJ123" s="17" t="s">
        <v>76</v>
      </c>
      <c r="BK123" s="218">
        <f>ROUND(I123*H123,2)</f>
        <v>0</v>
      </c>
      <c r="BL123" s="17" t="s">
        <v>265</v>
      </c>
      <c r="BM123" s="217" t="s">
        <v>548</v>
      </c>
    </row>
    <row r="124" s="2" customFormat="1">
      <c r="A124" s="38"/>
      <c r="B124" s="39"/>
      <c r="C124" s="40"/>
      <c r="D124" s="219" t="s">
        <v>273</v>
      </c>
      <c r="E124" s="40"/>
      <c r="F124" s="220" t="s">
        <v>549</v>
      </c>
      <c r="G124" s="40"/>
      <c r="H124" s="40"/>
      <c r="I124" s="221"/>
      <c r="J124" s="40"/>
      <c r="K124" s="40"/>
      <c r="L124" s="44"/>
      <c r="M124" s="222"/>
      <c r="N124" s="223"/>
      <c r="O124" s="84"/>
      <c r="P124" s="84"/>
      <c r="Q124" s="84"/>
      <c r="R124" s="84"/>
      <c r="S124" s="84"/>
      <c r="T124" s="85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T124" s="17" t="s">
        <v>273</v>
      </c>
      <c r="AU124" s="17" t="s">
        <v>76</v>
      </c>
    </row>
    <row r="125" s="12" customFormat="1">
      <c r="A125" s="12"/>
      <c r="B125" s="224"/>
      <c r="C125" s="225"/>
      <c r="D125" s="226" t="s">
        <v>275</v>
      </c>
      <c r="E125" s="227" t="s">
        <v>550</v>
      </c>
      <c r="F125" s="228" t="s">
        <v>551</v>
      </c>
      <c r="G125" s="225"/>
      <c r="H125" s="229">
        <v>1.764</v>
      </c>
      <c r="I125" s="230"/>
      <c r="J125" s="225"/>
      <c r="K125" s="225"/>
      <c r="L125" s="231"/>
      <c r="M125" s="236"/>
      <c r="N125" s="237"/>
      <c r="O125" s="237"/>
      <c r="P125" s="237"/>
      <c r="Q125" s="237"/>
      <c r="R125" s="237"/>
      <c r="S125" s="237"/>
      <c r="T125" s="238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T125" s="235" t="s">
        <v>275</v>
      </c>
      <c r="AU125" s="235" t="s">
        <v>76</v>
      </c>
      <c r="AV125" s="12" t="s">
        <v>78</v>
      </c>
      <c r="AW125" s="12" t="s">
        <v>31</v>
      </c>
      <c r="AX125" s="12" t="s">
        <v>69</v>
      </c>
      <c r="AY125" s="235" t="s">
        <v>266</v>
      </c>
    </row>
    <row r="126" s="12" customFormat="1">
      <c r="A126" s="12"/>
      <c r="B126" s="224"/>
      <c r="C126" s="225"/>
      <c r="D126" s="226" t="s">
        <v>275</v>
      </c>
      <c r="E126" s="227" t="s">
        <v>395</v>
      </c>
      <c r="F126" s="228" t="s">
        <v>552</v>
      </c>
      <c r="G126" s="225"/>
      <c r="H126" s="229">
        <v>1.456</v>
      </c>
      <c r="I126" s="230"/>
      <c r="J126" s="225"/>
      <c r="K126" s="225"/>
      <c r="L126" s="231"/>
      <c r="M126" s="236"/>
      <c r="N126" s="237"/>
      <c r="O126" s="237"/>
      <c r="P126" s="237"/>
      <c r="Q126" s="237"/>
      <c r="R126" s="237"/>
      <c r="S126" s="237"/>
      <c r="T126" s="238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T126" s="235" t="s">
        <v>275</v>
      </c>
      <c r="AU126" s="235" t="s">
        <v>76</v>
      </c>
      <c r="AV126" s="12" t="s">
        <v>78</v>
      </c>
      <c r="AW126" s="12" t="s">
        <v>31</v>
      </c>
      <c r="AX126" s="12" t="s">
        <v>69</v>
      </c>
      <c r="AY126" s="235" t="s">
        <v>266</v>
      </c>
    </row>
    <row r="127" s="12" customFormat="1">
      <c r="A127" s="12"/>
      <c r="B127" s="224"/>
      <c r="C127" s="225"/>
      <c r="D127" s="226" t="s">
        <v>275</v>
      </c>
      <c r="E127" s="227" t="s">
        <v>553</v>
      </c>
      <c r="F127" s="228" t="s">
        <v>554</v>
      </c>
      <c r="G127" s="225"/>
      <c r="H127" s="229">
        <v>3.2200000000000002</v>
      </c>
      <c r="I127" s="230"/>
      <c r="J127" s="225"/>
      <c r="K127" s="225"/>
      <c r="L127" s="231"/>
      <c r="M127" s="236"/>
      <c r="N127" s="237"/>
      <c r="O127" s="237"/>
      <c r="P127" s="237"/>
      <c r="Q127" s="237"/>
      <c r="R127" s="237"/>
      <c r="S127" s="237"/>
      <c r="T127" s="238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T127" s="235" t="s">
        <v>275</v>
      </c>
      <c r="AU127" s="235" t="s">
        <v>76</v>
      </c>
      <c r="AV127" s="12" t="s">
        <v>78</v>
      </c>
      <c r="AW127" s="12" t="s">
        <v>31</v>
      </c>
      <c r="AX127" s="12" t="s">
        <v>76</v>
      </c>
      <c r="AY127" s="235" t="s">
        <v>266</v>
      </c>
    </row>
    <row r="128" s="2" customFormat="1" ht="16.5" customHeight="1">
      <c r="A128" s="38"/>
      <c r="B128" s="39"/>
      <c r="C128" s="239" t="s">
        <v>303</v>
      </c>
      <c r="D128" s="239" t="s">
        <v>299</v>
      </c>
      <c r="E128" s="240" t="s">
        <v>555</v>
      </c>
      <c r="F128" s="241" t="s">
        <v>556</v>
      </c>
      <c r="G128" s="242" t="s">
        <v>302</v>
      </c>
      <c r="H128" s="243">
        <v>6.4400000000000004</v>
      </c>
      <c r="I128" s="244"/>
      <c r="J128" s="245">
        <f>ROUND(I128*H128,2)</f>
        <v>0</v>
      </c>
      <c r="K128" s="241" t="s">
        <v>271</v>
      </c>
      <c r="L128" s="246"/>
      <c r="M128" s="247" t="s">
        <v>19</v>
      </c>
      <c r="N128" s="248" t="s">
        <v>40</v>
      </c>
      <c r="O128" s="84"/>
      <c r="P128" s="215">
        <f>O128*H128</f>
        <v>0</v>
      </c>
      <c r="Q128" s="215">
        <v>1</v>
      </c>
      <c r="R128" s="215">
        <f>Q128*H128</f>
        <v>6.4400000000000004</v>
      </c>
      <c r="S128" s="215">
        <v>0</v>
      </c>
      <c r="T128" s="216">
        <f>S128*H128</f>
        <v>0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R128" s="217" t="s">
        <v>303</v>
      </c>
      <c r="AT128" s="217" t="s">
        <v>299</v>
      </c>
      <c r="AU128" s="217" t="s">
        <v>76</v>
      </c>
      <c r="AY128" s="17" t="s">
        <v>266</v>
      </c>
      <c r="BE128" s="218">
        <f>IF(N128="základní",J128,0)</f>
        <v>0</v>
      </c>
      <c r="BF128" s="218">
        <f>IF(N128="snížená",J128,0)</f>
        <v>0</v>
      </c>
      <c r="BG128" s="218">
        <f>IF(N128="zákl. přenesená",J128,0)</f>
        <v>0</v>
      </c>
      <c r="BH128" s="218">
        <f>IF(N128="sníž. přenesená",J128,0)</f>
        <v>0</v>
      </c>
      <c r="BI128" s="218">
        <f>IF(N128="nulová",J128,0)</f>
        <v>0</v>
      </c>
      <c r="BJ128" s="17" t="s">
        <v>76</v>
      </c>
      <c r="BK128" s="218">
        <f>ROUND(I128*H128,2)</f>
        <v>0</v>
      </c>
      <c r="BL128" s="17" t="s">
        <v>265</v>
      </c>
      <c r="BM128" s="217" t="s">
        <v>557</v>
      </c>
    </row>
    <row r="129" s="2" customFormat="1">
      <c r="A129" s="38"/>
      <c r="B129" s="39"/>
      <c r="C129" s="40"/>
      <c r="D129" s="219" t="s">
        <v>273</v>
      </c>
      <c r="E129" s="40"/>
      <c r="F129" s="220" t="s">
        <v>558</v>
      </c>
      <c r="G129" s="40"/>
      <c r="H129" s="40"/>
      <c r="I129" s="221"/>
      <c r="J129" s="40"/>
      <c r="K129" s="40"/>
      <c r="L129" s="44"/>
      <c r="M129" s="222"/>
      <c r="N129" s="223"/>
      <c r="O129" s="84"/>
      <c r="P129" s="84"/>
      <c r="Q129" s="84"/>
      <c r="R129" s="84"/>
      <c r="S129" s="84"/>
      <c r="T129" s="85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T129" s="17" t="s">
        <v>273</v>
      </c>
      <c r="AU129" s="17" t="s">
        <v>76</v>
      </c>
    </row>
    <row r="130" s="2" customFormat="1" ht="37.8" customHeight="1">
      <c r="A130" s="38"/>
      <c r="B130" s="39"/>
      <c r="C130" s="206" t="s">
        <v>310</v>
      </c>
      <c r="D130" s="206" t="s">
        <v>267</v>
      </c>
      <c r="E130" s="207" t="s">
        <v>559</v>
      </c>
      <c r="F130" s="208" t="s">
        <v>547</v>
      </c>
      <c r="G130" s="209" t="s">
        <v>293</v>
      </c>
      <c r="H130" s="210">
        <v>142.59800000000001</v>
      </c>
      <c r="I130" s="211"/>
      <c r="J130" s="212">
        <f>ROUND(I130*H130,2)</f>
        <v>0</v>
      </c>
      <c r="K130" s="208" t="s">
        <v>271</v>
      </c>
      <c r="L130" s="44"/>
      <c r="M130" s="213" t="s">
        <v>19</v>
      </c>
      <c r="N130" s="214" t="s">
        <v>40</v>
      </c>
      <c r="O130" s="84"/>
      <c r="P130" s="215">
        <f>O130*H130</f>
        <v>0</v>
      </c>
      <c r="Q130" s="215">
        <v>0</v>
      </c>
      <c r="R130" s="215">
        <f>Q130*H130</f>
        <v>0</v>
      </c>
      <c r="S130" s="215">
        <v>0</v>
      </c>
      <c r="T130" s="216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17" t="s">
        <v>265</v>
      </c>
      <c r="AT130" s="217" t="s">
        <v>267</v>
      </c>
      <c r="AU130" s="217" t="s">
        <v>76</v>
      </c>
      <c r="AY130" s="17" t="s">
        <v>266</v>
      </c>
      <c r="BE130" s="218">
        <f>IF(N130="základní",J130,0)</f>
        <v>0</v>
      </c>
      <c r="BF130" s="218">
        <f>IF(N130="snížená",J130,0)</f>
        <v>0</v>
      </c>
      <c r="BG130" s="218">
        <f>IF(N130="zákl. přenesená",J130,0)</f>
        <v>0</v>
      </c>
      <c r="BH130" s="218">
        <f>IF(N130="sníž. přenesená",J130,0)</f>
        <v>0</v>
      </c>
      <c r="BI130" s="218">
        <f>IF(N130="nulová",J130,0)</f>
        <v>0</v>
      </c>
      <c r="BJ130" s="17" t="s">
        <v>76</v>
      </c>
      <c r="BK130" s="218">
        <f>ROUND(I130*H130,2)</f>
        <v>0</v>
      </c>
      <c r="BL130" s="17" t="s">
        <v>265</v>
      </c>
      <c r="BM130" s="217" t="s">
        <v>560</v>
      </c>
    </row>
    <row r="131" s="2" customFormat="1">
      <c r="A131" s="38"/>
      <c r="B131" s="39"/>
      <c r="C131" s="40"/>
      <c r="D131" s="219" t="s">
        <v>273</v>
      </c>
      <c r="E131" s="40"/>
      <c r="F131" s="220" t="s">
        <v>561</v>
      </c>
      <c r="G131" s="40"/>
      <c r="H131" s="40"/>
      <c r="I131" s="221"/>
      <c r="J131" s="40"/>
      <c r="K131" s="40"/>
      <c r="L131" s="44"/>
      <c r="M131" s="222"/>
      <c r="N131" s="223"/>
      <c r="O131" s="84"/>
      <c r="P131" s="84"/>
      <c r="Q131" s="84"/>
      <c r="R131" s="84"/>
      <c r="S131" s="84"/>
      <c r="T131" s="85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T131" s="17" t="s">
        <v>273</v>
      </c>
      <c r="AU131" s="17" t="s">
        <v>76</v>
      </c>
    </row>
    <row r="132" s="12" customFormat="1">
      <c r="A132" s="12"/>
      <c r="B132" s="224"/>
      <c r="C132" s="225"/>
      <c r="D132" s="226" t="s">
        <v>275</v>
      </c>
      <c r="E132" s="227" t="s">
        <v>358</v>
      </c>
      <c r="F132" s="228" t="s">
        <v>562</v>
      </c>
      <c r="G132" s="225"/>
      <c r="H132" s="229">
        <v>142.59800000000001</v>
      </c>
      <c r="I132" s="230"/>
      <c r="J132" s="225"/>
      <c r="K132" s="225"/>
      <c r="L132" s="231"/>
      <c r="M132" s="236"/>
      <c r="N132" s="237"/>
      <c r="O132" s="237"/>
      <c r="P132" s="237"/>
      <c r="Q132" s="237"/>
      <c r="R132" s="237"/>
      <c r="S132" s="237"/>
      <c r="T132" s="238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T132" s="235" t="s">
        <v>275</v>
      </c>
      <c r="AU132" s="235" t="s">
        <v>76</v>
      </c>
      <c r="AV132" s="12" t="s">
        <v>78</v>
      </c>
      <c r="AW132" s="12" t="s">
        <v>31</v>
      </c>
      <c r="AX132" s="12" t="s">
        <v>76</v>
      </c>
      <c r="AY132" s="235" t="s">
        <v>266</v>
      </c>
    </row>
    <row r="133" s="2" customFormat="1" ht="16.5" customHeight="1">
      <c r="A133" s="38"/>
      <c r="B133" s="39"/>
      <c r="C133" s="239" t="s">
        <v>362</v>
      </c>
      <c r="D133" s="239" t="s">
        <v>299</v>
      </c>
      <c r="E133" s="240" t="s">
        <v>563</v>
      </c>
      <c r="F133" s="241" t="s">
        <v>564</v>
      </c>
      <c r="G133" s="242" t="s">
        <v>302</v>
      </c>
      <c r="H133" s="243">
        <v>285.19600000000003</v>
      </c>
      <c r="I133" s="244"/>
      <c r="J133" s="245">
        <f>ROUND(I133*H133,2)</f>
        <v>0</v>
      </c>
      <c r="K133" s="241" t="s">
        <v>271</v>
      </c>
      <c r="L133" s="246"/>
      <c r="M133" s="247" t="s">
        <v>19</v>
      </c>
      <c r="N133" s="248" t="s">
        <v>40</v>
      </c>
      <c r="O133" s="84"/>
      <c r="P133" s="215">
        <f>O133*H133</f>
        <v>0</v>
      </c>
      <c r="Q133" s="215">
        <v>1</v>
      </c>
      <c r="R133" s="215">
        <f>Q133*H133</f>
        <v>285.19600000000003</v>
      </c>
      <c r="S133" s="215">
        <v>0</v>
      </c>
      <c r="T133" s="216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217" t="s">
        <v>303</v>
      </c>
      <c r="AT133" s="217" t="s">
        <v>299</v>
      </c>
      <c r="AU133" s="217" t="s">
        <v>76</v>
      </c>
      <c r="AY133" s="17" t="s">
        <v>266</v>
      </c>
      <c r="BE133" s="218">
        <f>IF(N133="základní",J133,0)</f>
        <v>0</v>
      </c>
      <c r="BF133" s="218">
        <f>IF(N133="snížená",J133,0)</f>
        <v>0</v>
      </c>
      <c r="BG133" s="218">
        <f>IF(N133="zákl. přenesená",J133,0)</f>
        <v>0</v>
      </c>
      <c r="BH133" s="218">
        <f>IF(N133="sníž. přenesená",J133,0)</f>
        <v>0</v>
      </c>
      <c r="BI133" s="218">
        <f>IF(N133="nulová",J133,0)</f>
        <v>0</v>
      </c>
      <c r="BJ133" s="17" t="s">
        <v>76</v>
      </c>
      <c r="BK133" s="218">
        <f>ROUND(I133*H133,2)</f>
        <v>0</v>
      </c>
      <c r="BL133" s="17" t="s">
        <v>265</v>
      </c>
      <c r="BM133" s="217" t="s">
        <v>565</v>
      </c>
    </row>
    <row r="134" s="2" customFormat="1">
      <c r="A134" s="38"/>
      <c r="B134" s="39"/>
      <c r="C134" s="40"/>
      <c r="D134" s="219" t="s">
        <v>273</v>
      </c>
      <c r="E134" s="40"/>
      <c r="F134" s="220" t="s">
        <v>566</v>
      </c>
      <c r="G134" s="40"/>
      <c r="H134" s="40"/>
      <c r="I134" s="221"/>
      <c r="J134" s="40"/>
      <c r="K134" s="40"/>
      <c r="L134" s="44"/>
      <c r="M134" s="222"/>
      <c r="N134" s="223"/>
      <c r="O134" s="84"/>
      <c r="P134" s="84"/>
      <c r="Q134" s="84"/>
      <c r="R134" s="84"/>
      <c r="S134" s="84"/>
      <c r="T134" s="85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T134" s="17" t="s">
        <v>273</v>
      </c>
      <c r="AU134" s="17" t="s">
        <v>76</v>
      </c>
    </row>
    <row r="135" s="11" customFormat="1" ht="25.92" customHeight="1">
      <c r="A135" s="11"/>
      <c r="B135" s="192"/>
      <c r="C135" s="193"/>
      <c r="D135" s="194" t="s">
        <v>68</v>
      </c>
      <c r="E135" s="195" t="s">
        <v>78</v>
      </c>
      <c r="F135" s="195" t="s">
        <v>567</v>
      </c>
      <c r="G135" s="193"/>
      <c r="H135" s="193"/>
      <c r="I135" s="196"/>
      <c r="J135" s="197">
        <f>BK135</f>
        <v>0</v>
      </c>
      <c r="K135" s="193"/>
      <c r="L135" s="198"/>
      <c r="M135" s="199"/>
      <c r="N135" s="200"/>
      <c r="O135" s="200"/>
      <c r="P135" s="201">
        <f>SUM(P136:P214)</f>
        <v>0</v>
      </c>
      <c r="Q135" s="200"/>
      <c r="R135" s="201">
        <f>SUM(R136:R214)</f>
        <v>3710.0072895200001</v>
      </c>
      <c r="S135" s="200"/>
      <c r="T135" s="202">
        <f>SUM(T136:T214)</f>
        <v>206.42850000000001</v>
      </c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R135" s="203" t="s">
        <v>265</v>
      </c>
      <c r="AT135" s="204" t="s">
        <v>68</v>
      </c>
      <c r="AU135" s="204" t="s">
        <v>69</v>
      </c>
      <c r="AY135" s="203" t="s">
        <v>266</v>
      </c>
      <c r="BK135" s="205">
        <f>SUM(BK136:BK214)</f>
        <v>0</v>
      </c>
    </row>
    <row r="136" s="2" customFormat="1" ht="24.15" customHeight="1">
      <c r="A136" s="38"/>
      <c r="B136" s="39"/>
      <c r="C136" s="206" t="s">
        <v>367</v>
      </c>
      <c r="D136" s="206" t="s">
        <v>267</v>
      </c>
      <c r="E136" s="207" t="s">
        <v>568</v>
      </c>
      <c r="F136" s="208" t="s">
        <v>569</v>
      </c>
      <c r="G136" s="209" t="s">
        <v>391</v>
      </c>
      <c r="H136" s="210">
        <v>3.5</v>
      </c>
      <c r="I136" s="211"/>
      <c r="J136" s="212">
        <f>ROUND(I136*H136,2)</f>
        <v>0</v>
      </c>
      <c r="K136" s="208" t="s">
        <v>271</v>
      </c>
      <c r="L136" s="44"/>
      <c r="M136" s="213" t="s">
        <v>19</v>
      </c>
      <c r="N136" s="214" t="s">
        <v>40</v>
      </c>
      <c r="O136" s="84"/>
      <c r="P136" s="215">
        <f>O136*H136</f>
        <v>0</v>
      </c>
      <c r="Q136" s="215">
        <v>0.00031</v>
      </c>
      <c r="R136" s="215">
        <f>Q136*H136</f>
        <v>0.001085</v>
      </c>
      <c r="S136" s="215">
        <v>0</v>
      </c>
      <c r="T136" s="216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17" t="s">
        <v>265</v>
      </c>
      <c r="AT136" s="217" t="s">
        <v>267</v>
      </c>
      <c r="AU136" s="217" t="s">
        <v>76</v>
      </c>
      <c r="AY136" s="17" t="s">
        <v>266</v>
      </c>
      <c r="BE136" s="218">
        <f>IF(N136="základní",J136,0)</f>
        <v>0</v>
      </c>
      <c r="BF136" s="218">
        <f>IF(N136="snížená",J136,0)</f>
        <v>0</v>
      </c>
      <c r="BG136" s="218">
        <f>IF(N136="zákl. přenesená",J136,0)</f>
        <v>0</v>
      </c>
      <c r="BH136" s="218">
        <f>IF(N136="sníž. přenesená",J136,0)</f>
        <v>0</v>
      </c>
      <c r="BI136" s="218">
        <f>IF(N136="nulová",J136,0)</f>
        <v>0</v>
      </c>
      <c r="BJ136" s="17" t="s">
        <v>76</v>
      </c>
      <c r="BK136" s="218">
        <f>ROUND(I136*H136,2)</f>
        <v>0</v>
      </c>
      <c r="BL136" s="17" t="s">
        <v>265</v>
      </c>
      <c r="BM136" s="217" t="s">
        <v>570</v>
      </c>
    </row>
    <row r="137" s="2" customFormat="1">
      <c r="A137" s="38"/>
      <c r="B137" s="39"/>
      <c r="C137" s="40"/>
      <c r="D137" s="219" t="s">
        <v>273</v>
      </c>
      <c r="E137" s="40"/>
      <c r="F137" s="220" t="s">
        <v>571</v>
      </c>
      <c r="G137" s="40"/>
      <c r="H137" s="40"/>
      <c r="I137" s="221"/>
      <c r="J137" s="40"/>
      <c r="K137" s="40"/>
      <c r="L137" s="44"/>
      <c r="M137" s="222"/>
      <c r="N137" s="223"/>
      <c r="O137" s="84"/>
      <c r="P137" s="84"/>
      <c r="Q137" s="84"/>
      <c r="R137" s="84"/>
      <c r="S137" s="84"/>
      <c r="T137" s="85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T137" s="17" t="s">
        <v>273</v>
      </c>
      <c r="AU137" s="17" t="s">
        <v>76</v>
      </c>
    </row>
    <row r="138" s="12" customFormat="1">
      <c r="A138" s="12"/>
      <c r="B138" s="224"/>
      <c r="C138" s="225"/>
      <c r="D138" s="226" t="s">
        <v>275</v>
      </c>
      <c r="E138" s="227" t="s">
        <v>372</v>
      </c>
      <c r="F138" s="228" t="s">
        <v>572</v>
      </c>
      <c r="G138" s="225"/>
      <c r="H138" s="229">
        <v>3.5</v>
      </c>
      <c r="I138" s="230"/>
      <c r="J138" s="225"/>
      <c r="K138" s="225"/>
      <c r="L138" s="231"/>
      <c r="M138" s="236"/>
      <c r="N138" s="237"/>
      <c r="O138" s="237"/>
      <c r="P138" s="237"/>
      <c r="Q138" s="237"/>
      <c r="R138" s="237"/>
      <c r="S138" s="237"/>
      <c r="T138" s="238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T138" s="235" t="s">
        <v>275</v>
      </c>
      <c r="AU138" s="235" t="s">
        <v>76</v>
      </c>
      <c r="AV138" s="12" t="s">
        <v>78</v>
      </c>
      <c r="AW138" s="12" t="s">
        <v>31</v>
      </c>
      <c r="AX138" s="12" t="s">
        <v>76</v>
      </c>
      <c r="AY138" s="235" t="s">
        <v>266</v>
      </c>
    </row>
    <row r="139" s="2" customFormat="1" ht="16.5" customHeight="1">
      <c r="A139" s="38"/>
      <c r="B139" s="39"/>
      <c r="C139" s="206" t="s">
        <v>573</v>
      </c>
      <c r="D139" s="206" t="s">
        <v>267</v>
      </c>
      <c r="E139" s="207" t="s">
        <v>574</v>
      </c>
      <c r="F139" s="208" t="s">
        <v>575</v>
      </c>
      <c r="G139" s="209" t="s">
        <v>299</v>
      </c>
      <c r="H139" s="210">
        <v>25.600000000000001</v>
      </c>
      <c r="I139" s="211"/>
      <c r="J139" s="212">
        <f>ROUND(I139*H139,2)</f>
        <v>0</v>
      </c>
      <c r="K139" s="208" t="s">
        <v>271</v>
      </c>
      <c r="L139" s="44"/>
      <c r="M139" s="213" t="s">
        <v>19</v>
      </c>
      <c r="N139" s="214" t="s">
        <v>40</v>
      </c>
      <c r="O139" s="84"/>
      <c r="P139" s="215">
        <f>O139*H139</f>
        <v>0</v>
      </c>
      <c r="Q139" s="215">
        <v>0.00114</v>
      </c>
      <c r="R139" s="215">
        <f>Q139*H139</f>
        <v>0.029184000000000002</v>
      </c>
      <c r="S139" s="215">
        <v>0</v>
      </c>
      <c r="T139" s="216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17" t="s">
        <v>265</v>
      </c>
      <c r="AT139" s="217" t="s">
        <v>267</v>
      </c>
      <c r="AU139" s="217" t="s">
        <v>76</v>
      </c>
      <c r="AY139" s="17" t="s">
        <v>266</v>
      </c>
      <c r="BE139" s="218">
        <f>IF(N139="základní",J139,0)</f>
        <v>0</v>
      </c>
      <c r="BF139" s="218">
        <f>IF(N139="snížená",J139,0)</f>
        <v>0</v>
      </c>
      <c r="BG139" s="218">
        <f>IF(N139="zákl. přenesená",J139,0)</f>
        <v>0</v>
      </c>
      <c r="BH139" s="218">
        <f>IF(N139="sníž. přenesená",J139,0)</f>
        <v>0</v>
      </c>
      <c r="BI139" s="218">
        <f>IF(N139="nulová",J139,0)</f>
        <v>0</v>
      </c>
      <c r="BJ139" s="17" t="s">
        <v>76</v>
      </c>
      <c r="BK139" s="218">
        <f>ROUND(I139*H139,2)</f>
        <v>0</v>
      </c>
      <c r="BL139" s="17" t="s">
        <v>265</v>
      </c>
      <c r="BM139" s="217" t="s">
        <v>576</v>
      </c>
    </row>
    <row r="140" s="2" customFormat="1">
      <c r="A140" s="38"/>
      <c r="B140" s="39"/>
      <c r="C140" s="40"/>
      <c r="D140" s="219" t="s">
        <v>273</v>
      </c>
      <c r="E140" s="40"/>
      <c r="F140" s="220" t="s">
        <v>577</v>
      </c>
      <c r="G140" s="40"/>
      <c r="H140" s="40"/>
      <c r="I140" s="221"/>
      <c r="J140" s="40"/>
      <c r="K140" s="40"/>
      <c r="L140" s="44"/>
      <c r="M140" s="222"/>
      <c r="N140" s="223"/>
      <c r="O140" s="84"/>
      <c r="P140" s="84"/>
      <c r="Q140" s="84"/>
      <c r="R140" s="84"/>
      <c r="S140" s="84"/>
      <c r="T140" s="85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T140" s="17" t="s">
        <v>273</v>
      </c>
      <c r="AU140" s="17" t="s">
        <v>76</v>
      </c>
    </row>
    <row r="141" s="12" customFormat="1">
      <c r="A141" s="12"/>
      <c r="B141" s="224"/>
      <c r="C141" s="225"/>
      <c r="D141" s="226" t="s">
        <v>275</v>
      </c>
      <c r="E141" s="227" t="s">
        <v>397</v>
      </c>
      <c r="F141" s="228" t="s">
        <v>578</v>
      </c>
      <c r="G141" s="225"/>
      <c r="H141" s="229">
        <v>25.600000000000001</v>
      </c>
      <c r="I141" s="230"/>
      <c r="J141" s="225"/>
      <c r="K141" s="225"/>
      <c r="L141" s="231"/>
      <c r="M141" s="236"/>
      <c r="N141" s="237"/>
      <c r="O141" s="237"/>
      <c r="P141" s="237"/>
      <c r="Q141" s="237"/>
      <c r="R141" s="237"/>
      <c r="S141" s="237"/>
      <c r="T141" s="238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T141" s="235" t="s">
        <v>275</v>
      </c>
      <c r="AU141" s="235" t="s">
        <v>76</v>
      </c>
      <c r="AV141" s="12" t="s">
        <v>78</v>
      </c>
      <c r="AW141" s="12" t="s">
        <v>31</v>
      </c>
      <c r="AX141" s="12" t="s">
        <v>76</v>
      </c>
      <c r="AY141" s="235" t="s">
        <v>266</v>
      </c>
    </row>
    <row r="142" s="2" customFormat="1" ht="16.5" customHeight="1">
      <c r="A142" s="38"/>
      <c r="B142" s="39"/>
      <c r="C142" s="206" t="s">
        <v>579</v>
      </c>
      <c r="D142" s="206" t="s">
        <v>267</v>
      </c>
      <c r="E142" s="207" t="s">
        <v>580</v>
      </c>
      <c r="F142" s="208" t="s">
        <v>581</v>
      </c>
      <c r="G142" s="209" t="s">
        <v>299</v>
      </c>
      <c r="H142" s="210">
        <v>14.5</v>
      </c>
      <c r="I142" s="211"/>
      <c r="J142" s="212">
        <f>ROUND(I142*H142,2)</f>
        <v>0</v>
      </c>
      <c r="K142" s="208" t="s">
        <v>271</v>
      </c>
      <c r="L142" s="44"/>
      <c r="M142" s="213" t="s">
        <v>19</v>
      </c>
      <c r="N142" s="214" t="s">
        <v>40</v>
      </c>
      <c r="O142" s="84"/>
      <c r="P142" s="215">
        <f>O142*H142</f>
        <v>0</v>
      </c>
      <c r="Q142" s="215">
        <v>0.00092000000000000003</v>
      </c>
      <c r="R142" s="215">
        <f>Q142*H142</f>
        <v>0.013340000000000001</v>
      </c>
      <c r="S142" s="215">
        <v>0</v>
      </c>
      <c r="T142" s="216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17" t="s">
        <v>265</v>
      </c>
      <c r="AT142" s="217" t="s">
        <v>267</v>
      </c>
      <c r="AU142" s="217" t="s">
        <v>76</v>
      </c>
      <c r="AY142" s="17" t="s">
        <v>266</v>
      </c>
      <c r="BE142" s="218">
        <f>IF(N142="základní",J142,0)</f>
        <v>0</v>
      </c>
      <c r="BF142" s="218">
        <f>IF(N142="snížená",J142,0)</f>
        <v>0</v>
      </c>
      <c r="BG142" s="218">
        <f>IF(N142="zákl. přenesená",J142,0)</f>
        <v>0</v>
      </c>
      <c r="BH142" s="218">
        <f>IF(N142="sníž. přenesená",J142,0)</f>
        <v>0</v>
      </c>
      <c r="BI142" s="218">
        <f>IF(N142="nulová",J142,0)</f>
        <v>0</v>
      </c>
      <c r="BJ142" s="17" t="s">
        <v>76</v>
      </c>
      <c r="BK142" s="218">
        <f>ROUND(I142*H142,2)</f>
        <v>0</v>
      </c>
      <c r="BL142" s="17" t="s">
        <v>265</v>
      </c>
      <c r="BM142" s="217" t="s">
        <v>582</v>
      </c>
    </row>
    <row r="143" s="2" customFormat="1">
      <c r="A143" s="38"/>
      <c r="B143" s="39"/>
      <c r="C143" s="40"/>
      <c r="D143" s="219" t="s">
        <v>273</v>
      </c>
      <c r="E143" s="40"/>
      <c r="F143" s="220" t="s">
        <v>583</v>
      </c>
      <c r="G143" s="40"/>
      <c r="H143" s="40"/>
      <c r="I143" s="221"/>
      <c r="J143" s="40"/>
      <c r="K143" s="40"/>
      <c r="L143" s="44"/>
      <c r="M143" s="222"/>
      <c r="N143" s="223"/>
      <c r="O143" s="84"/>
      <c r="P143" s="84"/>
      <c r="Q143" s="84"/>
      <c r="R143" s="84"/>
      <c r="S143" s="84"/>
      <c r="T143" s="85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T143" s="17" t="s">
        <v>273</v>
      </c>
      <c r="AU143" s="17" t="s">
        <v>76</v>
      </c>
    </row>
    <row r="144" s="12" customFormat="1">
      <c r="A144" s="12"/>
      <c r="B144" s="224"/>
      <c r="C144" s="225"/>
      <c r="D144" s="226" t="s">
        <v>275</v>
      </c>
      <c r="E144" s="227" t="s">
        <v>399</v>
      </c>
      <c r="F144" s="228" t="s">
        <v>584</v>
      </c>
      <c r="G144" s="225"/>
      <c r="H144" s="229">
        <v>14.5</v>
      </c>
      <c r="I144" s="230"/>
      <c r="J144" s="225"/>
      <c r="K144" s="225"/>
      <c r="L144" s="231"/>
      <c r="M144" s="236"/>
      <c r="N144" s="237"/>
      <c r="O144" s="237"/>
      <c r="P144" s="237"/>
      <c r="Q144" s="237"/>
      <c r="R144" s="237"/>
      <c r="S144" s="237"/>
      <c r="T144" s="238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T144" s="235" t="s">
        <v>275</v>
      </c>
      <c r="AU144" s="235" t="s">
        <v>76</v>
      </c>
      <c r="AV144" s="12" t="s">
        <v>78</v>
      </c>
      <c r="AW144" s="12" t="s">
        <v>31</v>
      </c>
      <c r="AX144" s="12" t="s">
        <v>76</v>
      </c>
      <c r="AY144" s="235" t="s">
        <v>266</v>
      </c>
    </row>
    <row r="145" s="2" customFormat="1" ht="16.5" customHeight="1">
      <c r="A145" s="38"/>
      <c r="B145" s="39"/>
      <c r="C145" s="206" t="s">
        <v>8</v>
      </c>
      <c r="D145" s="206" t="s">
        <v>267</v>
      </c>
      <c r="E145" s="207" t="s">
        <v>585</v>
      </c>
      <c r="F145" s="208" t="s">
        <v>586</v>
      </c>
      <c r="G145" s="209" t="s">
        <v>299</v>
      </c>
      <c r="H145" s="210">
        <v>14.699999999999999</v>
      </c>
      <c r="I145" s="211"/>
      <c r="J145" s="212">
        <f>ROUND(I145*H145,2)</f>
        <v>0</v>
      </c>
      <c r="K145" s="208" t="s">
        <v>271</v>
      </c>
      <c r="L145" s="44"/>
      <c r="M145" s="213" t="s">
        <v>19</v>
      </c>
      <c r="N145" s="214" t="s">
        <v>40</v>
      </c>
      <c r="O145" s="84"/>
      <c r="P145" s="215">
        <f>O145*H145</f>
        <v>0</v>
      </c>
      <c r="Q145" s="215">
        <v>0.00016000000000000001</v>
      </c>
      <c r="R145" s="215">
        <f>Q145*H145</f>
        <v>0.0023519999999999999</v>
      </c>
      <c r="S145" s="215">
        <v>0</v>
      </c>
      <c r="T145" s="216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217" t="s">
        <v>265</v>
      </c>
      <c r="AT145" s="217" t="s">
        <v>267</v>
      </c>
      <c r="AU145" s="217" t="s">
        <v>76</v>
      </c>
      <c r="AY145" s="17" t="s">
        <v>266</v>
      </c>
      <c r="BE145" s="218">
        <f>IF(N145="základní",J145,0)</f>
        <v>0</v>
      </c>
      <c r="BF145" s="218">
        <f>IF(N145="snížená",J145,0)</f>
        <v>0</v>
      </c>
      <c r="BG145" s="218">
        <f>IF(N145="zákl. přenesená",J145,0)</f>
        <v>0</v>
      </c>
      <c r="BH145" s="218">
        <f>IF(N145="sníž. přenesená",J145,0)</f>
        <v>0</v>
      </c>
      <c r="BI145" s="218">
        <f>IF(N145="nulová",J145,0)</f>
        <v>0</v>
      </c>
      <c r="BJ145" s="17" t="s">
        <v>76</v>
      </c>
      <c r="BK145" s="218">
        <f>ROUND(I145*H145,2)</f>
        <v>0</v>
      </c>
      <c r="BL145" s="17" t="s">
        <v>265</v>
      </c>
      <c r="BM145" s="217" t="s">
        <v>587</v>
      </c>
    </row>
    <row r="146" s="2" customFormat="1">
      <c r="A146" s="38"/>
      <c r="B146" s="39"/>
      <c r="C146" s="40"/>
      <c r="D146" s="219" t="s">
        <v>273</v>
      </c>
      <c r="E146" s="40"/>
      <c r="F146" s="220" t="s">
        <v>588</v>
      </c>
      <c r="G146" s="40"/>
      <c r="H146" s="40"/>
      <c r="I146" s="221"/>
      <c r="J146" s="40"/>
      <c r="K146" s="40"/>
      <c r="L146" s="44"/>
      <c r="M146" s="222"/>
      <c r="N146" s="223"/>
      <c r="O146" s="84"/>
      <c r="P146" s="84"/>
      <c r="Q146" s="84"/>
      <c r="R146" s="84"/>
      <c r="S146" s="84"/>
      <c r="T146" s="85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T146" s="17" t="s">
        <v>273</v>
      </c>
      <c r="AU146" s="17" t="s">
        <v>76</v>
      </c>
    </row>
    <row r="147" s="12" customFormat="1">
      <c r="A147" s="12"/>
      <c r="B147" s="224"/>
      <c r="C147" s="225"/>
      <c r="D147" s="226" t="s">
        <v>275</v>
      </c>
      <c r="E147" s="227" t="s">
        <v>589</v>
      </c>
      <c r="F147" s="228" t="s">
        <v>590</v>
      </c>
      <c r="G147" s="225"/>
      <c r="H147" s="229">
        <v>14.699999999999999</v>
      </c>
      <c r="I147" s="230"/>
      <c r="J147" s="225"/>
      <c r="K147" s="225"/>
      <c r="L147" s="231"/>
      <c r="M147" s="236"/>
      <c r="N147" s="237"/>
      <c r="O147" s="237"/>
      <c r="P147" s="237"/>
      <c r="Q147" s="237"/>
      <c r="R147" s="237"/>
      <c r="S147" s="237"/>
      <c r="T147" s="238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T147" s="235" t="s">
        <v>275</v>
      </c>
      <c r="AU147" s="235" t="s">
        <v>76</v>
      </c>
      <c r="AV147" s="12" t="s">
        <v>78</v>
      </c>
      <c r="AW147" s="12" t="s">
        <v>31</v>
      </c>
      <c r="AX147" s="12" t="s">
        <v>76</v>
      </c>
      <c r="AY147" s="235" t="s">
        <v>266</v>
      </c>
    </row>
    <row r="148" s="2" customFormat="1" ht="24.15" customHeight="1">
      <c r="A148" s="38"/>
      <c r="B148" s="39"/>
      <c r="C148" s="206" t="s">
        <v>591</v>
      </c>
      <c r="D148" s="206" t="s">
        <v>267</v>
      </c>
      <c r="E148" s="207" t="s">
        <v>592</v>
      </c>
      <c r="F148" s="208" t="s">
        <v>593</v>
      </c>
      <c r="G148" s="209" t="s">
        <v>299</v>
      </c>
      <c r="H148" s="210">
        <v>240</v>
      </c>
      <c r="I148" s="211"/>
      <c r="J148" s="212">
        <f>ROUND(I148*H148,2)</f>
        <v>0</v>
      </c>
      <c r="K148" s="208" t="s">
        <v>271</v>
      </c>
      <c r="L148" s="44"/>
      <c r="M148" s="213" t="s">
        <v>19</v>
      </c>
      <c r="N148" s="214" t="s">
        <v>40</v>
      </c>
      <c r="O148" s="84"/>
      <c r="P148" s="215">
        <f>O148*H148</f>
        <v>0</v>
      </c>
      <c r="Q148" s="215">
        <v>0.00017000000000000001</v>
      </c>
      <c r="R148" s="215">
        <f>Q148*H148</f>
        <v>0.040800000000000003</v>
      </c>
      <c r="S148" s="215">
        <v>0</v>
      </c>
      <c r="T148" s="216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217" t="s">
        <v>265</v>
      </c>
      <c r="AT148" s="217" t="s">
        <v>267</v>
      </c>
      <c r="AU148" s="217" t="s">
        <v>76</v>
      </c>
      <c r="AY148" s="17" t="s">
        <v>266</v>
      </c>
      <c r="BE148" s="218">
        <f>IF(N148="základní",J148,0)</f>
        <v>0</v>
      </c>
      <c r="BF148" s="218">
        <f>IF(N148="snížená",J148,0)</f>
        <v>0</v>
      </c>
      <c r="BG148" s="218">
        <f>IF(N148="zákl. přenesená",J148,0)</f>
        <v>0</v>
      </c>
      <c r="BH148" s="218">
        <f>IF(N148="sníž. přenesená",J148,0)</f>
        <v>0</v>
      </c>
      <c r="BI148" s="218">
        <f>IF(N148="nulová",J148,0)</f>
        <v>0</v>
      </c>
      <c r="BJ148" s="17" t="s">
        <v>76</v>
      </c>
      <c r="BK148" s="218">
        <f>ROUND(I148*H148,2)</f>
        <v>0</v>
      </c>
      <c r="BL148" s="17" t="s">
        <v>265</v>
      </c>
      <c r="BM148" s="217" t="s">
        <v>594</v>
      </c>
    </row>
    <row r="149" s="2" customFormat="1">
      <c r="A149" s="38"/>
      <c r="B149" s="39"/>
      <c r="C149" s="40"/>
      <c r="D149" s="219" t="s">
        <v>273</v>
      </c>
      <c r="E149" s="40"/>
      <c r="F149" s="220" t="s">
        <v>595</v>
      </c>
      <c r="G149" s="40"/>
      <c r="H149" s="40"/>
      <c r="I149" s="221"/>
      <c r="J149" s="40"/>
      <c r="K149" s="40"/>
      <c r="L149" s="44"/>
      <c r="M149" s="222"/>
      <c r="N149" s="223"/>
      <c r="O149" s="84"/>
      <c r="P149" s="84"/>
      <c r="Q149" s="84"/>
      <c r="R149" s="84"/>
      <c r="S149" s="84"/>
      <c r="T149" s="85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T149" s="17" t="s">
        <v>273</v>
      </c>
      <c r="AU149" s="17" t="s">
        <v>76</v>
      </c>
    </row>
    <row r="150" s="12" customFormat="1">
      <c r="A150" s="12"/>
      <c r="B150" s="224"/>
      <c r="C150" s="225"/>
      <c r="D150" s="226" t="s">
        <v>275</v>
      </c>
      <c r="E150" s="227" t="s">
        <v>596</v>
      </c>
      <c r="F150" s="228" t="s">
        <v>597</v>
      </c>
      <c r="G150" s="225"/>
      <c r="H150" s="229">
        <v>240</v>
      </c>
      <c r="I150" s="230"/>
      <c r="J150" s="225"/>
      <c r="K150" s="225"/>
      <c r="L150" s="231"/>
      <c r="M150" s="236"/>
      <c r="N150" s="237"/>
      <c r="O150" s="237"/>
      <c r="P150" s="237"/>
      <c r="Q150" s="237"/>
      <c r="R150" s="237"/>
      <c r="S150" s="237"/>
      <c r="T150" s="238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T150" s="235" t="s">
        <v>275</v>
      </c>
      <c r="AU150" s="235" t="s">
        <v>76</v>
      </c>
      <c r="AV150" s="12" t="s">
        <v>78</v>
      </c>
      <c r="AW150" s="12" t="s">
        <v>31</v>
      </c>
      <c r="AX150" s="12" t="s">
        <v>76</v>
      </c>
      <c r="AY150" s="235" t="s">
        <v>266</v>
      </c>
    </row>
    <row r="151" s="2" customFormat="1" ht="24.15" customHeight="1">
      <c r="A151" s="38"/>
      <c r="B151" s="39"/>
      <c r="C151" s="206" t="s">
        <v>598</v>
      </c>
      <c r="D151" s="206" t="s">
        <v>267</v>
      </c>
      <c r="E151" s="207" t="s">
        <v>599</v>
      </c>
      <c r="F151" s="208" t="s">
        <v>600</v>
      </c>
      <c r="G151" s="209" t="s">
        <v>299</v>
      </c>
      <c r="H151" s="210">
        <v>975</v>
      </c>
      <c r="I151" s="211"/>
      <c r="J151" s="212">
        <f>ROUND(I151*H151,2)</f>
        <v>0</v>
      </c>
      <c r="K151" s="208" t="s">
        <v>271</v>
      </c>
      <c r="L151" s="44"/>
      <c r="M151" s="213" t="s">
        <v>19</v>
      </c>
      <c r="N151" s="214" t="s">
        <v>40</v>
      </c>
      <c r="O151" s="84"/>
      <c r="P151" s="215">
        <f>O151*H151</f>
        <v>0</v>
      </c>
      <c r="Q151" s="215">
        <v>0.00021000000000000001</v>
      </c>
      <c r="R151" s="215">
        <f>Q151*H151</f>
        <v>0.20475000000000002</v>
      </c>
      <c r="S151" s="215">
        <v>0</v>
      </c>
      <c r="T151" s="216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217" t="s">
        <v>265</v>
      </c>
      <c r="AT151" s="217" t="s">
        <v>267</v>
      </c>
      <c r="AU151" s="217" t="s">
        <v>76</v>
      </c>
      <c r="AY151" s="17" t="s">
        <v>266</v>
      </c>
      <c r="BE151" s="218">
        <f>IF(N151="základní",J151,0)</f>
        <v>0</v>
      </c>
      <c r="BF151" s="218">
        <f>IF(N151="snížená",J151,0)</f>
        <v>0</v>
      </c>
      <c r="BG151" s="218">
        <f>IF(N151="zákl. přenesená",J151,0)</f>
        <v>0</v>
      </c>
      <c r="BH151" s="218">
        <f>IF(N151="sníž. přenesená",J151,0)</f>
        <v>0</v>
      </c>
      <c r="BI151" s="218">
        <f>IF(N151="nulová",J151,0)</f>
        <v>0</v>
      </c>
      <c r="BJ151" s="17" t="s">
        <v>76</v>
      </c>
      <c r="BK151" s="218">
        <f>ROUND(I151*H151,2)</f>
        <v>0</v>
      </c>
      <c r="BL151" s="17" t="s">
        <v>265</v>
      </c>
      <c r="BM151" s="217" t="s">
        <v>601</v>
      </c>
    </row>
    <row r="152" s="2" customFormat="1">
      <c r="A152" s="38"/>
      <c r="B152" s="39"/>
      <c r="C152" s="40"/>
      <c r="D152" s="219" t="s">
        <v>273</v>
      </c>
      <c r="E152" s="40"/>
      <c r="F152" s="220" t="s">
        <v>602</v>
      </c>
      <c r="G152" s="40"/>
      <c r="H152" s="40"/>
      <c r="I152" s="221"/>
      <c r="J152" s="40"/>
      <c r="K152" s="40"/>
      <c r="L152" s="44"/>
      <c r="M152" s="222"/>
      <c r="N152" s="223"/>
      <c r="O152" s="84"/>
      <c r="P152" s="84"/>
      <c r="Q152" s="84"/>
      <c r="R152" s="84"/>
      <c r="S152" s="84"/>
      <c r="T152" s="85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T152" s="17" t="s">
        <v>273</v>
      </c>
      <c r="AU152" s="17" t="s">
        <v>76</v>
      </c>
    </row>
    <row r="153" s="12" customFormat="1">
      <c r="A153" s="12"/>
      <c r="B153" s="224"/>
      <c r="C153" s="225"/>
      <c r="D153" s="226" t="s">
        <v>275</v>
      </c>
      <c r="E153" s="227" t="s">
        <v>603</v>
      </c>
      <c r="F153" s="228" t="s">
        <v>604</v>
      </c>
      <c r="G153" s="225"/>
      <c r="H153" s="229">
        <v>975</v>
      </c>
      <c r="I153" s="230"/>
      <c r="J153" s="225"/>
      <c r="K153" s="225"/>
      <c r="L153" s="231"/>
      <c r="M153" s="236"/>
      <c r="N153" s="237"/>
      <c r="O153" s="237"/>
      <c r="P153" s="237"/>
      <c r="Q153" s="237"/>
      <c r="R153" s="237"/>
      <c r="S153" s="237"/>
      <c r="T153" s="238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T153" s="235" t="s">
        <v>275</v>
      </c>
      <c r="AU153" s="235" t="s">
        <v>76</v>
      </c>
      <c r="AV153" s="12" t="s">
        <v>78</v>
      </c>
      <c r="AW153" s="12" t="s">
        <v>31</v>
      </c>
      <c r="AX153" s="12" t="s">
        <v>76</v>
      </c>
      <c r="AY153" s="235" t="s">
        <v>266</v>
      </c>
    </row>
    <row r="154" s="2" customFormat="1" ht="24.15" customHeight="1">
      <c r="A154" s="38"/>
      <c r="B154" s="39"/>
      <c r="C154" s="206" t="s">
        <v>605</v>
      </c>
      <c r="D154" s="206" t="s">
        <v>267</v>
      </c>
      <c r="E154" s="207" t="s">
        <v>606</v>
      </c>
      <c r="F154" s="208" t="s">
        <v>607</v>
      </c>
      <c r="G154" s="209" t="s">
        <v>299</v>
      </c>
      <c r="H154" s="210">
        <v>1336.5</v>
      </c>
      <c r="I154" s="211"/>
      <c r="J154" s="212">
        <f>ROUND(I154*H154,2)</f>
        <v>0</v>
      </c>
      <c r="K154" s="208" t="s">
        <v>271</v>
      </c>
      <c r="L154" s="44"/>
      <c r="M154" s="213" t="s">
        <v>19</v>
      </c>
      <c r="N154" s="214" t="s">
        <v>40</v>
      </c>
      <c r="O154" s="84"/>
      <c r="P154" s="215">
        <f>O154*H154</f>
        <v>0</v>
      </c>
      <c r="Q154" s="215">
        <v>0</v>
      </c>
      <c r="R154" s="215">
        <f>Q154*H154</f>
        <v>0</v>
      </c>
      <c r="S154" s="215">
        <v>0</v>
      </c>
      <c r="T154" s="216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217" t="s">
        <v>265</v>
      </c>
      <c r="AT154" s="217" t="s">
        <v>267</v>
      </c>
      <c r="AU154" s="217" t="s">
        <v>76</v>
      </c>
      <c r="AY154" s="17" t="s">
        <v>266</v>
      </c>
      <c r="BE154" s="218">
        <f>IF(N154="základní",J154,0)</f>
        <v>0</v>
      </c>
      <c r="BF154" s="218">
        <f>IF(N154="snížená",J154,0)</f>
        <v>0</v>
      </c>
      <c r="BG154" s="218">
        <f>IF(N154="zákl. přenesená",J154,0)</f>
        <v>0</v>
      </c>
      <c r="BH154" s="218">
        <f>IF(N154="sníž. přenesená",J154,0)</f>
        <v>0</v>
      </c>
      <c r="BI154" s="218">
        <f>IF(N154="nulová",J154,0)</f>
        <v>0</v>
      </c>
      <c r="BJ154" s="17" t="s">
        <v>76</v>
      </c>
      <c r="BK154" s="218">
        <f>ROUND(I154*H154,2)</f>
        <v>0</v>
      </c>
      <c r="BL154" s="17" t="s">
        <v>265</v>
      </c>
      <c r="BM154" s="217" t="s">
        <v>608</v>
      </c>
    </row>
    <row r="155" s="2" customFormat="1">
      <c r="A155" s="38"/>
      <c r="B155" s="39"/>
      <c r="C155" s="40"/>
      <c r="D155" s="219" t="s">
        <v>273</v>
      </c>
      <c r="E155" s="40"/>
      <c r="F155" s="220" t="s">
        <v>609</v>
      </c>
      <c r="G155" s="40"/>
      <c r="H155" s="40"/>
      <c r="I155" s="221"/>
      <c r="J155" s="40"/>
      <c r="K155" s="40"/>
      <c r="L155" s="44"/>
      <c r="M155" s="222"/>
      <c r="N155" s="223"/>
      <c r="O155" s="84"/>
      <c r="P155" s="84"/>
      <c r="Q155" s="84"/>
      <c r="R155" s="84"/>
      <c r="S155" s="84"/>
      <c r="T155" s="85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T155" s="17" t="s">
        <v>273</v>
      </c>
      <c r="AU155" s="17" t="s">
        <v>76</v>
      </c>
    </row>
    <row r="156" s="12" customFormat="1">
      <c r="A156" s="12"/>
      <c r="B156" s="224"/>
      <c r="C156" s="225"/>
      <c r="D156" s="226" t="s">
        <v>275</v>
      </c>
      <c r="E156" s="227" t="s">
        <v>610</v>
      </c>
      <c r="F156" s="228" t="s">
        <v>611</v>
      </c>
      <c r="G156" s="225"/>
      <c r="H156" s="229">
        <v>264</v>
      </c>
      <c r="I156" s="230"/>
      <c r="J156" s="225"/>
      <c r="K156" s="225"/>
      <c r="L156" s="231"/>
      <c r="M156" s="236"/>
      <c r="N156" s="237"/>
      <c r="O156" s="237"/>
      <c r="P156" s="237"/>
      <c r="Q156" s="237"/>
      <c r="R156" s="237"/>
      <c r="S156" s="237"/>
      <c r="T156" s="238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T156" s="235" t="s">
        <v>275</v>
      </c>
      <c r="AU156" s="235" t="s">
        <v>76</v>
      </c>
      <c r="AV156" s="12" t="s">
        <v>78</v>
      </c>
      <c r="AW156" s="12" t="s">
        <v>31</v>
      </c>
      <c r="AX156" s="12" t="s">
        <v>69</v>
      </c>
      <c r="AY156" s="235" t="s">
        <v>266</v>
      </c>
    </row>
    <row r="157" s="12" customFormat="1">
      <c r="A157" s="12"/>
      <c r="B157" s="224"/>
      <c r="C157" s="225"/>
      <c r="D157" s="226" t="s">
        <v>275</v>
      </c>
      <c r="E157" s="227" t="s">
        <v>401</v>
      </c>
      <c r="F157" s="228" t="s">
        <v>612</v>
      </c>
      <c r="G157" s="225"/>
      <c r="H157" s="229">
        <v>1072.5</v>
      </c>
      <c r="I157" s="230"/>
      <c r="J157" s="225"/>
      <c r="K157" s="225"/>
      <c r="L157" s="231"/>
      <c r="M157" s="236"/>
      <c r="N157" s="237"/>
      <c r="O157" s="237"/>
      <c r="P157" s="237"/>
      <c r="Q157" s="237"/>
      <c r="R157" s="237"/>
      <c r="S157" s="237"/>
      <c r="T157" s="238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T157" s="235" t="s">
        <v>275</v>
      </c>
      <c r="AU157" s="235" t="s">
        <v>76</v>
      </c>
      <c r="AV157" s="12" t="s">
        <v>78</v>
      </c>
      <c r="AW157" s="12" t="s">
        <v>31</v>
      </c>
      <c r="AX157" s="12" t="s">
        <v>69</v>
      </c>
      <c r="AY157" s="235" t="s">
        <v>266</v>
      </c>
    </row>
    <row r="158" s="12" customFormat="1">
      <c r="A158" s="12"/>
      <c r="B158" s="224"/>
      <c r="C158" s="225"/>
      <c r="D158" s="226" t="s">
        <v>275</v>
      </c>
      <c r="E158" s="227" t="s">
        <v>613</v>
      </c>
      <c r="F158" s="228" t="s">
        <v>614</v>
      </c>
      <c r="G158" s="225"/>
      <c r="H158" s="229">
        <v>1336.5</v>
      </c>
      <c r="I158" s="230"/>
      <c r="J158" s="225"/>
      <c r="K158" s="225"/>
      <c r="L158" s="231"/>
      <c r="M158" s="236"/>
      <c r="N158" s="237"/>
      <c r="O158" s="237"/>
      <c r="P158" s="237"/>
      <c r="Q158" s="237"/>
      <c r="R158" s="237"/>
      <c r="S158" s="237"/>
      <c r="T158" s="238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T158" s="235" t="s">
        <v>275</v>
      </c>
      <c r="AU158" s="235" t="s">
        <v>76</v>
      </c>
      <c r="AV158" s="12" t="s">
        <v>78</v>
      </c>
      <c r="AW158" s="12" t="s">
        <v>31</v>
      </c>
      <c r="AX158" s="12" t="s">
        <v>76</v>
      </c>
      <c r="AY158" s="235" t="s">
        <v>266</v>
      </c>
    </row>
    <row r="159" s="2" customFormat="1" ht="16.5" customHeight="1">
      <c r="A159" s="38"/>
      <c r="B159" s="39"/>
      <c r="C159" s="239" t="s">
        <v>615</v>
      </c>
      <c r="D159" s="239" t="s">
        <v>299</v>
      </c>
      <c r="E159" s="240" t="s">
        <v>616</v>
      </c>
      <c r="F159" s="241" t="s">
        <v>617</v>
      </c>
      <c r="G159" s="242" t="s">
        <v>293</v>
      </c>
      <c r="H159" s="243">
        <v>1380.2180000000001</v>
      </c>
      <c r="I159" s="244"/>
      <c r="J159" s="245">
        <f>ROUND(I159*H159,2)</f>
        <v>0</v>
      </c>
      <c r="K159" s="241" t="s">
        <v>271</v>
      </c>
      <c r="L159" s="246"/>
      <c r="M159" s="247" t="s">
        <v>19</v>
      </c>
      <c r="N159" s="248" t="s">
        <v>40</v>
      </c>
      <c r="O159" s="84"/>
      <c r="P159" s="215">
        <f>O159*H159</f>
        <v>0</v>
      </c>
      <c r="Q159" s="215">
        <v>2.4289999999999998</v>
      </c>
      <c r="R159" s="215">
        <f>Q159*H159</f>
        <v>3352.5495219999998</v>
      </c>
      <c r="S159" s="215">
        <v>0</v>
      </c>
      <c r="T159" s="216">
        <f>S159*H159</f>
        <v>0</v>
      </c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R159" s="217" t="s">
        <v>303</v>
      </c>
      <c r="AT159" s="217" t="s">
        <v>299</v>
      </c>
      <c r="AU159" s="217" t="s">
        <v>76</v>
      </c>
      <c r="AY159" s="17" t="s">
        <v>266</v>
      </c>
      <c r="BE159" s="218">
        <f>IF(N159="základní",J159,0)</f>
        <v>0</v>
      </c>
      <c r="BF159" s="218">
        <f>IF(N159="snížená",J159,0)</f>
        <v>0</v>
      </c>
      <c r="BG159" s="218">
        <f>IF(N159="zákl. přenesená",J159,0)</f>
        <v>0</v>
      </c>
      <c r="BH159" s="218">
        <f>IF(N159="sníž. přenesená",J159,0)</f>
        <v>0</v>
      </c>
      <c r="BI159" s="218">
        <f>IF(N159="nulová",J159,0)</f>
        <v>0</v>
      </c>
      <c r="BJ159" s="17" t="s">
        <v>76</v>
      </c>
      <c r="BK159" s="218">
        <f>ROUND(I159*H159,2)</f>
        <v>0</v>
      </c>
      <c r="BL159" s="17" t="s">
        <v>265</v>
      </c>
      <c r="BM159" s="217" t="s">
        <v>618</v>
      </c>
    </row>
    <row r="160" s="2" customFormat="1">
      <c r="A160" s="38"/>
      <c r="B160" s="39"/>
      <c r="C160" s="40"/>
      <c r="D160" s="219" t="s">
        <v>273</v>
      </c>
      <c r="E160" s="40"/>
      <c r="F160" s="220" t="s">
        <v>619</v>
      </c>
      <c r="G160" s="40"/>
      <c r="H160" s="40"/>
      <c r="I160" s="221"/>
      <c r="J160" s="40"/>
      <c r="K160" s="40"/>
      <c r="L160" s="44"/>
      <c r="M160" s="222"/>
      <c r="N160" s="223"/>
      <c r="O160" s="84"/>
      <c r="P160" s="84"/>
      <c r="Q160" s="84"/>
      <c r="R160" s="84"/>
      <c r="S160" s="84"/>
      <c r="T160" s="85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T160" s="17" t="s">
        <v>273</v>
      </c>
      <c r="AU160" s="17" t="s">
        <v>76</v>
      </c>
    </row>
    <row r="161" s="12" customFormat="1">
      <c r="A161" s="12"/>
      <c r="B161" s="224"/>
      <c r="C161" s="225"/>
      <c r="D161" s="226" t="s">
        <v>275</v>
      </c>
      <c r="E161" s="227" t="s">
        <v>620</v>
      </c>
      <c r="F161" s="228" t="s">
        <v>621</v>
      </c>
      <c r="G161" s="225"/>
      <c r="H161" s="229">
        <v>167.864</v>
      </c>
      <c r="I161" s="230"/>
      <c r="J161" s="225"/>
      <c r="K161" s="225"/>
      <c r="L161" s="231"/>
      <c r="M161" s="236"/>
      <c r="N161" s="237"/>
      <c r="O161" s="237"/>
      <c r="P161" s="237"/>
      <c r="Q161" s="237"/>
      <c r="R161" s="237"/>
      <c r="S161" s="237"/>
      <c r="T161" s="238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T161" s="235" t="s">
        <v>275</v>
      </c>
      <c r="AU161" s="235" t="s">
        <v>76</v>
      </c>
      <c r="AV161" s="12" t="s">
        <v>78</v>
      </c>
      <c r="AW161" s="12" t="s">
        <v>31</v>
      </c>
      <c r="AX161" s="12" t="s">
        <v>69</v>
      </c>
      <c r="AY161" s="235" t="s">
        <v>266</v>
      </c>
    </row>
    <row r="162" s="12" customFormat="1">
      <c r="A162" s="12"/>
      <c r="B162" s="224"/>
      <c r="C162" s="225"/>
      <c r="D162" s="226" t="s">
        <v>275</v>
      </c>
      <c r="E162" s="227" t="s">
        <v>403</v>
      </c>
      <c r="F162" s="228" t="s">
        <v>622</v>
      </c>
      <c r="G162" s="225"/>
      <c r="H162" s="229">
        <v>1212.354</v>
      </c>
      <c r="I162" s="230"/>
      <c r="J162" s="225"/>
      <c r="K162" s="225"/>
      <c r="L162" s="231"/>
      <c r="M162" s="236"/>
      <c r="N162" s="237"/>
      <c r="O162" s="237"/>
      <c r="P162" s="237"/>
      <c r="Q162" s="237"/>
      <c r="R162" s="237"/>
      <c r="S162" s="237"/>
      <c r="T162" s="238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T162" s="235" t="s">
        <v>275</v>
      </c>
      <c r="AU162" s="235" t="s">
        <v>76</v>
      </c>
      <c r="AV162" s="12" t="s">
        <v>78</v>
      </c>
      <c r="AW162" s="12" t="s">
        <v>31</v>
      </c>
      <c r="AX162" s="12" t="s">
        <v>69</v>
      </c>
      <c r="AY162" s="235" t="s">
        <v>266</v>
      </c>
    </row>
    <row r="163" s="12" customFormat="1">
      <c r="A163" s="12"/>
      <c r="B163" s="224"/>
      <c r="C163" s="225"/>
      <c r="D163" s="226" t="s">
        <v>275</v>
      </c>
      <c r="E163" s="227" t="s">
        <v>623</v>
      </c>
      <c r="F163" s="228" t="s">
        <v>624</v>
      </c>
      <c r="G163" s="225"/>
      <c r="H163" s="229">
        <v>1380.2180000000001</v>
      </c>
      <c r="I163" s="230"/>
      <c r="J163" s="225"/>
      <c r="K163" s="225"/>
      <c r="L163" s="231"/>
      <c r="M163" s="236"/>
      <c r="N163" s="237"/>
      <c r="O163" s="237"/>
      <c r="P163" s="237"/>
      <c r="Q163" s="237"/>
      <c r="R163" s="237"/>
      <c r="S163" s="237"/>
      <c r="T163" s="238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T163" s="235" t="s">
        <v>275</v>
      </c>
      <c r="AU163" s="235" t="s">
        <v>76</v>
      </c>
      <c r="AV163" s="12" t="s">
        <v>78</v>
      </c>
      <c r="AW163" s="12" t="s">
        <v>31</v>
      </c>
      <c r="AX163" s="12" t="s">
        <v>76</v>
      </c>
      <c r="AY163" s="235" t="s">
        <v>266</v>
      </c>
    </row>
    <row r="164" s="2" customFormat="1" ht="16.5" customHeight="1">
      <c r="A164" s="38"/>
      <c r="B164" s="39"/>
      <c r="C164" s="206" t="s">
        <v>625</v>
      </c>
      <c r="D164" s="206" t="s">
        <v>267</v>
      </c>
      <c r="E164" s="207" t="s">
        <v>626</v>
      </c>
      <c r="F164" s="208" t="s">
        <v>627</v>
      </c>
      <c r="G164" s="209" t="s">
        <v>302</v>
      </c>
      <c r="H164" s="210">
        <v>151.82400000000001</v>
      </c>
      <c r="I164" s="211"/>
      <c r="J164" s="212">
        <f>ROUND(I164*H164,2)</f>
        <v>0</v>
      </c>
      <c r="K164" s="208" t="s">
        <v>271</v>
      </c>
      <c r="L164" s="44"/>
      <c r="M164" s="213" t="s">
        <v>19</v>
      </c>
      <c r="N164" s="214" t="s">
        <v>40</v>
      </c>
      <c r="O164" s="84"/>
      <c r="P164" s="215">
        <f>O164*H164</f>
        <v>0</v>
      </c>
      <c r="Q164" s="215">
        <v>1.11381</v>
      </c>
      <c r="R164" s="215">
        <f>Q164*H164</f>
        <v>169.10308944000002</v>
      </c>
      <c r="S164" s="215">
        <v>0</v>
      </c>
      <c r="T164" s="216">
        <f>S164*H164</f>
        <v>0</v>
      </c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R164" s="217" t="s">
        <v>265</v>
      </c>
      <c r="AT164" s="217" t="s">
        <v>267</v>
      </c>
      <c r="AU164" s="217" t="s">
        <v>76</v>
      </c>
      <c r="AY164" s="17" t="s">
        <v>266</v>
      </c>
      <c r="BE164" s="218">
        <f>IF(N164="základní",J164,0)</f>
        <v>0</v>
      </c>
      <c r="BF164" s="218">
        <f>IF(N164="snížená",J164,0)</f>
        <v>0</v>
      </c>
      <c r="BG164" s="218">
        <f>IF(N164="zákl. přenesená",J164,0)</f>
        <v>0</v>
      </c>
      <c r="BH164" s="218">
        <f>IF(N164="sníž. přenesená",J164,0)</f>
        <v>0</v>
      </c>
      <c r="BI164" s="218">
        <f>IF(N164="nulová",J164,0)</f>
        <v>0</v>
      </c>
      <c r="BJ164" s="17" t="s">
        <v>76</v>
      </c>
      <c r="BK164" s="218">
        <f>ROUND(I164*H164,2)</f>
        <v>0</v>
      </c>
      <c r="BL164" s="17" t="s">
        <v>265</v>
      </c>
      <c r="BM164" s="217" t="s">
        <v>628</v>
      </c>
    </row>
    <row r="165" s="2" customFormat="1">
      <c r="A165" s="38"/>
      <c r="B165" s="39"/>
      <c r="C165" s="40"/>
      <c r="D165" s="219" t="s">
        <v>273</v>
      </c>
      <c r="E165" s="40"/>
      <c r="F165" s="220" t="s">
        <v>629</v>
      </c>
      <c r="G165" s="40"/>
      <c r="H165" s="40"/>
      <c r="I165" s="221"/>
      <c r="J165" s="40"/>
      <c r="K165" s="40"/>
      <c r="L165" s="44"/>
      <c r="M165" s="222"/>
      <c r="N165" s="223"/>
      <c r="O165" s="84"/>
      <c r="P165" s="84"/>
      <c r="Q165" s="84"/>
      <c r="R165" s="84"/>
      <c r="S165" s="84"/>
      <c r="T165" s="85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T165" s="17" t="s">
        <v>273</v>
      </c>
      <c r="AU165" s="17" t="s">
        <v>76</v>
      </c>
    </row>
    <row r="166" s="12" customFormat="1">
      <c r="A166" s="12"/>
      <c r="B166" s="224"/>
      <c r="C166" s="225"/>
      <c r="D166" s="226" t="s">
        <v>275</v>
      </c>
      <c r="E166" s="227" t="s">
        <v>630</v>
      </c>
      <c r="F166" s="228" t="s">
        <v>631</v>
      </c>
      <c r="G166" s="225"/>
      <c r="H166" s="229">
        <v>151.82400000000001</v>
      </c>
      <c r="I166" s="230"/>
      <c r="J166" s="225"/>
      <c r="K166" s="225"/>
      <c r="L166" s="231"/>
      <c r="M166" s="236"/>
      <c r="N166" s="237"/>
      <c r="O166" s="237"/>
      <c r="P166" s="237"/>
      <c r="Q166" s="237"/>
      <c r="R166" s="237"/>
      <c r="S166" s="237"/>
      <c r="T166" s="238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T166" s="235" t="s">
        <v>275</v>
      </c>
      <c r="AU166" s="235" t="s">
        <v>76</v>
      </c>
      <c r="AV166" s="12" t="s">
        <v>78</v>
      </c>
      <c r="AW166" s="12" t="s">
        <v>31</v>
      </c>
      <c r="AX166" s="12" t="s">
        <v>76</v>
      </c>
      <c r="AY166" s="235" t="s">
        <v>266</v>
      </c>
    </row>
    <row r="167" s="2" customFormat="1" ht="21.75" customHeight="1">
      <c r="A167" s="38"/>
      <c r="B167" s="39"/>
      <c r="C167" s="206" t="s">
        <v>7</v>
      </c>
      <c r="D167" s="206" t="s">
        <v>267</v>
      </c>
      <c r="E167" s="207" t="s">
        <v>632</v>
      </c>
      <c r="F167" s="208" t="s">
        <v>633</v>
      </c>
      <c r="G167" s="209" t="s">
        <v>299</v>
      </c>
      <c r="H167" s="210">
        <v>121.5</v>
      </c>
      <c r="I167" s="211"/>
      <c r="J167" s="212">
        <f>ROUND(I167*H167,2)</f>
        <v>0</v>
      </c>
      <c r="K167" s="208" t="s">
        <v>271</v>
      </c>
      <c r="L167" s="44"/>
      <c r="M167" s="213" t="s">
        <v>19</v>
      </c>
      <c r="N167" s="214" t="s">
        <v>40</v>
      </c>
      <c r="O167" s="84"/>
      <c r="P167" s="215">
        <f>O167*H167</f>
        <v>0</v>
      </c>
      <c r="Q167" s="215">
        <v>0</v>
      </c>
      <c r="R167" s="215">
        <f>Q167*H167</f>
        <v>0</v>
      </c>
      <c r="S167" s="215">
        <v>1.6990000000000001</v>
      </c>
      <c r="T167" s="216">
        <f>S167*H167</f>
        <v>206.42850000000001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217" t="s">
        <v>265</v>
      </c>
      <c r="AT167" s="217" t="s">
        <v>267</v>
      </c>
      <c r="AU167" s="217" t="s">
        <v>76</v>
      </c>
      <c r="AY167" s="17" t="s">
        <v>266</v>
      </c>
      <c r="BE167" s="218">
        <f>IF(N167="základní",J167,0)</f>
        <v>0</v>
      </c>
      <c r="BF167" s="218">
        <f>IF(N167="snížená",J167,0)</f>
        <v>0</v>
      </c>
      <c r="BG167" s="218">
        <f>IF(N167="zákl. přenesená",J167,0)</f>
        <v>0</v>
      </c>
      <c r="BH167" s="218">
        <f>IF(N167="sníž. přenesená",J167,0)</f>
        <v>0</v>
      </c>
      <c r="BI167" s="218">
        <f>IF(N167="nulová",J167,0)</f>
        <v>0</v>
      </c>
      <c r="BJ167" s="17" t="s">
        <v>76</v>
      </c>
      <c r="BK167" s="218">
        <f>ROUND(I167*H167,2)</f>
        <v>0</v>
      </c>
      <c r="BL167" s="17" t="s">
        <v>265</v>
      </c>
      <c r="BM167" s="217" t="s">
        <v>634</v>
      </c>
    </row>
    <row r="168" s="2" customFormat="1">
      <c r="A168" s="38"/>
      <c r="B168" s="39"/>
      <c r="C168" s="40"/>
      <c r="D168" s="219" t="s">
        <v>273</v>
      </c>
      <c r="E168" s="40"/>
      <c r="F168" s="220" t="s">
        <v>635</v>
      </c>
      <c r="G168" s="40"/>
      <c r="H168" s="40"/>
      <c r="I168" s="221"/>
      <c r="J168" s="40"/>
      <c r="K168" s="40"/>
      <c r="L168" s="44"/>
      <c r="M168" s="222"/>
      <c r="N168" s="223"/>
      <c r="O168" s="84"/>
      <c r="P168" s="84"/>
      <c r="Q168" s="84"/>
      <c r="R168" s="84"/>
      <c r="S168" s="84"/>
      <c r="T168" s="85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T168" s="17" t="s">
        <v>273</v>
      </c>
      <c r="AU168" s="17" t="s">
        <v>76</v>
      </c>
    </row>
    <row r="169" s="13" customFormat="1">
      <c r="A169" s="13"/>
      <c r="B169" s="251"/>
      <c r="C169" s="252"/>
      <c r="D169" s="226" t="s">
        <v>275</v>
      </c>
      <c r="E169" s="253" t="s">
        <v>19</v>
      </c>
      <c r="F169" s="254" t="s">
        <v>636</v>
      </c>
      <c r="G169" s="252"/>
      <c r="H169" s="253" t="s">
        <v>19</v>
      </c>
      <c r="I169" s="255"/>
      <c r="J169" s="252"/>
      <c r="K169" s="252"/>
      <c r="L169" s="256"/>
      <c r="M169" s="257"/>
      <c r="N169" s="258"/>
      <c r="O169" s="258"/>
      <c r="P169" s="258"/>
      <c r="Q169" s="258"/>
      <c r="R169" s="258"/>
      <c r="S169" s="258"/>
      <c r="T169" s="259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60" t="s">
        <v>275</v>
      </c>
      <c r="AU169" s="260" t="s">
        <v>76</v>
      </c>
      <c r="AV169" s="13" t="s">
        <v>76</v>
      </c>
      <c r="AW169" s="13" t="s">
        <v>31</v>
      </c>
      <c r="AX169" s="13" t="s">
        <v>69</v>
      </c>
      <c r="AY169" s="260" t="s">
        <v>266</v>
      </c>
    </row>
    <row r="170" s="12" customFormat="1">
      <c r="A170" s="12"/>
      <c r="B170" s="224"/>
      <c r="C170" s="225"/>
      <c r="D170" s="226" t="s">
        <v>275</v>
      </c>
      <c r="E170" s="227" t="s">
        <v>637</v>
      </c>
      <c r="F170" s="228" t="s">
        <v>638</v>
      </c>
      <c r="G170" s="225"/>
      <c r="H170" s="229">
        <v>97.5</v>
      </c>
      <c r="I170" s="230"/>
      <c r="J170" s="225"/>
      <c r="K170" s="225"/>
      <c r="L170" s="231"/>
      <c r="M170" s="236"/>
      <c r="N170" s="237"/>
      <c r="O170" s="237"/>
      <c r="P170" s="237"/>
      <c r="Q170" s="237"/>
      <c r="R170" s="237"/>
      <c r="S170" s="237"/>
      <c r="T170" s="238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T170" s="235" t="s">
        <v>275</v>
      </c>
      <c r="AU170" s="235" t="s">
        <v>76</v>
      </c>
      <c r="AV170" s="12" t="s">
        <v>78</v>
      </c>
      <c r="AW170" s="12" t="s">
        <v>31</v>
      </c>
      <c r="AX170" s="12" t="s">
        <v>69</v>
      </c>
      <c r="AY170" s="235" t="s">
        <v>266</v>
      </c>
    </row>
    <row r="171" s="12" customFormat="1">
      <c r="A171" s="12"/>
      <c r="B171" s="224"/>
      <c r="C171" s="225"/>
      <c r="D171" s="226" t="s">
        <v>275</v>
      </c>
      <c r="E171" s="227" t="s">
        <v>406</v>
      </c>
      <c r="F171" s="228" t="s">
        <v>639</v>
      </c>
      <c r="G171" s="225"/>
      <c r="H171" s="229">
        <v>24</v>
      </c>
      <c r="I171" s="230"/>
      <c r="J171" s="225"/>
      <c r="K171" s="225"/>
      <c r="L171" s="231"/>
      <c r="M171" s="236"/>
      <c r="N171" s="237"/>
      <c r="O171" s="237"/>
      <c r="P171" s="237"/>
      <c r="Q171" s="237"/>
      <c r="R171" s="237"/>
      <c r="S171" s="237"/>
      <c r="T171" s="238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T171" s="235" t="s">
        <v>275</v>
      </c>
      <c r="AU171" s="235" t="s">
        <v>76</v>
      </c>
      <c r="AV171" s="12" t="s">
        <v>78</v>
      </c>
      <c r="AW171" s="12" t="s">
        <v>31</v>
      </c>
      <c r="AX171" s="12" t="s">
        <v>69</v>
      </c>
      <c r="AY171" s="235" t="s">
        <v>266</v>
      </c>
    </row>
    <row r="172" s="12" customFormat="1">
      <c r="A172" s="12"/>
      <c r="B172" s="224"/>
      <c r="C172" s="225"/>
      <c r="D172" s="226" t="s">
        <v>275</v>
      </c>
      <c r="E172" s="227" t="s">
        <v>640</v>
      </c>
      <c r="F172" s="228" t="s">
        <v>641</v>
      </c>
      <c r="G172" s="225"/>
      <c r="H172" s="229">
        <v>121.5</v>
      </c>
      <c r="I172" s="230"/>
      <c r="J172" s="225"/>
      <c r="K172" s="225"/>
      <c r="L172" s="231"/>
      <c r="M172" s="236"/>
      <c r="N172" s="237"/>
      <c r="O172" s="237"/>
      <c r="P172" s="237"/>
      <c r="Q172" s="237"/>
      <c r="R172" s="237"/>
      <c r="S172" s="237"/>
      <c r="T172" s="238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T172" s="235" t="s">
        <v>275</v>
      </c>
      <c r="AU172" s="235" t="s">
        <v>76</v>
      </c>
      <c r="AV172" s="12" t="s">
        <v>78</v>
      </c>
      <c r="AW172" s="12" t="s">
        <v>31</v>
      </c>
      <c r="AX172" s="12" t="s">
        <v>76</v>
      </c>
      <c r="AY172" s="235" t="s">
        <v>266</v>
      </c>
    </row>
    <row r="173" s="2" customFormat="1" ht="16.5" customHeight="1">
      <c r="A173" s="38"/>
      <c r="B173" s="39"/>
      <c r="C173" s="206" t="s">
        <v>642</v>
      </c>
      <c r="D173" s="206" t="s">
        <v>267</v>
      </c>
      <c r="E173" s="207" t="s">
        <v>643</v>
      </c>
      <c r="F173" s="208" t="s">
        <v>644</v>
      </c>
      <c r="G173" s="209" t="s">
        <v>293</v>
      </c>
      <c r="H173" s="210">
        <v>57.159999999999997</v>
      </c>
      <c r="I173" s="211"/>
      <c r="J173" s="212">
        <f>ROUND(I173*H173,2)</f>
        <v>0</v>
      </c>
      <c r="K173" s="208" t="s">
        <v>271</v>
      </c>
      <c r="L173" s="44"/>
      <c r="M173" s="213" t="s">
        <v>19</v>
      </c>
      <c r="N173" s="214" t="s">
        <v>40</v>
      </c>
      <c r="O173" s="84"/>
      <c r="P173" s="215">
        <f>O173*H173</f>
        <v>0</v>
      </c>
      <c r="Q173" s="215">
        <v>1.98</v>
      </c>
      <c r="R173" s="215">
        <f>Q173*H173</f>
        <v>113.17679999999999</v>
      </c>
      <c r="S173" s="215">
        <v>0</v>
      </c>
      <c r="T173" s="216">
        <f>S173*H173</f>
        <v>0</v>
      </c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R173" s="217" t="s">
        <v>265</v>
      </c>
      <c r="AT173" s="217" t="s">
        <v>267</v>
      </c>
      <c r="AU173" s="217" t="s">
        <v>76</v>
      </c>
      <c r="AY173" s="17" t="s">
        <v>266</v>
      </c>
      <c r="BE173" s="218">
        <f>IF(N173="základní",J173,0)</f>
        <v>0</v>
      </c>
      <c r="BF173" s="218">
        <f>IF(N173="snížená",J173,0)</f>
        <v>0</v>
      </c>
      <c r="BG173" s="218">
        <f>IF(N173="zákl. přenesená",J173,0)</f>
        <v>0</v>
      </c>
      <c r="BH173" s="218">
        <f>IF(N173="sníž. přenesená",J173,0)</f>
        <v>0</v>
      </c>
      <c r="BI173" s="218">
        <f>IF(N173="nulová",J173,0)</f>
        <v>0</v>
      </c>
      <c r="BJ173" s="17" t="s">
        <v>76</v>
      </c>
      <c r="BK173" s="218">
        <f>ROUND(I173*H173,2)</f>
        <v>0</v>
      </c>
      <c r="BL173" s="17" t="s">
        <v>265</v>
      </c>
      <c r="BM173" s="217" t="s">
        <v>645</v>
      </c>
    </row>
    <row r="174" s="2" customFormat="1">
      <c r="A174" s="38"/>
      <c r="B174" s="39"/>
      <c r="C174" s="40"/>
      <c r="D174" s="219" t="s">
        <v>273</v>
      </c>
      <c r="E174" s="40"/>
      <c r="F174" s="220" t="s">
        <v>646</v>
      </c>
      <c r="G174" s="40"/>
      <c r="H174" s="40"/>
      <c r="I174" s="221"/>
      <c r="J174" s="40"/>
      <c r="K174" s="40"/>
      <c r="L174" s="44"/>
      <c r="M174" s="222"/>
      <c r="N174" s="223"/>
      <c r="O174" s="84"/>
      <c r="P174" s="84"/>
      <c r="Q174" s="84"/>
      <c r="R174" s="84"/>
      <c r="S174" s="84"/>
      <c r="T174" s="85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T174" s="17" t="s">
        <v>273</v>
      </c>
      <c r="AU174" s="17" t="s">
        <v>76</v>
      </c>
    </row>
    <row r="175" s="13" customFormat="1">
      <c r="A175" s="13"/>
      <c r="B175" s="251"/>
      <c r="C175" s="252"/>
      <c r="D175" s="226" t="s">
        <v>275</v>
      </c>
      <c r="E175" s="253" t="s">
        <v>19</v>
      </c>
      <c r="F175" s="254" t="s">
        <v>647</v>
      </c>
      <c r="G175" s="252"/>
      <c r="H175" s="253" t="s">
        <v>19</v>
      </c>
      <c r="I175" s="255"/>
      <c r="J175" s="252"/>
      <c r="K175" s="252"/>
      <c r="L175" s="256"/>
      <c r="M175" s="257"/>
      <c r="N175" s="258"/>
      <c r="O175" s="258"/>
      <c r="P175" s="258"/>
      <c r="Q175" s="258"/>
      <c r="R175" s="258"/>
      <c r="S175" s="258"/>
      <c r="T175" s="259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60" t="s">
        <v>275</v>
      </c>
      <c r="AU175" s="260" t="s">
        <v>76</v>
      </c>
      <c r="AV175" s="13" t="s">
        <v>76</v>
      </c>
      <c r="AW175" s="13" t="s">
        <v>31</v>
      </c>
      <c r="AX175" s="13" t="s">
        <v>69</v>
      </c>
      <c r="AY175" s="260" t="s">
        <v>266</v>
      </c>
    </row>
    <row r="176" s="12" customFormat="1">
      <c r="A176" s="12"/>
      <c r="B176" s="224"/>
      <c r="C176" s="225"/>
      <c r="D176" s="226" t="s">
        <v>275</v>
      </c>
      <c r="E176" s="227" t="s">
        <v>648</v>
      </c>
      <c r="F176" s="228" t="s">
        <v>649</v>
      </c>
      <c r="G176" s="225"/>
      <c r="H176" s="229">
        <v>57.159999999999997</v>
      </c>
      <c r="I176" s="230"/>
      <c r="J176" s="225"/>
      <c r="K176" s="225"/>
      <c r="L176" s="231"/>
      <c r="M176" s="236"/>
      <c r="N176" s="237"/>
      <c r="O176" s="237"/>
      <c r="P176" s="237"/>
      <c r="Q176" s="237"/>
      <c r="R176" s="237"/>
      <c r="S176" s="237"/>
      <c r="T176" s="238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T176" s="235" t="s">
        <v>275</v>
      </c>
      <c r="AU176" s="235" t="s">
        <v>76</v>
      </c>
      <c r="AV176" s="12" t="s">
        <v>78</v>
      </c>
      <c r="AW176" s="12" t="s">
        <v>31</v>
      </c>
      <c r="AX176" s="12" t="s">
        <v>69</v>
      </c>
      <c r="AY176" s="235" t="s">
        <v>266</v>
      </c>
    </row>
    <row r="177" s="12" customFormat="1">
      <c r="A177" s="12"/>
      <c r="B177" s="224"/>
      <c r="C177" s="225"/>
      <c r="D177" s="226" t="s">
        <v>275</v>
      </c>
      <c r="E177" s="227" t="s">
        <v>650</v>
      </c>
      <c r="F177" s="228" t="s">
        <v>651</v>
      </c>
      <c r="G177" s="225"/>
      <c r="H177" s="229">
        <v>57.159999999999997</v>
      </c>
      <c r="I177" s="230"/>
      <c r="J177" s="225"/>
      <c r="K177" s="225"/>
      <c r="L177" s="231"/>
      <c r="M177" s="236"/>
      <c r="N177" s="237"/>
      <c r="O177" s="237"/>
      <c r="P177" s="237"/>
      <c r="Q177" s="237"/>
      <c r="R177" s="237"/>
      <c r="S177" s="237"/>
      <c r="T177" s="238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T177" s="235" t="s">
        <v>275</v>
      </c>
      <c r="AU177" s="235" t="s">
        <v>76</v>
      </c>
      <c r="AV177" s="12" t="s">
        <v>78</v>
      </c>
      <c r="AW177" s="12" t="s">
        <v>31</v>
      </c>
      <c r="AX177" s="12" t="s">
        <v>76</v>
      </c>
      <c r="AY177" s="235" t="s">
        <v>266</v>
      </c>
    </row>
    <row r="178" s="2" customFormat="1" ht="16.5" customHeight="1">
      <c r="A178" s="38"/>
      <c r="B178" s="39"/>
      <c r="C178" s="206" t="s">
        <v>652</v>
      </c>
      <c r="D178" s="206" t="s">
        <v>267</v>
      </c>
      <c r="E178" s="207" t="s">
        <v>653</v>
      </c>
      <c r="F178" s="208" t="s">
        <v>654</v>
      </c>
      <c r="G178" s="209" t="s">
        <v>293</v>
      </c>
      <c r="H178" s="210">
        <v>11.6</v>
      </c>
      <c r="I178" s="211"/>
      <c r="J178" s="212">
        <f>ROUND(I178*H178,2)</f>
        <v>0</v>
      </c>
      <c r="K178" s="208" t="s">
        <v>271</v>
      </c>
      <c r="L178" s="44"/>
      <c r="M178" s="213" t="s">
        <v>19</v>
      </c>
      <c r="N178" s="214" t="s">
        <v>40</v>
      </c>
      <c r="O178" s="84"/>
      <c r="P178" s="215">
        <f>O178*H178</f>
        <v>0</v>
      </c>
      <c r="Q178" s="215">
        <v>0</v>
      </c>
      <c r="R178" s="215">
        <f>Q178*H178</f>
        <v>0</v>
      </c>
      <c r="S178" s="215">
        <v>0</v>
      </c>
      <c r="T178" s="216">
        <f>S178*H178</f>
        <v>0</v>
      </c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R178" s="217" t="s">
        <v>265</v>
      </c>
      <c r="AT178" s="217" t="s">
        <v>267</v>
      </c>
      <c r="AU178" s="217" t="s">
        <v>76</v>
      </c>
      <c r="AY178" s="17" t="s">
        <v>266</v>
      </c>
      <c r="BE178" s="218">
        <f>IF(N178="základní",J178,0)</f>
        <v>0</v>
      </c>
      <c r="BF178" s="218">
        <f>IF(N178="snížená",J178,0)</f>
        <v>0</v>
      </c>
      <c r="BG178" s="218">
        <f>IF(N178="zákl. přenesená",J178,0)</f>
        <v>0</v>
      </c>
      <c r="BH178" s="218">
        <f>IF(N178="sníž. přenesená",J178,0)</f>
        <v>0</v>
      </c>
      <c r="BI178" s="218">
        <f>IF(N178="nulová",J178,0)</f>
        <v>0</v>
      </c>
      <c r="BJ178" s="17" t="s">
        <v>76</v>
      </c>
      <c r="BK178" s="218">
        <f>ROUND(I178*H178,2)</f>
        <v>0</v>
      </c>
      <c r="BL178" s="17" t="s">
        <v>265</v>
      </c>
      <c r="BM178" s="217" t="s">
        <v>655</v>
      </c>
    </row>
    <row r="179" s="2" customFormat="1">
      <c r="A179" s="38"/>
      <c r="B179" s="39"/>
      <c r="C179" s="40"/>
      <c r="D179" s="219" t="s">
        <v>273</v>
      </c>
      <c r="E179" s="40"/>
      <c r="F179" s="220" t="s">
        <v>656</v>
      </c>
      <c r="G179" s="40"/>
      <c r="H179" s="40"/>
      <c r="I179" s="221"/>
      <c r="J179" s="40"/>
      <c r="K179" s="40"/>
      <c r="L179" s="44"/>
      <c r="M179" s="222"/>
      <c r="N179" s="223"/>
      <c r="O179" s="84"/>
      <c r="P179" s="84"/>
      <c r="Q179" s="84"/>
      <c r="R179" s="84"/>
      <c r="S179" s="84"/>
      <c r="T179" s="85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T179" s="17" t="s">
        <v>273</v>
      </c>
      <c r="AU179" s="17" t="s">
        <v>76</v>
      </c>
    </row>
    <row r="180" s="12" customFormat="1">
      <c r="A180" s="12"/>
      <c r="B180" s="224"/>
      <c r="C180" s="225"/>
      <c r="D180" s="226" t="s">
        <v>275</v>
      </c>
      <c r="E180" s="227" t="s">
        <v>657</v>
      </c>
      <c r="F180" s="228" t="s">
        <v>658</v>
      </c>
      <c r="G180" s="225"/>
      <c r="H180" s="229">
        <v>11.6</v>
      </c>
      <c r="I180" s="230"/>
      <c r="J180" s="225"/>
      <c r="K180" s="225"/>
      <c r="L180" s="231"/>
      <c r="M180" s="236"/>
      <c r="N180" s="237"/>
      <c r="O180" s="237"/>
      <c r="P180" s="237"/>
      <c r="Q180" s="237"/>
      <c r="R180" s="237"/>
      <c r="S180" s="237"/>
      <c r="T180" s="238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T180" s="235" t="s">
        <v>275</v>
      </c>
      <c r="AU180" s="235" t="s">
        <v>76</v>
      </c>
      <c r="AV180" s="12" t="s">
        <v>78</v>
      </c>
      <c r="AW180" s="12" t="s">
        <v>31</v>
      </c>
      <c r="AX180" s="12" t="s">
        <v>76</v>
      </c>
      <c r="AY180" s="235" t="s">
        <v>266</v>
      </c>
    </row>
    <row r="181" s="2" customFormat="1" ht="16.5" customHeight="1">
      <c r="A181" s="38"/>
      <c r="B181" s="39"/>
      <c r="C181" s="206" t="s">
        <v>407</v>
      </c>
      <c r="D181" s="206" t="s">
        <v>267</v>
      </c>
      <c r="E181" s="207" t="s">
        <v>659</v>
      </c>
      <c r="F181" s="208" t="s">
        <v>660</v>
      </c>
      <c r="G181" s="209" t="s">
        <v>391</v>
      </c>
      <c r="H181" s="210">
        <v>10.640000000000001</v>
      </c>
      <c r="I181" s="211"/>
      <c r="J181" s="212">
        <f>ROUND(I181*H181,2)</f>
        <v>0</v>
      </c>
      <c r="K181" s="208" t="s">
        <v>271</v>
      </c>
      <c r="L181" s="44"/>
      <c r="M181" s="213" t="s">
        <v>19</v>
      </c>
      <c r="N181" s="214" t="s">
        <v>40</v>
      </c>
      <c r="O181" s="84"/>
      <c r="P181" s="215">
        <f>O181*H181</f>
        <v>0</v>
      </c>
      <c r="Q181" s="215">
        <v>0.0014400000000000001</v>
      </c>
      <c r="R181" s="215">
        <f>Q181*H181</f>
        <v>0.015321600000000001</v>
      </c>
      <c r="S181" s="215">
        <v>0</v>
      </c>
      <c r="T181" s="216">
        <f>S181*H181</f>
        <v>0</v>
      </c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R181" s="217" t="s">
        <v>265</v>
      </c>
      <c r="AT181" s="217" t="s">
        <v>267</v>
      </c>
      <c r="AU181" s="217" t="s">
        <v>76</v>
      </c>
      <c r="AY181" s="17" t="s">
        <v>266</v>
      </c>
      <c r="BE181" s="218">
        <f>IF(N181="základní",J181,0)</f>
        <v>0</v>
      </c>
      <c r="BF181" s="218">
        <f>IF(N181="snížená",J181,0)</f>
        <v>0</v>
      </c>
      <c r="BG181" s="218">
        <f>IF(N181="zákl. přenesená",J181,0)</f>
        <v>0</v>
      </c>
      <c r="BH181" s="218">
        <f>IF(N181="sníž. přenesená",J181,0)</f>
        <v>0</v>
      </c>
      <c r="BI181" s="218">
        <f>IF(N181="nulová",J181,0)</f>
        <v>0</v>
      </c>
      <c r="BJ181" s="17" t="s">
        <v>76</v>
      </c>
      <c r="BK181" s="218">
        <f>ROUND(I181*H181,2)</f>
        <v>0</v>
      </c>
      <c r="BL181" s="17" t="s">
        <v>265</v>
      </c>
      <c r="BM181" s="217" t="s">
        <v>661</v>
      </c>
    </row>
    <row r="182" s="2" customFormat="1">
      <c r="A182" s="38"/>
      <c r="B182" s="39"/>
      <c r="C182" s="40"/>
      <c r="D182" s="219" t="s">
        <v>273</v>
      </c>
      <c r="E182" s="40"/>
      <c r="F182" s="220" t="s">
        <v>662</v>
      </c>
      <c r="G182" s="40"/>
      <c r="H182" s="40"/>
      <c r="I182" s="221"/>
      <c r="J182" s="40"/>
      <c r="K182" s="40"/>
      <c r="L182" s="44"/>
      <c r="M182" s="222"/>
      <c r="N182" s="223"/>
      <c r="O182" s="84"/>
      <c r="P182" s="84"/>
      <c r="Q182" s="84"/>
      <c r="R182" s="84"/>
      <c r="S182" s="84"/>
      <c r="T182" s="85"/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T182" s="17" t="s">
        <v>273</v>
      </c>
      <c r="AU182" s="17" t="s">
        <v>76</v>
      </c>
    </row>
    <row r="183" s="12" customFormat="1">
      <c r="A183" s="12"/>
      <c r="B183" s="224"/>
      <c r="C183" s="225"/>
      <c r="D183" s="226" t="s">
        <v>275</v>
      </c>
      <c r="E183" s="227" t="s">
        <v>663</v>
      </c>
      <c r="F183" s="228" t="s">
        <v>664</v>
      </c>
      <c r="G183" s="225"/>
      <c r="H183" s="229">
        <v>10.640000000000001</v>
      </c>
      <c r="I183" s="230"/>
      <c r="J183" s="225"/>
      <c r="K183" s="225"/>
      <c r="L183" s="231"/>
      <c r="M183" s="236"/>
      <c r="N183" s="237"/>
      <c r="O183" s="237"/>
      <c r="P183" s="237"/>
      <c r="Q183" s="237"/>
      <c r="R183" s="237"/>
      <c r="S183" s="237"/>
      <c r="T183" s="238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T183" s="235" t="s">
        <v>275</v>
      </c>
      <c r="AU183" s="235" t="s">
        <v>76</v>
      </c>
      <c r="AV183" s="12" t="s">
        <v>78</v>
      </c>
      <c r="AW183" s="12" t="s">
        <v>31</v>
      </c>
      <c r="AX183" s="12" t="s">
        <v>76</v>
      </c>
      <c r="AY183" s="235" t="s">
        <v>266</v>
      </c>
    </row>
    <row r="184" s="2" customFormat="1" ht="16.5" customHeight="1">
      <c r="A184" s="38"/>
      <c r="B184" s="39"/>
      <c r="C184" s="206" t="s">
        <v>665</v>
      </c>
      <c r="D184" s="206" t="s">
        <v>267</v>
      </c>
      <c r="E184" s="207" t="s">
        <v>666</v>
      </c>
      <c r="F184" s="208" t="s">
        <v>667</v>
      </c>
      <c r="G184" s="209" t="s">
        <v>391</v>
      </c>
      <c r="H184" s="210">
        <v>10.640000000000001</v>
      </c>
      <c r="I184" s="211"/>
      <c r="J184" s="212">
        <f>ROUND(I184*H184,2)</f>
        <v>0</v>
      </c>
      <c r="K184" s="208" t="s">
        <v>271</v>
      </c>
      <c r="L184" s="44"/>
      <c r="M184" s="213" t="s">
        <v>19</v>
      </c>
      <c r="N184" s="214" t="s">
        <v>40</v>
      </c>
      <c r="O184" s="84"/>
      <c r="P184" s="215">
        <f>O184*H184</f>
        <v>0</v>
      </c>
      <c r="Q184" s="215">
        <v>4.0000000000000003E-05</v>
      </c>
      <c r="R184" s="215">
        <f>Q184*H184</f>
        <v>0.00042560000000000005</v>
      </c>
      <c r="S184" s="215">
        <v>0</v>
      </c>
      <c r="T184" s="216">
        <f>S184*H184</f>
        <v>0</v>
      </c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R184" s="217" t="s">
        <v>265</v>
      </c>
      <c r="AT184" s="217" t="s">
        <v>267</v>
      </c>
      <c r="AU184" s="217" t="s">
        <v>76</v>
      </c>
      <c r="AY184" s="17" t="s">
        <v>266</v>
      </c>
      <c r="BE184" s="218">
        <f>IF(N184="základní",J184,0)</f>
        <v>0</v>
      </c>
      <c r="BF184" s="218">
        <f>IF(N184="snížená",J184,0)</f>
        <v>0</v>
      </c>
      <c r="BG184" s="218">
        <f>IF(N184="zákl. přenesená",J184,0)</f>
        <v>0</v>
      </c>
      <c r="BH184" s="218">
        <f>IF(N184="sníž. přenesená",J184,0)</f>
        <v>0</v>
      </c>
      <c r="BI184" s="218">
        <f>IF(N184="nulová",J184,0)</f>
        <v>0</v>
      </c>
      <c r="BJ184" s="17" t="s">
        <v>76</v>
      </c>
      <c r="BK184" s="218">
        <f>ROUND(I184*H184,2)</f>
        <v>0</v>
      </c>
      <c r="BL184" s="17" t="s">
        <v>265</v>
      </c>
      <c r="BM184" s="217" t="s">
        <v>668</v>
      </c>
    </row>
    <row r="185" s="2" customFormat="1">
      <c r="A185" s="38"/>
      <c r="B185" s="39"/>
      <c r="C185" s="40"/>
      <c r="D185" s="219" t="s">
        <v>273</v>
      </c>
      <c r="E185" s="40"/>
      <c r="F185" s="220" t="s">
        <v>669</v>
      </c>
      <c r="G185" s="40"/>
      <c r="H185" s="40"/>
      <c r="I185" s="221"/>
      <c r="J185" s="40"/>
      <c r="K185" s="40"/>
      <c r="L185" s="44"/>
      <c r="M185" s="222"/>
      <c r="N185" s="223"/>
      <c r="O185" s="84"/>
      <c r="P185" s="84"/>
      <c r="Q185" s="84"/>
      <c r="R185" s="84"/>
      <c r="S185" s="84"/>
      <c r="T185" s="85"/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T185" s="17" t="s">
        <v>273</v>
      </c>
      <c r="AU185" s="17" t="s">
        <v>76</v>
      </c>
    </row>
    <row r="186" s="2" customFormat="1" ht="21.75" customHeight="1">
      <c r="A186" s="38"/>
      <c r="B186" s="39"/>
      <c r="C186" s="206" t="s">
        <v>670</v>
      </c>
      <c r="D186" s="206" t="s">
        <v>267</v>
      </c>
      <c r="E186" s="207" t="s">
        <v>671</v>
      </c>
      <c r="F186" s="208" t="s">
        <v>672</v>
      </c>
      <c r="G186" s="209" t="s">
        <v>293</v>
      </c>
      <c r="H186" s="210">
        <v>134.56</v>
      </c>
      <c r="I186" s="211"/>
      <c r="J186" s="212">
        <f>ROUND(I186*H186,2)</f>
        <v>0</v>
      </c>
      <c r="K186" s="208" t="s">
        <v>271</v>
      </c>
      <c r="L186" s="44"/>
      <c r="M186" s="213" t="s">
        <v>19</v>
      </c>
      <c r="N186" s="214" t="s">
        <v>40</v>
      </c>
      <c r="O186" s="84"/>
      <c r="P186" s="215">
        <f>O186*H186</f>
        <v>0</v>
      </c>
      <c r="Q186" s="215">
        <v>0</v>
      </c>
      <c r="R186" s="215">
        <f>Q186*H186</f>
        <v>0</v>
      </c>
      <c r="S186" s="215">
        <v>0</v>
      </c>
      <c r="T186" s="216">
        <f>S186*H186</f>
        <v>0</v>
      </c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R186" s="217" t="s">
        <v>265</v>
      </c>
      <c r="AT186" s="217" t="s">
        <v>267</v>
      </c>
      <c r="AU186" s="217" t="s">
        <v>76</v>
      </c>
      <c r="AY186" s="17" t="s">
        <v>266</v>
      </c>
      <c r="BE186" s="218">
        <f>IF(N186="základní",J186,0)</f>
        <v>0</v>
      </c>
      <c r="BF186" s="218">
        <f>IF(N186="snížená",J186,0)</f>
        <v>0</v>
      </c>
      <c r="BG186" s="218">
        <f>IF(N186="zákl. přenesená",J186,0)</f>
        <v>0</v>
      </c>
      <c r="BH186" s="218">
        <f>IF(N186="sníž. přenesená",J186,0)</f>
        <v>0</v>
      </c>
      <c r="BI186" s="218">
        <f>IF(N186="nulová",J186,0)</f>
        <v>0</v>
      </c>
      <c r="BJ186" s="17" t="s">
        <v>76</v>
      </c>
      <c r="BK186" s="218">
        <f>ROUND(I186*H186,2)</f>
        <v>0</v>
      </c>
      <c r="BL186" s="17" t="s">
        <v>265</v>
      </c>
      <c r="BM186" s="217" t="s">
        <v>673</v>
      </c>
    </row>
    <row r="187" s="2" customFormat="1">
      <c r="A187" s="38"/>
      <c r="B187" s="39"/>
      <c r="C187" s="40"/>
      <c r="D187" s="219" t="s">
        <v>273</v>
      </c>
      <c r="E187" s="40"/>
      <c r="F187" s="220" t="s">
        <v>674</v>
      </c>
      <c r="G187" s="40"/>
      <c r="H187" s="40"/>
      <c r="I187" s="221"/>
      <c r="J187" s="40"/>
      <c r="K187" s="40"/>
      <c r="L187" s="44"/>
      <c r="M187" s="222"/>
      <c r="N187" s="223"/>
      <c r="O187" s="84"/>
      <c r="P187" s="84"/>
      <c r="Q187" s="84"/>
      <c r="R187" s="84"/>
      <c r="S187" s="84"/>
      <c r="T187" s="85"/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T187" s="17" t="s">
        <v>273</v>
      </c>
      <c r="AU187" s="17" t="s">
        <v>76</v>
      </c>
    </row>
    <row r="188" s="12" customFormat="1">
      <c r="A188" s="12"/>
      <c r="B188" s="224"/>
      <c r="C188" s="225"/>
      <c r="D188" s="226" t="s">
        <v>275</v>
      </c>
      <c r="E188" s="227" t="s">
        <v>675</v>
      </c>
      <c r="F188" s="228" t="s">
        <v>676</v>
      </c>
      <c r="G188" s="225"/>
      <c r="H188" s="229">
        <v>134.56</v>
      </c>
      <c r="I188" s="230"/>
      <c r="J188" s="225"/>
      <c r="K188" s="225"/>
      <c r="L188" s="231"/>
      <c r="M188" s="236"/>
      <c r="N188" s="237"/>
      <c r="O188" s="237"/>
      <c r="P188" s="237"/>
      <c r="Q188" s="237"/>
      <c r="R188" s="237"/>
      <c r="S188" s="237"/>
      <c r="T188" s="238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T188" s="235" t="s">
        <v>275</v>
      </c>
      <c r="AU188" s="235" t="s">
        <v>76</v>
      </c>
      <c r="AV188" s="12" t="s">
        <v>78</v>
      </c>
      <c r="AW188" s="12" t="s">
        <v>31</v>
      </c>
      <c r="AX188" s="12" t="s">
        <v>76</v>
      </c>
      <c r="AY188" s="235" t="s">
        <v>266</v>
      </c>
    </row>
    <row r="189" s="2" customFormat="1" ht="24.15" customHeight="1">
      <c r="A189" s="38"/>
      <c r="B189" s="39"/>
      <c r="C189" s="206" t="s">
        <v>677</v>
      </c>
      <c r="D189" s="206" t="s">
        <v>267</v>
      </c>
      <c r="E189" s="207" t="s">
        <v>678</v>
      </c>
      <c r="F189" s="208" t="s">
        <v>679</v>
      </c>
      <c r="G189" s="209" t="s">
        <v>293</v>
      </c>
      <c r="H189" s="210">
        <v>226.59</v>
      </c>
      <c r="I189" s="211"/>
      <c r="J189" s="212">
        <f>ROUND(I189*H189,2)</f>
        <v>0</v>
      </c>
      <c r="K189" s="208" t="s">
        <v>271</v>
      </c>
      <c r="L189" s="44"/>
      <c r="M189" s="213" t="s">
        <v>19</v>
      </c>
      <c r="N189" s="214" t="s">
        <v>40</v>
      </c>
      <c r="O189" s="84"/>
      <c r="P189" s="215">
        <f>O189*H189</f>
        <v>0</v>
      </c>
      <c r="Q189" s="215">
        <v>0</v>
      </c>
      <c r="R189" s="215">
        <f>Q189*H189</f>
        <v>0</v>
      </c>
      <c r="S189" s="215">
        <v>0</v>
      </c>
      <c r="T189" s="216">
        <f>S189*H189</f>
        <v>0</v>
      </c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R189" s="217" t="s">
        <v>265</v>
      </c>
      <c r="AT189" s="217" t="s">
        <v>267</v>
      </c>
      <c r="AU189" s="217" t="s">
        <v>76</v>
      </c>
      <c r="AY189" s="17" t="s">
        <v>266</v>
      </c>
      <c r="BE189" s="218">
        <f>IF(N189="základní",J189,0)</f>
        <v>0</v>
      </c>
      <c r="BF189" s="218">
        <f>IF(N189="snížená",J189,0)</f>
        <v>0</v>
      </c>
      <c r="BG189" s="218">
        <f>IF(N189="zákl. přenesená",J189,0)</f>
        <v>0</v>
      </c>
      <c r="BH189" s="218">
        <f>IF(N189="sníž. přenesená",J189,0)</f>
        <v>0</v>
      </c>
      <c r="BI189" s="218">
        <f>IF(N189="nulová",J189,0)</f>
        <v>0</v>
      </c>
      <c r="BJ189" s="17" t="s">
        <v>76</v>
      </c>
      <c r="BK189" s="218">
        <f>ROUND(I189*H189,2)</f>
        <v>0</v>
      </c>
      <c r="BL189" s="17" t="s">
        <v>265</v>
      </c>
      <c r="BM189" s="217" t="s">
        <v>680</v>
      </c>
    </row>
    <row r="190" s="2" customFormat="1">
      <c r="A190" s="38"/>
      <c r="B190" s="39"/>
      <c r="C190" s="40"/>
      <c r="D190" s="219" t="s">
        <v>273</v>
      </c>
      <c r="E190" s="40"/>
      <c r="F190" s="220" t="s">
        <v>681</v>
      </c>
      <c r="G190" s="40"/>
      <c r="H190" s="40"/>
      <c r="I190" s="221"/>
      <c r="J190" s="40"/>
      <c r="K190" s="40"/>
      <c r="L190" s="44"/>
      <c r="M190" s="222"/>
      <c r="N190" s="223"/>
      <c r="O190" s="84"/>
      <c r="P190" s="84"/>
      <c r="Q190" s="84"/>
      <c r="R190" s="84"/>
      <c r="S190" s="84"/>
      <c r="T190" s="85"/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T190" s="17" t="s">
        <v>273</v>
      </c>
      <c r="AU190" s="17" t="s">
        <v>76</v>
      </c>
    </row>
    <row r="191" s="12" customFormat="1">
      <c r="A191" s="12"/>
      <c r="B191" s="224"/>
      <c r="C191" s="225"/>
      <c r="D191" s="226" t="s">
        <v>275</v>
      </c>
      <c r="E191" s="227" t="s">
        <v>408</v>
      </c>
      <c r="F191" s="228" t="s">
        <v>682</v>
      </c>
      <c r="G191" s="225"/>
      <c r="H191" s="229">
        <v>226.59</v>
      </c>
      <c r="I191" s="230"/>
      <c r="J191" s="225"/>
      <c r="K191" s="225"/>
      <c r="L191" s="231"/>
      <c r="M191" s="236"/>
      <c r="N191" s="237"/>
      <c r="O191" s="237"/>
      <c r="P191" s="237"/>
      <c r="Q191" s="237"/>
      <c r="R191" s="237"/>
      <c r="S191" s="237"/>
      <c r="T191" s="238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T191" s="235" t="s">
        <v>275</v>
      </c>
      <c r="AU191" s="235" t="s">
        <v>76</v>
      </c>
      <c r="AV191" s="12" t="s">
        <v>78</v>
      </c>
      <c r="AW191" s="12" t="s">
        <v>31</v>
      </c>
      <c r="AX191" s="12" t="s">
        <v>76</v>
      </c>
      <c r="AY191" s="235" t="s">
        <v>266</v>
      </c>
    </row>
    <row r="192" s="2" customFormat="1" ht="16.5" customHeight="1">
      <c r="A192" s="38"/>
      <c r="B192" s="39"/>
      <c r="C192" s="206" t="s">
        <v>683</v>
      </c>
      <c r="D192" s="206" t="s">
        <v>267</v>
      </c>
      <c r="E192" s="207" t="s">
        <v>684</v>
      </c>
      <c r="F192" s="208" t="s">
        <v>685</v>
      </c>
      <c r="G192" s="209" t="s">
        <v>391</v>
      </c>
      <c r="H192" s="210">
        <v>238.21600000000001</v>
      </c>
      <c r="I192" s="211"/>
      <c r="J192" s="212">
        <f>ROUND(I192*H192,2)</f>
        <v>0</v>
      </c>
      <c r="K192" s="208" t="s">
        <v>271</v>
      </c>
      <c r="L192" s="44"/>
      <c r="M192" s="213" t="s">
        <v>19</v>
      </c>
      <c r="N192" s="214" t="s">
        <v>40</v>
      </c>
      <c r="O192" s="84"/>
      <c r="P192" s="215">
        <f>O192*H192</f>
        <v>0</v>
      </c>
      <c r="Q192" s="215">
        <v>0.0014400000000000001</v>
      </c>
      <c r="R192" s="215">
        <f>Q192*H192</f>
        <v>0.34303104000000001</v>
      </c>
      <c r="S192" s="215">
        <v>0</v>
      </c>
      <c r="T192" s="216">
        <f>S192*H192</f>
        <v>0</v>
      </c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R192" s="217" t="s">
        <v>265</v>
      </c>
      <c r="AT192" s="217" t="s">
        <v>267</v>
      </c>
      <c r="AU192" s="217" t="s">
        <v>76</v>
      </c>
      <c r="AY192" s="17" t="s">
        <v>266</v>
      </c>
      <c r="BE192" s="218">
        <f>IF(N192="základní",J192,0)</f>
        <v>0</v>
      </c>
      <c r="BF192" s="218">
        <f>IF(N192="snížená",J192,0)</f>
        <v>0</v>
      </c>
      <c r="BG192" s="218">
        <f>IF(N192="zákl. přenesená",J192,0)</f>
        <v>0</v>
      </c>
      <c r="BH192" s="218">
        <f>IF(N192="sníž. přenesená",J192,0)</f>
        <v>0</v>
      </c>
      <c r="BI192" s="218">
        <f>IF(N192="nulová",J192,0)</f>
        <v>0</v>
      </c>
      <c r="BJ192" s="17" t="s">
        <v>76</v>
      </c>
      <c r="BK192" s="218">
        <f>ROUND(I192*H192,2)</f>
        <v>0</v>
      </c>
      <c r="BL192" s="17" t="s">
        <v>265</v>
      </c>
      <c r="BM192" s="217" t="s">
        <v>686</v>
      </c>
    </row>
    <row r="193" s="2" customFormat="1">
      <c r="A193" s="38"/>
      <c r="B193" s="39"/>
      <c r="C193" s="40"/>
      <c r="D193" s="219" t="s">
        <v>273</v>
      </c>
      <c r="E193" s="40"/>
      <c r="F193" s="220" t="s">
        <v>687</v>
      </c>
      <c r="G193" s="40"/>
      <c r="H193" s="40"/>
      <c r="I193" s="221"/>
      <c r="J193" s="40"/>
      <c r="K193" s="40"/>
      <c r="L193" s="44"/>
      <c r="M193" s="222"/>
      <c r="N193" s="223"/>
      <c r="O193" s="84"/>
      <c r="P193" s="84"/>
      <c r="Q193" s="84"/>
      <c r="R193" s="84"/>
      <c r="S193" s="84"/>
      <c r="T193" s="85"/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T193" s="17" t="s">
        <v>273</v>
      </c>
      <c r="AU193" s="17" t="s">
        <v>76</v>
      </c>
    </row>
    <row r="194" s="12" customFormat="1">
      <c r="A194" s="12"/>
      <c r="B194" s="224"/>
      <c r="C194" s="225"/>
      <c r="D194" s="226" t="s">
        <v>275</v>
      </c>
      <c r="E194" s="227" t="s">
        <v>411</v>
      </c>
      <c r="F194" s="228" t="s">
        <v>688</v>
      </c>
      <c r="G194" s="225"/>
      <c r="H194" s="229">
        <v>216.77600000000001</v>
      </c>
      <c r="I194" s="230"/>
      <c r="J194" s="225"/>
      <c r="K194" s="225"/>
      <c r="L194" s="231"/>
      <c r="M194" s="236"/>
      <c r="N194" s="237"/>
      <c r="O194" s="237"/>
      <c r="P194" s="237"/>
      <c r="Q194" s="237"/>
      <c r="R194" s="237"/>
      <c r="S194" s="237"/>
      <c r="T194" s="238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T194" s="235" t="s">
        <v>275</v>
      </c>
      <c r="AU194" s="235" t="s">
        <v>76</v>
      </c>
      <c r="AV194" s="12" t="s">
        <v>78</v>
      </c>
      <c r="AW194" s="12" t="s">
        <v>31</v>
      </c>
      <c r="AX194" s="12" t="s">
        <v>69</v>
      </c>
      <c r="AY194" s="235" t="s">
        <v>266</v>
      </c>
    </row>
    <row r="195" s="12" customFormat="1">
      <c r="A195" s="12"/>
      <c r="B195" s="224"/>
      <c r="C195" s="225"/>
      <c r="D195" s="226" t="s">
        <v>275</v>
      </c>
      <c r="E195" s="227" t="s">
        <v>413</v>
      </c>
      <c r="F195" s="228" t="s">
        <v>689</v>
      </c>
      <c r="G195" s="225"/>
      <c r="H195" s="229">
        <v>21.440000000000001</v>
      </c>
      <c r="I195" s="230"/>
      <c r="J195" s="225"/>
      <c r="K195" s="225"/>
      <c r="L195" s="231"/>
      <c r="M195" s="236"/>
      <c r="N195" s="237"/>
      <c r="O195" s="237"/>
      <c r="P195" s="237"/>
      <c r="Q195" s="237"/>
      <c r="R195" s="237"/>
      <c r="S195" s="237"/>
      <c r="T195" s="238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T195" s="235" t="s">
        <v>275</v>
      </c>
      <c r="AU195" s="235" t="s">
        <v>76</v>
      </c>
      <c r="AV195" s="12" t="s">
        <v>78</v>
      </c>
      <c r="AW195" s="12" t="s">
        <v>31</v>
      </c>
      <c r="AX195" s="12" t="s">
        <v>69</v>
      </c>
      <c r="AY195" s="235" t="s">
        <v>266</v>
      </c>
    </row>
    <row r="196" s="12" customFormat="1">
      <c r="A196" s="12"/>
      <c r="B196" s="224"/>
      <c r="C196" s="225"/>
      <c r="D196" s="226" t="s">
        <v>275</v>
      </c>
      <c r="E196" s="227" t="s">
        <v>690</v>
      </c>
      <c r="F196" s="228" t="s">
        <v>691</v>
      </c>
      <c r="G196" s="225"/>
      <c r="H196" s="229">
        <v>238.21600000000001</v>
      </c>
      <c r="I196" s="230"/>
      <c r="J196" s="225"/>
      <c r="K196" s="225"/>
      <c r="L196" s="231"/>
      <c r="M196" s="236"/>
      <c r="N196" s="237"/>
      <c r="O196" s="237"/>
      <c r="P196" s="237"/>
      <c r="Q196" s="237"/>
      <c r="R196" s="237"/>
      <c r="S196" s="237"/>
      <c r="T196" s="238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T196" s="235" t="s">
        <v>275</v>
      </c>
      <c r="AU196" s="235" t="s">
        <v>76</v>
      </c>
      <c r="AV196" s="12" t="s">
        <v>78</v>
      </c>
      <c r="AW196" s="12" t="s">
        <v>31</v>
      </c>
      <c r="AX196" s="12" t="s">
        <v>76</v>
      </c>
      <c r="AY196" s="235" t="s">
        <v>266</v>
      </c>
    </row>
    <row r="197" s="2" customFormat="1" ht="16.5" customHeight="1">
      <c r="A197" s="38"/>
      <c r="B197" s="39"/>
      <c r="C197" s="206" t="s">
        <v>692</v>
      </c>
      <c r="D197" s="206" t="s">
        <v>267</v>
      </c>
      <c r="E197" s="207" t="s">
        <v>693</v>
      </c>
      <c r="F197" s="208" t="s">
        <v>694</v>
      </c>
      <c r="G197" s="209" t="s">
        <v>391</v>
      </c>
      <c r="H197" s="210">
        <v>238.21600000000001</v>
      </c>
      <c r="I197" s="211"/>
      <c r="J197" s="212">
        <f>ROUND(I197*H197,2)</f>
        <v>0</v>
      </c>
      <c r="K197" s="208" t="s">
        <v>271</v>
      </c>
      <c r="L197" s="44"/>
      <c r="M197" s="213" t="s">
        <v>19</v>
      </c>
      <c r="N197" s="214" t="s">
        <v>40</v>
      </c>
      <c r="O197" s="84"/>
      <c r="P197" s="215">
        <f>O197*H197</f>
        <v>0</v>
      </c>
      <c r="Q197" s="215">
        <v>4.0000000000000003E-05</v>
      </c>
      <c r="R197" s="215">
        <f>Q197*H197</f>
        <v>0.0095286400000000014</v>
      </c>
      <c r="S197" s="215">
        <v>0</v>
      </c>
      <c r="T197" s="216">
        <f>S197*H197</f>
        <v>0</v>
      </c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R197" s="217" t="s">
        <v>265</v>
      </c>
      <c r="AT197" s="217" t="s">
        <v>267</v>
      </c>
      <c r="AU197" s="217" t="s">
        <v>76</v>
      </c>
      <c r="AY197" s="17" t="s">
        <v>266</v>
      </c>
      <c r="BE197" s="218">
        <f>IF(N197="základní",J197,0)</f>
        <v>0</v>
      </c>
      <c r="BF197" s="218">
        <f>IF(N197="snížená",J197,0)</f>
        <v>0</v>
      </c>
      <c r="BG197" s="218">
        <f>IF(N197="zákl. přenesená",J197,0)</f>
        <v>0</v>
      </c>
      <c r="BH197" s="218">
        <f>IF(N197="sníž. přenesená",J197,0)</f>
        <v>0</v>
      </c>
      <c r="BI197" s="218">
        <f>IF(N197="nulová",J197,0)</f>
        <v>0</v>
      </c>
      <c r="BJ197" s="17" t="s">
        <v>76</v>
      </c>
      <c r="BK197" s="218">
        <f>ROUND(I197*H197,2)</f>
        <v>0</v>
      </c>
      <c r="BL197" s="17" t="s">
        <v>265</v>
      </c>
      <c r="BM197" s="217" t="s">
        <v>695</v>
      </c>
    </row>
    <row r="198" s="2" customFormat="1">
      <c r="A198" s="38"/>
      <c r="B198" s="39"/>
      <c r="C198" s="40"/>
      <c r="D198" s="219" t="s">
        <v>273</v>
      </c>
      <c r="E198" s="40"/>
      <c r="F198" s="220" t="s">
        <v>696</v>
      </c>
      <c r="G198" s="40"/>
      <c r="H198" s="40"/>
      <c r="I198" s="221"/>
      <c r="J198" s="40"/>
      <c r="K198" s="40"/>
      <c r="L198" s="44"/>
      <c r="M198" s="222"/>
      <c r="N198" s="223"/>
      <c r="O198" s="84"/>
      <c r="P198" s="84"/>
      <c r="Q198" s="84"/>
      <c r="R198" s="84"/>
      <c r="S198" s="84"/>
      <c r="T198" s="85"/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T198" s="17" t="s">
        <v>273</v>
      </c>
      <c r="AU198" s="17" t="s">
        <v>76</v>
      </c>
    </row>
    <row r="199" s="2" customFormat="1" ht="21.75" customHeight="1">
      <c r="A199" s="38"/>
      <c r="B199" s="39"/>
      <c r="C199" s="206" t="s">
        <v>697</v>
      </c>
      <c r="D199" s="206" t="s">
        <v>267</v>
      </c>
      <c r="E199" s="207" t="s">
        <v>698</v>
      </c>
      <c r="F199" s="208" t="s">
        <v>699</v>
      </c>
      <c r="G199" s="209" t="s">
        <v>302</v>
      </c>
      <c r="H199" s="210">
        <v>29.457000000000001</v>
      </c>
      <c r="I199" s="211"/>
      <c r="J199" s="212">
        <f>ROUND(I199*H199,2)</f>
        <v>0</v>
      </c>
      <c r="K199" s="208" t="s">
        <v>271</v>
      </c>
      <c r="L199" s="44"/>
      <c r="M199" s="213" t="s">
        <v>19</v>
      </c>
      <c r="N199" s="214" t="s">
        <v>40</v>
      </c>
      <c r="O199" s="84"/>
      <c r="P199" s="215">
        <f>O199*H199</f>
        <v>0</v>
      </c>
      <c r="Q199" s="215">
        <v>1.0383</v>
      </c>
      <c r="R199" s="215">
        <f>Q199*H199</f>
        <v>30.585203100000001</v>
      </c>
      <c r="S199" s="215">
        <v>0</v>
      </c>
      <c r="T199" s="216">
        <f>S199*H199</f>
        <v>0</v>
      </c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R199" s="217" t="s">
        <v>265</v>
      </c>
      <c r="AT199" s="217" t="s">
        <v>267</v>
      </c>
      <c r="AU199" s="217" t="s">
        <v>76</v>
      </c>
      <c r="AY199" s="17" t="s">
        <v>266</v>
      </c>
      <c r="BE199" s="218">
        <f>IF(N199="základní",J199,0)</f>
        <v>0</v>
      </c>
      <c r="BF199" s="218">
        <f>IF(N199="snížená",J199,0)</f>
        <v>0</v>
      </c>
      <c r="BG199" s="218">
        <f>IF(N199="zákl. přenesená",J199,0)</f>
        <v>0</v>
      </c>
      <c r="BH199" s="218">
        <f>IF(N199="sníž. přenesená",J199,0)</f>
        <v>0</v>
      </c>
      <c r="BI199" s="218">
        <f>IF(N199="nulová",J199,0)</f>
        <v>0</v>
      </c>
      <c r="BJ199" s="17" t="s">
        <v>76</v>
      </c>
      <c r="BK199" s="218">
        <f>ROUND(I199*H199,2)</f>
        <v>0</v>
      </c>
      <c r="BL199" s="17" t="s">
        <v>265</v>
      </c>
      <c r="BM199" s="217" t="s">
        <v>700</v>
      </c>
    </row>
    <row r="200" s="2" customFormat="1">
      <c r="A200" s="38"/>
      <c r="B200" s="39"/>
      <c r="C200" s="40"/>
      <c r="D200" s="219" t="s">
        <v>273</v>
      </c>
      <c r="E200" s="40"/>
      <c r="F200" s="220" t="s">
        <v>701</v>
      </c>
      <c r="G200" s="40"/>
      <c r="H200" s="40"/>
      <c r="I200" s="221"/>
      <c r="J200" s="40"/>
      <c r="K200" s="40"/>
      <c r="L200" s="44"/>
      <c r="M200" s="222"/>
      <c r="N200" s="223"/>
      <c r="O200" s="84"/>
      <c r="P200" s="84"/>
      <c r="Q200" s="84"/>
      <c r="R200" s="84"/>
      <c r="S200" s="84"/>
      <c r="T200" s="85"/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T200" s="17" t="s">
        <v>273</v>
      </c>
      <c r="AU200" s="17" t="s">
        <v>76</v>
      </c>
    </row>
    <row r="201" s="12" customFormat="1">
      <c r="A201" s="12"/>
      <c r="B201" s="224"/>
      <c r="C201" s="225"/>
      <c r="D201" s="226" t="s">
        <v>275</v>
      </c>
      <c r="E201" s="227" t="s">
        <v>702</v>
      </c>
      <c r="F201" s="228" t="s">
        <v>703</v>
      </c>
      <c r="G201" s="225"/>
      <c r="H201" s="229">
        <v>29.457000000000001</v>
      </c>
      <c r="I201" s="230"/>
      <c r="J201" s="225"/>
      <c r="K201" s="225"/>
      <c r="L201" s="231"/>
      <c r="M201" s="236"/>
      <c r="N201" s="237"/>
      <c r="O201" s="237"/>
      <c r="P201" s="237"/>
      <c r="Q201" s="237"/>
      <c r="R201" s="237"/>
      <c r="S201" s="237"/>
      <c r="T201" s="238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T201" s="235" t="s">
        <v>275</v>
      </c>
      <c r="AU201" s="235" t="s">
        <v>76</v>
      </c>
      <c r="AV201" s="12" t="s">
        <v>78</v>
      </c>
      <c r="AW201" s="12" t="s">
        <v>31</v>
      </c>
      <c r="AX201" s="12" t="s">
        <v>76</v>
      </c>
      <c r="AY201" s="235" t="s">
        <v>266</v>
      </c>
    </row>
    <row r="202" s="2" customFormat="1" ht="21.75" customHeight="1">
      <c r="A202" s="38"/>
      <c r="B202" s="39"/>
      <c r="C202" s="206" t="s">
        <v>704</v>
      </c>
      <c r="D202" s="206" t="s">
        <v>267</v>
      </c>
      <c r="E202" s="207" t="s">
        <v>705</v>
      </c>
      <c r="F202" s="208" t="s">
        <v>706</v>
      </c>
      <c r="G202" s="209" t="s">
        <v>293</v>
      </c>
      <c r="H202" s="210">
        <v>279.96800000000002</v>
      </c>
      <c r="I202" s="211"/>
      <c r="J202" s="212">
        <f>ROUND(I202*H202,2)</f>
        <v>0</v>
      </c>
      <c r="K202" s="208" t="s">
        <v>271</v>
      </c>
      <c r="L202" s="44"/>
      <c r="M202" s="213" t="s">
        <v>19</v>
      </c>
      <c r="N202" s="214" t="s">
        <v>40</v>
      </c>
      <c r="O202" s="84"/>
      <c r="P202" s="215">
        <f>O202*H202</f>
        <v>0</v>
      </c>
      <c r="Q202" s="215">
        <v>0</v>
      </c>
      <c r="R202" s="215">
        <f>Q202*H202</f>
        <v>0</v>
      </c>
      <c r="S202" s="215">
        <v>0</v>
      </c>
      <c r="T202" s="216">
        <f>S202*H202</f>
        <v>0</v>
      </c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R202" s="217" t="s">
        <v>265</v>
      </c>
      <c r="AT202" s="217" t="s">
        <v>267</v>
      </c>
      <c r="AU202" s="217" t="s">
        <v>76</v>
      </c>
      <c r="AY202" s="17" t="s">
        <v>266</v>
      </c>
      <c r="BE202" s="218">
        <f>IF(N202="základní",J202,0)</f>
        <v>0</v>
      </c>
      <c r="BF202" s="218">
        <f>IF(N202="snížená",J202,0)</f>
        <v>0</v>
      </c>
      <c r="BG202" s="218">
        <f>IF(N202="zákl. přenesená",J202,0)</f>
        <v>0</v>
      </c>
      <c r="BH202" s="218">
        <f>IF(N202="sníž. přenesená",J202,0)</f>
        <v>0</v>
      </c>
      <c r="BI202" s="218">
        <f>IF(N202="nulová",J202,0)</f>
        <v>0</v>
      </c>
      <c r="BJ202" s="17" t="s">
        <v>76</v>
      </c>
      <c r="BK202" s="218">
        <f>ROUND(I202*H202,2)</f>
        <v>0</v>
      </c>
      <c r="BL202" s="17" t="s">
        <v>265</v>
      </c>
      <c r="BM202" s="217" t="s">
        <v>707</v>
      </c>
    </row>
    <row r="203" s="2" customFormat="1">
      <c r="A203" s="38"/>
      <c r="B203" s="39"/>
      <c r="C203" s="40"/>
      <c r="D203" s="219" t="s">
        <v>273</v>
      </c>
      <c r="E203" s="40"/>
      <c r="F203" s="220" t="s">
        <v>708</v>
      </c>
      <c r="G203" s="40"/>
      <c r="H203" s="40"/>
      <c r="I203" s="221"/>
      <c r="J203" s="40"/>
      <c r="K203" s="40"/>
      <c r="L203" s="44"/>
      <c r="M203" s="222"/>
      <c r="N203" s="223"/>
      <c r="O203" s="84"/>
      <c r="P203" s="84"/>
      <c r="Q203" s="84"/>
      <c r="R203" s="84"/>
      <c r="S203" s="84"/>
      <c r="T203" s="85"/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T203" s="17" t="s">
        <v>273</v>
      </c>
      <c r="AU203" s="17" t="s">
        <v>76</v>
      </c>
    </row>
    <row r="204" s="12" customFormat="1">
      <c r="A204" s="12"/>
      <c r="B204" s="224"/>
      <c r="C204" s="225"/>
      <c r="D204" s="226" t="s">
        <v>275</v>
      </c>
      <c r="E204" s="227" t="s">
        <v>709</v>
      </c>
      <c r="F204" s="228" t="s">
        <v>710</v>
      </c>
      <c r="G204" s="225"/>
      <c r="H204" s="229">
        <v>279.96800000000002</v>
      </c>
      <c r="I204" s="230"/>
      <c r="J204" s="225"/>
      <c r="K204" s="225"/>
      <c r="L204" s="231"/>
      <c r="M204" s="236"/>
      <c r="N204" s="237"/>
      <c r="O204" s="237"/>
      <c r="P204" s="237"/>
      <c r="Q204" s="237"/>
      <c r="R204" s="237"/>
      <c r="S204" s="237"/>
      <c r="T204" s="238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T204" s="235" t="s">
        <v>275</v>
      </c>
      <c r="AU204" s="235" t="s">
        <v>76</v>
      </c>
      <c r="AV204" s="12" t="s">
        <v>78</v>
      </c>
      <c r="AW204" s="12" t="s">
        <v>31</v>
      </c>
      <c r="AX204" s="12" t="s">
        <v>76</v>
      </c>
      <c r="AY204" s="235" t="s">
        <v>266</v>
      </c>
    </row>
    <row r="205" s="2" customFormat="1" ht="16.5" customHeight="1">
      <c r="A205" s="38"/>
      <c r="B205" s="39"/>
      <c r="C205" s="206" t="s">
        <v>711</v>
      </c>
      <c r="D205" s="206" t="s">
        <v>267</v>
      </c>
      <c r="E205" s="207" t="s">
        <v>712</v>
      </c>
      <c r="F205" s="208" t="s">
        <v>713</v>
      </c>
      <c r="G205" s="209" t="s">
        <v>391</v>
      </c>
      <c r="H205" s="210">
        <v>221.75999999999999</v>
      </c>
      <c r="I205" s="211"/>
      <c r="J205" s="212">
        <f>ROUND(I205*H205,2)</f>
        <v>0</v>
      </c>
      <c r="K205" s="208" t="s">
        <v>271</v>
      </c>
      <c r="L205" s="44"/>
      <c r="M205" s="213" t="s">
        <v>19</v>
      </c>
      <c r="N205" s="214" t="s">
        <v>40</v>
      </c>
      <c r="O205" s="84"/>
      <c r="P205" s="215">
        <f>O205*H205</f>
        <v>0</v>
      </c>
      <c r="Q205" s="215">
        <v>0.0014400000000000001</v>
      </c>
      <c r="R205" s="215">
        <f>Q205*H205</f>
        <v>0.31933440000000002</v>
      </c>
      <c r="S205" s="215">
        <v>0</v>
      </c>
      <c r="T205" s="216">
        <f>S205*H205</f>
        <v>0</v>
      </c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R205" s="217" t="s">
        <v>265</v>
      </c>
      <c r="AT205" s="217" t="s">
        <v>267</v>
      </c>
      <c r="AU205" s="217" t="s">
        <v>76</v>
      </c>
      <c r="AY205" s="17" t="s">
        <v>266</v>
      </c>
      <c r="BE205" s="218">
        <f>IF(N205="základní",J205,0)</f>
        <v>0</v>
      </c>
      <c r="BF205" s="218">
        <f>IF(N205="snížená",J205,0)</f>
        <v>0</v>
      </c>
      <c r="BG205" s="218">
        <f>IF(N205="zákl. přenesená",J205,0)</f>
        <v>0</v>
      </c>
      <c r="BH205" s="218">
        <f>IF(N205="sníž. přenesená",J205,0)</f>
        <v>0</v>
      </c>
      <c r="BI205" s="218">
        <f>IF(N205="nulová",J205,0)</f>
        <v>0</v>
      </c>
      <c r="BJ205" s="17" t="s">
        <v>76</v>
      </c>
      <c r="BK205" s="218">
        <f>ROUND(I205*H205,2)</f>
        <v>0</v>
      </c>
      <c r="BL205" s="17" t="s">
        <v>265</v>
      </c>
      <c r="BM205" s="217" t="s">
        <v>714</v>
      </c>
    </row>
    <row r="206" s="2" customFormat="1">
      <c r="A206" s="38"/>
      <c r="B206" s="39"/>
      <c r="C206" s="40"/>
      <c r="D206" s="219" t="s">
        <v>273</v>
      </c>
      <c r="E206" s="40"/>
      <c r="F206" s="220" t="s">
        <v>715</v>
      </c>
      <c r="G206" s="40"/>
      <c r="H206" s="40"/>
      <c r="I206" s="221"/>
      <c r="J206" s="40"/>
      <c r="K206" s="40"/>
      <c r="L206" s="44"/>
      <c r="M206" s="222"/>
      <c r="N206" s="223"/>
      <c r="O206" s="84"/>
      <c r="P206" s="84"/>
      <c r="Q206" s="84"/>
      <c r="R206" s="84"/>
      <c r="S206" s="84"/>
      <c r="T206" s="85"/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T206" s="17" t="s">
        <v>273</v>
      </c>
      <c r="AU206" s="17" t="s">
        <v>76</v>
      </c>
    </row>
    <row r="207" s="12" customFormat="1">
      <c r="A207" s="12"/>
      <c r="B207" s="224"/>
      <c r="C207" s="225"/>
      <c r="D207" s="226" t="s">
        <v>275</v>
      </c>
      <c r="E207" s="227" t="s">
        <v>716</v>
      </c>
      <c r="F207" s="228" t="s">
        <v>717</v>
      </c>
      <c r="G207" s="225"/>
      <c r="H207" s="229">
        <v>221.75999999999999</v>
      </c>
      <c r="I207" s="230"/>
      <c r="J207" s="225"/>
      <c r="K207" s="225"/>
      <c r="L207" s="231"/>
      <c r="M207" s="236"/>
      <c r="N207" s="237"/>
      <c r="O207" s="237"/>
      <c r="P207" s="237"/>
      <c r="Q207" s="237"/>
      <c r="R207" s="237"/>
      <c r="S207" s="237"/>
      <c r="T207" s="238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T207" s="235" t="s">
        <v>275</v>
      </c>
      <c r="AU207" s="235" t="s">
        <v>76</v>
      </c>
      <c r="AV207" s="12" t="s">
        <v>78</v>
      </c>
      <c r="AW207" s="12" t="s">
        <v>31</v>
      </c>
      <c r="AX207" s="12" t="s">
        <v>76</v>
      </c>
      <c r="AY207" s="235" t="s">
        <v>266</v>
      </c>
    </row>
    <row r="208" s="2" customFormat="1" ht="16.5" customHeight="1">
      <c r="A208" s="38"/>
      <c r="B208" s="39"/>
      <c r="C208" s="206" t="s">
        <v>718</v>
      </c>
      <c r="D208" s="206" t="s">
        <v>267</v>
      </c>
      <c r="E208" s="207" t="s">
        <v>719</v>
      </c>
      <c r="F208" s="208" t="s">
        <v>720</v>
      </c>
      <c r="G208" s="209" t="s">
        <v>391</v>
      </c>
      <c r="H208" s="210">
        <v>221.75999999999999</v>
      </c>
      <c r="I208" s="211"/>
      <c r="J208" s="212">
        <f>ROUND(I208*H208,2)</f>
        <v>0</v>
      </c>
      <c r="K208" s="208" t="s">
        <v>271</v>
      </c>
      <c r="L208" s="44"/>
      <c r="M208" s="213" t="s">
        <v>19</v>
      </c>
      <c r="N208" s="214" t="s">
        <v>40</v>
      </c>
      <c r="O208" s="84"/>
      <c r="P208" s="215">
        <f>O208*H208</f>
        <v>0</v>
      </c>
      <c r="Q208" s="215">
        <v>4.0000000000000003E-05</v>
      </c>
      <c r="R208" s="215">
        <f>Q208*H208</f>
        <v>0.0088704000000000005</v>
      </c>
      <c r="S208" s="215">
        <v>0</v>
      </c>
      <c r="T208" s="216">
        <f>S208*H208</f>
        <v>0</v>
      </c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R208" s="217" t="s">
        <v>265</v>
      </c>
      <c r="AT208" s="217" t="s">
        <v>267</v>
      </c>
      <c r="AU208" s="217" t="s">
        <v>76</v>
      </c>
      <c r="AY208" s="17" t="s">
        <v>266</v>
      </c>
      <c r="BE208" s="218">
        <f>IF(N208="základní",J208,0)</f>
        <v>0</v>
      </c>
      <c r="BF208" s="218">
        <f>IF(N208="snížená",J208,0)</f>
        <v>0</v>
      </c>
      <c r="BG208" s="218">
        <f>IF(N208="zákl. přenesená",J208,0)</f>
        <v>0</v>
      </c>
      <c r="BH208" s="218">
        <f>IF(N208="sníž. přenesená",J208,0)</f>
        <v>0</v>
      </c>
      <c r="BI208" s="218">
        <f>IF(N208="nulová",J208,0)</f>
        <v>0</v>
      </c>
      <c r="BJ208" s="17" t="s">
        <v>76</v>
      </c>
      <c r="BK208" s="218">
        <f>ROUND(I208*H208,2)</f>
        <v>0</v>
      </c>
      <c r="BL208" s="17" t="s">
        <v>265</v>
      </c>
      <c r="BM208" s="217" t="s">
        <v>721</v>
      </c>
    </row>
    <row r="209" s="2" customFormat="1">
      <c r="A209" s="38"/>
      <c r="B209" s="39"/>
      <c r="C209" s="40"/>
      <c r="D209" s="219" t="s">
        <v>273</v>
      </c>
      <c r="E209" s="40"/>
      <c r="F209" s="220" t="s">
        <v>722</v>
      </c>
      <c r="G209" s="40"/>
      <c r="H209" s="40"/>
      <c r="I209" s="221"/>
      <c r="J209" s="40"/>
      <c r="K209" s="40"/>
      <c r="L209" s="44"/>
      <c r="M209" s="222"/>
      <c r="N209" s="223"/>
      <c r="O209" s="84"/>
      <c r="P209" s="84"/>
      <c r="Q209" s="84"/>
      <c r="R209" s="84"/>
      <c r="S209" s="84"/>
      <c r="T209" s="85"/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T209" s="17" t="s">
        <v>273</v>
      </c>
      <c r="AU209" s="17" t="s">
        <v>76</v>
      </c>
    </row>
    <row r="210" s="2" customFormat="1" ht="16.5" customHeight="1">
      <c r="A210" s="38"/>
      <c r="B210" s="39"/>
      <c r="C210" s="206" t="s">
        <v>723</v>
      </c>
      <c r="D210" s="206" t="s">
        <v>267</v>
      </c>
      <c r="E210" s="207" t="s">
        <v>724</v>
      </c>
      <c r="F210" s="208" t="s">
        <v>725</v>
      </c>
      <c r="G210" s="209" t="s">
        <v>302</v>
      </c>
      <c r="H210" s="210">
        <v>41.994999999999997</v>
      </c>
      <c r="I210" s="211"/>
      <c r="J210" s="212">
        <f>ROUND(I210*H210,2)</f>
        <v>0</v>
      </c>
      <c r="K210" s="208" t="s">
        <v>271</v>
      </c>
      <c r="L210" s="44"/>
      <c r="M210" s="213" t="s">
        <v>19</v>
      </c>
      <c r="N210" s="214" t="s">
        <v>40</v>
      </c>
      <c r="O210" s="84"/>
      <c r="P210" s="215">
        <f>O210*H210</f>
        <v>0</v>
      </c>
      <c r="Q210" s="215">
        <v>1.0383</v>
      </c>
      <c r="R210" s="215">
        <f>Q210*H210</f>
        <v>43.6034085</v>
      </c>
      <c r="S210" s="215">
        <v>0</v>
      </c>
      <c r="T210" s="216">
        <f>S210*H210</f>
        <v>0</v>
      </c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R210" s="217" t="s">
        <v>265</v>
      </c>
      <c r="AT210" s="217" t="s">
        <v>267</v>
      </c>
      <c r="AU210" s="217" t="s">
        <v>76</v>
      </c>
      <c r="AY210" s="17" t="s">
        <v>266</v>
      </c>
      <c r="BE210" s="218">
        <f>IF(N210="základní",J210,0)</f>
        <v>0</v>
      </c>
      <c r="BF210" s="218">
        <f>IF(N210="snížená",J210,0)</f>
        <v>0</v>
      </c>
      <c r="BG210" s="218">
        <f>IF(N210="zákl. přenesená",J210,0)</f>
        <v>0</v>
      </c>
      <c r="BH210" s="218">
        <f>IF(N210="sníž. přenesená",J210,0)</f>
        <v>0</v>
      </c>
      <c r="BI210" s="218">
        <f>IF(N210="nulová",J210,0)</f>
        <v>0</v>
      </c>
      <c r="BJ210" s="17" t="s">
        <v>76</v>
      </c>
      <c r="BK210" s="218">
        <f>ROUND(I210*H210,2)</f>
        <v>0</v>
      </c>
      <c r="BL210" s="17" t="s">
        <v>265</v>
      </c>
      <c r="BM210" s="217" t="s">
        <v>726</v>
      </c>
    </row>
    <row r="211" s="2" customFormat="1">
      <c r="A211" s="38"/>
      <c r="B211" s="39"/>
      <c r="C211" s="40"/>
      <c r="D211" s="219" t="s">
        <v>273</v>
      </c>
      <c r="E211" s="40"/>
      <c r="F211" s="220" t="s">
        <v>727</v>
      </c>
      <c r="G211" s="40"/>
      <c r="H211" s="40"/>
      <c r="I211" s="221"/>
      <c r="J211" s="40"/>
      <c r="K211" s="40"/>
      <c r="L211" s="44"/>
      <c r="M211" s="222"/>
      <c r="N211" s="223"/>
      <c r="O211" s="84"/>
      <c r="P211" s="84"/>
      <c r="Q211" s="84"/>
      <c r="R211" s="84"/>
      <c r="S211" s="84"/>
      <c r="T211" s="85"/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T211" s="17" t="s">
        <v>273</v>
      </c>
      <c r="AU211" s="17" t="s">
        <v>76</v>
      </c>
    </row>
    <row r="212" s="12" customFormat="1">
      <c r="A212" s="12"/>
      <c r="B212" s="224"/>
      <c r="C212" s="225"/>
      <c r="D212" s="226" t="s">
        <v>275</v>
      </c>
      <c r="E212" s="227" t="s">
        <v>728</v>
      </c>
      <c r="F212" s="228" t="s">
        <v>729</v>
      </c>
      <c r="G212" s="225"/>
      <c r="H212" s="229">
        <v>41.994999999999997</v>
      </c>
      <c r="I212" s="230"/>
      <c r="J212" s="225"/>
      <c r="K212" s="225"/>
      <c r="L212" s="231"/>
      <c r="M212" s="236"/>
      <c r="N212" s="237"/>
      <c r="O212" s="237"/>
      <c r="P212" s="237"/>
      <c r="Q212" s="237"/>
      <c r="R212" s="237"/>
      <c r="S212" s="237"/>
      <c r="T212" s="238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T212" s="235" t="s">
        <v>275</v>
      </c>
      <c r="AU212" s="235" t="s">
        <v>76</v>
      </c>
      <c r="AV212" s="12" t="s">
        <v>78</v>
      </c>
      <c r="AW212" s="12" t="s">
        <v>31</v>
      </c>
      <c r="AX212" s="12" t="s">
        <v>76</v>
      </c>
      <c r="AY212" s="235" t="s">
        <v>266</v>
      </c>
    </row>
    <row r="213" s="2" customFormat="1" ht="16.5" customHeight="1">
      <c r="A213" s="38"/>
      <c r="B213" s="39"/>
      <c r="C213" s="239" t="s">
        <v>730</v>
      </c>
      <c r="D213" s="239" t="s">
        <v>299</v>
      </c>
      <c r="E213" s="240" t="s">
        <v>731</v>
      </c>
      <c r="F213" s="241" t="s">
        <v>732</v>
      </c>
      <c r="G213" s="242" t="s">
        <v>391</v>
      </c>
      <c r="H213" s="243">
        <v>4.1459999999999999</v>
      </c>
      <c r="I213" s="244"/>
      <c r="J213" s="245">
        <f>ROUND(I213*H213,2)</f>
        <v>0</v>
      </c>
      <c r="K213" s="241" t="s">
        <v>271</v>
      </c>
      <c r="L213" s="246"/>
      <c r="M213" s="247" t="s">
        <v>19</v>
      </c>
      <c r="N213" s="248" t="s">
        <v>40</v>
      </c>
      <c r="O213" s="84"/>
      <c r="P213" s="215">
        <f>O213*H213</f>
        <v>0</v>
      </c>
      <c r="Q213" s="215">
        <v>0.00029999999999999997</v>
      </c>
      <c r="R213" s="215">
        <f>Q213*H213</f>
        <v>0.0012437999999999998</v>
      </c>
      <c r="S213" s="215">
        <v>0</v>
      </c>
      <c r="T213" s="216">
        <f>S213*H213</f>
        <v>0</v>
      </c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R213" s="217" t="s">
        <v>303</v>
      </c>
      <c r="AT213" s="217" t="s">
        <v>299</v>
      </c>
      <c r="AU213" s="217" t="s">
        <v>76</v>
      </c>
      <c r="AY213" s="17" t="s">
        <v>266</v>
      </c>
      <c r="BE213" s="218">
        <f>IF(N213="základní",J213,0)</f>
        <v>0</v>
      </c>
      <c r="BF213" s="218">
        <f>IF(N213="snížená",J213,0)</f>
        <v>0</v>
      </c>
      <c r="BG213" s="218">
        <f>IF(N213="zákl. přenesená",J213,0)</f>
        <v>0</v>
      </c>
      <c r="BH213" s="218">
        <f>IF(N213="sníž. přenesená",J213,0)</f>
        <v>0</v>
      </c>
      <c r="BI213" s="218">
        <f>IF(N213="nulová",J213,0)</f>
        <v>0</v>
      </c>
      <c r="BJ213" s="17" t="s">
        <v>76</v>
      </c>
      <c r="BK213" s="218">
        <f>ROUND(I213*H213,2)</f>
        <v>0</v>
      </c>
      <c r="BL213" s="17" t="s">
        <v>265</v>
      </c>
      <c r="BM213" s="217" t="s">
        <v>733</v>
      </c>
    </row>
    <row r="214" s="2" customFormat="1">
      <c r="A214" s="38"/>
      <c r="B214" s="39"/>
      <c r="C214" s="40"/>
      <c r="D214" s="219" t="s">
        <v>273</v>
      </c>
      <c r="E214" s="40"/>
      <c r="F214" s="220" t="s">
        <v>734</v>
      </c>
      <c r="G214" s="40"/>
      <c r="H214" s="40"/>
      <c r="I214" s="221"/>
      <c r="J214" s="40"/>
      <c r="K214" s="40"/>
      <c r="L214" s="44"/>
      <c r="M214" s="222"/>
      <c r="N214" s="223"/>
      <c r="O214" s="84"/>
      <c r="P214" s="84"/>
      <c r="Q214" s="84"/>
      <c r="R214" s="84"/>
      <c r="S214" s="84"/>
      <c r="T214" s="85"/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T214" s="17" t="s">
        <v>273</v>
      </c>
      <c r="AU214" s="17" t="s">
        <v>76</v>
      </c>
    </row>
    <row r="215" s="11" customFormat="1" ht="25.92" customHeight="1">
      <c r="A215" s="11"/>
      <c r="B215" s="192"/>
      <c r="C215" s="193"/>
      <c r="D215" s="194" t="s">
        <v>68</v>
      </c>
      <c r="E215" s="195" t="s">
        <v>312</v>
      </c>
      <c r="F215" s="195" t="s">
        <v>735</v>
      </c>
      <c r="G215" s="193"/>
      <c r="H215" s="193"/>
      <c r="I215" s="196"/>
      <c r="J215" s="197">
        <f>BK215</f>
        <v>0</v>
      </c>
      <c r="K215" s="193"/>
      <c r="L215" s="198"/>
      <c r="M215" s="199"/>
      <c r="N215" s="200"/>
      <c r="O215" s="200"/>
      <c r="P215" s="201">
        <f>SUM(P216:P267)</f>
        <v>0</v>
      </c>
      <c r="Q215" s="200"/>
      <c r="R215" s="201">
        <f>SUM(R216:R267)</f>
        <v>160.52726499000002</v>
      </c>
      <c r="S215" s="200"/>
      <c r="T215" s="202">
        <f>SUM(T216:T267)</f>
        <v>0</v>
      </c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R215" s="203" t="s">
        <v>265</v>
      </c>
      <c r="AT215" s="204" t="s">
        <v>68</v>
      </c>
      <c r="AU215" s="204" t="s">
        <v>69</v>
      </c>
      <c r="AY215" s="203" t="s">
        <v>266</v>
      </c>
      <c r="BK215" s="205">
        <f>SUM(BK216:BK267)</f>
        <v>0</v>
      </c>
    </row>
    <row r="216" s="2" customFormat="1" ht="16.5" customHeight="1">
      <c r="A216" s="38"/>
      <c r="B216" s="39"/>
      <c r="C216" s="206" t="s">
        <v>736</v>
      </c>
      <c r="D216" s="206" t="s">
        <v>267</v>
      </c>
      <c r="E216" s="207" t="s">
        <v>737</v>
      </c>
      <c r="F216" s="208" t="s">
        <v>738</v>
      </c>
      <c r="G216" s="209" t="s">
        <v>341</v>
      </c>
      <c r="H216" s="210">
        <v>421</v>
      </c>
      <c r="I216" s="211"/>
      <c r="J216" s="212">
        <f>ROUND(I216*H216,2)</f>
        <v>0</v>
      </c>
      <c r="K216" s="208" t="s">
        <v>271</v>
      </c>
      <c r="L216" s="44"/>
      <c r="M216" s="213" t="s">
        <v>19</v>
      </c>
      <c r="N216" s="214" t="s">
        <v>40</v>
      </c>
      <c r="O216" s="84"/>
      <c r="P216" s="215">
        <f>O216*H216</f>
        <v>0</v>
      </c>
      <c r="Q216" s="215">
        <v>0.00132</v>
      </c>
      <c r="R216" s="215">
        <f>Q216*H216</f>
        <v>0.55571999999999999</v>
      </c>
      <c r="S216" s="215">
        <v>0</v>
      </c>
      <c r="T216" s="216">
        <f>S216*H216</f>
        <v>0</v>
      </c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R216" s="217" t="s">
        <v>265</v>
      </c>
      <c r="AT216" s="217" t="s">
        <v>267</v>
      </c>
      <c r="AU216" s="217" t="s">
        <v>76</v>
      </c>
      <c r="AY216" s="17" t="s">
        <v>266</v>
      </c>
      <c r="BE216" s="218">
        <f>IF(N216="základní",J216,0)</f>
        <v>0</v>
      </c>
      <c r="BF216" s="218">
        <f>IF(N216="snížená",J216,0)</f>
        <v>0</v>
      </c>
      <c r="BG216" s="218">
        <f>IF(N216="zákl. přenesená",J216,0)</f>
        <v>0</v>
      </c>
      <c r="BH216" s="218">
        <f>IF(N216="sníž. přenesená",J216,0)</f>
        <v>0</v>
      </c>
      <c r="BI216" s="218">
        <f>IF(N216="nulová",J216,0)</f>
        <v>0</v>
      </c>
      <c r="BJ216" s="17" t="s">
        <v>76</v>
      </c>
      <c r="BK216" s="218">
        <f>ROUND(I216*H216,2)</f>
        <v>0</v>
      </c>
      <c r="BL216" s="17" t="s">
        <v>265</v>
      </c>
      <c r="BM216" s="217" t="s">
        <v>739</v>
      </c>
    </row>
    <row r="217" s="2" customFormat="1">
      <c r="A217" s="38"/>
      <c r="B217" s="39"/>
      <c r="C217" s="40"/>
      <c r="D217" s="219" t="s">
        <v>273</v>
      </c>
      <c r="E217" s="40"/>
      <c r="F217" s="220" t="s">
        <v>740</v>
      </c>
      <c r="G217" s="40"/>
      <c r="H217" s="40"/>
      <c r="I217" s="221"/>
      <c r="J217" s="40"/>
      <c r="K217" s="40"/>
      <c r="L217" s="44"/>
      <c r="M217" s="222"/>
      <c r="N217" s="223"/>
      <c r="O217" s="84"/>
      <c r="P217" s="84"/>
      <c r="Q217" s="84"/>
      <c r="R217" s="84"/>
      <c r="S217" s="84"/>
      <c r="T217" s="85"/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T217" s="17" t="s">
        <v>273</v>
      </c>
      <c r="AU217" s="17" t="s">
        <v>76</v>
      </c>
    </row>
    <row r="218" s="2" customFormat="1" ht="16.5" customHeight="1">
      <c r="A218" s="38"/>
      <c r="B218" s="39"/>
      <c r="C218" s="239" t="s">
        <v>741</v>
      </c>
      <c r="D218" s="239" t="s">
        <v>299</v>
      </c>
      <c r="E218" s="240" t="s">
        <v>742</v>
      </c>
      <c r="F218" s="241" t="s">
        <v>743</v>
      </c>
      <c r="G218" s="242" t="s">
        <v>341</v>
      </c>
      <c r="H218" s="243">
        <v>421</v>
      </c>
      <c r="I218" s="244"/>
      <c r="J218" s="245">
        <f>ROUND(I218*H218,2)</f>
        <v>0</v>
      </c>
      <c r="K218" s="241" t="s">
        <v>271</v>
      </c>
      <c r="L218" s="246"/>
      <c r="M218" s="247" t="s">
        <v>19</v>
      </c>
      <c r="N218" s="248" t="s">
        <v>40</v>
      </c>
      <c r="O218" s="84"/>
      <c r="P218" s="215">
        <f>O218*H218</f>
        <v>0</v>
      </c>
      <c r="Q218" s="215">
        <v>0.00013999999999999999</v>
      </c>
      <c r="R218" s="215">
        <f>Q218*H218</f>
        <v>0.058939999999999992</v>
      </c>
      <c r="S218" s="215">
        <v>0</v>
      </c>
      <c r="T218" s="216">
        <f>S218*H218</f>
        <v>0</v>
      </c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R218" s="217" t="s">
        <v>303</v>
      </c>
      <c r="AT218" s="217" t="s">
        <v>299</v>
      </c>
      <c r="AU218" s="217" t="s">
        <v>76</v>
      </c>
      <c r="AY218" s="17" t="s">
        <v>266</v>
      </c>
      <c r="BE218" s="218">
        <f>IF(N218="základní",J218,0)</f>
        <v>0</v>
      </c>
      <c r="BF218" s="218">
        <f>IF(N218="snížená",J218,0)</f>
        <v>0</v>
      </c>
      <c r="BG218" s="218">
        <f>IF(N218="zákl. přenesená",J218,0)</f>
        <v>0</v>
      </c>
      <c r="BH218" s="218">
        <f>IF(N218="sníž. přenesená",J218,0)</f>
        <v>0</v>
      </c>
      <c r="BI218" s="218">
        <f>IF(N218="nulová",J218,0)</f>
        <v>0</v>
      </c>
      <c r="BJ218" s="17" t="s">
        <v>76</v>
      </c>
      <c r="BK218" s="218">
        <f>ROUND(I218*H218,2)</f>
        <v>0</v>
      </c>
      <c r="BL218" s="17" t="s">
        <v>265</v>
      </c>
      <c r="BM218" s="217" t="s">
        <v>744</v>
      </c>
    </row>
    <row r="219" s="2" customFormat="1">
      <c r="A219" s="38"/>
      <c r="B219" s="39"/>
      <c r="C219" s="40"/>
      <c r="D219" s="219" t="s">
        <v>273</v>
      </c>
      <c r="E219" s="40"/>
      <c r="F219" s="220" t="s">
        <v>745</v>
      </c>
      <c r="G219" s="40"/>
      <c r="H219" s="40"/>
      <c r="I219" s="221"/>
      <c r="J219" s="40"/>
      <c r="K219" s="40"/>
      <c r="L219" s="44"/>
      <c r="M219" s="222"/>
      <c r="N219" s="223"/>
      <c r="O219" s="84"/>
      <c r="P219" s="84"/>
      <c r="Q219" s="84"/>
      <c r="R219" s="84"/>
      <c r="S219" s="84"/>
      <c r="T219" s="85"/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T219" s="17" t="s">
        <v>273</v>
      </c>
      <c r="AU219" s="17" t="s">
        <v>76</v>
      </c>
    </row>
    <row r="220" s="2" customFormat="1" ht="16.5" customHeight="1">
      <c r="A220" s="38"/>
      <c r="B220" s="39"/>
      <c r="C220" s="206" t="s">
        <v>746</v>
      </c>
      <c r="D220" s="206" t="s">
        <v>267</v>
      </c>
      <c r="E220" s="207" t="s">
        <v>747</v>
      </c>
      <c r="F220" s="208" t="s">
        <v>748</v>
      </c>
      <c r="G220" s="209" t="s">
        <v>293</v>
      </c>
      <c r="H220" s="210">
        <v>462.185</v>
      </c>
      <c r="I220" s="211"/>
      <c r="J220" s="212">
        <f>ROUND(I220*H220,2)</f>
        <v>0</v>
      </c>
      <c r="K220" s="208" t="s">
        <v>271</v>
      </c>
      <c r="L220" s="44"/>
      <c r="M220" s="213" t="s">
        <v>19</v>
      </c>
      <c r="N220" s="214" t="s">
        <v>40</v>
      </c>
      <c r="O220" s="84"/>
      <c r="P220" s="215">
        <f>O220*H220</f>
        <v>0</v>
      </c>
      <c r="Q220" s="215">
        <v>0</v>
      </c>
      <c r="R220" s="215">
        <f>Q220*H220</f>
        <v>0</v>
      </c>
      <c r="S220" s="215">
        <v>0</v>
      </c>
      <c r="T220" s="216">
        <f>S220*H220</f>
        <v>0</v>
      </c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R220" s="217" t="s">
        <v>265</v>
      </c>
      <c r="AT220" s="217" t="s">
        <v>267</v>
      </c>
      <c r="AU220" s="217" t="s">
        <v>76</v>
      </c>
      <c r="AY220" s="17" t="s">
        <v>266</v>
      </c>
      <c r="BE220" s="218">
        <f>IF(N220="základní",J220,0)</f>
        <v>0</v>
      </c>
      <c r="BF220" s="218">
        <f>IF(N220="snížená",J220,0)</f>
        <v>0</v>
      </c>
      <c r="BG220" s="218">
        <f>IF(N220="zákl. přenesená",J220,0)</f>
        <v>0</v>
      </c>
      <c r="BH220" s="218">
        <f>IF(N220="sníž. přenesená",J220,0)</f>
        <v>0</v>
      </c>
      <c r="BI220" s="218">
        <f>IF(N220="nulová",J220,0)</f>
        <v>0</v>
      </c>
      <c r="BJ220" s="17" t="s">
        <v>76</v>
      </c>
      <c r="BK220" s="218">
        <f>ROUND(I220*H220,2)</f>
        <v>0</v>
      </c>
      <c r="BL220" s="17" t="s">
        <v>265</v>
      </c>
      <c r="BM220" s="217" t="s">
        <v>749</v>
      </c>
    </row>
    <row r="221" s="2" customFormat="1">
      <c r="A221" s="38"/>
      <c r="B221" s="39"/>
      <c r="C221" s="40"/>
      <c r="D221" s="219" t="s">
        <v>273</v>
      </c>
      <c r="E221" s="40"/>
      <c r="F221" s="220" t="s">
        <v>750</v>
      </c>
      <c r="G221" s="40"/>
      <c r="H221" s="40"/>
      <c r="I221" s="221"/>
      <c r="J221" s="40"/>
      <c r="K221" s="40"/>
      <c r="L221" s="44"/>
      <c r="M221" s="222"/>
      <c r="N221" s="223"/>
      <c r="O221" s="84"/>
      <c r="P221" s="84"/>
      <c r="Q221" s="84"/>
      <c r="R221" s="84"/>
      <c r="S221" s="84"/>
      <c r="T221" s="85"/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T221" s="17" t="s">
        <v>273</v>
      </c>
      <c r="AU221" s="17" t="s">
        <v>76</v>
      </c>
    </row>
    <row r="222" s="12" customFormat="1">
      <c r="A222" s="12"/>
      <c r="B222" s="224"/>
      <c r="C222" s="225"/>
      <c r="D222" s="226" t="s">
        <v>275</v>
      </c>
      <c r="E222" s="227" t="s">
        <v>751</v>
      </c>
      <c r="F222" s="228" t="s">
        <v>752</v>
      </c>
      <c r="G222" s="225"/>
      <c r="H222" s="229">
        <v>451.685</v>
      </c>
      <c r="I222" s="230"/>
      <c r="J222" s="225"/>
      <c r="K222" s="225"/>
      <c r="L222" s="231"/>
      <c r="M222" s="236"/>
      <c r="N222" s="237"/>
      <c r="O222" s="237"/>
      <c r="P222" s="237"/>
      <c r="Q222" s="237"/>
      <c r="R222" s="237"/>
      <c r="S222" s="237"/>
      <c r="T222" s="238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T222" s="235" t="s">
        <v>275</v>
      </c>
      <c r="AU222" s="235" t="s">
        <v>76</v>
      </c>
      <c r="AV222" s="12" t="s">
        <v>78</v>
      </c>
      <c r="AW222" s="12" t="s">
        <v>31</v>
      </c>
      <c r="AX222" s="12" t="s">
        <v>69</v>
      </c>
      <c r="AY222" s="235" t="s">
        <v>266</v>
      </c>
    </row>
    <row r="223" s="12" customFormat="1">
      <c r="A223" s="12"/>
      <c r="B223" s="224"/>
      <c r="C223" s="225"/>
      <c r="D223" s="226" t="s">
        <v>275</v>
      </c>
      <c r="E223" s="227" t="s">
        <v>415</v>
      </c>
      <c r="F223" s="228" t="s">
        <v>753</v>
      </c>
      <c r="G223" s="225"/>
      <c r="H223" s="229">
        <v>10.5</v>
      </c>
      <c r="I223" s="230"/>
      <c r="J223" s="225"/>
      <c r="K223" s="225"/>
      <c r="L223" s="231"/>
      <c r="M223" s="236"/>
      <c r="N223" s="237"/>
      <c r="O223" s="237"/>
      <c r="P223" s="237"/>
      <c r="Q223" s="237"/>
      <c r="R223" s="237"/>
      <c r="S223" s="237"/>
      <c r="T223" s="238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T223" s="235" t="s">
        <v>275</v>
      </c>
      <c r="AU223" s="235" t="s">
        <v>76</v>
      </c>
      <c r="AV223" s="12" t="s">
        <v>78</v>
      </c>
      <c r="AW223" s="12" t="s">
        <v>31</v>
      </c>
      <c r="AX223" s="12" t="s">
        <v>69</v>
      </c>
      <c r="AY223" s="235" t="s">
        <v>266</v>
      </c>
    </row>
    <row r="224" s="12" customFormat="1">
      <c r="A224" s="12"/>
      <c r="B224" s="224"/>
      <c r="C224" s="225"/>
      <c r="D224" s="226" t="s">
        <v>275</v>
      </c>
      <c r="E224" s="227" t="s">
        <v>754</v>
      </c>
      <c r="F224" s="228" t="s">
        <v>755</v>
      </c>
      <c r="G224" s="225"/>
      <c r="H224" s="229">
        <v>462.185</v>
      </c>
      <c r="I224" s="230"/>
      <c r="J224" s="225"/>
      <c r="K224" s="225"/>
      <c r="L224" s="231"/>
      <c r="M224" s="236"/>
      <c r="N224" s="237"/>
      <c r="O224" s="237"/>
      <c r="P224" s="237"/>
      <c r="Q224" s="237"/>
      <c r="R224" s="237"/>
      <c r="S224" s="237"/>
      <c r="T224" s="238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T224" s="235" t="s">
        <v>275</v>
      </c>
      <c r="AU224" s="235" t="s">
        <v>76</v>
      </c>
      <c r="AV224" s="12" t="s">
        <v>78</v>
      </c>
      <c r="AW224" s="12" t="s">
        <v>31</v>
      </c>
      <c r="AX224" s="12" t="s">
        <v>76</v>
      </c>
      <c r="AY224" s="235" t="s">
        <v>266</v>
      </c>
    </row>
    <row r="225" s="2" customFormat="1" ht="16.5" customHeight="1">
      <c r="A225" s="38"/>
      <c r="B225" s="39"/>
      <c r="C225" s="206" t="s">
        <v>756</v>
      </c>
      <c r="D225" s="206" t="s">
        <v>267</v>
      </c>
      <c r="E225" s="207" t="s">
        <v>757</v>
      </c>
      <c r="F225" s="208" t="s">
        <v>758</v>
      </c>
      <c r="G225" s="209" t="s">
        <v>391</v>
      </c>
      <c r="H225" s="210">
        <v>904.48599999999999</v>
      </c>
      <c r="I225" s="211"/>
      <c r="J225" s="212">
        <f>ROUND(I225*H225,2)</f>
        <v>0</v>
      </c>
      <c r="K225" s="208" t="s">
        <v>271</v>
      </c>
      <c r="L225" s="44"/>
      <c r="M225" s="213" t="s">
        <v>19</v>
      </c>
      <c r="N225" s="214" t="s">
        <v>40</v>
      </c>
      <c r="O225" s="84"/>
      <c r="P225" s="215">
        <f>O225*H225</f>
        <v>0</v>
      </c>
      <c r="Q225" s="215">
        <v>0.041739999999999999</v>
      </c>
      <c r="R225" s="215">
        <f>Q225*H225</f>
        <v>37.753245639999996</v>
      </c>
      <c r="S225" s="215">
        <v>0</v>
      </c>
      <c r="T225" s="216">
        <f>S225*H225</f>
        <v>0</v>
      </c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R225" s="217" t="s">
        <v>265</v>
      </c>
      <c r="AT225" s="217" t="s">
        <v>267</v>
      </c>
      <c r="AU225" s="217" t="s">
        <v>76</v>
      </c>
      <c r="AY225" s="17" t="s">
        <v>266</v>
      </c>
      <c r="BE225" s="218">
        <f>IF(N225="základní",J225,0)</f>
        <v>0</v>
      </c>
      <c r="BF225" s="218">
        <f>IF(N225="snížená",J225,0)</f>
        <v>0</v>
      </c>
      <c r="BG225" s="218">
        <f>IF(N225="zákl. přenesená",J225,0)</f>
        <v>0</v>
      </c>
      <c r="BH225" s="218">
        <f>IF(N225="sníž. přenesená",J225,0)</f>
        <v>0</v>
      </c>
      <c r="BI225" s="218">
        <f>IF(N225="nulová",J225,0)</f>
        <v>0</v>
      </c>
      <c r="BJ225" s="17" t="s">
        <v>76</v>
      </c>
      <c r="BK225" s="218">
        <f>ROUND(I225*H225,2)</f>
        <v>0</v>
      </c>
      <c r="BL225" s="17" t="s">
        <v>265</v>
      </c>
      <c r="BM225" s="217" t="s">
        <v>759</v>
      </c>
    </row>
    <row r="226" s="2" customFormat="1">
      <c r="A226" s="38"/>
      <c r="B226" s="39"/>
      <c r="C226" s="40"/>
      <c r="D226" s="219" t="s">
        <v>273</v>
      </c>
      <c r="E226" s="40"/>
      <c r="F226" s="220" t="s">
        <v>760</v>
      </c>
      <c r="G226" s="40"/>
      <c r="H226" s="40"/>
      <c r="I226" s="221"/>
      <c r="J226" s="40"/>
      <c r="K226" s="40"/>
      <c r="L226" s="44"/>
      <c r="M226" s="222"/>
      <c r="N226" s="223"/>
      <c r="O226" s="84"/>
      <c r="P226" s="84"/>
      <c r="Q226" s="84"/>
      <c r="R226" s="84"/>
      <c r="S226" s="84"/>
      <c r="T226" s="85"/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T226" s="17" t="s">
        <v>273</v>
      </c>
      <c r="AU226" s="17" t="s">
        <v>76</v>
      </c>
    </row>
    <row r="227" s="12" customFormat="1">
      <c r="A227" s="12"/>
      <c r="B227" s="224"/>
      <c r="C227" s="225"/>
      <c r="D227" s="226" t="s">
        <v>275</v>
      </c>
      <c r="E227" s="227" t="s">
        <v>761</v>
      </c>
      <c r="F227" s="228" t="s">
        <v>762</v>
      </c>
      <c r="G227" s="225"/>
      <c r="H227" s="229">
        <v>904.48599999999999</v>
      </c>
      <c r="I227" s="230"/>
      <c r="J227" s="225"/>
      <c r="K227" s="225"/>
      <c r="L227" s="231"/>
      <c r="M227" s="236"/>
      <c r="N227" s="237"/>
      <c r="O227" s="237"/>
      <c r="P227" s="237"/>
      <c r="Q227" s="237"/>
      <c r="R227" s="237"/>
      <c r="S227" s="237"/>
      <c r="T227" s="238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T227" s="235" t="s">
        <v>275</v>
      </c>
      <c r="AU227" s="235" t="s">
        <v>76</v>
      </c>
      <c r="AV227" s="12" t="s">
        <v>78</v>
      </c>
      <c r="AW227" s="12" t="s">
        <v>31</v>
      </c>
      <c r="AX227" s="12" t="s">
        <v>76</v>
      </c>
      <c r="AY227" s="235" t="s">
        <v>266</v>
      </c>
    </row>
    <row r="228" s="2" customFormat="1" ht="16.5" customHeight="1">
      <c r="A228" s="38"/>
      <c r="B228" s="39"/>
      <c r="C228" s="206" t="s">
        <v>763</v>
      </c>
      <c r="D228" s="206" t="s">
        <v>267</v>
      </c>
      <c r="E228" s="207" t="s">
        <v>764</v>
      </c>
      <c r="F228" s="208" t="s">
        <v>765</v>
      </c>
      <c r="G228" s="209" t="s">
        <v>391</v>
      </c>
      <c r="H228" s="210">
        <v>904.48599999999999</v>
      </c>
      <c r="I228" s="211"/>
      <c r="J228" s="212">
        <f>ROUND(I228*H228,2)</f>
        <v>0</v>
      </c>
      <c r="K228" s="208" t="s">
        <v>271</v>
      </c>
      <c r="L228" s="44"/>
      <c r="M228" s="213" t="s">
        <v>19</v>
      </c>
      <c r="N228" s="214" t="s">
        <v>40</v>
      </c>
      <c r="O228" s="84"/>
      <c r="P228" s="215">
        <f>O228*H228</f>
        <v>0</v>
      </c>
      <c r="Q228" s="215">
        <v>2.0000000000000002E-05</v>
      </c>
      <c r="R228" s="215">
        <f>Q228*H228</f>
        <v>0.01808972</v>
      </c>
      <c r="S228" s="215">
        <v>0</v>
      </c>
      <c r="T228" s="216">
        <f>S228*H228</f>
        <v>0</v>
      </c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R228" s="217" t="s">
        <v>265</v>
      </c>
      <c r="AT228" s="217" t="s">
        <v>267</v>
      </c>
      <c r="AU228" s="217" t="s">
        <v>76</v>
      </c>
      <c r="AY228" s="17" t="s">
        <v>266</v>
      </c>
      <c r="BE228" s="218">
        <f>IF(N228="základní",J228,0)</f>
        <v>0</v>
      </c>
      <c r="BF228" s="218">
        <f>IF(N228="snížená",J228,0)</f>
        <v>0</v>
      </c>
      <c r="BG228" s="218">
        <f>IF(N228="zákl. přenesená",J228,0)</f>
        <v>0</v>
      </c>
      <c r="BH228" s="218">
        <f>IF(N228="sníž. přenesená",J228,0)</f>
        <v>0</v>
      </c>
      <c r="BI228" s="218">
        <f>IF(N228="nulová",J228,0)</f>
        <v>0</v>
      </c>
      <c r="BJ228" s="17" t="s">
        <v>76</v>
      </c>
      <c r="BK228" s="218">
        <f>ROUND(I228*H228,2)</f>
        <v>0</v>
      </c>
      <c r="BL228" s="17" t="s">
        <v>265</v>
      </c>
      <c r="BM228" s="217" t="s">
        <v>766</v>
      </c>
    </row>
    <row r="229" s="2" customFormat="1">
      <c r="A229" s="38"/>
      <c r="B229" s="39"/>
      <c r="C229" s="40"/>
      <c r="D229" s="219" t="s">
        <v>273</v>
      </c>
      <c r="E229" s="40"/>
      <c r="F229" s="220" t="s">
        <v>767</v>
      </c>
      <c r="G229" s="40"/>
      <c r="H229" s="40"/>
      <c r="I229" s="221"/>
      <c r="J229" s="40"/>
      <c r="K229" s="40"/>
      <c r="L229" s="44"/>
      <c r="M229" s="222"/>
      <c r="N229" s="223"/>
      <c r="O229" s="84"/>
      <c r="P229" s="84"/>
      <c r="Q229" s="84"/>
      <c r="R229" s="84"/>
      <c r="S229" s="84"/>
      <c r="T229" s="85"/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T229" s="17" t="s">
        <v>273</v>
      </c>
      <c r="AU229" s="17" t="s">
        <v>76</v>
      </c>
    </row>
    <row r="230" s="2" customFormat="1" ht="16.5" customHeight="1">
      <c r="A230" s="38"/>
      <c r="B230" s="39"/>
      <c r="C230" s="206" t="s">
        <v>768</v>
      </c>
      <c r="D230" s="206" t="s">
        <v>267</v>
      </c>
      <c r="E230" s="207" t="s">
        <v>769</v>
      </c>
      <c r="F230" s="208" t="s">
        <v>770</v>
      </c>
      <c r="G230" s="209" t="s">
        <v>302</v>
      </c>
      <c r="H230" s="210">
        <v>67.753</v>
      </c>
      <c r="I230" s="211"/>
      <c r="J230" s="212">
        <f>ROUND(I230*H230,2)</f>
        <v>0</v>
      </c>
      <c r="K230" s="208" t="s">
        <v>271</v>
      </c>
      <c r="L230" s="44"/>
      <c r="M230" s="213" t="s">
        <v>19</v>
      </c>
      <c r="N230" s="214" t="s">
        <v>40</v>
      </c>
      <c r="O230" s="84"/>
      <c r="P230" s="215">
        <f>O230*H230</f>
        <v>0</v>
      </c>
      <c r="Q230" s="215">
        <v>1.04877</v>
      </c>
      <c r="R230" s="215">
        <f>Q230*H230</f>
        <v>71.057313809999997</v>
      </c>
      <c r="S230" s="215">
        <v>0</v>
      </c>
      <c r="T230" s="216">
        <f>S230*H230</f>
        <v>0</v>
      </c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R230" s="217" t="s">
        <v>265</v>
      </c>
      <c r="AT230" s="217" t="s">
        <v>267</v>
      </c>
      <c r="AU230" s="217" t="s">
        <v>76</v>
      </c>
      <c r="AY230" s="17" t="s">
        <v>266</v>
      </c>
      <c r="BE230" s="218">
        <f>IF(N230="základní",J230,0)</f>
        <v>0</v>
      </c>
      <c r="BF230" s="218">
        <f>IF(N230="snížená",J230,0)</f>
        <v>0</v>
      </c>
      <c r="BG230" s="218">
        <f>IF(N230="zákl. přenesená",J230,0)</f>
        <v>0</v>
      </c>
      <c r="BH230" s="218">
        <f>IF(N230="sníž. přenesená",J230,0)</f>
        <v>0</v>
      </c>
      <c r="BI230" s="218">
        <f>IF(N230="nulová",J230,0)</f>
        <v>0</v>
      </c>
      <c r="BJ230" s="17" t="s">
        <v>76</v>
      </c>
      <c r="BK230" s="218">
        <f>ROUND(I230*H230,2)</f>
        <v>0</v>
      </c>
      <c r="BL230" s="17" t="s">
        <v>265</v>
      </c>
      <c r="BM230" s="217" t="s">
        <v>771</v>
      </c>
    </row>
    <row r="231" s="2" customFormat="1">
      <c r="A231" s="38"/>
      <c r="B231" s="39"/>
      <c r="C231" s="40"/>
      <c r="D231" s="219" t="s">
        <v>273</v>
      </c>
      <c r="E231" s="40"/>
      <c r="F231" s="220" t="s">
        <v>772</v>
      </c>
      <c r="G231" s="40"/>
      <c r="H231" s="40"/>
      <c r="I231" s="221"/>
      <c r="J231" s="40"/>
      <c r="K231" s="40"/>
      <c r="L231" s="44"/>
      <c r="M231" s="222"/>
      <c r="N231" s="223"/>
      <c r="O231" s="84"/>
      <c r="P231" s="84"/>
      <c r="Q231" s="84"/>
      <c r="R231" s="84"/>
      <c r="S231" s="84"/>
      <c r="T231" s="85"/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T231" s="17" t="s">
        <v>273</v>
      </c>
      <c r="AU231" s="17" t="s">
        <v>76</v>
      </c>
    </row>
    <row r="232" s="12" customFormat="1">
      <c r="A232" s="12"/>
      <c r="B232" s="224"/>
      <c r="C232" s="225"/>
      <c r="D232" s="226" t="s">
        <v>275</v>
      </c>
      <c r="E232" s="227" t="s">
        <v>773</v>
      </c>
      <c r="F232" s="228" t="s">
        <v>774</v>
      </c>
      <c r="G232" s="225"/>
      <c r="H232" s="229">
        <v>67.753</v>
      </c>
      <c r="I232" s="230"/>
      <c r="J232" s="225"/>
      <c r="K232" s="225"/>
      <c r="L232" s="231"/>
      <c r="M232" s="236"/>
      <c r="N232" s="237"/>
      <c r="O232" s="237"/>
      <c r="P232" s="237"/>
      <c r="Q232" s="237"/>
      <c r="R232" s="237"/>
      <c r="S232" s="237"/>
      <c r="T232" s="238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T232" s="235" t="s">
        <v>275</v>
      </c>
      <c r="AU232" s="235" t="s">
        <v>76</v>
      </c>
      <c r="AV232" s="12" t="s">
        <v>78</v>
      </c>
      <c r="AW232" s="12" t="s">
        <v>31</v>
      </c>
      <c r="AX232" s="12" t="s">
        <v>76</v>
      </c>
      <c r="AY232" s="235" t="s">
        <v>266</v>
      </c>
    </row>
    <row r="233" s="2" customFormat="1" ht="16.5" customHeight="1">
      <c r="A233" s="38"/>
      <c r="B233" s="39"/>
      <c r="C233" s="206" t="s">
        <v>775</v>
      </c>
      <c r="D233" s="206" t="s">
        <v>267</v>
      </c>
      <c r="E233" s="207" t="s">
        <v>776</v>
      </c>
      <c r="F233" s="208" t="s">
        <v>777</v>
      </c>
      <c r="G233" s="209" t="s">
        <v>299</v>
      </c>
      <c r="H233" s="210">
        <v>10.9</v>
      </c>
      <c r="I233" s="211"/>
      <c r="J233" s="212">
        <f>ROUND(I233*H233,2)</f>
        <v>0</v>
      </c>
      <c r="K233" s="208" t="s">
        <v>271</v>
      </c>
      <c r="L233" s="44"/>
      <c r="M233" s="213" t="s">
        <v>19</v>
      </c>
      <c r="N233" s="214" t="s">
        <v>40</v>
      </c>
      <c r="O233" s="84"/>
      <c r="P233" s="215">
        <f>O233*H233</f>
        <v>0</v>
      </c>
      <c r="Q233" s="215">
        <v>0.00019000000000000001</v>
      </c>
      <c r="R233" s="215">
        <f>Q233*H233</f>
        <v>0.0020710000000000004</v>
      </c>
      <c r="S233" s="215">
        <v>0</v>
      </c>
      <c r="T233" s="216">
        <f>S233*H233</f>
        <v>0</v>
      </c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R233" s="217" t="s">
        <v>265</v>
      </c>
      <c r="AT233" s="217" t="s">
        <v>267</v>
      </c>
      <c r="AU233" s="217" t="s">
        <v>76</v>
      </c>
      <c r="AY233" s="17" t="s">
        <v>266</v>
      </c>
      <c r="BE233" s="218">
        <f>IF(N233="základní",J233,0)</f>
        <v>0</v>
      </c>
      <c r="BF233" s="218">
        <f>IF(N233="snížená",J233,0)</f>
        <v>0</v>
      </c>
      <c r="BG233" s="218">
        <f>IF(N233="zákl. přenesená",J233,0)</f>
        <v>0</v>
      </c>
      <c r="BH233" s="218">
        <f>IF(N233="sníž. přenesená",J233,0)</f>
        <v>0</v>
      </c>
      <c r="BI233" s="218">
        <f>IF(N233="nulová",J233,0)</f>
        <v>0</v>
      </c>
      <c r="BJ233" s="17" t="s">
        <v>76</v>
      </c>
      <c r="BK233" s="218">
        <f>ROUND(I233*H233,2)</f>
        <v>0</v>
      </c>
      <c r="BL233" s="17" t="s">
        <v>265</v>
      </c>
      <c r="BM233" s="217" t="s">
        <v>778</v>
      </c>
    </row>
    <row r="234" s="2" customFormat="1">
      <c r="A234" s="38"/>
      <c r="B234" s="39"/>
      <c r="C234" s="40"/>
      <c r="D234" s="219" t="s">
        <v>273</v>
      </c>
      <c r="E234" s="40"/>
      <c r="F234" s="220" t="s">
        <v>779</v>
      </c>
      <c r="G234" s="40"/>
      <c r="H234" s="40"/>
      <c r="I234" s="221"/>
      <c r="J234" s="40"/>
      <c r="K234" s="40"/>
      <c r="L234" s="44"/>
      <c r="M234" s="222"/>
      <c r="N234" s="223"/>
      <c r="O234" s="84"/>
      <c r="P234" s="84"/>
      <c r="Q234" s="84"/>
      <c r="R234" s="84"/>
      <c r="S234" s="84"/>
      <c r="T234" s="85"/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T234" s="17" t="s">
        <v>273</v>
      </c>
      <c r="AU234" s="17" t="s">
        <v>76</v>
      </c>
    </row>
    <row r="235" s="12" customFormat="1">
      <c r="A235" s="12"/>
      <c r="B235" s="224"/>
      <c r="C235" s="225"/>
      <c r="D235" s="226" t="s">
        <v>275</v>
      </c>
      <c r="E235" s="227" t="s">
        <v>780</v>
      </c>
      <c r="F235" s="228" t="s">
        <v>781</v>
      </c>
      <c r="G235" s="225"/>
      <c r="H235" s="229">
        <v>10.9</v>
      </c>
      <c r="I235" s="230"/>
      <c r="J235" s="225"/>
      <c r="K235" s="225"/>
      <c r="L235" s="231"/>
      <c r="M235" s="236"/>
      <c r="N235" s="237"/>
      <c r="O235" s="237"/>
      <c r="P235" s="237"/>
      <c r="Q235" s="237"/>
      <c r="R235" s="237"/>
      <c r="S235" s="237"/>
      <c r="T235" s="238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T235" s="235" t="s">
        <v>275</v>
      </c>
      <c r="AU235" s="235" t="s">
        <v>76</v>
      </c>
      <c r="AV235" s="12" t="s">
        <v>78</v>
      </c>
      <c r="AW235" s="12" t="s">
        <v>31</v>
      </c>
      <c r="AX235" s="12" t="s">
        <v>76</v>
      </c>
      <c r="AY235" s="235" t="s">
        <v>266</v>
      </c>
    </row>
    <row r="236" s="2" customFormat="1" ht="16.5" customHeight="1">
      <c r="A236" s="38"/>
      <c r="B236" s="39"/>
      <c r="C236" s="206" t="s">
        <v>782</v>
      </c>
      <c r="D236" s="206" t="s">
        <v>267</v>
      </c>
      <c r="E236" s="207" t="s">
        <v>783</v>
      </c>
      <c r="F236" s="208" t="s">
        <v>784</v>
      </c>
      <c r="G236" s="209" t="s">
        <v>293</v>
      </c>
      <c r="H236" s="210">
        <v>328.327</v>
      </c>
      <c r="I236" s="211"/>
      <c r="J236" s="212">
        <f>ROUND(I236*H236,2)</f>
        <v>0</v>
      </c>
      <c r="K236" s="208" t="s">
        <v>271</v>
      </c>
      <c r="L236" s="44"/>
      <c r="M236" s="213" t="s">
        <v>19</v>
      </c>
      <c r="N236" s="214" t="s">
        <v>40</v>
      </c>
      <c r="O236" s="84"/>
      <c r="P236" s="215">
        <f>O236*H236</f>
        <v>0</v>
      </c>
      <c r="Q236" s="215">
        <v>0</v>
      </c>
      <c r="R236" s="215">
        <f>Q236*H236</f>
        <v>0</v>
      </c>
      <c r="S236" s="215">
        <v>0</v>
      </c>
      <c r="T236" s="216">
        <f>S236*H236</f>
        <v>0</v>
      </c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R236" s="217" t="s">
        <v>265</v>
      </c>
      <c r="AT236" s="217" t="s">
        <v>267</v>
      </c>
      <c r="AU236" s="217" t="s">
        <v>76</v>
      </c>
      <c r="AY236" s="17" t="s">
        <v>266</v>
      </c>
      <c r="BE236" s="218">
        <f>IF(N236="základní",J236,0)</f>
        <v>0</v>
      </c>
      <c r="BF236" s="218">
        <f>IF(N236="snížená",J236,0)</f>
        <v>0</v>
      </c>
      <c r="BG236" s="218">
        <f>IF(N236="zákl. přenesená",J236,0)</f>
        <v>0</v>
      </c>
      <c r="BH236" s="218">
        <f>IF(N236="sníž. přenesená",J236,0)</f>
        <v>0</v>
      </c>
      <c r="BI236" s="218">
        <f>IF(N236="nulová",J236,0)</f>
        <v>0</v>
      </c>
      <c r="BJ236" s="17" t="s">
        <v>76</v>
      </c>
      <c r="BK236" s="218">
        <f>ROUND(I236*H236,2)</f>
        <v>0</v>
      </c>
      <c r="BL236" s="17" t="s">
        <v>265</v>
      </c>
      <c r="BM236" s="217" t="s">
        <v>785</v>
      </c>
    </row>
    <row r="237" s="2" customFormat="1">
      <c r="A237" s="38"/>
      <c r="B237" s="39"/>
      <c r="C237" s="40"/>
      <c r="D237" s="219" t="s">
        <v>273</v>
      </c>
      <c r="E237" s="40"/>
      <c r="F237" s="220" t="s">
        <v>786</v>
      </c>
      <c r="G237" s="40"/>
      <c r="H237" s="40"/>
      <c r="I237" s="221"/>
      <c r="J237" s="40"/>
      <c r="K237" s="40"/>
      <c r="L237" s="44"/>
      <c r="M237" s="222"/>
      <c r="N237" s="223"/>
      <c r="O237" s="84"/>
      <c r="P237" s="84"/>
      <c r="Q237" s="84"/>
      <c r="R237" s="84"/>
      <c r="S237" s="84"/>
      <c r="T237" s="85"/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T237" s="17" t="s">
        <v>273</v>
      </c>
      <c r="AU237" s="17" t="s">
        <v>76</v>
      </c>
    </row>
    <row r="238" s="13" customFormat="1">
      <c r="A238" s="13"/>
      <c r="B238" s="251"/>
      <c r="C238" s="252"/>
      <c r="D238" s="226" t="s">
        <v>275</v>
      </c>
      <c r="E238" s="253" t="s">
        <v>19</v>
      </c>
      <c r="F238" s="254" t="s">
        <v>787</v>
      </c>
      <c r="G238" s="252"/>
      <c r="H238" s="253" t="s">
        <v>19</v>
      </c>
      <c r="I238" s="255"/>
      <c r="J238" s="252"/>
      <c r="K238" s="252"/>
      <c r="L238" s="256"/>
      <c r="M238" s="257"/>
      <c r="N238" s="258"/>
      <c r="O238" s="258"/>
      <c r="P238" s="258"/>
      <c r="Q238" s="258"/>
      <c r="R238" s="258"/>
      <c r="S238" s="258"/>
      <c r="T238" s="259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60" t="s">
        <v>275</v>
      </c>
      <c r="AU238" s="260" t="s">
        <v>76</v>
      </c>
      <c r="AV238" s="13" t="s">
        <v>76</v>
      </c>
      <c r="AW238" s="13" t="s">
        <v>31</v>
      </c>
      <c r="AX238" s="13" t="s">
        <v>69</v>
      </c>
      <c r="AY238" s="260" t="s">
        <v>266</v>
      </c>
    </row>
    <row r="239" s="12" customFormat="1">
      <c r="A239" s="12"/>
      <c r="B239" s="224"/>
      <c r="C239" s="225"/>
      <c r="D239" s="226" t="s">
        <v>275</v>
      </c>
      <c r="E239" s="227" t="s">
        <v>788</v>
      </c>
      <c r="F239" s="228" t="s">
        <v>789</v>
      </c>
      <c r="G239" s="225"/>
      <c r="H239" s="229">
        <v>172.12299999999999</v>
      </c>
      <c r="I239" s="230"/>
      <c r="J239" s="225"/>
      <c r="K239" s="225"/>
      <c r="L239" s="231"/>
      <c r="M239" s="236"/>
      <c r="N239" s="237"/>
      <c r="O239" s="237"/>
      <c r="P239" s="237"/>
      <c r="Q239" s="237"/>
      <c r="R239" s="237"/>
      <c r="S239" s="237"/>
      <c r="T239" s="238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T239" s="235" t="s">
        <v>275</v>
      </c>
      <c r="AU239" s="235" t="s">
        <v>76</v>
      </c>
      <c r="AV239" s="12" t="s">
        <v>78</v>
      </c>
      <c r="AW239" s="12" t="s">
        <v>31</v>
      </c>
      <c r="AX239" s="12" t="s">
        <v>69</v>
      </c>
      <c r="AY239" s="235" t="s">
        <v>266</v>
      </c>
    </row>
    <row r="240" s="12" customFormat="1">
      <c r="A240" s="12"/>
      <c r="B240" s="224"/>
      <c r="C240" s="225"/>
      <c r="D240" s="226" t="s">
        <v>275</v>
      </c>
      <c r="E240" s="227" t="s">
        <v>417</v>
      </c>
      <c r="F240" s="228" t="s">
        <v>790</v>
      </c>
      <c r="G240" s="225"/>
      <c r="H240" s="229">
        <v>50.140000000000001</v>
      </c>
      <c r="I240" s="230"/>
      <c r="J240" s="225"/>
      <c r="K240" s="225"/>
      <c r="L240" s="231"/>
      <c r="M240" s="236"/>
      <c r="N240" s="237"/>
      <c r="O240" s="237"/>
      <c r="P240" s="237"/>
      <c r="Q240" s="237"/>
      <c r="R240" s="237"/>
      <c r="S240" s="237"/>
      <c r="T240" s="238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T240" s="235" t="s">
        <v>275</v>
      </c>
      <c r="AU240" s="235" t="s">
        <v>76</v>
      </c>
      <c r="AV240" s="12" t="s">
        <v>78</v>
      </c>
      <c r="AW240" s="12" t="s">
        <v>31</v>
      </c>
      <c r="AX240" s="12" t="s">
        <v>69</v>
      </c>
      <c r="AY240" s="235" t="s">
        <v>266</v>
      </c>
    </row>
    <row r="241" s="12" customFormat="1">
      <c r="A241" s="12"/>
      <c r="B241" s="224"/>
      <c r="C241" s="225"/>
      <c r="D241" s="226" t="s">
        <v>275</v>
      </c>
      <c r="E241" s="227" t="s">
        <v>419</v>
      </c>
      <c r="F241" s="228" t="s">
        <v>791</v>
      </c>
      <c r="G241" s="225"/>
      <c r="H241" s="229">
        <v>106.06399999999999</v>
      </c>
      <c r="I241" s="230"/>
      <c r="J241" s="225"/>
      <c r="K241" s="225"/>
      <c r="L241" s="231"/>
      <c r="M241" s="236"/>
      <c r="N241" s="237"/>
      <c r="O241" s="237"/>
      <c r="P241" s="237"/>
      <c r="Q241" s="237"/>
      <c r="R241" s="237"/>
      <c r="S241" s="237"/>
      <c r="T241" s="238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T241" s="235" t="s">
        <v>275</v>
      </c>
      <c r="AU241" s="235" t="s">
        <v>76</v>
      </c>
      <c r="AV241" s="12" t="s">
        <v>78</v>
      </c>
      <c r="AW241" s="12" t="s">
        <v>31</v>
      </c>
      <c r="AX241" s="12" t="s">
        <v>69</v>
      </c>
      <c r="AY241" s="235" t="s">
        <v>266</v>
      </c>
    </row>
    <row r="242" s="12" customFormat="1">
      <c r="A242" s="12"/>
      <c r="B242" s="224"/>
      <c r="C242" s="225"/>
      <c r="D242" s="226" t="s">
        <v>275</v>
      </c>
      <c r="E242" s="227" t="s">
        <v>792</v>
      </c>
      <c r="F242" s="228" t="s">
        <v>793</v>
      </c>
      <c r="G242" s="225"/>
      <c r="H242" s="229">
        <v>328.327</v>
      </c>
      <c r="I242" s="230"/>
      <c r="J242" s="225"/>
      <c r="K242" s="225"/>
      <c r="L242" s="231"/>
      <c r="M242" s="236"/>
      <c r="N242" s="237"/>
      <c r="O242" s="237"/>
      <c r="P242" s="237"/>
      <c r="Q242" s="237"/>
      <c r="R242" s="237"/>
      <c r="S242" s="237"/>
      <c r="T242" s="238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T242" s="235" t="s">
        <v>275</v>
      </c>
      <c r="AU242" s="235" t="s">
        <v>76</v>
      </c>
      <c r="AV242" s="12" t="s">
        <v>78</v>
      </c>
      <c r="AW242" s="12" t="s">
        <v>31</v>
      </c>
      <c r="AX242" s="12" t="s">
        <v>76</v>
      </c>
      <c r="AY242" s="235" t="s">
        <v>266</v>
      </c>
    </row>
    <row r="243" s="2" customFormat="1" ht="16.5" customHeight="1">
      <c r="A243" s="38"/>
      <c r="B243" s="39"/>
      <c r="C243" s="206" t="s">
        <v>794</v>
      </c>
      <c r="D243" s="206" t="s">
        <v>267</v>
      </c>
      <c r="E243" s="207" t="s">
        <v>795</v>
      </c>
      <c r="F243" s="208" t="s">
        <v>796</v>
      </c>
      <c r="G243" s="209" t="s">
        <v>293</v>
      </c>
      <c r="H243" s="210">
        <v>65.483000000000004</v>
      </c>
      <c r="I243" s="211"/>
      <c r="J243" s="212">
        <f>ROUND(I243*H243,2)</f>
        <v>0</v>
      </c>
      <c r="K243" s="208" t="s">
        <v>271</v>
      </c>
      <c r="L243" s="44"/>
      <c r="M243" s="213" t="s">
        <v>19</v>
      </c>
      <c r="N243" s="214" t="s">
        <v>40</v>
      </c>
      <c r="O243" s="84"/>
      <c r="P243" s="215">
        <f>O243*H243</f>
        <v>0</v>
      </c>
      <c r="Q243" s="215">
        <v>0</v>
      </c>
      <c r="R243" s="215">
        <f>Q243*H243</f>
        <v>0</v>
      </c>
      <c r="S243" s="215">
        <v>0</v>
      </c>
      <c r="T243" s="216">
        <f>S243*H243</f>
        <v>0</v>
      </c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R243" s="217" t="s">
        <v>265</v>
      </c>
      <c r="AT243" s="217" t="s">
        <v>267</v>
      </c>
      <c r="AU243" s="217" t="s">
        <v>76</v>
      </c>
      <c r="AY243" s="17" t="s">
        <v>266</v>
      </c>
      <c r="BE243" s="218">
        <f>IF(N243="základní",J243,0)</f>
        <v>0</v>
      </c>
      <c r="BF243" s="218">
        <f>IF(N243="snížená",J243,0)</f>
        <v>0</v>
      </c>
      <c r="BG243" s="218">
        <f>IF(N243="zákl. přenesená",J243,0)</f>
        <v>0</v>
      </c>
      <c r="BH243" s="218">
        <f>IF(N243="sníž. přenesená",J243,0)</f>
        <v>0</v>
      </c>
      <c r="BI243" s="218">
        <f>IF(N243="nulová",J243,0)</f>
        <v>0</v>
      </c>
      <c r="BJ243" s="17" t="s">
        <v>76</v>
      </c>
      <c r="BK243" s="218">
        <f>ROUND(I243*H243,2)</f>
        <v>0</v>
      </c>
      <c r="BL243" s="17" t="s">
        <v>265</v>
      </c>
      <c r="BM243" s="217" t="s">
        <v>797</v>
      </c>
    </row>
    <row r="244" s="2" customFormat="1">
      <c r="A244" s="38"/>
      <c r="B244" s="39"/>
      <c r="C244" s="40"/>
      <c r="D244" s="219" t="s">
        <v>273</v>
      </c>
      <c r="E244" s="40"/>
      <c r="F244" s="220" t="s">
        <v>798</v>
      </c>
      <c r="G244" s="40"/>
      <c r="H244" s="40"/>
      <c r="I244" s="221"/>
      <c r="J244" s="40"/>
      <c r="K244" s="40"/>
      <c r="L244" s="44"/>
      <c r="M244" s="222"/>
      <c r="N244" s="223"/>
      <c r="O244" s="84"/>
      <c r="P244" s="84"/>
      <c r="Q244" s="84"/>
      <c r="R244" s="84"/>
      <c r="S244" s="84"/>
      <c r="T244" s="85"/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T244" s="17" t="s">
        <v>273</v>
      </c>
      <c r="AU244" s="17" t="s">
        <v>76</v>
      </c>
    </row>
    <row r="245" s="12" customFormat="1">
      <c r="A245" s="12"/>
      <c r="B245" s="224"/>
      <c r="C245" s="225"/>
      <c r="D245" s="226" t="s">
        <v>275</v>
      </c>
      <c r="E245" s="227" t="s">
        <v>799</v>
      </c>
      <c r="F245" s="228" t="s">
        <v>800</v>
      </c>
      <c r="G245" s="225"/>
      <c r="H245" s="229">
        <v>65.483000000000004</v>
      </c>
      <c r="I245" s="230"/>
      <c r="J245" s="225"/>
      <c r="K245" s="225"/>
      <c r="L245" s="231"/>
      <c r="M245" s="236"/>
      <c r="N245" s="237"/>
      <c r="O245" s="237"/>
      <c r="P245" s="237"/>
      <c r="Q245" s="237"/>
      <c r="R245" s="237"/>
      <c r="S245" s="237"/>
      <c r="T245" s="238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T245" s="235" t="s">
        <v>275</v>
      </c>
      <c r="AU245" s="235" t="s">
        <v>76</v>
      </c>
      <c r="AV245" s="12" t="s">
        <v>78</v>
      </c>
      <c r="AW245" s="12" t="s">
        <v>31</v>
      </c>
      <c r="AX245" s="12" t="s">
        <v>76</v>
      </c>
      <c r="AY245" s="235" t="s">
        <v>266</v>
      </c>
    </row>
    <row r="246" s="2" customFormat="1" ht="16.5" customHeight="1">
      <c r="A246" s="38"/>
      <c r="B246" s="39"/>
      <c r="C246" s="206" t="s">
        <v>801</v>
      </c>
      <c r="D246" s="206" t="s">
        <v>267</v>
      </c>
      <c r="E246" s="207" t="s">
        <v>802</v>
      </c>
      <c r="F246" s="208" t="s">
        <v>803</v>
      </c>
      <c r="G246" s="209" t="s">
        <v>391</v>
      </c>
      <c r="H246" s="210">
        <v>722.82100000000003</v>
      </c>
      <c r="I246" s="211"/>
      <c r="J246" s="212">
        <f>ROUND(I246*H246,2)</f>
        <v>0</v>
      </c>
      <c r="K246" s="208" t="s">
        <v>271</v>
      </c>
      <c r="L246" s="44"/>
      <c r="M246" s="213" t="s">
        <v>19</v>
      </c>
      <c r="N246" s="214" t="s">
        <v>40</v>
      </c>
      <c r="O246" s="84"/>
      <c r="P246" s="215">
        <f>O246*H246</f>
        <v>0</v>
      </c>
      <c r="Q246" s="215">
        <v>0.00132</v>
      </c>
      <c r="R246" s="215">
        <f>Q246*H246</f>
        <v>0.95412372000000001</v>
      </c>
      <c r="S246" s="215">
        <v>0</v>
      </c>
      <c r="T246" s="216">
        <f>S246*H246</f>
        <v>0</v>
      </c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R246" s="217" t="s">
        <v>265</v>
      </c>
      <c r="AT246" s="217" t="s">
        <v>267</v>
      </c>
      <c r="AU246" s="217" t="s">
        <v>76</v>
      </c>
      <c r="AY246" s="17" t="s">
        <v>266</v>
      </c>
      <c r="BE246" s="218">
        <f>IF(N246="základní",J246,0)</f>
        <v>0</v>
      </c>
      <c r="BF246" s="218">
        <f>IF(N246="snížená",J246,0)</f>
        <v>0</v>
      </c>
      <c r="BG246" s="218">
        <f>IF(N246="zákl. přenesená",J246,0)</f>
        <v>0</v>
      </c>
      <c r="BH246" s="218">
        <f>IF(N246="sníž. přenesená",J246,0)</f>
        <v>0</v>
      </c>
      <c r="BI246" s="218">
        <f>IF(N246="nulová",J246,0)</f>
        <v>0</v>
      </c>
      <c r="BJ246" s="17" t="s">
        <v>76</v>
      </c>
      <c r="BK246" s="218">
        <f>ROUND(I246*H246,2)</f>
        <v>0</v>
      </c>
      <c r="BL246" s="17" t="s">
        <v>265</v>
      </c>
      <c r="BM246" s="217" t="s">
        <v>804</v>
      </c>
    </row>
    <row r="247" s="2" customFormat="1">
      <c r="A247" s="38"/>
      <c r="B247" s="39"/>
      <c r="C247" s="40"/>
      <c r="D247" s="219" t="s">
        <v>273</v>
      </c>
      <c r="E247" s="40"/>
      <c r="F247" s="220" t="s">
        <v>805</v>
      </c>
      <c r="G247" s="40"/>
      <c r="H247" s="40"/>
      <c r="I247" s="221"/>
      <c r="J247" s="40"/>
      <c r="K247" s="40"/>
      <c r="L247" s="44"/>
      <c r="M247" s="222"/>
      <c r="N247" s="223"/>
      <c r="O247" s="84"/>
      <c r="P247" s="84"/>
      <c r="Q247" s="84"/>
      <c r="R247" s="84"/>
      <c r="S247" s="84"/>
      <c r="T247" s="85"/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T247" s="17" t="s">
        <v>273</v>
      </c>
      <c r="AU247" s="17" t="s">
        <v>76</v>
      </c>
    </row>
    <row r="248" s="12" customFormat="1">
      <c r="A248" s="12"/>
      <c r="B248" s="224"/>
      <c r="C248" s="225"/>
      <c r="D248" s="226" t="s">
        <v>275</v>
      </c>
      <c r="E248" s="227" t="s">
        <v>806</v>
      </c>
      <c r="F248" s="228" t="s">
        <v>807</v>
      </c>
      <c r="G248" s="225"/>
      <c r="H248" s="229">
        <v>393.142</v>
      </c>
      <c r="I248" s="230"/>
      <c r="J248" s="225"/>
      <c r="K248" s="225"/>
      <c r="L248" s="231"/>
      <c r="M248" s="236"/>
      <c r="N248" s="237"/>
      <c r="O248" s="237"/>
      <c r="P248" s="237"/>
      <c r="Q248" s="237"/>
      <c r="R248" s="237"/>
      <c r="S248" s="237"/>
      <c r="T248" s="238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T248" s="235" t="s">
        <v>275</v>
      </c>
      <c r="AU248" s="235" t="s">
        <v>76</v>
      </c>
      <c r="AV248" s="12" t="s">
        <v>78</v>
      </c>
      <c r="AW248" s="12" t="s">
        <v>31</v>
      </c>
      <c r="AX248" s="12" t="s">
        <v>69</v>
      </c>
      <c r="AY248" s="235" t="s">
        <v>266</v>
      </c>
    </row>
    <row r="249" s="13" customFormat="1">
      <c r="A249" s="13"/>
      <c r="B249" s="251"/>
      <c r="C249" s="252"/>
      <c r="D249" s="226" t="s">
        <v>275</v>
      </c>
      <c r="E249" s="253" t="s">
        <v>19</v>
      </c>
      <c r="F249" s="254" t="s">
        <v>808</v>
      </c>
      <c r="G249" s="252"/>
      <c r="H249" s="253" t="s">
        <v>19</v>
      </c>
      <c r="I249" s="255"/>
      <c r="J249" s="252"/>
      <c r="K249" s="252"/>
      <c r="L249" s="256"/>
      <c r="M249" s="257"/>
      <c r="N249" s="258"/>
      <c r="O249" s="258"/>
      <c r="P249" s="258"/>
      <c r="Q249" s="258"/>
      <c r="R249" s="258"/>
      <c r="S249" s="258"/>
      <c r="T249" s="259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60" t="s">
        <v>275</v>
      </c>
      <c r="AU249" s="260" t="s">
        <v>76</v>
      </c>
      <c r="AV249" s="13" t="s">
        <v>76</v>
      </c>
      <c r="AW249" s="13" t="s">
        <v>31</v>
      </c>
      <c r="AX249" s="13" t="s">
        <v>69</v>
      </c>
      <c r="AY249" s="260" t="s">
        <v>266</v>
      </c>
    </row>
    <row r="250" s="12" customFormat="1">
      <c r="A250" s="12"/>
      <c r="B250" s="224"/>
      <c r="C250" s="225"/>
      <c r="D250" s="226" t="s">
        <v>275</v>
      </c>
      <c r="E250" s="227" t="s">
        <v>421</v>
      </c>
      <c r="F250" s="228" t="s">
        <v>809</v>
      </c>
      <c r="G250" s="225"/>
      <c r="H250" s="229">
        <v>108.595</v>
      </c>
      <c r="I250" s="230"/>
      <c r="J250" s="225"/>
      <c r="K250" s="225"/>
      <c r="L250" s="231"/>
      <c r="M250" s="236"/>
      <c r="N250" s="237"/>
      <c r="O250" s="237"/>
      <c r="P250" s="237"/>
      <c r="Q250" s="237"/>
      <c r="R250" s="237"/>
      <c r="S250" s="237"/>
      <c r="T250" s="238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T250" s="235" t="s">
        <v>275</v>
      </c>
      <c r="AU250" s="235" t="s">
        <v>76</v>
      </c>
      <c r="AV250" s="12" t="s">
        <v>78</v>
      </c>
      <c r="AW250" s="12" t="s">
        <v>31</v>
      </c>
      <c r="AX250" s="12" t="s">
        <v>69</v>
      </c>
      <c r="AY250" s="235" t="s">
        <v>266</v>
      </c>
    </row>
    <row r="251" s="13" customFormat="1">
      <c r="A251" s="13"/>
      <c r="B251" s="251"/>
      <c r="C251" s="252"/>
      <c r="D251" s="226" t="s">
        <v>275</v>
      </c>
      <c r="E251" s="253" t="s">
        <v>19</v>
      </c>
      <c r="F251" s="254" t="s">
        <v>810</v>
      </c>
      <c r="G251" s="252"/>
      <c r="H251" s="253" t="s">
        <v>19</v>
      </c>
      <c r="I251" s="255"/>
      <c r="J251" s="252"/>
      <c r="K251" s="252"/>
      <c r="L251" s="256"/>
      <c r="M251" s="257"/>
      <c r="N251" s="258"/>
      <c r="O251" s="258"/>
      <c r="P251" s="258"/>
      <c r="Q251" s="258"/>
      <c r="R251" s="258"/>
      <c r="S251" s="258"/>
      <c r="T251" s="259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60" t="s">
        <v>275</v>
      </c>
      <c r="AU251" s="260" t="s">
        <v>76</v>
      </c>
      <c r="AV251" s="13" t="s">
        <v>76</v>
      </c>
      <c r="AW251" s="13" t="s">
        <v>31</v>
      </c>
      <c r="AX251" s="13" t="s">
        <v>69</v>
      </c>
      <c r="AY251" s="260" t="s">
        <v>266</v>
      </c>
    </row>
    <row r="252" s="12" customFormat="1">
      <c r="A252" s="12"/>
      <c r="B252" s="224"/>
      <c r="C252" s="225"/>
      <c r="D252" s="226" t="s">
        <v>275</v>
      </c>
      <c r="E252" s="227" t="s">
        <v>423</v>
      </c>
      <c r="F252" s="228" t="s">
        <v>811</v>
      </c>
      <c r="G252" s="225"/>
      <c r="H252" s="229">
        <v>215.684</v>
      </c>
      <c r="I252" s="230"/>
      <c r="J252" s="225"/>
      <c r="K252" s="225"/>
      <c r="L252" s="231"/>
      <c r="M252" s="236"/>
      <c r="N252" s="237"/>
      <c r="O252" s="237"/>
      <c r="P252" s="237"/>
      <c r="Q252" s="237"/>
      <c r="R252" s="237"/>
      <c r="S252" s="237"/>
      <c r="T252" s="238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T252" s="235" t="s">
        <v>275</v>
      </c>
      <c r="AU252" s="235" t="s">
        <v>76</v>
      </c>
      <c r="AV252" s="12" t="s">
        <v>78</v>
      </c>
      <c r="AW252" s="12" t="s">
        <v>31</v>
      </c>
      <c r="AX252" s="12" t="s">
        <v>69</v>
      </c>
      <c r="AY252" s="235" t="s">
        <v>266</v>
      </c>
    </row>
    <row r="253" s="12" customFormat="1">
      <c r="A253" s="12"/>
      <c r="B253" s="224"/>
      <c r="C253" s="225"/>
      <c r="D253" s="226" t="s">
        <v>275</v>
      </c>
      <c r="E253" s="227" t="s">
        <v>425</v>
      </c>
      <c r="F253" s="228" t="s">
        <v>812</v>
      </c>
      <c r="G253" s="225"/>
      <c r="H253" s="229">
        <v>5.4000000000000004</v>
      </c>
      <c r="I253" s="230"/>
      <c r="J253" s="225"/>
      <c r="K253" s="225"/>
      <c r="L253" s="231"/>
      <c r="M253" s="236"/>
      <c r="N253" s="237"/>
      <c r="O253" s="237"/>
      <c r="P253" s="237"/>
      <c r="Q253" s="237"/>
      <c r="R253" s="237"/>
      <c r="S253" s="237"/>
      <c r="T253" s="238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T253" s="235" t="s">
        <v>275</v>
      </c>
      <c r="AU253" s="235" t="s">
        <v>76</v>
      </c>
      <c r="AV253" s="12" t="s">
        <v>78</v>
      </c>
      <c r="AW253" s="12" t="s">
        <v>31</v>
      </c>
      <c r="AX253" s="12" t="s">
        <v>69</v>
      </c>
      <c r="AY253" s="235" t="s">
        <v>266</v>
      </c>
    </row>
    <row r="254" s="12" customFormat="1">
      <c r="A254" s="12"/>
      <c r="B254" s="224"/>
      <c r="C254" s="225"/>
      <c r="D254" s="226" t="s">
        <v>275</v>
      </c>
      <c r="E254" s="227" t="s">
        <v>813</v>
      </c>
      <c r="F254" s="228" t="s">
        <v>814</v>
      </c>
      <c r="G254" s="225"/>
      <c r="H254" s="229">
        <v>722.82100000000003</v>
      </c>
      <c r="I254" s="230"/>
      <c r="J254" s="225"/>
      <c r="K254" s="225"/>
      <c r="L254" s="231"/>
      <c r="M254" s="236"/>
      <c r="N254" s="237"/>
      <c r="O254" s="237"/>
      <c r="P254" s="237"/>
      <c r="Q254" s="237"/>
      <c r="R254" s="237"/>
      <c r="S254" s="237"/>
      <c r="T254" s="238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T254" s="235" t="s">
        <v>275</v>
      </c>
      <c r="AU254" s="235" t="s">
        <v>76</v>
      </c>
      <c r="AV254" s="12" t="s">
        <v>78</v>
      </c>
      <c r="AW254" s="12" t="s">
        <v>31</v>
      </c>
      <c r="AX254" s="12" t="s">
        <v>76</v>
      </c>
      <c r="AY254" s="235" t="s">
        <v>266</v>
      </c>
    </row>
    <row r="255" s="2" customFormat="1" ht="16.5" customHeight="1">
      <c r="A255" s="38"/>
      <c r="B255" s="39"/>
      <c r="C255" s="206" t="s">
        <v>815</v>
      </c>
      <c r="D255" s="206" t="s">
        <v>267</v>
      </c>
      <c r="E255" s="207" t="s">
        <v>816</v>
      </c>
      <c r="F255" s="208" t="s">
        <v>817</v>
      </c>
      <c r="G255" s="209" t="s">
        <v>391</v>
      </c>
      <c r="H255" s="210">
        <v>722.82100000000003</v>
      </c>
      <c r="I255" s="211"/>
      <c r="J255" s="212">
        <f>ROUND(I255*H255,2)</f>
        <v>0</v>
      </c>
      <c r="K255" s="208" t="s">
        <v>271</v>
      </c>
      <c r="L255" s="44"/>
      <c r="M255" s="213" t="s">
        <v>19</v>
      </c>
      <c r="N255" s="214" t="s">
        <v>40</v>
      </c>
      <c r="O255" s="84"/>
      <c r="P255" s="215">
        <f>O255*H255</f>
        <v>0</v>
      </c>
      <c r="Q255" s="215">
        <v>4.0000000000000003E-05</v>
      </c>
      <c r="R255" s="215">
        <f>Q255*H255</f>
        <v>0.028912840000000002</v>
      </c>
      <c r="S255" s="215">
        <v>0</v>
      </c>
      <c r="T255" s="216">
        <f>S255*H255</f>
        <v>0</v>
      </c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R255" s="217" t="s">
        <v>265</v>
      </c>
      <c r="AT255" s="217" t="s">
        <v>267</v>
      </c>
      <c r="AU255" s="217" t="s">
        <v>76</v>
      </c>
      <c r="AY255" s="17" t="s">
        <v>266</v>
      </c>
      <c r="BE255" s="218">
        <f>IF(N255="základní",J255,0)</f>
        <v>0</v>
      </c>
      <c r="BF255" s="218">
        <f>IF(N255="snížená",J255,0)</f>
        <v>0</v>
      </c>
      <c r="BG255" s="218">
        <f>IF(N255="zákl. přenesená",J255,0)</f>
        <v>0</v>
      </c>
      <c r="BH255" s="218">
        <f>IF(N255="sníž. přenesená",J255,0)</f>
        <v>0</v>
      </c>
      <c r="BI255" s="218">
        <f>IF(N255="nulová",J255,0)</f>
        <v>0</v>
      </c>
      <c r="BJ255" s="17" t="s">
        <v>76</v>
      </c>
      <c r="BK255" s="218">
        <f>ROUND(I255*H255,2)</f>
        <v>0</v>
      </c>
      <c r="BL255" s="17" t="s">
        <v>265</v>
      </c>
      <c r="BM255" s="217" t="s">
        <v>818</v>
      </c>
    </row>
    <row r="256" s="2" customFormat="1">
      <c r="A256" s="38"/>
      <c r="B256" s="39"/>
      <c r="C256" s="40"/>
      <c r="D256" s="219" t="s">
        <v>273</v>
      </c>
      <c r="E256" s="40"/>
      <c r="F256" s="220" t="s">
        <v>819</v>
      </c>
      <c r="G256" s="40"/>
      <c r="H256" s="40"/>
      <c r="I256" s="221"/>
      <c r="J256" s="40"/>
      <c r="K256" s="40"/>
      <c r="L256" s="44"/>
      <c r="M256" s="222"/>
      <c r="N256" s="223"/>
      <c r="O256" s="84"/>
      <c r="P256" s="84"/>
      <c r="Q256" s="84"/>
      <c r="R256" s="84"/>
      <c r="S256" s="84"/>
      <c r="T256" s="85"/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T256" s="17" t="s">
        <v>273</v>
      </c>
      <c r="AU256" s="17" t="s">
        <v>76</v>
      </c>
    </row>
    <row r="257" s="2" customFormat="1" ht="21.75" customHeight="1">
      <c r="A257" s="38"/>
      <c r="B257" s="39"/>
      <c r="C257" s="206" t="s">
        <v>820</v>
      </c>
      <c r="D257" s="206" t="s">
        <v>267</v>
      </c>
      <c r="E257" s="207" t="s">
        <v>821</v>
      </c>
      <c r="F257" s="208" t="s">
        <v>822</v>
      </c>
      <c r="G257" s="209" t="s">
        <v>391</v>
      </c>
      <c r="H257" s="210">
        <v>128.505</v>
      </c>
      <c r="I257" s="211"/>
      <c r="J257" s="212">
        <f>ROUND(I257*H257,2)</f>
        <v>0</v>
      </c>
      <c r="K257" s="208" t="s">
        <v>271</v>
      </c>
      <c r="L257" s="44"/>
      <c r="M257" s="213" t="s">
        <v>19</v>
      </c>
      <c r="N257" s="214" t="s">
        <v>40</v>
      </c>
      <c r="O257" s="84"/>
      <c r="P257" s="215">
        <f>O257*H257</f>
        <v>0</v>
      </c>
      <c r="Q257" s="215">
        <v>0.00264</v>
      </c>
      <c r="R257" s="215">
        <f>Q257*H257</f>
        <v>0.33925319999999998</v>
      </c>
      <c r="S257" s="215">
        <v>0</v>
      </c>
      <c r="T257" s="216">
        <f>S257*H257</f>
        <v>0</v>
      </c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R257" s="217" t="s">
        <v>265</v>
      </c>
      <c r="AT257" s="217" t="s">
        <v>267</v>
      </c>
      <c r="AU257" s="217" t="s">
        <v>76</v>
      </c>
      <c r="AY257" s="17" t="s">
        <v>266</v>
      </c>
      <c r="BE257" s="218">
        <f>IF(N257="základní",J257,0)</f>
        <v>0</v>
      </c>
      <c r="BF257" s="218">
        <f>IF(N257="snížená",J257,0)</f>
        <v>0</v>
      </c>
      <c r="BG257" s="218">
        <f>IF(N257="zákl. přenesená",J257,0)</f>
        <v>0</v>
      </c>
      <c r="BH257" s="218">
        <f>IF(N257="sníž. přenesená",J257,0)</f>
        <v>0</v>
      </c>
      <c r="BI257" s="218">
        <f>IF(N257="nulová",J257,0)</f>
        <v>0</v>
      </c>
      <c r="BJ257" s="17" t="s">
        <v>76</v>
      </c>
      <c r="BK257" s="218">
        <f>ROUND(I257*H257,2)</f>
        <v>0</v>
      </c>
      <c r="BL257" s="17" t="s">
        <v>265</v>
      </c>
      <c r="BM257" s="217" t="s">
        <v>823</v>
      </c>
    </row>
    <row r="258" s="2" customFormat="1">
      <c r="A258" s="38"/>
      <c r="B258" s="39"/>
      <c r="C258" s="40"/>
      <c r="D258" s="219" t="s">
        <v>273</v>
      </c>
      <c r="E258" s="40"/>
      <c r="F258" s="220" t="s">
        <v>824</v>
      </c>
      <c r="G258" s="40"/>
      <c r="H258" s="40"/>
      <c r="I258" s="221"/>
      <c r="J258" s="40"/>
      <c r="K258" s="40"/>
      <c r="L258" s="44"/>
      <c r="M258" s="222"/>
      <c r="N258" s="223"/>
      <c r="O258" s="84"/>
      <c r="P258" s="84"/>
      <c r="Q258" s="84"/>
      <c r="R258" s="84"/>
      <c r="S258" s="84"/>
      <c r="T258" s="85"/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T258" s="17" t="s">
        <v>273</v>
      </c>
      <c r="AU258" s="17" t="s">
        <v>76</v>
      </c>
    </row>
    <row r="259" s="12" customFormat="1">
      <c r="A259" s="12"/>
      <c r="B259" s="224"/>
      <c r="C259" s="225"/>
      <c r="D259" s="226" t="s">
        <v>275</v>
      </c>
      <c r="E259" s="227" t="s">
        <v>825</v>
      </c>
      <c r="F259" s="228" t="s">
        <v>826</v>
      </c>
      <c r="G259" s="225"/>
      <c r="H259" s="229">
        <v>128.505</v>
      </c>
      <c r="I259" s="230"/>
      <c r="J259" s="225"/>
      <c r="K259" s="225"/>
      <c r="L259" s="231"/>
      <c r="M259" s="236"/>
      <c r="N259" s="237"/>
      <c r="O259" s="237"/>
      <c r="P259" s="237"/>
      <c r="Q259" s="237"/>
      <c r="R259" s="237"/>
      <c r="S259" s="237"/>
      <c r="T259" s="238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T259" s="235" t="s">
        <v>275</v>
      </c>
      <c r="AU259" s="235" t="s">
        <v>76</v>
      </c>
      <c r="AV259" s="12" t="s">
        <v>78</v>
      </c>
      <c r="AW259" s="12" t="s">
        <v>31</v>
      </c>
      <c r="AX259" s="12" t="s">
        <v>76</v>
      </c>
      <c r="AY259" s="235" t="s">
        <v>266</v>
      </c>
    </row>
    <row r="260" s="2" customFormat="1" ht="24.15" customHeight="1">
      <c r="A260" s="38"/>
      <c r="B260" s="39"/>
      <c r="C260" s="206" t="s">
        <v>827</v>
      </c>
      <c r="D260" s="206" t="s">
        <v>267</v>
      </c>
      <c r="E260" s="207" t="s">
        <v>828</v>
      </c>
      <c r="F260" s="208" t="s">
        <v>829</v>
      </c>
      <c r="G260" s="209" t="s">
        <v>391</v>
      </c>
      <c r="H260" s="210">
        <v>128.505</v>
      </c>
      <c r="I260" s="211"/>
      <c r="J260" s="212">
        <f>ROUND(I260*H260,2)</f>
        <v>0</v>
      </c>
      <c r="K260" s="208" t="s">
        <v>271</v>
      </c>
      <c r="L260" s="44"/>
      <c r="M260" s="213" t="s">
        <v>19</v>
      </c>
      <c r="N260" s="214" t="s">
        <v>40</v>
      </c>
      <c r="O260" s="84"/>
      <c r="P260" s="215">
        <f>O260*H260</f>
        <v>0</v>
      </c>
      <c r="Q260" s="215">
        <v>4.0000000000000003E-05</v>
      </c>
      <c r="R260" s="215">
        <f>Q260*H260</f>
        <v>0.0051402000000000002</v>
      </c>
      <c r="S260" s="215">
        <v>0</v>
      </c>
      <c r="T260" s="216">
        <f>S260*H260</f>
        <v>0</v>
      </c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8"/>
      <c r="AR260" s="217" t="s">
        <v>265</v>
      </c>
      <c r="AT260" s="217" t="s">
        <v>267</v>
      </c>
      <c r="AU260" s="217" t="s">
        <v>76</v>
      </c>
      <c r="AY260" s="17" t="s">
        <v>266</v>
      </c>
      <c r="BE260" s="218">
        <f>IF(N260="základní",J260,0)</f>
        <v>0</v>
      </c>
      <c r="BF260" s="218">
        <f>IF(N260="snížená",J260,0)</f>
        <v>0</v>
      </c>
      <c r="BG260" s="218">
        <f>IF(N260="zákl. přenesená",J260,0)</f>
        <v>0</v>
      </c>
      <c r="BH260" s="218">
        <f>IF(N260="sníž. přenesená",J260,0)</f>
        <v>0</v>
      </c>
      <c r="BI260" s="218">
        <f>IF(N260="nulová",J260,0)</f>
        <v>0</v>
      </c>
      <c r="BJ260" s="17" t="s">
        <v>76</v>
      </c>
      <c r="BK260" s="218">
        <f>ROUND(I260*H260,2)</f>
        <v>0</v>
      </c>
      <c r="BL260" s="17" t="s">
        <v>265</v>
      </c>
      <c r="BM260" s="217" t="s">
        <v>830</v>
      </c>
    </row>
    <row r="261" s="2" customFormat="1">
      <c r="A261" s="38"/>
      <c r="B261" s="39"/>
      <c r="C261" s="40"/>
      <c r="D261" s="219" t="s">
        <v>273</v>
      </c>
      <c r="E261" s="40"/>
      <c r="F261" s="220" t="s">
        <v>831</v>
      </c>
      <c r="G261" s="40"/>
      <c r="H261" s="40"/>
      <c r="I261" s="221"/>
      <c r="J261" s="40"/>
      <c r="K261" s="40"/>
      <c r="L261" s="44"/>
      <c r="M261" s="222"/>
      <c r="N261" s="223"/>
      <c r="O261" s="84"/>
      <c r="P261" s="84"/>
      <c r="Q261" s="84"/>
      <c r="R261" s="84"/>
      <c r="S261" s="84"/>
      <c r="T261" s="85"/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T261" s="17" t="s">
        <v>273</v>
      </c>
      <c r="AU261" s="17" t="s">
        <v>76</v>
      </c>
    </row>
    <row r="262" s="2" customFormat="1" ht="24.15" customHeight="1">
      <c r="A262" s="38"/>
      <c r="B262" s="39"/>
      <c r="C262" s="206" t="s">
        <v>832</v>
      </c>
      <c r="D262" s="206" t="s">
        <v>267</v>
      </c>
      <c r="E262" s="207" t="s">
        <v>833</v>
      </c>
      <c r="F262" s="208" t="s">
        <v>834</v>
      </c>
      <c r="G262" s="209" t="s">
        <v>302</v>
      </c>
      <c r="H262" s="210">
        <v>36.116</v>
      </c>
      <c r="I262" s="211"/>
      <c r="J262" s="212">
        <f>ROUND(I262*H262,2)</f>
        <v>0</v>
      </c>
      <c r="K262" s="208" t="s">
        <v>271</v>
      </c>
      <c r="L262" s="44"/>
      <c r="M262" s="213" t="s">
        <v>19</v>
      </c>
      <c r="N262" s="214" t="s">
        <v>40</v>
      </c>
      <c r="O262" s="84"/>
      <c r="P262" s="215">
        <f>O262*H262</f>
        <v>0</v>
      </c>
      <c r="Q262" s="215">
        <v>1.07653</v>
      </c>
      <c r="R262" s="215">
        <f>Q262*H262</f>
        <v>38.879957480000002</v>
      </c>
      <c r="S262" s="215">
        <v>0</v>
      </c>
      <c r="T262" s="216">
        <f>S262*H262</f>
        <v>0</v>
      </c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R262" s="217" t="s">
        <v>265</v>
      </c>
      <c r="AT262" s="217" t="s">
        <v>267</v>
      </c>
      <c r="AU262" s="217" t="s">
        <v>76</v>
      </c>
      <c r="AY262" s="17" t="s">
        <v>266</v>
      </c>
      <c r="BE262" s="218">
        <f>IF(N262="základní",J262,0)</f>
        <v>0</v>
      </c>
      <c r="BF262" s="218">
        <f>IF(N262="snížená",J262,0)</f>
        <v>0</v>
      </c>
      <c r="BG262" s="218">
        <f>IF(N262="zákl. přenesená",J262,0)</f>
        <v>0</v>
      </c>
      <c r="BH262" s="218">
        <f>IF(N262="sníž. přenesená",J262,0)</f>
        <v>0</v>
      </c>
      <c r="BI262" s="218">
        <f>IF(N262="nulová",J262,0)</f>
        <v>0</v>
      </c>
      <c r="BJ262" s="17" t="s">
        <v>76</v>
      </c>
      <c r="BK262" s="218">
        <f>ROUND(I262*H262,2)</f>
        <v>0</v>
      </c>
      <c r="BL262" s="17" t="s">
        <v>265</v>
      </c>
      <c r="BM262" s="217" t="s">
        <v>835</v>
      </c>
    </row>
    <row r="263" s="2" customFormat="1">
      <c r="A263" s="38"/>
      <c r="B263" s="39"/>
      <c r="C263" s="40"/>
      <c r="D263" s="219" t="s">
        <v>273</v>
      </c>
      <c r="E263" s="40"/>
      <c r="F263" s="220" t="s">
        <v>836</v>
      </c>
      <c r="G263" s="40"/>
      <c r="H263" s="40"/>
      <c r="I263" s="221"/>
      <c r="J263" s="40"/>
      <c r="K263" s="40"/>
      <c r="L263" s="44"/>
      <c r="M263" s="222"/>
      <c r="N263" s="223"/>
      <c r="O263" s="84"/>
      <c r="P263" s="84"/>
      <c r="Q263" s="84"/>
      <c r="R263" s="84"/>
      <c r="S263" s="84"/>
      <c r="T263" s="85"/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T263" s="17" t="s">
        <v>273</v>
      </c>
      <c r="AU263" s="17" t="s">
        <v>76</v>
      </c>
    </row>
    <row r="264" s="12" customFormat="1">
      <c r="A264" s="12"/>
      <c r="B264" s="224"/>
      <c r="C264" s="225"/>
      <c r="D264" s="226" t="s">
        <v>275</v>
      </c>
      <c r="E264" s="227" t="s">
        <v>427</v>
      </c>
      <c r="F264" s="228" t="s">
        <v>837</v>
      </c>
      <c r="G264" s="225"/>
      <c r="H264" s="229">
        <v>36.116</v>
      </c>
      <c r="I264" s="230"/>
      <c r="J264" s="225"/>
      <c r="K264" s="225"/>
      <c r="L264" s="231"/>
      <c r="M264" s="236"/>
      <c r="N264" s="237"/>
      <c r="O264" s="237"/>
      <c r="P264" s="237"/>
      <c r="Q264" s="237"/>
      <c r="R264" s="237"/>
      <c r="S264" s="237"/>
      <c r="T264" s="238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T264" s="235" t="s">
        <v>275</v>
      </c>
      <c r="AU264" s="235" t="s">
        <v>76</v>
      </c>
      <c r="AV264" s="12" t="s">
        <v>78</v>
      </c>
      <c r="AW264" s="12" t="s">
        <v>31</v>
      </c>
      <c r="AX264" s="12" t="s">
        <v>76</v>
      </c>
      <c r="AY264" s="235" t="s">
        <v>266</v>
      </c>
    </row>
    <row r="265" s="2" customFormat="1" ht="24.15" customHeight="1">
      <c r="A265" s="38"/>
      <c r="B265" s="39"/>
      <c r="C265" s="206" t="s">
        <v>838</v>
      </c>
      <c r="D265" s="206" t="s">
        <v>267</v>
      </c>
      <c r="E265" s="207" t="s">
        <v>839</v>
      </c>
      <c r="F265" s="208" t="s">
        <v>840</v>
      </c>
      <c r="G265" s="209" t="s">
        <v>302</v>
      </c>
      <c r="H265" s="210">
        <v>10.477</v>
      </c>
      <c r="I265" s="211"/>
      <c r="J265" s="212">
        <f>ROUND(I265*H265,2)</f>
        <v>0</v>
      </c>
      <c r="K265" s="208" t="s">
        <v>271</v>
      </c>
      <c r="L265" s="44"/>
      <c r="M265" s="213" t="s">
        <v>19</v>
      </c>
      <c r="N265" s="214" t="s">
        <v>40</v>
      </c>
      <c r="O265" s="84"/>
      <c r="P265" s="215">
        <f>O265*H265</f>
        <v>0</v>
      </c>
      <c r="Q265" s="215">
        <v>1.0379400000000001</v>
      </c>
      <c r="R265" s="215">
        <f>Q265*H265</f>
        <v>10.874497380000001</v>
      </c>
      <c r="S265" s="215">
        <v>0</v>
      </c>
      <c r="T265" s="216">
        <f>S265*H265</f>
        <v>0</v>
      </c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R265" s="217" t="s">
        <v>265</v>
      </c>
      <c r="AT265" s="217" t="s">
        <v>267</v>
      </c>
      <c r="AU265" s="217" t="s">
        <v>76</v>
      </c>
      <c r="AY265" s="17" t="s">
        <v>266</v>
      </c>
      <c r="BE265" s="218">
        <f>IF(N265="základní",J265,0)</f>
        <v>0</v>
      </c>
      <c r="BF265" s="218">
        <f>IF(N265="snížená",J265,0)</f>
        <v>0</v>
      </c>
      <c r="BG265" s="218">
        <f>IF(N265="zákl. přenesená",J265,0)</f>
        <v>0</v>
      </c>
      <c r="BH265" s="218">
        <f>IF(N265="sníž. přenesená",J265,0)</f>
        <v>0</v>
      </c>
      <c r="BI265" s="218">
        <f>IF(N265="nulová",J265,0)</f>
        <v>0</v>
      </c>
      <c r="BJ265" s="17" t="s">
        <v>76</v>
      </c>
      <c r="BK265" s="218">
        <f>ROUND(I265*H265,2)</f>
        <v>0</v>
      </c>
      <c r="BL265" s="17" t="s">
        <v>265</v>
      </c>
      <c r="BM265" s="217" t="s">
        <v>841</v>
      </c>
    </row>
    <row r="266" s="2" customFormat="1">
      <c r="A266" s="38"/>
      <c r="B266" s="39"/>
      <c r="C266" s="40"/>
      <c r="D266" s="219" t="s">
        <v>273</v>
      </c>
      <c r="E266" s="40"/>
      <c r="F266" s="220" t="s">
        <v>842</v>
      </c>
      <c r="G266" s="40"/>
      <c r="H266" s="40"/>
      <c r="I266" s="221"/>
      <c r="J266" s="40"/>
      <c r="K266" s="40"/>
      <c r="L266" s="44"/>
      <c r="M266" s="222"/>
      <c r="N266" s="223"/>
      <c r="O266" s="84"/>
      <c r="P266" s="84"/>
      <c r="Q266" s="84"/>
      <c r="R266" s="84"/>
      <c r="S266" s="84"/>
      <c r="T266" s="85"/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T266" s="17" t="s">
        <v>273</v>
      </c>
      <c r="AU266" s="17" t="s">
        <v>76</v>
      </c>
    </row>
    <row r="267" s="12" customFormat="1">
      <c r="A267" s="12"/>
      <c r="B267" s="224"/>
      <c r="C267" s="225"/>
      <c r="D267" s="226" t="s">
        <v>275</v>
      </c>
      <c r="E267" s="227" t="s">
        <v>843</v>
      </c>
      <c r="F267" s="228" t="s">
        <v>844</v>
      </c>
      <c r="G267" s="225"/>
      <c r="H267" s="229">
        <v>10.477</v>
      </c>
      <c r="I267" s="230"/>
      <c r="J267" s="225"/>
      <c r="K267" s="225"/>
      <c r="L267" s="231"/>
      <c r="M267" s="236"/>
      <c r="N267" s="237"/>
      <c r="O267" s="237"/>
      <c r="P267" s="237"/>
      <c r="Q267" s="237"/>
      <c r="R267" s="237"/>
      <c r="S267" s="237"/>
      <c r="T267" s="238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T267" s="235" t="s">
        <v>275</v>
      </c>
      <c r="AU267" s="235" t="s">
        <v>76</v>
      </c>
      <c r="AV267" s="12" t="s">
        <v>78</v>
      </c>
      <c r="AW267" s="12" t="s">
        <v>31</v>
      </c>
      <c r="AX267" s="12" t="s">
        <v>76</v>
      </c>
      <c r="AY267" s="235" t="s">
        <v>266</v>
      </c>
    </row>
    <row r="268" s="11" customFormat="1" ht="25.92" customHeight="1">
      <c r="A268" s="11"/>
      <c r="B268" s="192"/>
      <c r="C268" s="193"/>
      <c r="D268" s="194" t="s">
        <v>68</v>
      </c>
      <c r="E268" s="195" t="s">
        <v>265</v>
      </c>
      <c r="F268" s="195" t="s">
        <v>845</v>
      </c>
      <c r="G268" s="193"/>
      <c r="H268" s="193"/>
      <c r="I268" s="196"/>
      <c r="J268" s="197">
        <f>BK268</f>
        <v>0</v>
      </c>
      <c r="K268" s="193"/>
      <c r="L268" s="198"/>
      <c r="M268" s="199"/>
      <c r="N268" s="200"/>
      <c r="O268" s="200"/>
      <c r="P268" s="201">
        <f>SUM(P269:P377)</f>
        <v>0</v>
      </c>
      <c r="Q268" s="200"/>
      <c r="R268" s="201">
        <f>SUM(R269:R377)</f>
        <v>975.18681271000003</v>
      </c>
      <c r="S268" s="200"/>
      <c r="T268" s="202">
        <f>SUM(T269:T377)</f>
        <v>0</v>
      </c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R268" s="203" t="s">
        <v>265</v>
      </c>
      <c r="AT268" s="204" t="s">
        <v>68</v>
      </c>
      <c r="AU268" s="204" t="s">
        <v>69</v>
      </c>
      <c r="AY268" s="203" t="s">
        <v>266</v>
      </c>
      <c r="BK268" s="205">
        <f>SUM(BK269:BK377)</f>
        <v>0</v>
      </c>
    </row>
    <row r="269" s="2" customFormat="1" ht="24.15" customHeight="1">
      <c r="A269" s="38"/>
      <c r="B269" s="39"/>
      <c r="C269" s="206" t="s">
        <v>846</v>
      </c>
      <c r="D269" s="206" t="s">
        <v>267</v>
      </c>
      <c r="E269" s="207" t="s">
        <v>847</v>
      </c>
      <c r="F269" s="208" t="s">
        <v>848</v>
      </c>
      <c r="G269" s="209" t="s">
        <v>341</v>
      </c>
      <c r="H269" s="210">
        <v>30</v>
      </c>
      <c r="I269" s="211"/>
      <c r="J269" s="212">
        <f>ROUND(I269*H269,2)</f>
        <v>0</v>
      </c>
      <c r="K269" s="208" t="s">
        <v>271</v>
      </c>
      <c r="L269" s="44"/>
      <c r="M269" s="213" t="s">
        <v>19</v>
      </c>
      <c r="N269" s="214" t="s">
        <v>40</v>
      </c>
      <c r="O269" s="84"/>
      <c r="P269" s="215">
        <f>O269*H269</f>
        <v>0</v>
      </c>
      <c r="Q269" s="215">
        <v>0.075120000000000006</v>
      </c>
      <c r="R269" s="215">
        <f>Q269*H269</f>
        <v>2.2536</v>
      </c>
      <c r="S269" s="215">
        <v>0</v>
      </c>
      <c r="T269" s="216">
        <f>S269*H269</f>
        <v>0</v>
      </c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  <c r="AE269" s="38"/>
      <c r="AR269" s="217" t="s">
        <v>265</v>
      </c>
      <c r="AT269" s="217" t="s">
        <v>267</v>
      </c>
      <c r="AU269" s="217" t="s">
        <v>76</v>
      </c>
      <c r="AY269" s="17" t="s">
        <v>266</v>
      </c>
      <c r="BE269" s="218">
        <f>IF(N269="základní",J269,0)</f>
        <v>0</v>
      </c>
      <c r="BF269" s="218">
        <f>IF(N269="snížená",J269,0)</f>
        <v>0</v>
      </c>
      <c r="BG269" s="218">
        <f>IF(N269="zákl. přenesená",J269,0)</f>
        <v>0</v>
      </c>
      <c r="BH269" s="218">
        <f>IF(N269="sníž. přenesená",J269,0)</f>
        <v>0</v>
      </c>
      <c r="BI269" s="218">
        <f>IF(N269="nulová",J269,0)</f>
        <v>0</v>
      </c>
      <c r="BJ269" s="17" t="s">
        <v>76</v>
      </c>
      <c r="BK269" s="218">
        <f>ROUND(I269*H269,2)</f>
        <v>0</v>
      </c>
      <c r="BL269" s="17" t="s">
        <v>265</v>
      </c>
      <c r="BM269" s="217" t="s">
        <v>849</v>
      </c>
    </row>
    <row r="270" s="2" customFormat="1">
      <c r="A270" s="38"/>
      <c r="B270" s="39"/>
      <c r="C270" s="40"/>
      <c r="D270" s="219" t="s">
        <v>273</v>
      </c>
      <c r="E270" s="40"/>
      <c r="F270" s="220" t="s">
        <v>850</v>
      </c>
      <c r="G270" s="40"/>
      <c r="H270" s="40"/>
      <c r="I270" s="221"/>
      <c r="J270" s="40"/>
      <c r="K270" s="40"/>
      <c r="L270" s="44"/>
      <c r="M270" s="222"/>
      <c r="N270" s="223"/>
      <c r="O270" s="84"/>
      <c r="P270" s="84"/>
      <c r="Q270" s="84"/>
      <c r="R270" s="84"/>
      <c r="S270" s="84"/>
      <c r="T270" s="85"/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T270" s="17" t="s">
        <v>273</v>
      </c>
      <c r="AU270" s="17" t="s">
        <v>76</v>
      </c>
    </row>
    <row r="271" s="12" customFormat="1">
      <c r="A271" s="12"/>
      <c r="B271" s="224"/>
      <c r="C271" s="225"/>
      <c r="D271" s="226" t="s">
        <v>275</v>
      </c>
      <c r="E271" s="227" t="s">
        <v>851</v>
      </c>
      <c r="F271" s="228" t="s">
        <v>852</v>
      </c>
      <c r="G271" s="225"/>
      <c r="H271" s="229">
        <v>30</v>
      </c>
      <c r="I271" s="230"/>
      <c r="J271" s="225"/>
      <c r="K271" s="225"/>
      <c r="L271" s="231"/>
      <c r="M271" s="236"/>
      <c r="N271" s="237"/>
      <c r="O271" s="237"/>
      <c r="P271" s="237"/>
      <c r="Q271" s="237"/>
      <c r="R271" s="237"/>
      <c r="S271" s="237"/>
      <c r="T271" s="238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T271" s="235" t="s">
        <v>275</v>
      </c>
      <c r="AU271" s="235" t="s">
        <v>76</v>
      </c>
      <c r="AV271" s="12" t="s">
        <v>78</v>
      </c>
      <c r="AW271" s="12" t="s">
        <v>31</v>
      </c>
      <c r="AX271" s="12" t="s">
        <v>76</v>
      </c>
      <c r="AY271" s="235" t="s">
        <v>266</v>
      </c>
    </row>
    <row r="272" s="2" customFormat="1" ht="16.5" customHeight="1">
      <c r="A272" s="38"/>
      <c r="B272" s="39"/>
      <c r="C272" s="239" t="s">
        <v>853</v>
      </c>
      <c r="D272" s="239" t="s">
        <v>299</v>
      </c>
      <c r="E272" s="240" t="s">
        <v>854</v>
      </c>
      <c r="F272" s="241" t="s">
        <v>855</v>
      </c>
      <c r="G272" s="242" t="s">
        <v>302</v>
      </c>
      <c r="H272" s="243">
        <v>0.317</v>
      </c>
      <c r="I272" s="244"/>
      <c r="J272" s="245">
        <f>ROUND(I272*H272,2)</f>
        <v>0</v>
      </c>
      <c r="K272" s="241" t="s">
        <v>271</v>
      </c>
      <c r="L272" s="246"/>
      <c r="M272" s="247" t="s">
        <v>19</v>
      </c>
      <c r="N272" s="248" t="s">
        <v>40</v>
      </c>
      <c r="O272" s="84"/>
      <c r="P272" s="215">
        <f>O272*H272</f>
        <v>0</v>
      </c>
      <c r="Q272" s="215">
        <v>1</v>
      </c>
      <c r="R272" s="215">
        <f>Q272*H272</f>
        <v>0.317</v>
      </c>
      <c r="S272" s="215">
        <v>0</v>
      </c>
      <c r="T272" s="216">
        <f>S272*H272</f>
        <v>0</v>
      </c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R272" s="217" t="s">
        <v>303</v>
      </c>
      <c r="AT272" s="217" t="s">
        <v>299</v>
      </c>
      <c r="AU272" s="217" t="s">
        <v>76</v>
      </c>
      <c r="AY272" s="17" t="s">
        <v>266</v>
      </c>
      <c r="BE272" s="218">
        <f>IF(N272="základní",J272,0)</f>
        <v>0</v>
      </c>
      <c r="BF272" s="218">
        <f>IF(N272="snížená",J272,0)</f>
        <v>0</v>
      </c>
      <c r="BG272" s="218">
        <f>IF(N272="zákl. přenesená",J272,0)</f>
        <v>0</v>
      </c>
      <c r="BH272" s="218">
        <f>IF(N272="sníž. přenesená",J272,0)</f>
        <v>0</v>
      </c>
      <c r="BI272" s="218">
        <f>IF(N272="nulová",J272,0)</f>
        <v>0</v>
      </c>
      <c r="BJ272" s="17" t="s">
        <v>76</v>
      </c>
      <c r="BK272" s="218">
        <f>ROUND(I272*H272,2)</f>
        <v>0</v>
      </c>
      <c r="BL272" s="17" t="s">
        <v>265</v>
      </c>
      <c r="BM272" s="217" t="s">
        <v>856</v>
      </c>
    </row>
    <row r="273" s="2" customFormat="1">
      <c r="A273" s="38"/>
      <c r="B273" s="39"/>
      <c r="C273" s="40"/>
      <c r="D273" s="219" t="s">
        <v>273</v>
      </c>
      <c r="E273" s="40"/>
      <c r="F273" s="220" t="s">
        <v>857</v>
      </c>
      <c r="G273" s="40"/>
      <c r="H273" s="40"/>
      <c r="I273" s="221"/>
      <c r="J273" s="40"/>
      <c r="K273" s="40"/>
      <c r="L273" s="44"/>
      <c r="M273" s="222"/>
      <c r="N273" s="223"/>
      <c r="O273" s="84"/>
      <c r="P273" s="84"/>
      <c r="Q273" s="84"/>
      <c r="R273" s="84"/>
      <c r="S273" s="84"/>
      <c r="T273" s="85"/>
      <c r="U273" s="38"/>
      <c r="V273" s="38"/>
      <c r="W273" s="38"/>
      <c r="X273" s="38"/>
      <c r="Y273" s="38"/>
      <c r="Z273" s="38"/>
      <c r="AA273" s="38"/>
      <c r="AB273" s="38"/>
      <c r="AC273" s="38"/>
      <c r="AD273" s="38"/>
      <c r="AE273" s="38"/>
      <c r="AT273" s="17" t="s">
        <v>273</v>
      </c>
      <c r="AU273" s="17" t="s">
        <v>76</v>
      </c>
    </row>
    <row r="274" s="12" customFormat="1">
      <c r="A274" s="12"/>
      <c r="B274" s="224"/>
      <c r="C274" s="225"/>
      <c r="D274" s="226" t="s">
        <v>275</v>
      </c>
      <c r="E274" s="227" t="s">
        <v>858</v>
      </c>
      <c r="F274" s="228" t="s">
        <v>859</v>
      </c>
      <c r="G274" s="225"/>
      <c r="H274" s="229">
        <v>0.317</v>
      </c>
      <c r="I274" s="230"/>
      <c r="J274" s="225"/>
      <c r="K274" s="225"/>
      <c r="L274" s="231"/>
      <c r="M274" s="236"/>
      <c r="N274" s="237"/>
      <c r="O274" s="237"/>
      <c r="P274" s="237"/>
      <c r="Q274" s="237"/>
      <c r="R274" s="237"/>
      <c r="S274" s="237"/>
      <c r="T274" s="238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T274" s="235" t="s">
        <v>275</v>
      </c>
      <c r="AU274" s="235" t="s">
        <v>76</v>
      </c>
      <c r="AV274" s="12" t="s">
        <v>78</v>
      </c>
      <c r="AW274" s="12" t="s">
        <v>31</v>
      </c>
      <c r="AX274" s="12" t="s">
        <v>76</v>
      </c>
      <c r="AY274" s="235" t="s">
        <v>266</v>
      </c>
    </row>
    <row r="275" s="2" customFormat="1" ht="16.5" customHeight="1">
      <c r="A275" s="38"/>
      <c r="B275" s="39"/>
      <c r="C275" s="239" t="s">
        <v>860</v>
      </c>
      <c r="D275" s="239" t="s">
        <v>299</v>
      </c>
      <c r="E275" s="240" t="s">
        <v>861</v>
      </c>
      <c r="F275" s="241" t="s">
        <v>862</v>
      </c>
      <c r="G275" s="242" t="s">
        <v>341</v>
      </c>
      <c r="H275" s="243">
        <v>30</v>
      </c>
      <c r="I275" s="244"/>
      <c r="J275" s="245">
        <f>ROUND(I275*H275,2)</f>
        <v>0</v>
      </c>
      <c r="K275" s="241" t="s">
        <v>19</v>
      </c>
      <c r="L275" s="246"/>
      <c r="M275" s="247" t="s">
        <v>19</v>
      </c>
      <c r="N275" s="248" t="s">
        <v>40</v>
      </c>
      <c r="O275" s="84"/>
      <c r="P275" s="215">
        <f>O275*H275</f>
        <v>0</v>
      </c>
      <c r="Q275" s="215">
        <v>0.14310000000000001</v>
      </c>
      <c r="R275" s="215">
        <f>Q275*H275</f>
        <v>4.2930000000000001</v>
      </c>
      <c r="S275" s="215">
        <v>0</v>
      </c>
      <c r="T275" s="216">
        <f>S275*H275</f>
        <v>0</v>
      </c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R275" s="217" t="s">
        <v>303</v>
      </c>
      <c r="AT275" s="217" t="s">
        <v>299</v>
      </c>
      <c r="AU275" s="217" t="s">
        <v>76</v>
      </c>
      <c r="AY275" s="17" t="s">
        <v>266</v>
      </c>
      <c r="BE275" s="218">
        <f>IF(N275="základní",J275,0)</f>
        <v>0</v>
      </c>
      <c r="BF275" s="218">
        <f>IF(N275="snížená",J275,0)</f>
        <v>0</v>
      </c>
      <c r="BG275" s="218">
        <f>IF(N275="zákl. přenesená",J275,0)</f>
        <v>0</v>
      </c>
      <c r="BH275" s="218">
        <f>IF(N275="sníž. přenesená",J275,0)</f>
        <v>0</v>
      </c>
      <c r="BI275" s="218">
        <f>IF(N275="nulová",J275,0)</f>
        <v>0</v>
      </c>
      <c r="BJ275" s="17" t="s">
        <v>76</v>
      </c>
      <c r="BK275" s="218">
        <f>ROUND(I275*H275,2)</f>
        <v>0</v>
      </c>
      <c r="BL275" s="17" t="s">
        <v>265</v>
      </c>
      <c r="BM275" s="217" t="s">
        <v>863</v>
      </c>
    </row>
    <row r="276" s="2" customFormat="1" ht="21.75" customHeight="1">
      <c r="A276" s="38"/>
      <c r="B276" s="39"/>
      <c r="C276" s="206" t="s">
        <v>864</v>
      </c>
      <c r="D276" s="206" t="s">
        <v>267</v>
      </c>
      <c r="E276" s="207" t="s">
        <v>865</v>
      </c>
      <c r="F276" s="208" t="s">
        <v>866</v>
      </c>
      <c r="G276" s="209" t="s">
        <v>293</v>
      </c>
      <c r="H276" s="210">
        <v>15.247999999999999</v>
      </c>
      <c r="I276" s="211"/>
      <c r="J276" s="212">
        <f>ROUND(I276*H276,2)</f>
        <v>0</v>
      </c>
      <c r="K276" s="208" t="s">
        <v>271</v>
      </c>
      <c r="L276" s="44"/>
      <c r="M276" s="213" t="s">
        <v>19</v>
      </c>
      <c r="N276" s="214" t="s">
        <v>40</v>
      </c>
      <c r="O276" s="84"/>
      <c r="P276" s="215">
        <f>O276*H276</f>
        <v>0</v>
      </c>
      <c r="Q276" s="215">
        <v>0</v>
      </c>
      <c r="R276" s="215">
        <f>Q276*H276</f>
        <v>0</v>
      </c>
      <c r="S276" s="215">
        <v>0</v>
      </c>
      <c r="T276" s="216">
        <f>S276*H276</f>
        <v>0</v>
      </c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  <c r="AR276" s="217" t="s">
        <v>265</v>
      </c>
      <c r="AT276" s="217" t="s">
        <v>267</v>
      </c>
      <c r="AU276" s="217" t="s">
        <v>76</v>
      </c>
      <c r="AY276" s="17" t="s">
        <v>266</v>
      </c>
      <c r="BE276" s="218">
        <f>IF(N276="základní",J276,0)</f>
        <v>0</v>
      </c>
      <c r="BF276" s="218">
        <f>IF(N276="snížená",J276,0)</f>
        <v>0</v>
      </c>
      <c r="BG276" s="218">
        <f>IF(N276="zákl. přenesená",J276,0)</f>
        <v>0</v>
      </c>
      <c r="BH276" s="218">
        <f>IF(N276="sníž. přenesená",J276,0)</f>
        <v>0</v>
      </c>
      <c r="BI276" s="218">
        <f>IF(N276="nulová",J276,0)</f>
        <v>0</v>
      </c>
      <c r="BJ276" s="17" t="s">
        <v>76</v>
      </c>
      <c r="BK276" s="218">
        <f>ROUND(I276*H276,2)</f>
        <v>0</v>
      </c>
      <c r="BL276" s="17" t="s">
        <v>265</v>
      </c>
      <c r="BM276" s="217" t="s">
        <v>867</v>
      </c>
    </row>
    <row r="277" s="2" customFormat="1">
      <c r="A277" s="38"/>
      <c r="B277" s="39"/>
      <c r="C277" s="40"/>
      <c r="D277" s="219" t="s">
        <v>273</v>
      </c>
      <c r="E277" s="40"/>
      <c r="F277" s="220" t="s">
        <v>868</v>
      </c>
      <c r="G277" s="40"/>
      <c r="H277" s="40"/>
      <c r="I277" s="221"/>
      <c r="J277" s="40"/>
      <c r="K277" s="40"/>
      <c r="L277" s="44"/>
      <c r="M277" s="222"/>
      <c r="N277" s="223"/>
      <c r="O277" s="84"/>
      <c r="P277" s="84"/>
      <c r="Q277" s="84"/>
      <c r="R277" s="84"/>
      <c r="S277" s="84"/>
      <c r="T277" s="85"/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T277" s="17" t="s">
        <v>273</v>
      </c>
      <c r="AU277" s="17" t="s">
        <v>76</v>
      </c>
    </row>
    <row r="278" s="12" customFormat="1">
      <c r="A278" s="12"/>
      <c r="B278" s="224"/>
      <c r="C278" s="225"/>
      <c r="D278" s="226" t="s">
        <v>275</v>
      </c>
      <c r="E278" s="227" t="s">
        <v>869</v>
      </c>
      <c r="F278" s="228" t="s">
        <v>870</v>
      </c>
      <c r="G278" s="225"/>
      <c r="H278" s="229">
        <v>15.247999999999999</v>
      </c>
      <c r="I278" s="230"/>
      <c r="J278" s="225"/>
      <c r="K278" s="225"/>
      <c r="L278" s="231"/>
      <c r="M278" s="236"/>
      <c r="N278" s="237"/>
      <c r="O278" s="237"/>
      <c r="P278" s="237"/>
      <c r="Q278" s="237"/>
      <c r="R278" s="237"/>
      <c r="S278" s="237"/>
      <c r="T278" s="238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T278" s="235" t="s">
        <v>275</v>
      </c>
      <c r="AU278" s="235" t="s">
        <v>76</v>
      </c>
      <c r="AV278" s="12" t="s">
        <v>78</v>
      </c>
      <c r="AW278" s="12" t="s">
        <v>31</v>
      </c>
      <c r="AX278" s="12" t="s">
        <v>76</v>
      </c>
      <c r="AY278" s="235" t="s">
        <v>266</v>
      </c>
    </row>
    <row r="279" s="2" customFormat="1" ht="16.5" customHeight="1">
      <c r="A279" s="38"/>
      <c r="B279" s="39"/>
      <c r="C279" s="206" t="s">
        <v>871</v>
      </c>
      <c r="D279" s="206" t="s">
        <v>267</v>
      </c>
      <c r="E279" s="207" t="s">
        <v>872</v>
      </c>
      <c r="F279" s="208" t="s">
        <v>873</v>
      </c>
      <c r="G279" s="209" t="s">
        <v>293</v>
      </c>
      <c r="H279" s="210">
        <v>166.154</v>
      </c>
      <c r="I279" s="211"/>
      <c r="J279" s="212">
        <f>ROUND(I279*H279,2)</f>
        <v>0</v>
      </c>
      <c r="K279" s="208" t="s">
        <v>271</v>
      </c>
      <c r="L279" s="44"/>
      <c r="M279" s="213" t="s">
        <v>19</v>
      </c>
      <c r="N279" s="214" t="s">
        <v>40</v>
      </c>
      <c r="O279" s="84"/>
      <c r="P279" s="215">
        <f>O279*H279</f>
        <v>0</v>
      </c>
      <c r="Q279" s="215">
        <v>0</v>
      </c>
      <c r="R279" s="215">
        <f>Q279*H279</f>
        <v>0</v>
      </c>
      <c r="S279" s="215">
        <v>0</v>
      </c>
      <c r="T279" s="216">
        <f>S279*H279</f>
        <v>0</v>
      </c>
      <c r="U279" s="38"/>
      <c r="V279" s="38"/>
      <c r="W279" s="38"/>
      <c r="X279" s="38"/>
      <c r="Y279" s="38"/>
      <c r="Z279" s="38"/>
      <c r="AA279" s="38"/>
      <c r="AB279" s="38"/>
      <c r="AC279" s="38"/>
      <c r="AD279" s="38"/>
      <c r="AE279" s="38"/>
      <c r="AR279" s="217" t="s">
        <v>265</v>
      </c>
      <c r="AT279" s="217" t="s">
        <v>267</v>
      </c>
      <c r="AU279" s="217" t="s">
        <v>76</v>
      </c>
      <c r="AY279" s="17" t="s">
        <v>266</v>
      </c>
      <c r="BE279" s="218">
        <f>IF(N279="základní",J279,0)</f>
        <v>0</v>
      </c>
      <c r="BF279" s="218">
        <f>IF(N279="snížená",J279,0)</f>
        <v>0</v>
      </c>
      <c r="BG279" s="218">
        <f>IF(N279="zákl. přenesená",J279,0)</f>
        <v>0</v>
      </c>
      <c r="BH279" s="218">
        <f>IF(N279="sníž. přenesená",J279,0)</f>
        <v>0</v>
      </c>
      <c r="BI279" s="218">
        <f>IF(N279="nulová",J279,0)</f>
        <v>0</v>
      </c>
      <c r="BJ279" s="17" t="s">
        <v>76</v>
      </c>
      <c r="BK279" s="218">
        <f>ROUND(I279*H279,2)</f>
        <v>0</v>
      </c>
      <c r="BL279" s="17" t="s">
        <v>265</v>
      </c>
      <c r="BM279" s="217" t="s">
        <v>874</v>
      </c>
    </row>
    <row r="280" s="2" customFormat="1">
      <c r="A280" s="38"/>
      <c r="B280" s="39"/>
      <c r="C280" s="40"/>
      <c r="D280" s="219" t="s">
        <v>273</v>
      </c>
      <c r="E280" s="40"/>
      <c r="F280" s="220" t="s">
        <v>875</v>
      </c>
      <c r="G280" s="40"/>
      <c r="H280" s="40"/>
      <c r="I280" s="221"/>
      <c r="J280" s="40"/>
      <c r="K280" s="40"/>
      <c r="L280" s="44"/>
      <c r="M280" s="222"/>
      <c r="N280" s="223"/>
      <c r="O280" s="84"/>
      <c r="P280" s="84"/>
      <c r="Q280" s="84"/>
      <c r="R280" s="84"/>
      <c r="S280" s="84"/>
      <c r="T280" s="85"/>
      <c r="U280" s="38"/>
      <c r="V280" s="38"/>
      <c r="W280" s="38"/>
      <c r="X280" s="38"/>
      <c r="Y280" s="38"/>
      <c r="Z280" s="38"/>
      <c r="AA280" s="38"/>
      <c r="AB280" s="38"/>
      <c r="AC280" s="38"/>
      <c r="AD280" s="38"/>
      <c r="AE280" s="38"/>
      <c r="AT280" s="17" t="s">
        <v>273</v>
      </c>
      <c r="AU280" s="17" t="s">
        <v>76</v>
      </c>
    </row>
    <row r="281" s="12" customFormat="1">
      <c r="A281" s="12"/>
      <c r="B281" s="224"/>
      <c r="C281" s="225"/>
      <c r="D281" s="226" t="s">
        <v>275</v>
      </c>
      <c r="E281" s="227" t="s">
        <v>876</v>
      </c>
      <c r="F281" s="228" t="s">
        <v>877</v>
      </c>
      <c r="G281" s="225"/>
      <c r="H281" s="229">
        <v>166.154</v>
      </c>
      <c r="I281" s="230"/>
      <c r="J281" s="225"/>
      <c r="K281" s="225"/>
      <c r="L281" s="231"/>
      <c r="M281" s="236"/>
      <c r="N281" s="237"/>
      <c r="O281" s="237"/>
      <c r="P281" s="237"/>
      <c r="Q281" s="237"/>
      <c r="R281" s="237"/>
      <c r="S281" s="237"/>
      <c r="T281" s="238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T281" s="235" t="s">
        <v>275</v>
      </c>
      <c r="AU281" s="235" t="s">
        <v>76</v>
      </c>
      <c r="AV281" s="12" t="s">
        <v>78</v>
      </c>
      <c r="AW281" s="12" t="s">
        <v>31</v>
      </c>
      <c r="AX281" s="12" t="s">
        <v>76</v>
      </c>
      <c r="AY281" s="235" t="s">
        <v>266</v>
      </c>
    </row>
    <row r="282" s="2" customFormat="1" ht="24.15" customHeight="1">
      <c r="A282" s="38"/>
      <c r="B282" s="39"/>
      <c r="C282" s="206" t="s">
        <v>878</v>
      </c>
      <c r="D282" s="206" t="s">
        <v>267</v>
      </c>
      <c r="E282" s="207" t="s">
        <v>879</v>
      </c>
      <c r="F282" s="208" t="s">
        <v>880</v>
      </c>
      <c r="G282" s="209" t="s">
        <v>293</v>
      </c>
      <c r="H282" s="210">
        <v>1174.1759999999999</v>
      </c>
      <c r="I282" s="211"/>
      <c r="J282" s="212">
        <f>ROUND(I282*H282,2)</f>
        <v>0</v>
      </c>
      <c r="K282" s="208" t="s">
        <v>271</v>
      </c>
      <c r="L282" s="44"/>
      <c r="M282" s="213" t="s">
        <v>19</v>
      </c>
      <c r="N282" s="214" t="s">
        <v>40</v>
      </c>
      <c r="O282" s="84"/>
      <c r="P282" s="215">
        <f>O282*H282</f>
        <v>0</v>
      </c>
      <c r="Q282" s="215">
        <v>0</v>
      </c>
      <c r="R282" s="215">
        <f>Q282*H282</f>
        <v>0</v>
      </c>
      <c r="S282" s="215">
        <v>0</v>
      </c>
      <c r="T282" s="216">
        <f>S282*H282</f>
        <v>0</v>
      </c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  <c r="AR282" s="217" t="s">
        <v>265</v>
      </c>
      <c r="AT282" s="217" t="s">
        <v>267</v>
      </c>
      <c r="AU282" s="217" t="s">
        <v>76</v>
      </c>
      <c r="AY282" s="17" t="s">
        <v>266</v>
      </c>
      <c r="BE282" s="218">
        <f>IF(N282="základní",J282,0)</f>
        <v>0</v>
      </c>
      <c r="BF282" s="218">
        <f>IF(N282="snížená",J282,0)</f>
        <v>0</v>
      </c>
      <c r="BG282" s="218">
        <f>IF(N282="zákl. přenesená",J282,0)</f>
        <v>0</v>
      </c>
      <c r="BH282" s="218">
        <f>IF(N282="sníž. přenesená",J282,0)</f>
        <v>0</v>
      </c>
      <c r="BI282" s="218">
        <f>IF(N282="nulová",J282,0)</f>
        <v>0</v>
      </c>
      <c r="BJ282" s="17" t="s">
        <v>76</v>
      </c>
      <c r="BK282" s="218">
        <f>ROUND(I282*H282,2)</f>
        <v>0</v>
      </c>
      <c r="BL282" s="17" t="s">
        <v>265</v>
      </c>
      <c r="BM282" s="217" t="s">
        <v>881</v>
      </c>
    </row>
    <row r="283" s="2" customFormat="1">
      <c r="A283" s="38"/>
      <c r="B283" s="39"/>
      <c r="C283" s="40"/>
      <c r="D283" s="219" t="s">
        <v>273</v>
      </c>
      <c r="E283" s="40"/>
      <c r="F283" s="220" t="s">
        <v>882</v>
      </c>
      <c r="G283" s="40"/>
      <c r="H283" s="40"/>
      <c r="I283" s="221"/>
      <c r="J283" s="40"/>
      <c r="K283" s="40"/>
      <c r="L283" s="44"/>
      <c r="M283" s="222"/>
      <c r="N283" s="223"/>
      <c r="O283" s="84"/>
      <c r="P283" s="84"/>
      <c r="Q283" s="84"/>
      <c r="R283" s="84"/>
      <c r="S283" s="84"/>
      <c r="T283" s="85"/>
      <c r="U283" s="38"/>
      <c r="V283" s="38"/>
      <c r="W283" s="38"/>
      <c r="X283" s="38"/>
      <c r="Y283" s="38"/>
      <c r="Z283" s="38"/>
      <c r="AA283" s="38"/>
      <c r="AB283" s="38"/>
      <c r="AC283" s="38"/>
      <c r="AD283" s="38"/>
      <c r="AE283" s="38"/>
      <c r="AT283" s="17" t="s">
        <v>273</v>
      </c>
      <c r="AU283" s="17" t="s">
        <v>76</v>
      </c>
    </row>
    <row r="284" s="13" customFormat="1">
      <c r="A284" s="13"/>
      <c r="B284" s="251"/>
      <c r="C284" s="252"/>
      <c r="D284" s="226" t="s">
        <v>275</v>
      </c>
      <c r="E284" s="253" t="s">
        <v>19</v>
      </c>
      <c r="F284" s="254" t="s">
        <v>883</v>
      </c>
      <c r="G284" s="252"/>
      <c r="H284" s="253" t="s">
        <v>19</v>
      </c>
      <c r="I284" s="255"/>
      <c r="J284" s="252"/>
      <c r="K284" s="252"/>
      <c r="L284" s="256"/>
      <c r="M284" s="257"/>
      <c r="N284" s="258"/>
      <c r="O284" s="258"/>
      <c r="P284" s="258"/>
      <c r="Q284" s="258"/>
      <c r="R284" s="258"/>
      <c r="S284" s="258"/>
      <c r="T284" s="259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60" t="s">
        <v>275</v>
      </c>
      <c r="AU284" s="260" t="s">
        <v>76</v>
      </c>
      <c r="AV284" s="13" t="s">
        <v>76</v>
      </c>
      <c r="AW284" s="13" t="s">
        <v>31</v>
      </c>
      <c r="AX284" s="13" t="s">
        <v>69</v>
      </c>
      <c r="AY284" s="260" t="s">
        <v>266</v>
      </c>
    </row>
    <row r="285" s="12" customFormat="1">
      <c r="A285" s="12"/>
      <c r="B285" s="224"/>
      <c r="C285" s="225"/>
      <c r="D285" s="226" t="s">
        <v>275</v>
      </c>
      <c r="E285" s="227" t="s">
        <v>884</v>
      </c>
      <c r="F285" s="228" t="s">
        <v>885</v>
      </c>
      <c r="G285" s="225"/>
      <c r="H285" s="229">
        <v>1174.1759999999999</v>
      </c>
      <c r="I285" s="230"/>
      <c r="J285" s="225"/>
      <c r="K285" s="225"/>
      <c r="L285" s="231"/>
      <c r="M285" s="236"/>
      <c r="N285" s="237"/>
      <c r="O285" s="237"/>
      <c r="P285" s="237"/>
      <c r="Q285" s="237"/>
      <c r="R285" s="237"/>
      <c r="S285" s="237"/>
      <c r="T285" s="238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T285" s="235" t="s">
        <v>275</v>
      </c>
      <c r="AU285" s="235" t="s">
        <v>76</v>
      </c>
      <c r="AV285" s="12" t="s">
        <v>78</v>
      </c>
      <c r="AW285" s="12" t="s">
        <v>31</v>
      </c>
      <c r="AX285" s="12" t="s">
        <v>76</v>
      </c>
      <c r="AY285" s="235" t="s">
        <v>266</v>
      </c>
    </row>
    <row r="286" s="2" customFormat="1" ht="21.75" customHeight="1">
      <c r="A286" s="38"/>
      <c r="B286" s="39"/>
      <c r="C286" s="206" t="s">
        <v>886</v>
      </c>
      <c r="D286" s="206" t="s">
        <v>267</v>
      </c>
      <c r="E286" s="207" t="s">
        <v>887</v>
      </c>
      <c r="F286" s="208" t="s">
        <v>888</v>
      </c>
      <c r="G286" s="209" t="s">
        <v>391</v>
      </c>
      <c r="H286" s="210">
        <v>13.195</v>
      </c>
      <c r="I286" s="211"/>
      <c r="J286" s="212">
        <f>ROUND(I286*H286,2)</f>
        <v>0</v>
      </c>
      <c r="K286" s="208" t="s">
        <v>271</v>
      </c>
      <c r="L286" s="44"/>
      <c r="M286" s="213" t="s">
        <v>19</v>
      </c>
      <c r="N286" s="214" t="s">
        <v>40</v>
      </c>
      <c r="O286" s="84"/>
      <c r="P286" s="215">
        <f>O286*H286</f>
        <v>0</v>
      </c>
      <c r="Q286" s="215">
        <v>0.0074999999999999997</v>
      </c>
      <c r="R286" s="215">
        <f>Q286*H286</f>
        <v>0.098962499999999995</v>
      </c>
      <c r="S286" s="215">
        <v>0</v>
      </c>
      <c r="T286" s="216">
        <f>S286*H286</f>
        <v>0</v>
      </c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R286" s="217" t="s">
        <v>265</v>
      </c>
      <c r="AT286" s="217" t="s">
        <v>267</v>
      </c>
      <c r="AU286" s="217" t="s">
        <v>76</v>
      </c>
      <c r="AY286" s="17" t="s">
        <v>266</v>
      </c>
      <c r="BE286" s="218">
        <f>IF(N286="základní",J286,0)</f>
        <v>0</v>
      </c>
      <c r="BF286" s="218">
        <f>IF(N286="snížená",J286,0)</f>
        <v>0</v>
      </c>
      <c r="BG286" s="218">
        <f>IF(N286="zákl. přenesená",J286,0)</f>
        <v>0</v>
      </c>
      <c r="BH286" s="218">
        <f>IF(N286="sníž. přenesená",J286,0)</f>
        <v>0</v>
      </c>
      <c r="BI286" s="218">
        <f>IF(N286="nulová",J286,0)</f>
        <v>0</v>
      </c>
      <c r="BJ286" s="17" t="s">
        <v>76</v>
      </c>
      <c r="BK286" s="218">
        <f>ROUND(I286*H286,2)</f>
        <v>0</v>
      </c>
      <c r="BL286" s="17" t="s">
        <v>265</v>
      </c>
      <c r="BM286" s="217" t="s">
        <v>889</v>
      </c>
    </row>
    <row r="287" s="2" customFormat="1">
      <c r="A287" s="38"/>
      <c r="B287" s="39"/>
      <c r="C287" s="40"/>
      <c r="D287" s="219" t="s">
        <v>273</v>
      </c>
      <c r="E287" s="40"/>
      <c r="F287" s="220" t="s">
        <v>890</v>
      </c>
      <c r="G287" s="40"/>
      <c r="H287" s="40"/>
      <c r="I287" s="221"/>
      <c r="J287" s="40"/>
      <c r="K287" s="40"/>
      <c r="L287" s="44"/>
      <c r="M287" s="222"/>
      <c r="N287" s="223"/>
      <c r="O287" s="84"/>
      <c r="P287" s="84"/>
      <c r="Q287" s="84"/>
      <c r="R287" s="84"/>
      <c r="S287" s="84"/>
      <c r="T287" s="85"/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T287" s="17" t="s">
        <v>273</v>
      </c>
      <c r="AU287" s="17" t="s">
        <v>76</v>
      </c>
    </row>
    <row r="288" s="12" customFormat="1">
      <c r="A288" s="12"/>
      <c r="B288" s="224"/>
      <c r="C288" s="225"/>
      <c r="D288" s="226" t="s">
        <v>275</v>
      </c>
      <c r="E288" s="227" t="s">
        <v>891</v>
      </c>
      <c r="F288" s="228" t="s">
        <v>892</v>
      </c>
      <c r="G288" s="225"/>
      <c r="H288" s="229">
        <v>13.195</v>
      </c>
      <c r="I288" s="230"/>
      <c r="J288" s="225"/>
      <c r="K288" s="225"/>
      <c r="L288" s="231"/>
      <c r="M288" s="236"/>
      <c r="N288" s="237"/>
      <c r="O288" s="237"/>
      <c r="P288" s="237"/>
      <c r="Q288" s="237"/>
      <c r="R288" s="237"/>
      <c r="S288" s="237"/>
      <c r="T288" s="238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T288" s="235" t="s">
        <v>275</v>
      </c>
      <c r="AU288" s="235" t="s">
        <v>76</v>
      </c>
      <c r="AV288" s="12" t="s">
        <v>78</v>
      </c>
      <c r="AW288" s="12" t="s">
        <v>31</v>
      </c>
      <c r="AX288" s="12" t="s">
        <v>76</v>
      </c>
      <c r="AY288" s="235" t="s">
        <v>266</v>
      </c>
    </row>
    <row r="289" s="2" customFormat="1" ht="24.15" customHeight="1">
      <c r="A289" s="38"/>
      <c r="B289" s="39"/>
      <c r="C289" s="206" t="s">
        <v>893</v>
      </c>
      <c r="D289" s="206" t="s">
        <v>267</v>
      </c>
      <c r="E289" s="207" t="s">
        <v>894</v>
      </c>
      <c r="F289" s="208" t="s">
        <v>895</v>
      </c>
      <c r="G289" s="209" t="s">
        <v>391</v>
      </c>
      <c r="H289" s="210">
        <v>1696.1489999999999</v>
      </c>
      <c r="I289" s="211"/>
      <c r="J289" s="212">
        <f>ROUND(I289*H289,2)</f>
        <v>0</v>
      </c>
      <c r="K289" s="208" t="s">
        <v>271</v>
      </c>
      <c r="L289" s="44"/>
      <c r="M289" s="213" t="s">
        <v>19</v>
      </c>
      <c r="N289" s="214" t="s">
        <v>40</v>
      </c>
      <c r="O289" s="84"/>
      <c r="P289" s="215">
        <f>O289*H289</f>
        <v>0</v>
      </c>
      <c r="Q289" s="215">
        <v>0.01787</v>
      </c>
      <c r="R289" s="215">
        <f>Q289*H289</f>
        <v>30.31018263</v>
      </c>
      <c r="S289" s="215">
        <v>0</v>
      </c>
      <c r="T289" s="216">
        <f>S289*H289</f>
        <v>0</v>
      </c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R289" s="217" t="s">
        <v>265</v>
      </c>
      <c r="AT289" s="217" t="s">
        <v>267</v>
      </c>
      <c r="AU289" s="217" t="s">
        <v>76</v>
      </c>
      <c r="AY289" s="17" t="s">
        <v>266</v>
      </c>
      <c r="BE289" s="218">
        <f>IF(N289="základní",J289,0)</f>
        <v>0</v>
      </c>
      <c r="BF289" s="218">
        <f>IF(N289="snížená",J289,0)</f>
        <v>0</v>
      </c>
      <c r="BG289" s="218">
        <f>IF(N289="zákl. přenesená",J289,0)</f>
        <v>0</v>
      </c>
      <c r="BH289" s="218">
        <f>IF(N289="sníž. přenesená",J289,0)</f>
        <v>0</v>
      </c>
      <c r="BI289" s="218">
        <f>IF(N289="nulová",J289,0)</f>
        <v>0</v>
      </c>
      <c r="BJ289" s="17" t="s">
        <v>76</v>
      </c>
      <c r="BK289" s="218">
        <f>ROUND(I289*H289,2)</f>
        <v>0</v>
      </c>
      <c r="BL289" s="17" t="s">
        <v>265</v>
      </c>
      <c r="BM289" s="217" t="s">
        <v>896</v>
      </c>
    </row>
    <row r="290" s="2" customFormat="1">
      <c r="A290" s="38"/>
      <c r="B290" s="39"/>
      <c r="C290" s="40"/>
      <c r="D290" s="219" t="s">
        <v>273</v>
      </c>
      <c r="E290" s="40"/>
      <c r="F290" s="220" t="s">
        <v>897</v>
      </c>
      <c r="G290" s="40"/>
      <c r="H290" s="40"/>
      <c r="I290" s="221"/>
      <c r="J290" s="40"/>
      <c r="K290" s="40"/>
      <c r="L290" s="44"/>
      <c r="M290" s="222"/>
      <c r="N290" s="223"/>
      <c r="O290" s="84"/>
      <c r="P290" s="84"/>
      <c r="Q290" s="84"/>
      <c r="R290" s="84"/>
      <c r="S290" s="84"/>
      <c r="T290" s="85"/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T290" s="17" t="s">
        <v>273</v>
      </c>
      <c r="AU290" s="17" t="s">
        <v>76</v>
      </c>
    </row>
    <row r="291" s="13" customFormat="1">
      <c r="A291" s="13"/>
      <c r="B291" s="251"/>
      <c r="C291" s="252"/>
      <c r="D291" s="226" t="s">
        <v>275</v>
      </c>
      <c r="E291" s="253" t="s">
        <v>19</v>
      </c>
      <c r="F291" s="254" t="s">
        <v>898</v>
      </c>
      <c r="G291" s="252"/>
      <c r="H291" s="253" t="s">
        <v>19</v>
      </c>
      <c r="I291" s="255"/>
      <c r="J291" s="252"/>
      <c r="K291" s="252"/>
      <c r="L291" s="256"/>
      <c r="M291" s="257"/>
      <c r="N291" s="258"/>
      <c r="O291" s="258"/>
      <c r="P291" s="258"/>
      <c r="Q291" s="258"/>
      <c r="R291" s="258"/>
      <c r="S291" s="258"/>
      <c r="T291" s="259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60" t="s">
        <v>275</v>
      </c>
      <c r="AU291" s="260" t="s">
        <v>76</v>
      </c>
      <c r="AV291" s="13" t="s">
        <v>76</v>
      </c>
      <c r="AW291" s="13" t="s">
        <v>31</v>
      </c>
      <c r="AX291" s="13" t="s">
        <v>69</v>
      </c>
      <c r="AY291" s="260" t="s">
        <v>266</v>
      </c>
    </row>
    <row r="292" s="12" customFormat="1">
      <c r="A292" s="12"/>
      <c r="B292" s="224"/>
      <c r="C292" s="225"/>
      <c r="D292" s="226" t="s">
        <v>275</v>
      </c>
      <c r="E292" s="227" t="s">
        <v>899</v>
      </c>
      <c r="F292" s="228" t="s">
        <v>900</v>
      </c>
      <c r="G292" s="225"/>
      <c r="H292" s="229">
        <v>1696.1489999999999</v>
      </c>
      <c r="I292" s="230"/>
      <c r="J292" s="225"/>
      <c r="K292" s="225"/>
      <c r="L292" s="231"/>
      <c r="M292" s="236"/>
      <c r="N292" s="237"/>
      <c r="O292" s="237"/>
      <c r="P292" s="237"/>
      <c r="Q292" s="237"/>
      <c r="R292" s="237"/>
      <c r="S292" s="237"/>
      <c r="T292" s="238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T292" s="235" t="s">
        <v>275</v>
      </c>
      <c r="AU292" s="235" t="s">
        <v>76</v>
      </c>
      <c r="AV292" s="12" t="s">
        <v>78</v>
      </c>
      <c r="AW292" s="12" t="s">
        <v>31</v>
      </c>
      <c r="AX292" s="12" t="s">
        <v>76</v>
      </c>
      <c r="AY292" s="235" t="s">
        <v>266</v>
      </c>
    </row>
    <row r="293" s="2" customFormat="1" ht="24.15" customHeight="1">
      <c r="A293" s="38"/>
      <c r="B293" s="39"/>
      <c r="C293" s="206" t="s">
        <v>901</v>
      </c>
      <c r="D293" s="206" t="s">
        <v>267</v>
      </c>
      <c r="E293" s="207" t="s">
        <v>902</v>
      </c>
      <c r="F293" s="208" t="s">
        <v>903</v>
      </c>
      <c r="G293" s="209" t="s">
        <v>391</v>
      </c>
      <c r="H293" s="210">
        <v>13.195</v>
      </c>
      <c r="I293" s="211"/>
      <c r="J293" s="212">
        <f>ROUND(I293*H293,2)</f>
        <v>0</v>
      </c>
      <c r="K293" s="208" t="s">
        <v>271</v>
      </c>
      <c r="L293" s="44"/>
      <c r="M293" s="213" t="s">
        <v>19</v>
      </c>
      <c r="N293" s="214" t="s">
        <v>40</v>
      </c>
      <c r="O293" s="84"/>
      <c r="P293" s="215">
        <f>O293*H293</f>
        <v>0</v>
      </c>
      <c r="Q293" s="215">
        <v>5.0000000000000002E-05</v>
      </c>
      <c r="R293" s="215">
        <f>Q293*H293</f>
        <v>0.00065975000000000007</v>
      </c>
      <c r="S293" s="215">
        <v>0</v>
      </c>
      <c r="T293" s="216">
        <f>S293*H293</f>
        <v>0</v>
      </c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R293" s="217" t="s">
        <v>265</v>
      </c>
      <c r="AT293" s="217" t="s">
        <v>267</v>
      </c>
      <c r="AU293" s="217" t="s">
        <v>76</v>
      </c>
      <c r="AY293" s="17" t="s">
        <v>266</v>
      </c>
      <c r="BE293" s="218">
        <f>IF(N293="základní",J293,0)</f>
        <v>0</v>
      </c>
      <c r="BF293" s="218">
        <f>IF(N293="snížená",J293,0)</f>
        <v>0</v>
      </c>
      <c r="BG293" s="218">
        <f>IF(N293="zákl. přenesená",J293,0)</f>
        <v>0</v>
      </c>
      <c r="BH293" s="218">
        <f>IF(N293="sníž. přenesená",J293,0)</f>
        <v>0</v>
      </c>
      <c r="BI293" s="218">
        <f>IF(N293="nulová",J293,0)</f>
        <v>0</v>
      </c>
      <c r="BJ293" s="17" t="s">
        <v>76</v>
      </c>
      <c r="BK293" s="218">
        <f>ROUND(I293*H293,2)</f>
        <v>0</v>
      </c>
      <c r="BL293" s="17" t="s">
        <v>265</v>
      </c>
      <c r="BM293" s="217" t="s">
        <v>904</v>
      </c>
    </row>
    <row r="294" s="2" customFormat="1">
      <c r="A294" s="38"/>
      <c r="B294" s="39"/>
      <c r="C294" s="40"/>
      <c r="D294" s="219" t="s">
        <v>273</v>
      </c>
      <c r="E294" s="40"/>
      <c r="F294" s="220" t="s">
        <v>905</v>
      </c>
      <c r="G294" s="40"/>
      <c r="H294" s="40"/>
      <c r="I294" s="221"/>
      <c r="J294" s="40"/>
      <c r="K294" s="40"/>
      <c r="L294" s="44"/>
      <c r="M294" s="222"/>
      <c r="N294" s="223"/>
      <c r="O294" s="84"/>
      <c r="P294" s="84"/>
      <c r="Q294" s="84"/>
      <c r="R294" s="84"/>
      <c r="S294" s="84"/>
      <c r="T294" s="85"/>
      <c r="U294" s="38"/>
      <c r="V294" s="38"/>
      <c r="W294" s="38"/>
      <c r="X294" s="38"/>
      <c r="Y294" s="38"/>
      <c r="Z294" s="38"/>
      <c r="AA294" s="38"/>
      <c r="AB294" s="38"/>
      <c r="AC294" s="38"/>
      <c r="AD294" s="38"/>
      <c r="AE294" s="38"/>
      <c r="AT294" s="17" t="s">
        <v>273</v>
      </c>
      <c r="AU294" s="17" t="s">
        <v>76</v>
      </c>
    </row>
    <row r="295" s="2" customFormat="1" ht="24.15" customHeight="1">
      <c r="A295" s="38"/>
      <c r="B295" s="39"/>
      <c r="C295" s="206" t="s">
        <v>906</v>
      </c>
      <c r="D295" s="206" t="s">
        <v>267</v>
      </c>
      <c r="E295" s="207" t="s">
        <v>907</v>
      </c>
      <c r="F295" s="208" t="s">
        <v>908</v>
      </c>
      <c r="G295" s="209" t="s">
        <v>391</v>
      </c>
      <c r="H295" s="210">
        <v>1696.1489999999999</v>
      </c>
      <c r="I295" s="211"/>
      <c r="J295" s="212">
        <f>ROUND(I295*H295,2)</f>
        <v>0</v>
      </c>
      <c r="K295" s="208" t="s">
        <v>271</v>
      </c>
      <c r="L295" s="44"/>
      <c r="M295" s="213" t="s">
        <v>19</v>
      </c>
      <c r="N295" s="214" t="s">
        <v>40</v>
      </c>
      <c r="O295" s="84"/>
      <c r="P295" s="215">
        <f>O295*H295</f>
        <v>0</v>
      </c>
      <c r="Q295" s="215">
        <v>0</v>
      </c>
      <c r="R295" s="215">
        <f>Q295*H295</f>
        <v>0</v>
      </c>
      <c r="S295" s="215">
        <v>0</v>
      </c>
      <c r="T295" s="216">
        <f>S295*H295</f>
        <v>0</v>
      </c>
      <c r="U295" s="38"/>
      <c r="V295" s="38"/>
      <c r="W295" s="38"/>
      <c r="X295" s="38"/>
      <c r="Y295" s="38"/>
      <c r="Z295" s="38"/>
      <c r="AA295" s="38"/>
      <c r="AB295" s="38"/>
      <c r="AC295" s="38"/>
      <c r="AD295" s="38"/>
      <c r="AE295" s="38"/>
      <c r="AR295" s="217" t="s">
        <v>265</v>
      </c>
      <c r="AT295" s="217" t="s">
        <v>267</v>
      </c>
      <c r="AU295" s="217" t="s">
        <v>76</v>
      </c>
      <c r="AY295" s="17" t="s">
        <v>266</v>
      </c>
      <c r="BE295" s="218">
        <f>IF(N295="základní",J295,0)</f>
        <v>0</v>
      </c>
      <c r="BF295" s="218">
        <f>IF(N295="snížená",J295,0)</f>
        <v>0</v>
      </c>
      <c r="BG295" s="218">
        <f>IF(N295="zákl. přenesená",J295,0)</f>
        <v>0</v>
      </c>
      <c r="BH295" s="218">
        <f>IF(N295="sníž. přenesená",J295,0)</f>
        <v>0</v>
      </c>
      <c r="BI295" s="218">
        <f>IF(N295="nulová",J295,0)</f>
        <v>0</v>
      </c>
      <c r="BJ295" s="17" t="s">
        <v>76</v>
      </c>
      <c r="BK295" s="218">
        <f>ROUND(I295*H295,2)</f>
        <v>0</v>
      </c>
      <c r="BL295" s="17" t="s">
        <v>265</v>
      </c>
      <c r="BM295" s="217" t="s">
        <v>909</v>
      </c>
    </row>
    <row r="296" s="2" customFormat="1">
      <c r="A296" s="38"/>
      <c r="B296" s="39"/>
      <c r="C296" s="40"/>
      <c r="D296" s="219" t="s">
        <v>273</v>
      </c>
      <c r="E296" s="40"/>
      <c r="F296" s="220" t="s">
        <v>910</v>
      </c>
      <c r="G296" s="40"/>
      <c r="H296" s="40"/>
      <c r="I296" s="221"/>
      <c r="J296" s="40"/>
      <c r="K296" s="40"/>
      <c r="L296" s="44"/>
      <c r="M296" s="222"/>
      <c r="N296" s="223"/>
      <c r="O296" s="84"/>
      <c r="P296" s="84"/>
      <c r="Q296" s="84"/>
      <c r="R296" s="84"/>
      <c r="S296" s="84"/>
      <c r="T296" s="85"/>
      <c r="U296" s="38"/>
      <c r="V296" s="38"/>
      <c r="W296" s="38"/>
      <c r="X296" s="38"/>
      <c r="Y296" s="38"/>
      <c r="Z296" s="38"/>
      <c r="AA296" s="38"/>
      <c r="AB296" s="38"/>
      <c r="AC296" s="38"/>
      <c r="AD296" s="38"/>
      <c r="AE296" s="38"/>
      <c r="AT296" s="17" t="s">
        <v>273</v>
      </c>
      <c r="AU296" s="17" t="s">
        <v>76</v>
      </c>
    </row>
    <row r="297" s="2" customFormat="1" ht="16.5" customHeight="1">
      <c r="A297" s="38"/>
      <c r="B297" s="39"/>
      <c r="C297" s="206" t="s">
        <v>911</v>
      </c>
      <c r="D297" s="206" t="s">
        <v>267</v>
      </c>
      <c r="E297" s="207" t="s">
        <v>912</v>
      </c>
      <c r="F297" s="208" t="s">
        <v>913</v>
      </c>
      <c r="G297" s="209" t="s">
        <v>302</v>
      </c>
      <c r="H297" s="210">
        <v>2.4399999999999999</v>
      </c>
      <c r="I297" s="211"/>
      <c r="J297" s="212">
        <f>ROUND(I297*H297,2)</f>
        <v>0</v>
      </c>
      <c r="K297" s="208" t="s">
        <v>271</v>
      </c>
      <c r="L297" s="44"/>
      <c r="M297" s="213" t="s">
        <v>19</v>
      </c>
      <c r="N297" s="214" t="s">
        <v>40</v>
      </c>
      <c r="O297" s="84"/>
      <c r="P297" s="215">
        <f>O297*H297</f>
        <v>0</v>
      </c>
      <c r="Q297" s="215">
        <v>1.0487</v>
      </c>
      <c r="R297" s="215">
        <f>Q297*H297</f>
        <v>2.5588279999999997</v>
      </c>
      <c r="S297" s="215">
        <v>0</v>
      </c>
      <c r="T297" s="216">
        <f>S297*H297</f>
        <v>0</v>
      </c>
      <c r="U297" s="38"/>
      <c r="V297" s="38"/>
      <c r="W297" s="38"/>
      <c r="X297" s="38"/>
      <c r="Y297" s="38"/>
      <c r="Z297" s="38"/>
      <c r="AA297" s="38"/>
      <c r="AB297" s="38"/>
      <c r="AC297" s="38"/>
      <c r="AD297" s="38"/>
      <c r="AE297" s="38"/>
      <c r="AR297" s="217" t="s">
        <v>265</v>
      </c>
      <c r="AT297" s="217" t="s">
        <v>267</v>
      </c>
      <c r="AU297" s="217" t="s">
        <v>76</v>
      </c>
      <c r="AY297" s="17" t="s">
        <v>266</v>
      </c>
      <c r="BE297" s="218">
        <f>IF(N297="základní",J297,0)</f>
        <v>0</v>
      </c>
      <c r="BF297" s="218">
        <f>IF(N297="snížená",J297,0)</f>
        <v>0</v>
      </c>
      <c r="BG297" s="218">
        <f>IF(N297="zákl. přenesená",J297,0)</f>
        <v>0</v>
      </c>
      <c r="BH297" s="218">
        <f>IF(N297="sníž. přenesená",J297,0)</f>
        <v>0</v>
      </c>
      <c r="BI297" s="218">
        <f>IF(N297="nulová",J297,0)</f>
        <v>0</v>
      </c>
      <c r="BJ297" s="17" t="s">
        <v>76</v>
      </c>
      <c r="BK297" s="218">
        <f>ROUND(I297*H297,2)</f>
        <v>0</v>
      </c>
      <c r="BL297" s="17" t="s">
        <v>265</v>
      </c>
      <c r="BM297" s="217" t="s">
        <v>914</v>
      </c>
    </row>
    <row r="298" s="2" customFormat="1">
      <c r="A298" s="38"/>
      <c r="B298" s="39"/>
      <c r="C298" s="40"/>
      <c r="D298" s="219" t="s">
        <v>273</v>
      </c>
      <c r="E298" s="40"/>
      <c r="F298" s="220" t="s">
        <v>915</v>
      </c>
      <c r="G298" s="40"/>
      <c r="H298" s="40"/>
      <c r="I298" s="221"/>
      <c r="J298" s="40"/>
      <c r="K298" s="40"/>
      <c r="L298" s="44"/>
      <c r="M298" s="222"/>
      <c r="N298" s="223"/>
      <c r="O298" s="84"/>
      <c r="P298" s="84"/>
      <c r="Q298" s="84"/>
      <c r="R298" s="84"/>
      <c r="S298" s="84"/>
      <c r="T298" s="85"/>
      <c r="U298" s="38"/>
      <c r="V298" s="38"/>
      <c r="W298" s="38"/>
      <c r="X298" s="38"/>
      <c r="Y298" s="38"/>
      <c r="Z298" s="38"/>
      <c r="AA298" s="38"/>
      <c r="AB298" s="38"/>
      <c r="AC298" s="38"/>
      <c r="AD298" s="38"/>
      <c r="AE298" s="38"/>
      <c r="AT298" s="17" t="s">
        <v>273</v>
      </c>
      <c r="AU298" s="17" t="s">
        <v>76</v>
      </c>
    </row>
    <row r="299" s="12" customFormat="1">
      <c r="A299" s="12"/>
      <c r="B299" s="224"/>
      <c r="C299" s="225"/>
      <c r="D299" s="226" t="s">
        <v>275</v>
      </c>
      <c r="E299" s="227" t="s">
        <v>916</v>
      </c>
      <c r="F299" s="228" t="s">
        <v>917</v>
      </c>
      <c r="G299" s="225"/>
      <c r="H299" s="229">
        <v>2.4399999999999999</v>
      </c>
      <c r="I299" s="230"/>
      <c r="J299" s="225"/>
      <c r="K299" s="225"/>
      <c r="L299" s="231"/>
      <c r="M299" s="236"/>
      <c r="N299" s="237"/>
      <c r="O299" s="237"/>
      <c r="P299" s="237"/>
      <c r="Q299" s="237"/>
      <c r="R299" s="237"/>
      <c r="S299" s="237"/>
      <c r="T299" s="238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T299" s="235" t="s">
        <v>275</v>
      </c>
      <c r="AU299" s="235" t="s">
        <v>76</v>
      </c>
      <c r="AV299" s="12" t="s">
        <v>78</v>
      </c>
      <c r="AW299" s="12" t="s">
        <v>31</v>
      </c>
      <c r="AX299" s="12" t="s">
        <v>76</v>
      </c>
      <c r="AY299" s="235" t="s">
        <v>266</v>
      </c>
    </row>
    <row r="300" s="2" customFormat="1" ht="16.5" customHeight="1">
      <c r="A300" s="38"/>
      <c r="B300" s="39"/>
      <c r="C300" s="206" t="s">
        <v>918</v>
      </c>
      <c r="D300" s="206" t="s">
        <v>267</v>
      </c>
      <c r="E300" s="207" t="s">
        <v>919</v>
      </c>
      <c r="F300" s="208" t="s">
        <v>920</v>
      </c>
      <c r="G300" s="209" t="s">
        <v>302</v>
      </c>
      <c r="H300" s="210">
        <v>24.922999999999998</v>
      </c>
      <c r="I300" s="211"/>
      <c r="J300" s="212">
        <f>ROUND(I300*H300,2)</f>
        <v>0</v>
      </c>
      <c r="K300" s="208" t="s">
        <v>271</v>
      </c>
      <c r="L300" s="44"/>
      <c r="M300" s="213" t="s">
        <v>19</v>
      </c>
      <c r="N300" s="214" t="s">
        <v>40</v>
      </c>
      <c r="O300" s="84"/>
      <c r="P300" s="215">
        <f>O300*H300</f>
        <v>0</v>
      </c>
      <c r="Q300" s="215">
        <v>1.0492699999999999</v>
      </c>
      <c r="R300" s="215">
        <f>Q300*H300</f>
        <v>26.150956209999997</v>
      </c>
      <c r="S300" s="215">
        <v>0</v>
      </c>
      <c r="T300" s="216">
        <f>S300*H300</f>
        <v>0</v>
      </c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R300" s="217" t="s">
        <v>265</v>
      </c>
      <c r="AT300" s="217" t="s">
        <v>267</v>
      </c>
      <c r="AU300" s="217" t="s">
        <v>76</v>
      </c>
      <c r="AY300" s="17" t="s">
        <v>266</v>
      </c>
      <c r="BE300" s="218">
        <f>IF(N300="základní",J300,0)</f>
        <v>0</v>
      </c>
      <c r="BF300" s="218">
        <f>IF(N300="snížená",J300,0)</f>
        <v>0</v>
      </c>
      <c r="BG300" s="218">
        <f>IF(N300="zákl. přenesená",J300,0)</f>
        <v>0</v>
      </c>
      <c r="BH300" s="218">
        <f>IF(N300="sníž. přenesená",J300,0)</f>
        <v>0</v>
      </c>
      <c r="BI300" s="218">
        <f>IF(N300="nulová",J300,0)</f>
        <v>0</v>
      </c>
      <c r="BJ300" s="17" t="s">
        <v>76</v>
      </c>
      <c r="BK300" s="218">
        <f>ROUND(I300*H300,2)</f>
        <v>0</v>
      </c>
      <c r="BL300" s="17" t="s">
        <v>265</v>
      </c>
      <c r="BM300" s="217" t="s">
        <v>921</v>
      </c>
    </row>
    <row r="301" s="2" customFormat="1">
      <c r="A301" s="38"/>
      <c r="B301" s="39"/>
      <c r="C301" s="40"/>
      <c r="D301" s="219" t="s">
        <v>273</v>
      </c>
      <c r="E301" s="40"/>
      <c r="F301" s="220" t="s">
        <v>922</v>
      </c>
      <c r="G301" s="40"/>
      <c r="H301" s="40"/>
      <c r="I301" s="221"/>
      <c r="J301" s="40"/>
      <c r="K301" s="40"/>
      <c r="L301" s="44"/>
      <c r="M301" s="222"/>
      <c r="N301" s="223"/>
      <c r="O301" s="84"/>
      <c r="P301" s="84"/>
      <c r="Q301" s="84"/>
      <c r="R301" s="84"/>
      <c r="S301" s="84"/>
      <c r="T301" s="85"/>
      <c r="U301" s="38"/>
      <c r="V301" s="38"/>
      <c r="W301" s="38"/>
      <c r="X301" s="38"/>
      <c r="Y301" s="38"/>
      <c r="Z301" s="38"/>
      <c r="AA301" s="38"/>
      <c r="AB301" s="38"/>
      <c r="AC301" s="38"/>
      <c r="AD301" s="38"/>
      <c r="AE301" s="38"/>
      <c r="AT301" s="17" t="s">
        <v>273</v>
      </c>
      <c r="AU301" s="17" t="s">
        <v>76</v>
      </c>
    </row>
    <row r="302" s="12" customFormat="1">
      <c r="A302" s="12"/>
      <c r="B302" s="224"/>
      <c r="C302" s="225"/>
      <c r="D302" s="226" t="s">
        <v>275</v>
      </c>
      <c r="E302" s="227" t="s">
        <v>923</v>
      </c>
      <c r="F302" s="228" t="s">
        <v>924</v>
      </c>
      <c r="G302" s="225"/>
      <c r="H302" s="229">
        <v>24.922999999999998</v>
      </c>
      <c r="I302" s="230"/>
      <c r="J302" s="225"/>
      <c r="K302" s="225"/>
      <c r="L302" s="231"/>
      <c r="M302" s="236"/>
      <c r="N302" s="237"/>
      <c r="O302" s="237"/>
      <c r="P302" s="237"/>
      <c r="Q302" s="237"/>
      <c r="R302" s="237"/>
      <c r="S302" s="237"/>
      <c r="T302" s="238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T302" s="235" t="s">
        <v>275</v>
      </c>
      <c r="AU302" s="235" t="s">
        <v>76</v>
      </c>
      <c r="AV302" s="12" t="s">
        <v>78</v>
      </c>
      <c r="AW302" s="12" t="s">
        <v>31</v>
      </c>
      <c r="AX302" s="12" t="s">
        <v>76</v>
      </c>
      <c r="AY302" s="235" t="s">
        <v>266</v>
      </c>
    </row>
    <row r="303" s="2" customFormat="1" ht="16.5" customHeight="1">
      <c r="A303" s="38"/>
      <c r="B303" s="39"/>
      <c r="C303" s="206" t="s">
        <v>925</v>
      </c>
      <c r="D303" s="206" t="s">
        <v>267</v>
      </c>
      <c r="E303" s="207" t="s">
        <v>926</v>
      </c>
      <c r="F303" s="208" t="s">
        <v>927</v>
      </c>
      <c r="G303" s="209" t="s">
        <v>302</v>
      </c>
      <c r="H303" s="210">
        <v>199.61000000000001</v>
      </c>
      <c r="I303" s="211"/>
      <c r="J303" s="212">
        <f>ROUND(I303*H303,2)</f>
        <v>0</v>
      </c>
      <c r="K303" s="208" t="s">
        <v>271</v>
      </c>
      <c r="L303" s="44"/>
      <c r="M303" s="213" t="s">
        <v>19</v>
      </c>
      <c r="N303" s="214" t="s">
        <v>40</v>
      </c>
      <c r="O303" s="84"/>
      <c r="P303" s="215">
        <f>O303*H303</f>
        <v>0</v>
      </c>
      <c r="Q303" s="215">
        <v>1.02</v>
      </c>
      <c r="R303" s="215">
        <f>Q303*H303</f>
        <v>203.60220000000001</v>
      </c>
      <c r="S303" s="215">
        <v>0</v>
      </c>
      <c r="T303" s="216">
        <f>S303*H303</f>
        <v>0</v>
      </c>
      <c r="U303" s="38"/>
      <c r="V303" s="38"/>
      <c r="W303" s="38"/>
      <c r="X303" s="38"/>
      <c r="Y303" s="38"/>
      <c r="Z303" s="38"/>
      <c r="AA303" s="38"/>
      <c r="AB303" s="38"/>
      <c r="AC303" s="38"/>
      <c r="AD303" s="38"/>
      <c r="AE303" s="38"/>
      <c r="AR303" s="217" t="s">
        <v>265</v>
      </c>
      <c r="AT303" s="217" t="s">
        <v>267</v>
      </c>
      <c r="AU303" s="217" t="s">
        <v>76</v>
      </c>
      <c r="AY303" s="17" t="s">
        <v>266</v>
      </c>
      <c r="BE303" s="218">
        <f>IF(N303="základní",J303,0)</f>
        <v>0</v>
      </c>
      <c r="BF303" s="218">
        <f>IF(N303="snížená",J303,0)</f>
        <v>0</v>
      </c>
      <c r="BG303" s="218">
        <f>IF(N303="zákl. přenesená",J303,0)</f>
        <v>0</v>
      </c>
      <c r="BH303" s="218">
        <f>IF(N303="sníž. přenesená",J303,0)</f>
        <v>0</v>
      </c>
      <c r="BI303" s="218">
        <f>IF(N303="nulová",J303,0)</f>
        <v>0</v>
      </c>
      <c r="BJ303" s="17" t="s">
        <v>76</v>
      </c>
      <c r="BK303" s="218">
        <f>ROUND(I303*H303,2)</f>
        <v>0</v>
      </c>
      <c r="BL303" s="17" t="s">
        <v>265</v>
      </c>
      <c r="BM303" s="217" t="s">
        <v>928</v>
      </c>
    </row>
    <row r="304" s="2" customFormat="1">
      <c r="A304" s="38"/>
      <c r="B304" s="39"/>
      <c r="C304" s="40"/>
      <c r="D304" s="219" t="s">
        <v>273</v>
      </c>
      <c r="E304" s="40"/>
      <c r="F304" s="220" t="s">
        <v>929</v>
      </c>
      <c r="G304" s="40"/>
      <c r="H304" s="40"/>
      <c r="I304" s="221"/>
      <c r="J304" s="40"/>
      <c r="K304" s="40"/>
      <c r="L304" s="44"/>
      <c r="M304" s="222"/>
      <c r="N304" s="223"/>
      <c r="O304" s="84"/>
      <c r="P304" s="84"/>
      <c r="Q304" s="84"/>
      <c r="R304" s="84"/>
      <c r="S304" s="84"/>
      <c r="T304" s="85"/>
      <c r="U304" s="38"/>
      <c r="V304" s="38"/>
      <c r="W304" s="38"/>
      <c r="X304" s="38"/>
      <c r="Y304" s="38"/>
      <c r="Z304" s="38"/>
      <c r="AA304" s="38"/>
      <c r="AB304" s="38"/>
      <c r="AC304" s="38"/>
      <c r="AD304" s="38"/>
      <c r="AE304" s="38"/>
      <c r="AT304" s="17" t="s">
        <v>273</v>
      </c>
      <c r="AU304" s="17" t="s">
        <v>76</v>
      </c>
    </row>
    <row r="305" s="12" customFormat="1">
      <c r="A305" s="12"/>
      <c r="B305" s="224"/>
      <c r="C305" s="225"/>
      <c r="D305" s="226" t="s">
        <v>275</v>
      </c>
      <c r="E305" s="227" t="s">
        <v>930</v>
      </c>
      <c r="F305" s="228" t="s">
        <v>931</v>
      </c>
      <c r="G305" s="225"/>
      <c r="H305" s="229">
        <v>199.61000000000001</v>
      </c>
      <c r="I305" s="230"/>
      <c r="J305" s="225"/>
      <c r="K305" s="225"/>
      <c r="L305" s="231"/>
      <c r="M305" s="236"/>
      <c r="N305" s="237"/>
      <c r="O305" s="237"/>
      <c r="P305" s="237"/>
      <c r="Q305" s="237"/>
      <c r="R305" s="237"/>
      <c r="S305" s="237"/>
      <c r="T305" s="238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T305" s="235" t="s">
        <v>275</v>
      </c>
      <c r="AU305" s="235" t="s">
        <v>76</v>
      </c>
      <c r="AV305" s="12" t="s">
        <v>78</v>
      </c>
      <c r="AW305" s="12" t="s">
        <v>31</v>
      </c>
      <c r="AX305" s="12" t="s">
        <v>76</v>
      </c>
      <c r="AY305" s="235" t="s">
        <v>266</v>
      </c>
    </row>
    <row r="306" s="2" customFormat="1" ht="16.5" customHeight="1">
      <c r="A306" s="38"/>
      <c r="B306" s="39"/>
      <c r="C306" s="206" t="s">
        <v>932</v>
      </c>
      <c r="D306" s="206" t="s">
        <v>267</v>
      </c>
      <c r="E306" s="207" t="s">
        <v>933</v>
      </c>
      <c r="F306" s="208" t="s">
        <v>934</v>
      </c>
      <c r="G306" s="209" t="s">
        <v>302</v>
      </c>
      <c r="H306" s="210">
        <v>3.2330000000000001</v>
      </c>
      <c r="I306" s="211"/>
      <c r="J306" s="212">
        <f>ROUND(I306*H306,2)</f>
        <v>0</v>
      </c>
      <c r="K306" s="208" t="s">
        <v>271</v>
      </c>
      <c r="L306" s="44"/>
      <c r="M306" s="213" t="s">
        <v>19</v>
      </c>
      <c r="N306" s="214" t="s">
        <v>40</v>
      </c>
      <c r="O306" s="84"/>
      <c r="P306" s="215">
        <f>O306*H306</f>
        <v>0</v>
      </c>
      <c r="Q306" s="215">
        <v>1.01</v>
      </c>
      <c r="R306" s="215">
        <f>Q306*H306</f>
        <v>3.2653300000000001</v>
      </c>
      <c r="S306" s="215">
        <v>0</v>
      </c>
      <c r="T306" s="216">
        <f>S306*H306</f>
        <v>0</v>
      </c>
      <c r="U306" s="38"/>
      <c r="V306" s="38"/>
      <c r="W306" s="38"/>
      <c r="X306" s="38"/>
      <c r="Y306" s="38"/>
      <c r="Z306" s="38"/>
      <c r="AA306" s="38"/>
      <c r="AB306" s="38"/>
      <c r="AC306" s="38"/>
      <c r="AD306" s="38"/>
      <c r="AE306" s="38"/>
      <c r="AR306" s="217" t="s">
        <v>265</v>
      </c>
      <c r="AT306" s="217" t="s">
        <v>267</v>
      </c>
      <c r="AU306" s="217" t="s">
        <v>76</v>
      </c>
      <c r="AY306" s="17" t="s">
        <v>266</v>
      </c>
      <c r="BE306" s="218">
        <f>IF(N306="základní",J306,0)</f>
        <v>0</v>
      </c>
      <c r="BF306" s="218">
        <f>IF(N306="snížená",J306,0)</f>
        <v>0</v>
      </c>
      <c r="BG306" s="218">
        <f>IF(N306="zákl. přenesená",J306,0)</f>
        <v>0</v>
      </c>
      <c r="BH306" s="218">
        <f>IF(N306="sníž. přenesená",J306,0)</f>
        <v>0</v>
      </c>
      <c r="BI306" s="218">
        <f>IF(N306="nulová",J306,0)</f>
        <v>0</v>
      </c>
      <c r="BJ306" s="17" t="s">
        <v>76</v>
      </c>
      <c r="BK306" s="218">
        <f>ROUND(I306*H306,2)</f>
        <v>0</v>
      </c>
      <c r="BL306" s="17" t="s">
        <v>265</v>
      </c>
      <c r="BM306" s="217" t="s">
        <v>935</v>
      </c>
    </row>
    <row r="307" s="2" customFormat="1">
      <c r="A307" s="38"/>
      <c r="B307" s="39"/>
      <c r="C307" s="40"/>
      <c r="D307" s="219" t="s">
        <v>273</v>
      </c>
      <c r="E307" s="40"/>
      <c r="F307" s="220" t="s">
        <v>936</v>
      </c>
      <c r="G307" s="40"/>
      <c r="H307" s="40"/>
      <c r="I307" s="221"/>
      <c r="J307" s="40"/>
      <c r="K307" s="40"/>
      <c r="L307" s="44"/>
      <c r="M307" s="222"/>
      <c r="N307" s="223"/>
      <c r="O307" s="84"/>
      <c r="P307" s="84"/>
      <c r="Q307" s="84"/>
      <c r="R307" s="84"/>
      <c r="S307" s="84"/>
      <c r="T307" s="85"/>
      <c r="U307" s="38"/>
      <c r="V307" s="38"/>
      <c r="W307" s="38"/>
      <c r="X307" s="38"/>
      <c r="Y307" s="38"/>
      <c r="Z307" s="38"/>
      <c r="AA307" s="38"/>
      <c r="AB307" s="38"/>
      <c r="AC307" s="38"/>
      <c r="AD307" s="38"/>
      <c r="AE307" s="38"/>
      <c r="AT307" s="17" t="s">
        <v>273</v>
      </c>
      <c r="AU307" s="17" t="s">
        <v>76</v>
      </c>
    </row>
    <row r="308" s="13" customFormat="1">
      <c r="A308" s="13"/>
      <c r="B308" s="251"/>
      <c r="C308" s="252"/>
      <c r="D308" s="226" t="s">
        <v>275</v>
      </c>
      <c r="E308" s="253" t="s">
        <v>19</v>
      </c>
      <c r="F308" s="254" t="s">
        <v>937</v>
      </c>
      <c r="G308" s="252"/>
      <c r="H308" s="253" t="s">
        <v>19</v>
      </c>
      <c r="I308" s="255"/>
      <c r="J308" s="252"/>
      <c r="K308" s="252"/>
      <c r="L308" s="256"/>
      <c r="M308" s="257"/>
      <c r="N308" s="258"/>
      <c r="O308" s="258"/>
      <c r="P308" s="258"/>
      <c r="Q308" s="258"/>
      <c r="R308" s="258"/>
      <c r="S308" s="258"/>
      <c r="T308" s="259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60" t="s">
        <v>275</v>
      </c>
      <c r="AU308" s="260" t="s">
        <v>76</v>
      </c>
      <c r="AV308" s="13" t="s">
        <v>76</v>
      </c>
      <c r="AW308" s="13" t="s">
        <v>31</v>
      </c>
      <c r="AX308" s="13" t="s">
        <v>69</v>
      </c>
      <c r="AY308" s="260" t="s">
        <v>266</v>
      </c>
    </row>
    <row r="309" s="12" customFormat="1">
      <c r="A309" s="12"/>
      <c r="B309" s="224"/>
      <c r="C309" s="225"/>
      <c r="D309" s="226" t="s">
        <v>275</v>
      </c>
      <c r="E309" s="227" t="s">
        <v>938</v>
      </c>
      <c r="F309" s="228" t="s">
        <v>939</v>
      </c>
      <c r="G309" s="225"/>
      <c r="H309" s="229">
        <v>2.839</v>
      </c>
      <c r="I309" s="230"/>
      <c r="J309" s="225"/>
      <c r="K309" s="225"/>
      <c r="L309" s="231"/>
      <c r="M309" s="236"/>
      <c r="N309" s="237"/>
      <c r="O309" s="237"/>
      <c r="P309" s="237"/>
      <c r="Q309" s="237"/>
      <c r="R309" s="237"/>
      <c r="S309" s="237"/>
      <c r="T309" s="238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T309" s="235" t="s">
        <v>275</v>
      </c>
      <c r="AU309" s="235" t="s">
        <v>76</v>
      </c>
      <c r="AV309" s="12" t="s">
        <v>78</v>
      </c>
      <c r="AW309" s="12" t="s">
        <v>31</v>
      </c>
      <c r="AX309" s="12" t="s">
        <v>69</v>
      </c>
      <c r="AY309" s="235" t="s">
        <v>266</v>
      </c>
    </row>
    <row r="310" s="13" customFormat="1">
      <c r="A310" s="13"/>
      <c r="B310" s="251"/>
      <c r="C310" s="252"/>
      <c r="D310" s="226" t="s">
        <v>275</v>
      </c>
      <c r="E310" s="253" t="s">
        <v>19</v>
      </c>
      <c r="F310" s="254" t="s">
        <v>940</v>
      </c>
      <c r="G310" s="252"/>
      <c r="H310" s="253" t="s">
        <v>19</v>
      </c>
      <c r="I310" s="255"/>
      <c r="J310" s="252"/>
      <c r="K310" s="252"/>
      <c r="L310" s="256"/>
      <c r="M310" s="257"/>
      <c r="N310" s="258"/>
      <c r="O310" s="258"/>
      <c r="P310" s="258"/>
      <c r="Q310" s="258"/>
      <c r="R310" s="258"/>
      <c r="S310" s="258"/>
      <c r="T310" s="259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60" t="s">
        <v>275</v>
      </c>
      <c r="AU310" s="260" t="s">
        <v>76</v>
      </c>
      <c r="AV310" s="13" t="s">
        <v>76</v>
      </c>
      <c r="AW310" s="13" t="s">
        <v>31</v>
      </c>
      <c r="AX310" s="13" t="s">
        <v>69</v>
      </c>
      <c r="AY310" s="260" t="s">
        <v>266</v>
      </c>
    </row>
    <row r="311" s="12" customFormat="1">
      <c r="A311" s="12"/>
      <c r="B311" s="224"/>
      <c r="C311" s="225"/>
      <c r="D311" s="226" t="s">
        <v>275</v>
      </c>
      <c r="E311" s="227" t="s">
        <v>429</v>
      </c>
      <c r="F311" s="228" t="s">
        <v>941</v>
      </c>
      <c r="G311" s="225"/>
      <c r="H311" s="229">
        <v>0.39400000000000002</v>
      </c>
      <c r="I311" s="230"/>
      <c r="J311" s="225"/>
      <c r="K311" s="225"/>
      <c r="L311" s="231"/>
      <c r="M311" s="236"/>
      <c r="N311" s="237"/>
      <c r="O311" s="237"/>
      <c r="P311" s="237"/>
      <c r="Q311" s="237"/>
      <c r="R311" s="237"/>
      <c r="S311" s="237"/>
      <c r="T311" s="238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T311" s="235" t="s">
        <v>275</v>
      </c>
      <c r="AU311" s="235" t="s">
        <v>76</v>
      </c>
      <c r="AV311" s="12" t="s">
        <v>78</v>
      </c>
      <c r="AW311" s="12" t="s">
        <v>31</v>
      </c>
      <c r="AX311" s="12" t="s">
        <v>69</v>
      </c>
      <c r="AY311" s="235" t="s">
        <v>266</v>
      </c>
    </row>
    <row r="312" s="12" customFormat="1">
      <c r="A312" s="12"/>
      <c r="B312" s="224"/>
      <c r="C312" s="225"/>
      <c r="D312" s="226" t="s">
        <v>275</v>
      </c>
      <c r="E312" s="227" t="s">
        <v>942</v>
      </c>
      <c r="F312" s="228" t="s">
        <v>943</v>
      </c>
      <c r="G312" s="225"/>
      <c r="H312" s="229">
        <v>3.2330000000000001</v>
      </c>
      <c r="I312" s="230"/>
      <c r="J312" s="225"/>
      <c r="K312" s="225"/>
      <c r="L312" s="231"/>
      <c r="M312" s="236"/>
      <c r="N312" s="237"/>
      <c r="O312" s="237"/>
      <c r="P312" s="237"/>
      <c r="Q312" s="237"/>
      <c r="R312" s="237"/>
      <c r="S312" s="237"/>
      <c r="T312" s="238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T312" s="235" t="s">
        <v>275</v>
      </c>
      <c r="AU312" s="235" t="s">
        <v>76</v>
      </c>
      <c r="AV312" s="12" t="s">
        <v>78</v>
      </c>
      <c r="AW312" s="12" t="s">
        <v>31</v>
      </c>
      <c r="AX312" s="12" t="s">
        <v>76</v>
      </c>
      <c r="AY312" s="235" t="s">
        <v>266</v>
      </c>
    </row>
    <row r="313" s="2" customFormat="1" ht="16.5" customHeight="1">
      <c r="A313" s="38"/>
      <c r="B313" s="39"/>
      <c r="C313" s="206" t="s">
        <v>944</v>
      </c>
      <c r="D313" s="206" t="s">
        <v>267</v>
      </c>
      <c r="E313" s="207" t="s">
        <v>945</v>
      </c>
      <c r="F313" s="208" t="s">
        <v>946</v>
      </c>
      <c r="G313" s="209" t="s">
        <v>341</v>
      </c>
      <c r="H313" s="210">
        <v>44</v>
      </c>
      <c r="I313" s="211"/>
      <c r="J313" s="212">
        <f>ROUND(I313*H313,2)</f>
        <v>0</v>
      </c>
      <c r="K313" s="208" t="s">
        <v>271</v>
      </c>
      <c r="L313" s="44"/>
      <c r="M313" s="213" t="s">
        <v>19</v>
      </c>
      <c r="N313" s="214" t="s">
        <v>40</v>
      </c>
      <c r="O313" s="84"/>
      <c r="P313" s="215">
        <f>O313*H313</f>
        <v>0</v>
      </c>
      <c r="Q313" s="215">
        <v>0.028240000000000001</v>
      </c>
      <c r="R313" s="215">
        <f>Q313*H313</f>
        <v>1.2425600000000001</v>
      </c>
      <c r="S313" s="215">
        <v>0</v>
      </c>
      <c r="T313" s="216">
        <f>S313*H313</f>
        <v>0</v>
      </c>
      <c r="U313" s="38"/>
      <c r="V313" s="38"/>
      <c r="W313" s="38"/>
      <c r="X313" s="38"/>
      <c r="Y313" s="38"/>
      <c r="Z313" s="38"/>
      <c r="AA313" s="38"/>
      <c r="AB313" s="38"/>
      <c r="AC313" s="38"/>
      <c r="AD313" s="38"/>
      <c r="AE313" s="38"/>
      <c r="AR313" s="217" t="s">
        <v>265</v>
      </c>
      <c r="AT313" s="217" t="s">
        <v>267</v>
      </c>
      <c r="AU313" s="217" t="s">
        <v>76</v>
      </c>
      <c r="AY313" s="17" t="s">
        <v>266</v>
      </c>
      <c r="BE313" s="218">
        <f>IF(N313="základní",J313,0)</f>
        <v>0</v>
      </c>
      <c r="BF313" s="218">
        <f>IF(N313="snížená",J313,0)</f>
        <v>0</v>
      </c>
      <c r="BG313" s="218">
        <f>IF(N313="zákl. přenesená",J313,0)</f>
        <v>0</v>
      </c>
      <c r="BH313" s="218">
        <f>IF(N313="sníž. přenesená",J313,0)</f>
        <v>0</v>
      </c>
      <c r="BI313" s="218">
        <f>IF(N313="nulová",J313,0)</f>
        <v>0</v>
      </c>
      <c r="BJ313" s="17" t="s">
        <v>76</v>
      </c>
      <c r="BK313" s="218">
        <f>ROUND(I313*H313,2)</f>
        <v>0</v>
      </c>
      <c r="BL313" s="17" t="s">
        <v>265</v>
      </c>
      <c r="BM313" s="217" t="s">
        <v>947</v>
      </c>
    </row>
    <row r="314" s="2" customFormat="1">
      <c r="A314" s="38"/>
      <c r="B314" s="39"/>
      <c r="C314" s="40"/>
      <c r="D314" s="219" t="s">
        <v>273</v>
      </c>
      <c r="E314" s="40"/>
      <c r="F314" s="220" t="s">
        <v>948</v>
      </c>
      <c r="G314" s="40"/>
      <c r="H314" s="40"/>
      <c r="I314" s="221"/>
      <c r="J314" s="40"/>
      <c r="K314" s="40"/>
      <c r="L314" s="44"/>
      <c r="M314" s="222"/>
      <c r="N314" s="223"/>
      <c r="O314" s="84"/>
      <c r="P314" s="84"/>
      <c r="Q314" s="84"/>
      <c r="R314" s="84"/>
      <c r="S314" s="84"/>
      <c r="T314" s="85"/>
      <c r="U314" s="38"/>
      <c r="V314" s="38"/>
      <c r="W314" s="38"/>
      <c r="X314" s="38"/>
      <c r="Y314" s="38"/>
      <c r="Z314" s="38"/>
      <c r="AA314" s="38"/>
      <c r="AB314" s="38"/>
      <c r="AC314" s="38"/>
      <c r="AD314" s="38"/>
      <c r="AE314" s="38"/>
      <c r="AT314" s="17" t="s">
        <v>273</v>
      </c>
      <c r="AU314" s="17" t="s">
        <v>76</v>
      </c>
    </row>
    <row r="315" s="12" customFormat="1">
      <c r="A315" s="12"/>
      <c r="B315" s="224"/>
      <c r="C315" s="225"/>
      <c r="D315" s="226" t="s">
        <v>275</v>
      </c>
      <c r="E315" s="227" t="s">
        <v>949</v>
      </c>
      <c r="F315" s="228" t="s">
        <v>950</v>
      </c>
      <c r="G315" s="225"/>
      <c r="H315" s="229">
        <v>44</v>
      </c>
      <c r="I315" s="230"/>
      <c r="J315" s="225"/>
      <c r="K315" s="225"/>
      <c r="L315" s="231"/>
      <c r="M315" s="236"/>
      <c r="N315" s="237"/>
      <c r="O315" s="237"/>
      <c r="P315" s="237"/>
      <c r="Q315" s="237"/>
      <c r="R315" s="237"/>
      <c r="S315" s="237"/>
      <c r="T315" s="238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T315" s="235" t="s">
        <v>275</v>
      </c>
      <c r="AU315" s="235" t="s">
        <v>76</v>
      </c>
      <c r="AV315" s="12" t="s">
        <v>78</v>
      </c>
      <c r="AW315" s="12" t="s">
        <v>31</v>
      </c>
      <c r="AX315" s="12" t="s">
        <v>76</v>
      </c>
      <c r="AY315" s="235" t="s">
        <v>266</v>
      </c>
    </row>
    <row r="316" s="2" customFormat="1" ht="16.5" customHeight="1">
      <c r="A316" s="38"/>
      <c r="B316" s="39"/>
      <c r="C316" s="206" t="s">
        <v>951</v>
      </c>
      <c r="D316" s="206" t="s">
        <v>267</v>
      </c>
      <c r="E316" s="207" t="s">
        <v>952</v>
      </c>
      <c r="F316" s="208" t="s">
        <v>953</v>
      </c>
      <c r="G316" s="209" t="s">
        <v>341</v>
      </c>
      <c r="H316" s="210">
        <v>48</v>
      </c>
      <c r="I316" s="211"/>
      <c r="J316" s="212">
        <f>ROUND(I316*H316,2)</f>
        <v>0</v>
      </c>
      <c r="K316" s="208" t="s">
        <v>271</v>
      </c>
      <c r="L316" s="44"/>
      <c r="M316" s="213" t="s">
        <v>19</v>
      </c>
      <c r="N316" s="214" t="s">
        <v>40</v>
      </c>
      <c r="O316" s="84"/>
      <c r="P316" s="215">
        <f>O316*H316</f>
        <v>0</v>
      </c>
      <c r="Q316" s="215">
        <v>0.03524</v>
      </c>
      <c r="R316" s="215">
        <f>Q316*H316</f>
        <v>1.6915200000000001</v>
      </c>
      <c r="S316" s="215">
        <v>0</v>
      </c>
      <c r="T316" s="216">
        <f>S316*H316</f>
        <v>0</v>
      </c>
      <c r="U316" s="38"/>
      <c r="V316" s="38"/>
      <c r="W316" s="38"/>
      <c r="X316" s="38"/>
      <c r="Y316" s="38"/>
      <c r="Z316" s="38"/>
      <c r="AA316" s="38"/>
      <c r="AB316" s="38"/>
      <c r="AC316" s="38"/>
      <c r="AD316" s="38"/>
      <c r="AE316" s="38"/>
      <c r="AR316" s="217" t="s">
        <v>265</v>
      </c>
      <c r="AT316" s="217" t="s">
        <v>267</v>
      </c>
      <c r="AU316" s="217" t="s">
        <v>76</v>
      </c>
      <c r="AY316" s="17" t="s">
        <v>266</v>
      </c>
      <c r="BE316" s="218">
        <f>IF(N316="základní",J316,0)</f>
        <v>0</v>
      </c>
      <c r="BF316" s="218">
        <f>IF(N316="snížená",J316,0)</f>
        <v>0</v>
      </c>
      <c r="BG316" s="218">
        <f>IF(N316="zákl. přenesená",J316,0)</f>
        <v>0</v>
      </c>
      <c r="BH316" s="218">
        <f>IF(N316="sníž. přenesená",J316,0)</f>
        <v>0</v>
      </c>
      <c r="BI316" s="218">
        <f>IF(N316="nulová",J316,0)</f>
        <v>0</v>
      </c>
      <c r="BJ316" s="17" t="s">
        <v>76</v>
      </c>
      <c r="BK316" s="218">
        <f>ROUND(I316*H316,2)</f>
        <v>0</v>
      </c>
      <c r="BL316" s="17" t="s">
        <v>265</v>
      </c>
      <c r="BM316" s="217" t="s">
        <v>954</v>
      </c>
    </row>
    <row r="317" s="2" customFormat="1">
      <c r="A317" s="38"/>
      <c r="B317" s="39"/>
      <c r="C317" s="40"/>
      <c r="D317" s="219" t="s">
        <v>273</v>
      </c>
      <c r="E317" s="40"/>
      <c r="F317" s="220" t="s">
        <v>955</v>
      </c>
      <c r="G317" s="40"/>
      <c r="H317" s="40"/>
      <c r="I317" s="221"/>
      <c r="J317" s="40"/>
      <c r="K317" s="40"/>
      <c r="L317" s="44"/>
      <c r="M317" s="222"/>
      <c r="N317" s="223"/>
      <c r="O317" s="84"/>
      <c r="P317" s="84"/>
      <c r="Q317" s="84"/>
      <c r="R317" s="84"/>
      <c r="S317" s="84"/>
      <c r="T317" s="85"/>
      <c r="U317" s="38"/>
      <c r="V317" s="38"/>
      <c r="W317" s="38"/>
      <c r="X317" s="38"/>
      <c r="Y317" s="38"/>
      <c r="Z317" s="38"/>
      <c r="AA317" s="38"/>
      <c r="AB317" s="38"/>
      <c r="AC317" s="38"/>
      <c r="AD317" s="38"/>
      <c r="AE317" s="38"/>
      <c r="AT317" s="17" t="s">
        <v>273</v>
      </c>
      <c r="AU317" s="17" t="s">
        <v>76</v>
      </c>
    </row>
    <row r="318" s="12" customFormat="1">
      <c r="A318" s="12"/>
      <c r="B318" s="224"/>
      <c r="C318" s="225"/>
      <c r="D318" s="226" t="s">
        <v>275</v>
      </c>
      <c r="E318" s="227" t="s">
        <v>956</v>
      </c>
      <c r="F318" s="228" t="s">
        <v>957</v>
      </c>
      <c r="G318" s="225"/>
      <c r="H318" s="229">
        <v>48</v>
      </c>
      <c r="I318" s="230"/>
      <c r="J318" s="225"/>
      <c r="K318" s="225"/>
      <c r="L318" s="231"/>
      <c r="M318" s="236"/>
      <c r="N318" s="237"/>
      <c r="O318" s="237"/>
      <c r="P318" s="237"/>
      <c r="Q318" s="237"/>
      <c r="R318" s="237"/>
      <c r="S318" s="237"/>
      <c r="T318" s="238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T318" s="235" t="s">
        <v>275</v>
      </c>
      <c r="AU318" s="235" t="s">
        <v>76</v>
      </c>
      <c r="AV318" s="12" t="s">
        <v>78</v>
      </c>
      <c r="AW318" s="12" t="s">
        <v>31</v>
      </c>
      <c r="AX318" s="12" t="s">
        <v>76</v>
      </c>
      <c r="AY318" s="235" t="s">
        <v>266</v>
      </c>
    </row>
    <row r="319" s="2" customFormat="1" ht="16.5" customHeight="1">
      <c r="A319" s="38"/>
      <c r="B319" s="39"/>
      <c r="C319" s="206" t="s">
        <v>958</v>
      </c>
      <c r="D319" s="206" t="s">
        <v>267</v>
      </c>
      <c r="E319" s="207" t="s">
        <v>959</v>
      </c>
      <c r="F319" s="208" t="s">
        <v>960</v>
      </c>
      <c r="G319" s="209" t="s">
        <v>391</v>
      </c>
      <c r="H319" s="210">
        <v>56.115000000000002</v>
      </c>
      <c r="I319" s="211"/>
      <c r="J319" s="212">
        <f>ROUND(I319*H319,2)</f>
        <v>0</v>
      </c>
      <c r="K319" s="208" t="s">
        <v>271</v>
      </c>
      <c r="L319" s="44"/>
      <c r="M319" s="213" t="s">
        <v>19</v>
      </c>
      <c r="N319" s="214" t="s">
        <v>40</v>
      </c>
      <c r="O319" s="84"/>
      <c r="P319" s="215">
        <f>O319*H319</f>
        <v>0</v>
      </c>
      <c r="Q319" s="215">
        <v>0</v>
      </c>
      <c r="R319" s="215">
        <f>Q319*H319</f>
        <v>0</v>
      </c>
      <c r="S319" s="215">
        <v>0</v>
      </c>
      <c r="T319" s="216">
        <f>S319*H319</f>
        <v>0</v>
      </c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R319" s="217" t="s">
        <v>265</v>
      </c>
      <c r="AT319" s="217" t="s">
        <v>267</v>
      </c>
      <c r="AU319" s="217" t="s">
        <v>76</v>
      </c>
      <c r="AY319" s="17" t="s">
        <v>266</v>
      </c>
      <c r="BE319" s="218">
        <f>IF(N319="základní",J319,0)</f>
        <v>0</v>
      </c>
      <c r="BF319" s="218">
        <f>IF(N319="snížená",J319,0)</f>
        <v>0</v>
      </c>
      <c r="BG319" s="218">
        <f>IF(N319="zákl. přenesená",J319,0)</f>
        <v>0</v>
      </c>
      <c r="BH319" s="218">
        <f>IF(N319="sníž. přenesená",J319,0)</f>
        <v>0</v>
      </c>
      <c r="BI319" s="218">
        <f>IF(N319="nulová",J319,0)</f>
        <v>0</v>
      </c>
      <c r="BJ319" s="17" t="s">
        <v>76</v>
      </c>
      <c r="BK319" s="218">
        <f>ROUND(I319*H319,2)</f>
        <v>0</v>
      </c>
      <c r="BL319" s="17" t="s">
        <v>265</v>
      </c>
      <c r="BM319" s="217" t="s">
        <v>961</v>
      </c>
    </row>
    <row r="320" s="2" customFormat="1">
      <c r="A320" s="38"/>
      <c r="B320" s="39"/>
      <c r="C320" s="40"/>
      <c r="D320" s="219" t="s">
        <v>273</v>
      </c>
      <c r="E320" s="40"/>
      <c r="F320" s="220" t="s">
        <v>962</v>
      </c>
      <c r="G320" s="40"/>
      <c r="H320" s="40"/>
      <c r="I320" s="221"/>
      <c r="J320" s="40"/>
      <c r="K320" s="40"/>
      <c r="L320" s="44"/>
      <c r="M320" s="222"/>
      <c r="N320" s="223"/>
      <c r="O320" s="84"/>
      <c r="P320" s="84"/>
      <c r="Q320" s="84"/>
      <c r="R320" s="84"/>
      <c r="S320" s="84"/>
      <c r="T320" s="85"/>
      <c r="U320" s="38"/>
      <c r="V320" s="38"/>
      <c r="W320" s="38"/>
      <c r="X320" s="38"/>
      <c r="Y320" s="38"/>
      <c r="Z320" s="38"/>
      <c r="AA320" s="38"/>
      <c r="AB320" s="38"/>
      <c r="AC320" s="38"/>
      <c r="AD320" s="38"/>
      <c r="AE320" s="38"/>
      <c r="AT320" s="17" t="s">
        <v>273</v>
      </c>
      <c r="AU320" s="17" t="s">
        <v>76</v>
      </c>
    </row>
    <row r="321" s="12" customFormat="1">
      <c r="A321" s="12"/>
      <c r="B321" s="224"/>
      <c r="C321" s="225"/>
      <c r="D321" s="226" t="s">
        <v>275</v>
      </c>
      <c r="E321" s="227" t="s">
        <v>963</v>
      </c>
      <c r="F321" s="228" t="s">
        <v>964</v>
      </c>
      <c r="G321" s="225"/>
      <c r="H321" s="229">
        <v>56.115000000000002</v>
      </c>
      <c r="I321" s="230"/>
      <c r="J321" s="225"/>
      <c r="K321" s="225"/>
      <c r="L321" s="231"/>
      <c r="M321" s="236"/>
      <c r="N321" s="237"/>
      <c r="O321" s="237"/>
      <c r="P321" s="237"/>
      <c r="Q321" s="237"/>
      <c r="R321" s="237"/>
      <c r="S321" s="237"/>
      <c r="T321" s="238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T321" s="235" t="s">
        <v>275</v>
      </c>
      <c r="AU321" s="235" t="s">
        <v>76</v>
      </c>
      <c r="AV321" s="12" t="s">
        <v>78</v>
      </c>
      <c r="AW321" s="12" t="s">
        <v>31</v>
      </c>
      <c r="AX321" s="12" t="s">
        <v>76</v>
      </c>
      <c r="AY321" s="235" t="s">
        <v>266</v>
      </c>
    </row>
    <row r="322" s="2" customFormat="1" ht="16.5" customHeight="1">
      <c r="A322" s="38"/>
      <c r="B322" s="39"/>
      <c r="C322" s="206" t="s">
        <v>965</v>
      </c>
      <c r="D322" s="206" t="s">
        <v>267</v>
      </c>
      <c r="E322" s="207" t="s">
        <v>966</v>
      </c>
      <c r="F322" s="208" t="s">
        <v>967</v>
      </c>
      <c r="G322" s="209" t="s">
        <v>391</v>
      </c>
      <c r="H322" s="210">
        <v>1001.97</v>
      </c>
      <c r="I322" s="211"/>
      <c r="J322" s="212">
        <f>ROUND(I322*H322,2)</f>
        <v>0</v>
      </c>
      <c r="K322" s="208" t="s">
        <v>271</v>
      </c>
      <c r="L322" s="44"/>
      <c r="M322" s="213" t="s">
        <v>19</v>
      </c>
      <c r="N322" s="214" t="s">
        <v>40</v>
      </c>
      <c r="O322" s="84"/>
      <c r="P322" s="215">
        <f>O322*H322</f>
        <v>0</v>
      </c>
      <c r="Q322" s="215">
        <v>0</v>
      </c>
      <c r="R322" s="215">
        <f>Q322*H322</f>
        <v>0</v>
      </c>
      <c r="S322" s="215">
        <v>0</v>
      </c>
      <c r="T322" s="216">
        <f>S322*H322</f>
        <v>0</v>
      </c>
      <c r="U322" s="38"/>
      <c r="V322" s="38"/>
      <c r="W322" s="38"/>
      <c r="X322" s="38"/>
      <c r="Y322" s="38"/>
      <c r="Z322" s="38"/>
      <c r="AA322" s="38"/>
      <c r="AB322" s="38"/>
      <c r="AC322" s="38"/>
      <c r="AD322" s="38"/>
      <c r="AE322" s="38"/>
      <c r="AR322" s="217" t="s">
        <v>265</v>
      </c>
      <c r="AT322" s="217" t="s">
        <v>267</v>
      </c>
      <c r="AU322" s="217" t="s">
        <v>76</v>
      </c>
      <c r="AY322" s="17" t="s">
        <v>266</v>
      </c>
      <c r="BE322" s="218">
        <f>IF(N322="základní",J322,0)</f>
        <v>0</v>
      </c>
      <c r="BF322" s="218">
        <f>IF(N322="snížená",J322,0)</f>
        <v>0</v>
      </c>
      <c r="BG322" s="218">
        <f>IF(N322="zákl. přenesená",J322,0)</f>
        <v>0</v>
      </c>
      <c r="BH322" s="218">
        <f>IF(N322="sníž. přenesená",J322,0)</f>
        <v>0</v>
      </c>
      <c r="BI322" s="218">
        <f>IF(N322="nulová",J322,0)</f>
        <v>0</v>
      </c>
      <c r="BJ322" s="17" t="s">
        <v>76</v>
      </c>
      <c r="BK322" s="218">
        <f>ROUND(I322*H322,2)</f>
        <v>0</v>
      </c>
      <c r="BL322" s="17" t="s">
        <v>265</v>
      </c>
      <c r="BM322" s="217" t="s">
        <v>968</v>
      </c>
    </row>
    <row r="323" s="2" customFormat="1">
      <c r="A323" s="38"/>
      <c r="B323" s="39"/>
      <c r="C323" s="40"/>
      <c r="D323" s="219" t="s">
        <v>273</v>
      </c>
      <c r="E323" s="40"/>
      <c r="F323" s="220" t="s">
        <v>969</v>
      </c>
      <c r="G323" s="40"/>
      <c r="H323" s="40"/>
      <c r="I323" s="221"/>
      <c r="J323" s="40"/>
      <c r="K323" s="40"/>
      <c r="L323" s="44"/>
      <c r="M323" s="222"/>
      <c r="N323" s="223"/>
      <c r="O323" s="84"/>
      <c r="P323" s="84"/>
      <c r="Q323" s="84"/>
      <c r="R323" s="84"/>
      <c r="S323" s="84"/>
      <c r="T323" s="85"/>
      <c r="U323" s="38"/>
      <c r="V323" s="38"/>
      <c r="W323" s="38"/>
      <c r="X323" s="38"/>
      <c r="Y323" s="38"/>
      <c r="Z323" s="38"/>
      <c r="AA323" s="38"/>
      <c r="AB323" s="38"/>
      <c r="AC323" s="38"/>
      <c r="AD323" s="38"/>
      <c r="AE323" s="38"/>
      <c r="AT323" s="17" t="s">
        <v>273</v>
      </c>
      <c r="AU323" s="17" t="s">
        <v>76</v>
      </c>
    </row>
    <row r="324" s="12" customFormat="1">
      <c r="A324" s="12"/>
      <c r="B324" s="224"/>
      <c r="C324" s="225"/>
      <c r="D324" s="226" t="s">
        <v>275</v>
      </c>
      <c r="E324" s="227" t="s">
        <v>970</v>
      </c>
      <c r="F324" s="228" t="s">
        <v>971</v>
      </c>
      <c r="G324" s="225"/>
      <c r="H324" s="229">
        <v>562.08000000000004</v>
      </c>
      <c r="I324" s="230"/>
      <c r="J324" s="225"/>
      <c r="K324" s="225"/>
      <c r="L324" s="231"/>
      <c r="M324" s="236"/>
      <c r="N324" s="237"/>
      <c r="O324" s="237"/>
      <c r="P324" s="237"/>
      <c r="Q324" s="237"/>
      <c r="R324" s="237"/>
      <c r="S324" s="237"/>
      <c r="T324" s="238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T324" s="235" t="s">
        <v>275</v>
      </c>
      <c r="AU324" s="235" t="s">
        <v>76</v>
      </c>
      <c r="AV324" s="12" t="s">
        <v>78</v>
      </c>
      <c r="AW324" s="12" t="s">
        <v>31</v>
      </c>
      <c r="AX324" s="12" t="s">
        <v>69</v>
      </c>
      <c r="AY324" s="235" t="s">
        <v>266</v>
      </c>
    </row>
    <row r="325" s="12" customFormat="1">
      <c r="A325" s="12"/>
      <c r="B325" s="224"/>
      <c r="C325" s="225"/>
      <c r="D325" s="226" t="s">
        <v>275</v>
      </c>
      <c r="E325" s="227" t="s">
        <v>434</v>
      </c>
      <c r="F325" s="228" t="s">
        <v>972</v>
      </c>
      <c r="G325" s="225"/>
      <c r="H325" s="229">
        <v>417.12</v>
      </c>
      <c r="I325" s="230"/>
      <c r="J325" s="225"/>
      <c r="K325" s="225"/>
      <c r="L325" s="231"/>
      <c r="M325" s="236"/>
      <c r="N325" s="237"/>
      <c r="O325" s="237"/>
      <c r="P325" s="237"/>
      <c r="Q325" s="237"/>
      <c r="R325" s="237"/>
      <c r="S325" s="237"/>
      <c r="T325" s="238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T325" s="235" t="s">
        <v>275</v>
      </c>
      <c r="AU325" s="235" t="s">
        <v>76</v>
      </c>
      <c r="AV325" s="12" t="s">
        <v>78</v>
      </c>
      <c r="AW325" s="12" t="s">
        <v>31</v>
      </c>
      <c r="AX325" s="12" t="s">
        <v>69</v>
      </c>
      <c r="AY325" s="235" t="s">
        <v>266</v>
      </c>
    </row>
    <row r="326" s="12" customFormat="1">
      <c r="A326" s="12"/>
      <c r="B326" s="224"/>
      <c r="C326" s="225"/>
      <c r="D326" s="226" t="s">
        <v>275</v>
      </c>
      <c r="E326" s="227" t="s">
        <v>436</v>
      </c>
      <c r="F326" s="228" t="s">
        <v>973</v>
      </c>
      <c r="G326" s="225"/>
      <c r="H326" s="229">
        <v>22.77</v>
      </c>
      <c r="I326" s="230"/>
      <c r="J326" s="225"/>
      <c r="K326" s="225"/>
      <c r="L326" s="231"/>
      <c r="M326" s="236"/>
      <c r="N326" s="237"/>
      <c r="O326" s="237"/>
      <c r="P326" s="237"/>
      <c r="Q326" s="237"/>
      <c r="R326" s="237"/>
      <c r="S326" s="237"/>
      <c r="T326" s="238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T326" s="235" t="s">
        <v>275</v>
      </c>
      <c r="AU326" s="235" t="s">
        <v>76</v>
      </c>
      <c r="AV326" s="12" t="s">
        <v>78</v>
      </c>
      <c r="AW326" s="12" t="s">
        <v>31</v>
      </c>
      <c r="AX326" s="12" t="s">
        <v>69</v>
      </c>
      <c r="AY326" s="235" t="s">
        <v>266</v>
      </c>
    </row>
    <row r="327" s="12" customFormat="1">
      <c r="A327" s="12"/>
      <c r="B327" s="224"/>
      <c r="C327" s="225"/>
      <c r="D327" s="226" t="s">
        <v>275</v>
      </c>
      <c r="E327" s="227" t="s">
        <v>974</v>
      </c>
      <c r="F327" s="228" t="s">
        <v>975</v>
      </c>
      <c r="G327" s="225"/>
      <c r="H327" s="229">
        <v>1001.97</v>
      </c>
      <c r="I327" s="230"/>
      <c r="J327" s="225"/>
      <c r="K327" s="225"/>
      <c r="L327" s="231"/>
      <c r="M327" s="236"/>
      <c r="N327" s="237"/>
      <c r="O327" s="237"/>
      <c r="P327" s="237"/>
      <c r="Q327" s="237"/>
      <c r="R327" s="237"/>
      <c r="S327" s="237"/>
      <c r="T327" s="238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T327" s="235" t="s">
        <v>275</v>
      </c>
      <c r="AU327" s="235" t="s">
        <v>76</v>
      </c>
      <c r="AV327" s="12" t="s">
        <v>78</v>
      </c>
      <c r="AW327" s="12" t="s">
        <v>31</v>
      </c>
      <c r="AX327" s="12" t="s">
        <v>76</v>
      </c>
      <c r="AY327" s="235" t="s">
        <v>266</v>
      </c>
    </row>
    <row r="328" s="2" customFormat="1" ht="16.5" customHeight="1">
      <c r="A328" s="38"/>
      <c r="B328" s="39"/>
      <c r="C328" s="206" t="s">
        <v>976</v>
      </c>
      <c r="D328" s="206" t="s">
        <v>267</v>
      </c>
      <c r="E328" s="207" t="s">
        <v>977</v>
      </c>
      <c r="F328" s="208" t="s">
        <v>978</v>
      </c>
      <c r="G328" s="209" t="s">
        <v>391</v>
      </c>
      <c r="H328" s="210">
        <v>112.602</v>
      </c>
      <c r="I328" s="211"/>
      <c r="J328" s="212">
        <f>ROUND(I328*H328,2)</f>
        <v>0</v>
      </c>
      <c r="K328" s="208" t="s">
        <v>271</v>
      </c>
      <c r="L328" s="44"/>
      <c r="M328" s="213" t="s">
        <v>19</v>
      </c>
      <c r="N328" s="214" t="s">
        <v>40</v>
      </c>
      <c r="O328" s="84"/>
      <c r="P328" s="215">
        <f>O328*H328</f>
        <v>0</v>
      </c>
      <c r="Q328" s="215">
        <v>0.01136</v>
      </c>
      <c r="R328" s="215">
        <f>Q328*H328</f>
        <v>1.2791587200000001</v>
      </c>
      <c r="S328" s="215">
        <v>0</v>
      </c>
      <c r="T328" s="216">
        <f>S328*H328</f>
        <v>0</v>
      </c>
      <c r="U328" s="38"/>
      <c r="V328" s="38"/>
      <c r="W328" s="38"/>
      <c r="X328" s="38"/>
      <c r="Y328" s="38"/>
      <c r="Z328" s="38"/>
      <c r="AA328" s="38"/>
      <c r="AB328" s="38"/>
      <c r="AC328" s="38"/>
      <c r="AD328" s="38"/>
      <c r="AE328" s="38"/>
      <c r="AR328" s="217" t="s">
        <v>265</v>
      </c>
      <c r="AT328" s="217" t="s">
        <v>267</v>
      </c>
      <c r="AU328" s="217" t="s">
        <v>76</v>
      </c>
      <c r="AY328" s="17" t="s">
        <v>266</v>
      </c>
      <c r="BE328" s="218">
        <f>IF(N328="základní",J328,0)</f>
        <v>0</v>
      </c>
      <c r="BF328" s="218">
        <f>IF(N328="snížená",J328,0)</f>
        <v>0</v>
      </c>
      <c r="BG328" s="218">
        <f>IF(N328="zákl. přenesená",J328,0)</f>
        <v>0</v>
      </c>
      <c r="BH328" s="218">
        <f>IF(N328="sníž. přenesená",J328,0)</f>
        <v>0</v>
      </c>
      <c r="BI328" s="218">
        <f>IF(N328="nulová",J328,0)</f>
        <v>0</v>
      </c>
      <c r="BJ328" s="17" t="s">
        <v>76</v>
      </c>
      <c r="BK328" s="218">
        <f>ROUND(I328*H328,2)</f>
        <v>0</v>
      </c>
      <c r="BL328" s="17" t="s">
        <v>265</v>
      </c>
      <c r="BM328" s="217" t="s">
        <v>979</v>
      </c>
    </row>
    <row r="329" s="2" customFormat="1">
      <c r="A329" s="38"/>
      <c r="B329" s="39"/>
      <c r="C329" s="40"/>
      <c r="D329" s="219" t="s">
        <v>273</v>
      </c>
      <c r="E329" s="40"/>
      <c r="F329" s="220" t="s">
        <v>980</v>
      </c>
      <c r="G329" s="40"/>
      <c r="H329" s="40"/>
      <c r="I329" s="221"/>
      <c r="J329" s="40"/>
      <c r="K329" s="40"/>
      <c r="L329" s="44"/>
      <c r="M329" s="222"/>
      <c r="N329" s="223"/>
      <c r="O329" s="84"/>
      <c r="P329" s="84"/>
      <c r="Q329" s="84"/>
      <c r="R329" s="84"/>
      <c r="S329" s="84"/>
      <c r="T329" s="85"/>
      <c r="U329" s="38"/>
      <c r="V329" s="38"/>
      <c r="W329" s="38"/>
      <c r="X329" s="38"/>
      <c r="Y329" s="38"/>
      <c r="Z329" s="38"/>
      <c r="AA329" s="38"/>
      <c r="AB329" s="38"/>
      <c r="AC329" s="38"/>
      <c r="AD329" s="38"/>
      <c r="AE329" s="38"/>
      <c r="AT329" s="17" t="s">
        <v>273</v>
      </c>
      <c r="AU329" s="17" t="s">
        <v>76</v>
      </c>
    </row>
    <row r="330" s="13" customFormat="1">
      <c r="A330" s="13"/>
      <c r="B330" s="251"/>
      <c r="C330" s="252"/>
      <c r="D330" s="226" t="s">
        <v>275</v>
      </c>
      <c r="E330" s="253" t="s">
        <v>19</v>
      </c>
      <c r="F330" s="254" t="s">
        <v>981</v>
      </c>
      <c r="G330" s="252"/>
      <c r="H330" s="253" t="s">
        <v>19</v>
      </c>
      <c r="I330" s="255"/>
      <c r="J330" s="252"/>
      <c r="K330" s="252"/>
      <c r="L330" s="256"/>
      <c r="M330" s="257"/>
      <c r="N330" s="258"/>
      <c r="O330" s="258"/>
      <c r="P330" s="258"/>
      <c r="Q330" s="258"/>
      <c r="R330" s="258"/>
      <c r="S330" s="258"/>
      <c r="T330" s="259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60" t="s">
        <v>275</v>
      </c>
      <c r="AU330" s="260" t="s">
        <v>76</v>
      </c>
      <c r="AV330" s="13" t="s">
        <v>76</v>
      </c>
      <c r="AW330" s="13" t="s">
        <v>31</v>
      </c>
      <c r="AX330" s="13" t="s">
        <v>69</v>
      </c>
      <c r="AY330" s="260" t="s">
        <v>266</v>
      </c>
    </row>
    <row r="331" s="12" customFormat="1">
      <c r="A331" s="12"/>
      <c r="B331" s="224"/>
      <c r="C331" s="225"/>
      <c r="D331" s="226" t="s">
        <v>275</v>
      </c>
      <c r="E331" s="227" t="s">
        <v>982</v>
      </c>
      <c r="F331" s="228" t="s">
        <v>983</v>
      </c>
      <c r="G331" s="225"/>
      <c r="H331" s="229">
        <v>57.125999999999998</v>
      </c>
      <c r="I331" s="230"/>
      <c r="J331" s="225"/>
      <c r="K331" s="225"/>
      <c r="L331" s="231"/>
      <c r="M331" s="236"/>
      <c r="N331" s="237"/>
      <c r="O331" s="237"/>
      <c r="P331" s="237"/>
      <c r="Q331" s="237"/>
      <c r="R331" s="237"/>
      <c r="S331" s="237"/>
      <c r="T331" s="238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T331" s="235" t="s">
        <v>275</v>
      </c>
      <c r="AU331" s="235" t="s">
        <v>76</v>
      </c>
      <c r="AV331" s="12" t="s">
        <v>78</v>
      </c>
      <c r="AW331" s="12" t="s">
        <v>31</v>
      </c>
      <c r="AX331" s="12" t="s">
        <v>69</v>
      </c>
      <c r="AY331" s="235" t="s">
        <v>266</v>
      </c>
    </row>
    <row r="332" s="12" customFormat="1">
      <c r="A332" s="12"/>
      <c r="B332" s="224"/>
      <c r="C332" s="225"/>
      <c r="D332" s="226" t="s">
        <v>275</v>
      </c>
      <c r="E332" s="227" t="s">
        <v>438</v>
      </c>
      <c r="F332" s="228" t="s">
        <v>984</v>
      </c>
      <c r="G332" s="225"/>
      <c r="H332" s="229">
        <v>50.189999999999998</v>
      </c>
      <c r="I332" s="230"/>
      <c r="J332" s="225"/>
      <c r="K332" s="225"/>
      <c r="L332" s="231"/>
      <c r="M332" s="236"/>
      <c r="N332" s="237"/>
      <c r="O332" s="237"/>
      <c r="P332" s="237"/>
      <c r="Q332" s="237"/>
      <c r="R332" s="237"/>
      <c r="S332" s="237"/>
      <c r="T332" s="238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T332" s="235" t="s">
        <v>275</v>
      </c>
      <c r="AU332" s="235" t="s">
        <v>76</v>
      </c>
      <c r="AV332" s="12" t="s">
        <v>78</v>
      </c>
      <c r="AW332" s="12" t="s">
        <v>31</v>
      </c>
      <c r="AX332" s="12" t="s">
        <v>69</v>
      </c>
      <c r="AY332" s="235" t="s">
        <v>266</v>
      </c>
    </row>
    <row r="333" s="12" customFormat="1">
      <c r="A333" s="12"/>
      <c r="B333" s="224"/>
      <c r="C333" s="225"/>
      <c r="D333" s="226" t="s">
        <v>275</v>
      </c>
      <c r="E333" s="227" t="s">
        <v>440</v>
      </c>
      <c r="F333" s="228" t="s">
        <v>985</v>
      </c>
      <c r="G333" s="225"/>
      <c r="H333" s="229">
        <v>3.2160000000000002</v>
      </c>
      <c r="I333" s="230"/>
      <c r="J333" s="225"/>
      <c r="K333" s="225"/>
      <c r="L333" s="231"/>
      <c r="M333" s="236"/>
      <c r="N333" s="237"/>
      <c r="O333" s="237"/>
      <c r="P333" s="237"/>
      <c r="Q333" s="237"/>
      <c r="R333" s="237"/>
      <c r="S333" s="237"/>
      <c r="T333" s="238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T333" s="235" t="s">
        <v>275</v>
      </c>
      <c r="AU333" s="235" t="s">
        <v>76</v>
      </c>
      <c r="AV333" s="12" t="s">
        <v>78</v>
      </c>
      <c r="AW333" s="12" t="s">
        <v>31</v>
      </c>
      <c r="AX333" s="12" t="s">
        <v>69</v>
      </c>
      <c r="AY333" s="235" t="s">
        <v>266</v>
      </c>
    </row>
    <row r="334" s="12" customFormat="1">
      <c r="A334" s="12"/>
      <c r="B334" s="224"/>
      <c r="C334" s="225"/>
      <c r="D334" s="226" t="s">
        <v>275</v>
      </c>
      <c r="E334" s="227" t="s">
        <v>442</v>
      </c>
      <c r="F334" s="228" t="s">
        <v>986</v>
      </c>
      <c r="G334" s="225"/>
      <c r="H334" s="229">
        <v>2.0699999999999998</v>
      </c>
      <c r="I334" s="230"/>
      <c r="J334" s="225"/>
      <c r="K334" s="225"/>
      <c r="L334" s="231"/>
      <c r="M334" s="236"/>
      <c r="N334" s="237"/>
      <c r="O334" s="237"/>
      <c r="P334" s="237"/>
      <c r="Q334" s="237"/>
      <c r="R334" s="237"/>
      <c r="S334" s="237"/>
      <c r="T334" s="238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T334" s="235" t="s">
        <v>275</v>
      </c>
      <c r="AU334" s="235" t="s">
        <v>76</v>
      </c>
      <c r="AV334" s="12" t="s">
        <v>78</v>
      </c>
      <c r="AW334" s="12" t="s">
        <v>31</v>
      </c>
      <c r="AX334" s="12" t="s">
        <v>69</v>
      </c>
      <c r="AY334" s="235" t="s">
        <v>266</v>
      </c>
    </row>
    <row r="335" s="12" customFormat="1">
      <c r="A335" s="12"/>
      <c r="B335" s="224"/>
      <c r="C335" s="225"/>
      <c r="D335" s="226" t="s">
        <v>275</v>
      </c>
      <c r="E335" s="227" t="s">
        <v>987</v>
      </c>
      <c r="F335" s="228" t="s">
        <v>988</v>
      </c>
      <c r="G335" s="225"/>
      <c r="H335" s="229">
        <v>112.602</v>
      </c>
      <c r="I335" s="230"/>
      <c r="J335" s="225"/>
      <c r="K335" s="225"/>
      <c r="L335" s="231"/>
      <c r="M335" s="236"/>
      <c r="N335" s="237"/>
      <c r="O335" s="237"/>
      <c r="P335" s="237"/>
      <c r="Q335" s="237"/>
      <c r="R335" s="237"/>
      <c r="S335" s="237"/>
      <c r="T335" s="238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T335" s="235" t="s">
        <v>275</v>
      </c>
      <c r="AU335" s="235" t="s">
        <v>76</v>
      </c>
      <c r="AV335" s="12" t="s">
        <v>78</v>
      </c>
      <c r="AW335" s="12" t="s">
        <v>31</v>
      </c>
      <c r="AX335" s="12" t="s">
        <v>76</v>
      </c>
      <c r="AY335" s="235" t="s">
        <v>266</v>
      </c>
    </row>
    <row r="336" s="2" customFormat="1" ht="16.5" customHeight="1">
      <c r="A336" s="38"/>
      <c r="B336" s="39"/>
      <c r="C336" s="206" t="s">
        <v>989</v>
      </c>
      <c r="D336" s="206" t="s">
        <v>267</v>
      </c>
      <c r="E336" s="207" t="s">
        <v>990</v>
      </c>
      <c r="F336" s="208" t="s">
        <v>991</v>
      </c>
      <c r="G336" s="209" t="s">
        <v>391</v>
      </c>
      <c r="H336" s="210">
        <v>112.602</v>
      </c>
      <c r="I336" s="211"/>
      <c r="J336" s="212">
        <f>ROUND(I336*H336,2)</f>
        <v>0</v>
      </c>
      <c r="K336" s="208" t="s">
        <v>271</v>
      </c>
      <c r="L336" s="44"/>
      <c r="M336" s="213" t="s">
        <v>19</v>
      </c>
      <c r="N336" s="214" t="s">
        <v>40</v>
      </c>
      <c r="O336" s="84"/>
      <c r="P336" s="215">
        <f>O336*H336</f>
        <v>0</v>
      </c>
      <c r="Q336" s="215">
        <v>0</v>
      </c>
      <c r="R336" s="215">
        <f>Q336*H336</f>
        <v>0</v>
      </c>
      <c r="S336" s="215">
        <v>0</v>
      </c>
      <c r="T336" s="216">
        <f>S336*H336</f>
        <v>0</v>
      </c>
      <c r="U336" s="38"/>
      <c r="V336" s="38"/>
      <c r="W336" s="38"/>
      <c r="X336" s="38"/>
      <c r="Y336" s="38"/>
      <c r="Z336" s="38"/>
      <c r="AA336" s="38"/>
      <c r="AB336" s="38"/>
      <c r="AC336" s="38"/>
      <c r="AD336" s="38"/>
      <c r="AE336" s="38"/>
      <c r="AR336" s="217" t="s">
        <v>265</v>
      </c>
      <c r="AT336" s="217" t="s">
        <v>267</v>
      </c>
      <c r="AU336" s="217" t="s">
        <v>76</v>
      </c>
      <c r="AY336" s="17" t="s">
        <v>266</v>
      </c>
      <c r="BE336" s="218">
        <f>IF(N336="základní",J336,0)</f>
        <v>0</v>
      </c>
      <c r="BF336" s="218">
        <f>IF(N336="snížená",J336,0)</f>
        <v>0</v>
      </c>
      <c r="BG336" s="218">
        <f>IF(N336="zákl. přenesená",J336,0)</f>
        <v>0</v>
      </c>
      <c r="BH336" s="218">
        <f>IF(N336="sníž. přenesená",J336,0)</f>
        <v>0</v>
      </c>
      <c r="BI336" s="218">
        <f>IF(N336="nulová",J336,0)</f>
        <v>0</v>
      </c>
      <c r="BJ336" s="17" t="s">
        <v>76</v>
      </c>
      <c r="BK336" s="218">
        <f>ROUND(I336*H336,2)</f>
        <v>0</v>
      </c>
      <c r="BL336" s="17" t="s">
        <v>265</v>
      </c>
      <c r="BM336" s="217" t="s">
        <v>992</v>
      </c>
    </row>
    <row r="337" s="2" customFormat="1">
      <c r="A337" s="38"/>
      <c r="B337" s="39"/>
      <c r="C337" s="40"/>
      <c r="D337" s="219" t="s">
        <v>273</v>
      </c>
      <c r="E337" s="40"/>
      <c r="F337" s="220" t="s">
        <v>993</v>
      </c>
      <c r="G337" s="40"/>
      <c r="H337" s="40"/>
      <c r="I337" s="221"/>
      <c r="J337" s="40"/>
      <c r="K337" s="40"/>
      <c r="L337" s="44"/>
      <c r="M337" s="222"/>
      <c r="N337" s="223"/>
      <c r="O337" s="84"/>
      <c r="P337" s="84"/>
      <c r="Q337" s="84"/>
      <c r="R337" s="84"/>
      <c r="S337" s="84"/>
      <c r="T337" s="85"/>
      <c r="U337" s="38"/>
      <c r="V337" s="38"/>
      <c r="W337" s="38"/>
      <c r="X337" s="38"/>
      <c r="Y337" s="38"/>
      <c r="Z337" s="38"/>
      <c r="AA337" s="38"/>
      <c r="AB337" s="38"/>
      <c r="AC337" s="38"/>
      <c r="AD337" s="38"/>
      <c r="AE337" s="38"/>
      <c r="AT337" s="17" t="s">
        <v>273</v>
      </c>
      <c r="AU337" s="17" t="s">
        <v>76</v>
      </c>
    </row>
    <row r="338" s="2" customFormat="1" ht="16.5" customHeight="1">
      <c r="A338" s="38"/>
      <c r="B338" s="39"/>
      <c r="C338" s="206" t="s">
        <v>994</v>
      </c>
      <c r="D338" s="206" t="s">
        <v>267</v>
      </c>
      <c r="E338" s="207" t="s">
        <v>995</v>
      </c>
      <c r="F338" s="208" t="s">
        <v>996</v>
      </c>
      <c r="G338" s="209" t="s">
        <v>391</v>
      </c>
      <c r="H338" s="210">
        <v>16.199999999999999</v>
      </c>
      <c r="I338" s="211"/>
      <c r="J338" s="212">
        <f>ROUND(I338*H338,2)</f>
        <v>0</v>
      </c>
      <c r="K338" s="208" t="s">
        <v>271</v>
      </c>
      <c r="L338" s="44"/>
      <c r="M338" s="213" t="s">
        <v>19</v>
      </c>
      <c r="N338" s="214" t="s">
        <v>40</v>
      </c>
      <c r="O338" s="84"/>
      <c r="P338" s="215">
        <f>O338*H338</f>
        <v>0</v>
      </c>
      <c r="Q338" s="215">
        <v>0.02102</v>
      </c>
      <c r="R338" s="215">
        <f>Q338*H338</f>
        <v>0.34052399999999999</v>
      </c>
      <c r="S338" s="215">
        <v>0</v>
      </c>
      <c r="T338" s="216">
        <f>S338*H338</f>
        <v>0</v>
      </c>
      <c r="U338" s="38"/>
      <c r="V338" s="38"/>
      <c r="W338" s="38"/>
      <c r="X338" s="38"/>
      <c r="Y338" s="38"/>
      <c r="Z338" s="38"/>
      <c r="AA338" s="38"/>
      <c r="AB338" s="38"/>
      <c r="AC338" s="38"/>
      <c r="AD338" s="38"/>
      <c r="AE338" s="38"/>
      <c r="AR338" s="217" t="s">
        <v>265</v>
      </c>
      <c r="AT338" s="217" t="s">
        <v>267</v>
      </c>
      <c r="AU338" s="217" t="s">
        <v>76</v>
      </c>
      <c r="AY338" s="17" t="s">
        <v>266</v>
      </c>
      <c r="BE338" s="218">
        <f>IF(N338="základní",J338,0)</f>
        <v>0</v>
      </c>
      <c r="BF338" s="218">
        <f>IF(N338="snížená",J338,0)</f>
        <v>0</v>
      </c>
      <c r="BG338" s="218">
        <f>IF(N338="zákl. přenesená",J338,0)</f>
        <v>0</v>
      </c>
      <c r="BH338" s="218">
        <f>IF(N338="sníž. přenesená",J338,0)</f>
        <v>0</v>
      </c>
      <c r="BI338" s="218">
        <f>IF(N338="nulová",J338,0)</f>
        <v>0</v>
      </c>
      <c r="BJ338" s="17" t="s">
        <v>76</v>
      </c>
      <c r="BK338" s="218">
        <f>ROUND(I338*H338,2)</f>
        <v>0</v>
      </c>
      <c r="BL338" s="17" t="s">
        <v>265</v>
      </c>
      <c r="BM338" s="217" t="s">
        <v>997</v>
      </c>
    </row>
    <row r="339" s="2" customFormat="1">
      <c r="A339" s="38"/>
      <c r="B339" s="39"/>
      <c r="C339" s="40"/>
      <c r="D339" s="219" t="s">
        <v>273</v>
      </c>
      <c r="E339" s="40"/>
      <c r="F339" s="220" t="s">
        <v>998</v>
      </c>
      <c r="G339" s="40"/>
      <c r="H339" s="40"/>
      <c r="I339" s="221"/>
      <c r="J339" s="40"/>
      <c r="K339" s="40"/>
      <c r="L339" s="44"/>
      <c r="M339" s="222"/>
      <c r="N339" s="223"/>
      <c r="O339" s="84"/>
      <c r="P339" s="84"/>
      <c r="Q339" s="84"/>
      <c r="R339" s="84"/>
      <c r="S339" s="84"/>
      <c r="T339" s="85"/>
      <c r="U339" s="38"/>
      <c r="V339" s="38"/>
      <c r="W339" s="38"/>
      <c r="X339" s="38"/>
      <c r="Y339" s="38"/>
      <c r="Z339" s="38"/>
      <c r="AA339" s="38"/>
      <c r="AB339" s="38"/>
      <c r="AC339" s="38"/>
      <c r="AD339" s="38"/>
      <c r="AE339" s="38"/>
      <c r="AT339" s="17" t="s">
        <v>273</v>
      </c>
      <c r="AU339" s="17" t="s">
        <v>76</v>
      </c>
    </row>
    <row r="340" s="12" customFormat="1">
      <c r="A340" s="12"/>
      <c r="B340" s="224"/>
      <c r="C340" s="225"/>
      <c r="D340" s="226" t="s">
        <v>275</v>
      </c>
      <c r="E340" s="227" t="s">
        <v>999</v>
      </c>
      <c r="F340" s="228" t="s">
        <v>1000</v>
      </c>
      <c r="G340" s="225"/>
      <c r="H340" s="229">
        <v>16.199999999999999</v>
      </c>
      <c r="I340" s="230"/>
      <c r="J340" s="225"/>
      <c r="K340" s="225"/>
      <c r="L340" s="231"/>
      <c r="M340" s="236"/>
      <c r="N340" s="237"/>
      <c r="O340" s="237"/>
      <c r="P340" s="237"/>
      <c r="Q340" s="237"/>
      <c r="R340" s="237"/>
      <c r="S340" s="237"/>
      <c r="T340" s="238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T340" s="235" t="s">
        <v>275</v>
      </c>
      <c r="AU340" s="235" t="s">
        <v>76</v>
      </c>
      <c r="AV340" s="12" t="s">
        <v>78</v>
      </c>
      <c r="AW340" s="12" t="s">
        <v>31</v>
      </c>
      <c r="AX340" s="12" t="s">
        <v>76</v>
      </c>
      <c r="AY340" s="235" t="s">
        <v>266</v>
      </c>
    </row>
    <row r="341" s="2" customFormat="1" ht="16.5" customHeight="1">
      <c r="A341" s="38"/>
      <c r="B341" s="39"/>
      <c r="C341" s="206" t="s">
        <v>1001</v>
      </c>
      <c r="D341" s="206" t="s">
        <v>267</v>
      </c>
      <c r="E341" s="207" t="s">
        <v>1002</v>
      </c>
      <c r="F341" s="208" t="s">
        <v>1003</v>
      </c>
      <c r="G341" s="209" t="s">
        <v>391</v>
      </c>
      <c r="H341" s="210">
        <v>16.199999999999999</v>
      </c>
      <c r="I341" s="211"/>
      <c r="J341" s="212">
        <f>ROUND(I341*H341,2)</f>
        <v>0</v>
      </c>
      <c r="K341" s="208" t="s">
        <v>271</v>
      </c>
      <c r="L341" s="44"/>
      <c r="M341" s="213" t="s">
        <v>19</v>
      </c>
      <c r="N341" s="214" t="s">
        <v>40</v>
      </c>
      <c r="O341" s="84"/>
      <c r="P341" s="215">
        <f>O341*H341</f>
        <v>0</v>
      </c>
      <c r="Q341" s="215">
        <v>0.02102</v>
      </c>
      <c r="R341" s="215">
        <f>Q341*H341</f>
        <v>0.34052399999999999</v>
      </c>
      <c r="S341" s="215">
        <v>0</v>
      </c>
      <c r="T341" s="216">
        <f>S341*H341</f>
        <v>0</v>
      </c>
      <c r="U341" s="38"/>
      <c r="V341" s="38"/>
      <c r="W341" s="38"/>
      <c r="X341" s="38"/>
      <c r="Y341" s="38"/>
      <c r="Z341" s="38"/>
      <c r="AA341" s="38"/>
      <c r="AB341" s="38"/>
      <c r="AC341" s="38"/>
      <c r="AD341" s="38"/>
      <c r="AE341" s="38"/>
      <c r="AR341" s="217" t="s">
        <v>265</v>
      </c>
      <c r="AT341" s="217" t="s">
        <v>267</v>
      </c>
      <c r="AU341" s="217" t="s">
        <v>76</v>
      </c>
      <c r="AY341" s="17" t="s">
        <v>266</v>
      </c>
      <c r="BE341" s="218">
        <f>IF(N341="základní",J341,0)</f>
        <v>0</v>
      </c>
      <c r="BF341" s="218">
        <f>IF(N341="snížená",J341,0)</f>
        <v>0</v>
      </c>
      <c r="BG341" s="218">
        <f>IF(N341="zákl. přenesená",J341,0)</f>
        <v>0</v>
      </c>
      <c r="BH341" s="218">
        <f>IF(N341="sníž. přenesená",J341,0)</f>
        <v>0</v>
      </c>
      <c r="BI341" s="218">
        <f>IF(N341="nulová",J341,0)</f>
        <v>0</v>
      </c>
      <c r="BJ341" s="17" t="s">
        <v>76</v>
      </c>
      <c r="BK341" s="218">
        <f>ROUND(I341*H341,2)</f>
        <v>0</v>
      </c>
      <c r="BL341" s="17" t="s">
        <v>265</v>
      </c>
      <c r="BM341" s="217" t="s">
        <v>1004</v>
      </c>
    </row>
    <row r="342" s="2" customFormat="1">
      <c r="A342" s="38"/>
      <c r="B342" s="39"/>
      <c r="C342" s="40"/>
      <c r="D342" s="219" t="s">
        <v>273</v>
      </c>
      <c r="E342" s="40"/>
      <c r="F342" s="220" t="s">
        <v>1005</v>
      </c>
      <c r="G342" s="40"/>
      <c r="H342" s="40"/>
      <c r="I342" s="221"/>
      <c r="J342" s="40"/>
      <c r="K342" s="40"/>
      <c r="L342" s="44"/>
      <c r="M342" s="222"/>
      <c r="N342" s="223"/>
      <c r="O342" s="84"/>
      <c r="P342" s="84"/>
      <c r="Q342" s="84"/>
      <c r="R342" s="84"/>
      <c r="S342" s="84"/>
      <c r="T342" s="85"/>
      <c r="U342" s="38"/>
      <c r="V342" s="38"/>
      <c r="W342" s="38"/>
      <c r="X342" s="38"/>
      <c r="Y342" s="38"/>
      <c r="Z342" s="38"/>
      <c r="AA342" s="38"/>
      <c r="AB342" s="38"/>
      <c r="AC342" s="38"/>
      <c r="AD342" s="38"/>
      <c r="AE342" s="38"/>
      <c r="AT342" s="17" t="s">
        <v>273</v>
      </c>
      <c r="AU342" s="17" t="s">
        <v>76</v>
      </c>
    </row>
    <row r="343" s="12" customFormat="1">
      <c r="A343" s="12"/>
      <c r="B343" s="224"/>
      <c r="C343" s="225"/>
      <c r="D343" s="226" t="s">
        <v>275</v>
      </c>
      <c r="E343" s="227" t="s">
        <v>1006</v>
      </c>
      <c r="F343" s="228" t="s">
        <v>1000</v>
      </c>
      <c r="G343" s="225"/>
      <c r="H343" s="229">
        <v>16.199999999999999</v>
      </c>
      <c r="I343" s="230"/>
      <c r="J343" s="225"/>
      <c r="K343" s="225"/>
      <c r="L343" s="231"/>
      <c r="M343" s="236"/>
      <c r="N343" s="237"/>
      <c r="O343" s="237"/>
      <c r="P343" s="237"/>
      <c r="Q343" s="237"/>
      <c r="R343" s="237"/>
      <c r="S343" s="237"/>
      <c r="T343" s="238"/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T343" s="235" t="s">
        <v>275</v>
      </c>
      <c r="AU343" s="235" t="s">
        <v>76</v>
      </c>
      <c r="AV343" s="12" t="s">
        <v>78</v>
      </c>
      <c r="AW343" s="12" t="s">
        <v>31</v>
      </c>
      <c r="AX343" s="12" t="s">
        <v>76</v>
      </c>
      <c r="AY343" s="235" t="s">
        <v>266</v>
      </c>
    </row>
    <row r="344" s="2" customFormat="1" ht="16.5" customHeight="1">
      <c r="A344" s="38"/>
      <c r="B344" s="39"/>
      <c r="C344" s="206" t="s">
        <v>1007</v>
      </c>
      <c r="D344" s="206" t="s">
        <v>267</v>
      </c>
      <c r="E344" s="207" t="s">
        <v>1008</v>
      </c>
      <c r="F344" s="208" t="s">
        <v>1009</v>
      </c>
      <c r="G344" s="209" t="s">
        <v>391</v>
      </c>
      <c r="H344" s="210">
        <v>110.29300000000001</v>
      </c>
      <c r="I344" s="211"/>
      <c r="J344" s="212">
        <f>ROUND(I344*H344,2)</f>
        <v>0</v>
      </c>
      <c r="K344" s="208" t="s">
        <v>271</v>
      </c>
      <c r="L344" s="44"/>
      <c r="M344" s="213" t="s">
        <v>19</v>
      </c>
      <c r="N344" s="214" t="s">
        <v>40</v>
      </c>
      <c r="O344" s="84"/>
      <c r="P344" s="215">
        <f>O344*H344</f>
        <v>0</v>
      </c>
      <c r="Q344" s="215">
        <v>0.05305</v>
      </c>
      <c r="R344" s="215">
        <f>Q344*H344</f>
        <v>5.8510436500000003</v>
      </c>
      <c r="S344" s="215">
        <v>0</v>
      </c>
      <c r="T344" s="216">
        <f>S344*H344</f>
        <v>0</v>
      </c>
      <c r="U344" s="38"/>
      <c r="V344" s="38"/>
      <c r="W344" s="38"/>
      <c r="X344" s="38"/>
      <c r="Y344" s="38"/>
      <c r="Z344" s="38"/>
      <c r="AA344" s="38"/>
      <c r="AB344" s="38"/>
      <c r="AC344" s="38"/>
      <c r="AD344" s="38"/>
      <c r="AE344" s="38"/>
      <c r="AR344" s="217" t="s">
        <v>265</v>
      </c>
      <c r="AT344" s="217" t="s">
        <v>267</v>
      </c>
      <c r="AU344" s="217" t="s">
        <v>76</v>
      </c>
      <c r="AY344" s="17" t="s">
        <v>266</v>
      </c>
      <c r="BE344" s="218">
        <f>IF(N344="základní",J344,0)</f>
        <v>0</v>
      </c>
      <c r="BF344" s="218">
        <f>IF(N344="snížená",J344,0)</f>
        <v>0</v>
      </c>
      <c r="BG344" s="218">
        <f>IF(N344="zákl. přenesená",J344,0)</f>
        <v>0</v>
      </c>
      <c r="BH344" s="218">
        <f>IF(N344="sníž. přenesená",J344,0)</f>
        <v>0</v>
      </c>
      <c r="BI344" s="218">
        <f>IF(N344="nulová",J344,0)</f>
        <v>0</v>
      </c>
      <c r="BJ344" s="17" t="s">
        <v>76</v>
      </c>
      <c r="BK344" s="218">
        <f>ROUND(I344*H344,2)</f>
        <v>0</v>
      </c>
      <c r="BL344" s="17" t="s">
        <v>265</v>
      </c>
      <c r="BM344" s="217" t="s">
        <v>1010</v>
      </c>
    </row>
    <row r="345" s="2" customFormat="1">
      <c r="A345" s="38"/>
      <c r="B345" s="39"/>
      <c r="C345" s="40"/>
      <c r="D345" s="219" t="s">
        <v>273</v>
      </c>
      <c r="E345" s="40"/>
      <c r="F345" s="220" t="s">
        <v>1011</v>
      </c>
      <c r="G345" s="40"/>
      <c r="H345" s="40"/>
      <c r="I345" s="221"/>
      <c r="J345" s="40"/>
      <c r="K345" s="40"/>
      <c r="L345" s="44"/>
      <c r="M345" s="222"/>
      <c r="N345" s="223"/>
      <c r="O345" s="84"/>
      <c r="P345" s="84"/>
      <c r="Q345" s="84"/>
      <c r="R345" s="84"/>
      <c r="S345" s="84"/>
      <c r="T345" s="85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T345" s="17" t="s">
        <v>273</v>
      </c>
      <c r="AU345" s="17" t="s">
        <v>76</v>
      </c>
    </row>
    <row r="346" s="13" customFormat="1">
      <c r="A346" s="13"/>
      <c r="B346" s="251"/>
      <c r="C346" s="252"/>
      <c r="D346" s="226" t="s">
        <v>275</v>
      </c>
      <c r="E346" s="253" t="s">
        <v>19</v>
      </c>
      <c r="F346" s="254" t="s">
        <v>1012</v>
      </c>
      <c r="G346" s="252"/>
      <c r="H346" s="253" t="s">
        <v>19</v>
      </c>
      <c r="I346" s="255"/>
      <c r="J346" s="252"/>
      <c r="K346" s="252"/>
      <c r="L346" s="256"/>
      <c r="M346" s="257"/>
      <c r="N346" s="258"/>
      <c r="O346" s="258"/>
      <c r="P346" s="258"/>
      <c r="Q346" s="258"/>
      <c r="R346" s="258"/>
      <c r="S346" s="258"/>
      <c r="T346" s="259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260" t="s">
        <v>275</v>
      </c>
      <c r="AU346" s="260" t="s">
        <v>76</v>
      </c>
      <c r="AV346" s="13" t="s">
        <v>76</v>
      </c>
      <c r="AW346" s="13" t="s">
        <v>31</v>
      </c>
      <c r="AX346" s="13" t="s">
        <v>69</v>
      </c>
      <c r="AY346" s="260" t="s">
        <v>266</v>
      </c>
    </row>
    <row r="347" s="12" customFormat="1">
      <c r="A347" s="12"/>
      <c r="B347" s="224"/>
      <c r="C347" s="225"/>
      <c r="D347" s="226" t="s">
        <v>275</v>
      </c>
      <c r="E347" s="227" t="s">
        <v>1013</v>
      </c>
      <c r="F347" s="228" t="s">
        <v>1014</v>
      </c>
      <c r="G347" s="225"/>
      <c r="H347" s="229">
        <v>110.29300000000001</v>
      </c>
      <c r="I347" s="230"/>
      <c r="J347" s="225"/>
      <c r="K347" s="225"/>
      <c r="L347" s="231"/>
      <c r="M347" s="236"/>
      <c r="N347" s="237"/>
      <c r="O347" s="237"/>
      <c r="P347" s="237"/>
      <c r="Q347" s="237"/>
      <c r="R347" s="237"/>
      <c r="S347" s="237"/>
      <c r="T347" s="238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T347" s="235" t="s">
        <v>275</v>
      </c>
      <c r="AU347" s="235" t="s">
        <v>76</v>
      </c>
      <c r="AV347" s="12" t="s">
        <v>78</v>
      </c>
      <c r="AW347" s="12" t="s">
        <v>31</v>
      </c>
      <c r="AX347" s="12" t="s">
        <v>76</v>
      </c>
      <c r="AY347" s="235" t="s">
        <v>266</v>
      </c>
    </row>
    <row r="348" s="2" customFormat="1" ht="16.5" customHeight="1">
      <c r="A348" s="38"/>
      <c r="B348" s="39"/>
      <c r="C348" s="206" t="s">
        <v>1015</v>
      </c>
      <c r="D348" s="206" t="s">
        <v>267</v>
      </c>
      <c r="E348" s="207" t="s">
        <v>1016</v>
      </c>
      <c r="F348" s="208" t="s">
        <v>1017</v>
      </c>
      <c r="G348" s="209" t="s">
        <v>391</v>
      </c>
      <c r="H348" s="210">
        <v>110.29300000000001</v>
      </c>
      <c r="I348" s="211"/>
      <c r="J348" s="212">
        <f>ROUND(I348*H348,2)</f>
        <v>0</v>
      </c>
      <c r="K348" s="208" t="s">
        <v>271</v>
      </c>
      <c r="L348" s="44"/>
      <c r="M348" s="213" t="s">
        <v>19</v>
      </c>
      <c r="N348" s="214" t="s">
        <v>40</v>
      </c>
      <c r="O348" s="84"/>
      <c r="P348" s="215">
        <f>O348*H348</f>
        <v>0</v>
      </c>
      <c r="Q348" s="215">
        <v>0.05305</v>
      </c>
      <c r="R348" s="215">
        <f>Q348*H348</f>
        <v>5.8510436500000003</v>
      </c>
      <c r="S348" s="215">
        <v>0</v>
      </c>
      <c r="T348" s="216">
        <f>S348*H348</f>
        <v>0</v>
      </c>
      <c r="U348" s="38"/>
      <c r="V348" s="38"/>
      <c r="W348" s="38"/>
      <c r="X348" s="38"/>
      <c r="Y348" s="38"/>
      <c r="Z348" s="38"/>
      <c r="AA348" s="38"/>
      <c r="AB348" s="38"/>
      <c r="AC348" s="38"/>
      <c r="AD348" s="38"/>
      <c r="AE348" s="38"/>
      <c r="AR348" s="217" t="s">
        <v>265</v>
      </c>
      <c r="AT348" s="217" t="s">
        <v>267</v>
      </c>
      <c r="AU348" s="217" t="s">
        <v>76</v>
      </c>
      <c r="AY348" s="17" t="s">
        <v>266</v>
      </c>
      <c r="BE348" s="218">
        <f>IF(N348="základní",J348,0)</f>
        <v>0</v>
      </c>
      <c r="BF348" s="218">
        <f>IF(N348="snížená",J348,0)</f>
        <v>0</v>
      </c>
      <c r="BG348" s="218">
        <f>IF(N348="zákl. přenesená",J348,0)</f>
        <v>0</v>
      </c>
      <c r="BH348" s="218">
        <f>IF(N348="sníž. přenesená",J348,0)</f>
        <v>0</v>
      </c>
      <c r="BI348" s="218">
        <f>IF(N348="nulová",J348,0)</f>
        <v>0</v>
      </c>
      <c r="BJ348" s="17" t="s">
        <v>76</v>
      </c>
      <c r="BK348" s="218">
        <f>ROUND(I348*H348,2)</f>
        <v>0</v>
      </c>
      <c r="BL348" s="17" t="s">
        <v>265</v>
      </c>
      <c r="BM348" s="217" t="s">
        <v>1018</v>
      </c>
    </row>
    <row r="349" s="2" customFormat="1">
      <c r="A349" s="38"/>
      <c r="B349" s="39"/>
      <c r="C349" s="40"/>
      <c r="D349" s="219" t="s">
        <v>273</v>
      </c>
      <c r="E349" s="40"/>
      <c r="F349" s="220" t="s">
        <v>1019</v>
      </c>
      <c r="G349" s="40"/>
      <c r="H349" s="40"/>
      <c r="I349" s="221"/>
      <c r="J349" s="40"/>
      <c r="K349" s="40"/>
      <c r="L349" s="44"/>
      <c r="M349" s="222"/>
      <c r="N349" s="223"/>
      <c r="O349" s="84"/>
      <c r="P349" s="84"/>
      <c r="Q349" s="84"/>
      <c r="R349" s="84"/>
      <c r="S349" s="84"/>
      <c r="T349" s="85"/>
      <c r="U349" s="38"/>
      <c r="V349" s="38"/>
      <c r="W349" s="38"/>
      <c r="X349" s="38"/>
      <c r="Y349" s="38"/>
      <c r="Z349" s="38"/>
      <c r="AA349" s="38"/>
      <c r="AB349" s="38"/>
      <c r="AC349" s="38"/>
      <c r="AD349" s="38"/>
      <c r="AE349" s="38"/>
      <c r="AT349" s="17" t="s">
        <v>273</v>
      </c>
      <c r="AU349" s="17" t="s">
        <v>76</v>
      </c>
    </row>
    <row r="350" s="13" customFormat="1">
      <c r="A350" s="13"/>
      <c r="B350" s="251"/>
      <c r="C350" s="252"/>
      <c r="D350" s="226" t="s">
        <v>275</v>
      </c>
      <c r="E350" s="253" t="s">
        <v>19</v>
      </c>
      <c r="F350" s="254" t="s">
        <v>1012</v>
      </c>
      <c r="G350" s="252"/>
      <c r="H350" s="253" t="s">
        <v>19</v>
      </c>
      <c r="I350" s="255"/>
      <c r="J350" s="252"/>
      <c r="K350" s="252"/>
      <c r="L350" s="256"/>
      <c r="M350" s="257"/>
      <c r="N350" s="258"/>
      <c r="O350" s="258"/>
      <c r="P350" s="258"/>
      <c r="Q350" s="258"/>
      <c r="R350" s="258"/>
      <c r="S350" s="258"/>
      <c r="T350" s="259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60" t="s">
        <v>275</v>
      </c>
      <c r="AU350" s="260" t="s">
        <v>76</v>
      </c>
      <c r="AV350" s="13" t="s">
        <v>76</v>
      </c>
      <c r="AW350" s="13" t="s">
        <v>31</v>
      </c>
      <c r="AX350" s="13" t="s">
        <v>69</v>
      </c>
      <c r="AY350" s="260" t="s">
        <v>266</v>
      </c>
    </row>
    <row r="351" s="12" customFormat="1">
      <c r="A351" s="12"/>
      <c r="B351" s="224"/>
      <c r="C351" s="225"/>
      <c r="D351" s="226" t="s">
        <v>275</v>
      </c>
      <c r="E351" s="227" t="s">
        <v>1020</v>
      </c>
      <c r="F351" s="228" t="s">
        <v>1014</v>
      </c>
      <c r="G351" s="225"/>
      <c r="H351" s="229">
        <v>110.29300000000001</v>
      </c>
      <c r="I351" s="230"/>
      <c r="J351" s="225"/>
      <c r="K351" s="225"/>
      <c r="L351" s="231"/>
      <c r="M351" s="236"/>
      <c r="N351" s="237"/>
      <c r="O351" s="237"/>
      <c r="P351" s="237"/>
      <c r="Q351" s="237"/>
      <c r="R351" s="237"/>
      <c r="S351" s="237"/>
      <c r="T351" s="238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T351" s="235" t="s">
        <v>275</v>
      </c>
      <c r="AU351" s="235" t="s">
        <v>76</v>
      </c>
      <c r="AV351" s="12" t="s">
        <v>78</v>
      </c>
      <c r="AW351" s="12" t="s">
        <v>31</v>
      </c>
      <c r="AX351" s="12" t="s">
        <v>76</v>
      </c>
      <c r="AY351" s="235" t="s">
        <v>266</v>
      </c>
    </row>
    <row r="352" s="2" customFormat="1" ht="16.5" customHeight="1">
      <c r="A352" s="38"/>
      <c r="B352" s="39"/>
      <c r="C352" s="206" t="s">
        <v>1021</v>
      </c>
      <c r="D352" s="206" t="s">
        <v>267</v>
      </c>
      <c r="E352" s="207" t="s">
        <v>1022</v>
      </c>
      <c r="F352" s="208" t="s">
        <v>1023</v>
      </c>
      <c r="G352" s="209" t="s">
        <v>293</v>
      </c>
      <c r="H352" s="210">
        <v>100.474</v>
      </c>
      <c r="I352" s="211"/>
      <c r="J352" s="212">
        <f>ROUND(I352*H352,2)</f>
        <v>0</v>
      </c>
      <c r="K352" s="208" t="s">
        <v>271</v>
      </c>
      <c r="L352" s="44"/>
      <c r="M352" s="213" t="s">
        <v>19</v>
      </c>
      <c r="N352" s="214" t="s">
        <v>40</v>
      </c>
      <c r="O352" s="84"/>
      <c r="P352" s="215">
        <f>O352*H352</f>
        <v>0</v>
      </c>
      <c r="Q352" s="215">
        <v>2.6559499999999998</v>
      </c>
      <c r="R352" s="215">
        <f>Q352*H352</f>
        <v>266.85392029999997</v>
      </c>
      <c r="S352" s="215">
        <v>0</v>
      </c>
      <c r="T352" s="216">
        <f>S352*H352</f>
        <v>0</v>
      </c>
      <c r="U352" s="38"/>
      <c r="V352" s="38"/>
      <c r="W352" s="38"/>
      <c r="X352" s="38"/>
      <c r="Y352" s="38"/>
      <c r="Z352" s="38"/>
      <c r="AA352" s="38"/>
      <c r="AB352" s="38"/>
      <c r="AC352" s="38"/>
      <c r="AD352" s="38"/>
      <c r="AE352" s="38"/>
      <c r="AR352" s="217" t="s">
        <v>265</v>
      </c>
      <c r="AT352" s="217" t="s">
        <v>267</v>
      </c>
      <c r="AU352" s="217" t="s">
        <v>76</v>
      </c>
      <c r="AY352" s="17" t="s">
        <v>266</v>
      </c>
      <c r="BE352" s="218">
        <f>IF(N352="základní",J352,0)</f>
        <v>0</v>
      </c>
      <c r="BF352" s="218">
        <f>IF(N352="snížená",J352,0)</f>
        <v>0</v>
      </c>
      <c r="BG352" s="218">
        <f>IF(N352="zákl. přenesená",J352,0)</f>
        <v>0</v>
      </c>
      <c r="BH352" s="218">
        <f>IF(N352="sníž. přenesená",J352,0)</f>
        <v>0</v>
      </c>
      <c r="BI352" s="218">
        <f>IF(N352="nulová",J352,0)</f>
        <v>0</v>
      </c>
      <c r="BJ352" s="17" t="s">
        <v>76</v>
      </c>
      <c r="BK352" s="218">
        <f>ROUND(I352*H352,2)</f>
        <v>0</v>
      </c>
      <c r="BL352" s="17" t="s">
        <v>265</v>
      </c>
      <c r="BM352" s="217" t="s">
        <v>1024</v>
      </c>
    </row>
    <row r="353" s="2" customFormat="1">
      <c r="A353" s="38"/>
      <c r="B353" s="39"/>
      <c r="C353" s="40"/>
      <c r="D353" s="219" t="s">
        <v>273</v>
      </c>
      <c r="E353" s="40"/>
      <c r="F353" s="220" t="s">
        <v>1025</v>
      </c>
      <c r="G353" s="40"/>
      <c r="H353" s="40"/>
      <c r="I353" s="221"/>
      <c r="J353" s="40"/>
      <c r="K353" s="40"/>
      <c r="L353" s="44"/>
      <c r="M353" s="222"/>
      <c r="N353" s="223"/>
      <c r="O353" s="84"/>
      <c r="P353" s="84"/>
      <c r="Q353" s="84"/>
      <c r="R353" s="84"/>
      <c r="S353" s="84"/>
      <c r="T353" s="85"/>
      <c r="U353" s="38"/>
      <c r="V353" s="38"/>
      <c r="W353" s="38"/>
      <c r="X353" s="38"/>
      <c r="Y353" s="38"/>
      <c r="Z353" s="38"/>
      <c r="AA353" s="38"/>
      <c r="AB353" s="38"/>
      <c r="AC353" s="38"/>
      <c r="AD353" s="38"/>
      <c r="AE353" s="38"/>
      <c r="AT353" s="17" t="s">
        <v>273</v>
      </c>
      <c r="AU353" s="17" t="s">
        <v>76</v>
      </c>
    </row>
    <row r="354" s="12" customFormat="1">
      <c r="A354" s="12"/>
      <c r="B354" s="224"/>
      <c r="C354" s="225"/>
      <c r="D354" s="226" t="s">
        <v>275</v>
      </c>
      <c r="E354" s="227" t="s">
        <v>1026</v>
      </c>
      <c r="F354" s="228" t="s">
        <v>1027</v>
      </c>
      <c r="G354" s="225"/>
      <c r="H354" s="229">
        <v>100.474</v>
      </c>
      <c r="I354" s="230"/>
      <c r="J354" s="225"/>
      <c r="K354" s="225"/>
      <c r="L354" s="231"/>
      <c r="M354" s="236"/>
      <c r="N354" s="237"/>
      <c r="O354" s="237"/>
      <c r="P354" s="237"/>
      <c r="Q354" s="237"/>
      <c r="R354" s="237"/>
      <c r="S354" s="237"/>
      <c r="T354" s="238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T354" s="235" t="s">
        <v>275</v>
      </c>
      <c r="AU354" s="235" t="s">
        <v>76</v>
      </c>
      <c r="AV354" s="12" t="s">
        <v>78</v>
      </c>
      <c r="AW354" s="12" t="s">
        <v>31</v>
      </c>
      <c r="AX354" s="12" t="s">
        <v>76</v>
      </c>
      <c r="AY354" s="235" t="s">
        <v>266</v>
      </c>
    </row>
    <row r="355" s="2" customFormat="1" ht="16.5" customHeight="1">
      <c r="A355" s="38"/>
      <c r="B355" s="39"/>
      <c r="C355" s="206" t="s">
        <v>1028</v>
      </c>
      <c r="D355" s="206" t="s">
        <v>267</v>
      </c>
      <c r="E355" s="207" t="s">
        <v>1029</v>
      </c>
      <c r="F355" s="208" t="s">
        <v>1030</v>
      </c>
      <c r="G355" s="209" t="s">
        <v>293</v>
      </c>
      <c r="H355" s="210">
        <v>4.2939999999999996</v>
      </c>
      <c r="I355" s="211"/>
      <c r="J355" s="212">
        <f>ROUND(I355*H355,2)</f>
        <v>0</v>
      </c>
      <c r="K355" s="208" t="s">
        <v>271</v>
      </c>
      <c r="L355" s="44"/>
      <c r="M355" s="213" t="s">
        <v>19</v>
      </c>
      <c r="N355" s="214" t="s">
        <v>40</v>
      </c>
      <c r="O355" s="84"/>
      <c r="P355" s="215">
        <f>O355*H355</f>
        <v>0</v>
      </c>
      <c r="Q355" s="215">
        <v>0</v>
      </c>
      <c r="R355" s="215">
        <f>Q355*H355</f>
        <v>0</v>
      </c>
      <c r="S355" s="215">
        <v>0</v>
      </c>
      <c r="T355" s="216">
        <f>S355*H355</f>
        <v>0</v>
      </c>
      <c r="U355" s="38"/>
      <c r="V355" s="38"/>
      <c r="W355" s="38"/>
      <c r="X355" s="38"/>
      <c r="Y355" s="38"/>
      <c r="Z355" s="38"/>
      <c r="AA355" s="38"/>
      <c r="AB355" s="38"/>
      <c r="AC355" s="38"/>
      <c r="AD355" s="38"/>
      <c r="AE355" s="38"/>
      <c r="AR355" s="217" t="s">
        <v>265</v>
      </c>
      <c r="AT355" s="217" t="s">
        <v>267</v>
      </c>
      <c r="AU355" s="217" t="s">
        <v>76</v>
      </c>
      <c r="AY355" s="17" t="s">
        <v>266</v>
      </c>
      <c r="BE355" s="218">
        <f>IF(N355="základní",J355,0)</f>
        <v>0</v>
      </c>
      <c r="BF355" s="218">
        <f>IF(N355="snížená",J355,0)</f>
        <v>0</v>
      </c>
      <c r="BG355" s="218">
        <f>IF(N355="zákl. přenesená",J355,0)</f>
        <v>0</v>
      </c>
      <c r="BH355" s="218">
        <f>IF(N355="sníž. přenesená",J355,0)</f>
        <v>0</v>
      </c>
      <c r="BI355" s="218">
        <f>IF(N355="nulová",J355,0)</f>
        <v>0</v>
      </c>
      <c r="BJ355" s="17" t="s">
        <v>76</v>
      </c>
      <c r="BK355" s="218">
        <f>ROUND(I355*H355,2)</f>
        <v>0</v>
      </c>
      <c r="BL355" s="17" t="s">
        <v>265</v>
      </c>
      <c r="BM355" s="217" t="s">
        <v>1031</v>
      </c>
    </row>
    <row r="356" s="2" customFormat="1">
      <c r="A356" s="38"/>
      <c r="B356" s="39"/>
      <c r="C356" s="40"/>
      <c r="D356" s="219" t="s">
        <v>273</v>
      </c>
      <c r="E356" s="40"/>
      <c r="F356" s="220" t="s">
        <v>1032</v>
      </c>
      <c r="G356" s="40"/>
      <c r="H356" s="40"/>
      <c r="I356" s="221"/>
      <c r="J356" s="40"/>
      <c r="K356" s="40"/>
      <c r="L356" s="44"/>
      <c r="M356" s="222"/>
      <c r="N356" s="223"/>
      <c r="O356" s="84"/>
      <c r="P356" s="84"/>
      <c r="Q356" s="84"/>
      <c r="R356" s="84"/>
      <c r="S356" s="84"/>
      <c r="T356" s="85"/>
      <c r="U356" s="38"/>
      <c r="V356" s="38"/>
      <c r="W356" s="38"/>
      <c r="X356" s="38"/>
      <c r="Y356" s="38"/>
      <c r="Z356" s="38"/>
      <c r="AA356" s="38"/>
      <c r="AB356" s="38"/>
      <c r="AC356" s="38"/>
      <c r="AD356" s="38"/>
      <c r="AE356" s="38"/>
      <c r="AT356" s="17" t="s">
        <v>273</v>
      </c>
      <c r="AU356" s="17" t="s">
        <v>76</v>
      </c>
    </row>
    <row r="357" s="12" customFormat="1">
      <c r="A357" s="12"/>
      <c r="B357" s="224"/>
      <c r="C357" s="225"/>
      <c r="D357" s="226" t="s">
        <v>275</v>
      </c>
      <c r="E357" s="227" t="s">
        <v>1033</v>
      </c>
      <c r="F357" s="228" t="s">
        <v>1034</v>
      </c>
      <c r="G357" s="225"/>
      <c r="H357" s="229">
        <v>4.2939999999999996</v>
      </c>
      <c r="I357" s="230"/>
      <c r="J357" s="225"/>
      <c r="K357" s="225"/>
      <c r="L357" s="231"/>
      <c r="M357" s="236"/>
      <c r="N357" s="237"/>
      <c r="O357" s="237"/>
      <c r="P357" s="237"/>
      <c r="Q357" s="237"/>
      <c r="R357" s="237"/>
      <c r="S357" s="237"/>
      <c r="T357" s="238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T357" s="235" t="s">
        <v>275</v>
      </c>
      <c r="AU357" s="235" t="s">
        <v>76</v>
      </c>
      <c r="AV357" s="12" t="s">
        <v>78</v>
      </c>
      <c r="AW357" s="12" t="s">
        <v>31</v>
      </c>
      <c r="AX357" s="12" t="s">
        <v>76</v>
      </c>
      <c r="AY357" s="235" t="s">
        <v>266</v>
      </c>
    </row>
    <row r="358" s="2" customFormat="1" ht="16.5" customHeight="1">
      <c r="A358" s="38"/>
      <c r="B358" s="39"/>
      <c r="C358" s="206" t="s">
        <v>1035</v>
      </c>
      <c r="D358" s="206" t="s">
        <v>267</v>
      </c>
      <c r="E358" s="207" t="s">
        <v>1036</v>
      </c>
      <c r="F358" s="208" t="s">
        <v>1037</v>
      </c>
      <c r="G358" s="209" t="s">
        <v>293</v>
      </c>
      <c r="H358" s="210">
        <v>104.56</v>
      </c>
      <c r="I358" s="211"/>
      <c r="J358" s="212">
        <f>ROUND(I358*H358,2)</f>
        <v>0</v>
      </c>
      <c r="K358" s="208" t="s">
        <v>271</v>
      </c>
      <c r="L358" s="44"/>
      <c r="M358" s="213" t="s">
        <v>19</v>
      </c>
      <c r="N358" s="214" t="s">
        <v>40</v>
      </c>
      <c r="O358" s="84"/>
      <c r="P358" s="215">
        <f>O358*H358</f>
        <v>0</v>
      </c>
      <c r="Q358" s="215">
        <v>2.0899999999999999</v>
      </c>
      <c r="R358" s="215">
        <f>Q358*H358</f>
        <v>218.53039999999999</v>
      </c>
      <c r="S358" s="215">
        <v>0</v>
      </c>
      <c r="T358" s="216">
        <f>S358*H358</f>
        <v>0</v>
      </c>
      <c r="U358" s="38"/>
      <c r="V358" s="38"/>
      <c r="W358" s="38"/>
      <c r="X358" s="38"/>
      <c r="Y358" s="38"/>
      <c r="Z358" s="38"/>
      <c r="AA358" s="38"/>
      <c r="AB358" s="38"/>
      <c r="AC358" s="38"/>
      <c r="AD358" s="38"/>
      <c r="AE358" s="38"/>
      <c r="AR358" s="217" t="s">
        <v>265</v>
      </c>
      <c r="AT358" s="217" t="s">
        <v>267</v>
      </c>
      <c r="AU358" s="217" t="s">
        <v>76</v>
      </c>
      <c r="AY358" s="17" t="s">
        <v>266</v>
      </c>
      <c r="BE358" s="218">
        <f>IF(N358="základní",J358,0)</f>
        <v>0</v>
      </c>
      <c r="BF358" s="218">
        <f>IF(N358="snížená",J358,0)</f>
        <v>0</v>
      </c>
      <c r="BG358" s="218">
        <f>IF(N358="zákl. přenesená",J358,0)</f>
        <v>0</v>
      </c>
      <c r="BH358" s="218">
        <f>IF(N358="sníž. přenesená",J358,0)</f>
        <v>0</v>
      </c>
      <c r="BI358" s="218">
        <f>IF(N358="nulová",J358,0)</f>
        <v>0</v>
      </c>
      <c r="BJ358" s="17" t="s">
        <v>76</v>
      </c>
      <c r="BK358" s="218">
        <f>ROUND(I358*H358,2)</f>
        <v>0</v>
      </c>
      <c r="BL358" s="17" t="s">
        <v>265</v>
      </c>
      <c r="BM358" s="217" t="s">
        <v>1038</v>
      </c>
    </row>
    <row r="359" s="2" customFormat="1">
      <c r="A359" s="38"/>
      <c r="B359" s="39"/>
      <c r="C359" s="40"/>
      <c r="D359" s="219" t="s">
        <v>273</v>
      </c>
      <c r="E359" s="40"/>
      <c r="F359" s="220" t="s">
        <v>1039</v>
      </c>
      <c r="G359" s="40"/>
      <c r="H359" s="40"/>
      <c r="I359" s="221"/>
      <c r="J359" s="40"/>
      <c r="K359" s="40"/>
      <c r="L359" s="44"/>
      <c r="M359" s="222"/>
      <c r="N359" s="223"/>
      <c r="O359" s="84"/>
      <c r="P359" s="84"/>
      <c r="Q359" s="84"/>
      <c r="R359" s="84"/>
      <c r="S359" s="84"/>
      <c r="T359" s="85"/>
      <c r="U359" s="38"/>
      <c r="V359" s="38"/>
      <c r="W359" s="38"/>
      <c r="X359" s="38"/>
      <c r="Y359" s="38"/>
      <c r="Z359" s="38"/>
      <c r="AA359" s="38"/>
      <c r="AB359" s="38"/>
      <c r="AC359" s="38"/>
      <c r="AD359" s="38"/>
      <c r="AE359" s="38"/>
      <c r="AT359" s="17" t="s">
        <v>273</v>
      </c>
      <c r="AU359" s="17" t="s">
        <v>76</v>
      </c>
    </row>
    <row r="360" s="12" customFormat="1">
      <c r="A360" s="12"/>
      <c r="B360" s="224"/>
      <c r="C360" s="225"/>
      <c r="D360" s="226" t="s">
        <v>275</v>
      </c>
      <c r="E360" s="227" t="s">
        <v>1040</v>
      </c>
      <c r="F360" s="228" t="s">
        <v>1041</v>
      </c>
      <c r="G360" s="225"/>
      <c r="H360" s="229">
        <v>104.56</v>
      </c>
      <c r="I360" s="230"/>
      <c r="J360" s="225"/>
      <c r="K360" s="225"/>
      <c r="L360" s="231"/>
      <c r="M360" s="236"/>
      <c r="N360" s="237"/>
      <c r="O360" s="237"/>
      <c r="P360" s="237"/>
      <c r="Q360" s="237"/>
      <c r="R360" s="237"/>
      <c r="S360" s="237"/>
      <c r="T360" s="238"/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T360" s="235" t="s">
        <v>275</v>
      </c>
      <c r="AU360" s="235" t="s">
        <v>76</v>
      </c>
      <c r="AV360" s="12" t="s">
        <v>78</v>
      </c>
      <c r="AW360" s="12" t="s">
        <v>31</v>
      </c>
      <c r="AX360" s="12" t="s">
        <v>76</v>
      </c>
      <c r="AY360" s="235" t="s">
        <v>266</v>
      </c>
    </row>
    <row r="361" s="2" customFormat="1" ht="16.5" customHeight="1">
      <c r="A361" s="38"/>
      <c r="B361" s="39"/>
      <c r="C361" s="206" t="s">
        <v>1042</v>
      </c>
      <c r="D361" s="206" t="s">
        <v>267</v>
      </c>
      <c r="E361" s="207" t="s">
        <v>1043</v>
      </c>
      <c r="F361" s="208" t="s">
        <v>1044</v>
      </c>
      <c r="G361" s="209" t="s">
        <v>293</v>
      </c>
      <c r="H361" s="210">
        <v>53.060000000000002</v>
      </c>
      <c r="I361" s="211"/>
      <c r="J361" s="212">
        <f>ROUND(I361*H361,2)</f>
        <v>0</v>
      </c>
      <c r="K361" s="208" t="s">
        <v>271</v>
      </c>
      <c r="L361" s="44"/>
      <c r="M361" s="213" t="s">
        <v>19</v>
      </c>
      <c r="N361" s="214" t="s">
        <v>40</v>
      </c>
      <c r="O361" s="84"/>
      <c r="P361" s="215">
        <f>O361*H361</f>
        <v>0</v>
      </c>
      <c r="Q361" s="215">
        <v>0</v>
      </c>
      <c r="R361" s="215">
        <f>Q361*H361</f>
        <v>0</v>
      </c>
      <c r="S361" s="215">
        <v>0</v>
      </c>
      <c r="T361" s="216">
        <f>S361*H361</f>
        <v>0</v>
      </c>
      <c r="U361" s="38"/>
      <c r="V361" s="38"/>
      <c r="W361" s="38"/>
      <c r="X361" s="38"/>
      <c r="Y361" s="38"/>
      <c r="Z361" s="38"/>
      <c r="AA361" s="38"/>
      <c r="AB361" s="38"/>
      <c r="AC361" s="38"/>
      <c r="AD361" s="38"/>
      <c r="AE361" s="38"/>
      <c r="AR361" s="217" t="s">
        <v>265</v>
      </c>
      <c r="AT361" s="217" t="s">
        <v>267</v>
      </c>
      <c r="AU361" s="217" t="s">
        <v>76</v>
      </c>
      <c r="AY361" s="17" t="s">
        <v>266</v>
      </c>
      <c r="BE361" s="218">
        <f>IF(N361="základní",J361,0)</f>
        <v>0</v>
      </c>
      <c r="BF361" s="218">
        <f>IF(N361="snížená",J361,0)</f>
        <v>0</v>
      </c>
      <c r="BG361" s="218">
        <f>IF(N361="zákl. přenesená",J361,0)</f>
        <v>0</v>
      </c>
      <c r="BH361" s="218">
        <f>IF(N361="sníž. přenesená",J361,0)</f>
        <v>0</v>
      </c>
      <c r="BI361" s="218">
        <f>IF(N361="nulová",J361,0)</f>
        <v>0</v>
      </c>
      <c r="BJ361" s="17" t="s">
        <v>76</v>
      </c>
      <c r="BK361" s="218">
        <f>ROUND(I361*H361,2)</f>
        <v>0</v>
      </c>
      <c r="BL361" s="17" t="s">
        <v>265</v>
      </c>
      <c r="BM361" s="217" t="s">
        <v>1045</v>
      </c>
    </row>
    <row r="362" s="2" customFormat="1">
      <c r="A362" s="38"/>
      <c r="B362" s="39"/>
      <c r="C362" s="40"/>
      <c r="D362" s="219" t="s">
        <v>273</v>
      </c>
      <c r="E362" s="40"/>
      <c r="F362" s="220" t="s">
        <v>1046</v>
      </c>
      <c r="G362" s="40"/>
      <c r="H362" s="40"/>
      <c r="I362" s="221"/>
      <c r="J362" s="40"/>
      <c r="K362" s="40"/>
      <c r="L362" s="44"/>
      <c r="M362" s="222"/>
      <c r="N362" s="223"/>
      <c r="O362" s="84"/>
      <c r="P362" s="84"/>
      <c r="Q362" s="84"/>
      <c r="R362" s="84"/>
      <c r="S362" s="84"/>
      <c r="T362" s="85"/>
      <c r="U362" s="38"/>
      <c r="V362" s="38"/>
      <c r="W362" s="38"/>
      <c r="X362" s="38"/>
      <c r="Y362" s="38"/>
      <c r="Z362" s="38"/>
      <c r="AA362" s="38"/>
      <c r="AB362" s="38"/>
      <c r="AC362" s="38"/>
      <c r="AD362" s="38"/>
      <c r="AE362" s="38"/>
      <c r="AT362" s="17" t="s">
        <v>273</v>
      </c>
      <c r="AU362" s="17" t="s">
        <v>76</v>
      </c>
    </row>
    <row r="363" s="12" customFormat="1">
      <c r="A363" s="12"/>
      <c r="B363" s="224"/>
      <c r="C363" s="225"/>
      <c r="D363" s="226" t="s">
        <v>275</v>
      </c>
      <c r="E363" s="227" t="s">
        <v>1047</v>
      </c>
      <c r="F363" s="228" t="s">
        <v>1048</v>
      </c>
      <c r="G363" s="225"/>
      <c r="H363" s="229">
        <v>53.060000000000002</v>
      </c>
      <c r="I363" s="230"/>
      <c r="J363" s="225"/>
      <c r="K363" s="225"/>
      <c r="L363" s="231"/>
      <c r="M363" s="236"/>
      <c r="N363" s="237"/>
      <c r="O363" s="237"/>
      <c r="P363" s="237"/>
      <c r="Q363" s="237"/>
      <c r="R363" s="237"/>
      <c r="S363" s="237"/>
      <c r="T363" s="238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T363" s="235" t="s">
        <v>275</v>
      </c>
      <c r="AU363" s="235" t="s">
        <v>76</v>
      </c>
      <c r="AV363" s="12" t="s">
        <v>78</v>
      </c>
      <c r="AW363" s="12" t="s">
        <v>31</v>
      </c>
      <c r="AX363" s="12" t="s">
        <v>76</v>
      </c>
      <c r="AY363" s="235" t="s">
        <v>266</v>
      </c>
    </row>
    <row r="364" s="2" customFormat="1" ht="16.5" customHeight="1">
      <c r="A364" s="38"/>
      <c r="B364" s="39"/>
      <c r="C364" s="239" t="s">
        <v>1049</v>
      </c>
      <c r="D364" s="239" t="s">
        <v>299</v>
      </c>
      <c r="E364" s="240" t="s">
        <v>1050</v>
      </c>
      <c r="F364" s="241" t="s">
        <v>1051</v>
      </c>
      <c r="G364" s="242" t="s">
        <v>302</v>
      </c>
      <c r="H364" s="243">
        <v>113.655</v>
      </c>
      <c r="I364" s="244"/>
      <c r="J364" s="245">
        <f>ROUND(I364*H364,2)</f>
        <v>0</v>
      </c>
      <c r="K364" s="241" t="s">
        <v>271</v>
      </c>
      <c r="L364" s="246"/>
      <c r="M364" s="247" t="s">
        <v>19</v>
      </c>
      <c r="N364" s="248" t="s">
        <v>40</v>
      </c>
      <c r="O364" s="84"/>
      <c r="P364" s="215">
        <f>O364*H364</f>
        <v>0</v>
      </c>
      <c r="Q364" s="215">
        <v>1</v>
      </c>
      <c r="R364" s="215">
        <f>Q364*H364</f>
        <v>113.655</v>
      </c>
      <c r="S364" s="215">
        <v>0</v>
      </c>
      <c r="T364" s="216">
        <f>S364*H364</f>
        <v>0</v>
      </c>
      <c r="U364" s="38"/>
      <c r="V364" s="38"/>
      <c r="W364" s="38"/>
      <c r="X364" s="38"/>
      <c r="Y364" s="38"/>
      <c r="Z364" s="38"/>
      <c r="AA364" s="38"/>
      <c r="AB364" s="38"/>
      <c r="AC364" s="38"/>
      <c r="AD364" s="38"/>
      <c r="AE364" s="38"/>
      <c r="AR364" s="217" t="s">
        <v>303</v>
      </c>
      <c r="AT364" s="217" t="s">
        <v>299</v>
      </c>
      <c r="AU364" s="217" t="s">
        <v>76</v>
      </c>
      <c r="AY364" s="17" t="s">
        <v>266</v>
      </c>
      <c r="BE364" s="218">
        <f>IF(N364="základní",J364,0)</f>
        <v>0</v>
      </c>
      <c r="BF364" s="218">
        <f>IF(N364="snížená",J364,0)</f>
        <v>0</v>
      </c>
      <c r="BG364" s="218">
        <f>IF(N364="zákl. přenesená",J364,0)</f>
        <v>0</v>
      </c>
      <c r="BH364" s="218">
        <f>IF(N364="sníž. přenesená",J364,0)</f>
        <v>0</v>
      </c>
      <c r="BI364" s="218">
        <f>IF(N364="nulová",J364,0)</f>
        <v>0</v>
      </c>
      <c r="BJ364" s="17" t="s">
        <v>76</v>
      </c>
      <c r="BK364" s="218">
        <f>ROUND(I364*H364,2)</f>
        <v>0</v>
      </c>
      <c r="BL364" s="17" t="s">
        <v>265</v>
      </c>
      <c r="BM364" s="217" t="s">
        <v>1052</v>
      </c>
    </row>
    <row r="365" s="2" customFormat="1">
      <c r="A365" s="38"/>
      <c r="B365" s="39"/>
      <c r="C365" s="40"/>
      <c r="D365" s="219" t="s">
        <v>273</v>
      </c>
      <c r="E365" s="40"/>
      <c r="F365" s="220" t="s">
        <v>1053</v>
      </c>
      <c r="G365" s="40"/>
      <c r="H365" s="40"/>
      <c r="I365" s="221"/>
      <c r="J365" s="40"/>
      <c r="K365" s="40"/>
      <c r="L365" s="44"/>
      <c r="M365" s="222"/>
      <c r="N365" s="223"/>
      <c r="O365" s="84"/>
      <c r="P365" s="84"/>
      <c r="Q365" s="84"/>
      <c r="R365" s="84"/>
      <c r="S365" s="84"/>
      <c r="T365" s="85"/>
      <c r="U365" s="38"/>
      <c r="V365" s="38"/>
      <c r="W365" s="38"/>
      <c r="X365" s="38"/>
      <c r="Y365" s="38"/>
      <c r="Z365" s="38"/>
      <c r="AA365" s="38"/>
      <c r="AB365" s="38"/>
      <c r="AC365" s="38"/>
      <c r="AD365" s="38"/>
      <c r="AE365" s="38"/>
      <c r="AT365" s="17" t="s">
        <v>273</v>
      </c>
      <c r="AU365" s="17" t="s">
        <v>76</v>
      </c>
    </row>
    <row r="366" s="2" customFormat="1" ht="16.5" customHeight="1">
      <c r="A366" s="38"/>
      <c r="B366" s="39"/>
      <c r="C366" s="206" t="s">
        <v>1054</v>
      </c>
      <c r="D366" s="206" t="s">
        <v>267</v>
      </c>
      <c r="E366" s="207" t="s">
        <v>1055</v>
      </c>
      <c r="F366" s="208" t="s">
        <v>1056</v>
      </c>
      <c r="G366" s="209" t="s">
        <v>293</v>
      </c>
      <c r="H366" s="210">
        <v>13.5</v>
      </c>
      <c r="I366" s="211"/>
      <c r="J366" s="212">
        <f>ROUND(I366*H366,2)</f>
        <v>0</v>
      </c>
      <c r="K366" s="208" t="s">
        <v>271</v>
      </c>
      <c r="L366" s="44"/>
      <c r="M366" s="213" t="s">
        <v>19</v>
      </c>
      <c r="N366" s="214" t="s">
        <v>40</v>
      </c>
      <c r="O366" s="84"/>
      <c r="P366" s="215">
        <f>O366*H366</f>
        <v>0</v>
      </c>
      <c r="Q366" s="215">
        <v>2.4300000000000002</v>
      </c>
      <c r="R366" s="215">
        <f>Q366*H366</f>
        <v>32.805</v>
      </c>
      <c r="S366" s="215">
        <v>0</v>
      </c>
      <c r="T366" s="216">
        <f>S366*H366</f>
        <v>0</v>
      </c>
      <c r="U366" s="38"/>
      <c r="V366" s="38"/>
      <c r="W366" s="38"/>
      <c r="X366" s="38"/>
      <c r="Y366" s="38"/>
      <c r="Z366" s="38"/>
      <c r="AA366" s="38"/>
      <c r="AB366" s="38"/>
      <c r="AC366" s="38"/>
      <c r="AD366" s="38"/>
      <c r="AE366" s="38"/>
      <c r="AR366" s="217" t="s">
        <v>265</v>
      </c>
      <c r="AT366" s="217" t="s">
        <v>267</v>
      </c>
      <c r="AU366" s="217" t="s">
        <v>76</v>
      </c>
      <c r="AY366" s="17" t="s">
        <v>266</v>
      </c>
      <c r="BE366" s="218">
        <f>IF(N366="základní",J366,0)</f>
        <v>0</v>
      </c>
      <c r="BF366" s="218">
        <f>IF(N366="snížená",J366,0)</f>
        <v>0</v>
      </c>
      <c r="BG366" s="218">
        <f>IF(N366="zákl. přenesená",J366,0)</f>
        <v>0</v>
      </c>
      <c r="BH366" s="218">
        <f>IF(N366="sníž. přenesená",J366,0)</f>
        <v>0</v>
      </c>
      <c r="BI366" s="218">
        <f>IF(N366="nulová",J366,0)</f>
        <v>0</v>
      </c>
      <c r="BJ366" s="17" t="s">
        <v>76</v>
      </c>
      <c r="BK366" s="218">
        <f>ROUND(I366*H366,2)</f>
        <v>0</v>
      </c>
      <c r="BL366" s="17" t="s">
        <v>265</v>
      </c>
      <c r="BM366" s="217" t="s">
        <v>1057</v>
      </c>
    </row>
    <row r="367" s="2" customFormat="1">
      <c r="A367" s="38"/>
      <c r="B367" s="39"/>
      <c r="C367" s="40"/>
      <c r="D367" s="219" t="s">
        <v>273</v>
      </c>
      <c r="E367" s="40"/>
      <c r="F367" s="220" t="s">
        <v>1058</v>
      </c>
      <c r="G367" s="40"/>
      <c r="H367" s="40"/>
      <c r="I367" s="221"/>
      <c r="J367" s="40"/>
      <c r="K367" s="40"/>
      <c r="L367" s="44"/>
      <c r="M367" s="222"/>
      <c r="N367" s="223"/>
      <c r="O367" s="84"/>
      <c r="P367" s="84"/>
      <c r="Q367" s="84"/>
      <c r="R367" s="84"/>
      <c r="S367" s="84"/>
      <c r="T367" s="85"/>
      <c r="U367" s="38"/>
      <c r="V367" s="38"/>
      <c r="W367" s="38"/>
      <c r="X367" s="38"/>
      <c r="Y367" s="38"/>
      <c r="Z367" s="38"/>
      <c r="AA367" s="38"/>
      <c r="AB367" s="38"/>
      <c r="AC367" s="38"/>
      <c r="AD367" s="38"/>
      <c r="AE367" s="38"/>
      <c r="AT367" s="17" t="s">
        <v>273</v>
      </c>
      <c r="AU367" s="17" t="s">
        <v>76</v>
      </c>
    </row>
    <row r="368" s="12" customFormat="1">
      <c r="A368" s="12"/>
      <c r="B368" s="224"/>
      <c r="C368" s="225"/>
      <c r="D368" s="226" t="s">
        <v>275</v>
      </c>
      <c r="E368" s="227" t="s">
        <v>1059</v>
      </c>
      <c r="F368" s="228" t="s">
        <v>1060</v>
      </c>
      <c r="G368" s="225"/>
      <c r="H368" s="229">
        <v>13.5</v>
      </c>
      <c r="I368" s="230"/>
      <c r="J368" s="225"/>
      <c r="K368" s="225"/>
      <c r="L368" s="231"/>
      <c r="M368" s="236"/>
      <c r="N368" s="237"/>
      <c r="O368" s="237"/>
      <c r="P368" s="237"/>
      <c r="Q368" s="237"/>
      <c r="R368" s="237"/>
      <c r="S368" s="237"/>
      <c r="T368" s="238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T368" s="235" t="s">
        <v>275</v>
      </c>
      <c r="AU368" s="235" t="s">
        <v>76</v>
      </c>
      <c r="AV368" s="12" t="s">
        <v>78</v>
      </c>
      <c r="AW368" s="12" t="s">
        <v>31</v>
      </c>
      <c r="AX368" s="12" t="s">
        <v>76</v>
      </c>
      <c r="AY368" s="235" t="s">
        <v>266</v>
      </c>
    </row>
    <row r="369" s="2" customFormat="1" ht="21.75" customHeight="1">
      <c r="A369" s="38"/>
      <c r="B369" s="39"/>
      <c r="C369" s="206" t="s">
        <v>1061</v>
      </c>
      <c r="D369" s="206" t="s">
        <v>267</v>
      </c>
      <c r="E369" s="207" t="s">
        <v>1062</v>
      </c>
      <c r="F369" s="208" t="s">
        <v>1063</v>
      </c>
      <c r="G369" s="209" t="s">
        <v>391</v>
      </c>
      <c r="H369" s="210">
        <v>140.13</v>
      </c>
      <c r="I369" s="211"/>
      <c r="J369" s="212">
        <f>ROUND(I369*H369,2)</f>
        <v>0</v>
      </c>
      <c r="K369" s="208" t="s">
        <v>271</v>
      </c>
      <c r="L369" s="44"/>
      <c r="M369" s="213" t="s">
        <v>19</v>
      </c>
      <c r="N369" s="214" t="s">
        <v>40</v>
      </c>
      <c r="O369" s="84"/>
      <c r="P369" s="215">
        <f>O369*H369</f>
        <v>0</v>
      </c>
      <c r="Q369" s="215">
        <v>0.38461000000000001</v>
      </c>
      <c r="R369" s="215">
        <f>Q369*H369</f>
        <v>53.895399300000001</v>
      </c>
      <c r="S369" s="215">
        <v>0</v>
      </c>
      <c r="T369" s="216">
        <f>S369*H369</f>
        <v>0</v>
      </c>
      <c r="U369" s="38"/>
      <c r="V369" s="38"/>
      <c r="W369" s="38"/>
      <c r="X369" s="38"/>
      <c r="Y369" s="38"/>
      <c r="Z369" s="38"/>
      <c r="AA369" s="38"/>
      <c r="AB369" s="38"/>
      <c r="AC369" s="38"/>
      <c r="AD369" s="38"/>
      <c r="AE369" s="38"/>
      <c r="AR369" s="217" t="s">
        <v>265</v>
      </c>
      <c r="AT369" s="217" t="s">
        <v>267</v>
      </c>
      <c r="AU369" s="217" t="s">
        <v>76</v>
      </c>
      <c r="AY369" s="17" t="s">
        <v>266</v>
      </c>
      <c r="BE369" s="218">
        <f>IF(N369="základní",J369,0)</f>
        <v>0</v>
      </c>
      <c r="BF369" s="218">
        <f>IF(N369="snížená",J369,0)</f>
        <v>0</v>
      </c>
      <c r="BG369" s="218">
        <f>IF(N369="zákl. přenesená",J369,0)</f>
        <v>0</v>
      </c>
      <c r="BH369" s="218">
        <f>IF(N369="sníž. přenesená",J369,0)</f>
        <v>0</v>
      </c>
      <c r="BI369" s="218">
        <f>IF(N369="nulová",J369,0)</f>
        <v>0</v>
      </c>
      <c r="BJ369" s="17" t="s">
        <v>76</v>
      </c>
      <c r="BK369" s="218">
        <f>ROUND(I369*H369,2)</f>
        <v>0</v>
      </c>
      <c r="BL369" s="17" t="s">
        <v>265</v>
      </c>
      <c r="BM369" s="217" t="s">
        <v>1064</v>
      </c>
    </row>
    <row r="370" s="2" customFormat="1">
      <c r="A370" s="38"/>
      <c r="B370" s="39"/>
      <c r="C370" s="40"/>
      <c r="D370" s="219" t="s">
        <v>273</v>
      </c>
      <c r="E370" s="40"/>
      <c r="F370" s="220" t="s">
        <v>1065</v>
      </c>
      <c r="G370" s="40"/>
      <c r="H370" s="40"/>
      <c r="I370" s="221"/>
      <c r="J370" s="40"/>
      <c r="K370" s="40"/>
      <c r="L370" s="44"/>
      <c r="M370" s="222"/>
      <c r="N370" s="223"/>
      <c r="O370" s="84"/>
      <c r="P370" s="84"/>
      <c r="Q370" s="84"/>
      <c r="R370" s="84"/>
      <c r="S370" s="84"/>
      <c r="T370" s="85"/>
      <c r="U370" s="38"/>
      <c r="V370" s="38"/>
      <c r="W370" s="38"/>
      <c r="X370" s="38"/>
      <c r="Y370" s="38"/>
      <c r="Z370" s="38"/>
      <c r="AA370" s="38"/>
      <c r="AB370" s="38"/>
      <c r="AC370" s="38"/>
      <c r="AD370" s="38"/>
      <c r="AE370" s="38"/>
      <c r="AT370" s="17" t="s">
        <v>273</v>
      </c>
      <c r="AU370" s="17" t="s">
        <v>76</v>
      </c>
    </row>
    <row r="371" s="12" customFormat="1">
      <c r="A371" s="12"/>
      <c r="B371" s="224"/>
      <c r="C371" s="225"/>
      <c r="D371" s="226" t="s">
        <v>275</v>
      </c>
      <c r="E371" s="227" t="s">
        <v>444</v>
      </c>
      <c r="F371" s="228" t="s">
        <v>1066</v>
      </c>
      <c r="G371" s="225"/>
      <c r="H371" s="229">
        <v>140.13</v>
      </c>
      <c r="I371" s="230"/>
      <c r="J371" s="225"/>
      <c r="K371" s="225"/>
      <c r="L371" s="231"/>
      <c r="M371" s="236"/>
      <c r="N371" s="237"/>
      <c r="O371" s="237"/>
      <c r="P371" s="237"/>
      <c r="Q371" s="237"/>
      <c r="R371" s="237"/>
      <c r="S371" s="237"/>
      <c r="T371" s="238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T371" s="235" t="s">
        <v>275</v>
      </c>
      <c r="AU371" s="235" t="s">
        <v>76</v>
      </c>
      <c r="AV371" s="12" t="s">
        <v>78</v>
      </c>
      <c r="AW371" s="12" t="s">
        <v>31</v>
      </c>
      <c r="AX371" s="12" t="s">
        <v>76</v>
      </c>
      <c r="AY371" s="235" t="s">
        <v>266</v>
      </c>
    </row>
    <row r="372" s="2" customFormat="1" ht="16.5" customHeight="1">
      <c r="A372" s="38"/>
      <c r="B372" s="39"/>
      <c r="C372" s="206" t="s">
        <v>1067</v>
      </c>
      <c r="D372" s="206" t="s">
        <v>267</v>
      </c>
      <c r="E372" s="207" t="s">
        <v>1068</v>
      </c>
      <c r="F372" s="208" t="s">
        <v>1069</v>
      </c>
      <c r="G372" s="209" t="s">
        <v>341</v>
      </c>
      <c r="H372" s="210">
        <v>6</v>
      </c>
      <c r="I372" s="211"/>
      <c r="J372" s="212">
        <f>ROUND(I372*H372,2)</f>
        <v>0</v>
      </c>
      <c r="K372" s="208" t="s">
        <v>19</v>
      </c>
      <c r="L372" s="44"/>
      <c r="M372" s="213" t="s">
        <v>19</v>
      </c>
      <c r="N372" s="214" t="s">
        <v>40</v>
      </c>
      <c r="O372" s="84"/>
      <c r="P372" s="215">
        <f>O372*H372</f>
        <v>0</v>
      </c>
      <c r="Q372" s="215">
        <v>0</v>
      </c>
      <c r="R372" s="215">
        <f>Q372*H372</f>
        <v>0</v>
      </c>
      <c r="S372" s="215">
        <v>0</v>
      </c>
      <c r="T372" s="216">
        <f>S372*H372</f>
        <v>0</v>
      </c>
      <c r="U372" s="38"/>
      <c r="V372" s="38"/>
      <c r="W372" s="38"/>
      <c r="X372" s="38"/>
      <c r="Y372" s="38"/>
      <c r="Z372" s="38"/>
      <c r="AA372" s="38"/>
      <c r="AB372" s="38"/>
      <c r="AC372" s="38"/>
      <c r="AD372" s="38"/>
      <c r="AE372" s="38"/>
      <c r="AR372" s="217" t="s">
        <v>265</v>
      </c>
      <c r="AT372" s="217" t="s">
        <v>267</v>
      </c>
      <c r="AU372" s="217" t="s">
        <v>76</v>
      </c>
      <c r="AY372" s="17" t="s">
        <v>266</v>
      </c>
      <c r="BE372" s="218">
        <f>IF(N372="základní",J372,0)</f>
        <v>0</v>
      </c>
      <c r="BF372" s="218">
        <f>IF(N372="snížená",J372,0)</f>
        <v>0</v>
      </c>
      <c r="BG372" s="218">
        <f>IF(N372="zákl. přenesená",J372,0)</f>
        <v>0</v>
      </c>
      <c r="BH372" s="218">
        <f>IF(N372="sníž. přenesená",J372,0)</f>
        <v>0</v>
      </c>
      <c r="BI372" s="218">
        <f>IF(N372="nulová",J372,0)</f>
        <v>0</v>
      </c>
      <c r="BJ372" s="17" t="s">
        <v>76</v>
      </c>
      <c r="BK372" s="218">
        <f>ROUND(I372*H372,2)</f>
        <v>0</v>
      </c>
      <c r="BL372" s="17" t="s">
        <v>265</v>
      </c>
      <c r="BM372" s="217" t="s">
        <v>1070</v>
      </c>
    </row>
    <row r="373" s="12" customFormat="1">
      <c r="A373" s="12"/>
      <c r="B373" s="224"/>
      <c r="C373" s="225"/>
      <c r="D373" s="226" t="s">
        <v>275</v>
      </c>
      <c r="E373" s="227" t="s">
        <v>431</v>
      </c>
      <c r="F373" s="228" t="s">
        <v>1071</v>
      </c>
      <c r="G373" s="225"/>
      <c r="H373" s="229">
        <v>6</v>
      </c>
      <c r="I373" s="230"/>
      <c r="J373" s="225"/>
      <c r="K373" s="225"/>
      <c r="L373" s="231"/>
      <c r="M373" s="236"/>
      <c r="N373" s="237"/>
      <c r="O373" s="237"/>
      <c r="P373" s="237"/>
      <c r="Q373" s="237"/>
      <c r="R373" s="237"/>
      <c r="S373" s="237"/>
      <c r="T373" s="238"/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T373" s="235" t="s">
        <v>275</v>
      </c>
      <c r="AU373" s="235" t="s">
        <v>76</v>
      </c>
      <c r="AV373" s="12" t="s">
        <v>78</v>
      </c>
      <c r="AW373" s="12" t="s">
        <v>31</v>
      </c>
      <c r="AX373" s="12" t="s">
        <v>76</v>
      </c>
      <c r="AY373" s="235" t="s">
        <v>266</v>
      </c>
    </row>
    <row r="374" s="2" customFormat="1" ht="16.5" customHeight="1">
      <c r="A374" s="38"/>
      <c r="B374" s="39"/>
      <c r="C374" s="206" t="s">
        <v>1072</v>
      </c>
      <c r="D374" s="206" t="s">
        <v>267</v>
      </c>
      <c r="E374" s="207" t="s">
        <v>1073</v>
      </c>
      <c r="F374" s="208" t="s">
        <v>1074</v>
      </c>
      <c r="G374" s="209" t="s">
        <v>341</v>
      </c>
      <c r="H374" s="210">
        <v>14</v>
      </c>
      <c r="I374" s="211"/>
      <c r="J374" s="212">
        <f>ROUND(I374*H374,2)</f>
        <v>0</v>
      </c>
      <c r="K374" s="208" t="s">
        <v>19</v>
      </c>
      <c r="L374" s="44"/>
      <c r="M374" s="213" t="s">
        <v>19</v>
      </c>
      <c r="N374" s="214" t="s">
        <v>40</v>
      </c>
      <c r="O374" s="84"/>
      <c r="P374" s="215">
        <f>O374*H374</f>
        <v>0</v>
      </c>
      <c r="Q374" s="215">
        <v>0</v>
      </c>
      <c r="R374" s="215">
        <f>Q374*H374</f>
        <v>0</v>
      </c>
      <c r="S374" s="215">
        <v>0</v>
      </c>
      <c r="T374" s="216">
        <f>S374*H374</f>
        <v>0</v>
      </c>
      <c r="U374" s="38"/>
      <c r="V374" s="38"/>
      <c r="W374" s="38"/>
      <c r="X374" s="38"/>
      <c r="Y374" s="38"/>
      <c r="Z374" s="38"/>
      <c r="AA374" s="38"/>
      <c r="AB374" s="38"/>
      <c r="AC374" s="38"/>
      <c r="AD374" s="38"/>
      <c r="AE374" s="38"/>
      <c r="AR374" s="217" t="s">
        <v>265</v>
      </c>
      <c r="AT374" s="217" t="s">
        <v>267</v>
      </c>
      <c r="AU374" s="217" t="s">
        <v>76</v>
      </c>
      <c r="AY374" s="17" t="s">
        <v>266</v>
      </c>
      <c r="BE374" s="218">
        <f>IF(N374="základní",J374,0)</f>
        <v>0</v>
      </c>
      <c r="BF374" s="218">
        <f>IF(N374="snížená",J374,0)</f>
        <v>0</v>
      </c>
      <c r="BG374" s="218">
        <f>IF(N374="zákl. přenesená",J374,0)</f>
        <v>0</v>
      </c>
      <c r="BH374" s="218">
        <f>IF(N374="sníž. přenesená",J374,0)</f>
        <v>0</v>
      </c>
      <c r="BI374" s="218">
        <f>IF(N374="nulová",J374,0)</f>
        <v>0</v>
      </c>
      <c r="BJ374" s="17" t="s">
        <v>76</v>
      </c>
      <c r="BK374" s="218">
        <f>ROUND(I374*H374,2)</f>
        <v>0</v>
      </c>
      <c r="BL374" s="17" t="s">
        <v>265</v>
      </c>
      <c r="BM374" s="217" t="s">
        <v>1075</v>
      </c>
    </row>
    <row r="375" s="12" customFormat="1">
      <c r="A375" s="12"/>
      <c r="B375" s="224"/>
      <c r="C375" s="225"/>
      <c r="D375" s="226" t="s">
        <v>275</v>
      </c>
      <c r="E375" s="227" t="s">
        <v>432</v>
      </c>
      <c r="F375" s="228" t="s">
        <v>1076</v>
      </c>
      <c r="G375" s="225"/>
      <c r="H375" s="229">
        <v>8</v>
      </c>
      <c r="I375" s="230"/>
      <c r="J375" s="225"/>
      <c r="K375" s="225"/>
      <c r="L375" s="231"/>
      <c r="M375" s="236"/>
      <c r="N375" s="237"/>
      <c r="O375" s="237"/>
      <c r="P375" s="237"/>
      <c r="Q375" s="237"/>
      <c r="R375" s="237"/>
      <c r="S375" s="237"/>
      <c r="T375" s="238"/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T375" s="235" t="s">
        <v>275</v>
      </c>
      <c r="AU375" s="235" t="s">
        <v>76</v>
      </c>
      <c r="AV375" s="12" t="s">
        <v>78</v>
      </c>
      <c r="AW375" s="12" t="s">
        <v>31</v>
      </c>
      <c r="AX375" s="12" t="s">
        <v>69</v>
      </c>
      <c r="AY375" s="235" t="s">
        <v>266</v>
      </c>
    </row>
    <row r="376" s="12" customFormat="1">
      <c r="A376" s="12"/>
      <c r="B376" s="224"/>
      <c r="C376" s="225"/>
      <c r="D376" s="226" t="s">
        <v>275</v>
      </c>
      <c r="E376" s="227" t="s">
        <v>433</v>
      </c>
      <c r="F376" s="228" t="s">
        <v>1077</v>
      </c>
      <c r="G376" s="225"/>
      <c r="H376" s="229">
        <v>6</v>
      </c>
      <c r="I376" s="230"/>
      <c r="J376" s="225"/>
      <c r="K376" s="225"/>
      <c r="L376" s="231"/>
      <c r="M376" s="236"/>
      <c r="N376" s="237"/>
      <c r="O376" s="237"/>
      <c r="P376" s="237"/>
      <c r="Q376" s="237"/>
      <c r="R376" s="237"/>
      <c r="S376" s="237"/>
      <c r="T376" s="238"/>
      <c r="U376" s="12"/>
      <c r="V376" s="12"/>
      <c r="W376" s="12"/>
      <c r="X376" s="12"/>
      <c r="Y376" s="12"/>
      <c r="Z376" s="12"/>
      <c r="AA376" s="12"/>
      <c r="AB376" s="12"/>
      <c r="AC376" s="12"/>
      <c r="AD376" s="12"/>
      <c r="AE376" s="12"/>
      <c r="AT376" s="235" t="s">
        <v>275</v>
      </c>
      <c r="AU376" s="235" t="s">
        <v>76</v>
      </c>
      <c r="AV376" s="12" t="s">
        <v>78</v>
      </c>
      <c r="AW376" s="12" t="s">
        <v>31</v>
      </c>
      <c r="AX376" s="12" t="s">
        <v>69</v>
      </c>
      <c r="AY376" s="235" t="s">
        <v>266</v>
      </c>
    </row>
    <row r="377" s="12" customFormat="1">
      <c r="A377" s="12"/>
      <c r="B377" s="224"/>
      <c r="C377" s="225"/>
      <c r="D377" s="226" t="s">
        <v>275</v>
      </c>
      <c r="E377" s="227" t="s">
        <v>1078</v>
      </c>
      <c r="F377" s="228" t="s">
        <v>1079</v>
      </c>
      <c r="G377" s="225"/>
      <c r="H377" s="229">
        <v>14</v>
      </c>
      <c r="I377" s="230"/>
      <c r="J377" s="225"/>
      <c r="K377" s="225"/>
      <c r="L377" s="231"/>
      <c r="M377" s="236"/>
      <c r="N377" s="237"/>
      <c r="O377" s="237"/>
      <c r="P377" s="237"/>
      <c r="Q377" s="237"/>
      <c r="R377" s="237"/>
      <c r="S377" s="237"/>
      <c r="T377" s="238"/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T377" s="235" t="s">
        <v>275</v>
      </c>
      <c r="AU377" s="235" t="s">
        <v>76</v>
      </c>
      <c r="AV377" s="12" t="s">
        <v>78</v>
      </c>
      <c r="AW377" s="12" t="s">
        <v>31</v>
      </c>
      <c r="AX377" s="12" t="s">
        <v>76</v>
      </c>
      <c r="AY377" s="235" t="s">
        <v>266</v>
      </c>
    </row>
    <row r="378" s="11" customFormat="1" ht="25.92" customHeight="1">
      <c r="A378" s="11"/>
      <c r="B378" s="192"/>
      <c r="C378" s="193"/>
      <c r="D378" s="194" t="s">
        <v>68</v>
      </c>
      <c r="E378" s="195" t="s">
        <v>329</v>
      </c>
      <c r="F378" s="195" t="s">
        <v>388</v>
      </c>
      <c r="G378" s="193"/>
      <c r="H378" s="193"/>
      <c r="I378" s="196"/>
      <c r="J378" s="197">
        <f>BK378</f>
        <v>0</v>
      </c>
      <c r="K378" s="193"/>
      <c r="L378" s="198"/>
      <c r="M378" s="199"/>
      <c r="N378" s="200"/>
      <c r="O378" s="200"/>
      <c r="P378" s="201">
        <f>SUM(P379:P396)</f>
        <v>0</v>
      </c>
      <c r="Q378" s="200"/>
      <c r="R378" s="201">
        <f>SUM(R379:R396)</f>
        <v>424.49489999999997</v>
      </c>
      <c r="S378" s="200"/>
      <c r="T378" s="202">
        <f>SUM(T379:T396)</f>
        <v>0</v>
      </c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R378" s="203" t="s">
        <v>265</v>
      </c>
      <c r="AT378" s="204" t="s">
        <v>68</v>
      </c>
      <c r="AU378" s="204" t="s">
        <v>69</v>
      </c>
      <c r="AY378" s="203" t="s">
        <v>266</v>
      </c>
      <c r="BK378" s="205">
        <f>SUM(BK379:BK396)</f>
        <v>0</v>
      </c>
    </row>
    <row r="379" s="2" customFormat="1" ht="21.75" customHeight="1">
      <c r="A379" s="38"/>
      <c r="B379" s="39"/>
      <c r="C379" s="206" t="s">
        <v>1080</v>
      </c>
      <c r="D379" s="206" t="s">
        <v>267</v>
      </c>
      <c r="E379" s="207" t="s">
        <v>1081</v>
      </c>
      <c r="F379" s="208" t="s">
        <v>1082</v>
      </c>
      <c r="G379" s="209" t="s">
        <v>391</v>
      </c>
      <c r="H379" s="210">
        <v>140.13</v>
      </c>
      <c r="I379" s="211"/>
      <c r="J379" s="212">
        <f>ROUND(I379*H379,2)</f>
        <v>0</v>
      </c>
      <c r="K379" s="208" t="s">
        <v>271</v>
      </c>
      <c r="L379" s="44"/>
      <c r="M379" s="213" t="s">
        <v>19</v>
      </c>
      <c r="N379" s="214" t="s">
        <v>40</v>
      </c>
      <c r="O379" s="84"/>
      <c r="P379" s="215">
        <f>O379*H379</f>
        <v>0</v>
      </c>
      <c r="Q379" s="215">
        <v>0.23000000000000001</v>
      </c>
      <c r="R379" s="215">
        <f>Q379*H379</f>
        <v>32.229900000000001</v>
      </c>
      <c r="S379" s="215">
        <v>0</v>
      </c>
      <c r="T379" s="216">
        <f>S379*H379</f>
        <v>0</v>
      </c>
      <c r="U379" s="38"/>
      <c r="V379" s="38"/>
      <c r="W379" s="38"/>
      <c r="X379" s="38"/>
      <c r="Y379" s="38"/>
      <c r="Z379" s="38"/>
      <c r="AA379" s="38"/>
      <c r="AB379" s="38"/>
      <c r="AC379" s="38"/>
      <c r="AD379" s="38"/>
      <c r="AE379" s="38"/>
      <c r="AR379" s="217" t="s">
        <v>265</v>
      </c>
      <c r="AT379" s="217" t="s">
        <v>267</v>
      </c>
      <c r="AU379" s="217" t="s">
        <v>76</v>
      </c>
      <c r="AY379" s="17" t="s">
        <v>266</v>
      </c>
      <c r="BE379" s="218">
        <f>IF(N379="základní",J379,0)</f>
        <v>0</v>
      </c>
      <c r="BF379" s="218">
        <f>IF(N379="snížená",J379,0)</f>
        <v>0</v>
      </c>
      <c r="BG379" s="218">
        <f>IF(N379="zákl. přenesená",J379,0)</f>
        <v>0</v>
      </c>
      <c r="BH379" s="218">
        <f>IF(N379="sníž. přenesená",J379,0)</f>
        <v>0</v>
      </c>
      <c r="BI379" s="218">
        <f>IF(N379="nulová",J379,0)</f>
        <v>0</v>
      </c>
      <c r="BJ379" s="17" t="s">
        <v>76</v>
      </c>
      <c r="BK379" s="218">
        <f>ROUND(I379*H379,2)</f>
        <v>0</v>
      </c>
      <c r="BL379" s="17" t="s">
        <v>265</v>
      </c>
      <c r="BM379" s="217" t="s">
        <v>1083</v>
      </c>
    </row>
    <row r="380" s="2" customFormat="1">
      <c r="A380" s="38"/>
      <c r="B380" s="39"/>
      <c r="C380" s="40"/>
      <c r="D380" s="219" t="s">
        <v>273</v>
      </c>
      <c r="E380" s="40"/>
      <c r="F380" s="220" t="s">
        <v>1084</v>
      </c>
      <c r="G380" s="40"/>
      <c r="H380" s="40"/>
      <c r="I380" s="221"/>
      <c r="J380" s="40"/>
      <c r="K380" s="40"/>
      <c r="L380" s="44"/>
      <c r="M380" s="222"/>
      <c r="N380" s="223"/>
      <c r="O380" s="84"/>
      <c r="P380" s="84"/>
      <c r="Q380" s="84"/>
      <c r="R380" s="84"/>
      <c r="S380" s="84"/>
      <c r="T380" s="85"/>
      <c r="U380" s="38"/>
      <c r="V380" s="38"/>
      <c r="W380" s="38"/>
      <c r="X380" s="38"/>
      <c r="Y380" s="38"/>
      <c r="Z380" s="38"/>
      <c r="AA380" s="38"/>
      <c r="AB380" s="38"/>
      <c r="AC380" s="38"/>
      <c r="AD380" s="38"/>
      <c r="AE380" s="38"/>
      <c r="AT380" s="17" t="s">
        <v>273</v>
      </c>
      <c r="AU380" s="17" t="s">
        <v>76</v>
      </c>
    </row>
    <row r="381" s="12" customFormat="1">
      <c r="A381" s="12"/>
      <c r="B381" s="224"/>
      <c r="C381" s="225"/>
      <c r="D381" s="226" t="s">
        <v>275</v>
      </c>
      <c r="E381" s="227" t="s">
        <v>446</v>
      </c>
      <c r="F381" s="228" t="s">
        <v>1085</v>
      </c>
      <c r="G381" s="225"/>
      <c r="H381" s="229">
        <v>140.13</v>
      </c>
      <c r="I381" s="230"/>
      <c r="J381" s="225"/>
      <c r="K381" s="225"/>
      <c r="L381" s="231"/>
      <c r="M381" s="236"/>
      <c r="N381" s="237"/>
      <c r="O381" s="237"/>
      <c r="P381" s="237"/>
      <c r="Q381" s="237"/>
      <c r="R381" s="237"/>
      <c r="S381" s="237"/>
      <c r="T381" s="238"/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  <c r="AT381" s="235" t="s">
        <v>275</v>
      </c>
      <c r="AU381" s="235" t="s">
        <v>76</v>
      </c>
      <c r="AV381" s="12" t="s">
        <v>78</v>
      </c>
      <c r="AW381" s="12" t="s">
        <v>31</v>
      </c>
      <c r="AX381" s="12" t="s">
        <v>76</v>
      </c>
      <c r="AY381" s="235" t="s">
        <v>266</v>
      </c>
    </row>
    <row r="382" s="2" customFormat="1" ht="21.75" customHeight="1">
      <c r="A382" s="38"/>
      <c r="B382" s="39"/>
      <c r="C382" s="206" t="s">
        <v>1086</v>
      </c>
      <c r="D382" s="206" t="s">
        <v>267</v>
      </c>
      <c r="E382" s="207" t="s">
        <v>1087</v>
      </c>
      <c r="F382" s="208" t="s">
        <v>1088</v>
      </c>
      <c r="G382" s="209" t="s">
        <v>391</v>
      </c>
      <c r="H382" s="210">
        <v>1137</v>
      </c>
      <c r="I382" s="211"/>
      <c r="J382" s="212">
        <f>ROUND(I382*H382,2)</f>
        <v>0</v>
      </c>
      <c r="K382" s="208" t="s">
        <v>271</v>
      </c>
      <c r="L382" s="44"/>
      <c r="M382" s="213" t="s">
        <v>19</v>
      </c>
      <c r="N382" s="214" t="s">
        <v>40</v>
      </c>
      <c r="O382" s="84"/>
      <c r="P382" s="215">
        <f>O382*H382</f>
        <v>0</v>
      </c>
      <c r="Q382" s="215">
        <v>0.34499999999999997</v>
      </c>
      <c r="R382" s="215">
        <f>Q382*H382</f>
        <v>392.26499999999999</v>
      </c>
      <c r="S382" s="215">
        <v>0</v>
      </c>
      <c r="T382" s="216">
        <f>S382*H382</f>
        <v>0</v>
      </c>
      <c r="U382" s="38"/>
      <c r="V382" s="38"/>
      <c r="W382" s="38"/>
      <c r="X382" s="38"/>
      <c r="Y382" s="38"/>
      <c r="Z382" s="38"/>
      <c r="AA382" s="38"/>
      <c r="AB382" s="38"/>
      <c r="AC382" s="38"/>
      <c r="AD382" s="38"/>
      <c r="AE382" s="38"/>
      <c r="AR382" s="217" t="s">
        <v>265</v>
      </c>
      <c r="AT382" s="217" t="s">
        <v>267</v>
      </c>
      <c r="AU382" s="217" t="s">
        <v>76</v>
      </c>
      <c r="AY382" s="17" t="s">
        <v>266</v>
      </c>
      <c r="BE382" s="218">
        <f>IF(N382="základní",J382,0)</f>
        <v>0</v>
      </c>
      <c r="BF382" s="218">
        <f>IF(N382="snížená",J382,0)</f>
        <v>0</v>
      </c>
      <c r="BG382" s="218">
        <f>IF(N382="zákl. přenesená",J382,0)</f>
        <v>0</v>
      </c>
      <c r="BH382" s="218">
        <f>IF(N382="sníž. přenesená",J382,0)</f>
        <v>0</v>
      </c>
      <c r="BI382" s="218">
        <f>IF(N382="nulová",J382,0)</f>
        <v>0</v>
      </c>
      <c r="BJ382" s="17" t="s">
        <v>76</v>
      </c>
      <c r="BK382" s="218">
        <f>ROUND(I382*H382,2)</f>
        <v>0</v>
      </c>
      <c r="BL382" s="17" t="s">
        <v>265</v>
      </c>
      <c r="BM382" s="217" t="s">
        <v>1089</v>
      </c>
    </row>
    <row r="383" s="2" customFormat="1">
      <c r="A383" s="38"/>
      <c r="B383" s="39"/>
      <c r="C383" s="40"/>
      <c r="D383" s="219" t="s">
        <v>273</v>
      </c>
      <c r="E383" s="40"/>
      <c r="F383" s="220" t="s">
        <v>1090</v>
      </c>
      <c r="G383" s="40"/>
      <c r="H383" s="40"/>
      <c r="I383" s="221"/>
      <c r="J383" s="40"/>
      <c r="K383" s="40"/>
      <c r="L383" s="44"/>
      <c r="M383" s="222"/>
      <c r="N383" s="223"/>
      <c r="O383" s="84"/>
      <c r="P383" s="84"/>
      <c r="Q383" s="84"/>
      <c r="R383" s="84"/>
      <c r="S383" s="84"/>
      <c r="T383" s="85"/>
      <c r="U383" s="38"/>
      <c r="V383" s="38"/>
      <c r="W383" s="38"/>
      <c r="X383" s="38"/>
      <c r="Y383" s="38"/>
      <c r="Z383" s="38"/>
      <c r="AA383" s="38"/>
      <c r="AB383" s="38"/>
      <c r="AC383" s="38"/>
      <c r="AD383" s="38"/>
      <c r="AE383" s="38"/>
      <c r="AT383" s="17" t="s">
        <v>273</v>
      </c>
      <c r="AU383" s="17" t="s">
        <v>76</v>
      </c>
    </row>
    <row r="384" s="12" customFormat="1">
      <c r="A384" s="12"/>
      <c r="B384" s="224"/>
      <c r="C384" s="225"/>
      <c r="D384" s="226" t="s">
        <v>275</v>
      </c>
      <c r="E384" s="227" t="s">
        <v>1091</v>
      </c>
      <c r="F384" s="228" t="s">
        <v>1092</v>
      </c>
      <c r="G384" s="225"/>
      <c r="H384" s="229">
        <v>1137</v>
      </c>
      <c r="I384" s="230"/>
      <c r="J384" s="225"/>
      <c r="K384" s="225"/>
      <c r="L384" s="231"/>
      <c r="M384" s="236"/>
      <c r="N384" s="237"/>
      <c r="O384" s="237"/>
      <c r="P384" s="237"/>
      <c r="Q384" s="237"/>
      <c r="R384" s="237"/>
      <c r="S384" s="237"/>
      <c r="T384" s="238"/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2"/>
      <c r="AT384" s="235" t="s">
        <v>275</v>
      </c>
      <c r="AU384" s="235" t="s">
        <v>76</v>
      </c>
      <c r="AV384" s="12" t="s">
        <v>78</v>
      </c>
      <c r="AW384" s="12" t="s">
        <v>31</v>
      </c>
      <c r="AX384" s="12" t="s">
        <v>76</v>
      </c>
      <c r="AY384" s="235" t="s">
        <v>266</v>
      </c>
    </row>
    <row r="385" s="2" customFormat="1" ht="16.5" customHeight="1">
      <c r="A385" s="38"/>
      <c r="B385" s="39"/>
      <c r="C385" s="206" t="s">
        <v>1093</v>
      </c>
      <c r="D385" s="206" t="s">
        <v>267</v>
      </c>
      <c r="E385" s="207" t="s">
        <v>1094</v>
      </c>
      <c r="F385" s="208" t="s">
        <v>1095</v>
      </c>
      <c r="G385" s="209" t="s">
        <v>391</v>
      </c>
      <c r="H385" s="210">
        <v>860.89999999999998</v>
      </c>
      <c r="I385" s="211"/>
      <c r="J385" s="212">
        <f>ROUND(I385*H385,2)</f>
        <v>0</v>
      </c>
      <c r="K385" s="208" t="s">
        <v>271</v>
      </c>
      <c r="L385" s="44"/>
      <c r="M385" s="213" t="s">
        <v>19</v>
      </c>
      <c r="N385" s="214" t="s">
        <v>40</v>
      </c>
      <c r="O385" s="84"/>
      <c r="P385" s="215">
        <f>O385*H385</f>
        <v>0</v>
      </c>
      <c r="Q385" s="215">
        <v>0</v>
      </c>
      <c r="R385" s="215">
        <f>Q385*H385</f>
        <v>0</v>
      </c>
      <c r="S385" s="215">
        <v>0</v>
      </c>
      <c r="T385" s="216">
        <f>S385*H385</f>
        <v>0</v>
      </c>
      <c r="U385" s="38"/>
      <c r="V385" s="38"/>
      <c r="W385" s="38"/>
      <c r="X385" s="38"/>
      <c r="Y385" s="38"/>
      <c r="Z385" s="38"/>
      <c r="AA385" s="38"/>
      <c r="AB385" s="38"/>
      <c r="AC385" s="38"/>
      <c r="AD385" s="38"/>
      <c r="AE385" s="38"/>
      <c r="AR385" s="217" t="s">
        <v>265</v>
      </c>
      <c r="AT385" s="217" t="s">
        <v>267</v>
      </c>
      <c r="AU385" s="217" t="s">
        <v>76</v>
      </c>
      <c r="AY385" s="17" t="s">
        <v>266</v>
      </c>
      <c r="BE385" s="218">
        <f>IF(N385="základní",J385,0)</f>
        <v>0</v>
      </c>
      <c r="BF385" s="218">
        <f>IF(N385="snížená",J385,0)</f>
        <v>0</v>
      </c>
      <c r="BG385" s="218">
        <f>IF(N385="zákl. přenesená",J385,0)</f>
        <v>0</v>
      </c>
      <c r="BH385" s="218">
        <f>IF(N385="sníž. přenesená",J385,0)</f>
        <v>0</v>
      </c>
      <c r="BI385" s="218">
        <f>IF(N385="nulová",J385,0)</f>
        <v>0</v>
      </c>
      <c r="BJ385" s="17" t="s">
        <v>76</v>
      </c>
      <c r="BK385" s="218">
        <f>ROUND(I385*H385,2)</f>
        <v>0</v>
      </c>
      <c r="BL385" s="17" t="s">
        <v>265</v>
      </c>
      <c r="BM385" s="217" t="s">
        <v>1096</v>
      </c>
    </row>
    <row r="386" s="2" customFormat="1">
      <c r="A386" s="38"/>
      <c r="B386" s="39"/>
      <c r="C386" s="40"/>
      <c r="D386" s="219" t="s">
        <v>273</v>
      </c>
      <c r="E386" s="40"/>
      <c r="F386" s="220" t="s">
        <v>1097</v>
      </c>
      <c r="G386" s="40"/>
      <c r="H386" s="40"/>
      <c r="I386" s="221"/>
      <c r="J386" s="40"/>
      <c r="K386" s="40"/>
      <c r="L386" s="44"/>
      <c r="M386" s="222"/>
      <c r="N386" s="223"/>
      <c r="O386" s="84"/>
      <c r="P386" s="84"/>
      <c r="Q386" s="84"/>
      <c r="R386" s="84"/>
      <c r="S386" s="84"/>
      <c r="T386" s="85"/>
      <c r="U386" s="38"/>
      <c r="V386" s="38"/>
      <c r="W386" s="38"/>
      <c r="X386" s="38"/>
      <c r="Y386" s="38"/>
      <c r="Z386" s="38"/>
      <c r="AA386" s="38"/>
      <c r="AB386" s="38"/>
      <c r="AC386" s="38"/>
      <c r="AD386" s="38"/>
      <c r="AE386" s="38"/>
      <c r="AT386" s="17" t="s">
        <v>273</v>
      </c>
      <c r="AU386" s="17" t="s">
        <v>76</v>
      </c>
    </row>
    <row r="387" s="12" customFormat="1">
      <c r="A387" s="12"/>
      <c r="B387" s="224"/>
      <c r="C387" s="225"/>
      <c r="D387" s="226" t="s">
        <v>275</v>
      </c>
      <c r="E387" s="227" t="s">
        <v>1098</v>
      </c>
      <c r="F387" s="228" t="s">
        <v>1099</v>
      </c>
      <c r="G387" s="225"/>
      <c r="H387" s="229">
        <v>860.89999999999998</v>
      </c>
      <c r="I387" s="230"/>
      <c r="J387" s="225"/>
      <c r="K387" s="225"/>
      <c r="L387" s="231"/>
      <c r="M387" s="236"/>
      <c r="N387" s="237"/>
      <c r="O387" s="237"/>
      <c r="P387" s="237"/>
      <c r="Q387" s="237"/>
      <c r="R387" s="237"/>
      <c r="S387" s="237"/>
      <c r="T387" s="238"/>
      <c r="U387" s="12"/>
      <c r="V387" s="12"/>
      <c r="W387" s="12"/>
      <c r="X387" s="12"/>
      <c r="Y387" s="12"/>
      <c r="Z387" s="12"/>
      <c r="AA387" s="12"/>
      <c r="AB387" s="12"/>
      <c r="AC387" s="12"/>
      <c r="AD387" s="12"/>
      <c r="AE387" s="12"/>
      <c r="AT387" s="235" t="s">
        <v>275</v>
      </c>
      <c r="AU387" s="235" t="s">
        <v>76</v>
      </c>
      <c r="AV387" s="12" t="s">
        <v>78</v>
      </c>
      <c r="AW387" s="12" t="s">
        <v>31</v>
      </c>
      <c r="AX387" s="12" t="s">
        <v>76</v>
      </c>
      <c r="AY387" s="235" t="s">
        <v>266</v>
      </c>
    </row>
    <row r="388" s="2" customFormat="1" ht="16.5" customHeight="1">
      <c r="A388" s="38"/>
      <c r="B388" s="39"/>
      <c r="C388" s="206" t="s">
        <v>1100</v>
      </c>
      <c r="D388" s="206" t="s">
        <v>267</v>
      </c>
      <c r="E388" s="207" t="s">
        <v>1101</v>
      </c>
      <c r="F388" s="208" t="s">
        <v>1102</v>
      </c>
      <c r="G388" s="209" t="s">
        <v>391</v>
      </c>
      <c r="H388" s="210">
        <v>860.89999999999998</v>
      </c>
      <c r="I388" s="211"/>
      <c r="J388" s="212">
        <f>ROUND(I388*H388,2)</f>
        <v>0</v>
      </c>
      <c r="K388" s="208" t="s">
        <v>271</v>
      </c>
      <c r="L388" s="44"/>
      <c r="M388" s="213" t="s">
        <v>19</v>
      </c>
      <c r="N388" s="214" t="s">
        <v>40</v>
      </c>
      <c r="O388" s="84"/>
      <c r="P388" s="215">
        <f>O388*H388</f>
        <v>0</v>
      </c>
      <c r="Q388" s="215">
        <v>0</v>
      </c>
      <c r="R388" s="215">
        <f>Q388*H388</f>
        <v>0</v>
      </c>
      <c r="S388" s="215">
        <v>0</v>
      </c>
      <c r="T388" s="216">
        <f>S388*H388</f>
        <v>0</v>
      </c>
      <c r="U388" s="38"/>
      <c r="V388" s="38"/>
      <c r="W388" s="38"/>
      <c r="X388" s="38"/>
      <c r="Y388" s="38"/>
      <c r="Z388" s="38"/>
      <c r="AA388" s="38"/>
      <c r="AB388" s="38"/>
      <c r="AC388" s="38"/>
      <c r="AD388" s="38"/>
      <c r="AE388" s="38"/>
      <c r="AR388" s="217" t="s">
        <v>265</v>
      </c>
      <c r="AT388" s="217" t="s">
        <v>267</v>
      </c>
      <c r="AU388" s="217" t="s">
        <v>76</v>
      </c>
      <c r="AY388" s="17" t="s">
        <v>266</v>
      </c>
      <c r="BE388" s="218">
        <f>IF(N388="základní",J388,0)</f>
        <v>0</v>
      </c>
      <c r="BF388" s="218">
        <f>IF(N388="snížená",J388,0)</f>
        <v>0</v>
      </c>
      <c r="BG388" s="218">
        <f>IF(N388="zákl. přenesená",J388,0)</f>
        <v>0</v>
      </c>
      <c r="BH388" s="218">
        <f>IF(N388="sníž. přenesená",J388,0)</f>
        <v>0</v>
      </c>
      <c r="BI388" s="218">
        <f>IF(N388="nulová",J388,0)</f>
        <v>0</v>
      </c>
      <c r="BJ388" s="17" t="s">
        <v>76</v>
      </c>
      <c r="BK388" s="218">
        <f>ROUND(I388*H388,2)</f>
        <v>0</v>
      </c>
      <c r="BL388" s="17" t="s">
        <v>265</v>
      </c>
      <c r="BM388" s="217" t="s">
        <v>1103</v>
      </c>
    </row>
    <row r="389" s="2" customFormat="1">
      <c r="A389" s="38"/>
      <c r="B389" s="39"/>
      <c r="C389" s="40"/>
      <c r="D389" s="219" t="s">
        <v>273</v>
      </c>
      <c r="E389" s="40"/>
      <c r="F389" s="220" t="s">
        <v>1104</v>
      </c>
      <c r="G389" s="40"/>
      <c r="H389" s="40"/>
      <c r="I389" s="221"/>
      <c r="J389" s="40"/>
      <c r="K389" s="40"/>
      <c r="L389" s="44"/>
      <c r="M389" s="222"/>
      <c r="N389" s="223"/>
      <c r="O389" s="84"/>
      <c r="P389" s="84"/>
      <c r="Q389" s="84"/>
      <c r="R389" s="84"/>
      <c r="S389" s="84"/>
      <c r="T389" s="85"/>
      <c r="U389" s="38"/>
      <c r="V389" s="38"/>
      <c r="W389" s="38"/>
      <c r="X389" s="38"/>
      <c r="Y389" s="38"/>
      <c r="Z389" s="38"/>
      <c r="AA389" s="38"/>
      <c r="AB389" s="38"/>
      <c r="AC389" s="38"/>
      <c r="AD389" s="38"/>
      <c r="AE389" s="38"/>
      <c r="AT389" s="17" t="s">
        <v>273</v>
      </c>
      <c r="AU389" s="17" t="s">
        <v>76</v>
      </c>
    </row>
    <row r="390" s="12" customFormat="1">
      <c r="A390" s="12"/>
      <c r="B390" s="224"/>
      <c r="C390" s="225"/>
      <c r="D390" s="226" t="s">
        <v>275</v>
      </c>
      <c r="E390" s="227" t="s">
        <v>1105</v>
      </c>
      <c r="F390" s="228" t="s">
        <v>1106</v>
      </c>
      <c r="G390" s="225"/>
      <c r="H390" s="229">
        <v>860.89999999999998</v>
      </c>
      <c r="I390" s="230"/>
      <c r="J390" s="225"/>
      <c r="K390" s="225"/>
      <c r="L390" s="231"/>
      <c r="M390" s="236"/>
      <c r="N390" s="237"/>
      <c r="O390" s="237"/>
      <c r="P390" s="237"/>
      <c r="Q390" s="237"/>
      <c r="R390" s="237"/>
      <c r="S390" s="237"/>
      <c r="T390" s="238"/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T390" s="235" t="s">
        <v>275</v>
      </c>
      <c r="AU390" s="235" t="s">
        <v>76</v>
      </c>
      <c r="AV390" s="12" t="s">
        <v>78</v>
      </c>
      <c r="AW390" s="12" t="s">
        <v>31</v>
      </c>
      <c r="AX390" s="12" t="s">
        <v>76</v>
      </c>
      <c r="AY390" s="235" t="s">
        <v>266</v>
      </c>
    </row>
    <row r="391" s="2" customFormat="1" ht="24.15" customHeight="1">
      <c r="A391" s="38"/>
      <c r="B391" s="39"/>
      <c r="C391" s="206" t="s">
        <v>1107</v>
      </c>
      <c r="D391" s="206" t="s">
        <v>267</v>
      </c>
      <c r="E391" s="207" t="s">
        <v>1108</v>
      </c>
      <c r="F391" s="208" t="s">
        <v>1109</v>
      </c>
      <c r="G391" s="209" t="s">
        <v>391</v>
      </c>
      <c r="H391" s="210">
        <v>1721.8</v>
      </c>
      <c r="I391" s="211"/>
      <c r="J391" s="212">
        <f>ROUND(I391*H391,2)</f>
        <v>0</v>
      </c>
      <c r="K391" s="208" t="s">
        <v>271</v>
      </c>
      <c r="L391" s="44"/>
      <c r="M391" s="213" t="s">
        <v>19</v>
      </c>
      <c r="N391" s="214" t="s">
        <v>40</v>
      </c>
      <c r="O391" s="84"/>
      <c r="P391" s="215">
        <f>O391*H391</f>
        <v>0</v>
      </c>
      <c r="Q391" s="215">
        <v>0</v>
      </c>
      <c r="R391" s="215">
        <f>Q391*H391</f>
        <v>0</v>
      </c>
      <c r="S391" s="215">
        <v>0</v>
      </c>
      <c r="T391" s="216">
        <f>S391*H391</f>
        <v>0</v>
      </c>
      <c r="U391" s="38"/>
      <c r="V391" s="38"/>
      <c r="W391" s="38"/>
      <c r="X391" s="38"/>
      <c r="Y391" s="38"/>
      <c r="Z391" s="38"/>
      <c r="AA391" s="38"/>
      <c r="AB391" s="38"/>
      <c r="AC391" s="38"/>
      <c r="AD391" s="38"/>
      <c r="AE391" s="38"/>
      <c r="AR391" s="217" t="s">
        <v>265</v>
      </c>
      <c r="AT391" s="217" t="s">
        <v>267</v>
      </c>
      <c r="AU391" s="217" t="s">
        <v>76</v>
      </c>
      <c r="AY391" s="17" t="s">
        <v>266</v>
      </c>
      <c r="BE391" s="218">
        <f>IF(N391="základní",J391,0)</f>
        <v>0</v>
      </c>
      <c r="BF391" s="218">
        <f>IF(N391="snížená",J391,0)</f>
        <v>0</v>
      </c>
      <c r="BG391" s="218">
        <f>IF(N391="zákl. přenesená",J391,0)</f>
        <v>0</v>
      </c>
      <c r="BH391" s="218">
        <f>IF(N391="sníž. přenesená",J391,0)</f>
        <v>0</v>
      </c>
      <c r="BI391" s="218">
        <f>IF(N391="nulová",J391,0)</f>
        <v>0</v>
      </c>
      <c r="BJ391" s="17" t="s">
        <v>76</v>
      </c>
      <c r="BK391" s="218">
        <f>ROUND(I391*H391,2)</f>
        <v>0</v>
      </c>
      <c r="BL391" s="17" t="s">
        <v>265</v>
      </c>
      <c r="BM391" s="217" t="s">
        <v>1110</v>
      </c>
    </row>
    <row r="392" s="2" customFormat="1">
      <c r="A392" s="38"/>
      <c r="B392" s="39"/>
      <c r="C392" s="40"/>
      <c r="D392" s="219" t="s">
        <v>273</v>
      </c>
      <c r="E392" s="40"/>
      <c r="F392" s="220" t="s">
        <v>1111</v>
      </c>
      <c r="G392" s="40"/>
      <c r="H392" s="40"/>
      <c r="I392" s="221"/>
      <c r="J392" s="40"/>
      <c r="K392" s="40"/>
      <c r="L392" s="44"/>
      <c r="M392" s="222"/>
      <c r="N392" s="223"/>
      <c r="O392" s="84"/>
      <c r="P392" s="84"/>
      <c r="Q392" s="84"/>
      <c r="R392" s="84"/>
      <c r="S392" s="84"/>
      <c r="T392" s="85"/>
      <c r="U392" s="38"/>
      <c r="V392" s="38"/>
      <c r="W392" s="38"/>
      <c r="X392" s="38"/>
      <c r="Y392" s="38"/>
      <c r="Z392" s="38"/>
      <c r="AA392" s="38"/>
      <c r="AB392" s="38"/>
      <c r="AC392" s="38"/>
      <c r="AD392" s="38"/>
      <c r="AE392" s="38"/>
      <c r="AT392" s="17" t="s">
        <v>273</v>
      </c>
      <c r="AU392" s="17" t="s">
        <v>76</v>
      </c>
    </row>
    <row r="393" s="12" customFormat="1">
      <c r="A393" s="12"/>
      <c r="B393" s="224"/>
      <c r="C393" s="225"/>
      <c r="D393" s="226" t="s">
        <v>275</v>
      </c>
      <c r="E393" s="227" t="s">
        <v>1112</v>
      </c>
      <c r="F393" s="228" t="s">
        <v>1113</v>
      </c>
      <c r="G393" s="225"/>
      <c r="H393" s="229">
        <v>1721.8</v>
      </c>
      <c r="I393" s="230"/>
      <c r="J393" s="225"/>
      <c r="K393" s="225"/>
      <c r="L393" s="231"/>
      <c r="M393" s="236"/>
      <c r="N393" s="237"/>
      <c r="O393" s="237"/>
      <c r="P393" s="237"/>
      <c r="Q393" s="237"/>
      <c r="R393" s="237"/>
      <c r="S393" s="237"/>
      <c r="T393" s="238"/>
      <c r="U393" s="12"/>
      <c r="V393" s="12"/>
      <c r="W393" s="12"/>
      <c r="X393" s="12"/>
      <c r="Y393" s="12"/>
      <c r="Z393" s="12"/>
      <c r="AA393" s="12"/>
      <c r="AB393" s="12"/>
      <c r="AC393" s="12"/>
      <c r="AD393" s="12"/>
      <c r="AE393" s="12"/>
      <c r="AT393" s="235" t="s">
        <v>275</v>
      </c>
      <c r="AU393" s="235" t="s">
        <v>76</v>
      </c>
      <c r="AV393" s="12" t="s">
        <v>78</v>
      </c>
      <c r="AW393" s="12" t="s">
        <v>31</v>
      </c>
      <c r="AX393" s="12" t="s">
        <v>76</v>
      </c>
      <c r="AY393" s="235" t="s">
        <v>266</v>
      </c>
    </row>
    <row r="394" s="2" customFormat="1" ht="21.75" customHeight="1">
      <c r="A394" s="38"/>
      <c r="B394" s="39"/>
      <c r="C394" s="206" t="s">
        <v>1114</v>
      </c>
      <c r="D394" s="206" t="s">
        <v>267</v>
      </c>
      <c r="E394" s="207" t="s">
        <v>1115</v>
      </c>
      <c r="F394" s="208" t="s">
        <v>1116</v>
      </c>
      <c r="G394" s="209" t="s">
        <v>391</v>
      </c>
      <c r="H394" s="210">
        <v>860.87</v>
      </c>
      <c r="I394" s="211"/>
      <c r="J394" s="212">
        <f>ROUND(I394*H394,2)</f>
        <v>0</v>
      </c>
      <c r="K394" s="208" t="s">
        <v>271</v>
      </c>
      <c r="L394" s="44"/>
      <c r="M394" s="213" t="s">
        <v>19</v>
      </c>
      <c r="N394" s="214" t="s">
        <v>40</v>
      </c>
      <c r="O394" s="84"/>
      <c r="P394" s="215">
        <f>O394*H394</f>
        <v>0</v>
      </c>
      <c r="Q394" s="215">
        <v>0</v>
      </c>
      <c r="R394" s="215">
        <f>Q394*H394</f>
        <v>0</v>
      </c>
      <c r="S394" s="215">
        <v>0</v>
      </c>
      <c r="T394" s="216">
        <f>S394*H394</f>
        <v>0</v>
      </c>
      <c r="U394" s="38"/>
      <c r="V394" s="38"/>
      <c r="W394" s="38"/>
      <c r="X394" s="38"/>
      <c r="Y394" s="38"/>
      <c r="Z394" s="38"/>
      <c r="AA394" s="38"/>
      <c r="AB394" s="38"/>
      <c r="AC394" s="38"/>
      <c r="AD394" s="38"/>
      <c r="AE394" s="38"/>
      <c r="AR394" s="217" t="s">
        <v>265</v>
      </c>
      <c r="AT394" s="217" t="s">
        <v>267</v>
      </c>
      <c r="AU394" s="217" t="s">
        <v>76</v>
      </c>
      <c r="AY394" s="17" t="s">
        <v>266</v>
      </c>
      <c r="BE394" s="218">
        <f>IF(N394="základní",J394,0)</f>
        <v>0</v>
      </c>
      <c r="BF394" s="218">
        <f>IF(N394="snížená",J394,0)</f>
        <v>0</v>
      </c>
      <c r="BG394" s="218">
        <f>IF(N394="zákl. přenesená",J394,0)</f>
        <v>0</v>
      </c>
      <c r="BH394" s="218">
        <f>IF(N394="sníž. přenesená",J394,0)</f>
        <v>0</v>
      </c>
      <c r="BI394" s="218">
        <f>IF(N394="nulová",J394,0)</f>
        <v>0</v>
      </c>
      <c r="BJ394" s="17" t="s">
        <v>76</v>
      </c>
      <c r="BK394" s="218">
        <f>ROUND(I394*H394,2)</f>
        <v>0</v>
      </c>
      <c r="BL394" s="17" t="s">
        <v>265</v>
      </c>
      <c r="BM394" s="217" t="s">
        <v>1117</v>
      </c>
    </row>
    <row r="395" s="2" customFormat="1">
      <c r="A395" s="38"/>
      <c r="B395" s="39"/>
      <c r="C395" s="40"/>
      <c r="D395" s="219" t="s">
        <v>273</v>
      </c>
      <c r="E395" s="40"/>
      <c r="F395" s="220" t="s">
        <v>1118</v>
      </c>
      <c r="G395" s="40"/>
      <c r="H395" s="40"/>
      <c r="I395" s="221"/>
      <c r="J395" s="40"/>
      <c r="K395" s="40"/>
      <c r="L395" s="44"/>
      <c r="M395" s="222"/>
      <c r="N395" s="223"/>
      <c r="O395" s="84"/>
      <c r="P395" s="84"/>
      <c r="Q395" s="84"/>
      <c r="R395" s="84"/>
      <c r="S395" s="84"/>
      <c r="T395" s="85"/>
      <c r="U395" s="38"/>
      <c r="V395" s="38"/>
      <c r="W395" s="38"/>
      <c r="X395" s="38"/>
      <c r="Y395" s="38"/>
      <c r="Z395" s="38"/>
      <c r="AA395" s="38"/>
      <c r="AB395" s="38"/>
      <c r="AC395" s="38"/>
      <c r="AD395" s="38"/>
      <c r="AE395" s="38"/>
      <c r="AT395" s="17" t="s">
        <v>273</v>
      </c>
      <c r="AU395" s="17" t="s">
        <v>76</v>
      </c>
    </row>
    <row r="396" s="12" customFormat="1">
      <c r="A396" s="12"/>
      <c r="B396" s="224"/>
      <c r="C396" s="225"/>
      <c r="D396" s="226" t="s">
        <v>275</v>
      </c>
      <c r="E396" s="227" t="s">
        <v>1119</v>
      </c>
      <c r="F396" s="228" t="s">
        <v>1120</v>
      </c>
      <c r="G396" s="225"/>
      <c r="H396" s="229">
        <v>860.87</v>
      </c>
      <c r="I396" s="230"/>
      <c r="J396" s="225"/>
      <c r="K396" s="225"/>
      <c r="L396" s="231"/>
      <c r="M396" s="236"/>
      <c r="N396" s="237"/>
      <c r="O396" s="237"/>
      <c r="P396" s="237"/>
      <c r="Q396" s="237"/>
      <c r="R396" s="237"/>
      <c r="S396" s="237"/>
      <c r="T396" s="238"/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  <c r="AT396" s="235" t="s">
        <v>275</v>
      </c>
      <c r="AU396" s="235" t="s">
        <v>76</v>
      </c>
      <c r="AV396" s="12" t="s">
        <v>78</v>
      </c>
      <c r="AW396" s="12" t="s">
        <v>31</v>
      </c>
      <c r="AX396" s="12" t="s">
        <v>76</v>
      </c>
      <c r="AY396" s="235" t="s">
        <v>266</v>
      </c>
    </row>
    <row r="397" s="11" customFormat="1" ht="25.92" customHeight="1">
      <c r="A397" s="11"/>
      <c r="B397" s="192"/>
      <c r="C397" s="193"/>
      <c r="D397" s="194" t="s">
        <v>68</v>
      </c>
      <c r="E397" s="195" t="s">
        <v>338</v>
      </c>
      <c r="F397" s="195" t="s">
        <v>1121</v>
      </c>
      <c r="G397" s="193"/>
      <c r="H397" s="193"/>
      <c r="I397" s="196"/>
      <c r="J397" s="197">
        <f>BK397</f>
        <v>0</v>
      </c>
      <c r="K397" s="193"/>
      <c r="L397" s="198"/>
      <c r="M397" s="199"/>
      <c r="N397" s="200"/>
      <c r="O397" s="200"/>
      <c r="P397" s="201">
        <f>SUM(P398:P406)</f>
        <v>0</v>
      </c>
      <c r="Q397" s="200"/>
      <c r="R397" s="201">
        <f>SUM(R398:R406)</f>
        <v>0.55912899999999999</v>
      </c>
      <c r="S397" s="200"/>
      <c r="T397" s="202">
        <f>SUM(T398:T406)</f>
        <v>0</v>
      </c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R397" s="203" t="s">
        <v>265</v>
      </c>
      <c r="AT397" s="204" t="s">
        <v>68</v>
      </c>
      <c r="AU397" s="204" t="s">
        <v>69</v>
      </c>
      <c r="AY397" s="203" t="s">
        <v>266</v>
      </c>
      <c r="BK397" s="205">
        <f>SUM(BK398:BK406)</f>
        <v>0</v>
      </c>
    </row>
    <row r="398" s="2" customFormat="1" ht="21.75" customHeight="1">
      <c r="A398" s="38"/>
      <c r="B398" s="39"/>
      <c r="C398" s="206" t="s">
        <v>1122</v>
      </c>
      <c r="D398" s="206" t="s">
        <v>267</v>
      </c>
      <c r="E398" s="207" t="s">
        <v>1123</v>
      </c>
      <c r="F398" s="208" t="s">
        <v>1124</v>
      </c>
      <c r="G398" s="209" t="s">
        <v>391</v>
      </c>
      <c r="H398" s="210">
        <v>722.20000000000005</v>
      </c>
      <c r="I398" s="211"/>
      <c r="J398" s="212">
        <f>ROUND(I398*H398,2)</f>
        <v>0</v>
      </c>
      <c r="K398" s="208" t="s">
        <v>271</v>
      </c>
      <c r="L398" s="44"/>
      <c r="M398" s="213" t="s">
        <v>19</v>
      </c>
      <c r="N398" s="214" t="s">
        <v>40</v>
      </c>
      <c r="O398" s="84"/>
      <c r="P398" s="215">
        <f>O398*H398</f>
        <v>0</v>
      </c>
      <c r="Q398" s="215">
        <v>0.00046000000000000001</v>
      </c>
      <c r="R398" s="215">
        <f>Q398*H398</f>
        <v>0.33221200000000001</v>
      </c>
      <c r="S398" s="215">
        <v>0</v>
      </c>
      <c r="T398" s="216">
        <f>S398*H398</f>
        <v>0</v>
      </c>
      <c r="U398" s="38"/>
      <c r="V398" s="38"/>
      <c r="W398" s="38"/>
      <c r="X398" s="38"/>
      <c r="Y398" s="38"/>
      <c r="Z398" s="38"/>
      <c r="AA398" s="38"/>
      <c r="AB398" s="38"/>
      <c r="AC398" s="38"/>
      <c r="AD398" s="38"/>
      <c r="AE398" s="38"/>
      <c r="AR398" s="217" t="s">
        <v>265</v>
      </c>
      <c r="AT398" s="217" t="s">
        <v>267</v>
      </c>
      <c r="AU398" s="217" t="s">
        <v>76</v>
      </c>
      <c r="AY398" s="17" t="s">
        <v>266</v>
      </c>
      <c r="BE398" s="218">
        <f>IF(N398="základní",J398,0)</f>
        <v>0</v>
      </c>
      <c r="BF398" s="218">
        <f>IF(N398="snížená",J398,0)</f>
        <v>0</v>
      </c>
      <c r="BG398" s="218">
        <f>IF(N398="zákl. přenesená",J398,0)</f>
        <v>0</v>
      </c>
      <c r="BH398" s="218">
        <f>IF(N398="sníž. přenesená",J398,0)</f>
        <v>0</v>
      </c>
      <c r="BI398" s="218">
        <f>IF(N398="nulová",J398,0)</f>
        <v>0</v>
      </c>
      <c r="BJ398" s="17" t="s">
        <v>76</v>
      </c>
      <c r="BK398" s="218">
        <f>ROUND(I398*H398,2)</f>
        <v>0</v>
      </c>
      <c r="BL398" s="17" t="s">
        <v>265</v>
      </c>
      <c r="BM398" s="217" t="s">
        <v>1125</v>
      </c>
    </row>
    <row r="399" s="2" customFormat="1">
      <c r="A399" s="38"/>
      <c r="B399" s="39"/>
      <c r="C399" s="40"/>
      <c r="D399" s="219" t="s">
        <v>273</v>
      </c>
      <c r="E399" s="40"/>
      <c r="F399" s="220" t="s">
        <v>1126</v>
      </c>
      <c r="G399" s="40"/>
      <c r="H399" s="40"/>
      <c r="I399" s="221"/>
      <c r="J399" s="40"/>
      <c r="K399" s="40"/>
      <c r="L399" s="44"/>
      <c r="M399" s="222"/>
      <c r="N399" s="223"/>
      <c r="O399" s="84"/>
      <c r="P399" s="84"/>
      <c r="Q399" s="84"/>
      <c r="R399" s="84"/>
      <c r="S399" s="84"/>
      <c r="T399" s="85"/>
      <c r="U399" s="38"/>
      <c r="V399" s="38"/>
      <c r="W399" s="38"/>
      <c r="X399" s="38"/>
      <c r="Y399" s="38"/>
      <c r="Z399" s="38"/>
      <c r="AA399" s="38"/>
      <c r="AB399" s="38"/>
      <c r="AC399" s="38"/>
      <c r="AD399" s="38"/>
      <c r="AE399" s="38"/>
      <c r="AT399" s="17" t="s">
        <v>273</v>
      </c>
      <c r="AU399" s="17" t="s">
        <v>76</v>
      </c>
    </row>
    <row r="400" s="12" customFormat="1">
      <c r="A400" s="12"/>
      <c r="B400" s="224"/>
      <c r="C400" s="225"/>
      <c r="D400" s="226" t="s">
        <v>275</v>
      </c>
      <c r="E400" s="227" t="s">
        <v>1127</v>
      </c>
      <c r="F400" s="228" t="s">
        <v>1128</v>
      </c>
      <c r="G400" s="225"/>
      <c r="H400" s="229">
        <v>722.20000000000005</v>
      </c>
      <c r="I400" s="230"/>
      <c r="J400" s="225"/>
      <c r="K400" s="225"/>
      <c r="L400" s="231"/>
      <c r="M400" s="236"/>
      <c r="N400" s="237"/>
      <c r="O400" s="237"/>
      <c r="P400" s="237"/>
      <c r="Q400" s="237"/>
      <c r="R400" s="237"/>
      <c r="S400" s="237"/>
      <c r="T400" s="238"/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T400" s="235" t="s">
        <v>275</v>
      </c>
      <c r="AU400" s="235" t="s">
        <v>76</v>
      </c>
      <c r="AV400" s="12" t="s">
        <v>78</v>
      </c>
      <c r="AW400" s="12" t="s">
        <v>31</v>
      </c>
      <c r="AX400" s="12" t="s">
        <v>76</v>
      </c>
      <c r="AY400" s="235" t="s">
        <v>266</v>
      </c>
    </row>
    <row r="401" s="2" customFormat="1" ht="24.15" customHeight="1">
      <c r="A401" s="38"/>
      <c r="B401" s="39"/>
      <c r="C401" s="206" t="s">
        <v>1129</v>
      </c>
      <c r="D401" s="206" t="s">
        <v>267</v>
      </c>
      <c r="E401" s="207" t="s">
        <v>1130</v>
      </c>
      <c r="F401" s="208" t="s">
        <v>1131</v>
      </c>
      <c r="G401" s="209" t="s">
        <v>391</v>
      </c>
      <c r="H401" s="210">
        <v>280.22500000000002</v>
      </c>
      <c r="I401" s="211"/>
      <c r="J401" s="212">
        <f>ROUND(I401*H401,2)</f>
        <v>0</v>
      </c>
      <c r="K401" s="208" t="s">
        <v>271</v>
      </c>
      <c r="L401" s="44"/>
      <c r="M401" s="213" t="s">
        <v>19</v>
      </c>
      <c r="N401" s="214" t="s">
        <v>40</v>
      </c>
      <c r="O401" s="84"/>
      <c r="P401" s="215">
        <f>O401*H401</f>
        <v>0</v>
      </c>
      <c r="Q401" s="215">
        <v>0.00051999999999999995</v>
      </c>
      <c r="R401" s="215">
        <f>Q401*H401</f>
        <v>0.14571699999999999</v>
      </c>
      <c r="S401" s="215">
        <v>0</v>
      </c>
      <c r="T401" s="216">
        <f>S401*H401</f>
        <v>0</v>
      </c>
      <c r="U401" s="38"/>
      <c r="V401" s="38"/>
      <c r="W401" s="38"/>
      <c r="X401" s="38"/>
      <c r="Y401" s="38"/>
      <c r="Z401" s="38"/>
      <c r="AA401" s="38"/>
      <c r="AB401" s="38"/>
      <c r="AC401" s="38"/>
      <c r="AD401" s="38"/>
      <c r="AE401" s="38"/>
      <c r="AR401" s="217" t="s">
        <v>265</v>
      </c>
      <c r="AT401" s="217" t="s">
        <v>267</v>
      </c>
      <c r="AU401" s="217" t="s">
        <v>76</v>
      </c>
      <c r="AY401" s="17" t="s">
        <v>266</v>
      </c>
      <c r="BE401" s="218">
        <f>IF(N401="základní",J401,0)</f>
        <v>0</v>
      </c>
      <c r="BF401" s="218">
        <f>IF(N401="snížená",J401,0)</f>
        <v>0</v>
      </c>
      <c r="BG401" s="218">
        <f>IF(N401="zákl. přenesená",J401,0)</f>
        <v>0</v>
      </c>
      <c r="BH401" s="218">
        <f>IF(N401="sníž. přenesená",J401,0)</f>
        <v>0</v>
      </c>
      <c r="BI401" s="218">
        <f>IF(N401="nulová",J401,0)</f>
        <v>0</v>
      </c>
      <c r="BJ401" s="17" t="s">
        <v>76</v>
      </c>
      <c r="BK401" s="218">
        <f>ROUND(I401*H401,2)</f>
        <v>0</v>
      </c>
      <c r="BL401" s="17" t="s">
        <v>265</v>
      </c>
      <c r="BM401" s="217" t="s">
        <v>1132</v>
      </c>
    </row>
    <row r="402" s="2" customFormat="1">
      <c r="A402" s="38"/>
      <c r="B402" s="39"/>
      <c r="C402" s="40"/>
      <c r="D402" s="219" t="s">
        <v>273</v>
      </c>
      <c r="E402" s="40"/>
      <c r="F402" s="220" t="s">
        <v>1133</v>
      </c>
      <c r="G402" s="40"/>
      <c r="H402" s="40"/>
      <c r="I402" s="221"/>
      <c r="J402" s="40"/>
      <c r="K402" s="40"/>
      <c r="L402" s="44"/>
      <c r="M402" s="222"/>
      <c r="N402" s="223"/>
      <c r="O402" s="84"/>
      <c r="P402" s="84"/>
      <c r="Q402" s="84"/>
      <c r="R402" s="84"/>
      <c r="S402" s="84"/>
      <c r="T402" s="85"/>
      <c r="U402" s="38"/>
      <c r="V402" s="38"/>
      <c r="W402" s="38"/>
      <c r="X402" s="38"/>
      <c r="Y402" s="38"/>
      <c r="Z402" s="38"/>
      <c r="AA402" s="38"/>
      <c r="AB402" s="38"/>
      <c r="AC402" s="38"/>
      <c r="AD402" s="38"/>
      <c r="AE402" s="38"/>
      <c r="AT402" s="17" t="s">
        <v>273</v>
      </c>
      <c r="AU402" s="17" t="s">
        <v>76</v>
      </c>
    </row>
    <row r="403" s="12" customFormat="1">
      <c r="A403" s="12"/>
      <c r="B403" s="224"/>
      <c r="C403" s="225"/>
      <c r="D403" s="226" t="s">
        <v>275</v>
      </c>
      <c r="E403" s="227" t="s">
        <v>1134</v>
      </c>
      <c r="F403" s="228" t="s">
        <v>1135</v>
      </c>
      <c r="G403" s="225"/>
      <c r="H403" s="229">
        <v>280.22500000000002</v>
      </c>
      <c r="I403" s="230"/>
      <c r="J403" s="225"/>
      <c r="K403" s="225"/>
      <c r="L403" s="231"/>
      <c r="M403" s="236"/>
      <c r="N403" s="237"/>
      <c r="O403" s="237"/>
      <c r="P403" s="237"/>
      <c r="Q403" s="237"/>
      <c r="R403" s="237"/>
      <c r="S403" s="237"/>
      <c r="T403" s="238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T403" s="235" t="s">
        <v>275</v>
      </c>
      <c r="AU403" s="235" t="s">
        <v>76</v>
      </c>
      <c r="AV403" s="12" t="s">
        <v>78</v>
      </c>
      <c r="AW403" s="12" t="s">
        <v>31</v>
      </c>
      <c r="AX403" s="12" t="s">
        <v>76</v>
      </c>
      <c r="AY403" s="235" t="s">
        <v>266</v>
      </c>
    </row>
    <row r="404" s="2" customFormat="1" ht="16.5" customHeight="1">
      <c r="A404" s="38"/>
      <c r="B404" s="39"/>
      <c r="C404" s="206" t="s">
        <v>1136</v>
      </c>
      <c r="D404" s="206" t="s">
        <v>267</v>
      </c>
      <c r="E404" s="207" t="s">
        <v>1137</v>
      </c>
      <c r="F404" s="208" t="s">
        <v>1138</v>
      </c>
      <c r="G404" s="209" t="s">
        <v>391</v>
      </c>
      <c r="H404" s="210">
        <v>116</v>
      </c>
      <c r="I404" s="211"/>
      <c r="J404" s="212">
        <f>ROUND(I404*H404,2)</f>
        <v>0</v>
      </c>
      <c r="K404" s="208" t="s">
        <v>271</v>
      </c>
      <c r="L404" s="44"/>
      <c r="M404" s="213" t="s">
        <v>19</v>
      </c>
      <c r="N404" s="214" t="s">
        <v>40</v>
      </c>
      <c r="O404" s="84"/>
      <c r="P404" s="215">
        <f>O404*H404</f>
        <v>0</v>
      </c>
      <c r="Q404" s="215">
        <v>0.00069999999999999999</v>
      </c>
      <c r="R404" s="215">
        <f>Q404*H404</f>
        <v>0.081199999999999994</v>
      </c>
      <c r="S404" s="215">
        <v>0</v>
      </c>
      <c r="T404" s="216">
        <f>S404*H404</f>
        <v>0</v>
      </c>
      <c r="U404" s="38"/>
      <c r="V404" s="38"/>
      <c r="W404" s="38"/>
      <c r="X404" s="38"/>
      <c r="Y404" s="38"/>
      <c r="Z404" s="38"/>
      <c r="AA404" s="38"/>
      <c r="AB404" s="38"/>
      <c r="AC404" s="38"/>
      <c r="AD404" s="38"/>
      <c r="AE404" s="38"/>
      <c r="AR404" s="217" t="s">
        <v>265</v>
      </c>
      <c r="AT404" s="217" t="s">
        <v>267</v>
      </c>
      <c r="AU404" s="217" t="s">
        <v>76</v>
      </c>
      <c r="AY404" s="17" t="s">
        <v>266</v>
      </c>
      <c r="BE404" s="218">
        <f>IF(N404="základní",J404,0)</f>
        <v>0</v>
      </c>
      <c r="BF404" s="218">
        <f>IF(N404="snížená",J404,0)</f>
        <v>0</v>
      </c>
      <c r="BG404" s="218">
        <f>IF(N404="zákl. přenesená",J404,0)</f>
        <v>0</v>
      </c>
      <c r="BH404" s="218">
        <f>IF(N404="sníž. přenesená",J404,0)</f>
        <v>0</v>
      </c>
      <c r="BI404" s="218">
        <f>IF(N404="nulová",J404,0)</f>
        <v>0</v>
      </c>
      <c r="BJ404" s="17" t="s">
        <v>76</v>
      </c>
      <c r="BK404" s="218">
        <f>ROUND(I404*H404,2)</f>
        <v>0</v>
      </c>
      <c r="BL404" s="17" t="s">
        <v>265</v>
      </c>
      <c r="BM404" s="217" t="s">
        <v>1139</v>
      </c>
    </row>
    <row r="405" s="2" customFormat="1">
      <c r="A405" s="38"/>
      <c r="B405" s="39"/>
      <c r="C405" s="40"/>
      <c r="D405" s="219" t="s">
        <v>273</v>
      </c>
      <c r="E405" s="40"/>
      <c r="F405" s="220" t="s">
        <v>1140</v>
      </c>
      <c r="G405" s="40"/>
      <c r="H405" s="40"/>
      <c r="I405" s="221"/>
      <c r="J405" s="40"/>
      <c r="K405" s="40"/>
      <c r="L405" s="44"/>
      <c r="M405" s="222"/>
      <c r="N405" s="223"/>
      <c r="O405" s="84"/>
      <c r="P405" s="84"/>
      <c r="Q405" s="84"/>
      <c r="R405" s="84"/>
      <c r="S405" s="84"/>
      <c r="T405" s="85"/>
      <c r="U405" s="38"/>
      <c r="V405" s="38"/>
      <c r="W405" s="38"/>
      <c r="X405" s="38"/>
      <c r="Y405" s="38"/>
      <c r="Z405" s="38"/>
      <c r="AA405" s="38"/>
      <c r="AB405" s="38"/>
      <c r="AC405" s="38"/>
      <c r="AD405" s="38"/>
      <c r="AE405" s="38"/>
      <c r="AT405" s="17" t="s">
        <v>273</v>
      </c>
      <c r="AU405" s="17" t="s">
        <v>76</v>
      </c>
    </row>
    <row r="406" s="12" customFormat="1">
      <c r="A406" s="12"/>
      <c r="B406" s="224"/>
      <c r="C406" s="225"/>
      <c r="D406" s="226" t="s">
        <v>275</v>
      </c>
      <c r="E406" s="227" t="s">
        <v>1141</v>
      </c>
      <c r="F406" s="228" t="s">
        <v>1142</v>
      </c>
      <c r="G406" s="225"/>
      <c r="H406" s="229">
        <v>116</v>
      </c>
      <c r="I406" s="230"/>
      <c r="J406" s="225"/>
      <c r="K406" s="225"/>
      <c r="L406" s="231"/>
      <c r="M406" s="236"/>
      <c r="N406" s="237"/>
      <c r="O406" s="237"/>
      <c r="P406" s="237"/>
      <c r="Q406" s="237"/>
      <c r="R406" s="237"/>
      <c r="S406" s="237"/>
      <c r="T406" s="238"/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  <c r="AT406" s="235" t="s">
        <v>275</v>
      </c>
      <c r="AU406" s="235" t="s">
        <v>76</v>
      </c>
      <c r="AV406" s="12" t="s">
        <v>78</v>
      </c>
      <c r="AW406" s="12" t="s">
        <v>31</v>
      </c>
      <c r="AX406" s="12" t="s">
        <v>76</v>
      </c>
      <c r="AY406" s="235" t="s">
        <v>266</v>
      </c>
    </row>
    <row r="407" s="11" customFormat="1" ht="25.92" customHeight="1">
      <c r="A407" s="11"/>
      <c r="B407" s="192"/>
      <c r="C407" s="193"/>
      <c r="D407" s="194" t="s">
        <v>68</v>
      </c>
      <c r="E407" s="195" t="s">
        <v>1143</v>
      </c>
      <c r="F407" s="195" t="s">
        <v>1144</v>
      </c>
      <c r="G407" s="193"/>
      <c r="H407" s="193"/>
      <c r="I407" s="196"/>
      <c r="J407" s="197">
        <f>BK407</f>
        <v>0</v>
      </c>
      <c r="K407" s="193"/>
      <c r="L407" s="198"/>
      <c r="M407" s="199"/>
      <c r="N407" s="200"/>
      <c r="O407" s="200"/>
      <c r="P407" s="201">
        <f>SUM(P408:P481)</f>
        <v>0</v>
      </c>
      <c r="Q407" s="200"/>
      <c r="R407" s="201">
        <f>SUM(R408:R481)</f>
        <v>21.966599280000001</v>
      </c>
      <c r="S407" s="200"/>
      <c r="T407" s="202">
        <f>SUM(T408:T481)</f>
        <v>0</v>
      </c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R407" s="203" t="s">
        <v>265</v>
      </c>
      <c r="AT407" s="204" t="s">
        <v>68</v>
      </c>
      <c r="AU407" s="204" t="s">
        <v>69</v>
      </c>
      <c r="AY407" s="203" t="s">
        <v>266</v>
      </c>
      <c r="BK407" s="205">
        <f>SUM(BK408:BK481)</f>
        <v>0</v>
      </c>
    </row>
    <row r="408" s="2" customFormat="1" ht="21.75" customHeight="1">
      <c r="A408" s="38"/>
      <c r="B408" s="39"/>
      <c r="C408" s="206" t="s">
        <v>1145</v>
      </c>
      <c r="D408" s="206" t="s">
        <v>267</v>
      </c>
      <c r="E408" s="207" t="s">
        <v>1146</v>
      </c>
      <c r="F408" s="208" t="s">
        <v>1147</v>
      </c>
      <c r="G408" s="209" t="s">
        <v>391</v>
      </c>
      <c r="H408" s="210">
        <v>68.662000000000006</v>
      </c>
      <c r="I408" s="211"/>
      <c r="J408" s="212">
        <f>ROUND(I408*H408,2)</f>
        <v>0</v>
      </c>
      <c r="K408" s="208" t="s">
        <v>271</v>
      </c>
      <c r="L408" s="44"/>
      <c r="M408" s="213" t="s">
        <v>19</v>
      </c>
      <c r="N408" s="214" t="s">
        <v>40</v>
      </c>
      <c r="O408" s="84"/>
      <c r="P408" s="215">
        <f>O408*H408</f>
        <v>0</v>
      </c>
      <c r="Q408" s="215">
        <v>3.0000000000000001E-05</v>
      </c>
      <c r="R408" s="215">
        <f>Q408*H408</f>
        <v>0.0020598600000000002</v>
      </c>
      <c r="S408" s="215">
        <v>0</v>
      </c>
      <c r="T408" s="216">
        <f>S408*H408</f>
        <v>0</v>
      </c>
      <c r="U408" s="38"/>
      <c r="V408" s="38"/>
      <c r="W408" s="38"/>
      <c r="X408" s="38"/>
      <c r="Y408" s="38"/>
      <c r="Z408" s="38"/>
      <c r="AA408" s="38"/>
      <c r="AB408" s="38"/>
      <c r="AC408" s="38"/>
      <c r="AD408" s="38"/>
      <c r="AE408" s="38"/>
      <c r="AR408" s="217" t="s">
        <v>265</v>
      </c>
      <c r="AT408" s="217" t="s">
        <v>267</v>
      </c>
      <c r="AU408" s="217" t="s">
        <v>76</v>
      </c>
      <c r="AY408" s="17" t="s">
        <v>266</v>
      </c>
      <c r="BE408" s="218">
        <f>IF(N408="základní",J408,0)</f>
        <v>0</v>
      </c>
      <c r="BF408" s="218">
        <f>IF(N408="snížená",J408,0)</f>
        <v>0</v>
      </c>
      <c r="BG408" s="218">
        <f>IF(N408="zákl. přenesená",J408,0)</f>
        <v>0</v>
      </c>
      <c r="BH408" s="218">
        <f>IF(N408="sníž. přenesená",J408,0)</f>
        <v>0</v>
      </c>
      <c r="BI408" s="218">
        <f>IF(N408="nulová",J408,0)</f>
        <v>0</v>
      </c>
      <c r="BJ408" s="17" t="s">
        <v>76</v>
      </c>
      <c r="BK408" s="218">
        <f>ROUND(I408*H408,2)</f>
        <v>0</v>
      </c>
      <c r="BL408" s="17" t="s">
        <v>265</v>
      </c>
      <c r="BM408" s="217" t="s">
        <v>1148</v>
      </c>
    </row>
    <row r="409" s="2" customFormat="1">
      <c r="A409" s="38"/>
      <c r="B409" s="39"/>
      <c r="C409" s="40"/>
      <c r="D409" s="219" t="s">
        <v>273</v>
      </c>
      <c r="E409" s="40"/>
      <c r="F409" s="220" t="s">
        <v>1149</v>
      </c>
      <c r="G409" s="40"/>
      <c r="H409" s="40"/>
      <c r="I409" s="221"/>
      <c r="J409" s="40"/>
      <c r="K409" s="40"/>
      <c r="L409" s="44"/>
      <c r="M409" s="222"/>
      <c r="N409" s="223"/>
      <c r="O409" s="84"/>
      <c r="P409" s="84"/>
      <c r="Q409" s="84"/>
      <c r="R409" s="84"/>
      <c r="S409" s="84"/>
      <c r="T409" s="85"/>
      <c r="U409" s="38"/>
      <c r="V409" s="38"/>
      <c r="W409" s="38"/>
      <c r="X409" s="38"/>
      <c r="Y409" s="38"/>
      <c r="Z409" s="38"/>
      <c r="AA409" s="38"/>
      <c r="AB409" s="38"/>
      <c r="AC409" s="38"/>
      <c r="AD409" s="38"/>
      <c r="AE409" s="38"/>
      <c r="AT409" s="17" t="s">
        <v>273</v>
      </c>
      <c r="AU409" s="17" t="s">
        <v>76</v>
      </c>
    </row>
    <row r="410" s="12" customFormat="1">
      <c r="A410" s="12"/>
      <c r="B410" s="224"/>
      <c r="C410" s="225"/>
      <c r="D410" s="226" t="s">
        <v>275</v>
      </c>
      <c r="E410" s="227" t="s">
        <v>475</v>
      </c>
      <c r="F410" s="228" t="s">
        <v>1150</v>
      </c>
      <c r="G410" s="225"/>
      <c r="H410" s="229">
        <v>68.662000000000006</v>
      </c>
      <c r="I410" s="230"/>
      <c r="J410" s="225"/>
      <c r="K410" s="225"/>
      <c r="L410" s="231"/>
      <c r="M410" s="236"/>
      <c r="N410" s="237"/>
      <c r="O410" s="237"/>
      <c r="P410" s="237"/>
      <c r="Q410" s="237"/>
      <c r="R410" s="237"/>
      <c r="S410" s="237"/>
      <c r="T410" s="238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T410" s="235" t="s">
        <v>275</v>
      </c>
      <c r="AU410" s="235" t="s">
        <v>76</v>
      </c>
      <c r="AV410" s="12" t="s">
        <v>78</v>
      </c>
      <c r="AW410" s="12" t="s">
        <v>31</v>
      </c>
      <c r="AX410" s="12" t="s">
        <v>76</v>
      </c>
      <c r="AY410" s="235" t="s">
        <v>266</v>
      </c>
    </row>
    <row r="411" s="2" customFormat="1" ht="16.5" customHeight="1">
      <c r="A411" s="38"/>
      <c r="B411" s="39"/>
      <c r="C411" s="239" t="s">
        <v>1151</v>
      </c>
      <c r="D411" s="239" t="s">
        <v>299</v>
      </c>
      <c r="E411" s="240" t="s">
        <v>1152</v>
      </c>
      <c r="F411" s="241" t="s">
        <v>1153</v>
      </c>
      <c r="G411" s="242" t="s">
        <v>302</v>
      </c>
      <c r="H411" s="243">
        <v>0.108</v>
      </c>
      <c r="I411" s="244"/>
      <c r="J411" s="245">
        <f>ROUND(I411*H411,2)</f>
        <v>0</v>
      </c>
      <c r="K411" s="241" t="s">
        <v>271</v>
      </c>
      <c r="L411" s="246"/>
      <c r="M411" s="247" t="s">
        <v>19</v>
      </c>
      <c r="N411" s="248" t="s">
        <v>40</v>
      </c>
      <c r="O411" s="84"/>
      <c r="P411" s="215">
        <f>O411*H411</f>
        <v>0</v>
      </c>
      <c r="Q411" s="215">
        <v>1</v>
      </c>
      <c r="R411" s="215">
        <f>Q411*H411</f>
        <v>0.108</v>
      </c>
      <c r="S411" s="215">
        <v>0</v>
      </c>
      <c r="T411" s="216">
        <f>S411*H411</f>
        <v>0</v>
      </c>
      <c r="U411" s="38"/>
      <c r="V411" s="38"/>
      <c r="W411" s="38"/>
      <c r="X411" s="38"/>
      <c r="Y411" s="38"/>
      <c r="Z411" s="38"/>
      <c r="AA411" s="38"/>
      <c r="AB411" s="38"/>
      <c r="AC411" s="38"/>
      <c r="AD411" s="38"/>
      <c r="AE411" s="38"/>
      <c r="AR411" s="217" t="s">
        <v>303</v>
      </c>
      <c r="AT411" s="217" t="s">
        <v>299</v>
      </c>
      <c r="AU411" s="217" t="s">
        <v>76</v>
      </c>
      <c r="AY411" s="17" t="s">
        <v>266</v>
      </c>
      <c r="BE411" s="218">
        <f>IF(N411="základní",J411,0)</f>
        <v>0</v>
      </c>
      <c r="BF411" s="218">
        <f>IF(N411="snížená",J411,0)</f>
        <v>0</v>
      </c>
      <c r="BG411" s="218">
        <f>IF(N411="zákl. přenesená",J411,0)</f>
        <v>0</v>
      </c>
      <c r="BH411" s="218">
        <f>IF(N411="sníž. přenesená",J411,0)</f>
        <v>0</v>
      </c>
      <c r="BI411" s="218">
        <f>IF(N411="nulová",J411,0)</f>
        <v>0</v>
      </c>
      <c r="BJ411" s="17" t="s">
        <v>76</v>
      </c>
      <c r="BK411" s="218">
        <f>ROUND(I411*H411,2)</f>
        <v>0</v>
      </c>
      <c r="BL411" s="17" t="s">
        <v>265</v>
      </c>
      <c r="BM411" s="217" t="s">
        <v>1154</v>
      </c>
    </row>
    <row r="412" s="2" customFormat="1">
      <c r="A412" s="38"/>
      <c r="B412" s="39"/>
      <c r="C412" s="40"/>
      <c r="D412" s="219" t="s">
        <v>273</v>
      </c>
      <c r="E412" s="40"/>
      <c r="F412" s="220" t="s">
        <v>1155</v>
      </c>
      <c r="G412" s="40"/>
      <c r="H412" s="40"/>
      <c r="I412" s="221"/>
      <c r="J412" s="40"/>
      <c r="K412" s="40"/>
      <c r="L412" s="44"/>
      <c r="M412" s="222"/>
      <c r="N412" s="223"/>
      <c r="O412" s="84"/>
      <c r="P412" s="84"/>
      <c r="Q412" s="84"/>
      <c r="R412" s="84"/>
      <c r="S412" s="84"/>
      <c r="T412" s="85"/>
      <c r="U412" s="38"/>
      <c r="V412" s="38"/>
      <c r="W412" s="38"/>
      <c r="X412" s="38"/>
      <c r="Y412" s="38"/>
      <c r="Z412" s="38"/>
      <c r="AA412" s="38"/>
      <c r="AB412" s="38"/>
      <c r="AC412" s="38"/>
      <c r="AD412" s="38"/>
      <c r="AE412" s="38"/>
      <c r="AT412" s="17" t="s">
        <v>273</v>
      </c>
      <c r="AU412" s="17" t="s">
        <v>76</v>
      </c>
    </row>
    <row r="413" s="2" customFormat="1" ht="21.75" customHeight="1">
      <c r="A413" s="38"/>
      <c r="B413" s="39"/>
      <c r="C413" s="206" t="s">
        <v>1156</v>
      </c>
      <c r="D413" s="206" t="s">
        <v>267</v>
      </c>
      <c r="E413" s="207" t="s">
        <v>1157</v>
      </c>
      <c r="F413" s="208" t="s">
        <v>1147</v>
      </c>
      <c r="G413" s="209" t="s">
        <v>391</v>
      </c>
      <c r="H413" s="210">
        <v>137.32400000000001</v>
      </c>
      <c r="I413" s="211"/>
      <c r="J413" s="212">
        <f>ROUND(I413*H413,2)</f>
        <v>0</v>
      </c>
      <c r="K413" s="208" t="s">
        <v>271</v>
      </c>
      <c r="L413" s="44"/>
      <c r="M413" s="213" t="s">
        <v>19</v>
      </c>
      <c r="N413" s="214" t="s">
        <v>40</v>
      </c>
      <c r="O413" s="84"/>
      <c r="P413" s="215">
        <f>O413*H413</f>
        <v>0</v>
      </c>
      <c r="Q413" s="215">
        <v>3.0000000000000001E-05</v>
      </c>
      <c r="R413" s="215">
        <f>Q413*H413</f>
        <v>0.0041197200000000003</v>
      </c>
      <c r="S413" s="215">
        <v>0</v>
      </c>
      <c r="T413" s="216">
        <f>S413*H413</f>
        <v>0</v>
      </c>
      <c r="U413" s="38"/>
      <c r="V413" s="38"/>
      <c r="W413" s="38"/>
      <c r="X413" s="38"/>
      <c r="Y413" s="38"/>
      <c r="Z413" s="38"/>
      <c r="AA413" s="38"/>
      <c r="AB413" s="38"/>
      <c r="AC413" s="38"/>
      <c r="AD413" s="38"/>
      <c r="AE413" s="38"/>
      <c r="AR413" s="217" t="s">
        <v>265</v>
      </c>
      <c r="AT413" s="217" t="s">
        <v>267</v>
      </c>
      <c r="AU413" s="217" t="s">
        <v>76</v>
      </c>
      <c r="AY413" s="17" t="s">
        <v>266</v>
      </c>
      <c r="BE413" s="218">
        <f>IF(N413="základní",J413,0)</f>
        <v>0</v>
      </c>
      <c r="BF413" s="218">
        <f>IF(N413="snížená",J413,0)</f>
        <v>0</v>
      </c>
      <c r="BG413" s="218">
        <f>IF(N413="zákl. přenesená",J413,0)</f>
        <v>0</v>
      </c>
      <c r="BH413" s="218">
        <f>IF(N413="sníž. přenesená",J413,0)</f>
        <v>0</v>
      </c>
      <c r="BI413" s="218">
        <f>IF(N413="nulová",J413,0)</f>
        <v>0</v>
      </c>
      <c r="BJ413" s="17" t="s">
        <v>76</v>
      </c>
      <c r="BK413" s="218">
        <f>ROUND(I413*H413,2)</f>
        <v>0</v>
      </c>
      <c r="BL413" s="17" t="s">
        <v>265</v>
      </c>
      <c r="BM413" s="217" t="s">
        <v>1158</v>
      </c>
    </row>
    <row r="414" s="2" customFormat="1">
      <c r="A414" s="38"/>
      <c r="B414" s="39"/>
      <c r="C414" s="40"/>
      <c r="D414" s="219" t="s">
        <v>273</v>
      </c>
      <c r="E414" s="40"/>
      <c r="F414" s="220" t="s">
        <v>1159</v>
      </c>
      <c r="G414" s="40"/>
      <c r="H414" s="40"/>
      <c r="I414" s="221"/>
      <c r="J414" s="40"/>
      <c r="K414" s="40"/>
      <c r="L414" s="44"/>
      <c r="M414" s="222"/>
      <c r="N414" s="223"/>
      <c r="O414" s="84"/>
      <c r="P414" s="84"/>
      <c r="Q414" s="84"/>
      <c r="R414" s="84"/>
      <c r="S414" s="84"/>
      <c r="T414" s="85"/>
      <c r="U414" s="38"/>
      <c r="V414" s="38"/>
      <c r="W414" s="38"/>
      <c r="X414" s="38"/>
      <c r="Y414" s="38"/>
      <c r="Z414" s="38"/>
      <c r="AA414" s="38"/>
      <c r="AB414" s="38"/>
      <c r="AC414" s="38"/>
      <c r="AD414" s="38"/>
      <c r="AE414" s="38"/>
      <c r="AT414" s="17" t="s">
        <v>273</v>
      </c>
      <c r="AU414" s="17" t="s">
        <v>76</v>
      </c>
    </row>
    <row r="415" s="12" customFormat="1">
      <c r="A415" s="12"/>
      <c r="B415" s="224"/>
      <c r="C415" s="225"/>
      <c r="D415" s="226" t="s">
        <v>275</v>
      </c>
      <c r="E415" s="227" t="s">
        <v>477</v>
      </c>
      <c r="F415" s="228" t="s">
        <v>1160</v>
      </c>
      <c r="G415" s="225"/>
      <c r="H415" s="229">
        <v>137.32400000000001</v>
      </c>
      <c r="I415" s="230"/>
      <c r="J415" s="225"/>
      <c r="K415" s="225"/>
      <c r="L415" s="231"/>
      <c r="M415" s="236"/>
      <c r="N415" s="237"/>
      <c r="O415" s="237"/>
      <c r="P415" s="237"/>
      <c r="Q415" s="237"/>
      <c r="R415" s="237"/>
      <c r="S415" s="237"/>
      <c r="T415" s="238"/>
      <c r="U415" s="12"/>
      <c r="V415" s="12"/>
      <c r="W415" s="12"/>
      <c r="X415" s="12"/>
      <c r="Y415" s="12"/>
      <c r="Z415" s="12"/>
      <c r="AA415" s="12"/>
      <c r="AB415" s="12"/>
      <c r="AC415" s="12"/>
      <c r="AD415" s="12"/>
      <c r="AE415" s="12"/>
      <c r="AT415" s="235" t="s">
        <v>275</v>
      </c>
      <c r="AU415" s="235" t="s">
        <v>76</v>
      </c>
      <c r="AV415" s="12" t="s">
        <v>78</v>
      </c>
      <c r="AW415" s="12" t="s">
        <v>31</v>
      </c>
      <c r="AX415" s="12" t="s">
        <v>76</v>
      </c>
      <c r="AY415" s="235" t="s">
        <v>266</v>
      </c>
    </row>
    <row r="416" s="2" customFormat="1" ht="16.5" customHeight="1">
      <c r="A416" s="38"/>
      <c r="B416" s="39"/>
      <c r="C416" s="239" t="s">
        <v>1161</v>
      </c>
      <c r="D416" s="239" t="s">
        <v>299</v>
      </c>
      <c r="E416" s="240" t="s">
        <v>1162</v>
      </c>
      <c r="F416" s="241" t="s">
        <v>1163</v>
      </c>
      <c r="G416" s="242" t="s">
        <v>302</v>
      </c>
      <c r="H416" s="243">
        <v>0.217</v>
      </c>
      <c r="I416" s="244"/>
      <c r="J416" s="245">
        <f>ROUND(I416*H416,2)</f>
        <v>0</v>
      </c>
      <c r="K416" s="241" t="s">
        <v>271</v>
      </c>
      <c r="L416" s="246"/>
      <c r="M416" s="247" t="s">
        <v>19</v>
      </c>
      <c r="N416" s="248" t="s">
        <v>40</v>
      </c>
      <c r="O416" s="84"/>
      <c r="P416" s="215">
        <f>O416*H416</f>
        <v>0</v>
      </c>
      <c r="Q416" s="215">
        <v>1</v>
      </c>
      <c r="R416" s="215">
        <f>Q416*H416</f>
        <v>0.217</v>
      </c>
      <c r="S416" s="215">
        <v>0</v>
      </c>
      <c r="T416" s="216">
        <f>S416*H416</f>
        <v>0</v>
      </c>
      <c r="U416" s="38"/>
      <c r="V416" s="38"/>
      <c r="W416" s="38"/>
      <c r="X416" s="38"/>
      <c r="Y416" s="38"/>
      <c r="Z416" s="38"/>
      <c r="AA416" s="38"/>
      <c r="AB416" s="38"/>
      <c r="AC416" s="38"/>
      <c r="AD416" s="38"/>
      <c r="AE416" s="38"/>
      <c r="AR416" s="217" t="s">
        <v>303</v>
      </c>
      <c r="AT416" s="217" t="s">
        <v>299</v>
      </c>
      <c r="AU416" s="217" t="s">
        <v>76</v>
      </c>
      <c r="AY416" s="17" t="s">
        <v>266</v>
      </c>
      <c r="BE416" s="218">
        <f>IF(N416="základní",J416,0)</f>
        <v>0</v>
      </c>
      <c r="BF416" s="218">
        <f>IF(N416="snížená",J416,0)</f>
        <v>0</v>
      </c>
      <c r="BG416" s="218">
        <f>IF(N416="zákl. přenesená",J416,0)</f>
        <v>0</v>
      </c>
      <c r="BH416" s="218">
        <f>IF(N416="sníž. přenesená",J416,0)</f>
        <v>0</v>
      </c>
      <c r="BI416" s="218">
        <f>IF(N416="nulová",J416,0)</f>
        <v>0</v>
      </c>
      <c r="BJ416" s="17" t="s">
        <v>76</v>
      </c>
      <c r="BK416" s="218">
        <f>ROUND(I416*H416,2)</f>
        <v>0</v>
      </c>
      <c r="BL416" s="17" t="s">
        <v>265</v>
      </c>
      <c r="BM416" s="217" t="s">
        <v>1164</v>
      </c>
    </row>
    <row r="417" s="2" customFormat="1">
      <c r="A417" s="38"/>
      <c r="B417" s="39"/>
      <c r="C417" s="40"/>
      <c r="D417" s="219" t="s">
        <v>273</v>
      </c>
      <c r="E417" s="40"/>
      <c r="F417" s="220" t="s">
        <v>1165</v>
      </c>
      <c r="G417" s="40"/>
      <c r="H417" s="40"/>
      <c r="I417" s="221"/>
      <c r="J417" s="40"/>
      <c r="K417" s="40"/>
      <c r="L417" s="44"/>
      <c r="M417" s="222"/>
      <c r="N417" s="223"/>
      <c r="O417" s="84"/>
      <c r="P417" s="84"/>
      <c r="Q417" s="84"/>
      <c r="R417" s="84"/>
      <c r="S417" s="84"/>
      <c r="T417" s="85"/>
      <c r="U417" s="38"/>
      <c r="V417" s="38"/>
      <c r="W417" s="38"/>
      <c r="X417" s="38"/>
      <c r="Y417" s="38"/>
      <c r="Z417" s="38"/>
      <c r="AA417" s="38"/>
      <c r="AB417" s="38"/>
      <c r="AC417" s="38"/>
      <c r="AD417" s="38"/>
      <c r="AE417" s="38"/>
      <c r="AT417" s="17" t="s">
        <v>273</v>
      </c>
      <c r="AU417" s="17" t="s">
        <v>76</v>
      </c>
    </row>
    <row r="418" s="2" customFormat="1" ht="21.75" customHeight="1">
      <c r="A418" s="38"/>
      <c r="B418" s="39"/>
      <c r="C418" s="206" t="s">
        <v>1166</v>
      </c>
      <c r="D418" s="206" t="s">
        <v>267</v>
      </c>
      <c r="E418" s="207" t="s">
        <v>1167</v>
      </c>
      <c r="F418" s="208" t="s">
        <v>1168</v>
      </c>
      <c r="G418" s="209" t="s">
        <v>391</v>
      </c>
      <c r="H418" s="210">
        <v>1292.5820000000001</v>
      </c>
      <c r="I418" s="211"/>
      <c r="J418" s="212">
        <f>ROUND(I418*H418,2)</f>
        <v>0</v>
      </c>
      <c r="K418" s="208" t="s">
        <v>271</v>
      </c>
      <c r="L418" s="44"/>
      <c r="M418" s="213" t="s">
        <v>19</v>
      </c>
      <c r="N418" s="214" t="s">
        <v>40</v>
      </c>
      <c r="O418" s="84"/>
      <c r="P418" s="215">
        <f>O418*H418</f>
        <v>0</v>
      </c>
      <c r="Q418" s="215">
        <v>3.0000000000000001E-05</v>
      </c>
      <c r="R418" s="215">
        <f>Q418*H418</f>
        <v>0.038777460000000007</v>
      </c>
      <c r="S418" s="215">
        <v>0</v>
      </c>
      <c r="T418" s="216">
        <f>S418*H418</f>
        <v>0</v>
      </c>
      <c r="U418" s="38"/>
      <c r="V418" s="38"/>
      <c r="W418" s="38"/>
      <c r="X418" s="38"/>
      <c r="Y418" s="38"/>
      <c r="Z418" s="38"/>
      <c r="AA418" s="38"/>
      <c r="AB418" s="38"/>
      <c r="AC418" s="38"/>
      <c r="AD418" s="38"/>
      <c r="AE418" s="38"/>
      <c r="AR418" s="217" t="s">
        <v>265</v>
      </c>
      <c r="AT418" s="217" t="s">
        <v>267</v>
      </c>
      <c r="AU418" s="217" t="s">
        <v>76</v>
      </c>
      <c r="AY418" s="17" t="s">
        <v>266</v>
      </c>
      <c r="BE418" s="218">
        <f>IF(N418="základní",J418,0)</f>
        <v>0</v>
      </c>
      <c r="BF418" s="218">
        <f>IF(N418="snížená",J418,0)</f>
        <v>0</v>
      </c>
      <c r="BG418" s="218">
        <f>IF(N418="zákl. přenesená",J418,0)</f>
        <v>0</v>
      </c>
      <c r="BH418" s="218">
        <f>IF(N418="sníž. přenesená",J418,0)</f>
        <v>0</v>
      </c>
      <c r="BI418" s="218">
        <f>IF(N418="nulová",J418,0)</f>
        <v>0</v>
      </c>
      <c r="BJ418" s="17" t="s">
        <v>76</v>
      </c>
      <c r="BK418" s="218">
        <f>ROUND(I418*H418,2)</f>
        <v>0</v>
      </c>
      <c r="BL418" s="17" t="s">
        <v>265</v>
      </c>
      <c r="BM418" s="217" t="s">
        <v>1169</v>
      </c>
    </row>
    <row r="419" s="2" customFormat="1">
      <c r="A419" s="38"/>
      <c r="B419" s="39"/>
      <c r="C419" s="40"/>
      <c r="D419" s="219" t="s">
        <v>273</v>
      </c>
      <c r="E419" s="40"/>
      <c r="F419" s="220" t="s">
        <v>1170</v>
      </c>
      <c r="G419" s="40"/>
      <c r="H419" s="40"/>
      <c r="I419" s="221"/>
      <c r="J419" s="40"/>
      <c r="K419" s="40"/>
      <c r="L419" s="44"/>
      <c r="M419" s="222"/>
      <c r="N419" s="223"/>
      <c r="O419" s="84"/>
      <c r="P419" s="84"/>
      <c r="Q419" s="84"/>
      <c r="R419" s="84"/>
      <c r="S419" s="84"/>
      <c r="T419" s="85"/>
      <c r="U419" s="38"/>
      <c r="V419" s="38"/>
      <c r="W419" s="38"/>
      <c r="X419" s="38"/>
      <c r="Y419" s="38"/>
      <c r="Z419" s="38"/>
      <c r="AA419" s="38"/>
      <c r="AB419" s="38"/>
      <c r="AC419" s="38"/>
      <c r="AD419" s="38"/>
      <c r="AE419" s="38"/>
      <c r="AT419" s="17" t="s">
        <v>273</v>
      </c>
      <c r="AU419" s="17" t="s">
        <v>76</v>
      </c>
    </row>
    <row r="420" s="13" customFormat="1">
      <c r="A420" s="13"/>
      <c r="B420" s="251"/>
      <c r="C420" s="252"/>
      <c r="D420" s="226" t="s">
        <v>275</v>
      </c>
      <c r="E420" s="253" t="s">
        <v>19</v>
      </c>
      <c r="F420" s="254" t="s">
        <v>1171</v>
      </c>
      <c r="G420" s="252"/>
      <c r="H420" s="253" t="s">
        <v>19</v>
      </c>
      <c r="I420" s="255"/>
      <c r="J420" s="252"/>
      <c r="K420" s="252"/>
      <c r="L420" s="256"/>
      <c r="M420" s="257"/>
      <c r="N420" s="258"/>
      <c r="O420" s="258"/>
      <c r="P420" s="258"/>
      <c r="Q420" s="258"/>
      <c r="R420" s="258"/>
      <c r="S420" s="258"/>
      <c r="T420" s="259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T420" s="260" t="s">
        <v>275</v>
      </c>
      <c r="AU420" s="260" t="s">
        <v>76</v>
      </c>
      <c r="AV420" s="13" t="s">
        <v>76</v>
      </c>
      <c r="AW420" s="13" t="s">
        <v>31</v>
      </c>
      <c r="AX420" s="13" t="s">
        <v>69</v>
      </c>
      <c r="AY420" s="260" t="s">
        <v>266</v>
      </c>
    </row>
    <row r="421" s="13" customFormat="1">
      <c r="A421" s="13"/>
      <c r="B421" s="251"/>
      <c r="C421" s="252"/>
      <c r="D421" s="226" t="s">
        <v>275</v>
      </c>
      <c r="E421" s="253" t="s">
        <v>19</v>
      </c>
      <c r="F421" s="254" t="s">
        <v>1172</v>
      </c>
      <c r="G421" s="252"/>
      <c r="H421" s="253" t="s">
        <v>19</v>
      </c>
      <c r="I421" s="255"/>
      <c r="J421" s="252"/>
      <c r="K421" s="252"/>
      <c r="L421" s="256"/>
      <c r="M421" s="257"/>
      <c r="N421" s="258"/>
      <c r="O421" s="258"/>
      <c r="P421" s="258"/>
      <c r="Q421" s="258"/>
      <c r="R421" s="258"/>
      <c r="S421" s="258"/>
      <c r="T421" s="259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T421" s="260" t="s">
        <v>275</v>
      </c>
      <c r="AU421" s="260" t="s">
        <v>76</v>
      </c>
      <c r="AV421" s="13" t="s">
        <v>76</v>
      </c>
      <c r="AW421" s="13" t="s">
        <v>31</v>
      </c>
      <c r="AX421" s="13" t="s">
        <v>69</v>
      </c>
      <c r="AY421" s="260" t="s">
        <v>266</v>
      </c>
    </row>
    <row r="422" s="12" customFormat="1">
      <c r="A422" s="12"/>
      <c r="B422" s="224"/>
      <c r="C422" s="225"/>
      <c r="D422" s="226" t="s">
        <v>275</v>
      </c>
      <c r="E422" s="227" t="s">
        <v>479</v>
      </c>
      <c r="F422" s="228" t="s">
        <v>1173</v>
      </c>
      <c r="G422" s="225"/>
      <c r="H422" s="229">
        <v>235.89400000000001</v>
      </c>
      <c r="I422" s="230"/>
      <c r="J422" s="225"/>
      <c r="K422" s="225"/>
      <c r="L422" s="231"/>
      <c r="M422" s="236"/>
      <c r="N422" s="237"/>
      <c r="O422" s="237"/>
      <c r="P422" s="237"/>
      <c r="Q422" s="237"/>
      <c r="R422" s="237"/>
      <c r="S422" s="237"/>
      <c r="T422" s="238"/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T422" s="235" t="s">
        <v>275</v>
      </c>
      <c r="AU422" s="235" t="s">
        <v>76</v>
      </c>
      <c r="AV422" s="12" t="s">
        <v>78</v>
      </c>
      <c r="AW422" s="12" t="s">
        <v>31</v>
      </c>
      <c r="AX422" s="12" t="s">
        <v>69</v>
      </c>
      <c r="AY422" s="235" t="s">
        <v>266</v>
      </c>
    </row>
    <row r="423" s="12" customFormat="1">
      <c r="A423" s="12"/>
      <c r="B423" s="224"/>
      <c r="C423" s="225"/>
      <c r="D423" s="226" t="s">
        <v>275</v>
      </c>
      <c r="E423" s="227" t="s">
        <v>481</v>
      </c>
      <c r="F423" s="228" t="s">
        <v>1174</v>
      </c>
      <c r="G423" s="225"/>
      <c r="H423" s="229">
        <v>419.20800000000003</v>
      </c>
      <c r="I423" s="230"/>
      <c r="J423" s="225"/>
      <c r="K423" s="225"/>
      <c r="L423" s="231"/>
      <c r="M423" s="236"/>
      <c r="N423" s="237"/>
      <c r="O423" s="237"/>
      <c r="P423" s="237"/>
      <c r="Q423" s="237"/>
      <c r="R423" s="237"/>
      <c r="S423" s="237"/>
      <c r="T423" s="238"/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T423" s="235" t="s">
        <v>275</v>
      </c>
      <c r="AU423" s="235" t="s">
        <v>76</v>
      </c>
      <c r="AV423" s="12" t="s">
        <v>78</v>
      </c>
      <c r="AW423" s="12" t="s">
        <v>31</v>
      </c>
      <c r="AX423" s="12" t="s">
        <v>69</v>
      </c>
      <c r="AY423" s="235" t="s">
        <v>266</v>
      </c>
    </row>
    <row r="424" s="12" customFormat="1">
      <c r="A424" s="12"/>
      <c r="B424" s="224"/>
      <c r="C424" s="225"/>
      <c r="D424" s="226" t="s">
        <v>275</v>
      </c>
      <c r="E424" s="227" t="s">
        <v>483</v>
      </c>
      <c r="F424" s="228" t="s">
        <v>1175</v>
      </c>
      <c r="G424" s="225"/>
      <c r="H424" s="229">
        <v>88.760000000000005</v>
      </c>
      <c r="I424" s="230"/>
      <c r="J424" s="225"/>
      <c r="K424" s="225"/>
      <c r="L424" s="231"/>
      <c r="M424" s="236"/>
      <c r="N424" s="237"/>
      <c r="O424" s="237"/>
      <c r="P424" s="237"/>
      <c r="Q424" s="237"/>
      <c r="R424" s="237"/>
      <c r="S424" s="237"/>
      <c r="T424" s="238"/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T424" s="235" t="s">
        <v>275</v>
      </c>
      <c r="AU424" s="235" t="s">
        <v>76</v>
      </c>
      <c r="AV424" s="12" t="s">
        <v>78</v>
      </c>
      <c r="AW424" s="12" t="s">
        <v>31</v>
      </c>
      <c r="AX424" s="12" t="s">
        <v>69</v>
      </c>
      <c r="AY424" s="235" t="s">
        <v>266</v>
      </c>
    </row>
    <row r="425" s="12" customFormat="1">
      <c r="A425" s="12"/>
      <c r="B425" s="224"/>
      <c r="C425" s="225"/>
      <c r="D425" s="226" t="s">
        <v>275</v>
      </c>
      <c r="E425" s="227" t="s">
        <v>485</v>
      </c>
      <c r="F425" s="228" t="s">
        <v>1176</v>
      </c>
      <c r="G425" s="225"/>
      <c r="H425" s="229">
        <v>179.005</v>
      </c>
      <c r="I425" s="230"/>
      <c r="J425" s="225"/>
      <c r="K425" s="225"/>
      <c r="L425" s="231"/>
      <c r="M425" s="236"/>
      <c r="N425" s="237"/>
      <c r="O425" s="237"/>
      <c r="P425" s="237"/>
      <c r="Q425" s="237"/>
      <c r="R425" s="237"/>
      <c r="S425" s="237"/>
      <c r="T425" s="238"/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T425" s="235" t="s">
        <v>275</v>
      </c>
      <c r="AU425" s="235" t="s">
        <v>76</v>
      </c>
      <c r="AV425" s="12" t="s">
        <v>78</v>
      </c>
      <c r="AW425" s="12" t="s">
        <v>31</v>
      </c>
      <c r="AX425" s="12" t="s">
        <v>69</v>
      </c>
      <c r="AY425" s="235" t="s">
        <v>266</v>
      </c>
    </row>
    <row r="426" s="13" customFormat="1">
      <c r="A426" s="13"/>
      <c r="B426" s="251"/>
      <c r="C426" s="252"/>
      <c r="D426" s="226" t="s">
        <v>275</v>
      </c>
      <c r="E426" s="253" t="s">
        <v>19</v>
      </c>
      <c r="F426" s="254" t="s">
        <v>1177</v>
      </c>
      <c r="G426" s="252"/>
      <c r="H426" s="253" t="s">
        <v>19</v>
      </c>
      <c r="I426" s="255"/>
      <c r="J426" s="252"/>
      <c r="K426" s="252"/>
      <c r="L426" s="256"/>
      <c r="M426" s="257"/>
      <c r="N426" s="258"/>
      <c r="O426" s="258"/>
      <c r="P426" s="258"/>
      <c r="Q426" s="258"/>
      <c r="R426" s="258"/>
      <c r="S426" s="258"/>
      <c r="T426" s="259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T426" s="260" t="s">
        <v>275</v>
      </c>
      <c r="AU426" s="260" t="s">
        <v>76</v>
      </c>
      <c r="AV426" s="13" t="s">
        <v>76</v>
      </c>
      <c r="AW426" s="13" t="s">
        <v>31</v>
      </c>
      <c r="AX426" s="13" t="s">
        <v>69</v>
      </c>
      <c r="AY426" s="260" t="s">
        <v>266</v>
      </c>
    </row>
    <row r="427" s="12" customFormat="1">
      <c r="A427" s="12"/>
      <c r="B427" s="224"/>
      <c r="C427" s="225"/>
      <c r="D427" s="226" t="s">
        <v>275</v>
      </c>
      <c r="E427" s="227" t="s">
        <v>487</v>
      </c>
      <c r="F427" s="228" t="s">
        <v>1178</v>
      </c>
      <c r="G427" s="225"/>
      <c r="H427" s="229">
        <v>31.32</v>
      </c>
      <c r="I427" s="230"/>
      <c r="J427" s="225"/>
      <c r="K427" s="225"/>
      <c r="L427" s="231"/>
      <c r="M427" s="236"/>
      <c r="N427" s="237"/>
      <c r="O427" s="237"/>
      <c r="P427" s="237"/>
      <c r="Q427" s="237"/>
      <c r="R427" s="237"/>
      <c r="S427" s="237"/>
      <c r="T427" s="238"/>
      <c r="U427" s="12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  <c r="AT427" s="235" t="s">
        <v>275</v>
      </c>
      <c r="AU427" s="235" t="s">
        <v>76</v>
      </c>
      <c r="AV427" s="12" t="s">
        <v>78</v>
      </c>
      <c r="AW427" s="12" t="s">
        <v>31</v>
      </c>
      <c r="AX427" s="12" t="s">
        <v>69</v>
      </c>
      <c r="AY427" s="235" t="s">
        <v>266</v>
      </c>
    </row>
    <row r="428" s="12" customFormat="1">
      <c r="A428" s="12"/>
      <c r="B428" s="224"/>
      <c r="C428" s="225"/>
      <c r="D428" s="226" t="s">
        <v>275</v>
      </c>
      <c r="E428" s="227" t="s">
        <v>489</v>
      </c>
      <c r="F428" s="228" t="s">
        <v>1179</v>
      </c>
      <c r="G428" s="225"/>
      <c r="H428" s="229">
        <v>274.68000000000001</v>
      </c>
      <c r="I428" s="230"/>
      <c r="J428" s="225"/>
      <c r="K428" s="225"/>
      <c r="L428" s="231"/>
      <c r="M428" s="236"/>
      <c r="N428" s="237"/>
      <c r="O428" s="237"/>
      <c r="P428" s="237"/>
      <c r="Q428" s="237"/>
      <c r="R428" s="237"/>
      <c r="S428" s="237"/>
      <c r="T428" s="238"/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T428" s="235" t="s">
        <v>275</v>
      </c>
      <c r="AU428" s="235" t="s">
        <v>76</v>
      </c>
      <c r="AV428" s="12" t="s">
        <v>78</v>
      </c>
      <c r="AW428" s="12" t="s">
        <v>31</v>
      </c>
      <c r="AX428" s="12" t="s">
        <v>69</v>
      </c>
      <c r="AY428" s="235" t="s">
        <v>266</v>
      </c>
    </row>
    <row r="429" s="12" customFormat="1">
      <c r="A429" s="12"/>
      <c r="B429" s="224"/>
      <c r="C429" s="225"/>
      <c r="D429" s="226" t="s">
        <v>275</v>
      </c>
      <c r="E429" s="227" t="s">
        <v>491</v>
      </c>
      <c r="F429" s="228" t="s">
        <v>1180</v>
      </c>
      <c r="G429" s="225"/>
      <c r="H429" s="229">
        <v>63.715000000000003</v>
      </c>
      <c r="I429" s="230"/>
      <c r="J429" s="225"/>
      <c r="K429" s="225"/>
      <c r="L429" s="231"/>
      <c r="M429" s="236"/>
      <c r="N429" s="237"/>
      <c r="O429" s="237"/>
      <c r="P429" s="237"/>
      <c r="Q429" s="237"/>
      <c r="R429" s="237"/>
      <c r="S429" s="237"/>
      <c r="T429" s="238"/>
      <c r="U429" s="12"/>
      <c r="V429" s="12"/>
      <c r="W429" s="12"/>
      <c r="X429" s="12"/>
      <c r="Y429" s="12"/>
      <c r="Z429" s="12"/>
      <c r="AA429" s="12"/>
      <c r="AB429" s="12"/>
      <c r="AC429" s="12"/>
      <c r="AD429" s="12"/>
      <c r="AE429" s="12"/>
      <c r="AT429" s="235" t="s">
        <v>275</v>
      </c>
      <c r="AU429" s="235" t="s">
        <v>76</v>
      </c>
      <c r="AV429" s="12" t="s">
        <v>78</v>
      </c>
      <c r="AW429" s="12" t="s">
        <v>31</v>
      </c>
      <c r="AX429" s="12" t="s">
        <v>69</v>
      </c>
      <c r="AY429" s="235" t="s">
        <v>266</v>
      </c>
    </row>
    <row r="430" s="12" customFormat="1">
      <c r="A430" s="12"/>
      <c r="B430" s="224"/>
      <c r="C430" s="225"/>
      <c r="D430" s="226" t="s">
        <v>275</v>
      </c>
      <c r="E430" s="227" t="s">
        <v>1181</v>
      </c>
      <c r="F430" s="228" t="s">
        <v>1182</v>
      </c>
      <c r="G430" s="225"/>
      <c r="H430" s="229">
        <v>1292.5820000000001</v>
      </c>
      <c r="I430" s="230"/>
      <c r="J430" s="225"/>
      <c r="K430" s="225"/>
      <c r="L430" s="231"/>
      <c r="M430" s="236"/>
      <c r="N430" s="237"/>
      <c r="O430" s="237"/>
      <c r="P430" s="237"/>
      <c r="Q430" s="237"/>
      <c r="R430" s="237"/>
      <c r="S430" s="237"/>
      <c r="T430" s="238"/>
      <c r="U430" s="12"/>
      <c r="V430" s="12"/>
      <c r="W430" s="12"/>
      <c r="X430" s="12"/>
      <c r="Y430" s="12"/>
      <c r="Z430" s="12"/>
      <c r="AA430" s="12"/>
      <c r="AB430" s="12"/>
      <c r="AC430" s="12"/>
      <c r="AD430" s="12"/>
      <c r="AE430" s="12"/>
      <c r="AT430" s="235" t="s">
        <v>275</v>
      </c>
      <c r="AU430" s="235" t="s">
        <v>76</v>
      </c>
      <c r="AV430" s="12" t="s">
        <v>78</v>
      </c>
      <c r="AW430" s="12" t="s">
        <v>31</v>
      </c>
      <c r="AX430" s="12" t="s">
        <v>76</v>
      </c>
      <c r="AY430" s="235" t="s">
        <v>266</v>
      </c>
    </row>
    <row r="431" s="2" customFormat="1" ht="16.5" customHeight="1">
      <c r="A431" s="38"/>
      <c r="B431" s="39"/>
      <c r="C431" s="239" t="s">
        <v>1183</v>
      </c>
      <c r="D431" s="239" t="s">
        <v>299</v>
      </c>
      <c r="E431" s="240" t="s">
        <v>1184</v>
      </c>
      <c r="F431" s="241" t="s">
        <v>1153</v>
      </c>
      <c r="G431" s="242" t="s">
        <v>302</v>
      </c>
      <c r="H431" s="243">
        <v>2.4169999999999998</v>
      </c>
      <c r="I431" s="244"/>
      <c r="J431" s="245">
        <f>ROUND(I431*H431,2)</f>
        <v>0</v>
      </c>
      <c r="K431" s="241" t="s">
        <v>271</v>
      </c>
      <c r="L431" s="246"/>
      <c r="M431" s="247" t="s">
        <v>19</v>
      </c>
      <c r="N431" s="248" t="s">
        <v>40</v>
      </c>
      <c r="O431" s="84"/>
      <c r="P431" s="215">
        <f>O431*H431</f>
        <v>0</v>
      </c>
      <c r="Q431" s="215">
        <v>1</v>
      </c>
      <c r="R431" s="215">
        <f>Q431*H431</f>
        <v>2.4169999999999998</v>
      </c>
      <c r="S431" s="215">
        <v>0</v>
      </c>
      <c r="T431" s="216">
        <f>S431*H431</f>
        <v>0</v>
      </c>
      <c r="U431" s="38"/>
      <c r="V431" s="38"/>
      <c r="W431" s="38"/>
      <c r="X431" s="38"/>
      <c r="Y431" s="38"/>
      <c r="Z431" s="38"/>
      <c r="AA431" s="38"/>
      <c r="AB431" s="38"/>
      <c r="AC431" s="38"/>
      <c r="AD431" s="38"/>
      <c r="AE431" s="38"/>
      <c r="AR431" s="217" t="s">
        <v>303</v>
      </c>
      <c r="AT431" s="217" t="s">
        <v>299</v>
      </c>
      <c r="AU431" s="217" t="s">
        <v>76</v>
      </c>
      <c r="AY431" s="17" t="s">
        <v>266</v>
      </c>
      <c r="BE431" s="218">
        <f>IF(N431="základní",J431,0)</f>
        <v>0</v>
      </c>
      <c r="BF431" s="218">
        <f>IF(N431="snížená",J431,0)</f>
        <v>0</v>
      </c>
      <c r="BG431" s="218">
        <f>IF(N431="zákl. přenesená",J431,0)</f>
        <v>0</v>
      </c>
      <c r="BH431" s="218">
        <f>IF(N431="sníž. přenesená",J431,0)</f>
        <v>0</v>
      </c>
      <c r="BI431" s="218">
        <f>IF(N431="nulová",J431,0)</f>
        <v>0</v>
      </c>
      <c r="BJ431" s="17" t="s">
        <v>76</v>
      </c>
      <c r="BK431" s="218">
        <f>ROUND(I431*H431,2)</f>
        <v>0</v>
      </c>
      <c r="BL431" s="17" t="s">
        <v>265</v>
      </c>
      <c r="BM431" s="217" t="s">
        <v>1185</v>
      </c>
    </row>
    <row r="432" s="2" customFormat="1">
      <c r="A432" s="38"/>
      <c r="B432" s="39"/>
      <c r="C432" s="40"/>
      <c r="D432" s="219" t="s">
        <v>273</v>
      </c>
      <c r="E432" s="40"/>
      <c r="F432" s="220" t="s">
        <v>1186</v>
      </c>
      <c r="G432" s="40"/>
      <c r="H432" s="40"/>
      <c r="I432" s="221"/>
      <c r="J432" s="40"/>
      <c r="K432" s="40"/>
      <c r="L432" s="44"/>
      <c r="M432" s="222"/>
      <c r="N432" s="223"/>
      <c r="O432" s="84"/>
      <c r="P432" s="84"/>
      <c r="Q432" s="84"/>
      <c r="R432" s="84"/>
      <c r="S432" s="84"/>
      <c r="T432" s="85"/>
      <c r="U432" s="38"/>
      <c r="V432" s="38"/>
      <c r="W432" s="38"/>
      <c r="X432" s="38"/>
      <c r="Y432" s="38"/>
      <c r="Z432" s="38"/>
      <c r="AA432" s="38"/>
      <c r="AB432" s="38"/>
      <c r="AC432" s="38"/>
      <c r="AD432" s="38"/>
      <c r="AE432" s="38"/>
      <c r="AT432" s="17" t="s">
        <v>273</v>
      </c>
      <c r="AU432" s="17" t="s">
        <v>76</v>
      </c>
    </row>
    <row r="433" s="2" customFormat="1" ht="21.75" customHeight="1">
      <c r="A433" s="38"/>
      <c r="B433" s="39"/>
      <c r="C433" s="206" t="s">
        <v>1187</v>
      </c>
      <c r="D433" s="206" t="s">
        <v>267</v>
      </c>
      <c r="E433" s="207" t="s">
        <v>1188</v>
      </c>
      <c r="F433" s="208" t="s">
        <v>1168</v>
      </c>
      <c r="G433" s="209" t="s">
        <v>391</v>
      </c>
      <c r="H433" s="210">
        <v>1845.7339999999999</v>
      </c>
      <c r="I433" s="211"/>
      <c r="J433" s="212">
        <f>ROUND(I433*H433,2)</f>
        <v>0</v>
      </c>
      <c r="K433" s="208" t="s">
        <v>271</v>
      </c>
      <c r="L433" s="44"/>
      <c r="M433" s="213" t="s">
        <v>19</v>
      </c>
      <c r="N433" s="214" t="s">
        <v>40</v>
      </c>
      <c r="O433" s="84"/>
      <c r="P433" s="215">
        <f>O433*H433</f>
        <v>0</v>
      </c>
      <c r="Q433" s="215">
        <v>3.0000000000000001E-05</v>
      </c>
      <c r="R433" s="215">
        <f>Q433*H433</f>
        <v>0.055372020000000001</v>
      </c>
      <c r="S433" s="215">
        <v>0</v>
      </c>
      <c r="T433" s="216">
        <f>S433*H433</f>
        <v>0</v>
      </c>
      <c r="U433" s="38"/>
      <c r="V433" s="38"/>
      <c r="W433" s="38"/>
      <c r="X433" s="38"/>
      <c r="Y433" s="38"/>
      <c r="Z433" s="38"/>
      <c r="AA433" s="38"/>
      <c r="AB433" s="38"/>
      <c r="AC433" s="38"/>
      <c r="AD433" s="38"/>
      <c r="AE433" s="38"/>
      <c r="AR433" s="217" t="s">
        <v>265</v>
      </c>
      <c r="AT433" s="217" t="s">
        <v>267</v>
      </c>
      <c r="AU433" s="217" t="s">
        <v>76</v>
      </c>
      <c r="AY433" s="17" t="s">
        <v>266</v>
      </c>
      <c r="BE433" s="218">
        <f>IF(N433="základní",J433,0)</f>
        <v>0</v>
      </c>
      <c r="BF433" s="218">
        <f>IF(N433="snížená",J433,0)</f>
        <v>0</v>
      </c>
      <c r="BG433" s="218">
        <f>IF(N433="zákl. přenesená",J433,0)</f>
        <v>0</v>
      </c>
      <c r="BH433" s="218">
        <f>IF(N433="sníž. přenesená",J433,0)</f>
        <v>0</v>
      </c>
      <c r="BI433" s="218">
        <f>IF(N433="nulová",J433,0)</f>
        <v>0</v>
      </c>
      <c r="BJ433" s="17" t="s">
        <v>76</v>
      </c>
      <c r="BK433" s="218">
        <f>ROUND(I433*H433,2)</f>
        <v>0</v>
      </c>
      <c r="BL433" s="17" t="s">
        <v>265</v>
      </c>
      <c r="BM433" s="217" t="s">
        <v>1189</v>
      </c>
    </row>
    <row r="434" s="2" customFormat="1">
      <c r="A434" s="38"/>
      <c r="B434" s="39"/>
      <c r="C434" s="40"/>
      <c r="D434" s="219" t="s">
        <v>273</v>
      </c>
      <c r="E434" s="40"/>
      <c r="F434" s="220" t="s">
        <v>1190</v>
      </c>
      <c r="G434" s="40"/>
      <c r="H434" s="40"/>
      <c r="I434" s="221"/>
      <c r="J434" s="40"/>
      <c r="K434" s="40"/>
      <c r="L434" s="44"/>
      <c r="M434" s="222"/>
      <c r="N434" s="223"/>
      <c r="O434" s="84"/>
      <c r="P434" s="84"/>
      <c r="Q434" s="84"/>
      <c r="R434" s="84"/>
      <c r="S434" s="84"/>
      <c r="T434" s="85"/>
      <c r="U434" s="38"/>
      <c r="V434" s="38"/>
      <c r="W434" s="38"/>
      <c r="X434" s="38"/>
      <c r="Y434" s="38"/>
      <c r="Z434" s="38"/>
      <c r="AA434" s="38"/>
      <c r="AB434" s="38"/>
      <c r="AC434" s="38"/>
      <c r="AD434" s="38"/>
      <c r="AE434" s="38"/>
      <c r="AT434" s="17" t="s">
        <v>273</v>
      </c>
      <c r="AU434" s="17" t="s">
        <v>76</v>
      </c>
    </row>
    <row r="435" s="13" customFormat="1">
      <c r="A435" s="13"/>
      <c r="B435" s="251"/>
      <c r="C435" s="252"/>
      <c r="D435" s="226" t="s">
        <v>275</v>
      </c>
      <c r="E435" s="253" t="s">
        <v>19</v>
      </c>
      <c r="F435" s="254" t="s">
        <v>1171</v>
      </c>
      <c r="G435" s="252"/>
      <c r="H435" s="253" t="s">
        <v>19</v>
      </c>
      <c r="I435" s="255"/>
      <c r="J435" s="252"/>
      <c r="K435" s="252"/>
      <c r="L435" s="256"/>
      <c r="M435" s="257"/>
      <c r="N435" s="258"/>
      <c r="O435" s="258"/>
      <c r="P435" s="258"/>
      <c r="Q435" s="258"/>
      <c r="R435" s="258"/>
      <c r="S435" s="258"/>
      <c r="T435" s="259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T435" s="260" t="s">
        <v>275</v>
      </c>
      <c r="AU435" s="260" t="s">
        <v>76</v>
      </c>
      <c r="AV435" s="13" t="s">
        <v>76</v>
      </c>
      <c r="AW435" s="13" t="s">
        <v>31</v>
      </c>
      <c r="AX435" s="13" t="s">
        <v>69</v>
      </c>
      <c r="AY435" s="260" t="s">
        <v>266</v>
      </c>
    </row>
    <row r="436" s="13" customFormat="1">
      <c r="A436" s="13"/>
      <c r="B436" s="251"/>
      <c r="C436" s="252"/>
      <c r="D436" s="226" t="s">
        <v>275</v>
      </c>
      <c r="E436" s="253" t="s">
        <v>19</v>
      </c>
      <c r="F436" s="254" t="s">
        <v>1191</v>
      </c>
      <c r="G436" s="252"/>
      <c r="H436" s="253" t="s">
        <v>19</v>
      </c>
      <c r="I436" s="255"/>
      <c r="J436" s="252"/>
      <c r="K436" s="252"/>
      <c r="L436" s="256"/>
      <c r="M436" s="257"/>
      <c r="N436" s="258"/>
      <c r="O436" s="258"/>
      <c r="P436" s="258"/>
      <c r="Q436" s="258"/>
      <c r="R436" s="258"/>
      <c r="S436" s="258"/>
      <c r="T436" s="259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T436" s="260" t="s">
        <v>275</v>
      </c>
      <c r="AU436" s="260" t="s">
        <v>76</v>
      </c>
      <c r="AV436" s="13" t="s">
        <v>76</v>
      </c>
      <c r="AW436" s="13" t="s">
        <v>31</v>
      </c>
      <c r="AX436" s="13" t="s">
        <v>69</v>
      </c>
      <c r="AY436" s="260" t="s">
        <v>266</v>
      </c>
    </row>
    <row r="437" s="12" customFormat="1">
      <c r="A437" s="12"/>
      <c r="B437" s="224"/>
      <c r="C437" s="225"/>
      <c r="D437" s="226" t="s">
        <v>275</v>
      </c>
      <c r="E437" s="227" t="s">
        <v>1192</v>
      </c>
      <c r="F437" s="228" t="s">
        <v>1193</v>
      </c>
      <c r="G437" s="225"/>
      <c r="H437" s="229">
        <v>471.78800000000001</v>
      </c>
      <c r="I437" s="230"/>
      <c r="J437" s="225"/>
      <c r="K437" s="225"/>
      <c r="L437" s="231"/>
      <c r="M437" s="236"/>
      <c r="N437" s="237"/>
      <c r="O437" s="237"/>
      <c r="P437" s="237"/>
      <c r="Q437" s="237"/>
      <c r="R437" s="237"/>
      <c r="S437" s="237"/>
      <c r="T437" s="238"/>
      <c r="U437" s="12"/>
      <c r="V437" s="12"/>
      <c r="W437" s="12"/>
      <c r="X437" s="12"/>
      <c r="Y437" s="12"/>
      <c r="Z437" s="12"/>
      <c r="AA437" s="12"/>
      <c r="AB437" s="12"/>
      <c r="AC437" s="12"/>
      <c r="AD437" s="12"/>
      <c r="AE437" s="12"/>
      <c r="AT437" s="235" t="s">
        <v>275</v>
      </c>
      <c r="AU437" s="235" t="s">
        <v>76</v>
      </c>
      <c r="AV437" s="12" t="s">
        <v>78</v>
      </c>
      <c r="AW437" s="12" t="s">
        <v>31</v>
      </c>
      <c r="AX437" s="12" t="s">
        <v>69</v>
      </c>
      <c r="AY437" s="235" t="s">
        <v>266</v>
      </c>
    </row>
    <row r="438" s="12" customFormat="1">
      <c r="A438" s="12"/>
      <c r="B438" s="224"/>
      <c r="C438" s="225"/>
      <c r="D438" s="226" t="s">
        <v>275</v>
      </c>
      <c r="E438" s="227" t="s">
        <v>493</v>
      </c>
      <c r="F438" s="228" t="s">
        <v>1194</v>
      </c>
      <c r="G438" s="225"/>
      <c r="H438" s="229">
        <v>838.41600000000005</v>
      </c>
      <c r="I438" s="230"/>
      <c r="J438" s="225"/>
      <c r="K438" s="225"/>
      <c r="L438" s="231"/>
      <c r="M438" s="236"/>
      <c r="N438" s="237"/>
      <c r="O438" s="237"/>
      <c r="P438" s="237"/>
      <c r="Q438" s="237"/>
      <c r="R438" s="237"/>
      <c r="S438" s="237"/>
      <c r="T438" s="238"/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2"/>
      <c r="AT438" s="235" t="s">
        <v>275</v>
      </c>
      <c r="AU438" s="235" t="s">
        <v>76</v>
      </c>
      <c r="AV438" s="12" t="s">
        <v>78</v>
      </c>
      <c r="AW438" s="12" t="s">
        <v>31</v>
      </c>
      <c r="AX438" s="12" t="s">
        <v>69</v>
      </c>
      <c r="AY438" s="235" t="s">
        <v>266</v>
      </c>
    </row>
    <row r="439" s="12" customFormat="1">
      <c r="A439" s="12"/>
      <c r="B439" s="224"/>
      <c r="C439" s="225"/>
      <c r="D439" s="226" t="s">
        <v>275</v>
      </c>
      <c r="E439" s="227" t="s">
        <v>495</v>
      </c>
      <c r="F439" s="228" t="s">
        <v>1195</v>
      </c>
      <c r="G439" s="225"/>
      <c r="H439" s="229">
        <v>177.52000000000001</v>
      </c>
      <c r="I439" s="230"/>
      <c r="J439" s="225"/>
      <c r="K439" s="225"/>
      <c r="L439" s="231"/>
      <c r="M439" s="236"/>
      <c r="N439" s="237"/>
      <c r="O439" s="237"/>
      <c r="P439" s="237"/>
      <c r="Q439" s="237"/>
      <c r="R439" s="237"/>
      <c r="S439" s="237"/>
      <c r="T439" s="238"/>
      <c r="U439" s="12"/>
      <c r="V439" s="12"/>
      <c r="W439" s="12"/>
      <c r="X439" s="12"/>
      <c r="Y439" s="12"/>
      <c r="Z439" s="12"/>
      <c r="AA439" s="12"/>
      <c r="AB439" s="12"/>
      <c r="AC439" s="12"/>
      <c r="AD439" s="12"/>
      <c r="AE439" s="12"/>
      <c r="AT439" s="235" t="s">
        <v>275</v>
      </c>
      <c r="AU439" s="235" t="s">
        <v>76</v>
      </c>
      <c r="AV439" s="12" t="s">
        <v>78</v>
      </c>
      <c r="AW439" s="12" t="s">
        <v>31</v>
      </c>
      <c r="AX439" s="12" t="s">
        <v>69</v>
      </c>
      <c r="AY439" s="235" t="s">
        <v>266</v>
      </c>
    </row>
    <row r="440" s="12" customFormat="1">
      <c r="A440" s="12"/>
      <c r="B440" s="224"/>
      <c r="C440" s="225"/>
      <c r="D440" s="226" t="s">
        <v>275</v>
      </c>
      <c r="E440" s="227" t="s">
        <v>497</v>
      </c>
      <c r="F440" s="228" t="s">
        <v>1196</v>
      </c>
      <c r="G440" s="225"/>
      <c r="H440" s="229">
        <v>358.00999999999999</v>
      </c>
      <c r="I440" s="230"/>
      <c r="J440" s="225"/>
      <c r="K440" s="225"/>
      <c r="L440" s="231"/>
      <c r="M440" s="236"/>
      <c r="N440" s="237"/>
      <c r="O440" s="237"/>
      <c r="P440" s="237"/>
      <c r="Q440" s="237"/>
      <c r="R440" s="237"/>
      <c r="S440" s="237"/>
      <c r="T440" s="238"/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  <c r="AT440" s="235" t="s">
        <v>275</v>
      </c>
      <c r="AU440" s="235" t="s">
        <v>76</v>
      </c>
      <c r="AV440" s="12" t="s">
        <v>78</v>
      </c>
      <c r="AW440" s="12" t="s">
        <v>31</v>
      </c>
      <c r="AX440" s="12" t="s">
        <v>69</v>
      </c>
      <c r="AY440" s="235" t="s">
        <v>266</v>
      </c>
    </row>
    <row r="441" s="12" customFormat="1">
      <c r="A441" s="12"/>
      <c r="B441" s="224"/>
      <c r="C441" s="225"/>
      <c r="D441" s="226" t="s">
        <v>275</v>
      </c>
      <c r="E441" s="227" t="s">
        <v>1197</v>
      </c>
      <c r="F441" s="228" t="s">
        <v>1198</v>
      </c>
      <c r="G441" s="225"/>
      <c r="H441" s="229">
        <v>1845.7339999999999</v>
      </c>
      <c r="I441" s="230"/>
      <c r="J441" s="225"/>
      <c r="K441" s="225"/>
      <c r="L441" s="231"/>
      <c r="M441" s="236"/>
      <c r="N441" s="237"/>
      <c r="O441" s="237"/>
      <c r="P441" s="237"/>
      <c r="Q441" s="237"/>
      <c r="R441" s="237"/>
      <c r="S441" s="237"/>
      <c r="T441" s="238"/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  <c r="AT441" s="235" t="s">
        <v>275</v>
      </c>
      <c r="AU441" s="235" t="s">
        <v>76</v>
      </c>
      <c r="AV441" s="12" t="s">
        <v>78</v>
      </c>
      <c r="AW441" s="12" t="s">
        <v>31</v>
      </c>
      <c r="AX441" s="12" t="s">
        <v>76</v>
      </c>
      <c r="AY441" s="235" t="s">
        <v>266</v>
      </c>
    </row>
    <row r="442" s="2" customFormat="1" ht="16.5" customHeight="1">
      <c r="A442" s="38"/>
      <c r="B442" s="39"/>
      <c r="C442" s="239" t="s">
        <v>1199</v>
      </c>
      <c r="D442" s="239" t="s">
        <v>299</v>
      </c>
      <c r="E442" s="240" t="s">
        <v>1200</v>
      </c>
      <c r="F442" s="241" t="s">
        <v>1163</v>
      </c>
      <c r="G442" s="242" t="s">
        <v>302</v>
      </c>
      <c r="H442" s="243">
        <v>3.452</v>
      </c>
      <c r="I442" s="244"/>
      <c r="J442" s="245">
        <f>ROUND(I442*H442,2)</f>
        <v>0</v>
      </c>
      <c r="K442" s="241" t="s">
        <v>271</v>
      </c>
      <c r="L442" s="246"/>
      <c r="M442" s="247" t="s">
        <v>19</v>
      </c>
      <c r="N442" s="248" t="s">
        <v>40</v>
      </c>
      <c r="O442" s="84"/>
      <c r="P442" s="215">
        <f>O442*H442</f>
        <v>0</v>
      </c>
      <c r="Q442" s="215">
        <v>1</v>
      </c>
      <c r="R442" s="215">
        <f>Q442*H442</f>
        <v>3.452</v>
      </c>
      <c r="S442" s="215">
        <v>0</v>
      </c>
      <c r="T442" s="216">
        <f>S442*H442</f>
        <v>0</v>
      </c>
      <c r="U442" s="38"/>
      <c r="V442" s="38"/>
      <c r="W442" s="38"/>
      <c r="X442" s="38"/>
      <c r="Y442" s="38"/>
      <c r="Z442" s="38"/>
      <c r="AA442" s="38"/>
      <c r="AB442" s="38"/>
      <c r="AC442" s="38"/>
      <c r="AD442" s="38"/>
      <c r="AE442" s="38"/>
      <c r="AR442" s="217" t="s">
        <v>303</v>
      </c>
      <c r="AT442" s="217" t="s">
        <v>299</v>
      </c>
      <c r="AU442" s="217" t="s">
        <v>76</v>
      </c>
      <c r="AY442" s="17" t="s">
        <v>266</v>
      </c>
      <c r="BE442" s="218">
        <f>IF(N442="základní",J442,0)</f>
        <v>0</v>
      </c>
      <c r="BF442" s="218">
        <f>IF(N442="snížená",J442,0)</f>
        <v>0</v>
      </c>
      <c r="BG442" s="218">
        <f>IF(N442="zákl. přenesená",J442,0)</f>
        <v>0</v>
      </c>
      <c r="BH442" s="218">
        <f>IF(N442="sníž. přenesená",J442,0)</f>
        <v>0</v>
      </c>
      <c r="BI442" s="218">
        <f>IF(N442="nulová",J442,0)</f>
        <v>0</v>
      </c>
      <c r="BJ442" s="17" t="s">
        <v>76</v>
      </c>
      <c r="BK442" s="218">
        <f>ROUND(I442*H442,2)</f>
        <v>0</v>
      </c>
      <c r="BL442" s="17" t="s">
        <v>265</v>
      </c>
      <c r="BM442" s="217" t="s">
        <v>1201</v>
      </c>
    </row>
    <row r="443" s="2" customFormat="1">
      <c r="A443" s="38"/>
      <c r="B443" s="39"/>
      <c r="C443" s="40"/>
      <c r="D443" s="219" t="s">
        <v>273</v>
      </c>
      <c r="E443" s="40"/>
      <c r="F443" s="220" t="s">
        <v>1202</v>
      </c>
      <c r="G443" s="40"/>
      <c r="H443" s="40"/>
      <c r="I443" s="221"/>
      <c r="J443" s="40"/>
      <c r="K443" s="40"/>
      <c r="L443" s="44"/>
      <c r="M443" s="222"/>
      <c r="N443" s="223"/>
      <c r="O443" s="84"/>
      <c r="P443" s="84"/>
      <c r="Q443" s="84"/>
      <c r="R443" s="84"/>
      <c r="S443" s="84"/>
      <c r="T443" s="85"/>
      <c r="U443" s="38"/>
      <c r="V443" s="38"/>
      <c r="W443" s="38"/>
      <c r="X443" s="38"/>
      <c r="Y443" s="38"/>
      <c r="Z443" s="38"/>
      <c r="AA443" s="38"/>
      <c r="AB443" s="38"/>
      <c r="AC443" s="38"/>
      <c r="AD443" s="38"/>
      <c r="AE443" s="38"/>
      <c r="AT443" s="17" t="s">
        <v>273</v>
      </c>
      <c r="AU443" s="17" t="s">
        <v>76</v>
      </c>
    </row>
    <row r="444" s="2" customFormat="1" ht="16.5" customHeight="1">
      <c r="A444" s="38"/>
      <c r="B444" s="39"/>
      <c r="C444" s="206" t="s">
        <v>1203</v>
      </c>
      <c r="D444" s="206" t="s">
        <v>267</v>
      </c>
      <c r="E444" s="207" t="s">
        <v>1204</v>
      </c>
      <c r="F444" s="208" t="s">
        <v>1205</v>
      </c>
      <c r="G444" s="209" t="s">
        <v>391</v>
      </c>
      <c r="H444" s="210">
        <v>369.71499999999998</v>
      </c>
      <c r="I444" s="211"/>
      <c r="J444" s="212">
        <f>ROUND(I444*H444,2)</f>
        <v>0</v>
      </c>
      <c r="K444" s="208" t="s">
        <v>271</v>
      </c>
      <c r="L444" s="44"/>
      <c r="M444" s="213" t="s">
        <v>19</v>
      </c>
      <c r="N444" s="214" t="s">
        <v>40</v>
      </c>
      <c r="O444" s="84"/>
      <c r="P444" s="215">
        <f>O444*H444</f>
        <v>0</v>
      </c>
      <c r="Q444" s="215">
        <v>0.00040000000000000002</v>
      </c>
      <c r="R444" s="215">
        <f>Q444*H444</f>
        <v>0.14788599999999999</v>
      </c>
      <c r="S444" s="215">
        <v>0</v>
      </c>
      <c r="T444" s="216">
        <f>S444*H444</f>
        <v>0</v>
      </c>
      <c r="U444" s="38"/>
      <c r="V444" s="38"/>
      <c r="W444" s="38"/>
      <c r="X444" s="38"/>
      <c r="Y444" s="38"/>
      <c r="Z444" s="38"/>
      <c r="AA444" s="38"/>
      <c r="AB444" s="38"/>
      <c r="AC444" s="38"/>
      <c r="AD444" s="38"/>
      <c r="AE444" s="38"/>
      <c r="AR444" s="217" t="s">
        <v>265</v>
      </c>
      <c r="AT444" s="217" t="s">
        <v>267</v>
      </c>
      <c r="AU444" s="217" t="s">
        <v>76</v>
      </c>
      <c r="AY444" s="17" t="s">
        <v>266</v>
      </c>
      <c r="BE444" s="218">
        <f>IF(N444="základní",J444,0)</f>
        <v>0</v>
      </c>
      <c r="BF444" s="218">
        <f>IF(N444="snížená",J444,0)</f>
        <v>0</v>
      </c>
      <c r="BG444" s="218">
        <f>IF(N444="zákl. přenesená",J444,0)</f>
        <v>0</v>
      </c>
      <c r="BH444" s="218">
        <f>IF(N444="sníž. přenesená",J444,0)</f>
        <v>0</v>
      </c>
      <c r="BI444" s="218">
        <f>IF(N444="nulová",J444,0)</f>
        <v>0</v>
      </c>
      <c r="BJ444" s="17" t="s">
        <v>76</v>
      </c>
      <c r="BK444" s="218">
        <f>ROUND(I444*H444,2)</f>
        <v>0</v>
      </c>
      <c r="BL444" s="17" t="s">
        <v>265</v>
      </c>
      <c r="BM444" s="217" t="s">
        <v>1206</v>
      </c>
    </row>
    <row r="445" s="2" customFormat="1">
      <c r="A445" s="38"/>
      <c r="B445" s="39"/>
      <c r="C445" s="40"/>
      <c r="D445" s="219" t="s">
        <v>273</v>
      </c>
      <c r="E445" s="40"/>
      <c r="F445" s="220" t="s">
        <v>1207</v>
      </c>
      <c r="G445" s="40"/>
      <c r="H445" s="40"/>
      <c r="I445" s="221"/>
      <c r="J445" s="40"/>
      <c r="K445" s="40"/>
      <c r="L445" s="44"/>
      <c r="M445" s="222"/>
      <c r="N445" s="223"/>
      <c r="O445" s="84"/>
      <c r="P445" s="84"/>
      <c r="Q445" s="84"/>
      <c r="R445" s="84"/>
      <c r="S445" s="84"/>
      <c r="T445" s="85"/>
      <c r="U445" s="38"/>
      <c r="V445" s="38"/>
      <c r="W445" s="38"/>
      <c r="X445" s="38"/>
      <c r="Y445" s="38"/>
      <c r="Z445" s="38"/>
      <c r="AA445" s="38"/>
      <c r="AB445" s="38"/>
      <c r="AC445" s="38"/>
      <c r="AD445" s="38"/>
      <c r="AE445" s="38"/>
      <c r="AT445" s="17" t="s">
        <v>273</v>
      </c>
      <c r="AU445" s="17" t="s">
        <v>76</v>
      </c>
    </row>
    <row r="446" s="13" customFormat="1">
      <c r="A446" s="13"/>
      <c r="B446" s="251"/>
      <c r="C446" s="252"/>
      <c r="D446" s="226" t="s">
        <v>275</v>
      </c>
      <c r="E446" s="253" t="s">
        <v>19</v>
      </c>
      <c r="F446" s="254" t="s">
        <v>1208</v>
      </c>
      <c r="G446" s="252"/>
      <c r="H446" s="253" t="s">
        <v>19</v>
      </c>
      <c r="I446" s="255"/>
      <c r="J446" s="252"/>
      <c r="K446" s="252"/>
      <c r="L446" s="256"/>
      <c r="M446" s="257"/>
      <c r="N446" s="258"/>
      <c r="O446" s="258"/>
      <c r="P446" s="258"/>
      <c r="Q446" s="258"/>
      <c r="R446" s="258"/>
      <c r="S446" s="258"/>
      <c r="T446" s="259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T446" s="260" t="s">
        <v>275</v>
      </c>
      <c r="AU446" s="260" t="s">
        <v>76</v>
      </c>
      <c r="AV446" s="13" t="s">
        <v>76</v>
      </c>
      <c r="AW446" s="13" t="s">
        <v>31</v>
      </c>
      <c r="AX446" s="13" t="s">
        <v>69</v>
      </c>
      <c r="AY446" s="260" t="s">
        <v>266</v>
      </c>
    </row>
    <row r="447" s="12" customFormat="1">
      <c r="A447" s="12"/>
      <c r="B447" s="224"/>
      <c r="C447" s="225"/>
      <c r="D447" s="226" t="s">
        <v>275</v>
      </c>
      <c r="E447" s="227" t="s">
        <v>499</v>
      </c>
      <c r="F447" s="228" t="s">
        <v>1178</v>
      </c>
      <c r="G447" s="225"/>
      <c r="H447" s="229">
        <v>31.32</v>
      </c>
      <c r="I447" s="230"/>
      <c r="J447" s="225"/>
      <c r="K447" s="225"/>
      <c r="L447" s="231"/>
      <c r="M447" s="236"/>
      <c r="N447" s="237"/>
      <c r="O447" s="237"/>
      <c r="P447" s="237"/>
      <c r="Q447" s="237"/>
      <c r="R447" s="237"/>
      <c r="S447" s="237"/>
      <c r="T447" s="238"/>
      <c r="U447" s="12"/>
      <c r="V447" s="12"/>
      <c r="W447" s="12"/>
      <c r="X447" s="12"/>
      <c r="Y447" s="12"/>
      <c r="Z447" s="12"/>
      <c r="AA447" s="12"/>
      <c r="AB447" s="12"/>
      <c r="AC447" s="12"/>
      <c r="AD447" s="12"/>
      <c r="AE447" s="12"/>
      <c r="AT447" s="235" t="s">
        <v>275</v>
      </c>
      <c r="AU447" s="235" t="s">
        <v>76</v>
      </c>
      <c r="AV447" s="12" t="s">
        <v>78</v>
      </c>
      <c r="AW447" s="12" t="s">
        <v>31</v>
      </c>
      <c r="AX447" s="12" t="s">
        <v>69</v>
      </c>
      <c r="AY447" s="235" t="s">
        <v>266</v>
      </c>
    </row>
    <row r="448" s="12" customFormat="1">
      <c r="A448" s="12"/>
      <c r="B448" s="224"/>
      <c r="C448" s="225"/>
      <c r="D448" s="226" t="s">
        <v>275</v>
      </c>
      <c r="E448" s="227" t="s">
        <v>500</v>
      </c>
      <c r="F448" s="228" t="s">
        <v>1209</v>
      </c>
      <c r="G448" s="225"/>
      <c r="H448" s="229">
        <v>274.68000000000001</v>
      </c>
      <c r="I448" s="230"/>
      <c r="J448" s="225"/>
      <c r="K448" s="225"/>
      <c r="L448" s="231"/>
      <c r="M448" s="236"/>
      <c r="N448" s="237"/>
      <c r="O448" s="237"/>
      <c r="P448" s="237"/>
      <c r="Q448" s="237"/>
      <c r="R448" s="237"/>
      <c r="S448" s="237"/>
      <c r="T448" s="238"/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  <c r="AT448" s="235" t="s">
        <v>275</v>
      </c>
      <c r="AU448" s="235" t="s">
        <v>76</v>
      </c>
      <c r="AV448" s="12" t="s">
        <v>78</v>
      </c>
      <c r="AW448" s="12" t="s">
        <v>31</v>
      </c>
      <c r="AX448" s="12" t="s">
        <v>69</v>
      </c>
      <c r="AY448" s="235" t="s">
        <v>266</v>
      </c>
    </row>
    <row r="449" s="12" customFormat="1">
      <c r="A449" s="12"/>
      <c r="B449" s="224"/>
      <c r="C449" s="225"/>
      <c r="D449" s="226" t="s">
        <v>275</v>
      </c>
      <c r="E449" s="227" t="s">
        <v>501</v>
      </c>
      <c r="F449" s="228" t="s">
        <v>1180</v>
      </c>
      <c r="G449" s="225"/>
      <c r="H449" s="229">
        <v>63.715000000000003</v>
      </c>
      <c r="I449" s="230"/>
      <c r="J449" s="225"/>
      <c r="K449" s="225"/>
      <c r="L449" s="231"/>
      <c r="M449" s="236"/>
      <c r="N449" s="237"/>
      <c r="O449" s="237"/>
      <c r="P449" s="237"/>
      <c r="Q449" s="237"/>
      <c r="R449" s="237"/>
      <c r="S449" s="237"/>
      <c r="T449" s="238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T449" s="235" t="s">
        <v>275</v>
      </c>
      <c r="AU449" s="235" t="s">
        <v>76</v>
      </c>
      <c r="AV449" s="12" t="s">
        <v>78</v>
      </c>
      <c r="AW449" s="12" t="s">
        <v>31</v>
      </c>
      <c r="AX449" s="12" t="s">
        <v>69</v>
      </c>
      <c r="AY449" s="235" t="s">
        <v>266</v>
      </c>
    </row>
    <row r="450" s="12" customFormat="1">
      <c r="A450" s="12"/>
      <c r="B450" s="224"/>
      <c r="C450" s="225"/>
      <c r="D450" s="226" t="s">
        <v>275</v>
      </c>
      <c r="E450" s="227" t="s">
        <v>1210</v>
      </c>
      <c r="F450" s="228" t="s">
        <v>1211</v>
      </c>
      <c r="G450" s="225"/>
      <c r="H450" s="229">
        <v>369.71499999999998</v>
      </c>
      <c r="I450" s="230"/>
      <c r="J450" s="225"/>
      <c r="K450" s="225"/>
      <c r="L450" s="231"/>
      <c r="M450" s="236"/>
      <c r="N450" s="237"/>
      <c r="O450" s="237"/>
      <c r="P450" s="237"/>
      <c r="Q450" s="237"/>
      <c r="R450" s="237"/>
      <c r="S450" s="237"/>
      <c r="T450" s="238"/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  <c r="AT450" s="235" t="s">
        <v>275</v>
      </c>
      <c r="AU450" s="235" t="s">
        <v>76</v>
      </c>
      <c r="AV450" s="12" t="s">
        <v>78</v>
      </c>
      <c r="AW450" s="12" t="s">
        <v>31</v>
      </c>
      <c r="AX450" s="12" t="s">
        <v>76</v>
      </c>
      <c r="AY450" s="235" t="s">
        <v>266</v>
      </c>
    </row>
    <row r="451" s="2" customFormat="1" ht="24.15" customHeight="1">
      <c r="A451" s="38"/>
      <c r="B451" s="39"/>
      <c r="C451" s="239" t="s">
        <v>1212</v>
      </c>
      <c r="D451" s="239" t="s">
        <v>299</v>
      </c>
      <c r="E451" s="240" t="s">
        <v>1213</v>
      </c>
      <c r="F451" s="241" t="s">
        <v>1214</v>
      </c>
      <c r="G451" s="242" t="s">
        <v>391</v>
      </c>
      <c r="H451" s="243">
        <v>451.42200000000003</v>
      </c>
      <c r="I451" s="244"/>
      <c r="J451" s="245">
        <f>ROUND(I451*H451,2)</f>
        <v>0</v>
      </c>
      <c r="K451" s="241" t="s">
        <v>271</v>
      </c>
      <c r="L451" s="246"/>
      <c r="M451" s="247" t="s">
        <v>19</v>
      </c>
      <c r="N451" s="248" t="s">
        <v>40</v>
      </c>
      <c r="O451" s="84"/>
      <c r="P451" s="215">
        <f>O451*H451</f>
        <v>0</v>
      </c>
      <c r="Q451" s="215">
        <v>0.0054000000000000003</v>
      </c>
      <c r="R451" s="215">
        <f>Q451*H451</f>
        <v>2.4376788000000005</v>
      </c>
      <c r="S451" s="215">
        <v>0</v>
      </c>
      <c r="T451" s="216">
        <f>S451*H451</f>
        <v>0</v>
      </c>
      <c r="U451" s="38"/>
      <c r="V451" s="38"/>
      <c r="W451" s="38"/>
      <c r="X451" s="38"/>
      <c r="Y451" s="38"/>
      <c r="Z451" s="38"/>
      <c r="AA451" s="38"/>
      <c r="AB451" s="38"/>
      <c r="AC451" s="38"/>
      <c r="AD451" s="38"/>
      <c r="AE451" s="38"/>
      <c r="AR451" s="217" t="s">
        <v>303</v>
      </c>
      <c r="AT451" s="217" t="s">
        <v>299</v>
      </c>
      <c r="AU451" s="217" t="s">
        <v>76</v>
      </c>
      <c r="AY451" s="17" t="s">
        <v>266</v>
      </c>
      <c r="BE451" s="218">
        <f>IF(N451="základní",J451,0)</f>
        <v>0</v>
      </c>
      <c r="BF451" s="218">
        <f>IF(N451="snížená",J451,0)</f>
        <v>0</v>
      </c>
      <c r="BG451" s="218">
        <f>IF(N451="zákl. přenesená",J451,0)</f>
        <v>0</v>
      </c>
      <c r="BH451" s="218">
        <f>IF(N451="sníž. přenesená",J451,0)</f>
        <v>0</v>
      </c>
      <c r="BI451" s="218">
        <f>IF(N451="nulová",J451,0)</f>
        <v>0</v>
      </c>
      <c r="BJ451" s="17" t="s">
        <v>76</v>
      </c>
      <c r="BK451" s="218">
        <f>ROUND(I451*H451,2)</f>
        <v>0</v>
      </c>
      <c r="BL451" s="17" t="s">
        <v>265</v>
      </c>
      <c r="BM451" s="217" t="s">
        <v>1215</v>
      </c>
    </row>
    <row r="452" s="2" customFormat="1">
      <c r="A452" s="38"/>
      <c r="B452" s="39"/>
      <c r="C452" s="40"/>
      <c r="D452" s="219" t="s">
        <v>273</v>
      </c>
      <c r="E452" s="40"/>
      <c r="F452" s="220" t="s">
        <v>1216</v>
      </c>
      <c r="G452" s="40"/>
      <c r="H452" s="40"/>
      <c r="I452" s="221"/>
      <c r="J452" s="40"/>
      <c r="K452" s="40"/>
      <c r="L452" s="44"/>
      <c r="M452" s="222"/>
      <c r="N452" s="223"/>
      <c r="O452" s="84"/>
      <c r="P452" s="84"/>
      <c r="Q452" s="84"/>
      <c r="R452" s="84"/>
      <c r="S452" s="84"/>
      <c r="T452" s="85"/>
      <c r="U452" s="38"/>
      <c r="V452" s="38"/>
      <c r="W452" s="38"/>
      <c r="X452" s="38"/>
      <c r="Y452" s="38"/>
      <c r="Z452" s="38"/>
      <c r="AA452" s="38"/>
      <c r="AB452" s="38"/>
      <c r="AC452" s="38"/>
      <c r="AD452" s="38"/>
      <c r="AE452" s="38"/>
      <c r="AT452" s="17" t="s">
        <v>273</v>
      </c>
      <c r="AU452" s="17" t="s">
        <v>76</v>
      </c>
    </row>
    <row r="453" s="2" customFormat="1" ht="16.5" customHeight="1">
      <c r="A453" s="38"/>
      <c r="B453" s="39"/>
      <c r="C453" s="206" t="s">
        <v>1217</v>
      </c>
      <c r="D453" s="206" t="s">
        <v>267</v>
      </c>
      <c r="E453" s="207" t="s">
        <v>1218</v>
      </c>
      <c r="F453" s="208" t="s">
        <v>1205</v>
      </c>
      <c r="G453" s="209" t="s">
        <v>391</v>
      </c>
      <c r="H453" s="210">
        <v>14.391</v>
      </c>
      <c r="I453" s="211"/>
      <c r="J453" s="212">
        <f>ROUND(I453*H453,2)</f>
        <v>0</v>
      </c>
      <c r="K453" s="208" t="s">
        <v>271</v>
      </c>
      <c r="L453" s="44"/>
      <c r="M453" s="213" t="s">
        <v>19</v>
      </c>
      <c r="N453" s="214" t="s">
        <v>40</v>
      </c>
      <c r="O453" s="84"/>
      <c r="P453" s="215">
        <f>O453*H453</f>
        <v>0</v>
      </c>
      <c r="Q453" s="215">
        <v>0.00040000000000000002</v>
      </c>
      <c r="R453" s="215">
        <f>Q453*H453</f>
        <v>0.0057564000000000001</v>
      </c>
      <c r="S453" s="215">
        <v>0</v>
      </c>
      <c r="T453" s="216">
        <f>S453*H453</f>
        <v>0</v>
      </c>
      <c r="U453" s="38"/>
      <c r="V453" s="38"/>
      <c r="W453" s="38"/>
      <c r="X453" s="38"/>
      <c r="Y453" s="38"/>
      <c r="Z453" s="38"/>
      <c r="AA453" s="38"/>
      <c r="AB453" s="38"/>
      <c r="AC453" s="38"/>
      <c r="AD453" s="38"/>
      <c r="AE453" s="38"/>
      <c r="AR453" s="217" t="s">
        <v>265</v>
      </c>
      <c r="AT453" s="217" t="s">
        <v>267</v>
      </c>
      <c r="AU453" s="217" t="s">
        <v>76</v>
      </c>
      <c r="AY453" s="17" t="s">
        <v>266</v>
      </c>
      <c r="BE453" s="218">
        <f>IF(N453="základní",J453,0)</f>
        <v>0</v>
      </c>
      <c r="BF453" s="218">
        <f>IF(N453="snížená",J453,0)</f>
        <v>0</v>
      </c>
      <c r="BG453" s="218">
        <f>IF(N453="zákl. přenesená",J453,0)</f>
        <v>0</v>
      </c>
      <c r="BH453" s="218">
        <f>IF(N453="sníž. přenesená",J453,0)</f>
        <v>0</v>
      </c>
      <c r="BI453" s="218">
        <f>IF(N453="nulová",J453,0)</f>
        <v>0</v>
      </c>
      <c r="BJ453" s="17" t="s">
        <v>76</v>
      </c>
      <c r="BK453" s="218">
        <f>ROUND(I453*H453,2)</f>
        <v>0</v>
      </c>
      <c r="BL453" s="17" t="s">
        <v>265</v>
      </c>
      <c r="BM453" s="217" t="s">
        <v>1219</v>
      </c>
    </row>
    <row r="454" s="2" customFormat="1">
      <c r="A454" s="38"/>
      <c r="B454" s="39"/>
      <c r="C454" s="40"/>
      <c r="D454" s="219" t="s">
        <v>273</v>
      </c>
      <c r="E454" s="40"/>
      <c r="F454" s="220" t="s">
        <v>1220</v>
      </c>
      <c r="G454" s="40"/>
      <c r="H454" s="40"/>
      <c r="I454" s="221"/>
      <c r="J454" s="40"/>
      <c r="K454" s="40"/>
      <c r="L454" s="44"/>
      <c r="M454" s="222"/>
      <c r="N454" s="223"/>
      <c r="O454" s="84"/>
      <c r="P454" s="84"/>
      <c r="Q454" s="84"/>
      <c r="R454" s="84"/>
      <c r="S454" s="84"/>
      <c r="T454" s="85"/>
      <c r="U454" s="38"/>
      <c r="V454" s="38"/>
      <c r="W454" s="38"/>
      <c r="X454" s="38"/>
      <c r="Y454" s="38"/>
      <c r="Z454" s="38"/>
      <c r="AA454" s="38"/>
      <c r="AB454" s="38"/>
      <c r="AC454" s="38"/>
      <c r="AD454" s="38"/>
      <c r="AE454" s="38"/>
      <c r="AT454" s="17" t="s">
        <v>273</v>
      </c>
      <c r="AU454" s="17" t="s">
        <v>76</v>
      </c>
    </row>
    <row r="455" s="12" customFormat="1">
      <c r="A455" s="12"/>
      <c r="B455" s="224"/>
      <c r="C455" s="225"/>
      <c r="D455" s="226" t="s">
        <v>275</v>
      </c>
      <c r="E455" s="227" t="s">
        <v>1221</v>
      </c>
      <c r="F455" s="228" t="s">
        <v>1222</v>
      </c>
      <c r="G455" s="225"/>
      <c r="H455" s="229">
        <v>14.391</v>
      </c>
      <c r="I455" s="230"/>
      <c r="J455" s="225"/>
      <c r="K455" s="225"/>
      <c r="L455" s="231"/>
      <c r="M455" s="236"/>
      <c r="N455" s="237"/>
      <c r="O455" s="237"/>
      <c r="P455" s="237"/>
      <c r="Q455" s="237"/>
      <c r="R455" s="237"/>
      <c r="S455" s="237"/>
      <c r="T455" s="238"/>
      <c r="U455" s="12"/>
      <c r="V455" s="12"/>
      <c r="W455" s="12"/>
      <c r="X455" s="12"/>
      <c r="Y455" s="12"/>
      <c r="Z455" s="12"/>
      <c r="AA455" s="12"/>
      <c r="AB455" s="12"/>
      <c r="AC455" s="12"/>
      <c r="AD455" s="12"/>
      <c r="AE455" s="12"/>
      <c r="AT455" s="235" t="s">
        <v>275</v>
      </c>
      <c r="AU455" s="235" t="s">
        <v>76</v>
      </c>
      <c r="AV455" s="12" t="s">
        <v>78</v>
      </c>
      <c r="AW455" s="12" t="s">
        <v>31</v>
      </c>
      <c r="AX455" s="12" t="s">
        <v>76</v>
      </c>
      <c r="AY455" s="235" t="s">
        <v>266</v>
      </c>
    </row>
    <row r="456" s="2" customFormat="1" ht="24.15" customHeight="1">
      <c r="A456" s="38"/>
      <c r="B456" s="39"/>
      <c r="C456" s="239" t="s">
        <v>1223</v>
      </c>
      <c r="D456" s="239" t="s">
        <v>299</v>
      </c>
      <c r="E456" s="240" t="s">
        <v>1224</v>
      </c>
      <c r="F456" s="241" t="s">
        <v>1225</v>
      </c>
      <c r="G456" s="242" t="s">
        <v>391</v>
      </c>
      <c r="H456" s="243">
        <v>17.571000000000002</v>
      </c>
      <c r="I456" s="244"/>
      <c r="J456" s="245">
        <f>ROUND(I456*H456,2)</f>
        <v>0</v>
      </c>
      <c r="K456" s="241" t="s">
        <v>271</v>
      </c>
      <c r="L456" s="246"/>
      <c r="M456" s="247" t="s">
        <v>19</v>
      </c>
      <c r="N456" s="248" t="s">
        <v>40</v>
      </c>
      <c r="O456" s="84"/>
      <c r="P456" s="215">
        <f>O456*H456</f>
        <v>0</v>
      </c>
      <c r="Q456" s="215">
        <v>0.0047999999999999996</v>
      </c>
      <c r="R456" s="215">
        <f>Q456*H456</f>
        <v>0.084340799999999994</v>
      </c>
      <c r="S456" s="215">
        <v>0</v>
      </c>
      <c r="T456" s="216">
        <f>S456*H456</f>
        <v>0</v>
      </c>
      <c r="U456" s="38"/>
      <c r="V456" s="38"/>
      <c r="W456" s="38"/>
      <c r="X456" s="38"/>
      <c r="Y456" s="38"/>
      <c r="Z456" s="38"/>
      <c r="AA456" s="38"/>
      <c r="AB456" s="38"/>
      <c r="AC456" s="38"/>
      <c r="AD456" s="38"/>
      <c r="AE456" s="38"/>
      <c r="AR456" s="217" t="s">
        <v>303</v>
      </c>
      <c r="AT456" s="217" t="s">
        <v>299</v>
      </c>
      <c r="AU456" s="217" t="s">
        <v>76</v>
      </c>
      <c r="AY456" s="17" t="s">
        <v>266</v>
      </c>
      <c r="BE456" s="218">
        <f>IF(N456="základní",J456,0)</f>
        <v>0</v>
      </c>
      <c r="BF456" s="218">
        <f>IF(N456="snížená",J456,0)</f>
        <v>0</v>
      </c>
      <c r="BG456" s="218">
        <f>IF(N456="zákl. přenesená",J456,0)</f>
        <v>0</v>
      </c>
      <c r="BH456" s="218">
        <f>IF(N456="sníž. přenesená",J456,0)</f>
        <v>0</v>
      </c>
      <c r="BI456" s="218">
        <f>IF(N456="nulová",J456,0)</f>
        <v>0</v>
      </c>
      <c r="BJ456" s="17" t="s">
        <v>76</v>
      </c>
      <c r="BK456" s="218">
        <f>ROUND(I456*H456,2)</f>
        <v>0</v>
      </c>
      <c r="BL456" s="17" t="s">
        <v>265</v>
      </c>
      <c r="BM456" s="217" t="s">
        <v>1226</v>
      </c>
    </row>
    <row r="457" s="2" customFormat="1">
      <c r="A457" s="38"/>
      <c r="B457" s="39"/>
      <c r="C457" s="40"/>
      <c r="D457" s="219" t="s">
        <v>273</v>
      </c>
      <c r="E457" s="40"/>
      <c r="F457" s="220" t="s">
        <v>1227</v>
      </c>
      <c r="G457" s="40"/>
      <c r="H457" s="40"/>
      <c r="I457" s="221"/>
      <c r="J457" s="40"/>
      <c r="K457" s="40"/>
      <c r="L457" s="44"/>
      <c r="M457" s="222"/>
      <c r="N457" s="223"/>
      <c r="O457" s="84"/>
      <c r="P457" s="84"/>
      <c r="Q457" s="84"/>
      <c r="R457" s="84"/>
      <c r="S457" s="84"/>
      <c r="T457" s="85"/>
      <c r="U457" s="38"/>
      <c r="V457" s="38"/>
      <c r="W457" s="38"/>
      <c r="X457" s="38"/>
      <c r="Y457" s="38"/>
      <c r="Z457" s="38"/>
      <c r="AA457" s="38"/>
      <c r="AB457" s="38"/>
      <c r="AC457" s="38"/>
      <c r="AD457" s="38"/>
      <c r="AE457" s="38"/>
      <c r="AT457" s="17" t="s">
        <v>273</v>
      </c>
      <c r="AU457" s="17" t="s">
        <v>76</v>
      </c>
    </row>
    <row r="458" s="2" customFormat="1" ht="16.5" customHeight="1">
      <c r="A458" s="38"/>
      <c r="B458" s="39"/>
      <c r="C458" s="206" t="s">
        <v>1228</v>
      </c>
      <c r="D458" s="206" t="s">
        <v>267</v>
      </c>
      <c r="E458" s="207" t="s">
        <v>1229</v>
      </c>
      <c r="F458" s="208" t="s">
        <v>1205</v>
      </c>
      <c r="G458" s="209" t="s">
        <v>391</v>
      </c>
      <c r="H458" s="210">
        <v>22.161000000000001</v>
      </c>
      <c r="I458" s="211"/>
      <c r="J458" s="212">
        <f>ROUND(I458*H458,2)</f>
        <v>0</v>
      </c>
      <c r="K458" s="208" t="s">
        <v>271</v>
      </c>
      <c r="L458" s="44"/>
      <c r="M458" s="213" t="s">
        <v>19</v>
      </c>
      <c r="N458" s="214" t="s">
        <v>40</v>
      </c>
      <c r="O458" s="84"/>
      <c r="P458" s="215">
        <f>O458*H458</f>
        <v>0</v>
      </c>
      <c r="Q458" s="215">
        <v>0.00040000000000000002</v>
      </c>
      <c r="R458" s="215">
        <f>Q458*H458</f>
        <v>0.0088644000000000014</v>
      </c>
      <c r="S458" s="215">
        <v>0</v>
      </c>
      <c r="T458" s="216">
        <f>S458*H458</f>
        <v>0</v>
      </c>
      <c r="U458" s="38"/>
      <c r="V458" s="38"/>
      <c r="W458" s="38"/>
      <c r="X458" s="38"/>
      <c r="Y458" s="38"/>
      <c r="Z458" s="38"/>
      <c r="AA458" s="38"/>
      <c r="AB458" s="38"/>
      <c r="AC458" s="38"/>
      <c r="AD458" s="38"/>
      <c r="AE458" s="38"/>
      <c r="AR458" s="217" t="s">
        <v>265</v>
      </c>
      <c r="AT458" s="217" t="s">
        <v>267</v>
      </c>
      <c r="AU458" s="217" t="s">
        <v>76</v>
      </c>
      <c r="AY458" s="17" t="s">
        <v>266</v>
      </c>
      <c r="BE458" s="218">
        <f>IF(N458="základní",J458,0)</f>
        <v>0</v>
      </c>
      <c r="BF458" s="218">
        <f>IF(N458="snížená",J458,0)</f>
        <v>0</v>
      </c>
      <c r="BG458" s="218">
        <f>IF(N458="zákl. přenesená",J458,0)</f>
        <v>0</v>
      </c>
      <c r="BH458" s="218">
        <f>IF(N458="sníž. přenesená",J458,0)</f>
        <v>0</v>
      </c>
      <c r="BI458" s="218">
        <f>IF(N458="nulová",J458,0)</f>
        <v>0</v>
      </c>
      <c r="BJ458" s="17" t="s">
        <v>76</v>
      </c>
      <c r="BK458" s="218">
        <f>ROUND(I458*H458,2)</f>
        <v>0</v>
      </c>
      <c r="BL458" s="17" t="s">
        <v>265</v>
      </c>
      <c r="BM458" s="217" t="s">
        <v>1230</v>
      </c>
    </row>
    <row r="459" s="2" customFormat="1">
      <c r="A459" s="38"/>
      <c r="B459" s="39"/>
      <c r="C459" s="40"/>
      <c r="D459" s="219" t="s">
        <v>273</v>
      </c>
      <c r="E459" s="40"/>
      <c r="F459" s="220" t="s">
        <v>1231</v>
      </c>
      <c r="G459" s="40"/>
      <c r="H459" s="40"/>
      <c r="I459" s="221"/>
      <c r="J459" s="40"/>
      <c r="K459" s="40"/>
      <c r="L459" s="44"/>
      <c r="M459" s="222"/>
      <c r="N459" s="223"/>
      <c r="O459" s="84"/>
      <c r="P459" s="84"/>
      <c r="Q459" s="84"/>
      <c r="R459" s="84"/>
      <c r="S459" s="84"/>
      <c r="T459" s="85"/>
      <c r="U459" s="38"/>
      <c r="V459" s="38"/>
      <c r="W459" s="38"/>
      <c r="X459" s="38"/>
      <c r="Y459" s="38"/>
      <c r="Z459" s="38"/>
      <c r="AA459" s="38"/>
      <c r="AB459" s="38"/>
      <c r="AC459" s="38"/>
      <c r="AD459" s="38"/>
      <c r="AE459" s="38"/>
      <c r="AT459" s="17" t="s">
        <v>273</v>
      </c>
      <c r="AU459" s="17" t="s">
        <v>76</v>
      </c>
    </row>
    <row r="460" s="13" customFormat="1">
      <c r="A460" s="13"/>
      <c r="B460" s="251"/>
      <c r="C460" s="252"/>
      <c r="D460" s="226" t="s">
        <v>275</v>
      </c>
      <c r="E460" s="253" t="s">
        <v>19</v>
      </c>
      <c r="F460" s="254" t="s">
        <v>1232</v>
      </c>
      <c r="G460" s="252"/>
      <c r="H460" s="253" t="s">
        <v>19</v>
      </c>
      <c r="I460" s="255"/>
      <c r="J460" s="252"/>
      <c r="K460" s="252"/>
      <c r="L460" s="256"/>
      <c r="M460" s="257"/>
      <c r="N460" s="258"/>
      <c r="O460" s="258"/>
      <c r="P460" s="258"/>
      <c r="Q460" s="258"/>
      <c r="R460" s="258"/>
      <c r="S460" s="258"/>
      <c r="T460" s="259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T460" s="260" t="s">
        <v>275</v>
      </c>
      <c r="AU460" s="260" t="s">
        <v>76</v>
      </c>
      <c r="AV460" s="13" t="s">
        <v>76</v>
      </c>
      <c r="AW460" s="13" t="s">
        <v>31</v>
      </c>
      <c r="AX460" s="13" t="s">
        <v>69</v>
      </c>
      <c r="AY460" s="260" t="s">
        <v>266</v>
      </c>
    </row>
    <row r="461" s="12" customFormat="1">
      <c r="A461" s="12"/>
      <c r="B461" s="224"/>
      <c r="C461" s="225"/>
      <c r="D461" s="226" t="s">
        <v>275</v>
      </c>
      <c r="E461" s="227" t="s">
        <v>1233</v>
      </c>
      <c r="F461" s="228" t="s">
        <v>1234</v>
      </c>
      <c r="G461" s="225"/>
      <c r="H461" s="229">
        <v>22.161000000000001</v>
      </c>
      <c r="I461" s="230"/>
      <c r="J461" s="225"/>
      <c r="K461" s="225"/>
      <c r="L461" s="231"/>
      <c r="M461" s="236"/>
      <c r="N461" s="237"/>
      <c r="O461" s="237"/>
      <c r="P461" s="237"/>
      <c r="Q461" s="237"/>
      <c r="R461" s="237"/>
      <c r="S461" s="237"/>
      <c r="T461" s="238"/>
      <c r="U461" s="12"/>
      <c r="V461" s="12"/>
      <c r="W461" s="12"/>
      <c r="X461" s="12"/>
      <c r="Y461" s="12"/>
      <c r="Z461" s="12"/>
      <c r="AA461" s="12"/>
      <c r="AB461" s="12"/>
      <c r="AC461" s="12"/>
      <c r="AD461" s="12"/>
      <c r="AE461" s="12"/>
      <c r="AT461" s="235" t="s">
        <v>275</v>
      </c>
      <c r="AU461" s="235" t="s">
        <v>76</v>
      </c>
      <c r="AV461" s="12" t="s">
        <v>78</v>
      </c>
      <c r="AW461" s="12" t="s">
        <v>31</v>
      </c>
      <c r="AX461" s="12" t="s">
        <v>76</v>
      </c>
      <c r="AY461" s="235" t="s">
        <v>266</v>
      </c>
    </row>
    <row r="462" s="2" customFormat="1" ht="24.15" customHeight="1">
      <c r="A462" s="38"/>
      <c r="B462" s="39"/>
      <c r="C462" s="239" t="s">
        <v>1235</v>
      </c>
      <c r="D462" s="239" t="s">
        <v>299</v>
      </c>
      <c r="E462" s="240" t="s">
        <v>1236</v>
      </c>
      <c r="F462" s="241" t="s">
        <v>1214</v>
      </c>
      <c r="G462" s="242" t="s">
        <v>391</v>
      </c>
      <c r="H462" s="243">
        <v>27.059000000000001</v>
      </c>
      <c r="I462" s="244"/>
      <c r="J462" s="245">
        <f>ROUND(I462*H462,2)</f>
        <v>0</v>
      </c>
      <c r="K462" s="241" t="s">
        <v>271</v>
      </c>
      <c r="L462" s="246"/>
      <c r="M462" s="247" t="s">
        <v>19</v>
      </c>
      <c r="N462" s="248" t="s">
        <v>40</v>
      </c>
      <c r="O462" s="84"/>
      <c r="P462" s="215">
        <f>O462*H462</f>
        <v>0</v>
      </c>
      <c r="Q462" s="215">
        <v>0.0054000000000000003</v>
      </c>
      <c r="R462" s="215">
        <f>Q462*H462</f>
        <v>0.14611860000000002</v>
      </c>
      <c r="S462" s="215">
        <v>0</v>
      </c>
      <c r="T462" s="216">
        <f>S462*H462</f>
        <v>0</v>
      </c>
      <c r="U462" s="38"/>
      <c r="V462" s="38"/>
      <c r="W462" s="38"/>
      <c r="X462" s="38"/>
      <c r="Y462" s="38"/>
      <c r="Z462" s="38"/>
      <c r="AA462" s="38"/>
      <c r="AB462" s="38"/>
      <c r="AC462" s="38"/>
      <c r="AD462" s="38"/>
      <c r="AE462" s="38"/>
      <c r="AR462" s="217" t="s">
        <v>303</v>
      </c>
      <c r="AT462" s="217" t="s">
        <v>299</v>
      </c>
      <c r="AU462" s="217" t="s">
        <v>76</v>
      </c>
      <c r="AY462" s="17" t="s">
        <v>266</v>
      </c>
      <c r="BE462" s="218">
        <f>IF(N462="základní",J462,0)</f>
        <v>0</v>
      </c>
      <c r="BF462" s="218">
        <f>IF(N462="snížená",J462,0)</f>
        <v>0</v>
      </c>
      <c r="BG462" s="218">
        <f>IF(N462="zákl. přenesená",J462,0)</f>
        <v>0</v>
      </c>
      <c r="BH462" s="218">
        <f>IF(N462="sníž. přenesená",J462,0)</f>
        <v>0</v>
      </c>
      <c r="BI462" s="218">
        <f>IF(N462="nulová",J462,0)</f>
        <v>0</v>
      </c>
      <c r="BJ462" s="17" t="s">
        <v>76</v>
      </c>
      <c r="BK462" s="218">
        <f>ROUND(I462*H462,2)</f>
        <v>0</v>
      </c>
      <c r="BL462" s="17" t="s">
        <v>265</v>
      </c>
      <c r="BM462" s="217" t="s">
        <v>1237</v>
      </c>
    </row>
    <row r="463" s="2" customFormat="1">
      <c r="A463" s="38"/>
      <c r="B463" s="39"/>
      <c r="C463" s="40"/>
      <c r="D463" s="219" t="s">
        <v>273</v>
      </c>
      <c r="E463" s="40"/>
      <c r="F463" s="220" t="s">
        <v>1238</v>
      </c>
      <c r="G463" s="40"/>
      <c r="H463" s="40"/>
      <c r="I463" s="221"/>
      <c r="J463" s="40"/>
      <c r="K463" s="40"/>
      <c r="L463" s="44"/>
      <c r="M463" s="222"/>
      <c r="N463" s="223"/>
      <c r="O463" s="84"/>
      <c r="P463" s="84"/>
      <c r="Q463" s="84"/>
      <c r="R463" s="84"/>
      <c r="S463" s="84"/>
      <c r="T463" s="85"/>
      <c r="U463" s="38"/>
      <c r="V463" s="38"/>
      <c r="W463" s="38"/>
      <c r="X463" s="38"/>
      <c r="Y463" s="38"/>
      <c r="Z463" s="38"/>
      <c r="AA463" s="38"/>
      <c r="AB463" s="38"/>
      <c r="AC463" s="38"/>
      <c r="AD463" s="38"/>
      <c r="AE463" s="38"/>
      <c r="AT463" s="17" t="s">
        <v>273</v>
      </c>
      <c r="AU463" s="17" t="s">
        <v>76</v>
      </c>
    </row>
    <row r="464" s="2" customFormat="1" ht="16.5" customHeight="1">
      <c r="A464" s="38"/>
      <c r="B464" s="39"/>
      <c r="C464" s="206" t="s">
        <v>1239</v>
      </c>
      <c r="D464" s="206" t="s">
        <v>267</v>
      </c>
      <c r="E464" s="207" t="s">
        <v>1240</v>
      </c>
      <c r="F464" s="208" t="s">
        <v>1241</v>
      </c>
      <c r="G464" s="209" t="s">
        <v>391</v>
      </c>
      <c r="H464" s="210">
        <v>1884.4690000000001</v>
      </c>
      <c r="I464" s="211"/>
      <c r="J464" s="212">
        <f>ROUND(I464*H464,2)</f>
        <v>0</v>
      </c>
      <c r="K464" s="208" t="s">
        <v>271</v>
      </c>
      <c r="L464" s="44"/>
      <c r="M464" s="213" t="s">
        <v>19</v>
      </c>
      <c r="N464" s="214" t="s">
        <v>40</v>
      </c>
      <c r="O464" s="84"/>
      <c r="P464" s="215">
        <f>O464*H464</f>
        <v>0</v>
      </c>
      <c r="Q464" s="215">
        <v>0.00038000000000000002</v>
      </c>
      <c r="R464" s="215">
        <f>Q464*H464</f>
        <v>0.71609822000000001</v>
      </c>
      <c r="S464" s="215">
        <v>0</v>
      </c>
      <c r="T464" s="216">
        <f>S464*H464</f>
        <v>0</v>
      </c>
      <c r="U464" s="38"/>
      <c r="V464" s="38"/>
      <c r="W464" s="38"/>
      <c r="X464" s="38"/>
      <c r="Y464" s="38"/>
      <c r="Z464" s="38"/>
      <c r="AA464" s="38"/>
      <c r="AB464" s="38"/>
      <c r="AC464" s="38"/>
      <c r="AD464" s="38"/>
      <c r="AE464" s="38"/>
      <c r="AR464" s="217" t="s">
        <v>265</v>
      </c>
      <c r="AT464" s="217" t="s">
        <v>267</v>
      </c>
      <c r="AU464" s="217" t="s">
        <v>76</v>
      </c>
      <c r="AY464" s="17" t="s">
        <v>266</v>
      </c>
      <c r="BE464" s="218">
        <f>IF(N464="základní",J464,0)</f>
        <v>0</v>
      </c>
      <c r="BF464" s="218">
        <f>IF(N464="snížená",J464,0)</f>
        <v>0</v>
      </c>
      <c r="BG464" s="218">
        <f>IF(N464="zákl. přenesená",J464,0)</f>
        <v>0</v>
      </c>
      <c r="BH464" s="218">
        <f>IF(N464="sníž. přenesená",J464,0)</f>
        <v>0</v>
      </c>
      <c r="BI464" s="218">
        <f>IF(N464="nulová",J464,0)</f>
        <v>0</v>
      </c>
      <c r="BJ464" s="17" t="s">
        <v>76</v>
      </c>
      <c r="BK464" s="218">
        <f>ROUND(I464*H464,2)</f>
        <v>0</v>
      </c>
      <c r="BL464" s="17" t="s">
        <v>265</v>
      </c>
      <c r="BM464" s="217" t="s">
        <v>1242</v>
      </c>
    </row>
    <row r="465" s="2" customFormat="1">
      <c r="A465" s="38"/>
      <c r="B465" s="39"/>
      <c r="C465" s="40"/>
      <c r="D465" s="219" t="s">
        <v>273</v>
      </c>
      <c r="E465" s="40"/>
      <c r="F465" s="220" t="s">
        <v>1243</v>
      </c>
      <c r="G465" s="40"/>
      <c r="H465" s="40"/>
      <c r="I465" s="221"/>
      <c r="J465" s="40"/>
      <c r="K465" s="40"/>
      <c r="L465" s="44"/>
      <c r="M465" s="222"/>
      <c r="N465" s="223"/>
      <c r="O465" s="84"/>
      <c r="P465" s="84"/>
      <c r="Q465" s="84"/>
      <c r="R465" s="84"/>
      <c r="S465" s="84"/>
      <c r="T465" s="85"/>
      <c r="U465" s="38"/>
      <c r="V465" s="38"/>
      <c r="W465" s="38"/>
      <c r="X465" s="38"/>
      <c r="Y465" s="38"/>
      <c r="Z465" s="38"/>
      <c r="AA465" s="38"/>
      <c r="AB465" s="38"/>
      <c r="AC465" s="38"/>
      <c r="AD465" s="38"/>
      <c r="AE465" s="38"/>
      <c r="AT465" s="17" t="s">
        <v>273</v>
      </c>
      <c r="AU465" s="17" t="s">
        <v>76</v>
      </c>
    </row>
    <row r="466" s="13" customFormat="1">
      <c r="A466" s="13"/>
      <c r="B466" s="251"/>
      <c r="C466" s="252"/>
      <c r="D466" s="226" t="s">
        <v>275</v>
      </c>
      <c r="E466" s="253" t="s">
        <v>19</v>
      </c>
      <c r="F466" s="254" t="s">
        <v>1244</v>
      </c>
      <c r="G466" s="252"/>
      <c r="H466" s="253" t="s">
        <v>19</v>
      </c>
      <c r="I466" s="255"/>
      <c r="J466" s="252"/>
      <c r="K466" s="252"/>
      <c r="L466" s="256"/>
      <c r="M466" s="257"/>
      <c r="N466" s="258"/>
      <c r="O466" s="258"/>
      <c r="P466" s="258"/>
      <c r="Q466" s="258"/>
      <c r="R466" s="258"/>
      <c r="S466" s="258"/>
      <c r="T466" s="259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T466" s="260" t="s">
        <v>275</v>
      </c>
      <c r="AU466" s="260" t="s">
        <v>76</v>
      </c>
      <c r="AV466" s="13" t="s">
        <v>76</v>
      </c>
      <c r="AW466" s="13" t="s">
        <v>31</v>
      </c>
      <c r="AX466" s="13" t="s">
        <v>69</v>
      </c>
      <c r="AY466" s="260" t="s">
        <v>266</v>
      </c>
    </row>
    <row r="467" s="12" customFormat="1">
      <c r="A467" s="12"/>
      <c r="B467" s="224"/>
      <c r="C467" s="225"/>
      <c r="D467" s="226" t="s">
        <v>275</v>
      </c>
      <c r="E467" s="227" t="s">
        <v>1245</v>
      </c>
      <c r="F467" s="228" t="s">
        <v>1246</v>
      </c>
      <c r="G467" s="225"/>
      <c r="H467" s="229">
        <v>1345.49</v>
      </c>
      <c r="I467" s="230"/>
      <c r="J467" s="225"/>
      <c r="K467" s="225"/>
      <c r="L467" s="231"/>
      <c r="M467" s="236"/>
      <c r="N467" s="237"/>
      <c r="O467" s="237"/>
      <c r="P467" s="237"/>
      <c r="Q467" s="237"/>
      <c r="R467" s="237"/>
      <c r="S467" s="237"/>
      <c r="T467" s="238"/>
      <c r="U467" s="12"/>
      <c r="V467" s="12"/>
      <c r="W467" s="12"/>
      <c r="X467" s="12"/>
      <c r="Y467" s="12"/>
      <c r="Z467" s="12"/>
      <c r="AA467" s="12"/>
      <c r="AB467" s="12"/>
      <c r="AC467" s="12"/>
      <c r="AD467" s="12"/>
      <c r="AE467" s="12"/>
      <c r="AT467" s="235" t="s">
        <v>275</v>
      </c>
      <c r="AU467" s="235" t="s">
        <v>76</v>
      </c>
      <c r="AV467" s="12" t="s">
        <v>78</v>
      </c>
      <c r="AW467" s="12" t="s">
        <v>31</v>
      </c>
      <c r="AX467" s="12" t="s">
        <v>69</v>
      </c>
      <c r="AY467" s="235" t="s">
        <v>266</v>
      </c>
    </row>
    <row r="468" s="13" customFormat="1">
      <c r="A468" s="13"/>
      <c r="B468" s="251"/>
      <c r="C468" s="252"/>
      <c r="D468" s="226" t="s">
        <v>275</v>
      </c>
      <c r="E468" s="253" t="s">
        <v>19</v>
      </c>
      <c r="F468" s="254" t="s">
        <v>1247</v>
      </c>
      <c r="G468" s="252"/>
      <c r="H468" s="253" t="s">
        <v>19</v>
      </c>
      <c r="I468" s="255"/>
      <c r="J468" s="252"/>
      <c r="K468" s="252"/>
      <c r="L468" s="256"/>
      <c r="M468" s="257"/>
      <c r="N468" s="258"/>
      <c r="O468" s="258"/>
      <c r="P468" s="258"/>
      <c r="Q468" s="258"/>
      <c r="R468" s="258"/>
      <c r="S468" s="258"/>
      <c r="T468" s="259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T468" s="260" t="s">
        <v>275</v>
      </c>
      <c r="AU468" s="260" t="s">
        <v>76</v>
      </c>
      <c r="AV468" s="13" t="s">
        <v>76</v>
      </c>
      <c r="AW468" s="13" t="s">
        <v>31</v>
      </c>
      <c r="AX468" s="13" t="s">
        <v>69</v>
      </c>
      <c r="AY468" s="260" t="s">
        <v>266</v>
      </c>
    </row>
    <row r="469" s="12" customFormat="1">
      <c r="A469" s="12"/>
      <c r="B469" s="224"/>
      <c r="C469" s="225"/>
      <c r="D469" s="226" t="s">
        <v>275</v>
      </c>
      <c r="E469" s="227" t="s">
        <v>502</v>
      </c>
      <c r="F469" s="228" t="s">
        <v>1248</v>
      </c>
      <c r="G469" s="225"/>
      <c r="H469" s="229">
        <v>538.97900000000004</v>
      </c>
      <c r="I469" s="230"/>
      <c r="J469" s="225"/>
      <c r="K469" s="225"/>
      <c r="L469" s="231"/>
      <c r="M469" s="236"/>
      <c r="N469" s="237"/>
      <c r="O469" s="237"/>
      <c r="P469" s="237"/>
      <c r="Q469" s="237"/>
      <c r="R469" s="237"/>
      <c r="S469" s="237"/>
      <c r="T469" s="238"/>
      <c r="U469" s="12"/>
      <c r="V469" s="12"/>
      <c r="W469" s="12"/>
      <c r="X469" s="12"/>
      <c r="Y469" s="12"/>
      <c r="Z469" s="12"/>
      <c r="AA469" s="12"/>
      <c r="AB469" s="12"/>
      <c r="AC469" s="12"/>
      <c r="AD469" s="12"/>
      <c r="AE469" s="12"/>
      <c r="AT469" s="235" t="s">
        <v>275</v>
      </c>
      <c r="AU469" s="235" t="s">
        <v>76</v>
      </c>
      <c r="AV469" s="12" t="s">
        <v>78</v>
      </c>
      <c r="AW469" s="12" t="s">
        <v>31</v>
      </c>
      <c r="AX469" s="12" t="s">
        <v>69</v>
      </c>
      <c r="AY469" s="235" t="s">
        <v>266</v>
      </c>
    </row>
    <row r="470" s="12" customFormat="1">
      <c r="A470" s="12"/>
      <c r="B470" s="224"/>
      <c r="C470" s="225"/>
      <c r="D470" s="226" t="s">
        <v>275</v>
      </c>
      <c r="E470" s="227" t="s">
        <v>1249</v>
      </c>
      <c r="F470" s="228" t="s">
        <v>1250</v>
      </c>
      <c r="G470" s="225"/>
      <c r="H470" s="229">
        <v>1884.4690000000001</v>
      </c>
      <c r="I470" s="230"/>
      <c r="J470" s="225"/>
      <c r="K470" s="225"/>
      <c r="L470" s="231"/>
      <c r="M470" s="236"/>
      <c r="N470" s="237"/>
      <c r="O470" s="237"/>
      <c r="P470" s="237"/>
      <c r="Q470" s="237"/>
      <c r="R470" s="237"/>
      <c r="S470" s="237"/>
      <c r="T470" s="238"/>
      <c r="U470" s="12"/>
      <c r="V470" s="12"/>
      <c r="W470" s="12"/>
      <c r="X470" s="12"/>
      <c r="Y470" s="12"/>
      <c r="Z470" s="12"/>
      <c r="AA470" s="12"/>
      <c r="AB470" s="12"/>
      <c r="AC470" s="12"/>
      <c r="AD470" s="12"/>
      <c r="AE470" s="12"/>
      <c r="AT470" s="235" t="s">
        <v>275</v>
      </c>
      <c r="AU470" s="235" t="s">
        <v>76</v>
      </c>
      <c r="AV470" s="12" t="s">
        <v>78</v>
      </c>
      <c r="AW470" s="12" t="s">
        <v>31</v>
      </c>
      <c r="AX470" s="12" t="s">
        <v>76</v>
      </c>
      <c r="AY470" s="235" t="s">
        <v>266</v>
      </c>
    </row>
    <row r="471" s="2" customFormat="1" ht="24.15" customHeight="1">
      <c r="A471" s="38"/>
      <c r="B471" s="39"/>
      <c r="C471" s="239" t="s">
        <v>1251</v>
      </c>
      <c r="D471" s="239" t="s">
        <v>299</v>
      </c>
      <c r="E471" s="240" t="s">
        <v>1252</v>
      </c>
      <c r="F471" s="241" t="s">
        <v>1253</v>
      </c>
      <c r="G471" s="242" t="s">
        <v>391</v>
      </c>
      <c r="H471" s="243">
        <v>2196.3490000000002</v>
      </c>
      <c r="I471" s="244"/>
      <c r="J471" s="245">
        <f>ROUND(I471*H471,2)</f>
        <v>0</v>
      </c>
      <c r="K471" s="241" t="s">
        <v>271</v>
      </c>
      <c r="L471" s="246"/>
      <c r="M471" s="247" t="s">
        <v>19</v>
      </c>
      <c r="N471" s="248" t="s">
        <v>40</v>
      </c>
      <c r="O471" s="84"/>
      <c r="P471" s="215">
        <f>O471*H471</f>
        <v>0</v>
      </c>
      <c r="Q471" s="215">
        <v>0.0054000000000000003</v>
      </c>
      <c r="R471" s="215">
        <f>Q471*H471</f>
        <v>11.860284600000002</v>
      </c>
      <c r="S471" s="215">
        <v>0</v>
      </c>
      <c r="T471" s="216">
        <f>S471*H471</f>
        <v>0</v>
      </c>
      <c r="U471" s="38"/>
      <c r="V471" s="38"/>
      <c r="W471" s="38"/>
      <c r="X471" s="38"/>
      <c r="Y471" s="38"/>
      <c r="Z471" s="38"/>
      <c r="AA471" s="38"/>
      <c r="AB471" s="38"/>
      <c r="AC471" s="38"/>
      <c r="AD471" s="38"/>
      <c r="AE471" s="38"/>
      <c r="AR471" s="217" t="s">
        <v>303</v>
      </c>
      <c r="AT471" s="217" t="s">
        <v>299</v>
      </c>
      <c r="AU471" s="217" t="s">
        <v>76</v>
      </c>
      <c r="AY471" s="17" t="s">
        <v>266</v>
      </c>
      <c r="BE471" s="218">
        <f>IF(N471="základní",J471,0)</f>
        <v>0</v>
      </c>
      <c r="BF471" s="218">
        <f>IF(N471="snížená",J471,0)</f>
        <v>0</v>
      </c>
      <c r="BG471" s="218">
        <f>IF(N471="zákl. přenesená",J471,0)</f>
        <v>0</v>
      </c>
      <c r="BH471" s="218">
        <f>IF(N471="sníž. přenesená",J471,0)</f>
        <v>0</v>
      </c>
      <c r="BI471" s="218">
        <f>IF(N471="nulová",J471,0)</f>
        <v>0</v>
      </c>
      <c r="BJ471" s="17" t="s">
        <v>76</v>
      </c>
      <c r="BK471" s="218">
        <f>ROUND(I471*H471,2)</f>
        <v>0</v>
      </c>
      <c r="BL471" s="17" t="s">
        <v>265</v>
      </c>
      <c r="BM471" s="217" t="s">
        <v>1254</v>
      </c>
    </row>
    <row r="472" s="2" customFormat="1">
      <c r="A472" s="38"/>
      <c r="B472" s="39"/>
      <c r="C472" s="40"/>
      <c r="D472" s="219" t="s">
        <v>273</v>
      </c>
      <c r="E472" s="40"/>
      <c r="F472" s="220" t="s">
        <v>1255</v>
      </c>
      <c r="G472" s="40"/>
      <c r="H472" s="40"/>
      <c r="I472" s="221"/>
      <c r="J472" s="40"/>
      <c r="K472" s="40"/>
      <c r="L472" s="44"/>
      <c r="M472" s="222"/>
      <c r="N472" s="223"/>
      <c r="O472" s="84"/>
      <c r="P472" s="84"/>
      <c r="Q472" s="84"/>
      <c r="R472" s="84"/>
      <c r="S472" s="84"/>
      <c r="T472" s="85"/>
      <c r="U472" s="38"/>
      <c r="V472" s="38"/>
      <c r="W472" s="38"/>
      <c r="X472" s="38"/>
      <c r="Y472" s="38"/>
      <c r="Z472" s="38"/>
      <c r="AA472" s="38"/>
      <c r="AB472" s="38"/>
      <c r="AC472" s="38"/>
      <c r="AD472" s="38"/>
      <c r="AE472" s="38"/>
      <c r="AT472" s="17" t="s">
        <v>273</v>
      </c>
      <c r="AU472" s="17" t="s">
        <v>76</v>
      </c>
    </row>
    <row r="473" s="2" customFormat="1" ht="16.5" customHeight="1">
      <c r="A473" s="38"/>
      <c r="B473" s="39"/>
      <c r="C473" s="206" t="s">
        <v>1256</v>
      </c>
      <c r="D473" s="206" t="s">
        <v>267</v>
      </c>
      <c r="E473" s="207" t="s">
        <v>1257</v>
      </c>
      <c r="F473" s="208" t="s">
        <v>1258</v>
      </c>
      <c r="G473" s="209" t="s">
        <v>391</v>
      </c>
      <c r="H473" s="210">
        <v>315.76499999999999</v>
      </c>
      <c r="I473" s="211"/>
      <c r="J473" s="212">
        <f>ROUND(I473*H473,2)</f>
        <v>0</v>
      </c>
      <c r="K473" s="208" t="s">
        <v>271</v>
      </c>
      <c r="L473" s="44"/>
      <c r="M473" s="213" t="s">
        <v>19</v>
      </c>
      <c r="N473" s="214" t="s">
        <v>40</v>
      </c>
      <c r="O473" s="84"/>
      <c r="P473" s="215">
        <f>O473*H473</f>
        <v>0</v>
      </c>
      <c r="Q473" s="215">
        <v>0</v>
      </c>
      <c r="R473" s="215">
        <f>Q473*H473</f>
        <v>0</v>
      </c>
      <c r="S473" s="215">
        <v>0</v>
      </c>
      <c r="T473" s="216">
        <f>S473*H473</f>
        <v>0</v>
      </c>
      <c r="U473" s="38"/>
      <c r="V473" s="38"/>
      <c r="W473" s="38"/>
      <c r="X473" s="38"/>
      <c r="Y473" s="38"/>
      <c r="Z473" s="38"/>
      <c r="AA473" s="38"/>
      <c r="AB473" s="38"/>
      <c r="AC473" s="38"/>
      <c r="AD473" s="38"/>
      <c r="AE473" s="38"/>
      <c r="AR473" s="217" t="s">
        <v>265</v>
      </c>
      <c r="AT473" s="217" t="s">
        <v>267</v>
      </c>
      <c r="AU473" s="217" t="s">
        <v>76</v>
      </c>
      <c r="AY473" s="17" t="s">
        <v>266</v>
      </c>
      <c r="BE473" s="218">
        <f>IF(N473="základní",J473,0)</f>
        <v>0</v>
      </c>
      <c r="BF473" s="218">
        <f>IF(N473="snížená",J473,0)</f>
        <v>0</v>
      </c>
      <c r="BG473" s="218">
        <f>IF(N473="zákl. přenesená",J473,0)</f>
        <v>0</v>
      </c>
      <c r="BH473" s="218">
        <f>IF(N473="sníž. přenesená",J473,0)</f>
        <v>0</v>
      </c>
      <c r="BI473" s="218">
        <f>IF(N473="nulová",J473,0)</f>
        <v>0</v>
      </c>
      <c r="BJ473" s="17" t="s">
        <v>76</v>
      </c>
      <c r="BK473" s="218">
        <f>ROUND(I473*H473,2)</f>
        <v>0</v>
      </c>
      <c r="BL473" s="17" t="s">
        <v>265</v>
      </c>
      <c r="BM473" s="217" t="s">
        <v>1259</v>
      </c>
    </row>
    <row r="474" s="2" customFormat="1">
      <c r="A474" s="38"/>
      <c r="B474" s="39"/>
      <c r="C474" s="40"/>
      <c r="D474" s="219" t="s">
        <v>273</v>
      </c>
      <c r="E474" s="40"/>
      <c r="F474" s="220" t="s">
        <v>1260</v>
      </c>
      <c r="G474" s="40"/>
      <c r="H474" s="40"/>
      <c r="I474" s="221"/>
      <c r="J474" s="40"/>
      <c r="K474" s="40"/>
      <c r="L474" s="44"/>
      <c r="M474" s="222"/>
      <c r="N474" s="223"/>
      <c r="O474" s="84"/>
      <c r="P474" s="84"/>
      <c r="Q474" s="84"/>
      <c r="R474" s="84"/>
      <c r="S474" s="84"/>
      <c r="T474" s="85"/>
      <c r="U474" s="38"/>
      <c r="V474" s="38"/>
      <c r="W474" s="38"/>
      <c r="X474" s="38"/>
      <c r="Y474" s="38"/>
      <c r="Z474" s="38"/>
      <c r="AA474" s="38"/>
      <c r="AB474" s="38"/>
      <c r="AC474" s="38"/>
      <c r="AD474" s="38"/>
      <c r="AE474" s="38"/>
      <c r="AT474" s="17" t="s">
        <v>273</v>
      </c>
      <c r="AU474" s="17" t="s">
        <v>76</v>
      </c>
    </row>
    <row r="475" s="13" customFormat="1">
      <c r="A475" s="13"/>
      <c r="B475" s="251"/>
      <c r="C475" s="252"/>
      <c r="D475" s="226" t="s">
        <v>275</v>
      </c>
      <c r="E475" s="253" t="s">
        <v>19</v>
      </c>
      <c r="F475" s="254" t="s">
        <v>1261</v>
      </c>
      <c r="G475" s="252"/>
      <c r="H475" s="253" t="s">
        <v>19</v>
      </c>
      <c r="I475" s="255"/>
      <c r="J475" s="252"/>
      <c r="K475" s="252"/>
      <c r="L475" s="256"/>
      <c r="M475" s="257"/>
      <c r="N475" s="258"/>
      <c r="O475" s="258"/>
      <c r="P475" s="258"/>
      <c r="Q475" s="258"/>
      <c r="R475" s="258"/>
      <c r="S475" s="258"/>
      <c r="T475" s="259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T475" s="260" t="s">
        <v>275</v>
      </c>
      <c r="AU475" s="260" t="s">
        <v>76</v>
      </c>
      <c r="AV475" s="13" t="s">
        <v>76</v>
      </c>
      <c r="AW475" s="13" t="s">
        <v>31</v>
      </c>
      <c r="AX475" s="13" t="s">
        <v>69</v>
      </c>
      <c r="AY475" s="260" t="s">
        <v>266</v>
      </c>
    </row>
    <row r="476" s="12" customFormat="1">
      <c r="A476" s="12"/>
      <c r="B476" s="224"/>
      <c r="C476" s="225"/>
      <c r="D476" s="226" t="s">
        <v>275</v>
      </c>
      <c r="E476" s="227" t="s">
        <v>504</v>
      </c>
      <c r="F476" s="228" t="s">
        <v>1178</v>
      </c>
      <c r="G476" s="225"/>
      <c r="H476" s="229">
        <v>31.32</v>
      </c>
      <c r="I476" s="230"/>
      <c r="J476" s="225"/>
      <c r="K476" s="225"/>
      <c r="L476" s="231"/>
      <c r="M476" s="236"/>
      <c r="N476" s="237"/>
      <c r="O476" s="237"/>
      <c r="P476" s="237"/>
      <c r="Q476" s="237"/>
      <c r="R476" s="237"/>
      <c r="S476" s="237"/>
      <c r="T476" s="238"/>
      <c r="U476" s="12"/>
      <c r="V476" s="12"/>
      <c r="W476" s="12"/>
      <c r="X476" s="12"/>
      <c r="Y476" s="12"/>
      <c r="Z476" s="12"/>
      <c r="AA476" s="12"/>
      <c r="AB476" s="12"/>
      <c r="AC476" s="12"/>
      <c r="AD476" s="12"/>
      <c r="AE476" s="12"/>
      <c r="AT476" s="235" t="s">
        <v>275</v>
      </c>
      <c r="AU476" s="235" t="s">
        <v>76</v>
      </c>
      <c r="AV476" s="12" t="s">
        <v>78</v>
      </c>
      <c r="AW476" s="12" t="s">
        <v>31</v>
      </c>
      <c r="AX476" s="12" t="s">
        <v>69</v>
      </c>
      <c r="AY476" s="235" t="s">
        <v>266</v>
      </c>
    </row>
    <row r="477" s="12" customFormat="1">
      <c r="A477" s="12"/>
      <c r="B477" s="224"/>
      <c r="C477" s="225"/>
      <c r="D477" s="226" t="s">
        <v>275</v>
      </c>
      <c r="E477" s="227" t="s">
        <v>505</v>
      </c>
      <c r="F477" s="228" t="s">
        <v>1262</v>
      </c>
      <c r="G477" s="225"/>
      <c r="H477" s="229">
        <v>220.72999999999999</v>
      </c>
      <c r="I477" s="230"/>
      <c r="J477" s="225"/>
      <c r="K477" s="225"/>
      <c r="L477" s="231"/>
      <c r="M477" s="236"/>
      <c r="N477" s="237"/>
      <c r="O477" s="237"/>
      <c r="P477" s="237"/>
      <c r="Q477" s="237"/>
      <c r="R477" s="237"/>
      <c r="S477" s="237"/>
      <c r="T477" s="238"/>
      <c r="U477" s="12"/>
      <c r="V477" s="12"/>
      <c r="W477" s="12"/>
      <c r="X477" s="12"/>
      <c r="Y477" s="12"/>
      <c r="Z477" s="12"/>
      <c r="AA477" s="12"/>
      <c r="AB477" s="12"/>
      <c r="AC477" s="12"/>
      <c r="AD477" s="12"/>
      <c r="AE477" s="12"/>
      <c r="AT477" s="235" t="s">
        <v>275</v>
      </c>
      <c r="AU477" s="235" t="s">
        <v>76</v>
      </c>
      <c r="AV477" s="12" t="s">
        <v>78</v>
      </c>
      <c r="AW477" s="12" t="s">
        <v>31</v>
      </c>
      <c r="AX477" s="12" t="s">
        <v>69</v>
      </c>
      <c r="AY477" s="235" t="s">
        <v>266</v>
      </c>
    </row>
    <row r="478" s="12" customFormat="1">
      <c r="A478" s="12"/>
      <c r="B478" s="224"/>
      <c r="C478" s="225"/>
      <c r="D478" s="226" t="s">
        <v>275</v>
      </c>
      <c r="E478" s="227" t="s">
        <v>508</v>
      </c>
      <c r="F478" s="228" t="s">
        <v>1180</v>
      </c>
      <c r="G478" s="225"/>
      <c r="H478" s="229">
        <v>63.715000000000003</v>
      </c>
      <c r="I478" s="230"/>
      <c r="J478" s="225"/>
      <c r="K478" s="225"/>
      <c r="L478" s="231"/>
      <c r="M478" s="236"/>
      <c r="N478" s="237"/>
      <c r="O478" s="237"/>
      <c r="P478" s="237"/>
      <c r="Q478" s="237"/>
      <c r="R478" s="237"/>
      <c r="S478" s="237"/>
      <c r="T478" s="238"/>
      <c r="U478" s="12"/>
      <c r="V478" s="12"/>
      <c r="W478" s="12"/>
      <c r="X478" s="12"/>
      <c r="Y478" s="12"/>
      <c r="Z478" s="12"/>
      <c r="AA478" s="12"/>
      <c r="AB478" s="12"/>
      <c r="AC478" s="12"/>
      <c r="AD478" s="12"/>
      <c r="AE478" s="12"/>
      <c r="AT478" s="235" t="s">
        <v>275</v>
      </c>
      <c r="AU478" s="235" t="s">
        <v>76</v>
      </c>
      <c r="AV478" s="12" t="s">
        <v>78</v>
      </c>
      <c r="AW478" s="12" t="s">
        <v>31</v>
      </c>
      <c r="AX478" s="12" t="s">
        <v>69</v>
      </c>
      <c r="AY478" s="235" t="s">
        <v>266</v>
      </c>
    </row>
    <row r="479" s="12" customFormat="1">
      <c r="A479" s="12"/>
      <c r="B479" s="224"/>
      <c r="C479" s="225"/>
      <c r="D479" s="226" t="s">
        <v>275</v>
      </c>
      <c r="E479" s="227" t="s">
        <v>1263</v>
      </c>
      <c r="F479" s="228" t="s">
        <v>1264</v>
      </c>
      <c r="G479" s="225"/>
      <c r="H479" s="229">
        <v>315.76499999999999</v>
      </c>
      <c r="I479" s="230"/>
      <c r="J479" s="225"/>
      <c r="K479" s="225"/>
      <c r="L479" s="231"/>
      <c r="M479" s="236"/>
      <c r="N479" s="237"/>
      <c r="O479" s="237"/>
      <c r="P479" s="237"/>
      <c r="Q479" s="237"/>
      <c r="R479" s="237"/>
      <c r="S479" s="237"/>
      <c r="T479" s="238"/>
      <c r="U479" s="12"/>
      <c r="V479" s="12"/>
      <c r="W479" s="12"/>
      <c r="X479" s="12"/>
      <c r="Y479" s="12"/>
      <c r="Z479" s="12"/>
      <c r="AA479" s="12"/>
      <c r="AB479" s="12"/>
      <c r="AC479" s="12"/>
      <c r="AD479" s="12"/>
      <c r="AE479" s="12"/>
      <c r="AT479" s="235" t="s">
        <v>275</v>
      </c>
      <c r="AU479" s="235" t="s">
        <v>76</v>
      </c>
      <c r="AV479" s="12" t="s">
        <v>78</v>
      </c>
      <c r="AW479" s="12" t="s">
        <v>31</v>
      </c>
      <c r="AX479" s="12" t="s">
        <v>76</v>
      </c>
      <c r="AY479" s="235" t="s">
        <v>266</v>
      </c>
    </row>
    <row r="480" s="2" customFormat="1" ht="16.5" customHeight="1">
      <c r="A480" s="38"/>
      <c r="B480" s="39"/>
      <c r="C480" s="239" t="s">
        <v>1265</v>
      </c>
      <c r="D480" s="239" t="s">
        <v>299</v>
      </c>
      <c r="E480" s="240" t="s">
        <v>1266</v>
      </c>
      <c r="F480" s="241" t="s">
        <v>1267</v>
      </c>
      <c r="G480" s="242" t="s">
        <v>391</v>
      </c>
      <c r="H480" s="243">
        <v>331.553</v>
      </c>
      <c r="I480" s="244"/>
      <c r="J480" s="245">
        <f>ROUND(I480*H480,2)</f>
        <v>0</v>
      </c>
      <c r="K480" s="241" t="s">
        <v>271</v>
      </c>
      <c r="L480" s="246"/>
      <c r="M480" s="247" t="s">
        <v>19</v>
      </c>
      <c r="N480" s="248" t="s">
        <v>40</v>
      </c>
      <c r="O480" s="84"/>
      <c r="P480" s="215">
        <f>O480*H480</f>
        <v>0</v>
      </c>
      <c r="Q480" s="215">
        <v>0.00080000000000000004</v>
      </c>
      <c r="R480" s="215">
        <f>Q480*H480</f>
        <v>0.26524239999999999</v>
      </c>
      <c r="S480" s="215">
        <v>0</v>
      </c>
      <c r="T480" s="216">
        <f>S480*H480</f>
        <v>0</v>
      </c>
      <c r="U480" s="38"/>
      <c r="V480" s="38"/>
      <c r="W480" s="38"/>
      <c r="X480" s="38"/>
      <c r="Y480" s="38"/>
      <c r="Z480" s="38"/>
      <c r="AA480" s="38"/>
      <c r="AB480" s="38"/>
      <c r="AC480" s="38"/>
      <c r="AD480" s="38"/>
      <c r="AE480" s="38"/>
      <c r="AR480" s="217" t="s">
        <v>303</v>
      </c>
      <c r="AT480" s="217" t="s">
        <v>299</v>
      </c>
      <c r="AU480" s="217" t="s">
        <v>76</v>
      </c>
      <c r="AY480" s="17" t="s">
        <v>266</v>
      </c>
      <c r="BE480" s="218">
        <f>IF(N480="základní",J480,0)</f>
        <v>0</v>
      </c>
      <c r="BF480" s="218">
        <f>IF(N480="snížená",J480,0)</f>
        <v>0</v>
      </c>
      <c r="BG480" s="218">
        <f>IF(N480="zákl. přenesená",J480,0)</f>
        <v>0</v>
      </c>
      <c r="BH480" s="218">
        <f>IF(N480="sníž. přenesená",J480,0)</f>
        <v>0</v>
      </c>
      <c r="BI480" s="218">
        <f>IF(N480="nulová",J480,0)</f>
        <v>0</v>
      </c>
      <c r="BJ480" s="17" t="s">
        <v>76</v>
      </c>
      <c r="BK480" s="218">
        <f>ROUND(I480*H480,2)</f>
        <v>0</v>
      </c>
      <c r="BL480" s="17" t="s">
        <v>265</v>
      </c>
      <c r="BM480" s="217" t="s">
        <v>1268</v>
      </c>
    </row>
    <row r="481" s="2" customFormat="1">
      <c r="A481" s="38"/>
      <c r="B481" s="39"/>
      <c r="C481" s="40"/>
      <c r="D481" s="219" t="s">
        <v>273</v>
      </c>
      <c r="E481" s="40"/>
      <c r="F481" s="220" t="s">
        <v>1269</v>
      </c>
      <c r="G481" s="40"/>
      <c r="H481" s="40"/>
      <c r="I481" s="221"/>
      <c r="J481" s="40"/>
      <c r="K481" s="40"/>
      <c r="L481" s="44"/>
      <c r="M481" s="222"/>
      <c r="N481" s="223"/>
      <c r="O481" s="84"/>
      <c r="P481" s="84"/>
      <c r="Q481" s="84"/>
      <c r="R481" s="84"/>
      <c r="S481" s="84"/>
      <c r="T481" s="85"/>
      <c r="U481" s="38"/>
      <c r="V481" s="38"/>
      <c r="W481" s="38"/>
      <c r="X481" s="38"/>
      <c r="Y481" s="38"/>
      <c r="Z481" s="38"/>
      <c r="AA481" s="38"/>
      <c r="AB481" s="38"/>
      <c r="AC481" s="38"/>
      <c r="AD481" s="38"/>
      <c r="AE481" s="38"/>
      <c r="AT481" s="17" t="s">
        <v>273</v>
      </c>
      <c r="AU481" s="17" t="s">
        <v>76</v>
      </c>
    </row>
    <row r="482" s="11" customFormat="1" ht="25.92" customHeight="1">
      <c r="A482" s="11"/>
      <c r="B482" s="192"/>
      <c r="C482" s="193"/>
      <c r="D482" s="194" t="s">
        <v>68</v>
      </c>
      <c r="E482" s="195" t="s">
        <v>1270</v>
      </c>
      <c r="F482" s="195" t="s">
        <v>1271</v>
      </c>
      <c r="G482" s="193"/>
      <c r="H482" s="193"/>
      <c r="I482" s="196"/>
      <c r="J482" s="197">
        <f>BK482</f>
        <v>0</v>
      </c>
      <c r="K482" s="193"/>
      <c r="L482" s="198"/>
      <c r="M482" s="199"/>
      <c r="N482" s="200"/>
      <c r="O482" s="200"/>
      <c r="P482" s="201">
        <f>SUM(P483:P487)</f>
        <v>0</v>
      </c>
      <c r="Q482" s="200"/>
      <c r="R482" s="201">
        <f>SUM(R483:R487)</f>
        <v>30.194444139999995</v>
      </c>
      <c r="S482" s="200"/>
      <c r="T482" s="202">
        <f>SUM(T483:T487)</f>
        <v>0</v>
      </c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R482" s="203" t="s">
        <v>265</v>
      </c>
      <c r="AT482" s="204" t="s">
        <v>68</v>
      </c>
      <c r="AU482" s="204" t="s">
        <v>69</v>
      </c>
      <c r="AY482" s="203" t="s">
        <v>266</v>
      </c>
      <c r="BK482" s="205">
        <f>SUM(BK483:BK487)</f>
        <v>0</v>
      </c>
    </row>
    <row r="483" s="2" customFormat="1" ht="24.15" customHeight="1">
      <c r="A483" s="38"/>
      <c r="B483" s="39"/>
      <c r="C483" s="206" t="s">
        <v>1272</v>
      </c>
      <c r="D483" s="206" t="s">
        <v>267</v>
      </c>
      <c r="E483" s="207" t="s">
        <v>1273</v>
      </c>
      <c r="F483" s="208" t="s">
        <v>1274</v>
      </c>
      <c r="G483" s="209" t="s">
        <v>391</v>
      </c>
      <c r="H483" s="210">
        <v>982.41200000000003</v>
      </c>
      <c r="I483" s="211"/>
      <c r="J483" s="212">
        <f>ROUND(I483*H483,2)</f>
        <v>0</v>
      </c>
      <c r="K483" s="208" t="s">
        <v>271</v>
      </c>
      <c r="L483" s="44"/>
      <c r="M483" s="213" t="s">
        <v>19</v>
      </c>
      <c r="N483" s="214" t="s">
        <v>40</v>
      </c>
      <c r="O483" s="84"/>
      <c r="P483" s="215">
        <f>O483*H483</f>
        <v>0</v>
      </c>
      <c r="Q483" s="215">
        <v>0.0010200000000000001</v>
      </c>
      <c r="R483" s="215">
        <f>Q483*H483</f>
        <v>1.0020602400000001</v>
      </c>
      <c r="S483" s="215">
        <v>0</v>
      </c>
      <c r="T483" s="216">
        <f>S483*H483</f>
        <v>0</v>
      </c>
      <c r="U483" s="38"/>
      <c r="V483" s="38"/>
      <c r="W483" s="38"/>
      <c r="X483" s="38"/>
      <c r="Y483" s="38"/>
      <c r="Z483" s="38"/>
      <c r="AA483" s="38"/>
      <c r="AB483" s="38"/>
      <c r="AC483" s="38"/>
      <c r="AD483" s="38"/>
      <c r="AE483" s="38"/>
      <c r="AR483" s="217" t="s">
        <v>265</v>
      </c>
      <c r="AT483" s="217" t="s">
        <v>267</v>
      </c>
      <c r="AU483" s="217" t="s">
        <v>76</v>
      </c>
      <c r="AY483" s="17" t="s">
        <v>266</v>
      </c>
      <c r="BE483" s="218">
        <f>IF(N483="základní",J483,0)</f>
        <v>0</v>
      </c>
      <c r="BF483" s="218">
        <f>IF(N483="snížená",J483,0)</f>
        <v>0</v>
      </c>
      <c r="BG483" s="218">
        <f>IF(N483="zákl. přenesená",J483,0)</f>
        <v>0</v>
      </c>
      <c r="BH483" s="218">
        <f>IF(N483="sníž. přenesená",J483,0)</f>
        <v>0</v>
      </c>
      <c r="BI483" s="218">
        <f>IF(N483="nulová",J483,0)</f>
        <v>0</v>
      </c>
      <c r="BJ483" s="17" t="s">
        <v>76</v>
      </c>
      <c r="BK483" s="218">
        <f>ROUND(I483*H483,2)</f>
        <v>0</v>
      </c>
      <c r="BL483" s="17" t="s">
        <v>265</v>
      </c>
      <c r="BM483" s="217" t="s">
        <v>1275</v>
      </c>
    </row>
    <row r="484" s="2" customFormat="1">
      <c r="A484" s="38"/>
      <c r="B484" s="39"/>
      <c r="C484" s="40"/>
      <c r="D484" s="219" t="s">
        <v>273</v>
      </c>
      <c r="E484" s="40"/>
      <c r="F484" s="220" t="s">
        <v>1276</v>
      </c>
      <c r="G484" s="40"/>
      <c r="H484" s="40"/>
      <c r="I484" s="221"/>
      <c r="J484" s="40"/>
      <c r="K484" s="40"/>
      <c r="L484" s="44"/>
      <c r="M484" s="222"/>
      <c r="N484" s="223"/>
      <c r="O484" s="84"/>
      <c r="P484" s="84"/>
      <c r="Q484" s="84"/>
      <c r="R484" s="84"/>
      <c r="S484" s="84"/>
      <c r="T484" s="85"/>
      <c r="U484" s="38"/>
      <c r="V484" s="38"/>
      <c r="W484" s="38"/>
      <c r="X484" s="38"/>
      <c r="Y484" s="38"/>
      <c r="Z484" s="38"/>
      <c r="AA484" s="38"/>
      <c r="AB484" s="38"/>
      <c r="AC484" s="38"/>
      <c r="AD484" s="38"/>
      <c r="AE484" s="38"/>
      <c r="AT484" s="17" t="s">
        <v>273</v>
      </c>
      <c r="AU484" s="17" t="s">
        <v>76</v>
      </c>
    </row>
    <row r="485" s="12" customFormat="1">
      <c r="A485" s="12"/>
      <c r="B485" s="224"/>
      <c r="C485" s="225"/>
      <c r="D485" s="226" t="s">
        <v>275</v>
      </c>
      <c r="E485" s="227" t="s">
        <v>1277</v>
      </c>
      <c r="F485" s="228" t="s">
        <v>1278</v>
      </c>
      <c r="G485" s="225"/>
      <c r="H485" s="229">
        <v>982.41200000000003</v>
      </c>
      <c r="I485" s="230"/>
      <c r="J485" s="225"/>
      <c r="K485" s="225"/>
      <c r="L485" s="231"/>
      <c r="M485" s="236"/>
      <c r="N485" s="237"/>
      <c r="O485" s="237"/>
      <c r="P485" s="237"/>
      <c r="Q485" s="237"/>
      <c r="R485" s="237"/>
      <c r="S485" s="237"/>
      <c r="T485" s="238"/>
      <c r="U485" s="12"/>
      <c r="V485" s="12"/>
      <c r="W485" s="12"/>
      <c r="X485" s="12"/>
      <c r="Y485" s="12"/>
      <c r="Z485" s="12"/>
      <c r="AA485" s="12"/>
      <c r="AB485" s="12"/>
      <c r="AC485" s="12"/>
      <c r="AD485" s="12"/>
      <c r="AE485" s="12"/>
      <c r="AT485" s="235" t="s">
        <v>275</v>
      </c>
      <c r="AU485" s="235" t="s">
        <v>76</v>
      </c>
      <c r="AV485" s="12" t="s">
        <v>78</v>
      </c>
      <c r="AW485" s="12" t="s">
        <v>31</v>
      </c>
      <c r="AX485" s="12" t="s">
        <v>76</v>
      </c>
      <c r="AY485" s="235" t="s">
        <v>266</v>
      </c>
    </row>
    <row r="486" s="2" customFormat="1" ht="16.5" customHeight="1">
      <c r="A486" s="38"/>
      <c r="B486" s="39"/>
      <c r="C486" s="239" t="s">
        <v>1279</v>
      </c>
      <c r="D486" s="239" t="s">
        <v>299</v>
      </c>
      <c r="E486" s="240" t="s">
        <v>1280</v>
      </c>
      <c r="F486" s="241" t="s">
        <v>1281</v>
      </c>
      <c r="G486" s="242" t="s">
        <v>391</v>
      </c>
      <c r="H486" s="243">
        <v>1031.5329999999999</v>
      </c>
      <c r="I486" s="244"/>
      <c r="J486" s="245">
        <f>ROUND(I486*H486,2)</f>
        <v>0</v>
      </c>
      <c r="K486" s="241" t="s">
        <v>271</v>
      </c>
      <c r="L486" s="246"/>
      <c r="M486" s="247" t="s">
        <v>19</v>
      </c>
      <c r="N486" s="248" t="s">
        <v>40</v>
      </c>
      <c r="O486" s="84"/>
      <c r="P486" s="215">
        <f>O486*H486</f>
        <v>0</v>
      </c>
      <c r="Q486" s="215">
        <v>0.028299999999999999</v>
      </c>
      <c r="R486" s="215">
        <f>Q486*H486</f>
        <v>29.192383899999996</v>
      </c>
      <c r="S486" s="215">
        <v>0</v>
      </c>
      <c r="T486" s="216">
        <f>S486*H486</f>
        <v>0</v>
      </c>
      <c r="U486" s="38"/>
      <c r="V486" s="38"/>
      <c r="W486" s="38"/>
      <c r="X486" s="38"/>
      <c r="Y486" s="38"/>
      <c r="Z486" s="38"/>
      <c r="AA486" s="38"/>
      <c r="AB486" s="38"/>
      <c r="AC486" s="38"/>
      <c r="AD486" s="38"/>
      <c r="AE486" s="38"/>
      <c r="AR486" s="217" t="s">
        <v>303</v>
      </c>
      <c r="AT486" s="217" t="s">
        <v>299</v>
      </c>
      <c r="AU486" s="217" t="s">
        <v>76</v>
      </c>
      <c r="AY486" s="17" t="s">
        <v>266</v>
      </c>
      <c r="BE486" s="218">
        <f>IF(N486="základní",J486,0)</f>
        <v>0</v>
      </c>
      <c r="BF486" s="218">
        <f>IF(N486="snížená",J486,0)</f>
        <v>0</v>
      </c>
      <c r="BG486" s="218">
        <f>IF(N486="zákl. přenesená",J486,0)</f>
        <v>0</v>
      </c>
      <c r="BH486" s="218">
        <f>IF(N486="sníž. přenesená",J486,0)</f>
        <v>0</v>
      </c>
      <c r="BI486" s="218">
        <f>IF(N486="nulová",J486,0)</f>
        <v>0</v>
      </c>
      <c r="BJ486" s="17" t="s">
        <v>76</v>
      </c>
      <c r="BK486" s="218">
        <f>ROUND(I486*H486,2)</f>
        <v>0</v>
      </c>
      <c r="BL486" s="17" t="s">
        <v>265</v>
      </c>
      <c r="BM486" s="217" t="s">
        <v>1282</v>
      </c>
    </row>
    <row r="487" s="2" customFormat="1">
      <c r="A487" s="38"/>
      <c r="B487" s="39"/>
      <c r="C487" s="40"/>
      <c r="D487" s="219" t="s">
        <v>273</v>
      </c>
      <c r="E487" s="40"/>
      <c r="F487" s="220" t="s">
        <v>1283</v>
      </c>
      <c r="G487" s="40"/>
      <c r="H487" s="40"/>
      <c r="I487" s="221"/>
      <c r="J487" s="40"/>
      <c r="K487" s="40"/>
      <c r="L487" s="44"/>
      <c r="M487" s="222"/>
      <c r="N487" s="223"/>
      <c r="O487" s="84"/>
      <c r="P487" s="84"/>
      <c r="Q487" s="84"/>
      <c r="R487" s="84"/>
      <c r="S487" s="84"/>
      <c r="T487" s="85"/>
      <c r="U487" s="38"/>
      <c r="V487" s="38"/>
      <c r="W487" s="38"/>
      <c r="X487" s="38"/>
      <c r="Y487" s="38"/>
      <c r="Z487" s="38"/>
      <c r="AA487" s="38"/>
      <c r="AB487" s="38"/>
      <c r="AC487" s="38"/>
      <c r="AD487" s="38"/>
      <c r="AE487" s="38"/>
      <c r="AT487" s="17" t="s">
        <v>273</v>
      </c>
      <c r="AU487" s="17" t="s">
        <v>76</v>
      </c>
    </row>
    <row r="488" s="11" customFormat="1" ht="25.92" customHeight="1">
      <c r="A488" s="11"/>
      <c r="B488" s="192"/>
      <c r="C488" s="193"/>
      <c r="D488" s="194" t="s">
        <v>68</v>
      </c>
      <c r="E488" s="195" t="s">
        <v>1284</v>
      </c>
      <c r="F488" s="195" t="s">
        <v>1285</v>
      </c>
      <c r="G488" s="193"/>
      <c r="H488" s="193"/>
      <c r="I488" s="196"/>
      <c r="J488" s="197">
        <f>BK488</f>
        <v>0</v>
      </c>
      <c r="K488" s="193"/>
      <c r="L488" s="198"/>
      <c r="M488" s="199"/>
      <c r="N488" s="200"/>
      <c r="O488" s="200"/>
      <c r="P488" s="201">
        <f>SUM(P489:P491)</f>
        <v>0</v>
      </c>
      <c r="Q488" s="200"/>
      <c r="R488" s="201">
        <f>SUM(R489:R491)</f>
        <v>0.017500000000000002</v>
      </c>
      <c r="S488" s="200"/>
      <c r="T488" s="202">
        <f>SUM(T489:T491)</f>
        <v>0</v>
      </c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R488" s="203" t="s">
        <v>265</v>
      </c>
      <c r="AT488" s="204" t="s">
        <v>68</v>
      </c>
      <c r="AU488" s="204" t="s">
        <v>69</v>
      </c>
      <c r="AY488" s="203" t="s">
        <v>266</v>
      </c>
      <c r="BK488" s="205">
        <f>SUM(BK489:BK491)</f>
        <v>0</v>
      </c>
    </row>
    <row r="489" s="2" customFormat="1" ht="16.5" customHeight="1">
      <c r="A489" s="38"/>
      <c r="B489" s="39"/>
      <c r="C489" s="206" t="s">
        <v>1286</v>
      </c>
      <c r="D489" s="206" t="s">
        <v>267</v>
      </c>
      <c r="E489" s="207" t="s">
        <v>1287</v>
      </c>
      <c r="F489" s="208" t="s">
        <v>1288</v>
      </c>
      <c r="G489" s="209" t="s">
        <v>299</v>
      </c>
      <c r="H489" s="210">
        <v>17.5</v>
      </c>
      <c r="I489" s="211"/>
      <c r="J489" s="212">
        <f>ROUND(I489*H489,2)</f>
        <v>0</v>
      </c>
      <c r="K489" s="208" t="s">
        <v>271</v>
      </c>
      <c r="L489" s="44"/>
      <c r="M489" s="213" t="s">
        <v>19</v>
      </c>
      <c r="N489" s="214" t="s">
        <v>40</v>
      </c>
      <c r="O489" s="84"/>
      <c r="P489" s="215">
        <f>O489*H489</f>
        <v>0</v>
      </c>
      <c r="Q489" s="215">
        <v>0.001</v>
      </c>
      <c r="R489" s="215">
        <f>Q489*H489</f>
        <v>0.017500000000000002</v>
      </c>
      <c r="S489" s="215">
        <v>0</v>
      </c>
      <c r="T489" s="216">
        <f>S489*H489</f>
        <v>0</v>
      </c>
      <c r="U489" s="38"/>
      <c r="V489" s="38"/>
      <c r="W489" s="38"/>
      <c r="X489" s="38"/>
      <c r="Y489" s="38"/>
      <c r="Z489" s="38"/>
      <c r="AA489" s="38"/>
      <c r="AB489" s="38"/>
      <c r="AC489" s="38"/>
      <c r="AD489" s="38"/>
      <c r="AE489" s="38"/>
      <c r="AR489" s="217" t="s">
        <v>265</v>
      </c>
      <c r="AT489" s="217" t="s">
        <v>267</v>
      </c>
      <c r="AU489" s="217" t="s">
        <v>76</v>
      </c>
      <c r="AY489" s="17" t="s">
        <v>266</v>
      </c>
      <c r="BE489" s="218">
        <f>IF(N489="základní",J489,0)</f>
        <v>0</v>
      </c>
      <c r="BF489" s="218">
        <f>IF(N489="snížená",J489,0)</f>
        <v>0</v>
      </c>
      <c r="BG489" s="218">
        <f>IF(N489="zákl. přenesená",J489,0)</f>
        <v>0</v>
      </c>
      <c r="BH489" s="218">
        <f>IF(N489="sníž. přenesená",J489,0)</f>
        <v>0</v>
      </c>
      <c r="BI489" s="218">
        <f>IF(N489="nulová",J489,0)</f>
        <v>0</v>
      </c>
      <c r="BJ489" s="17" t="s">
        <v>76</v>
      </c>
      <c r="BK489" s="218">
        <f>ROUND(I489*H489,2)</f>
        <v>0</v>
      </c>
      <c r="BL489" s="17" t="s">
        <v>265</v>
      </c>
      <c r="BM489" s="217" t="s">
        <v>1289</v>
      </c>
    </row>
    <row r="490" s="2" customFormat="1">
      <c r="A490" s="38"/>
      <c r="B490" s="39"/>
      <c r="C490" s="40"/>
      <c r="D490" s="219" t="s">
        <v>273</v>
      </c>
      <c r="E490" s="40"/>
      <c r="F490" s="220" t="s">
        <v>1290</v>
      </c>
      <c r="G490" s="40"/>
      <c r="H490" s="40"/>
      <c r="I490" s="221"/>
      <c r="J490" s="40"/>
      <c r="K490" s="40"/>
      <c r="L490" s="44"/>
      <c r="M490" s="222"/>
      <c r="N490" s="223"/>
      <c r="O490" s="84"/>
      <c r="P490" s="84"/>
      <c r="Q490" s="84"/>
      <c r="R490" s="84"/>
      <c r="S490" s="84"/>
      <c r="T490" s="85"/>
      <c r="U490" s="38"/>
      <c r="V490" s="38"/>
      <c r="W490" s="38"/>
      <c r="X490" s="38"/>
      <c r="Y490" s="38"/>
      <c r="Z490" s="38"/>
      <c r="AA490" s="38"/>
      <c r="AB490" s="38"/>
      <c r="AC490" s="38"/>
      <c r="AD490" s="38"/>
      <c r="AE490" s="38"/>
      <c r="AT490" s="17" t="s">
        <v>273</v>
      </c>
      <c r="AU490" s="17" t="s">
        <v>76</v>
      </c>
    </row>
    <row r="491" s="12" customFormat="1">
      <c r="A491" s="12"/>
      <c r="B491" s="224"/>
      <c r="C491" s="225"/>
      <c r="D491" s="226" t="s">
        <v>275</v>
      </c>
      <c r="E491" s="227" t="s">
        <v>1291</v>
      </c>
      <c r="F491" s="228" t="s">
        <v>1292</v>
      </c>
      <c r="G491" s="225"/>
      <c r="H491" s="229">
        <v>17.5</v>
      </c>
      <c r="I491" s="230"/>
      <c r="J491" s="225"/>
      <c r="K491" s="225"/>
      <c r="L491" s="231"/>
      <c r="M491" s="236"/>
      <c r="N491" s="237"/>
      <c r="O491" s="237"/>
      <c r="P491" s="237"/>
      <c r="Q491" s="237"/>
      <c r="R491" s="237"/>
      <c r="S491" s="237"/>
      <c r="T491" s="238"/>
      <c r="U491" s="12"/>
      <c r="V491" s="12"/>
      <c r="W491" s="12"/>
      <c r="X491" s="12"/>
      <c r="Y491" s="12"/>
      <c r="Z491" s="12"/>
      <c r="AA491" s="12"/>
      <c r="AB491" s="12"/>
      <c r="AC491" s="12"/>
      <c r="AD491" s="12"/>
      <c r="AE491" s="12"/>
      <c r="AT491" s="235" t="s">
        <v>275</v>
      </c>
      <c r="AU491" s="235" t="s">
        <v>76</v>
      </c>
      <c r="AV491" s="12" t="s">
        <v>78</v>
      </c>
      <c r="AW491" s="12" t="s">
        <v>31</v>
      </c>
      <c r="AX491" s="12" t="s">
        <v>76</v>
      </c>
      <c r="AY491" s="235" t="s">
        <v>266</v>
      </c>
    </row>
    <row r="492" s="11" customFormat="1" ht="25.92" customHeight="1">
      <c r="A492" s="11"/>
      <c r="B492" s="192"/>
      <c r="C492" s="193"/>
      <c r="D492" s="194" t="s">
        <v>68</v>
      </c>
      <c r="E492" s="195" t="s">
        <v>303</v>
      </c>
      <c r="F492" s="195" t="s">
        <v>1293</v>
      </c>
      <c r="G492" s="193"/>
      <c r="H492" s="193"/>
      <c r="I492" s="196"/>
      <c r="J492" s="197">
        <f>BK492</f>
        <v>0</v>
      </c>
      <c r="K492" s="193"/>
      <c r="L492" s="198"/>
      <c r="M492" s="199"/>
      <c r="N492" s="200"/>
      <c r="O492" s="200"/>
      <c r="P492" s="201">
        <f>SUM(P493:P495)</f>
        <v>0</v>
      </c>
      <c r="Q492" s="200"/>
      <c r="R492" s="201">
        <f>SUM(R493:R495)</f>
        <v>0.01908375</v>
      </c>
      <c r="S492" s="200"/>
      <c r="T492" s="202">
        <f>SUM(T493:T495)</f>
        <v>0</v>
      </c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R492" s="203" t="s">
        <v>265</v>
      </c>
      <c r="AT492" s="204" t="s">
        <v>68</v>
      </c>
      <c r="AU492" s="204" t="s">
        <v>69</v>
      </c>
      <c r="AY492" s="203" t="s">
        <v>266</v>
      </c>
      <c r="BK492" s="205">
        <f>SUM(BK493:BK495)</f>
        <v>0</v>
      </c>
    </row>
    <row r="493" s="2" customFormat="1" ht="24.15" customHeight="1">
      <c r="A493" s="38"/>
      <c r="B493" s="39"/>
      <c r="C493" s="206" t="s">
        <v>1294</v>
      </c>
      <c r="D493" s="206" t="s">
        <v>267</v>
      </c>
      <c r="E493" s="207" t="s">
        <v>1295</v>
      </c>
      <c r="F493" s="208" t="s">
        <v>1296</v>
      </c>
      <c r="G493" s="209" t="s">
        <v>293</v>
      </c>
      <c r="H493" s="210">
        <v>0.375</v>
      </c>
      <c r="I493" s="211"/>
      <c r="J493" s="212">
        <f>ROUND(I493*H493,2)</f>
        <v>0</v>
      </c>
      <c r="K493" s="208" t="s">
        <v>271</v>
      </c>
      <c r="L493" s="44"/>
      <c r="M493" s="213" t="s">
        <v>19</v>
      </c>
      <c r="N493" s="214" t="s">
        <v>40</v>
      </c>
      <c r="O493" s="84"/>
      <c r="P493" s="215">
        <f>O493*H493</f>
        <v>0</v>
      </c>
      <c r="Q493" s="215">
        <v>0.050889999999999998</v>
      </c>
      <c r="R493" s="215">
        <f>Q493*H493</f>
        <v>0.01908375</v>
      </c>
      <c r="S493" s="215">
        <v>0</v>
      </c>
      <c r="T493" s="216">
        <f>S493*H493</f>
        <v>0</v>
      </c>
      <c r="U493" s="38"/>
      <c r="V493" s="38"/>
      <c r="W493" s="38"/>
      <c r="X493" s="38"/>
      <c r="Y493" s="38"/>
      <c r="Z493" s="38"/>
      <c r="AA493" s="38"/>
      <c r="AB493" s="38"/>
      <c r="AC493" s="38"/>
      <c r="AD493" s="38"/>
      <c r="AE493" s="38"/>
      <c r="AR493" s="217" t="s">
        <v>265</v>
      </c>
      <c r="AT493" s="217" t="s">
        <v>267</v>
      </c>
      <c r="AU493" s="217" t="s">
        <v>76</v>
      </c>
      <c r="AY493" s="17" t="s">
        <v>266</v>
      </c>
      <c r="BE493" s="218">
        <f>IF(N493="základní",J493,0)</f>
        <v>0</v>
      </c>
      <c r="BF493" s="218">
        <f>IF(N493="snížená",J493,0)</f>
        <v>0</v>
      </c>
      <c r="BG493" s="218">
        <f>IF(N493="zákl. přenesená",J493,0)</f>
        <v>0</v>
      </c>
      <c r="BH493" s="218">
        <f>IF(N493="sníž. přenesená",J493,0)</f>
        <v>0</v>
      </c>
      <c r="BI493" s="218">
        <f>IF(N493="nulová",J493,0)</f>
        <v>0</v>
      </c>
      <c r="BJ493" s="17" t="s">
        <v>76</v>
      </c>
      <c r="BK493" s="218">
        <f>ROUND(I493*H493,2)</f>
        <v>0</v>
      </c>
      <c r="BL493" s="17" t="s">
        <v>265</v>
      </c>
      <c r="BM493" s="217" t="s">
        <v>1297</v>
      </c>
    </row>
    <row r="494" s="2" customFormat="1">
      <c r="A494" s="38"/>
      <c r="B494" s="39"/>
      <c r="C494" s="40"/>
      <c r="D494" s="219" t="s">
        <v>273</v>
      </c>
      <c r="E494" s="40"/>
      <c r="F494" s="220" t="s">
        <v>1298</v>
      </c>
      <c r="G494" s="40"/>
      <c r="H494" s="40"/>
      <c r="I494" s="221"/>
      <c r="J494" s="40"/>
      <c r="K494" s="40"/>
      <c r="L494" s="44"/>
      <c r="M494" s="222"/>
      <c r="N494" s="223"/>
      <c r="O494" s="84"/>
      <c r="P494" s="84"/>
      <c r="Q494" s="84"/>
      <c r="R494" s="84"/>
      <c r="S494" s="84"/>
      <c r="T494" s="85"/>
      <c r="U494" s="38"/>
      <c r="V494" s="38"/>
      <c r="W494" s="38"/>
      <c r="X494" s="38"/>
      <c r="Y494" s="38"/>
      <c r="Z494" s="38"/>
      <c r="AA494" s="38"/>
      <c r="AB494" s="38"/>
      <c r="AC494" s="38"/>
      <c r="AD494" s="38"/>
      <c r="AE494" s="38"/>
      <c r="AT494" s="17" t="s">
        <v>273</v>
      </c>
      <c r="AU494" s="17" t="s">
        <v>76</v>
      </c>
    </row>
    <row r="495" s="12" customFormat="1">
      <c r="A495" s="12"/>
      <c r="B495" s="224"/>
      <c r="C495" s="225"/>
      <c r="D495" s="226" t="s">
        <v>275</v>
      </c>
      <c r="E495" s="227" t="s">
        <v>1299</v>
      </c>
      <c r="F495" s="228" t="s">
        <v>1300</v>
      </c>
      <c r="G495" s="225"/>
      <c r="H495" s="229">
        <v>0.375</v>
      </c>
      <c r="I495" s="230"/>
      <c r="J495" s="225"/>
      <c r="K495" s="225"/>
      <c r="L495" s="231"/>
      <c r="M495" s="236"/>
      <c r="N495" s="237"/>
      <c r="O495" s="237"/>
      <c r="P495" s="237"/>
      <c r="Q495" s="237"/>
      <c r="R495" s="237"/>
      <c r="S495" s="237"/>
      <c r="T495" s="238"/>
      <c r="U495" s="12"/>
      <c r="V495" s="12"/>
      <c r="W495" s="12"/>
      <c r="X495" s="12"/>
      <c r="Y495" s="12"/>
      <c r="Z495" s="12"/>
      <c r="AA495" s="12"/>
      <c r="AB495" s="12"/>
      <c r="AC495" s="12"/>
      <c r="AD495" s="12"/>
      <c r="AE495" s="12"/>
      <c r="AT495" s="235" t="s">
        <v>275</v>
      </c>
      <c r="AU495" s="235" t="s">
        <v>76</v>
      </c>
      <c r="AV495" s="12" t="s">
        <v>78</v>
      </c>
      <c r="AW495" s="12" t="s">
        <v>31</v>
      </c>
      <c r="AX495" s="12" t="s">
        <v>76</v>
      </c>
      <c r="AY495" s="235" t="s">
        <v>266</v>
      </c>
    </row>
    <row r="496" s="11" customFormat="1" ht="25.92" customHeight="1">
      <c r="A496" s="11"/>
      <c r="B496" s="192"/>
      <c r="C496" s="193"/>
      <c r="D496" s="194" t="s">
        <v>68</v>
      </c>
      <c r="E496" s="195" t="s">
        <v>310</v>
      </c>
      <c r="F496" s="195" t="s">
        <v>311</v>
      </c>
      <c r="G496" s="193"/>
      <c r="H496" s="193"/>
      <c r="I496" s="196"/>
      <c r="J496" s="197">
        <f>BK496</f>
        <v>0</v>
      </c>
      <c r="K496" s="193"/>
      <c r="L496" s="198"/>
      <c r="M496" s="199"/>
      <c r="N496" s="200"/>
      <c r="O496" s="200"/>
      <c r="P496" s="201">
        <f>SUM(P497:P591)</f>
        <v>0</v>
      </c>
      <c r="Q496" s="200"/>
      <c r="R496" s="201">
        <f>SUM(R497:R591)</f>
        <v>132.30553424999999</v>
      </c>
      <c r="S496" s="200"/>
      <c r="T496" s="202">
        <f>SUM(T497:T591)</f>
        <v>2.1663840000000003</v>
      </c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R496" s="203" t="s">
        <v>265</v>
      </c>
      <c r="AT496" s="204" t="s">
        <v>68</v>
      </c>
      <c r="AU496" s="204" t="s">
        <v>69</v>
      </c>
      <c r="AY496" s="203" t="s">
        <v>266</v>
      </c>
      <c r="BK496" s="205">
        <f>SUM(BK497:BK591)</f>
        <v>0</v>
      </c>
    </row>
    <row r="497" s="2" customFormat="1" ht="24.15" customHeight="1">
      <c r="A497" s="38"/>
      <c r="B497" s="39"/>
      <c r="C497" s="206" t="s">
        <v>1301</v>
      </c>
      <c r="D497" s="206" t="s">
        <v>267</v>
      </c>
      <c r="E497" s="207" t="s">
        <v>1302</v>
      </c>
      <c r="F497" s="208" t="s">
        <v>1303</v>
      </c>
      <c r="G497" s="209" t="s">
        <v>299</v>
      </c>
      <c r="H497" s="210">
        <v>406.32999999999998</v>
      </c>
      <c r="I497" s="211"/>
      <c r="J497" s="212">
        <f>ROUND(I497*H497,2)</f>
        <v>0</v>
      </c>
      <c r="K497" s="208" t="s">
        <v>271</v>
      </c>
      <c r="L497" s="44"/>
      <c r="M497" s="213" t="s">
        <v>19</v>
      </c>
      <c r="N497" s="214" t="s">
        <v>40</v>
      </c>
      <c r="O497" s="84"/>
      <c r="P497" s="215">
        <f>O497*H497</f>
        <v>0</v>
      </c>
      <c r="Q497" s="215">
        <v>0.070569999999999994</v>
      </c>
      <c r="R497" s="215">
        <f>Q497*H497</f>
        <v>28.674708099999997</v>
      </c>
      <c r="S497" s="215">
        <v>0</v>
      </c>
      <c r="T497" s="216">
        <f>S497*H497</f>
        <v>0</v>
      </c>
      <c r="U497" s="38"/>
      <c r="V497" s="38"/>
      <c r="W497" s="38"/>
      <c r="X497" s="38"/>
      <c r="Y497" s="38"/>
      <c r="Z497" s="38"/>
      <c r="AA497" s="38"/>
      <c r="AB497" s="38"/>
      <c r="AC497" s="38"/>
      <c r="AD497" s="38"/>
      <c r="AE497" s="38"/>
      <c r="AR497" s="217" t="s">
        <v>265</v>
      </c>
      <c r="AT497" s="217" t="s">
        <v>267</v>
      </c>
      <c r="AU497" s="217" t="s">
        <v>76</v>
      </c>
      <c r="AY497" s="17" t="s">
        <v>266</v>
      </c>
      <c r="BE497" s="218">
        <f>IF(N497="základní",J497,0)</f>
        <v>0</v>
      </c>
      <c r="BF497" s="218">
        <f>IF(N497="snížená",J497,0)</f>
        <v>0</v>
      </c>
      <c r="BG497" s="218">
        <f>IF(N497="zákl. přenesená",J497,0)</f>
        <v>0</v>
      </c>
      <c r="BH497" s="218">
        <f>IF(N497="sníž. přenesená",J497,0)</f>
        <v>0</v>
      </c>
      <c r="BI497" s="218">
        <f>IF(N497="nulová",J497,0)</f>
        <v>0</v>
      </c>
      <c r="BJ497" s="17" t="s">
        <v>76</v>
      </c>
      <c r="BK497" s="218">
        <f>ROUND(I497*H497,2)</f>
        <v>0</v>
      </c>
      <c r="BL497" s="17" t="s">
        <v>265</v>
      </c>
      <c r="BM497" s="217" t="s">
        <v>1304</v>
      </c>
    </row>
    <row r="498" s="2" customFormat="1">
      <c r="A498" s="38"/>
      <c r="B498" s="39"/>
      <c r="C498" s="40"/>
      <c r="D498" s="219" t="s">
        <v>273</v>
      </c>
      <c r="E498" s="40"/>
      <c r="F498" s="220" t="s">
        <v>1305</v>
      </c>
      <c r="G498" s="40"/>
      <c r="H498" s="40"/>
      <c r="I498" s="221"/>
      <c r="J498" s="40"/>
      <c r="K498" s="40"/>
      <c r="L498" s="44"/>
      <c r="M498" s="222"/>
      <c r="N498" s="223"/>
      <c r="O498" s="84"/>
      <c r="P498" s="84"/>
      <c r="Q498" s="84"/>
      <c r="R498" s="84"/>
      <c r="S498" s="84"/>
      <c r="T498" s="85"/>
      <c r="U498" s="38"/>
      <c r="V498" s="38"/>
      <c r="W498" s="38"/>
      <c r="X498" s="38"/>
      <c r="Y498" s="38"/>
      <c r="Z498" s="38"/>
      <c r="AA498" s="38"/>
      <c r="AB498" s="38"/>
      <c r="AC498" s="38"/>
      <c r="AD498" s="38"/>
      <c r="AE498" s="38"/>
      <c r="AT498" s="17" t="s">
        <v>273</v>
      </c>
      <c r="AU498" s="17" t="s">
        <v>76</v>
      </c>
    </row>
    <row r="499" s="12" customFormat="1">
      <c r="A499" s="12"/>
      <c r="B499" s="224"/>
      <c r="C499" s="225"/>
      <c r="D499" s="226" t="s">
        <v>275</v>
      </c>
      <c r="E499" s="227" t="s">
        <v>1306</v>
      </c>
      <c r="F499" s="228" t="s">
        <v>1307</v>
      </c>
      <c r="G499" s="225"/>
      <c r="H499" s="229">
        <v>406.32999999999998</v>
      </c>
      <c r="I499" s="230"/>
      <c r="J499" s="225"/>
      <c r="K499" s="225"/>
      <c r="L499" s="231"/>
      <c r="M499" s="236"/>
      <c r="N499" s="237"/>
      <c r="O499" s="237"/>
      <c r="P499" s="237"/>
      <c r="Q499" s="237"/>
      <c r="R499" s="237"/>
      <c r="S499" s="237"/>
      <c r="T499" s="238"/>
      <c r="U499" s="12"/>
      <c r="V499" s="12"/>
      <c r="W499" s="12"/>
      <c r="X499" s="12"/>
      <c r="Y499" s="12"/>
      <c r="Z499" s="12"/>
      <c r="AA499" s="12"/>
      <c r="AB499" s="12"/>
      <c r="AC499" s="12"/>
      <c r="AD499" s="12"/>
      <c r="AE499" s="12"/>
      <c r="AT499" s="235" t="s">
        <v>275</v>
      </c>
      <c r="AU499" s="235" t="s">
        <v>76</v>
      </c>
      <c r="AV499" s="12" t="s">
        <v>78</v>
      </c>
      <c r="AW499" s="12" t="s">
        <v>31</v>
      </c>
      <c r="AX499" s="12" t="s">
        <v>76</v>
      </c>
      <c r="AY499" s="235" t="s">
        <v>266</v>
      </c>
    </row>
    <row r="500" s="2" customFormat="1" ht="16.5" customHeight="1">
      <c r="A500" s="38"/>
      <c r="B500" s="39"/>
      <c r="C500" s="206" t="s">
        <v>1308</v>
      </c>
      <c r="D500" s="206" t="s">
        <v>267</v>
      </c>
      <c r="E500" s="207" t="s">
        <v>1309</v>
      </c>
      <c r="F500" s="208" t="s">
        <v>1310</v>
      </c>
      <c r="G500" s="209" t="s">
        <v>341</v>
      </c>
      <c r="H500" s="210">
        <v>2</v>
      </c>
      <c r="I500" s="211"/>
      <c r="J500" s="212">
        <f>ROUND(I500*H500,2)</f>
        <v>0</v>
      </c>
      <c r="K500" s="208" t="s">
        <v>271</v>
      </c>
      <c r="L500" s="44"/>
      <c r="M500" s="213" t="s">
        <v>19</v>
      </c>
      <c r="N500" s="214" t="s">
        <v>40</v>
      </c>
      <c r="O500" s="84"/>
      <c r="P500" s="215">
        <f>O500*H500</f>
        <v>0</v>
      </c>
      <c r="Q500" s="215">
        <v>0.081119999999999998</v>
      </c>
      <c r="R500" s="215">
        <f>Q500*H500</f>
        <v>0.16224</v>
      </c>
      <c r="S500" s="215">
        <v>0</v>
      </c>
      <c r="T500" s="216">
        <f>S500*H500</f>
        <v>0</v>
      </c>
      <c r="U500" s="38"/>
      <c r="V500" s="38"/>
      <c r="W500" s="38"/>
      <c r="X500" s="38"/>
      <c r="Y500" s="38"/>
      <c r="Z500" s="38"/>
      <c r="AA500" s="38"/>
      <c r="AB500" s="38"/>
      <c r="AC500" s="38"/>
      <c r="AD500" s="38"/>
      <c r="AE500" s="38"/>
      <c r="AR500" s="217" t="s">
        <v>265</v>
      </c>
      <c r="AT500" s="217" t="s">
        <v>267</v>
      </c>
      <c r="AU500" s="217" t="s">
        <v>76</v>
      </c>
      <c r="AY500" s="17" t="s">
        <v>266</v>
      </c>
      <c r="BE500" s="218">
        <f>IF(N500="základní",J500,0)</f>
        <v>0</v>
      </c>
      <c r="BF500" s="218">
        <f>IF(N500="snížená",J500,0)</f>
        <v>0</v>
      </c>
      <c r="BG500" s="218">
        <f>IF(N500="zákl. přenesená",J500,0)</f>
        <v>0</v>
      </c>
      <c r="BH500" s="218">
        <f>IF(N500="sníž. přenesená",J500,0)</f>
        <v>0</v>
      </c>
      <c r="BI500" s="218">
        <f>IF(N500="nulová",J500,0)</f>
        <v>0</v>
      </c>
      <c r="BJ500" s="17" t="s">
        <v>76</v>
      </c>
      <c r="BK500" s="218">
        <f>ROUND(I500*H500,2)</f>
        <v>0</v>
      </c>
      <c r="BL500" s="17" t="s">
        <v>265</v>
      </c>
      <c r="BM500" s="217" t="s">
        <v>1311</v>
      </c>
    </row>
    <row r="501" s="2" customFormat="1">
      <c r="A501" s="38"/>
      <c r="B501" s="39"/>
      <c r="C501" s="40"/>
      <c r="D501" s="219" t="s">
        <v>273</v>
      </c>
      <c r="E501" s="40"/>
      <c r="F501" s="220" t="s">
        <v>1312</v>
      </c>
      <c r="G501" s="40"/>
      <c r="H501" s="40"/>
      <c r="I501" s="221"/>
      <c r="J501" s="40"/>
      <c r="K501" s="40"/>
      <c r="L501" s="44"/>
      <c r="M501" s="222"/>
      <c r="N501" s="223"/>
      <c r="O501" s="84"/>
      <c r="P501" s="84"/>
      <c r="Q501" s="84"/>
      <c r="R501" s="84"/>
      <c r="S501" s="84"/>
      <c r="T501" s="85"/>
      <c r="U501" s="38"/>
      <c r="V501" s="38"/>
      <c r="W501" s="38"/>
      <c r="X501" s="38"/>
      <c r="Y501" s="38"/>
      <c r="Z501" s="38"/>
      <c r="AA501" s="38"/>
      <c r="AB501" s="38"/>
      <c r="AC501" s="38"/>
      <c r="AD501" s="38"/>
      <c r="AE501" s="38"/>
      <c r="AT501" s="17" t="s">
        <v>273</v>
      </c>
      <c r="AU501" s="17" t="s">
        <v>76</v>
      </c>
    </row>
    <row r="502" s="2" customFormat="1" ht="24.15" customHeight="1">
      <c r="A502" s="38"/>
      <c r="B502" s="39"/>
      <c r="C502" s="206" t="s">
        <v>1313</v>
      </c>
      <c r="D502" s="206" t="s">
        <v>267</v>
      </c>
      <c r="E502" s="207" t="s">
        <v>1314</v>
      </c>
      <c r="F502" s="208" t="s">
        <v>1315</v>
      </c>
      <c r="G502" s="209" t="s">
        <v>299</v>
      </c>
      <c r="H502" s="210">
        <v>501.06999999999999</v>
      </c>
      <c r="I502" s="211"/>
      <c r="J502" s="212">
        <f>ROUND(I502*H502,2)</f>
        <v>0</v>
      </c>
      <c r="K502" s="208" t="s">
        <v>271</v>
      </c>
      <c r="L502" s="44"/>
      <c r="M502" s="213" t="s">
        <v>19</v>
      </c>
      <c r="N502" s="214" t="s">
        <v>40</v>
      </c>
      <c r="O502" s="84"/>
      <c r="P502" s="215">
        <f>O502*H502</f>
        <v>0</v>
      </c>
      <c r="Q502" s="215">
        <v>0.1295</v>
      </c>
      <c r="R502" s="215">
        <f>Q502*H502</f>
        <v>64.888565</v>
      </c>
      <c r="S502" s="215">
        <v>0</v>
      </c>
      <c r="T502" s="216">
        <f>S502*H502</f>
        <v>0</v>
      </c>
      <c r="U502" s="38"/>
      <c r="V502" s="38"/>
      <c r="W502" s="38"/>
      <c r="X502" s="38"/>
      <c r="Y502" s="38"/>
      <c r="Z502" s="38"/>
      <c r="AA502" s="38"/>
      <c r="AB502" s="38"/>
      <c r="AC502" s="38"/>
      <c r="AD502" s="38"/>
      <c r="AE502" s="38"/>
      <c r="AR502" s="217" t="s">
        <v>265</v>
      </c>
      <c r="AT502" s="217" t="s">
        <v>267</v>
      </c>
      <c r="AU502" s="217" t="s">
        <v>76</v>
      </c>
      <c r="AY502" s="17" t="s">
        <v>266</v>
      </c>
      <c r="BE502" s="218">
        <f>IF(N502="základní",J502,0)</f>
        <v>0</v>
      </c>
      <c r="BF502" s="218">
        <f>IF(N502="snížená",J502,0)</f>
        <v>0</v>
      </c>
      <c r="BG502" s="218">
        <f>IF(N502="zákl. přenesená",J502,0)</f>
        <v>0</v>
      </c>
      <c r="BH502" s="218">
        <f>IF(N502="sníž. přenesená",J502,0)</f>
        <v>0</v>
      </c>
      <c r="BI502" s="218">
        <f>IF(N502="nulová",J502,0)</f>
        <v>0</v>
      </c>
      <c r="BJ502" s="17" t="s">
        <v>76</v>
      </c>
      <c r="BK502" s="218">
        <f>ROUND(I502*H502,2)</f>
        <v>0</v>
      </c>
      <c r="BL502" s="17" t="s">
        <v>265</v>
      </c>
      <c r="BM502" s="217" t="s">
        <v>1316</v>
      </c>
    </row>
    <row r="503" s="2" customFormat="1">
      <c r="A503" s="38"/>
      <c r="B503" s="39"/>
      <c r="C503" s="40"/>
      <c r="D503" s="219" t="s">
        <v>273</v>
      </c>
      <c r="E503" s="40"/>
      <c r="F503" s="220" t="s">
        <v>1317</v>
      </c>
      <c r="G503" s="40"/>
      <c r="H503" s="40"/>
      <c r="I503" s="221"/>
      <c r="J503" s="40"/>
      <c r="K503" s="40"/>
      <c r="L503" s="44"/>
      <c r="M503" s="222"/>
      <c r="N503" s="223"/>
      <c r="O503" s="84"/>
      <c r="P503" s="84"/>
      <c r="Q503" s="84"/>
      <c r="R503" s="84"/>
      <c r="S503" s="84"/>
      <c r="T503" s="85"/>
      <c r="U503" s="38"/>
      <c r="V503" s="38"/>
      <c r="W503" s="38"/>
      <c r="X503" s="38"/>
      <c r="Y503" s="38"/>
      <c r="Z503" s="38"/>
      <c r="AA503" s="38"/>
      <c r="AB503" s="38"/>
      <c r="AC503" s="38"/>
      <c r="AD503" s="38"/>
      <c r="AE503" s="38"/>
      <c r="AT503" s="17" t="s">
        <v>273</v>
      </c>
      <c r="AU503" s="17" t="s">
        <v>76</v>
      </c>
    </row>
    <row r="504" s="13" customFormat="1">
      <c r="A504" s="13"/>
      <c r="B504" s="251"/>
      <c r="C504" s="252"/>
      <c r="D504" s="226" t="s">
        <v>275</v>
      </c>
      <c r="E504" s="253" t="s">
        <v>19</v>
      </c>
      <c r="F504" s="254" t="s">
        <v>1318</v>
      </c>
      <c r="G504" s="252"/>
      <c r="H504" s="253" t="s">
        <v>19</v>
      </c>
      <c r="I504" s="255"/>
      <c r="J504" s="252"/>
      <c r="K504" s="252"/>
      <c r="L504" s="256"/>
      <c r="M504" s="257"/>
      <c r="N504" s="258"/>
      <c r="O504" s="258"/>
      <c r="P504" s="258"/>
      <c r="Q504" s="258"/>
      <c r="R504" s="258"/>
      <c r="S504" s="258"/>
      <c r="T504" s="259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T504" s="260" t="s">
        <v>275</v>
      </c>
      <c r="AU504" s="260" t="s">
        <v>76</v>
      </c>
      <c r="AV504" s="13" t="s">
        <v>76</v>
      </c>
      <c r="AW504" s="13" t="s">
        <v>31</v>
      </c>
      <c r="AX504" s="13" t="s">
        <v>69</v>
      </c>
      <c r="AY504" s="260" t="s">
        <v>266</v>
      </c>
    </row>
    <row r="505" s="12" customFormat="1">
      <c r="A505" s="12"/>
      <c r="B505" s="224"/>
      <c r="C505" s="225"/>
      <c r="D505" s="226" t="s">
        <v>275</v>
      </c>
      <c r="E505" s="227" t="s">
        <v>1319</v>
      </c>
      <c r="F505" s="228" t="s">
        <v>1320</v>
      </c>
      <c r="G505" s="225"/>
      <c r="H505" s="229">
        <v>501.06999999999999</v>
      </c>
      <c r="I505" s="230"/>
      <c r="J505" s="225"/>
      <c r="K505" s="225"/>
      <c r="L505" s="231"/>
      <c r="M505" s="236"/>
      <c r="N505" s="237"/>
      <c r="O505" s="237"/>
      <c r="P505" s="237"/>
      <c r="Q505" s="237"/>
      <c r="R505" s="237"/>
      <c r="S505" s="237"/>
      <c r="T505" s="238"/>
      <c r="U505" s="12"/>
      <c r="V505" s="12"/>
      <c r="W505" s="12"/>
      <c r="X505" s="12"/>
      <c r="Y505" s="12"/>
      <c r="Z505" s="12"/>
      <c r="AA505" s="12"/>
      <c r="AB505" s="12"/>
      <c r="AC505" s="12"/>
      <c r="AD505" s="12"/>
      <c r="AE505" s="12"/>
      <c r="AT505" s="235" t="s">
        <v>275</v>
      </c>
      <c r="AU505" s="235" t="s">
        <v>76</v>
      </c>
      <c r="AV505" s="12" t="s">
        <v>78</v>
      </c>
      <c r="AW505" s="12" t="s">
        <v>31</v>
      </c>
      <c r="AX505" s="12" t="s">
        <v>76</v>
      </c>
      <c r="AY505" s="235" t="s">
        <v>266</v>
      </c>
    </row>
    <row r="506" s="2" customFormat="1" ht="16.5" customHeight="1">
      <c r="A506" s="38"/>
      <c r="B506" s="39"/>
      <c r="C506" s="239" t="s">
        <v>1321</v>
      </c>
      <c r="D506" s="239" t="s">
        <v>299</v>
      </c>
      <c r="E506" s="240" t="s">
        <v>1322</v>
      </c>
      <c r="F506" s="241" t="s">
        <v>1323</v>
      </c>
      <c r="G506" s="242" t="s">
        <v>299</v>
      </c>
      <c r="H506" s="243">
        <v>511.09100000000001</v>
      </c>
      <c r="I506" s="244"/>
      <c r="J506" s="245">
        <f>ROUND(I506*H506,2)</f>
        <v>0</v>
      </c>
      <c r="K506" s="241" t="s">
        <v>271</v>
      </c>
      <c r="L506" s="246"/>
      <c r="M506" s="247" t="s">
        <v>19</v>
      </c>
      <c r="N506" s="248" t="s">
        <v>40</v>
      </c>
      <c r="O506" s="84"/>
      <c r="P506" s="215">
        <f>O506*H506</f>
        <v>0</v>
      </c>
      <c r="Q506" s="215">
        <v>0.056120000000000003</v>
      </c>
      <c r="R506" s="215">
        <f>Q506*H506</f>
        <v>28.682426920000001</v>
      </c>
      <c r="S506" s="215">
        <v>0</v>
      </c>
      <c r="T506" s="216">
        <f>S506*H506</f>
        <v>0</v>
      </c>
      <c r="U506" s="38"/>
      <c r="V506" s="38"/>
      <c r="W506" s="38"/>
      <c r="X506" s="38"/>
      <c r="Y506" s="38"/>
      <c r="Z506" s="38"/>
      <c r="AA506" s="38"/>
      <c r="AB506" s="38"/>
      <c r="AC506" s="38"/>
      <c r="AD506" s="38"/>
      <c r="AE506" s="38"/>
      <c r="AR506" s="217" t="s">
        <v>303</v>
      </c>
      <c r="AT506" s="217" t="s">
        <v>299</v>
      </c>
      <c r="AU506" s="217" t="s">
        <v>76</v>
      </c>
      <c r="AY506" s="17" t="s">
        <v>266</v>
      </c>
      <c r="BE506" s="218">
        <f>IF(N506="základní",J506,0)</f>
        <v>0</v>
      </c>
      <c r="BF506" s="218">
        <f>IF(N506="snížená",J506,0)</f>
        <v>0</v>
      </c>
      <c r="BG506" s="218">
        <f>IF(N506="zákl. přenesená",J506,0)</f>
        <v>0</v>
      </c>
      <c r="BH506" s="218">
        <f>IF(N506="sníž. přenesená",J506,0)</f>
        <v>0</v>
      </c>
      <c r="BI506" s="218">
        <f>IF(N506="nulová",J506,0)</f>
        <v>0</v>
      </c>
      <c r="BJ506" s="17" t="s">
        <v>76</v>
      </c>
      <c r="BK506" s="218">
        <f>ROUND(I506*H506,2)</f>
        <v>0</v>
      </c>
      <c r="BL506" s="17" t="s">
        <v>265</v>
      </c>
      <c r="BM506" s="217" t="s">
        <v>1324</v>
      </c>
    </row>
    <row r="507" s="2" customFormat="1">
      <c r="A507" s="38"/>
      <c r="B507" s="39"/>
      <c r="C507" s="40"/>
      <c r="D507" s="219" t="s">
        <v>273</v>
      </c>
      <c r="E507" s="40"/>
      <c r="F507" s="220" t="s">
        <v>1325</v>
      </c>
      <c r="G507" s="40"/>
      <c r="H507" s="40"/>
      <c r="I507" s="221"/>
      <c r="J507" s="40"/>
      <c r="K507" s="40"/>
      <c r="L507" s="44"/>
      <c r="M507" s="222"/>
      <c r="N507" s="223"/>
      <c r="O507" s="84"/>
      <c r="P507" s="84"/>
      <c r="Q507" s="84"/>
      <c r="R507" s="84"/>
      <c r="S507" s="84"/>
      <c r="T507" s="85"/>
      <c r="U507" s="38"/>
      <c r="V507" s="38"/>
      <c r="W507" s="38"/>
      <c r="X507" s="38"/>
      <c r="Y507" s="38"/>
      <c r="Z507" s="38"/>
      <c r="AA507" s="38"/>
      <c r="AB507" s="38"/>
      <c r="AC507" s="38"/>
      <c r="AD507" s="38"/>
      <c r="AE507" s="38"/>
      <c r="AT507" s="17" t="s">
        <v>273</v>
      </c>
      <c r="AU507" s="17" t="s">
        <v>76</v>
      </c>
    </row>
    <row r="508" s="2" customFormat="1" ht="21.75" customHeight="1">
      <c r="A508" s="38"/>
      <c r="B508" s="39"/>
      <c r="C508" s="206" t="s">
        <v>1326</v>
      </c>
      <c r="D508" s="206" t="s">
        <v>267</v>
      </c>
      <c r="E508" s="207" t="s">
        <v>1327</v>
      </c>
      <c r="F508" s="208" t="s">
        <v>1328</v>
      </c>
      <c r="G508" s="209" t="s">
        <v>341</v>
      </c>
      <c r="H508" s="210">
        <v>31</v>
      </c>
      <c r="I508" s="211"/>
      <c r="J508" s="212">
        <f>ROUND(I508*H508,2)</f>
        <v>0</v>
      </c>
      <c r="K508" s="208" t="s">
        <v>271</v>
      </c>
      <c r="L508" s="44"/>
      <c r="M508" s="213" t="s">
        <v>19</v>
      </c>
      <c r="N508" s="214" t="s">
        <v>40</v>
      </c>
      <c r="O508" s="84"/>
      <c r="P508" s="215">
        <f>O508*H508</f>
        <v>0</v>
      </c>
      <c r="Q508" s="215">
        <v>0.0020200000000000001</v>
      </c>
      <c r="R508" s="215">
        <f>Q508*H508</f>
        <v>0.062620000000000009</v>
      </c>
      <c r="S508" s="215">
        <v>0</v>
      </c>
      <c r="T508" s="216">
        <f>S508*H508</f>
        <v>0</v>
      </c>
      <c r="U508" s="38"/>
      <c r="V508" s="38"/>
      <c r="W508" s="38"/>
      <c r="X508" s="38"/>
      <c r="Y508" s="38"/>
      <c r="Z508" s="38"/>
      <c r="AA508" s="38"/>
      <c r="AB508" s="38"/>
      <c r="AC508" s="38"/>
      <c r="AD508" s="38"/>
      <c r="AE508" s="38"/>
      <c r="AR508" s="217" t="s">
        <v>265</v>
      </c>
      <c r="AT508" s="217" t="s">
        <v>267</v>
      </c>
      <c r="AU508" s="217" t="s">
        <v>76</v>
      </c>
      <c r="AY508" s="17" t="s">
        <v>266</v>
      </c>
      <c r="BE508" s="218">
        <f>IF(N508="základní",J508,0)</f>
        <v>0</v>
      </c>
      <c r="BF508" s="218">
        <f>IF(N508="snížená",J508,0)</f>
        <v>0</v>
      </c>
      <c r="BG508" s="218">
        <f>IF(N508="zákl. přenesená",J508,0)</f>
        <v>0</v>
      </c>
      <c r="BH508" s="218">
        <f>IF(N508="sníž. přenesená",J508,0)</f>
        <v>0</v>
      </c>
      <c r="BI508" s="218">
        <f>IF(N508="nulová",J508,0)</f>
        <v>0</v>
      </c>
      <c r="BJ508" s="17" t="s">
        <v>76</v>
      </c>
      <c r="BK508" s="218">
        <f>ROUND(I508*H508,2)</f>
        <v>0</v>
      </c>
      <c r="BL508" s="17" t="s">
        <v>265</v>
      </c>
      <c r="BM508" s="217" t="s">
        <v>1329</v>
      </c>
    </row>
    <row r="509" s="2" customFormat="1">
      <c r="A509" s="38"/>
      <c r="B509" s="39"/>
      <c r="C509" s="40"/>
      <c r="D509" s="219" t="s">
        <v>273</v>
      </c>
      <c r="E509" s="40"/>
      <c r="F509" s="220" t="s">
        <v>1330</v>
      </c>
      <c r="G509" s="40"/>
      <c r="H509" s="40"/>
      <c r="I509" s="221"/>
      <c r="J509" s="40"/>
      <c r="K509" s="40"/>
      <c r="L509" s="44"/>
      <c r="M509" s="222"/>
      <c r="N509" s="223"/>
      <c r="O509" s="84"/>
      <c r="P509" s="84"/>
      <c r="Q509" s="84"/>
      <c r="R509" s="84"/>
      <c r="S509" s="84"/>
      <c r="T509" s="85"/>
      <c r="U509" s="38"/>
      <c r="V509" s="38"/>
      <c r="W509" s="38"/>
      <c r="X509" s="38"/>
      <c r="Y509" s="38"/>
      <c r="Z509" s="38"/>
      <c r="AA509" s="38"/>
      <c r="AB509" s="38"/>
      <c r="AC509" s="38"/>
      <c r="AD509" s="38"/>
      <c r="AE509" s="38"/>
      <c r="AT509" s="17" t="s">
        <v>273</v>
      </c>
      <c r="AU509" s="17" t="s">
        <v>76</v>
      </c>
    </row>
    <row r="510" s="2" customFormat="1" ht="16.5" customHeight="1">
      <c r="A510" s="38"/>
      <c r="B510" s="39"/>
      <c r="C510" s="206" t="s">
        <v>1331</v>
      </c>
      <c r="D510" s="206" t="s">
        <v>267</v>
      </c>
      <c r="E510" s="207" t="s">
        <v>1332</v>
      </c>
      <c r="F510" s="208" t="s">
        <v>1333</v>
      </c>
      <c r="G510" s="209" t="s">
        <v>293</v>
      </c>
      <c r="H510" s="210">
        <v>0.95999999999999996</v>
      </c>
      <c r="I510" s="211"/>
      <c r="J510" s="212">
        <f>ROUND(I510*H510,2)</f>
        <v>0</v>
      </c>
      <c r="K510" s="208" t="s">
        <v>271</v>
      </c>
      <c r="L510" s="44"/>
      <c r="M510" s="213" t="s">
        <v>19</v>
      </c>
      <c r="N510" s="214" t="s">
        <v>40</v>
      </c>
      <c r="O510" s="84"/>
      <c r="P510" s="215">
        <f>O510*H510</f>
        <v>0</v>
      </c>
      <c r="Q510" s="215">
        <v>2.2895500000000002</v>
      </c>
      <c r="R510" s="215">
        <f>Q510*H510</f>
        <v>2.1979679999999999</v>
      </c>
      <c r="S510" s="215">
        <v>0</v>
      </c>
      <c r="T510" s="216">
        <f>S510*H510</f>
        <v>0</v>
      </c>
      <c r="U510" s="38"/>
      <c r="V510" s="38"/>
      <c r="W510" s="38"/>
      <c r="X510" s="38"/>
      <c r="Y510" s="38"/>
      <c r="Z510" s="38"/>
      <c r="AA510" s="38"/>
      <c r="AB510" s="38"/>
      <c r="AC510" s="38"/>
      <c r="AD510" s="38"/>
      <c r="AE510" s="38"/>
      <c r="AR510" s="217" t="s">
        <v>265</v>
      </c>
      <c r="AT510" s="217" t="s">
        <v>267</v>
      </c>
      <c r="AU510" s="217" t="s">
        <v>76</v>
      </c>
      <c r="AY510" s="17" t="s">
        <v>266</v>
      </c>
      <c r="BE510" s="218">
        <f>IF(N510="základní",J510,0)</f>
        <v>0</v>
      </c>
      <c r="BF510" s="218">
        <f>IF(N510="snížená",J510,0)</f>
        <v>0</v>
      </c>
      <c r="BG510" s="218">
        <f>IF(N510="zákl. přenesená",J510,0)</f>
        <v>0</v>
      </c>
      <c r="BH510" s="218">
        <f>IF(N510="sníž. přenesená",J510,0)</f>
        <v>0</v>
      </c>
      <c r="BI510" s="218">
        <f>IF(N510="nulová",J510,0)</f>
        <v>0</v>
      </c>
      <c r="BJ510" s="17" t="s">
        <v>76</v>
      </c>
      <c r="BK510" s="218">
        <f>ROUND(I510*H510,2)</f>
        <v>0</v>
      </c>
      <c r="BL510" s="17" t="s">
        <v>265</v>
      </c>
      <c r="BM510" s="217" t="s">
        <v>1334</v>
      </c>
    </row>
    <row r="511" s="2" customFormat="1">
      <c r="A511" s="38"/>
      <c r="B511" s="39"/>
      <c r="C511" s="40"/>
      <c r="D511" s="219" t="s">
        <v>273</v>
      </c>
      <c r="E511" s="40"/>
      <c r="F511" s="220" t="s">
        <v>1335</v>
      </c>
      <c r="G511" s="40"/>
      <c r="H511" s="40"/>
      <c r="I511" s="221"/>
      <c r="J511" s="40"/>
      <c r="K511" s="40"/>
      <c r="L511" s="44"/>
      <c r="M511" s="222"/>
      <c r="N511" s="223"/>
      <c r="O511" s="84"/>
      <c r="P511" s="84"/>
      <c r="Q511" s="84"/>
      <c r="R511" s="84"/>
      <c r="S511" s="84"/>
      <c r="T511" s="85"/>
      <c r="U511" s="38"/>
      <c r="V511" s="38"/>
      <c r="W511" s="38"/>
      <c r="X511" s="38"/>
      <c r="Y511" s="38"/>
      <c r="Z511" s="38"/>
      <c r="AA511" s="38"/>
      <c r="AB511" s="38"/>
      <c r="AC511" s="38"/>
      <c r="AD511" s="38"/>
      <c r="AE511" s="38"/>
      <c r="AT511" s="17" t="s">
        <v>273</v>
      </c>
      <c r="AU511" s="17" t="s">
        <v>76</v>
      </c>
    </row>
    <row r="512" s="12" customFormat="1">
      <c r="A512" s="12"/>
      <c r="B512" s="224"/>
      <c r="C512" s="225"/>
      <c r="D512" s="226" t="s">
        <v>275</v>
      </c>
      <c r="E512" s="227" t="s">
        <v>447</v>
      </c>
      <c r="F512" s="228" t="s">
        <v>1336</v>
      </c>
      <c r="G512" s="225"/>
      <c r="H512" s="229">
        <v>0.95999999999999996</v>
      </c>
      <c r="I512" s="230"/>
      <c r="J512" s="225"/>
      <c r="K512" s="225"/>
      <c r="L512" s="231"/>
      <c r="M512" s="236"/>
      <c r="N512" s="237"/>
      <c r="O512" s="237"/>
      <c r="P512" s="237"/>
      <c r="Q512" s="237"/>
      <c r="R512" s="237"/>
      <c r="S512" s="237"/>
      <c r="T512" s="238"/>
      <c r="U512" s="12"/>
      <c r="V512" s="12"/>
      <c r="W512" s="12"/>
      <c r="X512" s="12"/>
      <c r="Y512" s="12"/>
      <c r="Z512" s="12"/>
      <c r="AA512" s="12"/>
      <c r="AB512" s="12"/>
      <c r="AC512" s="12"/>
      <c r="AD512" s="12"/>
      <c r="AE512" s="12"/>
      <c r="AT512" s="235" t="s">
        <v>275</v>
      </c>
      <c r="AU512" s="235" t="s">
        <v>76</v>
      </c>
      <c r="AV512" s="12" t="s">
        <v>78</v>
      </c>
      <c r="AW512" s="12" t="s">
        <v>31</v>
      </c>
      <c r="AX512" s="12" t="s">
        <v>76</v>
      </c>
      <c r="AY512" s="235" t="s">
        <v>266</v>
      </c>
    </row>
    <row r="513" s="2" customFormat="1" ht="24.15" customHeight="1">
      <c r="A513" s="38"/>
      <c r="B513" s="39"/>
      <c r="C513" s="206" t="s">
        <v>1337</v>
      </c>
      <c r="D513" s="206" t="s">
        <v>267</v>
      </c>
      <c r="E513" s="207" t="s">
        <v>1338</v>
      </c>
      <c r="F513" s="208" t="s">
        <v>1339</v>
      </c>
      <c r="G513" s="209" t="s">
        <v>391</v>
      </c>
      <c r="H513" s="210">
        <v>860.89999999999998</v>
      </c>
      <c r="I513" s="211"/>
      <c r="J513" s="212">
        <f>ROUND(I513*H513,2)</f>
        <v>0</v>
      </c>
      <c r="K513" s="208" t="s">
        <v>271</v>
      </c>
      <c r="L513" s="44"/>
      <c r="M513" s="213" t="s">
        <v>19</v>
      </c>
      <c r="N513" s="214" t="s">
        <v>40</v>
      </c>
      <c r="O513" s="84"/>
      <c r="P513" s="215">
        <f>O513*H513</f>
        <v>0</v>
      </c>
      <c r="Q513" s="215">
        <v>0.00036000000000000002</v>
      </c>
      <c r="R513" s="215">
        <f>Q513*H513</f>
        <v>0.30992400000000003</v>
      </c>
      <c r="S513" s="215">
        <v>0</v>
      </c>
      <c r="T513" s="216">
        <f>S513*H513</f>
        <v>0</v>
      </c>
      <c r="U513" s="38"/>
      <c r="V513" s="38"/>
      <c r="W513" s="38"/>
      <c r="X513" s="38"/>
      <c r="Y513" s="38"/>
      <c r="Z513" s="38"/>
      <c r="AA513" s="38"/>
      <c r="AB513" s="38"/>
      <c r="AC513" s="38"/>
      <c r="AD513" s="38"/>
      <c r="AE513" s="38"/>
      <c r="AR513" s="217" t="s">
        <v>265</v>
      </c>
      <c r="AT513" s="217" t="s">
        <v>267</v>
      </c>
      <c r="AU513" s="217" t="s">
        <v>76</v>
      </c>
      <c r="AY513" s="17" t="s">
        <v>266</v>
      </c>
      <c r="BE513" s="218">
        <f>IF(N513="základní",J513,0)</f>
        <v>0</v>
      </c>
      <c r="BF513" s="218">
        <f>IF(N513="snížená",J513,0)</f>
        <v>0</v>
      </c>
      <c r="BG513" s="218">
        <f>IF(N513="zákl. přenesená",J513,0)</f>
        <v>0</v>
      </c>
      <c r="BH513" s="218">
        <f>IF(N513="sníž. přenesená",J513,0)</f>
        <v>0</v>
      </c>
      <c r="BI513" s="218">
        <f>IF(N513="nulová",J513,0)</f>
        <v>0</v>
      </c>
      <c r="BJ513" s="17" t="s">
        <v>76</v>
      </c>
      <c r="BK513" s="218">
        <f>ROUND(I513*H513,2)</f>
        <v>0</v>
      </c>
      <c r="BL513" s="17" t="s">
        <v>265</v>
      </c>
      <c r="BM513" s="217" t="s">
        <v>1340</v>
      </c>
    </row>
    <row r="514" s="2" customFormat="1">
      <c r="A514" s="38"/>
      <c r="B514" s="39"/>
      <c r="C514" s="40"/>
      <c r="D514" s="219" t="s">
        <v>273</v>
      </c>
      <c r="E514" s="40"/>
      <c r="F514" s="220" t="s">
        <v>1341</v>
      </c>
      <c r="G514" s="40"/>
      <c r="H514" s="40"/>
      <c r="I514" s="221"/>
      <c r="J514" s="40"/>
      <c r="K514" s="40"/>
      <c r="L514" s="44"/>
      <c r="M514" s="222"/>
      <c r="N514" s="223"/>
      <c r="O514" s="84"/>
      <c r="P514" s="84"/>
      <c r="Q514" s="84"/>
      <c r="R514" s="84"/>
      <c r="S514" s="84"/>
      <c r="T514" s="85"/>
      <c r="U514" s="38"/>
      <c r="V514" s="38"/>
      <c r="W514" s="38"/>
      <c r="X514" s="38"/>
      <c r="Y514" s="38"/>
      <c r="Z514" s="38"/>
      <c r="AA514" s="38"/>
      <c r="AB514" s="38"/>
      <c r="AC514" s="38"/>
      <c r="AD514" s="38"/>
      <c r="AE514" s="38"/>
      <c r="AT514" s="17" t="s">
        <v>273</v>
      </c>
      <c r="AU514" s="17" t="s">
        <v>76</v>
      </c>
    </row>
    <row r="515" s="12" customFormat="1">
      <c r="A515" s="12"/>
      <c r="B515" s="224"/>
      <c r="C515" s="225"/>
      <c r="D515" s="226" t="s">
        <v>275</v>
      </c>
      <c r="E515" s="227" t="s">
        <v>449</v>
      </c>
      <c r="F515" s="228" t="s">
        <v>1342</v>
      </c>
      <c r="G515" s="225"/>
      <c r="H515" s="229">
        <v>860.89999999999998</v>
      </c>
      <c r="I515" s="230"/>
      <c r="J515" s="225"/>
      <c r="K515" s="225"/>
      <c r="L515" s="231"/>
      <c r="M515" s="236"/>
      <c r="N515" s="237"/>
      <c r="O515" s="237"/>
      <c r="P515" s="237"/>
      <c r="Q515" s="237"/>
      <c r="R515" s="237"/>
      <c r="S515" s="237"/>
      <c r="T515" s="238"/>
      <c r="U515" s="12"/>
      <c r="V515" s="12"/>
      <c r="W515" s="12"/>
      <c r="X515" s="12"/>
      <c r="Y515" s="12"/>
      <c r="Z515" s="12"/>
      <c r="AA515" s="12"/>
      <c r="AB515" s="12"/>
      <c r="AC515" s="12"/>
      <c r="AD515" s="12"/>
      <c r="AE515" s="12"/>
      <c r="AT515" s="235" t="s">
        <v>275</v>
      </c>
      <c r="AU515" s="235" t="s">
        <v>76</v>
      </c>
      <c r="AV515" s="12" t="s">
        <v>78</v>
      </c>
      <c r="AW515" s="12" t="s">
        <v>31</v>
      </c>
      <c r="AX515" s="12" t="s">
        <v>76</v>
      </c>
      <c r="AY515" s="235" t="s">
        <v>266</v>
      </c>
    </row>
    <row r="516" s="2" customFormat="1" ht="16.5" customHeight="1">
      <c r="A516" s="38"/>
      <c r="B516" s="39"/>
      <c r="C516" s="206" t="s">
        <v>1343</v>
      </c>
      <c r="D516" s="206" t="s">
        <v>267</v>
      </c>
      <c r="E516" s="207" t="s">
        <v>1344</v>
      </c>
      <c r="F516" s="208" t="s">
        <v>1345</v>
      </c>
      <c r="G516" s="209" t="s">
        <v>299</v>
      </c>
      <c r="H516" s="210">
        <v>266.30000000000001</v>
      </c>
      <c r="I516" s="211"/>
      <c r="J516" s="212">
        <f>ROUND(I516*H516,2)</f>
        <v>0</v>
      </c>
      <c r="K516" s="208" t="s">
        <v>271</v>
      </c>
      <c r="L516" s="44"/>
      <c r="M516" s="213" t="s">
        <v>19</v>
      </c>
      <c r="N516" s="214" t="s">
        <v>40</v>
      </c>
      <c r="O516" s="84"/>
      <c r="P516" s="215">
        <f>O516*H516</f>
        <v>0</v>
      </c>
      <c r="Q516" s="215">
        <v>2.0000000000000002E-05</v>
      </c>
      <c r="R516" s="215">
        <f>Q516*H516</f>
        <v>0.0053260000000000009</v>
      </c>
      <c r="S516" s="215">
        <v>0</v>
      </c>
      <c r="T516" s="216">
        <f>S516*H516</f>
        <v>0</v>
      </c>
      <c r="U516" s="38"/>
      <c r="V516" s="38"/>
      <c r="W516" s="38"/>
      <c r="X516" s="38"/>
      <c r="Y516" s="38"/>
      <c r="Z516" s="38"/>
      <c r="AA516" s="38"/>
      <c r="AB516" s="38"/>
      <c r="AC516" s="38"/>
      <c r="AD516" s="38"/>
      <c r="AE516" s="38"/>
      <c r="AR516" s="217" t="s">
        <v>265</v>
      </c>
      <c r="AT516" s="217" t="s">
        <v>267</v>
      </c>
      <c r="AU516" s="217" t="s">
        <v>76</v>
      </c>
      <c r="AY516" s="17" t="s">
        <v>266</v>
      </c>
      <c r="BE516" s="218">
        <f>IF(N516="základní",J516,0)</f>
        <v>0</v>
      </c>
      <c r="BF516" s="218">
        <f>IF(N516="snížená",J516,0)</f>
        <v>0</v>
      </c>
      <c r="BG516" s="218">
        <f>IF(N516="zákl. přenesená",J516,0)</f>
        <v>0</v>
      </c>
      <c r="BH516" s="218">
        <f>IF(N516="sníž. přenesená",J516,0)</f>
        <v>0</v>
      </c>
      <c r="BI516" s="218">
        <f>IF(N516="nulová",J516,0)</f>
        <v>0</v>
      </c>
      <c r="BJ516" s="17" t="s">
        <v>76</v>
      </c>
      <c r="BK516" s="218">
        <f>ROUND(I516*H516,2)</f>
        <v>0</v>
      </c>
      <c r="BL516" s="17" t="s">
        <v>265</v>
      </c>
      <c r="BM516" s="217" t="s">
        <v>1346</v>
      </c>
    </row>
    <row r="517" s="2" customFormat="1">
      <c r="A517" s="38"/>
      <c r="B517" s="39"/>
      <c r="C517" s="40"/>
      <c r="D517" s="219" t="s">
        <v>273</v>
      </c>
      <c r="E517" s="40"/>
      <c r="F517" s="220" t="s">
        <v>1347</v>
      </c>
      <c r="G517" s="40"/>
      <c r="H517" s="40"/>
      <c r="I517" s="221"/>
      <c r="J517" s="40"/>
      <c r="K517" s="40"/>
      <c r="L517" s="44"/>
      <c r="M517" s="222"/>
      <c r="N517" s="223"/>
      <c r="O517" s="84"/>
      <c r="P517" s="84"/>
      <c r="Q517" s="84"/>
      <c r="R517" s="84"/>
      <c r="S517" s="84"/>
      <c r="T517" s="85"/>
      <c r="U517" s="38"/>
      <c r="V517" s="38"/>
      <c r="W517" s="38"/>
      <c r="X517" s="38"/>
      <c r="Y517" s="38"/>
      <c r="Z517" s="38"/>
      <c r="AA517" s="38"/>
      <c r="AB517" s="38"/>
      <c r="AC517" s="38"/>
      <c r="AD517" s="38"/>
      <c r="AE517" s="38"/>
      <c r="AT517" s="17" t="s">
        <v>273</v>
      </c>
      <c r="AU517" s="17" t="s">
        <v>76</v>
      </c>
    </row>
    <row r="518" s="12" customFormat="1">
      <c r="A518" s="12"/>
      <c r="B518" s="224"/>
      <c r="C518" s="225"/>
      <c r="D518" s="226" t="s">
        <v>275</v>
      </c>
      <c r="E518" s="227" t="s">
        <v>1348</v>
      </c>
      <c r="F518" s="228" t="s">
        <v>1349</v>
      </c>
      <c r="G518" s="225"/>
      <c r="H518" s="229">
        <v>179.40000000000001</v>
      </c>
      <c r="I518" s="230"/>
      <c r="J518" s="225"/>
      <c r="K518" s="225"/>
      <c r="L518" s="231"/>
      <c r="M518" s="236"/>
      <c r="N518" s="237"/>
      <c r="O518" s="237"/>
      <c r="P518" s="237"/>
      <c r="Q518" s="237"/>
      <c r="R518" s="237"/>
      <c r="S518" s="237"/>
      <c r="T518" s="238"/>
      <c r="U518" s="12"/>
      <c r="V518" s="12"/>
      <c r="W518" s="12"/>
      <c r="X518" s="12"/>
      <c r="Y518" s="12"/>
      <c r="Z518" s="12"/>
      <c r="AA518" s="12"/>
      <c r="AB518" s="12"/>
      <c r="AC518" s="12"/>
      <c r="AD518" s="12"/>
      <c r="AE518" s="12"/>
      <c r="AT518" s="235" t="s">
        <v>275</v>
      </c>
      <c r="AU518" s="235" t="s">
        <v>76</v>
      </c>
      <c r="AV518" s="12" t="s">
        <v>78</v>
      </c>
      <c r="AW518" s="12" t="s">
        <v>31</v>
      </c>
      <c r="AX518" s="12" t="s">
        <v>69</v>
      </c>
      <c r="AY518" s="235" t="s">
        <v>266</v>
      </c>
    </row>
    <row r="519" s="12" customFormat="1">
      <c r="A519" s="12"/>
      <c r="B519" s="224"/>
      <c r="C519" s="225"/>
      <c r="D519" s="226" t="s">
        <v>275</v>
      </c>
      <c r="E519" s="227" t="s">
        <v>451</v>
      </c>
      <c r="F519" s="228" t="s">
        <v>1350</v>
      </c>
      <c r="G519" s="225"/>
      <c r="H519" s="229">
        <v>86.900000000000006</v>
      </c>
      <c r="I519" s="230"/>
      <c r="J519" s="225"/>
      <c r="K519" s="225"/>
      <c r="L519" s="231"/>
      <c r="M519" s="236"/>
      <c r="N519" s="237"/>
      <c r="O519" s="237"/>
      <c r="P519" s="237"/>
      <c r="Q519" s="237"/>
      <c r="R519" s="237"/>
      <c r="S519" s="237"/>
      <c r="T519" s="238"/>
      <c r="U519" s="12"/>
      <c r="V519" s="12"/>
      <c r="W519" s="12"/>
      <c r="X519" s="12"/>
      <c r="Y519" s="12"/>
      <c r="Z519" s="12"/>
      <c r="AA519" s="12"/>
      <c r="AB519" s="12"/>
      <c r="AC519" s="12"/>
      <c r="AD519" s="12"/>
      <c r="AE519" s="12"/>
      <c r="AT519" s="235" t="s">
        <v>275</v>
      </c>
      <c r="AU519" s="235" t="s">
        <v>76</v>
      </c>
      <c r="AV519" s="12" t="s">
        <v>78</v>
      </c>
      <c r="AW519" s="12" t="s">
        <v>31</v>
      </c>
      <c r="AX519" s="12" t="s">
        <v>69</v>
      </c>
      <c r="AY519" s="235" t="s">
        <v>266</v>
      </c>
    </row>
    <row r="520" s="12" customFormat="1">
      <c r="A520" s="12"/>
      <c r="B520" s="224"/>
      <c r="C520" s="225"/>
      <c r="D520" s="226" t="s">
        <v>275</v>
      </c>
      <c r="E520" s="227" t="s">
        <v>1351</v>
      </c>
      <c r="F520" s="228" t="s">
        <v>1352</v>
      </c>
      <c r="G520" s="225"/>
      <c r="H520" s="229">
        <v>266.30000000000001</v>
      </c>
      <c r="I520" s="230"/>
      <c r="J520" s="225"/>
      <c r="K520" s="225"/>
      <c r="L520" s="231"/>
      <c r="M520" s="236"/>
      <c r="N520" s="237"/>
      <c r="O520" s="237"/>
      <c r="P520" s="237"/>
      <c r="Q520" s="237"/>
      <c r="R520" s="237"/>
      <c r="S520" s="237"/>
      <c r="T520" s="238"/>
      <c r="U520" s="12"/>
      <c r="V520" s="12"/>
      <c r="W520" s="12"/>
      <c r="X520" s="12"/>
      <c r="Y520" s="12"/>
      <c r="Z520" s="12"/>
      <c r="AA520" s="12"/>
      <c r="AB520" s="12"/>
      <c r="AC520" s="12"/>
      <c r="AD520" s="12"/>
      <c r="AE520" s="12"/>
      <c r="AT520" s="235" t="s">
        <v>275</v>
      </c>
      <c r="AU520" s="235" t="s">
        <v>76</v>
      </c>
      <c r="AV520" s="12" t="s">
        <v>78</v>
      </c>
      <c r="AW520" s="12" t="s">
        <v>31</v>
      </c>
      <c r="AX520" s="12" t="s">
        <v>76</v>
      </c>
      <c r="AY520" s="235" t="s">
        <v>266</v>
      </c>
    </row>
    <row r="521" s="2" customFormat="1" ht="16.5" customHeight="1">
      <c r="A521" s="38"/>
      <c r="B521" s="39"/>
      <c r="C521" s="206" t="s">
        <v>1353</v>
      </c>
      <c r="D521" s="206" t="s">
        <v>267</v>
      </c>
      <c r="E521" s="207" t="s">
        <v>1354</v>
      </c>
      <c r="F521" s="208" t="s">
        <v>1355</v>
      </c>
      <c r="G521" s="209" t="s">
        <v>391</v>
      </c>
      <c r="H521" s="210">
        <v>722.12800000000004</v>
      </c>
      <c r="I521" s="211"/>
      <c r="J521" s="212">
        <f>ROUND(I521*H521,2)</f>
        <v>0</v>
      </c>
      <c r="K521" s="208" t="s">
        <v>271</v>
      </c>
      <c r="L521" s="44"/>
      <c r="M521" s="213" t="s">
        <v>19</v>
      </c>
      <c r="N521" s="214" t="s">
        <v>40</v>
      </c>
      <c r="O521" s="84"/>
      <c r="P521" s="215">
        <f>O521*H521</f>
        <v>0</v>
      </c>
      <c r="Q521" s="215">
        <v>0</v>
      </c>
      <c r="R521" s="215">
        <f>Q521*H521</f>
        <v>0</v>
      </c>
      <c r="S521" s="215">
        <v>0.0030000000000000001</v>
      </c>
      <c r="T521" s="216">
        <f>S521*H521</f>
        <v>2.1663840000000003</v>
      </c>
      <c r="U521" s="38"/>
      <c r="V521" s="38"/>
      <c r="W521" s="38"/>
      <c r="X521" s="38"/>
      <c r="Y521" s="38"/>
      <c r="Z521" s="38"/>
      <c r="AA521" s="38"/>
      <c r="AB521" s="38"/>
      <c r="AC521" s="38"/>
      <c r="AD521" s="38"/>
      <c r="AE521" s="38"/>
      <c r="AR521" s="217" t="s">
        <v>265</v>
      </c>
      <c r="AT521" s="217" t="s">
        <v>267</v>
      </c>
      <c r="AU521" s="217" t="s">
        <v>76</v>
      </c>
      <c r="AY521" s="17" t="s">
        <v>266</v>
      </c>
      <c r="BE521" s="218">
        <f>IF(N521="základní",J521,0)</f>
        <v>0</v>
      </c>
      <c r="BF521" s="218">
        <f>IF(N521="snížená",J521,0)</f>
        <v>0</v>
      </c>
      <c r="BG521" s="218">
        <f>IF(N521="zákl. přenesená",J521,0)</f>
        <v>0</v>
      </c>
      <c r="BH521" s="218">
        <f>IF(N521="sníž. přenesená",J521,0)</f>
        <v>0</v>
      </c>
      <c r="BI521" s="218">
        <f>IF(N521="nulová",J521,0)</f>
        <v>0</v>
      </c>
      <c r="BJ521" s="17" t="s">
        <v>76</v>
      </c>
      <c r="BK521" s="218">
        <f>ROUND(I521*H521,2)</f>
        <v>0</v>
      </c>
      <c r="BL521" s="17" t="s">
        <v>265</v>
      </c>
      <c r="BM521" s="217" t="s">
        <v>1356</v>
      </c>
    </row>
    <row r="522" s="2" customFormat="1">
      <c r="A522" s="38"/>
      <c r="B522" s="39"/>
      <c r="C522" s="40"/>
      <c r="D522" s="219" t="s">
        <v>273</v>
      </c>
      <c r="E522" s="40"/>
      <c r="F522" s="220" t="s">
        <v>1357</v>
      </c>
      <c r="G522" s="40"/>
      <c r="H522" s="40"/>
      <c r="I522" s="221"/>
      <c r="J522" s="40"/>
      <c r="K522" s="40"/>
      <c r="L522" s="44"/>
      <c r="M522" s="222"/>
      <c r="N522" s="223"/>
      <c r="O522" s="84"/>
      <c r="P522" s="84"/>
      <c r="Q522" s="84"/>
      <c r="R522" s="84"/>
      <c r="S522" s="84"/>
      <c r="T522" s="85"/>
      <c r="U522" s="38"/>
      <c r="V522" s="38"/>
      <c r="W522" s="38"/>
      <c r="X522" s="38"/>
      <c r="Y522" s="38"/>
      <c r="Z522" s="38"/>
      <c r="AA522" s="38"/>
      <c r="AB522" s="38"/>
      <c r="AC522" s="38"/>
      <c r="AD522" s="38"/>
      <c r="AE522" s="38"/>
      <c r="AT522" s="17" t="s">
        <v>273</v>
      </c>
      <c r="AU522" s="17" t="s">
        <v>76</v>
      </c>
    </row>
    <row r="523" s="13" customFormat="1">
      <c r="A523" s="13"/>
      <c r="B523" s="251"/>
      <c r="C523" s="252"/>
      <c r="D523" s="226" t="s">
        <v>275</v>
      </c>
      <c r="E523" s="253" t="s">
        <v>19</v>
      </c>
      <c r="F523" s="254" t="s">
        <v>1358</v>
      </c>
      <c r="G523" s="252"/>
      <c r="H523" s="253" t="s">
        <v>19</v>
      </c>
      <c r="I523" s="255"/>
      <c r="J523" s="252"/>
      <c r="K523" s="252"/>
      <c r="L523" s="256"/>
      <c r="M523" s="257"/>
      <c r="N523" s="258"/>
      <c r="O523" s="258"/>
      <c r="P523" s="258"/>
      <c r="Q523" s="258"/>
      <c r="R523" s="258"/>
      <c r="S523" s="258"/>
      <c r="T523" s="259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  <c r="AT523" s="260" t="s">
        <v>275</v>
      </c>
      <c r="AU523" s="260" t="s">
        <v>76</v>
      </c>
      <c r="AV523" s="13" t="s">
        <v>76</v>
      </c>
      <c r="AW523" s="13" t="s">
        <v>31</v>
      </c>
      <c r="AX523" s="13" t="s">
        <v>69</v>
      </c>
      <c r="AY523" s="260" t="s">
        <v>266</v>
      </c>
    </row>
    <row r="524" s="12" customFormat="1">
      <c r="A524" s="12"/>
      <c r="B524" s="224"/>
      <c r="C524" s="225"/>
      <c r="D524" s="226" t="s">
        <v>275</v>
      </c>
      <c r="E524" s="227" t="s">
        <v>1359</v>
      </c>
      <c r="F524" s="228" t="s">
        <v>1360</v>
      </c>
      <c r="G524" s="225"/>
      <c r="H524" s="229">
        <v>722.12800000000004</v>
      </c>
      <c r="I524" s="230"/>
      <c r="J524" s="225"/>
      <c r="K524" s="225"/>
      <c r="L524" s="231"/>
      <c r="M524" s="236"/>
      <c r="N524" s="237"/>
      <c r="O524" s="237"/>
      <c r="P524" s="237"/>
      <c r="Q524" s="237"/>
      <c r="R524" s="237"/>
      <c r="S524" s="237"/>
      <c r="T524" s="238"/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T524" s="235" t="s">
        <v>275</v>
      </c>
      <c r="AU524" s="235" t="s">
        <v>76</v>
      </c>
      <c r="AV524" s="12" t="s">
        <v>78</v>
      </c>
      <c r="AW524" s="12" t="s">
        <v>31</v>
      </c>
      <c r="AX524" s="12" t="s">
        <v>76</v>
      </c>
      <c r="AY524" s="235" t="s">
        <v>266</v>
      </c>
    </row>
    <row r="525" s="2" customFormat="1" ht="16.5" customHeight="1">
      <c r="A525" s="38"/>
      <c r="B525" s="39"/>
      <c r="C525" s="206" t="s">
        <v>90</v>
      </c>
      <c r="D525" s="206" t="s">
        <v>267</v>
      </c>
      <c r="E525" s="207" t="s">
        <v>1361</v>
      </c>
      <c r="F525" s="208" t="s">
        <v>1362</v>
      </c>
      <c r="G525" s="209" t="s">
        <v>391</v>
      </c>
      <c r="H525" s="210">
        <v>153.62200000000001</v>
      </c>
      <c r="I525" s="211"/>
      <c r="J525" s="212">
        <f>ROUND(I525*H525,2)</f>
        <v>0</v>
      </c>
      <c r="K525" s="208" t="s">
        <v>271</v>
      </c>
      <c r="L525" s="44"/>
      <c r="M525" s="213" t="s">
        <v>19</v>
      </c>
      <c r="N525" s="214" t="s">
        <v>40</v>
      </c>
      <c r="O525" s="84"/>
      <c r="P525" s="215">
        <f>O525*H525</f>
        <v>0</v>
      </c>
      <c r="Q525" s="215">
        <v>0.00063000000000000003</v>
      </c>
      <c r="R525" s="215">
        <f>Q525*H525</f>
        <v>0.096781860000000011</v>
      </c>
      <c r="S525" s="215">
        <v>0</v>
      </c>
      <c r="T525" s="216">
        <f>S525*H525</f>
        <v>0</v>
      </c>
      <c r="U525" s="38"/>
      <c r="V525" s="38"/>
      <c r="W525" s="38"/>
      <c r="X525" s="38"/>
      <c r="Y525" s="38"/>
      <c r="Z525" s="38"/>
      <c r="AA525" s="38"/>
      <c r="AB525" s="38"/>
      <c r="AC525" s="38"/>
      <c r="AD525" s="38"/>
      <c r="AE525" s="38"/>
      <c r="AR525" s="217" t="s">
        <v>265</v>
      </c>
      <c r="AT525" s="217" t="s">
        <v>267</v>
      </c>
      <c r="AU525" s="217" t="s">
        <v>76</v>
      </c>
      <c r="AY525" s="17" t="s">
        <v>266</v>
      </c>
      <c r="BE525" s="218">
        <f>IF(N525="základní",J525,0)</f>
        <v>0</v>
      </c>
      <c r="BF525" s="218">
        <f>IF(N525="snížená",J525,0)</f>
        <v>0</v>
      </c>
      <c r="BG525" s="218">
        <f>IF(N525="zákl. přenesená",J525,0)</f>
        <v>0</v>
      </c>
      <c r="BH525" s="218">
        <f>IF(N525="sníž. přenesená",J525,0)</f>
        <v>0</v>
      </c>
      <c r="BI525" s="218">
        <f>IF(N525="nulová",J525,0)</f>
        <v>0</v>
      </c>
      <c r="BJ525" s="17" t="s">
        <v>76</v>
      </c>
      <c r="BK525" s="218">
        <f>ROUND(I525*H525,2)</f>
        <v>0</v>
      </c>
      <c r="BL525" s="17" t="s">
        <v>265</v>
      </c>
      <c r="BM525" s="217" t="s">
        <v>1363</v>
      </c>
    </row>
    <row r="526" s="2" customFormat="1">
      <c r="A526" s="38"/>
      <c r="B526" s="39"/>
      <c r="C526" s="40"/>
      <c r="D526" s="219" t="s">
        <v>273</v>
      </c>
      <c r="E526" s="40"/>
      <c r="F526" s="220" t="s">
        <v>1364</v>
      </c>
      <c r="G526" s="40"/>
      <c r="H526" s="40"/>
      <c r="I526" s="221"/>
      <c r="J526" s="40"/>
      <c r="K526" s="40"/>
      <c r="L526" s="44"/>
      <c r="M526" s="222"/>
      <c r="N526" s="223"/>
      <c r="O526" s="84"/>
      <c r="P526" s="84"/>
      <c r="Q526" s="84"/>
      <c r="R526" s="84"/>
      <c r="S526" s="84"/>
      <c r="T526" s="85"/>
      <c r="U526" s="38"/>
      <c r="V526" s="38"/>
      <c r="W526" s="38"/>
      <c r="X526" s="38"/>
      <c r="Y526" s="38"/>
      <c r="Z526" s="38"/>
      <c r="AA526" s="38"/>
      <c r="AB526" s="38"/>
      <c r="AC526" s="38"/>
      <c r="AD526" s="38"/>
      <c r="AE526" s="38"/>
      <c r="AT526" s="17" t="s">
        <v>273</v>
      </c>
      <c r="AU526" s="17" t="s">
        <v>76</v>
      </c>
    </row>
    <row r="527" s="12" customFormat="1">
      <c r="A527" s="12"/>
      <c r="B527" s="224"/>
      <c r="C527" s="225"/>
      <c r="D527" s="226" t="s">
        <v>275</v>
      </c>
      <c r="E527" s="227" t="s">
        <v>453</v>
      </c>
      <c r="F527" s="228" t="s">
        <v>1365</v>
      </c>
      <c r="G527" s="225"/>
      <c r="H527" s="229">
        <v>27.039999999999999</v>
      </c>
      <c r="I527" s="230"/>
      <c r="J527" s="225"/>
      <c r="K527" s="225"/>
      <c r="L527" s="231"/>
      <c r="M527" s="236"/>
      <c r="N527" s="237"/>
      <c r="O527" s="237"/>
      <c r="P527" s="237"/>
      <c r="Q527" s="237"/>
      <c r="R527" s="237"/>
      <c r="S527" s="237"/>
      <c r="T527" s="238"/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  <c r="AT527" s="235" t="s">
        <v>275</v>
      </c>
      <c r="AU527" s="235" t="s">
        <v>76</v>
      </c>
      <c r="AV527" s="12" t="s">
        <v>78</v>
      </c>
      <c r="AW527" s="12" t="s">
        <v>31</v>
      </c>
      <c r="AX527" s="12" t="s">
        <v>69</v>
      </c>
      <c r="AY527" s="235" t="s">
        <v>266</v>
      </c>
    </row>
    <row r="528" s="12" customFormat="1">
      <c r="A528" s="12"/>
      <c r="B528" s="224"/>
      <c r="C528" s="225"/>
      <c r="D528" s="226" t="s">
        <v>275</v>
      </c>
      <c r="E528" s="227" t="s">
        <v>455</v>
      </c>
      <c r="F528" s="228" t="s">
        <v>1366</v>
      </c>
      <c r="G528" s="225"/>
      <c r="H528" s="229">
        <v>5.0700000000000003</v>
      </c>
      <c r="I528" s="230"/>
      <c r="J528" s="225"/>
      <c r="K528" s="225"/>
      <c r="L528" s="231"/>
      <c r="M528" s="236"/>
      <c r="N528" s="237"/>
      <c r="O528" s="237"/>
      <c r="P528" s="237"/>
      <c r="Q528" s="237"/>
      <c r="R528" s="237"/>
      <c r="S528" s="237"/>
      <c r="T528" s="238"/>
      <c r="U528" s="12"/>
      <c r="V528" s="12"/>
      <c r="W528" s="12"/>
      <c r="X528" s="12"/>
      <c r="Y528" s="12"/>
      <c r="Z528" s="12"/>
      <c r="AA528" s="12"/>
      <c r="AB528" s="12"/>
      <c r="AC528" s="12"/>
      <c r="AD528" s="12"/>
      <c r="AE528" s="12"/>
      <c r="AT528" s="235" t="s">
        <v>275</v>
      </c>
      <c r="AU528" s="235" t="s">
        <v>76</v>
      </c>
      <c r="AV528" s="12" t="s">
        <v>78</v>
      </c>
      <c r="AW528" s="12" t="s">
        <v>31</v>
      </c>
      <c r="AX528" s="12" t="s">
        <v>69</v>
      </c>
      <c r="AY528" s="235" t="s">
        <v>266</v>
      </c>
    </row>
    <row r="529" s="12" customFormat="1">
      <c r="A529" s="12"/>
      <c r="B529" s="224"/>
      <c r="C529" s="225"/>
      <c r="D529" s="226" t="s">
        <v>275</v>
      </c>
      <c r="E529" s="227" t="s">
        <v>457</v>
      </c>
      <c r="F529" s="228" t="s">
        <v>1367</v>
      </c>
      <c r="G529" s="225"/>
      <c r="H529" s="229">
        <v>121.512</v>
      </c>
      <c r="I529" s="230"/>
      <c r="J529" s="225"/>
      <c r="K529" s="225"/>
      <c r="L529" s="231"/>
      <c r="M529" s="236"/>
      <c r="N529" s="237"/>
      <c r="O529" s="237"/>
      <c r="P529" s="237"/>
      <c r="Q529" s="237"/>
      <c r="R529" s="237"/>
      <c r="S529" s="237"/>
      <c r="T529" s="238"/>
      <c r="U529" s="12"/>
      <c r="V529" s="12"/>
      <c r="W529" s="12"/>
      <c r="X529" s="12"/>
      <c r="Y529" s="12"/>
      <c r="Z529" s="12"/>
      <c r="AA529" s="12"/>
      <c r="AB529" s="12"/>
      <c r="AC529" s="12"/>
      <c r="AD529" s="12"/>
      <c r="AE529" s="12"/>
      <c r="AT529" s="235" t="s">
        <v>275</v>
      </c>
      <c r="AU529" s="235" t="s">
        <v>76</v>
      </c>
      <c r="AV529" s="12" t="s">
        <v>78</v>
      </c>
      <c r="AW529" s="12" t="s">
        <v>31</v>
      </c>
      <c r="AX529" s="12" t="s">
        <v>69</v>
      </c>
      <c r="AY529" s="235" t="s">
        <v>266</v>
      </c>
    </row>
    <row r="530" s="12" customFormat="1">
      <c r="A530" s="12"/>
      <c r="B530" s="224"/>
      <c r="C530" s="225"/>
      <c r="D530" s="226" t="s">
        <v>275</v>
      </c>
      <c r="E530" s="227" t="s">
        <v>1368</v>
      </c>
      <c r="F530" s="228" t="s">
        <v>1369</v>
      </c>
      <c r="G530" s="225"/>
      <c r="H530" s="229">
        <v>153.62200000000001</v>
      </c>
      <c r="I530" s="230"/>
      <c r="J530" s="225"/>
      <c r="K530" s="225"/>
      <c r="L530" s="231"/>
      <c r="M530" s="236"/>
      <c r="N530" s="237"/>
      <c r="O530" s="237"/>
      <c r="P530" s="237"/>
      <c r="Q530" s="237"/>
      <c r="R530" s="237"/>
      <c r="S530" s="237"/>
      <c r="T530" s="238"/>
      <c r="U530" s="12"/>
      <c r="V530" s="12"/>
      <c r="W530" s="12"/>
      <c r="X530" s="12"/>
      <c r="Y530" s="12"/>
      <c r="Z530" s="12"/>
      <c r="AA530" s="12"/>
      <c r="AB530" s="12"/>
      <c r="AC530" s="12"/>
      <c r="AD530" s="12"/>
      <c r="AE530" s="12"/>
      <c r="AT530" s="235" t="s">
        <v>275</v>
      </c>
      <c r="AU530" s="235" t="s">
        <v>76</v>
      </c>
      <c r="AV530" s="12" t="s">
        <v>78</v>
      </c>
      <c r="AW530" s="12" t="s">
        <v>31</v>
      </c>
      <c r="AX530" s="12" t="s">
        <v>76</v>
      </c>
      <c r="AY530" s="235" t="s">
        <v>266</v>
      </c>
    </row>
    <row r="531" s="2" customFormat="1" ht="16.5" customHeight="1">
      <c r="A531" s="38"/>
      <c r="B531" s="39"/>
      <c r="C531" s="206" t="s">
        <v>1370</v>
      </c>
      <c r="D531" s="206" t="s">
        <v>267</v>
      </c>
      <c r="E531" s="207" t="s">
        <v>1371</v>
      </c>
      <c r="F531" s="208" t="s">
        <v>1372</v>
      </c>
      <c r="G531" s="209" t="s">
        <v>391</v>
      </c>
      <c r="H531" s="210">
        <v>7.3099999999999996</v>
      </c>
      <c r="I531" s="211"/>
      <c r="J531" s="212">
        <f>ROUND(I531*H531,2)</f>
        <v>0</v>
      </c>
      <c r="K531" s="208" t="s">
        <v>271</v>
      </c>
      <c r="L531" s="44"/>
      <c r="M531" s="213" t="s">
        <v>19</v>
      </c>
      <c r="N531" s="214" t="s">
        <v>40</v>
      </c>
      <c r="O531" s="84"/>
      <c r="P531" s="215">
        <f>O531*H531</f>
        <v>0</v>
      </c>
      <c r="Q531" s="215">
        <v>0.00095</v>
      </c>
      <c r="R531" s="215">
        <f>Q531*H531</f>
        <v>0.0069444999999999993</v>
      </c>
      <c r="S531" s="215">
        <v>0</v>
      </c>
      <c r="T531" s="216">
        <f>S531*H531</f>
        <v>0</v>
      </c>
      <c r="U531" s="38"/>
      <c r="V531" s="38"/>
      <c r="W531" s="38"/>
      <c r="X531" s="38"/>
      <c r="Y531" s="38"/>
      <c r="Z531" s="38"/>
      <c r="AA531" s="38"/>
      <c r="AB531" s="38"/>
      <c r="AC531" s="38"/>
      <c r="AD531" s="38"/>
      <c r="AE531" s="38"/>
      <c r="AR531" s="217" t="s">
        <v>265</v>
      </c>
      <c r="AT531" s="217" t="s">
        <v>267</v>
      </c>
      <c r="AU531" s="217" t="s">
        <v>76</v>
      </c>
      <c r="AY531" s="17" t="s">
        <v>266</v>
      </c>
      <c r="BE531" s="218">
        <f>IF(N531="základní",J531,0)</f>
        <v>0</v>
      </c>
      <c r="BF531" s="218">
        <f>IF(N531="snížená",J531,0)</f>
        <v>0</v>
      </c>
      <c r="BG531" s="218">
        <f>IF(N531="zákl. přenesená",J531,0)</f>
        <v>0</v>
      </c>
      <c r="BH531" s="218">
        <f>IF(N531="sníž. přenesená",J531,0)</f>
        <v>0</v>
      </c>
      <c r="BI531" s="218">
        <f>IF(N531="nulová",J531,0)</f>
        <v>0</v>
      </c>
      <c r="BJ531" s="17" t="s">
        <v>76</v>
      </c>
      <c r="BK531" s="218">
        <f>ROUND(I531*H531,2)</f>
        <v>0</v>
      </c>
      <c r="BL531" s="17" t="s">
        <v>265</v>
      </c>
      <c r="BM531" s="217" t="s">
        <v>1373</v>
      </c>
    </row>
    <row r="532" s="2" customFormat="1">
      <c r="A532" s="38"/>
      <c r="B532" s="39"/>
      <c r="C532" s="40"/>
      <c r="D532" s="219" t="s">
        <v>273</v>
      </c>
      <c r="E532" s="40"/>
      <c r="F532" s="220" t="s">
        <v>1374</v>
      </c>
      <c r="G532" s="40"/>
      <c r="H532" s="40"/>
      <c r="I532" s="221"/>
      <c r="J532" s="40"/>
      <c r="K532" s="40"/>
      <c r="L532" s="44"/>
      <c r="M532" s="222"/>
      <c r="N532" s="223"/>
      <c r="O532" s="84"/>
      <c r="P532" s="84"/>
      <c r="Q532" s="84"/>
      <c r="R532" s="84"/>
      <c r="S532" s="84"/>
      <c r="T532" s="85"/>
      <c r="U532" s="38"/>
      <c r="V532" s="38"/>
      <c r="W532" s="38"/>
      <c r="X532" s="38"/>
      <c r="Y532" s="38"/>
      <c r="Z532" s="38"/>
      <c r="AA532" s="38"/>
      <c r="AB532" s="38"/>
      <c r="AC532" s="38"/>
      <c r="AD532" s="38"/>
      <c r="AE532" s="38"/>
      <c r="AT532" s="17" t="s">
        <v>273</v>
      </c>
      <c r="AU532" s="17" t="s">
        <v>76</v>
      </c>
    </row>
    <row r="533" s="12" customFormat="1">
      <c r="A533" s="12"/>
      <c r="B533" s="224"/>
      <c r="C533" s="225"/>
      <c r="D533" s="226" t="s">
        <v>275</v>
      </c>
      <c r="E533" s="227" t="s">
        <v>1375</v>
      </c>
      <c r="F533" s="228" t="s">
        <v>1376</v>
      </c>
      <c r="G533" s="225"/>
      <c r="H533" s="229">
        <v>7.3099999999999996</v>
      </c>
      <c r="I533" s="230"/>
      <c r="J533" s="225"/>
      <c r="K533" s="225"/>
      <c r="L533" s="231"/>
      <c r="M533" s="236"/>
      <c r="N533" s="237"/>
      <c r="O533" s="237"/>
      <c r="P533" s="237"/>
      <c r="Q533" s="237"/>
      <c r="R533" s="237"/>
      <c r="S533" s="237"/>
      <c r="T533" s="238"/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T533" s="235" t="s">
        <v>275</v>
      </c>
      <c r="AU533" s="235" t="s">
        <v>76</v>
      </c>
      <c r="AV533" s="12" t="s">
        <v>78</v>
      </c>
      <c r="AW533" s="12" t="s">
        <v>31</v>
      </c>
      <c r="AX533" s="12" t="s">
        <v>76</v>
      </c>
      <c r="AY533" s="235" t="s">
        <v>266</v>
      </c>
    </row>
    <row r="534" s="2" customFormat="1" ht="16.5" customHeight="1">
      <c r="A534" s="38"/>
      <c r="B534" s="39"/>
      <c r="C534" s="206" t="s">
        <v>1377</v>
      </c>
      <c r="D534" s="206" t="s">
        <v>267</v>
      </c>
      <c r="E534" s="207" t="s">
        <v>1378</v>
      </c>
      <c r="F534" s="208" t="s">
        <v>1379</v>
      </c>
      <c r="G534" s="209" t="s">
        <v>391</v>
      </c>
      <c r="H534" s="210">
        <v>9.3000000000000007</v>
      </c>
      <c r="I534" s="211"/>
      <c r="J534" s="212">
        <f>ROUND(I534*H534,2)</f>
        <v>0</v>
      </c>
      <c r="K534" s="208" t="s">
        <v>271</v>
      </c>
      <c r="L534" s="44"/>
      <c r="M534" s="213" t="s">
        <v>19</v>
      </c>
      <c r="N534" s="214" t="s">
        <v>40</v>
      </c>
      <c r="O534" s="84"/>
      <c r="P534" s="215">
        <f>O534*H534</f>
        <v>0</v>
      </c>
      <c r="Q534" s="215">
        <v>0.00158</v>
      </c>
      <c r="R534" s="215">
        <f>Q534*H534</f>
        <v>0.014694000000000002</v>
      </c>
      <c r="S534" s="215">
        <v>0</v>
      </c>
      <c r="T534" s="216">
        <f>S534*H534</f>
        <v>0</v>
      </c>
      <c r="U534" s="38"/>
      <c r="V534" s="38"/>
      <c r="W534" s="38"/>
      <c r="X534" s="38"/>
      <c r="Y534" s="38"/>
      <c r="Z534" s="38"/>
      <c r="AA534" s="38"/>
      <c r="AB534" s="38"/>
      <c r="AC534" s="38"/>
      <c r="AD534" s="38"/>
      <c r="AE534" s="38"/>
      <c r="AR534" s="217" t="s">
        <v>265</v>
      </c>
      <c r="AT534" s="217" t="s">
        <v>267</v>
      </c>
      <c r="AU534" s="217" t="s">
        <v>76</v>
      </c>
      <c r="AY534" s="17" t="s">
        <v>266</v>
      </c>
      <c r="BE534" s="218">
        <f>IF(N534="základní",J534,0)</f>
        <v>0</v>
      </c>
      <c r="BF534" s="218">
        <f>IF(N534="snížená",J534,0)</f>
        <v>0</v>
      </c>
      <c r="BG534" s="218">
        <f>IF(N534="zákl. přenesená",J534,0)</f>
        <v>0</v>
      </c>
      <c r="BH534" s="218">
        <f>IF(N534="sníž. přenesená",J534,0)</f>
        <v>0</v>
      </c>
      <c r="BI534" s="218">
        <f>IF(N534="nulová",J534,0)</f>
        <v>0</v>
      </c>
      <c r="BJ534" s="17" t="s">
        <v>76</v>
      </c>
      <c r="BK534" s="218">
        <f>ROUND(I534*H534,2)</f>
        <v>0</v>
      </c>
      <c r="BL534" s="17" t="s">
        <v>265</v>
      </c>
      <c r="BM534" s="217" t="s">
        <v>1380</v>
      </c>
    </row>
    <row r="535" s="2" customFormat="1">
      <c r="A535" s="38"/>
      <c r="B535" s="39"/>
      <c r="C535" s="40"/>
      <c r="D535" s="219" t="s">
        <v>273</v>
      </c>
      <c r="E535" s="40"/>
      <c r="F535" s="220" t="s">
        <v>1381</v>
      </c>
      <c r="G535" s="40"/>
      <c r="H535" s="40"/>
      <c r="I535" s="221"/>
      <c r="J535" s="40"/>
      <c r="K535" s="40"/>
      <c r="L535" s="44"/>
      <c r="M535" s="222"/>
      <c r="N535" s="223"/>
      <c r="O535" s="84"/>
      <c r="P535" s="84"/>
      <c r="Q535" s="84"/>
      <c r="R535" s="84"/>
      <c r="S535" s="84"/>
      <c r="T535" s="85"/>
      <c r="U535" s="38"/>
      <c r="V535" s="38"/>
      <c r="W535" s="38"/>
      <c r="X535" s="38"/>
      <c r="Y535" s="38"/>
      <c r="Z535" s="38"/>
      <c r="AA535" s="38"/>
      <c r="AB535" s="38"/>
      <c r="AC535" s="38"/>
      <c r="AD535" s="38"/>
      <c r="AE535" s="38"/>
      <c r="AT535" s="17" t="s">
        <v>273</v>
      </c>
      <c r="AU535" s="17" t="s">
        <v>76</v>
      </c>
    </row>
    <row r="536" s="12" customFormat="1">
      <c r="A536" s="12"/>
      <c r="B536" s="224"/>
      <c r="C536" s="225"/>
      <c r="D536" s="226" t="s">
        <v>275</v>
      </c>
      <c r="E536" s="227" t="s">
        <v>1382</v>
      </c>
      <c r="F536" s="228" t="s">
        <v>1383</v>
      </c>
      <c r="G536" s="225"/>
      <c r="H536" s="229">
        <v>9.3000000000000007</v>
      </c>
      <c r="I536" s="230"/>
      <c r="J536" s="225"/>
      <c r="K536" s="225"/>
      <c r="L536" s="231"/>
      <c r="M536" s="236"/>
      <c r="N536" s="237"/>
      <c r="O536" s="237"/>
      <c r="P536" s="237"/>
      <c r="Q536" s="237"/>
      <c r="R536" s="237"/>
      <c r="S536" s="237"/>
      <c r="T536" s="238"/>
      <c r="U536" s="12"/>
      <c r="V536" s="12"/>
      <c r="W536" s="12"/>
      <c r="X536" s="12"/>
      <c r="Y536" s="12"/>
      <c r="Z536" s="12"/>
      <c r="AA536" s="12"/>
      <c r="AB536" s="12"/>
      <c r="AC536" s="12"/>
      <c r="AD536" s="12"/>
      <c r="AE536" s="12"/>
      <c r="AT536" s="235" t="s">
        <v>275</v>
      </c>
      <c r="AU536" s="235" t="s">
        <v>76</v>
      </c>
      <c r="AV536" s="12" t="s">
        <v>78</v>
      </c>
      <c r="AW536" s="12" t="s">
        <v>31</v>
      </c>
      <c r="AX536" s="12" t="s">
        <v>76</v>
      </c>
      <c r="AY536" s="235" t="s">
        <v>266</v>
      </c>
    </row>
    <row r="537" s="2" customFormat="1" ht="21.75" customHeight="1">
      <c r="A537" s="38"/>
      <c r="B537" s="39"/>
      <c r="C537" s="206" t="s">
        <v>1384</v>
      </c>
      <c r="D537" s="206" t="s">
        <v>267</v>
      </c>
      <c r="E537" s="207" t="s">
        <v>1385</v>
      </c>
      <c r="F537" s="208" t="s">
        <v>1386</v>
      </c>
      <c r="G537" s="209" t="s">
        <v>299</v>
      </c>
      <c r="H537" s="210">
        <v>20.399999999999999</v>
      </c>
      <c r="I537" s="211"/>
      <c r="J537" s="212">
        <f>ROUND(I537*H537,2)</f>
        <v>0</v>
      </c>
      <c r="K537" s="208" t="s">
        <v>271</v>
      </c>
      <c r="L537" s="44"/>
      <c r="M537" s="213" t="s">
        <v>19</v>
      </c>
      <c r="N537" s="214" t="s">
        <v>40</v>
      </c>
      <c r="O537" s="84"/>
      <c r="P537" s="215">
        <f>O537*H537</f>
        <v>0</v>
      </c>
      <c r="Q537" s="215">
        <v>0.00024000000000000001</v>
      </c>
      <c r="R537" s="215">
        <f>Q537*H537</f>
        <v>0.0048960000000000002</v>
      </c>
      <c r="S537" s="215">
        <v>0</v>
      </c>
      <c r="T537" s="216">
        <f>S537*H537</f>
        <v>0</v>
      </c>
      <c r="U537" s="38"/>
      <c r="V537" s="38"/>
      <c r="W537" s="38"/>
      <c r="X537" s="38"/>
      <c r="Y537" s="38"/>
      <c r="Z537" s="38"/>
      <c r="AA537" s="38"/>
      <c r="AB537" s="38"/>
      <c r="AC537" s="38"/>
      <c r="AD537" s="38"/>
      <c r="AE537" s="38"/>
      <c r="AR537" s="217" t="s">
        <v>265</v>
      </c>
      <c r="AT537" s="217" t="s">
        <v>267</v>
      </c>
      <c r="AU537" s="217" t="s">
        <v>76</v>
      </c>
      <c r="AY537" s="17" t="s">
        <v>266</v>
      </c>
      <c r="BE537" s="218">
        <f>IF(N537="základní",J537,0)</f>
        <v>0</v>
      </c>
      <c r="BF537" s="218">
        <f>IF(N537="snížená",J537,0)</f>
        <v>0</v>
      </c>
      <c r="BG537" s="218">
        <f>IF(N537="zákl. přenesená",J537,0)</f>
        <v>0</v>
      </c>
      <c r="BH537" s="218">
        <f>IF(N537="sníž. přenesená",J537,0)</f>
        <v>0</v>
      </c>
      <c r="BI537" s="218">
        <f>IF(N537="nulová",J537,0)</f>
        <v>0</v>
      </c>
      <c r="BJ537" s="17" t="s">
        <v>76</v>
      </c>
      <c r="BK537" s="218">
        <f>ROUND(I537*H537,2)</f>
        <v>0</v>
      </c>
      <c r="BL537" s="17" t="s">
        <v>265</v>
      </c>
      <c r="BM537" s="217" t="s">
        <v>1387</v>
      </c>
    </row>
    <row r="538" s="2" customFormat="1">
      <c r="A538" s="38"/>
      <c r="B538" s="39"/>
      <c r="C538" s="40"/>
      <c r="D538" s="219" t="s">
        <v>273</v>
      </c>
      <c r="E538" s="40"/>
      <c r="F538" s="220" t="s">
        <v>1388</v>
      </c>
      <c r="G538" s="40"/>
      <c r="H538" s="40"/>
      <c r="I538" s="221"/>
      <c r="J538" s="40"/>
      <c r="K538" s="40"/>
      <c r="L538" s="44"/>
      <c r="M538" s="222"/>
      <c r="N538" s="223"/>
      <c r="O538" s="84"/>
      <c r="P538" s="84"/>
      <c r="Q538" s="84"/>
      <c r="R538" s="84"/>
      <c r="S538" s="84"/>
      <c r="T538" s="85"/>
      <c r="U538" s="38"/>
      <c r="V538" s="38"/>
      <c r="W538" s="38"/>
      <c r="X538" s="38"/>
      <c r="Y538" s="38"/>
      <c r="Z538" s="38"/>
      <c r="AA538" s="38"/>
      <c r="AB538" s="38"/>
      <c r="AC538" s="38"/>
      <c r="AD538" s="38"/>
      <c r="AE538" s="38"/>
      <c r="AT538" s="17" t="s">
        <v>273</v>
      </c>
      <c r="AU538" s="17" t="s">
        <v>76</v>
      </c>
    </row>
    <row r="539" s="12" customFormat="1">
      <c r="A539" s="12"/>
      <c r="B539" s="224"/>
      <c r="C539" s="225"/>
      <c r="D539" s="226" t="s">
        <v>275</v>
      </c>
      <c r="E539" s="227" t="s">
        <v>1389</v>
      </c>
      <c r="F539" s="228" t="s">
        <v>1390</v>
      </c>
      <c r="G539" s="225"/>
      <c r="H539" s="229">
        <v>20.399999999999999</v>
      </c>
      <c r="I539" s="230"/>
      <c r="J539" s="225"/>
      <c r="K539" s="225"/>
      <c r="L539" s="231"/>
      <c r="M539" s="236"/>
      <c r="N539" s="237"/>
      <c r="O539" s="237"/>
      <c r="P539" s="237"/>
      <c r="Q539" s="237"/>
      <c r="R539" s="237"/>
      <c r="S539" s="237"/>
      <c r="T539" s="238"/>
      <c r="U539" s="12"/>
      <c r="V539" s="12"/>
      <c r="W539" s="12"/>
      <c r="X539" s="12"/>
      <c r="Y539" s="12"/>
      <c r="Z539" s="12"/>
      <c r="AA539" s="12"/>
      <c r="AB539" s="12"/>
      <c r="AC539" s="12"/>
      <c r="AD539" s="12"/>
      <c r="AE539" s="12"/>
      <c r="AT539" s="235" t="s">
        <v>275</v>
      </c>
      <c r="AU539" s="235" t="s">
        <v>76</v>
      </c>
      <c r="AV539" s="12" t="s">
        <v>78</v>
      </c>
      <c r="AW539" s="12" t="s">
        <v>31</v>
      </c>
      <c r="AX539" s="12" t="s">
        <v>76</v>
      </c>
      <c r="AY539" s="235" t="s">
        <v>266</v>
      </c>
    </row>
    <row r="540" s="2" customFormat="1" ht="21.75" customHeight="1">
      <c r="A540" s="38"/>
      <c r="B540" s="39"/>
      <c r="C540" s="206" t="s">
        <v>1391</v>
      </c>
      <c r="D540" s="206" t="s">
        <v>267</v>
      </c>
      <c r="E540" s="207" t="s">
        <v>1392</v>
      </c>
      <c r="F540" s="208" t="s">
        <v>1393</v>
      </c>
      <c r="G540" s="209" t="s">
        <v>299</v>
      </c>
      <c r="H540" s="210">
        <v>266.30000000000001</v>
      </c>
      <c r="I540" s="211"/>
      <c r="J540" s="212">
        <f>ROUND(I540*H540,2)</f>
        <v>0</v>
      </c>
      <c r="K540" s="208" t="s">
        <v>271</v>
      </c>
      <c r="L540" s="44"/>
      <c r="M540" s="213" t="s">
        <v>19</v>
      </c>
      <c r="N540" s="214" t="s">
        <v>40</v>
      </c>
      <c r="O540" s="84"/>
      <c r="P540" s="215">
        <f>O540*H540</f>
        <v>0</v>
      </c>
      <c r="Q540" s="215">
        <v>3.0000000000000001E-05</v>
      </c>
      <c r="R540" s="215">
        <f>Q540*H540</f>
        <v>0.0079890000000000013</v>
      </c>
      <c r="S540" s="215">
        <v>0</v>
      </c>
      <c r="T540" s="216">
        <f>S540*H540</f>
        <v>0</v>
      </c>
      <c r="U540" s="38"/>
      <c r="V540" s="38"/>
      <c r="W540" s="38"/>
      <c r="X540" s="38"/>
      <c r="Y540" s="38"/>
      <c r="Z540" s="38"/>
      <c r="AA540" s="38"/>
      <c r="AB540" s="38"/>
      <c r="AC540" s="38"/>
      <c r="AD540" s="38"/>
      <c r="AE540" s="38"/>
      <c r="AR540" s="217" t="s">
        <v>265</v>
      </c>
      <c r="AT540" s="217" t="s">
        <v>267</v>
      </c>
      <c r="AU540" s="217" t="s">
        <v>76</v>
      </c>
      <c r="AY540" s="17" t="s">
        <v>266</v>
      </c>
      <c r="BE540" s="218">
        <f>IF(N540="základní",J540,0)</f>
        <v>0</v>
      </c>
      <c r="BF540" s="218">
        <f>IF(N540="snížená",J540,0)</f>
        <v>0</v>
      </c>
      <c r="BG540" s="218">
        <f>IF(N540="zákl. přenesená",J540,0)</f>
        <v>0</v>
      </c>
      <c r="BH540" s="218">
        <f>IF(N540="sníž. přenesená",J540,0)</f>
        <v>0</v>
      </c>
      <c r="BI540" s="218">
        <f>IF(N540="nulová",J540,0)</f>
        <v>0</v>
      </c>
      <c r="BJ540" s="17" t="s">
        <v>76</v>
      </c>
      <c r="BK540" s="218">
        <f>ROUND(I540*H540,2)</f>
        <v>0</v>
      </c>
      <c r="BL540" s="17" t="s">
        <v>265</v>
      </c>
      <c r="BM540" s="217" t="s">
        <v>1394</v>
      </c>
    </row>
    <row r="541" s="2" customFormat="1">
      <c r="A541" s="38"/>
      <c r="B541" s="39"/>
      <c r="C541" s="40"/>
      <c r="D541" s="219" t="s">
        <v>273</v>
      </c>
      <c r="E541" s="40"/>
      <c r="F541" s="220" t="s">
        <v>1395</v>
      </c>
      <c r="G541" s="40"/>
      <c r="H541" s="40"/>
      <c r="I541" s="221"/>
      <c r="J541" s="40"/>
      <c r="K541" s="40"/>
      <c r="L541" s="44"/>
      <c r="M541" s="222"/>
      <c r="N541" s="223"/>
      <c r="O541" s="84"/>
      <c r="P541" s="84"/>
      <c r="Q541" s="84"/>
      <c r="R541" s="84"/>
      <c r="S541" s="84"/>
      <c r="T541" s="85"/>
      <c r="U541" s="38"/>
      <c r="V541" s="38"/>
      <c r="W541" s="38"/>
      <c r="X541" s="38"/>
      <c r="Y541" s="38"/>
      <c r="Z541" s="38"/>
      <c r="AA541" s="38"/>
      <c r="AB541" s="38"/>
      <c r="AC541" s="38"/>
      <c r="AD541" s="38"/>
      <c r="AE541" s="38"/>
      <c r="AT541" s="17" t="s">
        <v>273</v>
      </c>
      <c r="AU541" s="17" t="s">
        <v>76</v>
      </c>
    </row>
    <row r="542" s="12" customFormat="1">
      <c r="A542" s="12"/>
      <c r="B542" s="224"/>
      <c r="C542" s="225"/>
      <c r="D542" s="226" t="s">
        <v>275</v>
      </c>
      <c r="E542" s="227" t="s">
        <v>1396</v>
      </c>
      <c r="F542" s="228" t="s">
        <v>1397</v>
      </c>
      <c r="G542" s="225"/>
      <c r="H542" s="229">
        <v>179.40000000000001</v>
      </c>
      <c r="I542" s="230"/>
      <c r="J542" s="225"/>
      <c r="K542" s="225"/>
      <c r="L542" s="231"/>
      <c r="M542" s="236"/>
      <c r="N542" s="237"/>
      <c r="O542" s="237"/>
      <c r="P542" s="237"/>
      <c r="Q542" s="237"/>
      <c r="R542" s="237"/>
      <c r="S542" s="237"/>
      <c r="T542" s="238"/>
      <c r="U542" s="12"/>
      <c r="V542" s="12"/>
      <c r="W542" s="12"/>
      <c r="X542" s="12"/>
      <c r="Y542" s="12"/>
      <c r="Z542" s="12"/>
      <c r="AA542" s="12"/>
      <c r="AB542" s="12"/>
      <c r="AC542" s="12"/>
      <c r="AD542" s="12"/>
      <c r="AE542" s="12"/>
      <c r="AT542" s="235" t="s">
        <v>275</v>
      </c>
      <c r="AU542" s="235" t="s">
        <v>76</v>
      </c>
      <c r="AV542" s="12" t="s">
        <v>78</v>
      </c>
      <c r="AW542" s="12" t="s">
        <v>31</v>
      </c>
      <c r="AX542" s="12" t="s">
        <v>69</v>
      </c>
      <c r="AY542" s="235" t="s">
        <v>266</v>
      </c>
    </row>
    <row r="543" s="12" customFormat="1">
      <c r="A543" s="12"/>
      <c r="B543" s="224"/>
      <c r="C543" s="225"/>
      <c r="D543" s="226" t="s">
        <v>275</v>
      </c>
      <c r="E543" s="227" t="s">
        <v>459</v>
      </c>
      <c r="F543" s="228" t="s">
        <v>1398</v>
      </c>
      <c r="G543" s="225"/>
      <c r="H543" s="229">
        <v>86.900000000000006</v>
      </c>
      <c r="I543" s="230"/>
      <c r="J543" s="225"/>
      <c r="K543" s="225"/>
      <c r="L543" s="231"/>
      <c r="M543" s="236"/>
      <c r="N543" s="237"/>
      <c r="O543" s="237"/>
      <c r="P543" s="237"/>
      <c r="Q543" s="237"/>
      <c r="R543" s="237"/>
      <c r="S543" s="237"/>
      <c r="T543" s="238"/>
      <c r="U543" s="12"/>
      <c r="V543" s="12"/>
      <c r="W543" s="12"/>
      <c r="X543" s="12"/>
      <c r="Y543" s="12"/>
      <c r="Z543" s="12"/>
      <c r="AA543" s="12"/>
      <c r="AB543" s="12"/>
      <c r="AC543" s="12"/>
      <c r="AD543" s="12"/>
      <c r="AE543" s="12"/>
      <c r="AT543" s="235" t="s">
        <v>275</v>
      </c>
      <c r="AU543" s="235" t="s">
        <v>76</v>
      </c>
      <c r="AV543" s="12" t="s">
        <v>78</v>
      </c>
      <c r="AW543" s="12" t="s">
        <v>31</v>
      </c>
      <c r="AX543" s="12" t="s">
        <v>69</v>
      </c>
      <c r="AY543" s="235" t="s">
        <v>266</v>
      </c>
    </row>
    <row r="544" s="12" customFormat="1">
      <c r="A544" s="12"/>
      <c r="B544" s="224"/>
      <c r="C544" s="225"/>
      <c r="D544" s="226" t="s">
        <v>275</v>
      </c>
      <c r="E544" s="227" t="s">
        <v>1399</v>
      </c>
      <c r="F544" s="228" t="s">
        <v>1400</v>
      </c>
      <c r="G544" s="225"/>
      <c r="H544" s="229">
        <v>266.30000000000001</v>
      </c>
      <c r="I544" s="230"/>
      <c r="J544" s="225"/>
      <c r="K544" s="225"/>
      <c r="L544" s="231"/>
      <c r="M544" s="236"/>
      <c r="N544" s="237"/>
      <c r="O544" s="237"/>
      <c r="P544" s="237"/>
      <c r="Q544" s="237"/>
      <c r="R544" s="237"/>
      <c r="S544" s="237"/>
      <c r="T544" s="238"/>
      <c r="U544" s="12"/>
      <c r="V544" s="12"/>
      <c r="W544" s="12"/>
      <c r="X544" s="12"/>
      <c r="Y544" s="12"/>
      <c r="Z544" s="12"/>
      <c r="AA544" s="12"/>
      <c r="AB544" s="12"/>
      <c r="AC544" s="12"/>
      <c r="AD544" s="12"/>
      <c r="AE544" s="12"/>
      <c r="AT544" s="235" t="s">
        <v>275</v>
      </c>
      <c r="AU544" s="235" t="s">
        <v>76</v>
      </c>
      <c r="AV544" s="12" t="s">
        <v>78</v>
      </c>
      <c r="AW544" s="12" t="s">
        <v>31</v>
      </c>
      <c r="AX544" s="12" t="s">
        <v>76</v>
      </c>
      <c r="AY544" s="235" t="s">
        <v>266</v>
      </c>
    </row>
    <row r="545" s="2" customFormat="1" ht="21.75" customHeight="1">
      <c r="A545" s="38"/>
      <c r="B545" s="39"/>
      <c r="C545" s="206" t="s">
        <v>1401</v>
      </c>
      <c r="D545" s="206" t="s">
        <v>267</v>
      </c>
      <c r="E545" s="207" t="s">
        <v>1402</v>
      </c>
      <c r="F545" s="208" t="s">
        <v>1403</v>
      </c>
      <c r="G545" s="209" t="s">
        <v>299</v>
      </c>
      <c r="H545" s="210">
        <v>18.5</v>
      </c>
      <c r="I545" s="211"/>
      <c r="J545" s="212">
        <f>ROUND(I545*H545,2)</f>
        <v>0</v>
      </c>
      <c r="K545" s="208" t="s">
        <v>271</v>
      </c>
      <c r="L545" s="44"/>
      <c r="M545" s="213" t="s">
        <v>19</v>
      </c>
      <c r="N545" s="214" t="s">
        <v>40</v>
      </c>
      <c r="O545" s="84"/>
      <c r="P545" s="215">
        <f>O545*H545</f>
        <v>0</v>
      </c>
      <c r="Q545" s="215">
        <v>0.00017000000000000001</v>
      </c>
      <c r="R545" s="215">
        <f>Q545*H545</f>
        <v>0.0031450000000000002</v>
      </c>
      <c r="S545" s="215">
        <v>0</v>
      </c>
      <c r="T545" s="216">
        <f>S545*H545</f>
        <v>0</v>
      </c>
      <c r="U545" s="38"/>
      <c r="V545" s="38"/>
      <c r="W545" s="38"/>
      <c r="X545" s="38"/>
      <c r="Y545" s="38"/>
      <c r="Z545" s="38"/>
      <c r="AA545" s="38"/>
      <c r="AB545" s="38"/>
      <c r="AC545" s="38"/>
      <c r="AD545" s="38"/>
      <c r="AE545" s="38"/>
      <c r="AR545" s="217" t="s">
        <v>265</v>
      </c>
      <c r="AT545" s="217" t="s">
        <v>267</v>
      </c>
      <c r="AU545" s="217" t="s">
        <v>76</v>
      </c>
      <c r="AY545" s="17" t="s">
        <v>266</v>
      </c>
      <c r="BE545" s="218">
        <f>IF(N545="základní",J545,0)</f>
        <v>0</v>
      </c>
      <c r="BF545" s="218">
        <f>IF(N545="snížená",J545,0)</f>
        <v>0</v>
      </c>
      <c r="BG545" s="218">
        <f>IF(N545="zákl. přenesená",J545,0)</f>
        <v>0</v>
      </c>
      <c r="BH545" s="218">
        <f>IF(N545="sníž. přenesená",J545,0)</f>
        <v>0</v>
      </c>
      <c r="BI545" s="218">
        <f>IF(N545="nulová",J545,0)</f>
        <v>0</v>
      </c>
      <c r="BJ545" s="17" t="s">
        <v>76</v>
      </c>
      <c r="BK545" s="218">
        <f>ROUND(I545*H545,2)</f>
        <v>0</v>
      </c>
      <c r="BL545" s="17" t="s">
        <v>265</v>
      </c>
      <c r="BM545" s="217" t="s">
        <v>1404</v>
      </c>
    </row>
    <row r="546" s="2" customFormat="1">
      <c r="A546" s="38"/>
      <c r="B546" s="39"/>
      <c r="C546" s="40"/>
      <c r="D546" s="219" t="s">
        <v>273</v>
      </c>
      <c r="E546" s="40"/>
      <c r="F546" s="220" t="s">
        <v>1405</v>
      </c>
      <c r="G546" s="40"/>
      <c r="H546" s="40"/>
      <c r="I546" s="221"/>
      <c r="J546" s="40"/>
      <c r="K546" s="40"/>
      <c r="L546" s="44"/>
      <c r="M546" s="222"/>
      <c r="N546" s="223"/>
      <c r="O546" s="84"/>
      <c r="P546" s="84"/>
      <c r="Q546" s="84"/>
      <c r="R546" s="84"/>
      <c r="S546" s="84"/>
      <c r="T546" s="85"/>
      <c r="U546" s="38"/>
      <c r="V546" s="38"/>
      <c r="W546" s="38"/>
      <c r="X546" s="38"/>
      <c r="Y546" s="38"/>
      <c r="Z546" s="38"/>
      <c r="AA546" s="38"/>
      <c r="AB546" s="38"/>
      <c r="AC546" s="38"/>
      <c r="AD546" s="38"/>
      <c r="AE546" s="38"/>
      <c r="AT546" s="17" t="s">
        <v>273</v>
      </c>
      <c r="AU546" s="17" t="s">
        <v>76</v>
      </c>
    </row>
    <row r="547" s="12" customFormat="1">
      <c r="A547" s="12"/>
      <c r="B547" s="224"/>
      <c r="C547" s="225"/>
      <c r="D547" s="226" t="s">
        <v>275</v>
      </c>
      <c r="E547" s="227" t="s">
        <v>1406</v>
      </c>
      <c r="F547" s="228" t="s">
        <v>1407</v>
      </c>
      <c r="G547" s="225"/>
      <c r="H547" s="229">
        <v>18.5</v>
      </c>
      <c r="I547" s="230"/>
      <c r="J547" s="225"/>
      <c r="K547" s="225"/>
      <c r="L547" s="231"/>
      <c r="M547" s="236"/>
      <c r="N547" s="237"/>
      <c r="O547" s="237"/>
      <c r="P547" s="237"/>
      <c r="Q547" s="237"/>
      <c r="R547" s="237"/>
      <c r="S547" s="237"/>
      <c r="T547" s="238"/>
      <c r="U547" s="12"/>
      <c r="V547" s="12"/>
      <c r="W547" s="12"/>
      <c r="X547" s="12"/>
      <c r="Y547" s="12"/>
      <c r="Z547" s="12"/>
      <c r="AA547" s="12"/>
      <c r="AB547" s="12"/>
      <c r="AC547" s="12"/>
      <c r="AD547" s="12"/>
      <c r="AE547" s="12"/>
      <c r="AT547" s="235" t="s">
        <v>275</v>
      </c>
      <c r="AU547" s="235" t="s">
        <v>76</v>
      </c>
      <c r="AV547" s="12" t="s">
        <v>78</v>
      </c>
      <c r="AW547" s="12" t="s">
        <v>31</v>
      </c>
      <c r="AX547" s="12" t="s">
        <v>76</v>
      </c>
      <c r="AY547" s="235" t="s">
        <v>266</v>
      </c>
    </row>
    <row r="548" s="2" customFormat="1" ht="16.5" customHeight="1">
      <c r="A548" s="38"/>
      <c r="B548" s="39"/>
      <c r="C548" s="206" t="s">
        <v>1408</v>
      </c>
      <c r="D548" s="206" t="s">
        <v>267</v>
      </c>
      <c r="E548" s="207" t="s">
        <v>1409</v>
      </c>
      <c r="F548" s="208" t="s">
        <v>1410</v>
      </c>
      <c r="G548" s="209" t="s">
        <v>299</v>
      </c>
      <c r="H548" s="210">
        <v>18.5</v>
      </c>
      <c r="I548" s="211"/>
      <c r="J548" s="212">
        <f>ROUND(I548*H548,2)</f>
        <v>0</v>
      </c>
      <c r="K548" s="208" t="s">
        <v>271</v>
      </c>
      <c r="L548" s="44"/>
      <c r="M548" s="213" t="s">
        <v>19</v>
      </c>
      <c r="N548" s="214" t="s">
        <v>40</v>
      </c>
      <c r="O548" s="84"/>
      <c r="P548" s="215">
        <f>O548*H548</f>
        <v>0</v>
      </c>
      <c r="Q548" s="215">
        <v>1.0000000000000001E-05</v>
      </c>
      <c r="R548" s="215">
        <f>Q548*H548</f>
        <v>0.00018500000000000002</v>
      </c>
      <c r="S548" s="215">
        <v>0</v>
      </c>
      <c r="T548" s="216">
        <f>S548*H548</f>
        <v>0</v>
      </c>
      <c r="U548" s="38"/>
      <c r="V548" s="38"/>
      <c r="W548" s="38"/>
      <c r="X548" s="38"/>
      <c r="Y548" s="38"/>
      <c r="Z548" s="38"/>
      <c r="AA548" s="38"/>
      <c r="AB548" s="38"/>
      <c r="AC548" s="38"/>
      <c r="AD548" s="38"/>
      <c r="AE548" s="38"/>
      <c r="AR548" s="217" t="s">
        <v>265</v>
      </c>
      <c r="AT548" s="217" t="s">
        <v>267</v>
      </c>
      <c r="AU548" s="217" t="s">
        <v>76</v>
      </c>
      <c r="AY548" s="17" t="s">
        <v>266</v>
      </c>
      <c r="BE548" s="218">
        <f>IF(N548="základní",J548,0)</f>
        <v>0</v>
      </c>
      <c r="BF548" s="218">
        <f>IF(N548="snížená",J548,0)</f>
        <v>0</v>
      </c>
      <c r="BG548" s="218">
        <f>IF(N548="zákl. přenesená",J548,0)</f>
        <v>0</v>
      </c>
      <c r="BH548" s="218">
        <f>IF(N548="sníž. přenesená",J548,0)</f>
        <v>0</v>
      </c>
      <c r="BI548" s="218">
        <f>IF(N548="nulová",J548,0)</f>
        <v>0</v>
      </c>
      <c r="BJ548" s="17" t="s">
        <v>76</v>
      </c>
      <c r="BK548" s="218">
        <f>ROUND(I548*H548,2)</f>
        <v>0</v>
      </c>
      <c r="BL548" s="17" t="s">
        <v>265</v>
      </c>
      <c r="BM548" s="217" t="s">
        <v>1411</v>
      </c>
    </row>
    <row r="549" s="2" customFormat="1">
      <c r="A549" s="38"/>
      <c r="B549" s="39"/>
      <c r="C549" s="40"/>
      <c r="D549" s="219" t="s">
        <v>273</v>
      </c>
      <c r="E549" s="40"/>
      <c r="F549" s="220" t="s">
        <v>1412</v>
      </c>
      <c r="G549" s="40"/>
      <c r="H549" s="40"/>
      <c r="I549" s="221"/>
      <c r="J549" s="40"/>
      <c r="K549" s="40"/>
      <c r="L549" s="44"/>
      <c r="M549" s="222"/>
      <c r="N549" s="223"/>
      <c r="O549" s="84"/>
      <c r="P549" s="84"/>
      <c r="Q549" s="84"/>
      <c r="R549" s="84"/>
      <c r="S549" s="84"/>
      <c r="T549" s="85"/>
      <c r="U549" s="38"/>
      <c r="V549" s="38"/>
      <c r="W549" s="38"/>
      <c r="X549" s="38"/>
      <c r="Y549" s="38"/>
      <c r="Z549" s="38"/>
      <c r="AA549" s="38"/>
      <c r="AB549" s="38"/>
      <c r="AC549" s="38"/>
      <c r="AD549" s="38"/>
      <c r="AE549" s="38"/>
      <c r="AT549" s="17" t="s">
        <v>273</v>
      </c>
      <c r="AU549" s="17" t="s">
        <v>76</v>
      </c>
    </row>
    <row r="550" s="12" customFormat="1">
      <c r="A550" s="12"/>
      <c r="B550" s="224"/>
      <c r="C550" s="225"/>
      <c r="D550" s="226" t="s">
        <v>275</v>
      </c>
      <c r="E550" s="227" t="s">
        <v>1413</v>
      </c>
      <c r="F550" s="228" t="s">
        <v>1414</v>
      </c>
      <c r="G550" s="225"/>
      <c r="H550" s="229">
        <v>18.5</v>
      </c>
      <c r="I550" s="230"/>
      <c r="J550" s="225"/>
      <c r="K550" s="225"/>
      <c r="L550" s="231"/>
      <c r="M550" s="236"/>
      <c r="N550" s="237"/>
      <c r="O550" s="237"/>
      <c r="P550" s="237"/>
      <c r="Q550" s="237"/>
      <c r="R550" s="237"/>
      <c r="S550" s="237"/>
      <c r="T550" s="238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T550" s="235" t="s">
        <v>275</v>
      </c>
      <c r="AU550" s="235" t="s">
        <v>76</v>
      </c>
      <c r="AV550" s="12" t="s">
        <v>78</v>
      </c>
      <c r="AW550" s="12" t="s">
        <v>31</v>
      </c>
      <c r="AX550" s="12" t="s">
        <v>76</v>
      </c>
      <c r="AY550" s="235" t="s">
        <v>266</v>
      </c>
    </row>
    <row r="551" s="2" customFormat="1" ht="16.5" customHeight="1">
      <c r="A551" s="38"/>
      <c r="B551" s="39"/>
      <c r="C551" s="206" t="s">
        <v>1415</v>
      </c>
      <c r="D551" s="206" t="s">
        <v>267</v>
      </c>
      <c r="E551" s="207" t="s">
        <v>1416</v>
      </c>
      <c r="F551" s="208" t="s">
        <v>1417</v>
      </c>
      <c r="G551" s="209" t="s">
        <v>299</v>
      </c>
      <c r="H551" s="210">
        <v>384.38</v>
      </c>
      <c r="I551" s="211"/>
      <c r="J551" s="212">
        <f>ROUND(I551*H551,2)</f>
        <v>0</v>
      </c>
      <c r="K551" s="208" t="s">
        <v>271</v>
      </c>
      <c r="L551" s="44"/>
      <c r="M551" s="213" t="s">
        <v>19</v>
      </c>
      <c r="N551" s="214" t="s">
        <v>40</v>
      </c>
      <c r="O551" s="84"/>
      <c r="P551" s="215">
        <f>O551*H551</f>
        <v>0</v>
      </c>
      <c r="Q551" s="215">
        <v>3.0000000000000001E-05</v>
      </c>
      <c r="R551" s="215">
        <f>Q551*H551</f>
        <v>0.011531400000000001</v>
      </c>
      <c r="S551" s="215">
        <v>0</v>
      </c>
      <c r="T551" s="216">
        <f>S551*H551</f>
        <v>0</v>
      </c>
      <c r="U551" s="38"/>
      <c r="V551" s="38"/>
      <c r="W551" s="38"/>
      <c r="X551" s="38"/>
      <c r="Y551" s="38"/>
      <c r="Z551" s="38"/>
      <c r="AA551" s="38"/>
      <c r="AB551" s="38"/>
      <c r="AC551" s="38"/>
      <c r="AD551" s="38"/>
      <c r="AE551" s="38"/>
      <c r="AR551" s="217" t="s">
        <v>265</v>
      </c>
      <c r="AT551" s="217" t="s">
        <v>267</v>
      </c>
      <c r="AU551" s="217" t="s">
        <v>76</v>
      </c>
      <c r="AY551" s="17" t="s">
        <v>266</v>
      </c>
      <c r="BE551" s="218">
        <f>IF(N551="základní",J551,0)</f>
        <v>0</v>
      </c>
      <c r="BF551" s="218">
        <f>IF(N551="snížená",J551,0)</f>
        <v>0</v>
      </c>
      <c r="BG551" s="218">
        <f>IF(N551="zákl. přenesená",J551,0)</f>
        <v>0</v>
      </c>
      <c r="BH551" s="218">
        <f>IF(N551="sníž. přenesená",J551,0)</f>
        <v>0</v>
      </c>
      <c r="BI551" s="218">
        <f>IF(N551="nulová",J551,0)</f>
        <v>0</v>
      </c>
      <c r="BJ551" s="17" t="s">
        <v>76</v>
      </c>
      <c r="BK551" s="218">
        <f>ROUND(I551*H551,2)</f>
        <v>0</v>
      </c>
      <c r="BL551" s="17" t="s">
        <v>265</v>
      </c>
      <c r="BM551" s="217" t="s">
        <v>1418</v>
      </c>
    </row>
    <row r="552" s="2" customFormat="1">
      <c r="A552" s="38"/>
      <c r="B552" s="39"/>
      <c r="C552" s="40"/>
      <c r="D552" s="219" t="s">
        <v>273</v>
      </c>
      <c r="E552" s="40"/>
      <c r="F552" s="220" t="s">
        <v>1419</v>
      </c>
      <c r="G552" s="40"/>
      <c r="H552" s="40"/>
      <c r="I552" s="221"/>
      <c r="J552" s="40"/>
      <c r="K552" s="40"/>
      <c r="L552" s="44"/>
      <c r="M552" s="222"/>
      <c r="N552" s="223"/>
      <c r="O552" s="84"/>
      <c r="P552" s="84"/>
      <c r="Q552" s="84"/>
      <c r="R552" s="84"/>
      <c r="S552" s="84"/>
      <c r="T552" s="85"/>
      <c r="U552" s="38"/>
      <c r="V552" s="38"/>
      <c r="W552" s="38"/>
      <c r="X552" s="38"/>
      <c r="Y552" s="38"/>
      <c r="Z552" s="38"/>
      <c r="AA552" s="38"/>
      <c r="AB552" s="38"/>
      <c r="AC552" s="38"/>
      <c r="AD552" s="38"/>
      <c r="AE552" s="38"/>
      <c r="AT552" s="17" t="s">
        <v>273</v>
      </c>
      <c r="AU552" s="17" t="s">
        <v>76</v>
      </c>
    </row>
    <row r="553" s="2" customFormat="1" ht="24.15" customHeight="1">
      <c r="A553" s="38"/>
      <c r="B553" s="39"/>
      <c r="C553" s="206" t="s">
        <v>1420</v>
      </c>
      <c r="D553" s="206" t="s">
        <v>267</v>
      </c>
      <c r="E553" s="207" t="s">
        <v>1421</v>
      </c>
      <c r="F553" s="208" t="s">
        <v>1422</v>
      </c>
      <c r="G553" s="209" t="s">
        <v>299</v>
      </c>
      <c r="H553" s="210">
        <v>12</v>
      </c>
      <c r="I553" s="211"/>
      <c r="J553" s="212">
        <f>ROUND(I553*H553,2)</f>
        <v>0</v>
      </c>
      <c r="K553" s="208" t="s">
        <v>271</v>
      </c>
      <c r="L553" s="44"/>
      <c r="M553" s="213" t="s">
        <v>19</v>
      </c>
      <c r="N553" s="214" t="s">
        <v>40</v>
      </c>
      <c r="O553" s="84"/>
      <c r="P553" s="215">
        <f>O553*H553</f>
        <v>0</v>
      </c>
      <c r="Q553" s="215">
        <v>0.00363</v>
      </c>
      <c r="R553" s="215">
        <f>Q553*H553</f>
        <v>0.043560000000000001</v>
      </c>
      <c r="S553" s="215">
        <v>0</v>
      </c>
      <c r="T553" s="216">
        <f>S553*H553</f>
        <v>0</v>
      </c>
      <c r="U553" s="38"/>
      <c r="V553" s="38"/>
      <c r="W553" s="38"/>
      <c r="X553" s="38"/>
      <c r="Y553" s="38"/>
      <c r="Z553" s="38"/>
      <c r="AA553" s="38"/>
      <c r="AB553" s="38"/>
      <c r="AC553" s="38"/>
      <c r="AD553" s="38"/>
      <c r="AE553" s="38"/>
      <c r="AR553" s="217" t="s">
        <v>265</v>
      </c>
      <c r="AT553" s="217" t="s">
        <v>267</v>
      </c>
      <c r="AU553" s="217" t="s">
        <v>76</v>
      </c>
      <c r="AY553" s="17" t="s">
        <v>266</v>
      </c>
      <c r="BE553" s="218">
        <f>IF(N553="základní",J553,0)</f>
        <v>0</v>
      </c>
      <c r="BF553" s="218">
        <f>IF(N553="snížená",J553,0)</f>
        <v>0</v>
      </c>
      <c r="BG553" s="218">
        <f>IF(N553="zákl. přenesená",J553,0)</f>
        <v>0</v>
      </c>
      <c r="BH553" s="218">
        <f>IF(N553="sníž. přenesená",J553,0)</f>
        <v>0</v>
      </c>
      <c r="BI553" s="218">
        <f>IF(N553="nulová",J553,0)</f>
        <v>0</v>
      </c>
      <c r="BJ553" s="17" t="s">
        <v>76</v>
      </c>
      <c r="BK553" s="218">
        <f>ROUND(I553*H553,2)</f>
        <v>0</v>
      </c>
      <c r="BL553" s="17" t="s">
        <v>265</v>
      </c>
      <c r="BM553" s="217" t="s">
        <v>1423</v>
      </c>
    </row>
    <row r="554" s="2" customFormat="1">
      <c r="A554" s="38"/>
      <c r="B554" s="39"/>
      <c r="C554" s="40"/>
      <c r="D554" s="219" t="s">
        <v>273</v>
      </c>
      <c r="E554" s="40"/>
      <c r="F554" s="220" t="s">
        <v>1424</v>
      </c>
      <c r="G554" s="40"/>
      <c r="H554" s="40"/>
      <c r="I554" s="221"/>
      <c r="J554" s="40"/>
      <c r="K554" s="40"/>
      <c r="L554" s="44"/>
      <c r="M554" s="222"/>
      <c r="N554" s="223"/>
      <c r="O554" s="84"/>
      <c r="P554" s="84"/>
      <c r="Q554" s="84"/>
      <c r="R554" s="84"/>
      <c r="S554" s="84"/>
      <c r="T554" s="85"/>
      <c r="U554" s="38"/>
      <c r="V554" s="38"/>
      <c r="W554" s="38"/>
      <c r="X554" s="38"/>
      <c r="Y554" s="38"/>
      <c r="Z554" s="38"/>
      <c r="AA554" s="38"/>
      <c r="AB554" s="38"/>
      <c r="AC554" s="38"/>
      <c r="AD554" s="38"/>
      <c r="AE554" s="38"/>
      <c r="AT554" s="17" t="s">
        <v>273</v>
      </c>
      <c r="AU554" s="17" t="s">
        <v>76</v>
      </c>
    </row>
    <row r="555" s="12" customFormat="1">
      <c r="A555" s="12"/>
      <c r="B555" s="224"/>
      <c r="C555" s="225"/>
      <c r="D555" s="226" t="s">
        <v>275</v>
      </c>
      <c r="E555" s="227" t="s">
        <v>1425</v>
      </c>
      <c r="F555" s="228" t="s">
        <v>1426</v>
      </c>
      <c r="G555" s="225"/>
      <c r="H555" s="229">
        <v>12</v>
      </c>
      <c r="I555" s="230"/>
      <c r="J555" s="225"/>
      <c r="K555" s="225"/>
      <c r="L555" s="231"/>
      <c r="M555" s="236"/>
      <c r="N555" s="237"/>
      <c r="O555" s="237"/>
      <c r="P555" s="237"/>
      <c r="Q555" s="237"/>
      <c r="R555" s="237"/>
      <c r="S555" s="237"/>
      <c r="T555" s="238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T555" s="235" t="s">
        <v>275</v>
      </c>
      <c r="AU555" s="235" t="s">
        <v>76</v>
      </c>
      <c r="AV555" s="12" t="s">
        <v>78</v>
      </c>
      <c r="AW555" s="12" t="s">
        <v>31</v>
      </c>
      <c r="AX555" s="12" t="s">
        <v>76</v>
      </c>
      <c r="AY555" s="235" t="s">
        <v>266</v>
      </c>
    </row>
    <row r="556" s="2" customFormat="1" ht="24.15" customHeight="1">
      <c r="A556" s="38"/>
      <c r="B556" s="39"/>
      <c r="C556" s="206" t="s">
        <v>1427</v>
      </c>
      <c r="D556" s="206" t="s">
        <v>267</v>
      </c>
      <c r="E556" s="207" t="s">
        <v>1428</v>
      </c>
      <c r="F556" s="208" t="s">
        <v>1429</v>
      </c>
      <c r="G556" s="209" t="s">
        <v>391</v>
      </c>
      <c r="H556" s="210">
        <v>1.2250000000000001</v>
      </c>
      <c r="I556" s="211"/>
      <c r="J556" s="212">
        <f>ROUND(I556*H556,2)</f>
        <v>0</v>
      </c>
      <c r="K556" s="208" t="s">
        <v>271</v>
      </c>
      <c r="L556" s="44"/>
      <c r="M556" s="213" t="s">
        <v>19</v>
      </c>
      <c r="N556" s="214" t="s">
        <v>40</v>
      </c>
      <c r="O556" s="84"/>
      <c r="P556" s="215">
        <f>O556*H556</f>
        <v>0</v>
      </c>
      <c r="Q556" s="215">
        <v>0.014030000000000001</v>
      </c>
      <c r="R556" s="215">
        <f>Q556*H556</f>
        <v>0.017186750000000001</v>
      </c>
      <c r="S556" s="215">
        <v>0</v>
      </c>
      <c r="T556" s="216">
        <f>S556*H556</f>
        <v>0</v>
      </c>
      <c r="U556" s="38"/>
      <c r="V556" s="38"/>
      <c r="W556" s="38"/>
      <c r="X556" s="38"/>
      <c r="Y556" s="38"/>
      <c r="Z556" s="38"/>
      <c r="AA556" s="38"/>
      <c r="AB556" s="38"/>
      <c r="AC556" s="38"/>
      <c r="AD556" s="38"/>
      <c r="AE556" s="38"/>
      <c r="AR556" s="217" t="s">
        <v>265</v>
      </c>
      <c r="AT556" s="217" t="s">
        <v>267</v>
      </c>
      <c r="AU556" s="217" t="s">
        <v>76</v>
      </c>
      <c r="AY556" s="17" t="s">
        <v>266</v>
      </c>
      <c r="BE556" s="218">
        <f>IF(N556="základní",J556,0)</f>
        <v>0</v>
      </c>
      <c r="BF556" s="218">
        <f>IF(N556="snížená",J556,0)</f>
        <v>0</v>
      </c>
      <c r="BG556" s="218">
        <f>IF(N556="zákl. přenesená",J556,0)</f>
        <v>0</v>
      </c>
      <c r="BH556" s="218">
        <f>IF(N556="sníž. přenesená",J556,0)</f>
        <v>0</v>
      </c>
      <c r="BI556" s="218">
        <f>IF(N556="nulová",J556,0)</f>
        <v>0</v>
      </c>
      <c r="BJ556" s="17" t="s">
        <v>76</v>
      </c>
      <c r="BK556" s="218">
        <f>ROUND(I556*H556,2)</f>
        <v>0</v>
      </c>
      <c r="BL556" s="17" t="s">
        <v>265</v>
      </c>
      <c r="BM556" s="217" t="s">
        <v>1430</v>
      </c>
    </row>
    <row r="557" s="2" customFormat="1">
      <c r="A557" s="38"/>
      <c r="B557" s="39"/>
      <c r="C557" s="40"/>
      <c r="D557" s="219" t="s">
        <v>273</v>
      </c>
      <c r="E557" s="40"/>
      <c r="F557" s="220" t="s">
        <v>1431</v>
      </c>
      <c r="G557" s="40"/>
      <c r="H557" s="40"/>
      <c r="I557" s="221"/>
      <c r="J557" s="40"/>
      <c r="K557" s="40"/>
      <c r="L557" s="44"/>
      <c r="M557" s="222"/>
      <c r="N557" s="223"/>
      <c r="O557" s="84"/>
      <c r="P557" s="84"/>
      <c r="Q557" s="84"/>
      <c r="R557" s="84"/>
      <c r="S557" s="84"/>
      <c r="T557" s="85"/>
      <c r="U557" s="38"/>
      <c r="V557" s="38"/>
      <c r="W557" s="38"/>
      <c r="X557" s="38"/>
      <c r="Y557" s="38"/>
      <c r="Z557" s="38"/>
      <c r="AA557" s="38"/>
      <c r="AB557" s="38"/>
      <c r="AC557" s="38"/>
      <c r="AD557" s="38"/>
      <c r="AE557" s="38"/>
      <c r="AT557" s="17" t="s">
        <v>273</v>
      </c>
      <c r="AU557" s="17" t="s">
        <v>76</v>
      </c>
    </row>
    <row r="558" s="12" customFormat="1">
      <c r="A558" s="12"/>
      <c r="B558" s="224"/>
      <c r="C558" s="225"/>
      <c r="D558" s="226" t="s">
        <v>275</v>
      </c>
      <c r="E558" s="227" t="s">
        <v>1432</v>
      </c>
      <c r="F558" s="228" t="s">
        <v>1433</v>
      </c>
      <c r="G558" s="225"/>
      <c r="H558" s="229">
        <v>1.2250000000000001</v>
      </c>
      <c r="I558" s="230"/>
      <c r="J558" s="225"/>
      <c r="K558" s="225"/>
      <c r="L558" s="231"/>
      <c r="M558" s="236"/>
      <c r="N558" s="237"/>
      <c r="O558" s="237"/>
      <c r="P558" s="237"/>
      <c r="Q558" s="237"/>
      <c r="R558" s="237"/>
      <c r="S558" s="237"/>
      <c r="T558" s="238"/>
      <c r="U558" s="12"/>
      <c r="V558" s="12"/>
      <c r="W558" s="12"/>
      <c r="X558" s="12"/>
      <c r="Y558" s="12"/>
      <c r="Z558" s="12"/>
      <c r="AA558" s="12"/>
      <c r="AB558" s="12"/>
      <c r="AC558" s="12"/>
      <c r="AD558" s="12"/>
      <c r="AE558" s="12"/>
      <c r="AT558" s="235" t="s">
        <v>275</v>
      </c>
      <c r="AU558" s="235" t="s">
        <v>76</v>
      </c>
      <c r="AV558" s="12" t="s">
        <v>78</v>
      </c>
      <c r="AW558" s="12" t="s">
        <v>31</v>
      </c>
      <c r="AX558" s="12" t="s">
        <v>76</v>
      </c>
      <c r="AY558" s="235" t="s">
        <v>266</v>
      </c>
    </row>
    <row r="559" s="2" customFormat="1" ht="16.5" customHeight="1">
      <c r="A559" s="38"/>
      <c r="B559" s="39"/>
      <c r="C559" s="206" t="s">
        <v>1434</v>
      </c>
      <c r="D559" s="206" t="s">
        <v>267</v>
      </c>
      <c r="E559" s="207" t="s">
        <v>1435</v>
      </c>
      <c r="F559" s="208" t="s">
        <v>1436</v>
      </c>
      <c r="G559" s="209" t="s">
        <v>341</v>
      </c>
      <c r="H559" s="210">
        <v>421</v>
      </c>
      <c r="I559" s="211"/>
      <c r="J559" s="212">
        <f>ROUND(I559*H559,2)</f>
        <v>0</v>
      </c>
      <c r="K559" s="208" t="s">
        <v>271</v>
      </c>
      <c r="L559" s="44"/>
      <c r="M559" s="213" t="s">
        <v>19</v>
      </c>
      <c r="N559" s="214" t="s">
        <v>40</v>
      </c>
      <c r="O559" s="84"/>
      <c r="P559" s="215">
        <f>O559*H559</f>
        <v>0</v>
      </c>
      <c r="Q559" s="215">
        <v>0.00017000000000000001</v>
      </c>
      <c r="R559" s="215">
        <f>Q559*H559</f>
        <v>0.071570000000000009</v>
      </c>
      <c r="S559" s="215">
        <v>0</v>
      </c>
      <c r="T559" s="216">
        <f>S559*H559</f>
        <v>0</v>
      </c>
      <c r="U559" s="38"/>
      <c r="V559" s="38"/>
      <c r="W559" s="38"/>
      <c r="X559" s="38"/>
      <c r="Y559" s="38"/>
      <c r="Z559" s="38"/>
      <c r="AA559" s="38"/>
      <c r="AB559" s="38"/>
      <c r="AC559" s="38"/>
      <c r="AD559" s="38"/>
      <c r="AE559" s="38"/>
      <c r="AR559" s="217" t="s">
        <v>265</v>
      </c>
      <c r="AT559" s="217" t="s">
        <v>267</v>
      </c>
      <c r="AU559" s="217" t="s">
        <v>76</v>
      </c>
      <c r="AY559" s="17" t="s">
        <v>266</v>
      </c>
      <c r="BE559" s="218">
        <f>IF(N559="základní",J559,0)</f>
        <v>0</v>
      </c>
      <c r="BF559" s="218">
        <f>IF(N559="snížená",J559,0)</f>
        <v>0</v>
      </c>
      <c r="BG559" s="218">
        <f>IF(N559="zákl. přenesená",J559,0)</f>
        <v>0</v>
      </c>
      <c r="BH559" s="218">
        <f>IF(N559="sníž. přenesená",J559,0)</f>
        <v>0</v>
      </c>
      <c r="BI559" s="218">
        <f>IF(N559="nulová",J559,0)</f>
        <v>0</v>
      </c>
      <c r="BJ559" s="17" t="s">
        <v>76</v>
      </c>
      <c r="BK559" s="218">
        <f>ROUND(I559*H559,2)</f>
        <v>0</v>
      </c>
      <c r="BL559" s="17" t="s">
        <v>265</v>
      </c>
      <c r="BM559" s="217" t="s">
        <v>1437</v>
      </c>
    </row>
    <row r="560" s="2" customFormat="1">
      <c r="A560" s="38"/>
      <c r="B560" s="39"/>
      <c r="C560" s="40"/>
      <c r="D560" s="219" t="s">
        <v>273</v>
      </c>
      <c r="E560" s="40"/>
      <c r="F560" s="220" t="s">
        <v>1438</v>
      </c>
      <c r="G560" s="40"/>
      <c r="H560" s="40"/>
      <c r="I560" s="221"/>
      <c r="J560" s="40"/>
      <c r="K560" s="40"/>
      <c r="L560" s="44"/>
      <c r="M560" s="222"/>
      <c r="N560" s="223"/>
      <c r="O560" s="84"/>
      <c r="P560" s="84"/>
      <c r="Q560" s="84"/>
      <c r="R560" s="84"/>
      <c r="S560" s="84"/>
      <c r="T560" s="85"/>
      <c r="U560" s="38"/>
      <c r="V560" s="38"/>
      <c r="W560" s="38"/>
      <c r="X560" s="38"/>
      <c r="Y560" s="38"/>
      <c r="Z560" s="38"/>
      <c r="AA560" s="38"/>
      <c r="AB560" s="38"/>
      <c r="AC560" s="38"/>
      <c r="AD560" s="38"/>
      <c r="AE560" s="38"/>
      <c r="AT560" s="17" t="s">
        <v>273</v>
      </c>
      <c r="AU560" s="17" t="s">
        <v>76</v>
      </c>
    </row>
    <row r="561" s="2" customFormat="1" ht="16.5" customHeight="1">
      <c r="A561" s="38"/>
      <c r="B561" s="39"/>
      <c r="C561" s="206" t="s">
        <v>1439</v>
      </c>
      <c r="D561" s="206" t="s">
        <v>267</v>
      </c>
      <c r="E561" s="207" t="s">
        <v>1440</v>
      </c>
      <c r="F561" s="208" t="s">
        <v>1441</v>
      </c>
      <c r="G561" s="209" t="s">
        <v>341</v>
      </c>
      <c r="H561" s="210">
        <v>35</v>
      </c>
      <c r="I561" s="211"/>
      <c r="J561" s="212">
        <f>ROUND(I561*H561,2)</f>
        <v>0</v>
      </c>
      <c r="K561" s="208" t="s">
        <v>271</v>
      </c>
      <c r="L561" s="44"/>
      <c r="M561" s="213" t="s">
        <v>19</v>
      </c>
      <c r="N561" s="214" t="s">
        <v>40</v>
      </c>
      <c r="O561" s="84"/>
      <c r="P561" s="215">
        <f>O561*H561</f>
        <v>0</v>
      </c>
      <c r="Q561" s="215">
        <v>0.0018699999999999999</v>
      </c>
      <c r="R561" s="215">
        <f>Q561*H561</f>
        <v>0.065449999999999994</v>
      </c>
      <c r="S561" s="215">
        <v>0</v>
      </c>
      <c r="T561" s="216">
        <f>S561*H561</f>
        <v>0</v>
      </c>
      <c r="U561" s="38"/>
      <c r="V561" s="38"/>
      <c r="W561" s="38"/>
      <c r="X561" s="38"/>
      <c r="Y561" s="38"/>
      <c r="Z561" s="38"/>
      <c r="AA561" s="38"/>
      <c r="AB561" s="38"/>
      <c r="AC561" s="38"/>
      <c r="AD561" s="38"/>
      <c r="AE561" s="38"/>
      <c r="AR561" s="217" t="s">
        <v>265</v>
      </c>
      <c r="AT561" s="217" t="s">
        <v>267</v>
      </c>
      <c r="AU561" s="217" t="s">
        <v>76</v>
      </c>
      <c r="AY561" s="17" t="s">
        <v>266</v>
      </c>
      <c r="BE561" s="218">
        <f>IF(N561="základní",J561,0)</f>
        <v>0</v>
      </c>
      <c r="BF561" s="218">
        <f>IF(N561="snížená",J561,0)</f>
        <v>0</v>
      </c>
      <c r="BG561" s="218">
        <f>IF(N561="zákl. přenesená",J561,0)</f>
        <v>0</v>
      </c>
      <c r="BH561" s="218">
        <f>IF(N561="sníž. přenesená",J561,0)</f>
        <v>0</v>
      </c>
      <c r="BI561" s="218">
        <f>IF(N561="nulová",J561,0)</f>
        <v>0</v>
      </c>
      <c r="BJ561" s="17" t="s">
        <v>76</v>
      </c>
      <c r="BK561" s="218">
        <f>ROUND(I561*H561,2)</f>
        <v>0</v>
      </c>
      <c r="BL561" s="17" t="s">
        <v>265</v>
      </c>
      <c r="BM561" s="217" t="s">
        <v>1442</v>
      </c>
    </row>
    <row r="562" s="2" customFormat="1">
      <c r="A562" s="38"/>
      <c r="B562" s="39"/>
      <c r="C562" s="40"/>
      <c r="D562" s="219" t="s">
        <v>273</v>
      </c>
      <c r="E562" s="40"/>
      <c r="F562" s="220" t="s">
        <v>1443</v>
      </c>
      <c r="G562" s="40"/>
      <c r="H562" s="40"/>
      <c r="I562" s="221"/>
      <c r="J562" s="40"/>
      <c r="K562" s="40"/>
      <c r="L562" s="44"/>
      <c r="M562" s="222"/>
      <c r="N562" s="223"/>
      <c r="O562" s="84"/>
      <c r="P562" s="84"/>
      <c r="Q562" s="84"/>
      <c r="R562" s="84"/>
      <c r="S562" s="84"/>
      <c r="T562" s="85"/>
      <c r="U562" s="38"/>
      <c r="V562" s="38"/>
      <c r="W562" s="38"/>
      <c r="X562" s="38"/>
      <c r="Y562" s="38"/>
      <c r="Z562" s="38"/>
      <c r="AA562" s="38"/>
      <c r="AB562" s="38"/>
      <c r="AC562" s="38"/>
      <c r="AD562" s="38"/>
      <c r="AE562" s="38"/>
      <c r="AT562" s="17" t="s">
        <v>273</v>
      </c>
      <c r="AU562" s="17" t="s">
        <v>76</v>
      </c>
    </row>
    <row r="563" s="12" customFormat="1">
      <c r="A563" s="12"/>
      <c r="B563" s="224"/>
      <c r="C563" s="225"/>
      <c r="D563" s="226" t="s">
        <v>275</v>
      </c>
      <c r="E563" s="227" t="s">
        <v>1444</v>
      </c>
      <c r="F563" s="228" t="s">
        <v>1445</v>
      </c>
      <c r="G563" s="225"/>
      <c r="H563" s="229">
        <v>35</v>
      </c>
      <c r="I563" s="230"/>
      <c r="J563" s="225"/>
      <c r="K563" s="225"/>
      <c r="L563" s="231"/>
      <c r="M563" s="236"/>
      <c r="N563" s="237"/>
      <c r="O563" s="237"/>
      <c r="P563" s="237"/>
      <c r="Q563" s="237"/>
      <c r="R563" s="237"/>
      <c r="S563" s="237"/>
      <c r="T563" s="238"/>
      <c r="U563" s="12"/>
      <c r="V563" s="12"/>
      <c r="W563" s="12"/>
      <c r="X563" s="12"/>
      <c r="Y563" s="12"/>
      <c r="Z563" s="12"/>
      <c r="AA563" s="12"/>
      <c r="AB563" s="12"/>
      <c r="AC563" s="12"/>
      <c r="AD563" s="12"/>
      <c r="AE563" s="12"/>
      <c r="AT563" s="235" t="s">
        <v>275</v>
      </c>
      <c r="AU563" s="235" t="s">
        <v>76</v>
      </c>
      <c r="AV563" s="12" t="s">
        <v>78</v>
      </c>
      <c r="AW563" s="12" t="s">
        <v>31</v>
      </c>
      <c r="AX563" s="12" t="s">
        <v>76</v>
      </c>
      <c r="AY563" s="235" t="s">
        <v>266</v>
      </c>
    </row>
    <row r="564" s="2" customFormat="1" ht="16.5" customHeight="1">
      <c r="A564" s="38"/>
      <c r="B564" s="39"/>
      <c r="C564" s="239" t="s">
        <v>1446</v>
      </c>
      <c r="D564" s="239" t="s">
        <v>299</v>
      </c>
      <c r="E564" s="240" t="s">
        <v>1447</v>
      </c>
      <c r="F564" s="241" t="s">
        <v>1448</v>
      </c>
      <c r="G564" s="242" t="s">
        <v>299</v>
      </c>
      <c r="H564" s="243">
        <v>35</v>
      </c>
      <c r="I564" s="244"/>
      <c r="J564" s="245">
        <f>ROUND(I564*H564,2)</f>
        <v>0</v>
      </c>
      <c r="K564" s="241" t="s">
        <v>271</v>
      </c>
      <c r="L564" s="246"/>
      <c r="M564" s="247" t="s">
        <v>19</v>
      </c>
      <c r="N564" s="248" t="s">
        <v>40</v>
      </c>
      <c r="O564" s="84"/>
      <c r="P564" s="215">
        <f>O564*H564</f>
        <v>0</v>
      </c>
      <c r="Q564" s="215">
        <v>0.0020999999999999999</v>
      </c>
      <c r="R564" s="215">
        <f>Q564*H564</f>
        <v>0.073499999999999996</v>
      </c>
      <c r="S564" s="215">
        <v>0</v>
      </c>
      <c r="T564" s="216">
        <f>S564*H564</f>
        <v>0</v>
      </c>
      <c r="U564" s="38"/>
      <c r="V564" s="38"/>
      <c r="W564" s="38"/>
      <c r="X564" s="38"/>
      <c r="Y564" s="38"/>
      <c r="Z564" s="38"/>
      <c r="AA564" s="38"/>
      <c r="AB564" s="38"/>
      <c r="AC564" s="38"/>
      <c r="AD564" s="38"/>
      <c r="AE564" s="38"/>
      <c r="AR564" s="217" t="s">
        <v>303</v>
      </c>
      <c r="AT564" s="217" t="s">
        <v>299</v>
      </c>
      <c r="AU564" s="217" t="s">
        <v>76</v>
      </c>
      <c r="AY564" s="17" t="s">
        <v>266</v>
      </c>
      <c r="BE564" s="218">
        <f>IF(N564="základní",J564,0)</f>
        <v>0</v>
      </c>
      <c r="BF564" s="218">
        <f>IF(N564="snížená",J564,0)</f>
        <v>0</v>
      </c>
      <c r="BG564" s="218">
        <f>IF(N564="zákl. přenesená",J564,0)</f>
        <v>0</v>
      </c>
      <c r="BH564" s="218">
        <f>IF(N564="sníž. přenesená",J564,0)</f>
        <v>0</v>
      </c>
      <c r="BI564" s="218">
        <f>IF(N564="nulová",J564,0)</f>
        <v>0</v>
      </c>
      <c r="BJ564" s="17" t="s">
        <v>76</v>
      </c>
      <c r="BK564" s="218">
        <f>ROUND(I564*H564,2)</f>
        <v>0</v>
      </c>
      <c r="BL564" s="17" t="s">
        <v>265</v>
      </c>
      <c r="BM564" s="217" t="s">
        <v>1449</v>
      </c>
    </row>
    <row r="565" s="2" customFormat="1">
      <c r="A565" s="38"/>
      <c r="B565" s="39"/>
      <c r="C565" s="40"/>
      <c r="D565" s="219" t="s">
        <v>273</v>
      </c>
      <c r="E565" s="40"/>
      <c r="F565" s="220" t="s">
        <v>1450</v>
      </c>
      <c r="G565" s="40"/>
      <c r="H565" s="40"/>
      <c r="I565" s="221"/>
      <c r="J565" s="40"/>
      <c r="K565" s="40"/>
      <c r="L565" s="44"/>
      <c r="M565" s="222"/>
      <c r="N565" s="223"/>
      <c r="O565" s="84"/>
      <c r="P565" s="84"/>
      <c r="Q565" s="84"/>
      <c r="R565" s="84"/>
      <c r="S565" s="84"/>
      <c r="T565" s="85"/>
      <c r="U565" s="38"/>
      <c r="V565" s="38"/>
      <c r="W565" s="38"/>
      <c r="X565" s="38"/>
      <c r="Y565" s="38"/>
      <c r="Z565" s="38"/>
      <c r="AA565" s="38"/>
      <c r="AB565" s="38"/>
      <c r="AC565" s="38"/>
      <c r="AD565" s="38"/>
      <c r="AE565" s="38"/>
      <c r="AT565" s="17" t="s">
        <v>273</v>
      </c>
      <c r="AU565" s="17" t="s">
        <v>76</v>
      </c>
    </row>
    <row r="566" s="2" customFormat="1" ht="16.5" customHeight="1">
      <c r="A566" s="38"/>
      <c r="B566" s="39"/>
      <c r="C566" s="206" t="s">
        <v>1451</v>
      </c>
      <c r="D566" s="206" t="s">
        <v>267</v>
      </c>
      <c r="E566" s="207" t="s">
        <v>1452</v>
      </c>
      <c r="F566" s="208" t="s">
        <v>1453</v>
      </c>
      <c r="G566" s="209" t="s">
        <v>299</v>
      </c>
      <c r="H566" s="210">
        <v>6.4000000000000004</v>
      </c>
      <c r="I566" s="211"/>
      <c r="J566" s="212">
        <f>ROUND(I566*H566,2)</f>
        <v>0</v>
      </c>
      <c r="K566" s="208" t="s">
        <v>271</v>
      </c>
      <c r="L566" s="44"/>
      <c r="M566" s="213" t="s">
        <v>19</v>
      </c>
      <c r="N566" s="214" t="s">
        <v>40</v>
      </c>
      <c r="O566" s="84"/>
      <c r="P566" s="215">
        <f>O566*H566</f>
        <v>0</v>
      </c>
      <c r="Q566" s="215">
        <v>0.00133</v>
      </c>
      <c r="R566" s="215">
        <f>Q566*H566</f>
        <v>0.0085120000000000005</v>
      </c>
      <c r="S566" s="215">
        <v>0</v>
      </c>
      <c r="T566" s="216">
        <f>S566*H566</f>
        <v>0</v>
      </c>
      <c r="U566" s="38"/>
      <c r="V566" s="38"/>
      <c r="W566" s="38"/>
      <c r="X566" s="38"/>
      <c r="Y566" s="38"/>
      <c r="Z566" s="38"/>
      <c r="AA566" s="38"/>
      <c r="AB566" s="38"/>
      <c r="AC566" s="38"/>
      <c r="AD566" s="38"/>
      <c r="AE566" s="38"/>
      <c r="AR566" s="217" t="s">
        <v>265</v>
      </c>
      <c r="AT566" s="217" t="s">
        <v>267</v>
      </c>
      <c r="AU566" s="217" t="s">
        <v>76</v>
      </c>
      <c r="AY566" s="17" t="s">
        <v>266</v>
      </c>
      <c r="BE566" s="218">
        <f>IF(N566="základní",J566,0)</f>
        <v>0</v>
      </c>
      <c r="BF566" s="218">
        <f>IF(N566="snížená",J566,0)</f>
        <v>0</v>
      </c>
      <c r="BG566" s="218">
        <f>IF(N566="zákl. přenesená",J566,0)</f>
        <v>0</v>
      </c>
      <c r="BH566" s="218">
        <f>IF(N566="sníž. přenesená",J566,0)</f>
        <v>0</v>
      </c>
      <c r="BI566" s="218">
        <f>IF(N566="nulová",J566,0)</f>
        <v>0</v>
      </c>
      <c r="BJ566" s="17" t="s">
        <v>76</v>
      </c>
      <c r="BK566" s="218">
        <f>ROUND(I566*H566,2)</f>
        <v>0</v>
      </c>
      <c r="BL566" s="17" t="s">
        <v>265</v>
      </c>
      <c r="BM566" s="217" t="s">
        <v>1454</v>
      </c>
    </row>
    <row r="567" s="2" customFormat="1">
      <c r="A567" s="38"/>
      <c r="B567" s="39"/>
      <c r="C567" s="40"/>
      <c r="D567" s="219" t="s">
        <v>273</v>
      </c>
      <c r="E567" s="40"/>
      <c r="F567" s="220" t="s">
        <v>1455</v>
      </c>
      <c r="G567" s="40"/>
      <c r="H567" s="40"/>
      <c r="I567" s="221"/>
      <c r="J567" s="40"/>
      <c r="K567" s="40"/>
      <c r="L567" s="44"/>
      <c r="M567" s="222"/>
      <c r="N567" s="223"/>
      <c r="O567" s="84"/>
      <c r="P567" s="84"/>
      <c r="Q567" s="84"/>
      <c r="R567" s="84"/>
      <c r="S567" s="84"/>
      <c r="T567" s="85"/>
      <c r="U567" s="38"/>
      <c r="V567" s="38"/>
      <c r="W567" s="38"/>
      <c r="X567" s="38"/>
      <c r="Y567" s="38"/>
      <c r="Z567" s="38"/>
      <c r="AA567" s="38"/>
      <c r="AB567" s="38"/>
      <c r="AC567" s="38"/>
      <c r="AD567" s="38"/>
      <c r="AE567" s="38"/>
      <c r="AT567" s="17" t="s">
        <v>273</v>
      </c>
      <c r="AU567" s="17" t="s">
        <v>76</v>
      </c>
    </row>
    <row r="568" s="12" customFormat="1">
      <c r="A568" s="12"/>
      <c r="B568" s="224"/>
      <c r="C568" s="225"/>
      <c r="D568" s="226" t="s">
        <v>275</v>
      </c>
      <c r="E568" s="227" t="s">
        <v>1456</v>
      </c>
      <c r="F568" s="228" t="s">
        <v>1457</v>
      </c>
      <c r="G568" s="225"/>
      <c r="H568" s="229">
        <v>6.4000000000000004</v>
      </c>
      <c r="I568" s="230"/>
      <c r="J568" s="225"/>
      <c r="K568" s="225"/>
      <c r="L568" s="231"/>
      <c r="M568" s="236"/>
      <c r="N568" s="237"/>
      <c r="O568" s="237"/>
      <c r="P568" s="237"/>
      <c r="Q568" s="237"/>
      <c r="R568" s="237"/>
      <c r="S568" s="237"/>
      <c r="T568" s="238"/>
      <c r="U568" s="12"/>
      <c r="V568" s="12"/>
      <c r="W568" s="12"/>
      <c r="X568" s="12"/>
      <c r="Y568" s="12"/>
      <c r="Z568" s="12"/>
      <c r="AA568" s="12"/>
      <c r="AB568" s="12"/>
      <c r="AC568" s="12"/>
      <c r="AD568" s="12"/>
      <c r="AE568" s="12"/>
      <c r="AT568" s="235" t="s">
        <v>275</v>
      </c>
      <c r="AU568" s="235" t="s">
        <v>76</v>
      </c>
      <c r="AV568" s="12" t="s">
        <v>78</v>
      </c>
      <c r="AW568" s="12" t="s">
        <v>31</v>
      </c>
      <c r="AX568" s="12" t="s">
        <v>76</v>
      </c>
      <c r="AY568" s="235" t="s">
        <v>266</v>
      </c>
    </row>
    <row r="569" s="2" customFormat="1" ht="16.5" customHeight="1">
      <c r="A569" s="38"/>
      <c r="B569" s="39"/>
      <c r="C569" s="206" t="s">
        <v>1458</v>
      </c>
      <c r="D569" s="206" t="s">
        <v>267</v>
      </c>
      <c r="E569" s="207" t="s">
        <v>1459</v>
      </c>
      <c r="F569" s="208" t="s">
        <v>1460</v>
      </c>
      <c r="G569" s="209" t="s">
        <v>341</v>
      </c>
      <c r="H569" s="210">
        <v>4</v>
      </c>
      <c r="I569" s="211"/>
      <c r="J569" s="212">
        <f>ROUND(I569*H569,2)</f>
        <v>0</v>
      </c>
      <c r="K569" s="208" t="s">
        <v>19</v>
      </c>
      <c r="L569" s="44"/>
      <c r="M569" s="213" t="s">
        <v>19</v>
      </c>
      <c r="N569" s="214" t="s">
        <v>40</v>
      </c>
      <c r="O569" s="84"/>
      <c r="P569" s="215">
        <f>O569*H569</f>
        <v>0</v>
      </c>
      <c r="Q569" s="215">
        <v>0.0094199999999999996</v>
      </c>
      <c r="R569" s="215">
        <f>Q569*H569</f>
        <v>0.037679999999999998</v>
      </c>
      <c r="S569" s="215">
        <v>0</v>
      </c>
      <c r="T569" s="216">
        <f>S569*H569</f>
        <v>0</v>
      </c>
      <c r="U569" s="38"/>
      <c r="V569" s="38"/>
      <c r="W569" s="38"/>
      <c r="X569" s="38"/>
      <c r="Y569" s="38"/>
      <c r="Z569" s="38"/>
      <c r="AA569" s="38"/>
      <c r="AB569" s="38"/>
      <c r="AC569" s="38"/>
      <c r="AD569" s="38"/>
      <c r="AE569" s="38"/>
      <c r="AR569" s="217" t="s">
        <v>265</v>
      </c>
      <c r="AT569" s="217" t="s">
        <v>267</v>
      </c>
      <c r="AU569" s="217" t="s">
        <v>76</v>
      </c>
      <c r="AY569" s="17" t="s">
        <v>266</v>
      </c>
      <c r="BE569" s="218">
        <f>IF(N569="základní",J569,0)</f>
        <v>0</v>
      </c>
      <c r="BF569" s="218">
        <f>IF(N569="snížená",J569,0)</f>
        <v>0</v>
      </c>
      <c r="BG569" s="218">
        <f>IF(N569="zákl. přenesená",J569,0)</f>
        <v>0</v>
      </c>
      <c r="BH569" s="218">
        <f>IF(N569="sníž. přenesená",J569,0)</f>
        <v>0</v>
      </c>
      <c r="BI569" s="218">
        <f>IF(N569="nulová",J569,0)</f>
        <v>0</v>
      </c>
      <c r="BJ569" s="17" t="s">
        <v>76</v>
      </c>
      <c r="BK569" s="218">
        <f>ROUND(I569*H569,2)</f>
        <v>0</v>
      </c>
      <c r="BL569" s="17" t="s">
        <v>265</v>
      </c>
      <c r="BM569" s="217" t="s">
        <v>1461</v>
      </c>
    </row>
    <row r="570" s="12" customFormat="1">
      <c r="A570" s="12"/>
      <c r="B570" s="224"/>
      <c r="C570" s="225"/>
      <c r="D570" s="226" t="s">
        <v>275</v>
      </c>
      <c r="E570" s="227" t="s">
        <v>1462</v>
      </c>
      <c r="F570" s="228" t="s">
        <v>1463</v>
      </c>
      <c r="G570" s="225"/>
      <c r="H570" s="229">
        <v>4</v>
      </c>
      <c r="I570" s="230"/>
      <c r="J570" s="225"/>
      <c r="K570" s="225"/>
      <c r="L570" s="231"/>
      <c r="M570" s="236"/>
      <c r="N570" s="237"/>
      <c r="O570" s="237"/>
      <c r="P570" s="237"/>
      <c r="Q570" s="237"/>
      <c r="R570" s="237"/>
      <c r="S570" s="237"/>
      <c r="T570" s="238"/>
      <c r="U570" s="12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  <c r="AT570" s="235" t="s">
        <v>275</v>
      </c>
      <c r="AU570" s="235" t="s">
        <v>76</v>
      </c>
      <c r="AV570" s="12" t="s">
        <v>78</v>
      </c>
      <c r="AW570" s="12" t="s">
        <v>31</v>
      </c>
      <c r="AX570" s="12" t="s">
        <v>76</v>
      </c>
      <c r="AY570" s="235" t="s">
        <v>266</v>
      </c>
    </row>
    <row r="571" s="2" customFormat="1" ht="24.15" customHeight="1">
      <c r="A571" s="38"/>
      <c r="B571" s="39"/>
      <c r="C571" s="206" t="s">
        <v>1464</v>
      </c>
      <c r="D571" s="206" t="s">
        <v>267</v>
      </c>
      <c r="E571" s="207" t="s">
        <v>1465</v>
      </c>
      <c r="F571" s="208" t="s">
        <v>1466</v>
      </c>
      <c r="G571" s="209" t="s">
        <v>299</v>
      </c>
      <c r="H571" s="210">
        <v>7.7000000000000002</v>
      </c>
      <c r="I571" s="211"/>
      <c r="J571" s="212">
        <f>ROUND(I571*H571,2)</f>
        <v>0</v>
      </c>
      <c r="K571" s="208" t="s">
        <v>271</v>
      </c>
      <c r="L571" s="44"/>
      <c r="M571" s="213" t="s">
        <v>19</v>
      </c>
      <c r="N571" s="214" t="s">
        <v>40</v>
      </c>
      <c r="O571" s="84"/>
      <c r="P571" s="215">
        <f>O571*H571</f>
        <v>0</v>
      </c>
      <c r="Q571" s="215">
        <v>0</v>
      </c>
      <c r="R571" s="215">
        <f>Q571*H571</f>
        <v>0</v>
      </c>
      <c r="S571" s="215">
        <v>0</v>
      </c>
      <c r="T571" s="216">
        <f>S571*H571</f>
        <v>0</v>
      </c>
      <c r="U571" s="38"/>
      <c r="V571" s="38"/>
      <c r="W571" s="38"/>
      <c r="X571" s="38"/>
      <c r="Y571" s="38"/>
      <c r="Z571" s="38"/>
      <c r="AA571" s="38"/>
      <c r="AB571" s="38"/>
      <c r="AC571" s="38"/>
      <c r="AD571" s="38"/>
      <c r="AE571" s="38"/>
      <c r="AR571" s="217" t="s">
        <v>265</v>
      </c>
      <c r="AT571" s="217" t="s">
        <v>267</v>
      </c>
      <c r="AU571" s="217" t="s">
        <v>76</v>
      </c>
      <c r="AY571" s="17" t="s">
        <v>266</v>
      </c>
      <c r="BE571" s="218">
        <f>IF(N571="základní",J571,0)</f>
        <v>0</v>
      </c>
      <c r="BF571" s="218">
        <f>IF(N571="snížená",J571,0)</f>
        <v>0</v>
      </c>
      <c r="BG571" s="218">
        <f>IF(N571="zákl. přenesená",J571,0)</f>
        <v>0</v>
      </c>
      <c r="BH571" s="218">
        <f>IF(N571="sníž. přenesená",J571,0)</f>
        <v>0</v>
      </c>
      <c r="BI571" s="218">
        <f>IF(N571="nulová",J571,0)</f>
        <v>0</v>
      </c>
      <c r="BJ571" s="17" t="s">
        <v>76</v>
      </c>
      <c r="BK571" s="218">
        <f>ROUND(I571*H571,2)</f>
        <v>0</v>
      </c>
      <c r="BL571" s="17" t="s">
        <v>265</v>
      </c>
      <c r="BM571" s="217" t="s">
        <v>1467</v>
      </c>
    </row>
    <row r="572" s="2" customFormat="1">
      <c r="A572" s="38"/>
      <c r="B572" s="39"/>
      <c r="C572" s="40"/>
      <c r="D572" s="219" t="s">
        <v>273</v>
      </c>
      <c r="E572" s="40"/>
      <c r="F572" s="220" t="s">
        <v>1468</v>
      </c>
      <c r="G572" s="40"/>
      <c r="H572" s="40"/>
      <c r="I572" s="221"/>
      <c r="J572" s="40"/>
      <c r="K572" s="40"/>
      <c r="L572" s="44"/>
      <c r="M572" s="222"/>
      <c r="N572" s="223"/>
      <c r="O572" s="84"/>
      <c r="P572" s="84"/>
      <c r="Q572" s="84"/>
      <c r="R572" s="84"/>
      <c r="S572" s="84"/>
      <c r="T572" s="85"/>
      <c r="U572" s="38"/>
      <c r="V572" s="38"/>
      <c r="W572" s="38"/>
      <c r="X572" s="38"/>
      <c r="Y572" s="38"/>
      <c r="Z572" s="38"/>
      <c r="AA572" s="38"/>
      <c r="AB572" s="38"/>
      <c r="AC572" s="38"/>
      <c r="AD572" s="38"/>
      <c r="AE572" s="38"/>
      <c r="AT572" s="17" t="s">
        <v>273</v>
      </c>
      <c r="AU572" s="17" t="s">
        <v>76</v>
      </c>
    </row>
    <row r="573" s="12" customFormat="1">
      <c r="A573" s="12"/>
      <c r="B573" s="224"/>
      <c r="C573" s="225"/>
      <c r="D573" s="226" t="s">
        <v>275</v>
      </c>
      <c r="E573" s="227" t="s">
        <v>1469</v>
      </c>
      <c r="F573" s="228" t="s">
        <v>1470</v>
      </c>
      <c r="G573" s="225"/>
      <c r="H573" s="229">
        <v>7.7000000000000002</v>
      </c>
      <c r="I573" s="230"/>
      <c r="J573" s="225"/>
      <c r="K573" s="225"/>
      <c r="L573" s="231"/>
      <c r="M573" s="236"/>
      <c r="N573" s="237"/>
      <c r="O573" s="237"/>
      <c r="P573" s="237"/>
      <c r="Q573" s="237"/>
      <c r="R573" s="237"/>
      <c r="S573" s="237"/>
      <c r="T573" s="238"/>
      <c r="U573" s="12"/>
      <c r="V573" s="12"/>
      <c r="W573" s="12"/>
      <c r="X573" s="12"/>
      <c r="Y573" s="12"/>
      <c r="Z573" s="12"/>
      <c r="AA573" s="12"/>
      <c r="AB573" s="12"/>
      <c r="AC573" s="12"/>
      <c r="AD573" s="12"/>
      <c r="AE573" s="12"/>
      <c r="AT573" s="235" t="s">
        <v>275</v>
      </c>
      <c r="AU573" s="235" t="s">
        <v>76</v>
      </c>
      <c r="AV573" s="12" t="s">
        <v>78</v>
      </c>
      <c r="AW573" s="12" t="s">
        <v>31</v>
      </c>
      <c r="AX573" s="12" t="s">
        <v>76</v>
      </c>
      <c r="AY573" s="235" t="s">
        <v>266</v>
      </c>
    </row>
    <row r="574" s="2" customFormat="1" ht="16.5" customHeight="1">
      <c r="A574" s="38"/>
      <c r="B574" s="39"/>
      <c r="C574" s="239" t="s">
        <v>1471</v>
      </c>
      <c r="D574" s="239" t="s">
        <v>299</v>
      </c>
      <c r="E574" s="240" t="s">
        <v>1472</v>
      </c>
      <c r="F574" s="241" t="s">
        <v>1473</v>
      </c>
      <c r="G574" s="242" t="s">
        <v>299</v>
      </c>
      <c r="H574" s="243">
        <v>7.7000000000000002</v>
      </c>
      <c r="I574" s="244"/>
      <c r="J574" s="245">
        <f>ROUND(I574*H574,2)</f>
        <v>0</v>
      </c>
      <c r="K574" s="241" t="s">
        <v>271</v>
      </c>
      <c r="L574" s="246"/>
      <c r="M574" s="247" t="s">
        <v>19</v>
      </c>
      <c r="N574" s="248" t="s">
        <v>40</v>
      </c>
      <c r="O574" s="84"/>
      <c r="P574" s="215">
        <f>O574*H574</f>
        <v>0</v>
      </c>
      <c r="Q574" s="215">
        <v>0.00066</v>
      </c>
      <c r="R574" s="215">
        <f>Q574*H574</f>
        <v>0.0050819999999999997</v>
      </c>
      <c r="S574" s="215">
        <v>0</v>
      </c>
      <c r="T574" s="216">
        <f>S574*H574</f>
        <v>0</v>
      </c>
      <c r="U574" s="38"/>
      <c r="V574" s="38"/>
      <c r="W574" s="38"/>
      <c r="X574" s="38"/>
      <c r="Y574" s="38"/>
      <c r="Z574" s="38"/>
      <c r="AA574" s="38"/>
      <c r="AB574" s="38"/>
      <c r="AC574" s="38"/>
      <c r="AD574" s="38"/>
      <c r="AE574" s="38"/>
      <c r="AR574" s="217" t="s">
        <v>303</v>
      </c>
      <c r="AT574" s="217" t="s">
        <v>299</v>
      </c>
      <c r="AU574" s="217" t="s">
        <v>76</v>
      </c>
      <c r="AY574" s="17" t="s">
        <v>266</v>
      </c>
      <c r="BE574" s="218">
        <f>IF(N574="základní",J574,0)</f>
        <v>0</v>
      </c>
      <c r="BF574" s="218">
        <f>IF(N574="snížená",J574,0)</f>
        <v>0</v>
      </c>
      <c r="BG574" s="218">
        <f>IF(N574="zákl. přenesená",J574,0)</f>
        <v>0</v>
      </c>
      <c r="BH574" s="218">
        <f>IF(N574="sníž. přenesená",J574,0)</f>
        <v>0</v>
      </c>
      <c r="BI574" s="218">
        <f>IF(N574="nulová",J574,0)</f>
        <v>0</v>
      </c>
      <c r="BJ574" s="17" t="s">
        <v>76</v>
      </c>
      <c r="BK574" s="218">
        <f>ROUND(I574*H574,2)</f>
        <v>0</v>
      </c>
      <c r="BL574" s="17" t="s">
        <v>265</v>
      </c>
      <c r="BM574" s="217" t="s">
        <v>1474</v>
      </c>
    </row>
    <row r="575" s="2" customFormat="1">
      <c r="A575" s="38"/>
      <c r="B575" s="39"/>
      <c r="C575" s="40"/>
      <c r="D575" s="219" t="s">
        <v>273</v>
      </c>
      <c r="E575" s="40"/>
      <c r="F575" s="220" t="s">
        <v>1475</v>
      </c>
      <c r="G575" s="40"/>
      <c r="H575" s="40"/>
      <c r="I575" s="221"/>
      <c r="J575" s="40"/>
      <c r="K575" s="40"/>
      <c r="L575" s="44"/>
      <c r="M575" s="222"/>
      <c r="N575" s="223"/>
      <c r="O575" s="84"/>
      <c r="P575" s="84"/>
      <c r="Q575" s="84"/>
      <c r="R575" s="84"/>
      <c r="S575" s="84"/>
      <c r="T575" s="85"/>
      <c r="U575" s="38"/>
      <c r="V575" s="38"/>
      <c r="W575" s="38"/>
      <c r="X575" s="38"/>
      <c r="Y575" s="38"/>
      <c r="Z575" s="38"/>
      <c r="AA575" s="38"/>
      <c r="AB575" s="38"/>
      <c r="AC575" s="38"/>
      <c r="AD575" s="38"/>
      <c r="AE575" s="38"/>
      <c r="AT575" s="17" t="s">
        <v>273</v>
      </c>
      <c r="AU575" s="17" t="s">
        <v>76</v>
      </c>
    </row>
    <row r="576" s="2" customFormat="1" ht="16.5" customHeight="1">
      <c r="A576" s="38"/>
      <c r="B576" s="39"/>
      <c r="C576" s="206" t="s">
        <v>1476</v>
      </c>
      <c r="D576" s="206" t="s">
        <v>267</v>
      </c>
      <c r="E576" s="207" t="s">
        <v>1477</v>
      </c>
      <c r="F576" s="208" t="s">
        <v>1478</v>
      </c>
      <c r="G576" s="209" t="s">
        <v>299</v>
      </c>
      <c r="H576" s="210">
        <v>622.54999999999995</v>
      </c>
      <c r="I576" s="211"/>
      <c r="J576" s="212">
        <f>ROUND(I576*H576,2)</f>
        <v>0</v>
      </c>
      <c r="K576" s="208" t="s">
        <v>19</v>
      </c>
      <c r="L576" s="44"/>
      <c r="M576" s="213" t="s">
        <v>19</v>
      </c>
      <c r="N576" s="214" t="s">
        <v>40</v>
      </c>
      <c r="O576" s="84"/>
      <c r="P576" s="215">
        <f>O576*H576</f>
        <v>0</v>
      </c>
      <c r="Q576" s="215">
        <v>0</v>
      </c>
      <c r="R576" s="215">
        <f>Q576*H576</f>
        <v>0</v>
      </c>
      <c r="S576" s="215">
        <v>0</v>
      </c>
      <c r="T576" s="216">
        <f>S576*H576</f>
        <v>0</v>
      </c>
      <c r="U576" s="38"/>
      <c r="V576" s="38"/>
      <c r="W576" s="38"/>
      <c r="X576" s="38"/>
      <c r="Y576" s="38"/>
      <c r="Z576" s="38"/>
      <c r="AA576" s="38"/>
      <c r="AB576" s="38"/>
      <c r="AC576" s="38"/>
      <c r="AD576" s="38"/>
      <c r="AE576" s="38"/>
      <c r="AR576" s="217" t="s">
        <v>265</v>
      </c>
      <c r="AT576" s="217" t="s">
        <v>267</v>
      </c>
      <c r="AU576" s="217" t="s">
        <v>76</v>
      </c>
      <c r="AY576" s="17" t="s">
        <v>266</v>
      </c>
      <c r="BE576" s="218">
        <f>IF(N576="základní",J576,0)</f>
        <v>0</v>
      </c>
      <c r="BF576" s="218">
        <f>IF(N576="snížená",J576,0)</f>
        <v>0</v>
      </c>
      <c r="BG576" s="218">
        <f>IF(N576="zákl. přenesená",J576,0)</f>
        <v>0</v>
      </c>
      <c r="BH576" s="218">
        <f>IF(N576="sníž. přenesená",J576,0)</f>
        <v>0</v>
      </c>
      <c r="BI576" s="218">
        <f>IF(N576="nulová",J576,0)</f>
        <v>0</v>
      </c>
      <c r="BJ576" s="17" t="s">
        <v>76</v>
      </c>
      <c r="BK576" s="218">
        <f>ROUND(I576*H576,2)</f>
        <v>0</v>
      </c>
      <c r="BL576" s="17" t="s">
        <v>265</v>
      </c>
      <c r="BM576" s="217" t="s">
        <v>1479</v>
      </c>
    </row>
    <row r="577" s="12" customFormat="1">
      <c r="A577" s="12"/>
      <c r="B577" s="224"/>
      <c r="C577" s="225"/>
      <c r="D577" s="226" t="s">
        <v>275</v>
      </c>
      <c r="E577" s="227" t="s">
        <v>1480</v>
      </c>
      <c r="F577" s="228" t="s">
        <v>1481</v>
      </c>
      <c r="G577" s="225"/>
      <c r="H577" s="229">
        <v>622.54999999999995</v>
      </c>
      <c r="I577" s="230"/>
      <c r="J577" s="225"/>
      <c r="K577" s="225"/>
      <c r="L577" s="231"/>
      <c r="M577" s="236"/>
      <c r="N577" s="237"/>
      <c r="O577" s="237"/>
      <c r="P577" s="237"/>
      <c r="Q577" s="237"/>
      <c r="R577" s="237"/>
      <c r="S577" s="237"/>
      <c r="T577" s="238"/>
      <c r="U577" s="12"/>
      <c r="V577" s="12"/>
      <c r="W577" s="12"/>
      <c r="X577" s="12"/>
      <c r="Y577" s="12"/>
      <c r="Z577" s="12"/>
      <c r="AA577" s="12"/>
      <c r="AB577" s="12"/>
      <c r="AC577" s="12"/>
      <c r="AD577" s="12"/>
      <c r="AE577" s="12"/>
      <c r="AT577" s="235" t="s">
        <v>275</v>
      </c>
      <c r="AU577" s="235" t="s">
        <v>76</v>
      </c>
      <c r="AV577" s="12" t="s">
        <v>78</v>
      </c>
      <c r="AW577" s="12" t="s">
        <v>31</v>
      </c>
      <c r="AX577" s="12" t="s">
        <v>76</v>
      </c>
      <c r="AY577" s="235" t="s">
        <v>266</v>
      </c>
    </row>
    <row r="578" s="2" customFormat="1" ht="16.5" customHeight="1">
      <c r="A578" s="38"/>
      <c r="B578" s="39"/>
      <c r="C578" s="206" t="s">
        <v>1482</v>
      </c>
      <c r="D578" s="206" t="s">
        <v>267</v>
      </c>
      <c r="E578" s="207" t="s">
        <v>1483</v>
      </c>
      <c r="F578" s="208" t="s">
        <v>1484</v>
      </c>
      <c r="G578" s="209" t="s">
        <v>293</v>
      </c>
      <c r="H578" s="210">
        <v>3969.9189999999999</v>
      </c>
      <c r="I578" s="211"/>
      <c r="J578" s="212">
        <f>ROUND(I578*H578,2)</f>
        <v>0</v>
      </c>
      <c r="K578" s="208" t="s">
        <v>271</v>
      </c>
      <c r="L578" s="44"/>
      <c r="M578" s="213" t="s">
        <v>19</v>
      </c>
      <c r="N578" s="214" t="s">
        <v>40</v>
      </c>
      <c r="O578" s="84"/>
      <c r="P578" s="215">
        <f>O578*H578</f>
        <v>0</v>
      </c>
      <c r="Q578" s="215">
        <v>0.00088000000000000003</v>
      </c>
      <c r="R578" s="215">
        <f>Q578*H578</f>
        <v>3.49352872</v>
      </c>
      <c r="S578" s="215">
        <v>0</v>
      </c>
      <c r="T578" s="216">
        <f>S578*H578</f>
        <v>0</v>
      </c>
      <c r="U578" s="38"/>
      <c r="V578" s="38"/>
      <c r="W578" s="38"/>
      <c r="X578" s="38"/>
      <c r="Y578" s="38"/>
      <c r="Z578" s="38"/>
      <c r="AA578" s="38"/>
      <c r="AB578" s="38"/>
      <c r="AC578" s="38"/>
      <c r="AD578" s="38"/>
      <c r="AE578" s="38"/>
      <c r="AR578" s="217" t="s">
        <v>265</v>
      </c>
      <c r="AT578" s="217" t="s">
        <v>267</v>
      </c>
      <c r="AU578" s="217" t="s">
        <v>76</v>
      </c>
      <c r="AY578" s="17" t="s">
        <v>266</v>
      </c>
      <c r="BE578" s="218">
        <f>IF(N578="základní",J578,0)</f>
        <v>0</v>
      </c>
      <c r="BF578" s="218">
        <f>IF(N578="snížená",J578,0)</f>
        <v>0</v>
      </c>
      <c r="BG578" s="218">
        <f>IF(N578="zákl. přenesená",J578,0)</f>
        <v>0</v>
      </c>
      <c r="BH578" s="218">
        <f>IF(N578="sníž. přenesená",J578,0)</f>
        <v>0</v>
      </c>
      <c r="BI578" s="218">
        <f>IF(N578="nulová",J578,0)</f>
        <v>0</v>
      </c>
      <c r="BJ578" s="17" t="s">
        <v>76</v>
      </c>
      <c r="BK578" s="218">
        <f>ROUND(I578*H578,2)</f>
        <v>0</v>
      </c>
      <c r="BL578" s="17" t="s">
        <v>265</v>
      </c>
      <c r="BM578" s="217" t="s">
        <v>1485</v>
      </c>
    </row>
    <row r="579" s="2" customFormat="1">
      <c r="A579" s="38"/>
      <c r="B579" s="39"/>
      <c r="C579" s="40"/>
      <c r="D579" s="219" t="s">
        <v>273</v>
      </c>
      <c r="E579" s="40"/>
      <c r="F579" s="220" t="s">
        <v>1486</v>
      </c>
      <c r="G579" s="40"/>
      <c r="H579" s="40"/>
      <c r="I579" s="221"/>
      <c r="J579" s="40"/>
      <c r="K579" s="40"/>
      <c r="L579" s="44"/>
      <c r="M579" s="222"/>
      <c r="N579" s="223"/>
      <c r="O579" s="84"/>
      <c r="P579" s="84"/>
      <c r="Q579" s="84"/>
      <c r="R579" s="84"/>
      <c r="S579" s="84"/>
      <c r="T579" s="85"/>
      <c r="U579" s="38"/>
      <c r="V579" s="38"/>
      <c r="W579" s="38"/>
      <c r="X579" s="38"/>
      <c r="Y579" s="38"/>
      <c r="Z579" s="38"/>
      <c r="AA579" s="38"/>
      <c r="AB579" s="38"/>
      <c r="AC579" s="38"/>
      <c r="AD579" s="38"/>
      <c r="AE579" s="38"/>
      <c r="AT579" s="17" t="s">
        <v>273</v>
      </c>
      <c r="AU579" s="17" t="s">
        <v>76</v>
      </c>
    </row>
    <row r="580" s="12" customFormat="1">
      <c r="A580" s="12"/>
      <c r="B580" s="224"/>
      <c r="C580" s="225"/>
      <c r="D580" s="226" t="s">
        <v>275</v>
      </c>
      <c r="E580" s="227" t="s">
        <v>1487</v>
      </c>
      <c r="F580" s="228" t="s">
        <v>1488</v>
      </c>
      <c r="G580" s="225"/>
      <c r="H580" s="229">
        <v>3969.9189999999999</v>
      </c>
      <c r="I580" s="230"/>
      <c r="J580" s="225"/>
      <c r="K580" s="225"/>
      <c r="L580" s="231"/>
      <c r="M580" s="236"/>
      <c r="N580" s="237"/>
      <c r="O580" s="237"/>
      <c r="P580" s="237"/>
      <c r="Q580" s="237"/>
      <c r="R580" s="237"/>
      <c r="S580" s="237"/>
      <c r="T580" s="238"/>
      <c r="U580" s="12"/>
      <c r="V580" s="12"/>
      <c r="W580" s="12"/>
      <c r="X580" s="12"/>
      <c r="Y580" s="12"/>
      <c r="Z580" s="12"/>
      <c r="AA580" s="12"/>
      <c r="AB580" s="12"/>
      <c r="AC580" s="12"/>
      <c r="AD580" s="12"/>
      <c r="AE580" s="12"/>
      <c r="AT580" s="235" t="s">
        <v>275</v>
      </c>
      <c r="AU580" s="235" t="s">
        <v>76</v>
      </c>
      <c r="AV580" s="12" t="s">
        <v>78</v>
      </c>
      <c r="AW580" s="12" t="s">
        <v>31</v>
      </c>
      <c r="AX580" s="12" t="s">
        <v>76</v>
      </c>
      <c r="AY580" s="235" t="s">
        <v>266</v>
      </c>
    </row>
    <row r="581" s="2" customFormat="1" ht="16.5" customHeight="1">
      <c r="A581" s="38"/>
      <c r="B581" s="39"/>
      <c r="C581" s="206" t="s">
        <v>1489</v>
      </c>
      <c r="D581" s="206" t="s">
        <v>267</v>
      </c>
      <c r="E581" s="207" t="s">
        <v>1490</v>
      </c>
      <c r="F581" s="208" t="s">
        <v>1491</v>
      </c>
      <c r="G581" s="209" t="s">
        <v>293</v>
      </c>
      <c r="H581" s="210">
        <v>3969.9189999999999</v>
      </c>
      <c r="I581" s="211"/>
      <c r="J581" s="212">
        <f>ROUND(I581*H581,2)</f>
        <v>0</v>
      </c>
      <c r="K581" s="208" t="s">
        <v>271</v>
      </c>
      <c r="L581" s="44"/>
      <c r="M581" s="213" t="s">
        <v>19</v>
      </c>
      <c r="N581" s="214" t="s">
        <v>40</v>
      </c>
      <c r="O581" s="84"/>
      <c r="P581" s="215">
        <f>O581*H581</f>
        <v>0</v>
      </c>
      <c r="Q581" s="215">
        <v>0</v>
      </c>
      <c r="R581" s="215">
        <f>Q581*H581</f>
        <v>0</v>
      </c>
      <c r="S581" s="215">
        <v>0</v>
      </c>
      <c r="T581" s="216">
        <f>S581*H581</f>
        <v>0</v>
      </c>
      <c r="U581" s="38"/>
      <c r="V581" s="38"/>
      <c r="W581" s="38"/>
      <c r="X581" s="38"/>
      <c r="Y581" s="38"/>
      <c r="Z581" s="38"/>
      <c r="AA581" s="38"/>
      <c r="AB581" s="38"/>
      <c r="AC581" s="38"/>
      <c r="AD581" s="38"/>
      <c r="AE581" s="38"/>
      <c r="AR581" s="217" t="s">
        <v>265</v>
      </c>
      <c r="AT581" s="217" t="s">
        <v>267</v>
      </c>
      <c r="AU581" s="217" t="s">
        <v>76</v>
      </c>
      <c r="AY581" s="17" t="s">
        <v>266</v>
      </c>
      <c r="BE581" s="218">
        <f>IF(N581="základní",J581,0)</f>
        <v>0</v>
      </c>
      <c r="BF581" s="218">
        <f>IF(N581="snížená",J581,0)</f>
        <v>0</v>
      </c>
      <c r="BG581" s="218">
        <f>IF(N581="zákl. přenesená",J581,0)</f>
        <v>0</v>
      </c>
      <c r="BH581" s="218">
        <f>IF(N581="sníž. přenesená",J581,0)</f>
        <v>0</v>
      </c>
      <c r="BI581" s="218">
        <f>IF(N581="nulová",J581,0)</f>
        <v>0</v>
      </c>
      <c r="BJ581" s="17" t="s">
        <v>76</v>
      </c>
      <c r="BK581" s="218">
        <f>ROUND(I581*H581,2)</f>
        <v>0</v>
      </c>
      <c r="BL581" s="17" t="s">
        <v>265</v>
      </c>
      <c r="BM581" s="217" t="s">
        <v>1492</v>
      </c>
    </row>
    <row r="582" s="2" customFormat="1">
      <c r="A582" s="38"/>
      <c r="B582" s="39"/>
      <c r="C582" s="40"/>
      <c r="D582" s="219" t="s">
        <v>273</v>
      </c>
      <c r="E582" s="40"/>
      <c r="F582" s="220" t="s">
        <v>1493</v>
      </c>
      <c r="G582" s="40"/>
      <c r="H582" s="40"/>
      <c r="I582" s="221"/>
      <c r="J582" s="40"/>
      <c r="K582" s="40"/>
      <c r="L582" s="44"/>
      <c r="M582" s="222"/>
      <c r="N582" s="223"/>
      <c r="O582" s="84"/>
      <c r="P582" s="84"/>
      <c r="Q582" s="84"/>
      <c r="R582" s="84"/>
      <c r="S582" s="84"/>
      <c r="T582" s="85"/>
      <c r="U582" s="38"/>
      <c r="V582" s="38"/>
      <c r="W582" s="38"/>
      <c r="X582" s="38"/>
      <c r="Y582" s="38"/>
      <c r="Z582" s="38"/>
      <c r="AA582" s="38"/>
      <c r="AB582" s="38"/>
      <c r="AC582" s="38"/>
      <c r="AD582" s="38"/>
      <c r="AE582" s="38"/>
      <c r="AT582" s="17" t="s">
        <v>273</v>
      </c>
      <c r="AU582" s="17" t="s">
        <v>76</v>
      </c>
    </row>
    <row r="583" s="2" customFormat="1" ht="16.5" customHeight="1">
      <c r="A583" s="38"/>
      <c r="B583" s="39"/>
      <c r="C583" s="206" t="s">
        <v>1494</v>
      </c>
      <c r="D583" s="206" t="s">
        <v>267</v>
      </c>
      <c r="E583" s="207" t="s">
        <v>1495</v>
      </c>
      <c r="F583" s="208" t="s">
        <v>1496</v>
      </c>
      <c r="G583" s="209" t="s">
        <v>341</v>
      </c>
      <c r="H583" s="210">
        <v>421</v>
      </c>
      <c r="I583" s="211"/>
      <c r="J583" s="212">
        <f>ROUND(I583*H583,2)</f>
        <v>0</v>
      </c>
      <c r="K583" s="208" t="s">
        <v>271</v>
      </c>
      <c r="L583" s="44"/>
      <c r="M583" s="213" t="s">
        <v>19</v>
      </c>
      <c r="N583" s="214" t="s">
        <v>40</v>
      </c>
      <c r="O583" s="84"/>
      <c r="P583" s="215">
        <f>O583*H583</f>
        <v>0</v>
      </c>
      <c r="Q583" s="215">
        <v>0.00011</v>
      </c>
      <c r="R583" s="215">
        <f>Q583*H583</f>
        <v>0.046310000000000004</v>
      </c>
      <c r="S583" s="215">
        <v>0</v>
      </c>
      <c r="T583" s="216">
        <f>S583*H583</f>
        <v>0</v>
      </c>
      <c r="U583" s="38"/>
      <c r="V583" s="38"/>
      <c r="W583" s="38"/>
      <c r="X583" s="38"/>
      <c r="Y583" s="38"/>
      <c r="Z583" s="38"/>
      <c r="AA583" s="38"/>
      <c r="AB583" s="38"/>
      <c r="AC583" s="38"/>
      <c r="AD583" s="38"/>
      <c r="AE583" s="38"/>
      <c r="AR583" s="217" t="s">
        <v>265</v>
      </c>
      <c r="AT583" s="217" t="s">
        <v>267</v>
      </c>
      <c r="AU583" s="217" t="s">
        <v>76</v>
      </c>
      <c r="AY583" s="17" t="s">
        <v>266</v>
      </c>
      <c r="BE583" s="218">
        <f>IF(N583="základní",J583,0)</f>
        <v>0</v>
      </c>
      <c r="BF583" s="218">
        <f>IF(N583="snížená",J583,0)</f>
        <v>0</v>
      </c>
      <c r="BG583" s="218">
        <f>IF(N583="zákl. přenesená",J583,0)</f>
        <v>0</v>
      </c>
      <c r="BH583" s="218">
        <f>IF(N583="sníž. přenesená",J583,0)</f>
        <v>0</v>
      </c>
      <c r="BI583" s="218">
        <f>IF(N583="nulová",J583,0)</f>
        <v>0</v>
      </c>
      <c r="BJ583" s="17" t="s">
        <v>76</v>
      </c>
      <c r="BK583" s="218">
        <f>ROUND(I583*H583,2)</f>
        <v>0</v>
      </c>
      <c r="BL583" s="17" t="s">
        <v>265</v>
      </c>
      <c r="BM583" s="217" t="s">
        <v>1497</v>
      </c>
    </row>
    <row r="584" s="2" customFormat="1">
      <c r="A584" s="38"/>
      <c r="B584" s="39"/>
      <c r="C584" s="40"/>
      <c r="D584" s="219" t="s">
        <v>273</v>
      </c>
      <c r="E584" s="40"/>
      <c r="F584" s="220" t="s">
        <v>1498</v>
      </c>
      <c r="G584" s="40"/>
      <c r="H584" s="40"/>
      <c r="I584" s="221"/>
      <c r="J584" s="40"/>
      <c r="K584" s="40"/>
      <c r="L584" s="44"/>
      <c r="M584" s="222"/>
      <c r="N584" s="223"/>
      <c r="O584" s="84"/>
      <c r="P584" s="84"/>
      <c r="Q584" s="84"/>
      <c r="R584" s="84"/>
      <c r="S584" s="84"/>
      <c r="T584" s="85"/>
      <c r="U584" s="38"/>
      <c r="V584" s="38"/>
      <c r="W584" s="38"/>
      <c r="X584" s="38"/>
      <c r="Y584" s="38"/>
      <c r="Z584" s="38"/>
      <c r="AA584" s="38"/>
      <c r="AB584" s="38"/>
      <c r="AC584" s="38"/>
      <c r="AD584" s="38"/>
      <c r="AE584" s="38"/>
      <c r="AT584" s="17" t="s">
        <v>273</v>
      </c>
      <c r="AU584" s="17" t="s">
        <v>76</v>
      </c>
    </row>
    <row r="585" s="12" customFormat="1">
      <c r="A585" s="12"/>
      <c r="B585" s="224"/>
      <c r="C585" s="225"/>
      <c r="D585" s="226" t="s">
        <v>275</v>
      </c>
      <c r="E585" s="227" t="s">
        <v>1499</v>
      </c>
      <c r="F585" s="228" t="s">
        <v>1500</v>
      </c>
      <c r="G585" s="225"/>
      <c r="H585" s="229">
        <v>421</v>
      </c>
      <c r="I585" s="230"/>
      <c r="J585" s="225"/>
      <c r="K585" s="225"/>
      <c r="L585" s="231"/>
      <c r="M585" s="236"/>
      <c r="N585" s="237"/>
      <c r="O585" s="237"/>
      <c r="P585" s="237"/>
      <c r="Q585" s="237"/>
      <c r="R585" s="237"/>
      <c r="S585" s="237"/>
      <c r="T585" s="238"/>
      <c r="U585" s="12"/>
      <c r="V585" s="12"/>
      <c r="W585" s="12"/>
      <c r="X585" s="12"/>
      <c r="Y585" s="12"/>
      <c r="Z585" s="12"/>
      <c r="AA585" s="12"/>
      <c r="AB585" s="12"/>
      <c r="AC585" s="12"/>
      <c r="AD585" s="12"/>
      <c r="AE585" s="12"/>
      <c r="AT585" s="235" t="s">
        <v>275</v>
      </c>
      <c r="AU585" s="235" t="s">
        <v>76</v>
      </c>
      <c r="AV585" s="12" t="s">
        <v>78</v>
      </c>
      <c r="AW585" s="12" t="s">
        <v>31</v>
      </c>
      <c r="AX585" s="12" t="s">
        <v>76</v>
      </c>
      <c r="AY585" s="235" t="s">
        <v>266</v>
      </c>
    </row>
    <row r="586" s="2" customFormat="1" ht="21.75" customHeight="1">
      <c r="A586" s="38"/>
      <c r="B586" s="39"/>
      <c r="C586" s="206" t="s">
        <v>1501</v>
      </c>
      <c r="D586" s="206" t="s">
        <v>267</v>
      </c>
      <c r="E586" s="207" t="s">
        <v>1502</v>
      </c>
      <c r="F586" s="208" t="s">
        <v>1503</v>
      </c>
      <c r="G586" s="209" t="s">
        <v>299</v>
      </c>
      <c r="H586" s="210">
        <v>404.05000000000001</v>
      </c>
      <c r="I586" s="211"/>
      <c r="J586" s="212">
        <f>ROUND(I586*H586,2)</f>
        <v>0</v>
      </c>
      <c r="K586" s="208" t="s">
        <v>271</v>
      </c>
      <c r="L586" s="44"/>
      <c r="M586" s="213" t="s">
        <v>19</v>
      </c>
      <c r="N586" s="214" t="s">
        <v>40</v>
      </c>
      <c r="O586" s="84"/>
      <c r="P586" s="215">
        <f>O586*H586</f>
        <v>0</v>
      </c>
      <c r="Q586" s="215">
        <v>0.0082000000000000007</v>
      </c>
      <c r="R586" s="215">
        <f>Q586*H586</f>
        <v>3.3132100000000002</v>
      </c>
      <c r="S586" s="215">
        <v>0</v>
      </c>
      <c r="T586" s="216">
        <f>S586*H586</f>
        <v>0</v>
      </c>
      <c r="U586" s="38"/>
      <c r="V586" s="38"/>
      <c r="W586" s="38"/>
      <c r="X586" s="38"/>
      <c r="Y586" s="38"/>
      <c r="Z586" s="38"/>
      <c r="AA586" s="38"/>
      <c r="AB586" s="38"/>
      <c r="AC586" s="38"/>
      <c r="AD586" s="38"/>
      <c r="AE586" s="38"/>
      <c r="AR586" s="217" t="s">
        <v>265</v>
      </c>
      <c r="AT586" s="217" t="s">
        <v>267</v>
      </c>
      <c r="AU586" s="217" t="s">
        <v>76</v>
      </c>
      <c r="AY586" s="17" t="s">
        <v>266</v>
      </c>
      <c r="BE586" s="218">
        <f>IF(N586="základní",J586,0)</f>
        <v>0</v>
      </c>
      <c r="BF586" s="218">
        <f>IF(N586="snížená",J586,0)</f>
        <v>0</v>
      </c>
      <c r="BG586" s="218">
        <f>IF(N586="zákl. přenesená",J586,0)</f>
        <v>0</v>
      </c>
      <c r="BH586" s="218">
        <f>IF(N586="sníž. přenesená",J586,0)</f>
        <v>0</v>
      </c>
      <c r="BI586" s="218">
        <f>IF(N586="nulová",J586,0)</f>
        <v>0</v>
      </c>
      <c r="BJ586" s="17" t="s">
        <v>76</v>
      </c>
      <c r="BK586" s="218">
        <f>ROUND(I586*H586,2)</f>
        <v>0</v>
      </c>
      <c r="BL586" s="17" t="s">
        <v>265</v>
      </c>
      <c r="BM586" s="217" t="s">
        <v>1504</v>
      </c>
    </row>
    <row r="587" s="2" customFormat="1">
      <c r="A587" s="38"/>
      <c r="B587" s="39"/>
      <c r="C587" s="40"/>
      <c r="D587" s="219" t="s">
        <v>273</v>
      </c>
      <c r="E587" s="40"/>
      <c r="F587" s="220" t="s">
        <v>1505</v>
      </c>
      <c r="G587" s="40"/>
      <c r="H587" s="40"/>
      <c r="I587" s="221"/>
      <c r="J587" s="40"/>
      <c r="K587" s="40"/>
      <c r="L587" s="44"/>
      <c r="M587" s="222"/>
      <c r="N587" s="223"/>
      <c r="O587" s="84"/>
      <c r="P587" s="84"/>
      <c r="Q587" s="84"/>
      <c r="R587" s="84"/>
      <c r="S587" s="84"/>
      <c r="T587" s="85"/>
      <c r="U587" s="38"/>
      <c r="V587" s="38"/>
      <c r="W587" s="38"/>
      <c r="X587" s="38"/>
      <c r="Y587" s="38"/>
      <c r="Z587" s="38"/>
      <c r="AA587" s="38"/>
      <c r="AB587" s="38"/>
      <c r="AC587" s="38"/>
      <c r="AD587" s="38"/>
      <c r="AE587" s="38"/>
      <c r="AT587" s="17" t="s">
        <v>273</v>
      </c>
      <c r="AU587" s="17" t="s">
        <v>76</v>
      </c>
    </row>
    <row r="588" s="13" customFormat="1">
      <c r="A588" s="13"/>
      <c r="B588" s="251"/>
      <c r="C588" s="252"/>
      <c r="D588" s="226" t="s">
        <v>275</v>
      </c>
      <c r="E588" s="253" t="s">
        <v>19</v>
      </c>
      <c r="F588" s="254" t="s">
        <v>1506</v>
      </c>
      <c r="G588" s="252"/>
      <c r="H588" s="253" t="s">
        <v>19</v>
      </c>
      <c r="I588" s="255"/>
      <c r="J588" s="252"/>
      <c r="K588" s="252"/>
      <c r="L588" s="256"/>
      <c r="M588" s="257"/>
      <c r="N588" s="258"/>
      <c r="O588" s="258"/>
      <c r="P588" s="258"/>
      <c r="Q588" s="258"/>
      <c r="R588" s="258"/>
      <c r="S588" s="258"/>
      <c r="T588" s="259"/>
      <c r="U588" s="13"/>
      <c r="V588" s="13"/>
      <c r="W588" s="13"/>
      <c r="X588" s="13"/>
      <c r="Y588" s="13"/>
      <c r="Z588" s="13"/>
      <c r="AA588" s="13"/>
      <c r="AB588" s="13"/>
      <c r="AC588" s="13"/>
      <c r="AD588" s="13"/>
      <c r="AE588" s="13"/>
      <c r="AT588" s="260" t="s">
        <v>275</v>
      </c>
      <c r="AU588" s="260" t="s">
        <v>76</v>
      </c>
      <c r="AV588" s="13" t="s">
        <v>76</v>
      </c>
      <c r="AW588" s="13" t="s">
        <v>31</v>
      </c>
      <c r="AX588" s="13" t="s">
        <v>69</v>
      </c>
      <c r="AY588" s="260" t="s">
        <v>266</v>
      </c>
    </row>
    <row r="589" s="12" customFormat="1">
      <c r="A589" s="12"/>
      <c r="B589" s="224"/>
      <c r="C589" s="225"/>
      <c r="D589" s="226" t="s">
        <v>275</v>
      </c>
      <c r="E589" s="227" t="s">
        <v>1507</v>
      </c>
      <c r="F589" s="228" t="s">
        <v>1508</v>
      </c>
      <c r="G589" s="225"/>
      <c r="H589" s="229">
        <v>404.05000000000001</v>
      </c>
      <c r="I589" s="230"/>
      <c r="J589" s="225"/>
      <c r="K589" s="225"/>
      <c r="L589" s="231"/>
      <c r="M589" s="236"/>
      <c r="N589" s="237"/>
      <c r="O589" s="237"/>
      <c r="P589" s="237"/>
      <c r="Q589" s="237"/>
      <c r="R589" s="237"/>
      <c r="S589" s="237"/>
      <c r="T589" s="238"/>
      <c r="U589" s="12"/>
      <c r="V589" s="12"/>
      <c r="W589" s="12"/>
      <c r="X589" s="12"/>
      <c r="Y589" s="12"/>
      <c r="Z589" s="12"/>
      <c r="AA589" s="12"/>
      <c r="AB589" s="12"/>
      <c r="AC589" s="12"/>
      <c r="AD589" s="12"/>
      <c r="AE589" s="12"/>
      <c r="AT589" s="235" t="s">
        <v>275</v>
      </c>
      <c r="AU589" s="235" t="s">
        <v>76</v>
      </c>
      <c r="AV589" s="12" t="s">
        <v>78</v>
      </c>
      <c r="AW589" s="12" t="s">
        <v>31</v>
      </c>
      <c r="AX589" s="12" t="s">
        <v>76</v>
      </c>
      <c r="AY589" s="235" t="s">
        <v>266</v>
      </c>
    </row>
    <row r="590" s="2" customFormat="1" ht="21.75" customHeight="1">
      <c r="A590" s="38"/>
      <c r="B590" s="39"/>
      <c r="C590" s="206" t="s">
        <v>1509</v>
      </c>
      <c r="D590" s="206" t="s">
        <v>267</v>
      </c>
      <c r="E590" s="207" t="s">
        <v>1510</v>
      </c>
      <c r="F590" s="208" t="s">
        <v>1511</v>
      </c>
      <c r="G590" s="209" t="s">
        <v>299</v>
      </c>
      <c r="H590" s="210">
        <v>404.05000000000001</v>
      </c>
      <c r="I590" s="211"/>
      <c r="J590" s="212">
        <f>ROUND(I590*H590,2)</f>
        <v>0</v>
      </c>
      <c r="K590" s="208" t="s">
        <v>271</v>
      </c>
      <c r="L590" s="44"/>
      <c r="M590" s="213" t="s">
        <v>19</v>
      </c>
      <c r="N590" s="214" t="s">
        <v>40</v>
      </c>
      <c r="O590" s="84"/>
      <c r="P590" s="215">
        <f>O590*H590</f>
        <v>0</v>
      </c>
      <c r="Q590" s="215">
        <v>0</v>
      </c>
      <c r="R590" s="215">
        <f>Q590*H590</f>
        <v>0</v>
      </c>
      <c r="S590" s="215">
        <v>0</v>
      </c>
      <c r="T590" s="216">
        <f>S590*H590</f>
        <v>0</v>
      </c>
      <c r="U590" s="38"/>
      <c r="V590" s="38"/>
      <c r="W590" s="38"/>
      <c r="X590" s="38"/>
      <c r="Y590" s="38"/>
      <c r="Z590" s="38"/>
      <c r="AA590" s="38"/>
      <c r="AB590" s="38"/>
      <c r="AC590" s="38"/>
      <c r="AD590" s="38"/>
      <c r="AE590" s="38"/>
      <c r="AR590" s="217" t="s">
        <v>265</v>
      </c>
      <c r="AT590" s="217" t="s">
        <v>267</v>
      </c>
      <c r="AU590" s="217" t="s">
        <v>76</v>
      </c>
      <c r="AY590" s="17" t="s">
        <v>266</v>
      </c>
      <c r="BE590" s="218">
        <f>IF(N590="základní",J590,0)</f>
        <v>0</v>
      </c>
      <c r="BF590" s="218">
        <f>IF(N590="snížená",J590,0)</f>
        <v>0</v>
      </c>
      <c r="BG590" s="218">
        <f>IF(N590="zákl. přenesená",J590,0)</f>
        <v>0</v>
      </c>
      <c r="BH590" s="218">
        <f>IF(N590="sníž. přenesená",J590,0)</f>
        <v>0</v>
      </c>
      <c r="BI590" s="218">
        <f>IF(N590="nulová",J590,0)</f>
        <v>0</v>
      </c>
      <c r="BJ590" s="17" t="s">
        <v>76</v>
      </c>
      <c r="BK590" s="218">
        <f>ROUND(I590*H590,2)</f>
        <v>0</v>
      </c>
      <c r="BL590" s="17" t="s">
        <v>265</v>
      </c>
      <c r="BM590" s="217" t="s">
        <v>1512</v>
      </c>
    </row>
    <row r="591" s="2" customFormat="1">
      <c r="A591" s="38"/>
      <c r="B591" s="39"/>
      <c r="C591" s="40"/>
      <c r="D591" s="219" t="s">
        <v>273</v>
      </c>
      <c r="E591" s="40"/>
      <c r="F591" s="220" t="s">
        <v>1513</v>
      </c>
      <c r="G591" s="40"/>
      <c r="H591" s="40"/>
      <c r="I591" s="221"/>
      <c r="J591" s="40"/>
      <c r="K591" s="40"/>
      <c r="L591" s="44"/>
      <c r="M591" s="222"/>
      <c r="N591" s="223"/>
      <c r="O591" s="84"/>
      <c r="P591" s="84"/>
      <c r="Q591" s="84"/>
      <c r="R591" s="84"/>
      <c r="S591" s="84"/>
      <c r="T591" s="85"/>
      <c r="U591" s="38"/>
      <c r="V591" s="38"/>
      <c r="W591" s="38"/>
      <c r="X591" s="38"/>
      <c r="Y591" s="38"/>
      <c r="Z591" s="38"/>
      <c r="AA591" s="38"/>
      <c r="AB591" s="38"/>
      <c r="AC591" s="38"/>
      <c r="AD591" s="38"/>
      <c r="AE591" s="38"/>
      <c r="AT591" s="17" t="s">
        <v>273</v>
      </c>
      <c r="AU591" s="17" t="s">
        <v>76</v>
      </c>
    </row>
    <row r="592" s="11" customFormat="1" ht="25.92" customHeight="1">
      <c r="A592" s="11"/>
      <c r="B592" s="192"/>
      <c r="C592" s="193"/>
      <c r="D592" s="194" t="s">
        <v>68</v>
      </c>
      <c r="E592" s="195" t="s">
        <v>343</v>
      </c>
      <c r="F592" s="195" t="s">
        <v>344</v>
      </c>
      <c r="G592" s="193"/>
      <c r="H592" s="193"/>
      <c r="I592" s="196"/>
      <c r="J592" s="197">
        <f>BK592</f>
        <v>0</v>
      </c>
      <c r="K592" s="193"/>
      <c r="L592" s="198"/>
      <c r="M592" s="199"/>
      <c r="N592" s="200"/>
      <c r="O592" s="200"/>
      <c r="P592" s="201">
        <f>SUM(P593:P627)</f>
        <v>0</v>
      </c>
      <c r="Q592" s="200"/>
      <c r="R592" s="201">
        <f>SUM(R593:R627)</f>
        <v>0</v>
      </c>
      <c r="S592" s="200"/>
      <c r="T592" s="202">
        <f>SUM(T593:T627)</f>
        <v>0</v>
      </c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R592" s="203" t="s">
        <v>265</v>
      </c>
      <c r="AT592" s="204" t="s">
        <v>68</v>
      </c>
      <c r="AU592" s="204" t="s">
        <v>69</v>
      </c>
      <c r="AY592" s="203" t="s">
        <v>266</v>
      </c>
      <c r="BK592" s="205">
        <f>SUM(BK593:BK627)</f>
        <v>0</v>
      </c>
    </row>
    <row r="593" s="2" customFormat="1" ht="24.15" customHeight="1">
      <c r="A593" s="38"/>
      <c r="B593" s="39"/>
      <c r="C593" s="206" t="s">
        <v>1514</v>
      </c>
      <c r="D593" s="206" t="s">
        <v>267</v>
      </c>
      <c r="E593" s="207" t="s">
        <v>1515</v>
      </c>
      <c r="F593" s="208" t="s">
        <v>1516</v>
      </c>
      <c r="G593" s="209" t="s">
        <v>302</v>
      </c>
      <c r="H593" s="210">
        <v>2690.8220000000001</v>
      </c>
      <c r="I593" s="211"/>
      <c r="J593" s="212">
        <f>ROUND(I593*H593,2)</f>
        <v>0</v>
      </c>
      <c r="K593" s="208" t="s">
        <v>271</v>
      </c>
      <c r="L593" s="44"/>
      <c r="M593" s="213" t="s">
        <v>19</v>
      </c>
      <c r="N593" s="214" t="s">
        <v>40</v>
      </c>
      <c r="O593" s="84"/>
      <c r="P593" s="215">
        <f>O593*H593</f>
        <v>0</v>
      </c>
      <c r="Q593" s="215">
        <v>0</v>
      </c>
      <c r="R593" s="215">
        <f>Q593*H593</f>
        <v>0</v>
      </c>
      <c r="S593" s="215">
        <v>0</v>
      </c>
      <c r="T593" s="216">
        <f>S593*H593</f>
        <v>0</v>
      </c>
      <c r="U593" s="38"/>
      <c r="V593" s="38"/>
      <c r="W593" s="38"/>
      <c r="X593" s="38"/>
      <c r="Y593" s="38"/>
      <c r="Z593" s="38"/>
      <c r="AA593" s="38"/>
      <c r="AB593" s="38"/>
      <c r="AC593" s="38"/>
      <c r="AD593" s="38"/>
      <c r="AE593" s="38"/>
      <c r="AR593" s="217" t="s">
        <v>265</v>
      </c>
      <c r="AT593" s="217" t="s">
        <v>267</v>
      </c>
      <c r="AU593" s="217" t="s">
        <v>76</v>
      </c>
      <c r="AY593" s="17" t="s">
        <v>266</v>
      </c>
      <c r="BE593" s="218">
        <f>IF(N593="základní",J593,0)</f>
        <v>0</v>
      </c>
      <c r="BF593" s="218">
        <f>IF(N593="snížená",J593,0)</f>
        <v>0</v>
      </c>
      <c r="BG593" s="218">
        <f>IF(N593="zákl. přenesená",J593,0)</f>
        <v>0</v>
      </c>
      <c r="BH593" s="218">
        <f>IF(N593="sníž. přenesená",J593,0)</f>
        <v>0</v>
      </c>
      <c r="BI593" s="218">
        <f>IF(N593="nulová",J593,0)</f>
        <v>0</v>
      </c>
      <c r="BJ593" s="17" t="s">
        <v>76</v>
      </c>
      <c r="BK593" s="218">
        <f>ROUND(I593*H593,2)</f>
        <v>0</v>
      </c>
      <c r="BL593" s="17" t="s">
        <v>265</v>
      </c>
      <c r="BM593" s="217" t="s">
        <v>1517</v>
      </c>
    </row>
    <row r="594" s="2" customFormat="1">
      <c r="A594" s="38"/>
      <c r="B594" s="39"/>
      <c r="C594" s="40"/>
      <c r="D594" s="219" t="s">
        <v>273</v>
      </c>
      <c r="E594" s="40"/>
      <c r="F594" s="220" t="s">
        <v>1518</v>
      </c>
      <c r="G594" s="40"/>
      <c r="H594" s="40"/>
      <c r="I594" s="221"/>
      <c r="J594" s="40"/>
      <c r="K594" s="40"/>
      <c r="L594" s="44"/>
      <c r="M594" s="222"/>
      <c r="N594" s="223"/>
      <c r="O594" s="84"/>
      <c r="P594" s="84"/>
      <c r="Q594" s="84"/>
      <c r="R594" s="84"/>
      <c r="S594" s="84"/>
      <c r="T594" s="85"/>
      <c r="U594" s="38"/>
      <c r="V594" s="38"/>
      <c r="W594" s="38"/>
      <c r="X594" s="38"/>
      <c r="Y594" s="38"/>
      <c r="Z594" s="38"/>
      <c r="AA594" s="38"/>
      <c r="AB594" s="38"/>
      <c r="AC594" s="38"/>
      <c r="AD594" s="38"/>
      <c r="AE594" s="38"/>
      <c r="AT594" s="17" t="s">
        <v>273</v>
      </c>
      <c r="AU594" s="17" t="s">
        <v>76</v>
      </c>
    </row>
    <row r="595" s="13" customFormat="1">
      <c r="A595" s="13"/>
      <c r="B595" s="251"/>
      <c r="C595" s="252"/>
      <c r="D595" s="226" t="s">
        <v>275</v>
      </c>
      <c r="E595" s="253" t="s">
        <v>19</v>
      </c>
      <c r="F595" s="254" t="s">
        <v>1519</v>
      </c>
      <c r="G595" s="252"/>
      <c r="H595" s="253" t="s">
        <v>19</v>
      </c>
      <c r="I595" s="255"/>
      <c r="J595" s="252"/>
      <c r="K595" s="252"/>
      <c r="L595" s="256"/>
      <c r="M595" s="257"/>
      <c r="N595" s="258"/>
      <c r="O595" s="258"/>
      <c r="P595" s="258"/>
      <c r="Q595" s="258"/>
      <c r="R595" s="258"/>
      <c r="S595" s="258"/>
      <c r="T595" s="259"/>
      <c r="U595" s="13"/>
      <c r="V595" s="13"/>
      <c r="W595" s="13"/>
      <c r="X595" s="13"/>
      <c r="Y595" s="13"/>
      <c r="Z595" s="13"/>
      <c r="AA595" s="13"/>
      <c r="AB595" s="13"/>
      <c r="AC595" s="13"/>
      <c r="AD595" s="13"/>
      <c r="AE595" s="13"/>
      <c r="AT595" s="260" t="s">
        <v>275</v>
      </c>
      <c r="AU595" s="260" t="s">
        <v>76</v>
      </c>
      <c r="AV595" s="13" t="s">
        <v>76</v>
      </c>
      <c r="AW595" s="13" t="s">
        <v>31</v>
      </c>
      <c r="AX595" s="13" t="s">
        <v>69</v>
      </c>
      <c r="AY595" s="260" t="s">
        <v>266</v>
      </c>
    </row>
    <row r="596" s="12" customFormat="1">
      <c r="A596" s="12"/>
      <c r="B596" s="224"/>
      <c r="C596" s="225"/>
      <c r="D596" s="226" t="s">
        <v>275</v>
      </c>
      <c r="E596" s="227" t="s">
        <v>1520</v>
      </c>
      <c r="F596" s="228" t="s">
        <v>1521</v>
      </c>
      <c r="G596" s="225"/>
      <c r="H596" s="229">
        <v>165.65299999999999</v>
      </c>
      <c r="I596" s="230"/>
      <c r="J596" s="225"/>
      <c r="K596" s="225"/>
      <c r="L596" s="231"/>
      <c r="M596" s="236"/>
      <c r="N596" s="237"/>
      <c r="O596" s="237"/>
      <c r="P596" s="237"/>
      <c r="Q596" s="237"/>
      <c r="R596" s="237"/>
      <c r="S596" s="237"/>
      <c r="T596" s="238"/>
      <c r="U596" s="12"/>
      <c r="V596" s="12"/>
      <c r="W596" s="12"/>
      <c r="X596" s="12"/>
      <c r="Y596" s="12"/>
      <c r="Z596" s="12"/>
      <c r="AA596" s="12"/>
      <c r="AB596" s="12"/>
      <c r="AC596" s="12"/>
      <c r="AD596" s="12"/>
      <c r="AE596" s="12"/>
      <c r="AT596" s="235" t="s">
        <v>275</v>
      </c>
      <c r="AU596" s="235" t="s">
        <v>76</v>
      </c>
      <c r="AV596" s="12" t="s">
        <v>78</v>
      </c>
      <c r="AW596" s="12" t="s">
        <v>31</v>
      </c>
      <c r="AX596" s="12" t="s">
        <v>69</v>
      </c>
      <c r="AY596" s="235" t="s">
        <v>266</v>
      </c>
    </row>
    <row r="597" s="12" customFormat="1">
      <c r="A597" s="12"/>
      <c r="B597" s="224"/>
      <c r="C597" s="225"/>
      <c r="D597" s="226" t="s">
        <v>275</v>
      </c>
      <c r="E597" s="227" t="s">
        <v>460</v>
      </c>
      <c r="F597" s="228" t="s">
        <v>1522</v>
      </c>
      <c r="G597" s="225"/>
      <c r="H597" s="229">
        <v>40.776000000000003</v>
      </c>
      <c r="I597" s="230"/>
      <c r="J597" s="225"/>
      <c r="K597" s="225"/>
      <c r="L597" s="231"/>
      <c r="M597" s="236"/>
      <c r="N597" s="237"/>
      <c r="O597" s="237"/>
      <c r="P597" s="237"/>
      <c r="Q597" s="237"/>
      <c r="R597" s="237"/>
      <c r="S597" s="237"/>
      <c r="T597" s="238"/>
      <c r="U597" s="12"/>
      <c r="V597" s="12"/>
      <c r="W597" s="12"/>
      <c r="X597" s="12"/>
      <c r="Y597" s="12"/>
      <c r="Z597" s="12"/>
      <c r="AA597" s="12"/>
      <c r="AB597" s="12"/>
      <c r="AC597" s="12"/>
      <c r="AD597" s="12"/>
      <c r="AE597" s="12"/>
      <c r="AT597" s="235" t="s">
        <v>275</v>
      </c>
      <c r="AU597" s="235" t="s">
        <v>76</v>
      </c>
      <c r="AV597" s="12" t="s">
        <v>78</v>
      </c>
      <c r="AW597" s="12" t="s">
        <v>31</v>
      </c>
      <c r="AX597" s="12" t="s">
        <v>69</v>
      </c>
      <c r="AY597" s="235" t="s">
        <v>266</v>
      </c>
    </row>
    <row r="598" s="13" customFormat="1">
      <c r="A598" s="13"/>
      <c r="B598" s="251"/>
      <c r="C598" s="252"/>
      <c r="D598" s="226" t="s">
        <v>275</v>
      </c>
      <c r="E598" s="253" t="s">
        <v>19</v>
      </c>
      <c r="F598" s="254" t="s">
        <v>1523</v>
      </c>
      <c r="G598" s="252"/>
      <c r="H598" s="253" t="s">
        <v>19</v>
      </c>
      <c r="I598" s="255"/>
      <c r="J598" s="252"/>
      <c r="K598" s="252"/>
      <c r="L598" s="256"/>
      <c r="M598" s="257"/>
      <c r="N598" s="258"/>
      <c r="O598" s="258"/>
      <c r="P598" s="258"/>
      <c r="Q598" s="258"/>
      <c r="R598" s="258"/>
      <c r="S598" s="258"/>
      <c r="T598" s="259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  <c r="AT598" s="260" t="s">
        <v>275</v>
      </c>
      <c r="AU598" s="260" t="s">
        <v>76</v>
      </c>
      <c r="AV598" s="13" t="s">
        <v>76</v>
      </c>
      <c r="AW598" s="13" t="s">
        <v>31</v>
      </c>
      <c r="AX598" s="13" t="s">
        <v>69</v>
      </c>
      <c r="AY598" s="260" t="s">
        <v>266</v>
      </c>
    </row>
    <row r="599" s="12" customFormat="1">
      <c r="A599" s="12"/>
      <c r="B599" s="224"/>
      <c r="C599" s="225"/>
      <c r="D599" s="226" t="s">
        <v>275</v>
      </c>
      <c r="E599" s="227" t="s">
        <v>462</v>
      </c>
      <c r="F599" s="228" t="s">
        <v>1524</v>
      </c>
      <c r="G599" s="225"/>
      <c r="H599" s="229">
        <v>302.15600000000001</v>
      </c>
      <c r="I599" s="230"/>
      <c r="J599" s="225"/>
      <c r="K599" s="225"/>
      <c r="L599" s="231"/>
      <c r="M599" s="236"/>
      <c r="N599" s="237"/>
      <c r="O599" s="237"/>
      <c r="P599" s="237"/>
      <c r="Q599" s="237"/>
      <c r="R599" s="237"/>
      <c r="S599" s="237"/>
      <c r="T599" s="238"/>
      <c r="U599" s="12"/>
      <c r="V599" s="12"/>
      <c r="W599" s="12"/>
      <c r="X599" s="12"/>
      <c r="Y599" s="12"/>
      <c r="Z599" s="12"/>
      <c r="AA599" s="12"/>
      <c r="AB599" s="12"/>
      <c r="AC599" s="12"/>
      <c r="AD599" s="12"/>
      <c r="AE599" s="12"/>
      <c r="AT599" s="235" t="s">
        <v>275</v>
      </c>
      <c r="AU599" s="235" t="s">
        <v>76</v>
      </c>
      <c r="AV599" s="12" t="s">
        <v>78</v>
      </c>
      <c r="AW599" s="12" t="s">
        <v>31</v>
      </c>
      <c r="AX599" s="12" t="s">
        <v>69</v>
      </c>
      <c r="AY599" s="235" t="s">
        <v>266</v>
      </c>
    </row>
    <row r="600" s="12" customFormat="1">
      <c r="A600" s="12"/>
      <c r="B600" s="224"/>
      <c r="C600" s="225"/>
      <c r="D600" s="226" t="s">
        <v>275</v>
      </c>
      <c r="E600" s="227" t="s">
        <v>464</v>
      </c>
      <c r="F600" s="228" t="s">
        <v>1525</v>
      </c>
      <c r="G600" s="225"/>
      <c r="H600" s="229">
        <v>2182.2370000000001</v>
      </c>
      <c r="I600" s="230"/>
      <c r="J600" s="225"/>
      <c r="K600" s="225"/>
      <c r="L600" s="231"/>
      <c r="M600" s="236"/>
      <c r="N600" s="237"/>
      <c r="O600" s="237"/>
      <c r="P600" s="237"/>
      <c r="Q600" s="237"/>
      <c r="R600" s="237"/>
      <c r="S600" s="237"/>
      <c r="T600" s="238"/>
      <c r="U600" s="12"/>
      <c r="V600" s="12"/>
      <c r="W600" s="12"/>
      <c r="X600" s="12"/>
      <c r="Y600" s="12"/>
      <c r="Z600" s="12"/>
      <c r="AA600" s="12"/>
      <c r="AB600" s="12"/>
      <c r="AC600" s="12"/>
      <c r="AD600" s="12"/>
      <c r="AE600" s="12"/>
      <c r="AT600" s="235" t="s">
        <v>275</v>
      </c>
      <c r="AU600" s="235" t="s">
        <v>76</v>
      </c>
      <c r="AV600" s="12" t="s">
        <v>78</v>
      </c>
      <c r="AW600" s="12" t="s">
        <v>31</v>
      </c>
      <c r="AX600" s="12" t="s">
        <v>69</v>
      </c>
      <c r="AY600" s="235" t="s">
        <v>266</v>
      </c>
    </row>
    <row r="601" s="12" customFormat="1">
      <c r="A601" s="12"/>
      <c r="B601" s="224"/>
      <c r="C601" s="225"/>
      <c r="D601" s="226" t="s">
        <v>275</v>
      </c>
      <c r="E601" s="227" t="s">
        <v>1526</v>
      </c>
      <c r="F601" s="228" t="s">
        <v>1527</v>
      </c>
      <c r="G601" s="225"/>
      <c r="H601" s="229">
        <v>2690.8220000000001</v>
      </c>
      <c r="I601" s="230"/>
      <c r="J601" s="225"/>
      <c r="K601" s="225"/>
      <c r="L601" s="231"/>
      <c r="M601" s="236"/>
      <c r="N601" s="237"/>
      <c r="O601" s="237"/>
      <c r="P601" s="237"/>
      <c r="Q601" s="237"/>
      <c r="R601" s="237"/>
      <c r="S601" s="237"/>
      <c r="T601" s="238"/>
      <c r="U601" s="12"/>
      <c r="V601" s="12"/>
      <c r="W601" s="12"/>
      <c r="X601" s="12"/>
      <c r="Y601" s="12"/>
      <c r="Z601" s="12"/>
      <c r="AA601" s="12"/>
      <c r="AB601" s="12"/>
      <c r="AC601" s="12"/>
      <c r="AD601" s="12"/>
      <c r="AE601" s="12"/>
      <c r="AT601" s="235" t="s">
        <v>275</v>
      </c>
      <c r="AU601" s="235" t="s">
        <v>76</v>
      </c>
      <c r="AV601" s="12" t="s">
        <v>78</v>
      </c>
      <c r="AW601" s="12" t="s">
        <v>31</v>
      </c>
      <c r="AX601" s="12" t="s">
        <v>76</v>
      </c>
      <c r="AY601" s="235" t="s">
        <v>266</v>
      </c>
    </row>
    <row r="602" s="2" customFormat="1" ht="24.15" customHeight="1">
      <c r="A602" s="38"/>
      <c r="B602" s="39"/>
      <c r="C602" s="206" t="s">
        <v>1528</v>
      </c>
      <c r="D602" s="206" t="s">
        <v>267</v>
      </c>
      <c r="E602" s="207" t="s">
        <v>1529</v>
      </c>
      <c r="F602" s="208" t="s">
        <v>1530</v>
      </c>
      <c r="G602" s="209" t="s">
        <v>302</v>
      </c>
      <c r="H602" s="210">
        <v>24217.395</v>
      </c>
      <c r="I602" s="211"/>
      <c r="J602" s="212">
        <f>ROUND(I602*H602,2)</f>
        <v>0</v>
      </c>
      <c r="K602" s="208" t="s">
        <v>271</v>
      </c>
      <c r="L602" s="44"/>
      <c r="M602" s="213" t="s">
        <v>19</v>
      </c>
      <c r="N602" s="214" t="s">
        <v>40</v>
      </c>
      <c r="O602" s="84"/>
      <c r="P602" s="215">
        <f>O602*H602</f>
        <v>0</v>
      </c>
      <c r="Q602" s="215">
        <v>0</v>
      </c>
      <c r="R602" s="215">
        <f>Q602*H602</f>
        <v>0</v>
      </c>
      <c r="S602" s="215">
        <v>0</v>
      </c>
      <c r="T602" s="216">
        <f>S602*H602</f>
        <v>0</v>
      </c>
      <c r="U602" s="38"/>
      <c r="V602" s="38"/>
      <c r="W602" s="38"/>
      <c r="X602" s="38"/>
      <c r="Y602" s="38"/>
      <c r="Z602" s="38"/>
      <c r="AA602" s="38"/>
      <c r="AB602" s="38"/>
      <c r="AC602" s="38"/>
      <c r="AD602" s="38"/>
      <c r="AE602" s="38"/>
      <c r="AR602" s="217" t="s">
        <v>265</v>
      </c>
      <c r="AT602" s="217" t="s">
        <v>267</v>
      </c>
      <c r="AU602" s="217" t="s">
        <v>76</v>
      </c>
      <c r="AY602" s="17" t="s">
        <v>266</v>
      </c>
      <c r="BE602" s="218">
        <f>IF(N602="základní",J602,0)</f>
        <v>0</v>
      </c>
      <c r="BF602" s="218">
        <f>IF(N602="snížená",J602,0)</f>
        <v>0</v>
      </c>
      <c r="BG602" s="218">
        <f>IF(N602="zákl. přenesená",J602,0)</f>
        <v>0</v>
      </c>
      <c r="BH602" s="218">
        <f>IF(N602="sníž. přenesená",J602,0)</f>
        <v>0</v>
      </c>
      <c r="BI602" s="218">
        <f>IF(N602="nulová",J602,0)</f>
        <v>0</v>
      </c>
      <c r="BJ602" s="17" t="s">
        <v>76</v>
      </c>
      <c r="BK602" s="218">
        <f>ROUND(I602*H602,2)</f>
        <v>0</v>
      </c>
      <c r="BL602" s="17" t="s">
        <v>265</v>
      </c>
      <c r="BM602" s="217" t="s">
        <v>1531</v>
      </c>
    </row>
    <row r="603" s="2" customFormat="1">
      <c r="A603" s="38"/>
      <c r="B603" s="39"/>
      <c r="C603" s="40"/>
      <c r="D603" s="219" t="s">
        <v>273</v>
      </c>
      <c r="E603" s="40"/>
      <c r="F603" s="220" t="s">
        <v>1532</v>
      </c>
      <c r="G603" s="40"/>
      <c r="H603" s="40"/>
      <c r="I603" s="221"/>
      <c r="J603" s="40"/>
      <c r="K603" s="40"/>
      <c r="L603" s="44"/>
      <c r="M603" s="222"/>
      <c r="N603" s="223"/>
      <c r="O603" s="84"/>
      <c r="P603" s="84"/>
      <c r="Q603" s="84"/>
      <c r="R603" s="84"/>
      <c r="S603" s="84"/>
      <c r="T603" s="85"/>
      <c r="U603" s="38"/>
      <c r="V603" s="38"/>
      <c r="W603" s="38"/>
      <c r="X603" s="38"/>
      <c r="Y603" s="38"/>
      <c r="Z603" s="38"/>
      <c r="AA603" s="38"/>
      <c r="AB603" s="38"/>
      <c r="AC603" s="38"/>
      <c r="AD603" s="38"/>
      <c r="AE603" s="38"/>
      <c r="AT603" s="17" t="s">
        <v>273</v>
      </c>
      <c r="AU603" s="17" t="s">
        <v>76</v>
      </c>
    </row>
    <row r="604" s="13" customFormat="1">
      <c r="A604" s="13"/>
      <c r="B604" s="251"/>
      <c r="C604" s="252"/>
      <c r="D604" s="226" t="s">
        <v>275</v>
      </c>
      <c r="E604" s="253" t="s">
        <v>19</v>
      </c>
      <c r="F604" s="254" t="s">
        <v>1533</v>
      </c>
      <c r="G604" s="252"/>
      <c r="H604" s="253" t="s">
        <v>19</v>
      </c>
      <c r="I604" s="255"/>
      <c r="J604" s="252"/>
      <c r="K604" s="252"/>
      <c r="L604" s="256"/>
      <c r="M604" s="257"/>
      <c r="N604" s="258"/>
      <c r="O604" s="258"/>
      <c r="P604" s="258"/>
      <c r="Q604" s="258"/>
      <c r="R604" s="258"/>
      <c r="S604" s="258"/>
      <c r="T604" s="259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  <c r="AT604" s="260" t="s">
        <v>275</v>
      </c>
      <c r="AU604" s="260" t="s">
        <v>76</v>
      </c>
      <c r="AV604" s="13" t="s">
        <v>76</v>
      </c>
      <c r="AW604" s="13" t="s">
        <v>31</v>
      </c>
      <c r="AX604" s="13" t="s">
        <v>69</v>
      </c>
      <c r="AY604" s="260" t="s">
        <v>266</v>
      </c>
    </row>
    <row r="605" s="12" customFormat="1">
      <c r="A605" s="12"/>
      <c r="B605" s="224"/>
      <c r="C605" s="225"/>
      <c r="D605" s="226" t="s">
        <v>275</v>
      </c>
      <c r="E605" s="227" t="s">
        <v>1534</v>
      </c>
      <c r="F605" s="228" t="s">
        <v>1535</v>
      </c>
      <c r="G605" s="225"/>
      <c r="H605" s="229">
        <v>1490.8730000000001</v>
      </c>
      <c r="I605" s="230"/>
      <c r="J605" s="225"/>
      <c r="K605" s="225"/>
      <c r="L605" s="231"/>
      <c r="M605" s="236"/>
      <c r="N605" s="237"/>
      <c r="O605" s="237"/>
      <c r="P605" s="237"/>
      <c r="Q605" s="237"/>
      <c r="R605" s="237"/>
      <c r="S605" s="237"/>
      <c r="T605" s="238"/>
      <c r="U605" s="12"/>
      <c r="V605" s="12"/>
      <c r="W605" s="12"/>
      <c r="X605" s="12"/>
      <c r="Y605" s="12"/>
      <c r="Z605" s="12"/>
      <c r="AA605" s="12"/>
      <c r="AB605" s="12"/>
      <c r="AC605" s="12"/>
      <c r="AD605" s="12"/>
      <c r="AE605" s="12"/>
      <c r="AT605" s="235" t="s">
        <v>275</v>
      </c>
      <c r="AU605" s="235" t="s">
        <v>76</v>
      </c>
      <c r="AV605" s="12" t="s">
        <v>78</v>
      </c>
      <c r="AW605" s="12" t="s">
        <v>31</v>
      </c>
      <c r="AX605" s="12" t="s">
        <v>69</v>
      </c>
      <c r="AY605" s="235" t="s">
        <v>266</v>
      </c>
    </row>
    <row r="606" s="12" customFormat="1">
      <c r="A606" s="12"/>
      <c r="B606" s="224"/>
      <c r="C606" s="225"/>
      <c r="D606" s="226" t="s">
        <v>275</v>
      </c>
      <c r="E606" s="227" t="s">
        <v>466</v>
      </c>
      <c r="F606" s="228" t="s">
        <v>1536</v>
      </c>
      <c r="G606" s="225"/>
      <c r="H606" s="229">
        <v>366.98399999999998</v>
      </c>
      <c r="I606" s="230"/>
      <c r="J606" s="225"/>
      <c r="K606" s="225"/>
      <c r="L606" s="231"/>
      <c r="M606" s="236"/>
      <c r="N606" s="237"/>
      <c r="O606" s="237"/>
      <c r="P606" s="237"/>
      <c r="Q606" s="237"/>
      <c r="R606" s="237"/>
      <c r="S606" s="237"/>
      <c r="T606" s="238"/>
      <c r="U606" s="12"/>
      <c r="V606" s="12"/>
      <c r="W606" s="12"/>
      <c r="X606" s="12"/>
      <c r="Y606" s="12"/>
      <c r="Z606" s="12"/>
      <c r="AA606" s="12"/>
      <c r="AB606" s="12"/>
      <c r="AC606" s="12"/>
      <c r="AD606" s="12"/>
      <c r="AE606" s="12"/>
      <c r="AT606" s="235" t="s">
        <v>275</v>
      </c>
      <c r="AU606" s="235" t="s">
        <v>76</v>
      </c>
      <c r="AV606" s="12" t="s">
        <v>78</v>
      </c>
      <c r="AW606" s="12" t="s">
        <v>31</v>
      </c>
      <c r="AX606" s="12" t="s">
        <v>69</v>
      </c>
      <c r="AY606" s="235" t="s">
        <v>266</v>
      </c>
    </row>
    <row r="607" s="13" customFormat="1">
      <c r="A607" s="13"/>
      <c r="B607" s="251"/>
      <c r="C607" s="252"/>
      <c r="D607" s="226" t="s">
        <v>275</v>
      </c>
      <c r="E607" s="253" t="s">
        <v>19</v>
      </c>
      <c r="F607" s="254" t="s">
        <v>1523</v>
      </c>
      <c r="G607" s="252"/>
      <c r="H607" s="253" t="s">
        <v>19</v>
      </c>
      <c r="I607" s="255"/>
      <c r="J607" s="252"/>
      <c r="K607" s="252"/>
      <c r="L607" s="256"/>
      <c r="M607" s="257"/>
      <c r="N607" s="258"/>
      <c r="O607" s="258"/>
      <c r="P607" s="258"/>
      <c r="Q607" s="258"/>
      <c r="R607" s="258"/>
      <c r="S607" s="258"/>
      <c r="T607" s="259"/>
      <c r="U607" s="13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  <c r="AT607" s="260" t="s">
        <v>275</v>
      </c>
      <c r="AU607" s="260" t="s">
        <v>76</v>
      </c>
      <c r="AV607" s="13" t="s">
        <v>76</v>
      </c>
      <c r="AW607" s="13" t="s">
        <v>31</v>
      </c>
      <c r="AX607" s="13" t="s">
        <v>69</v>
      </c>
      <c r="AY607" s="260" t="s">
        <v>266</v>
      </c>
    </row>
    <row r="608" s="12" customFormat="1">
      <c r="A608" s="12"/>
      <c r="B608" s="224"/>
      <c r="C608" s="225"/>
      <c r="D608" s="226" t="s">
        <v>275</v>
      </c>
      <c r="E608" s="227" t="s">
        <v>468</v>
      </c>
      <c r="F608" s="228" t="s">
        <v>1537</v>
      </c>
      <c r="G608" s="225"/>
      <c r="H608" s="229">
        <v>2719.4029999999998</v>
      </c>
      <c r="I608" s="230"/>
      <c r="J608" s="225"/>
      <c r="K608" s="225"/>
      <c r="L608" s="231"/>
      <c r="M608" s="236"/>
      <c r="N608" s="237"/>
      <c r="O608" s="237"/>
      <c r="P608" s="237"/>
      <c r="Q608" s="237"/>
      <c r="R608" s="237"/>
      <c r="S608" s="237"/>
      <c r="T608" s="238"/>
      <c r="U608" s="12"/>
      <c r="V608" s="12"/>
      <c r="W608" s="12"/>
      <c r="X608" s="12"/>
      <c r="Y608" s="12"/>
      <c r="Z608" s="12"/>
      <c r="AA608" s="12"/>
      <c r="AB608" s="12"/>
      <c r="AC608" s="12"/>
      <c r="AD608" s="12"/>
      <c r="AE608" s="12"/>
      <c r="AT608" s="235" t="s">
        <v>275</v>
      </c>
      <c r="AU608" s="235" t="s">
        <v>76</v>
      </c>
      <c r="AV608" s="12" t="s">
        <v>78</v>
      </c>
      <c r="AW608" s="12" t="s">
        <v>31</v>
      </c>
      <c r="AX608" s="12" t="s">
        <v>69</v>
      </c>
      <c r="AY608" s="235" t="s">
        <v>266</v>
      </c>
    </row>
    <row r="609" s="12" customFormat="1">
      <c r="A609" s="12"/>
      <c r="B609" s="224"/>
      <c r="C609" s="225"/>
      <c r="D609" s="226" t="s">
        <v>275</v>
      </c>
      <c r="E609" s="227" t="s">
        <v>470</v>
      </c>
      <c r="F609" s="228" t="s">
        <v>1538</v>
      </c>
      <c r="G609" s="225"/>
      <c r="H609" s="229">
        <v>19640.134999999998</v>
      </c>
      <c r="I609" s="230"/>
      <c r="J609" s="225"/>
      <c r="K609" s="225"/>
      <c r="L609" s="231"/>
      <c r="M609" s="236"/>
      <c r="N609" s="237"/>
      <c r="O609" s="237"/>
      <c r="P609" s="237"/>
      <c r="Q609" s="237"/>
      <c r="R609" s="237"/>
      <c r="S609" s="237"/>
      <c r="T609" s="238"/>
      <c r="U609" s="12"/>
      <c r="V609" s="12"/>
      <c r="W609" s="12"/>
      <c r="X609" s="12"/>
      <c r="Y609" s="12"/>
      <c r="Z609" s="12"/>
      <c r="AA609" s="12"/>
      <c r="AB609" s="12"/>
      <c r="AC609" s="12"/>
      <c r="AD609" s="12"/>
      <c r="AE609" s="12"/>
      <c r="AT609" s="235" t="s">
        <v>275</v>
      </c>
      <c r="AU609" s="235" t="s">
        <v>76</v>
      </c>
      <c r="AV609" s="12" t="s">
        <v>78</v>
      </c>
      <c r="AW609" s="12" t="s">
        <v>31</v>
      </c>
      <c r="AX609" s="12" t="s">
        <v>69</v>
      </c>
      <c r="AY609" s="235" t="s">
        <v>266</v>
      </c>
    </row>
    <row r="610" s="12" customFormat="1">
      <c r="A610" s="12"/>
      <c r="B610" s="224"/>
      <c r="C610" s="225"/>
      <c r="D610" s="226" t="s">
        <v>275</v>
      </c>
      <c r="E610" s="227" t="s">
        <v>1539</v>
      </c>
      <c r="F610" s="228" t="s">
        <v>1540</v>
      </c>
      <c r="G610" s="225"/>
      <c r="H610" s="229">
        <v>24217.395</v>
      </c>
      <c r="I610" s="230"/>
      <c r="J610" s="225"/>
      <c r="K610" s="225"/>
      <c r="L610" s="231"/>
      <c r="M610" s="236"/>
      <c r="N610" s="237"/>
      <c r="O610" s="237"/>
      <c r="P610" s="237"/>
      <c r="Q610" s="237"/>
      <c r="R610" s="237"/>
      <c r="S610" s="237"/>
      <c r="T610" s="238"/>
      <c r="U610" s="12"/>
      <c r="V610" s="12"/>
      <c r="W610" s="12"/>
      <c r="X610" s="12"/>
      <c r="Y610" s="12"/>
      <c r="Z610" s="12"/>
      <c r="AA610" s="12"/>
      <c r="AB610" s="12"/>
      <c r="AC610" s="12"/>
      <c r="AD610" s="12"/>
      <c r="AE610" s="12"/>
      <c r="AT610" s="235" t="s">
        <v>275</v>
      </c>
      <c r="AU610" s="235" t="s">
        <v>76</v>
      </c>
      <c r="AV610" s="12" t="s">
        <v>78</v>
      </c>
      <c r="AW610" s="12" t="s">
        <v>31</v>
      </c>
      <c r="AX610" s="12" t="s">
        <v>76</v>
      </c>
      <c r="AY610" s="235" t="s">
        <v>266</v>
      </c>
    </row>
    <row r="611" s="2" customFormat="1" ht="16.5" customHeight="1">
      <c r="A611" s="38"/>
      <c r="B611" s="39"/>
      <c r="C611" s="206" t="s">
        <v>1541</v>
      </c>
      <c r="D611" s="206" t="s">
        <v>267</v>
      </c>
      <c r="E611" s="207" t="s">
        <v>1542</v>
      </c>
      <c r="F611" s="208" t="s">
        <v>1543</v>
      </c>
      <c r="G611" s="209" t="s">
        <v>302</v>
      </c>
      <c r="H611" s="210">
        <v>206.429</v>
      </c>
      <c r="I611" s="211"/>
      <c r="J611" s="212">
        <f>ROUND(I611*H611,2)</f>
        <v>0</v>
      </c>
      <c r="K611" s="208" t="s">
        <v>271</v>
      </c>
      <c r="L611" s="44"/>
      <c r="M611" s="213" t="s">
        <v>19</v>
      </c>
      <c r="N611" s="214" t="s">
        <v>40</v>
      </c>
      <c r="O611" s="84"/>
      <c r="P611" s="215">
        <f>O611*H611</f>
        <v>0</v>
      </c>
      <c r="Q611" s="215">
        <v>0</v>
      </c>
      <c r="R611" s="215">
        <f>Q611*H611</f>
        <v>0</v>
      </c>
      <c r="S611" s="215">
        <v>0</v>
      </c>
      <c r="T611" s="216">
        <f>S611*H611</f>
        <v>0</v>
      </c>
      <c r="U611" s="38"/>
      <c r="V611" s="38"/>
      <c r="W611" s="38"/>
      <c r="X611" s="38"/>
      <c r="Y611" s="38"/>
      <c r="Z611" s="38"/>
      <c r="AA611" s="38"/>
      <c r="AB611" s="38"/>
      <c r="AC611" s="38"/>
      <c r="AD611" s="38"/>
      <c r="AE611" s="38"/>
      <c r="AR611" s="217" t="s">
        <v>265</v>
      </c>
      <c r="AT611" s="217" t="s">
        <v>267</v>
      </c>
      <c r="AU611" s="217" t="s">
        <v>76</v>
      </c>
      <c r="AY611" s="17" t="s">
        <v>266</v>
      </c>
      <c r="BE611" s="218">
        <f>IF(N611="základní",J611,0)</f>
        <v>0</v>
      </c>
      <c r="BF611" s="218">
        <f>IF(N611="snížená",J611,0)</f>
        <v>0</v>
      </c>
      <c r="BG611" s="218">
        <f>IF(N611="zákl. přenesená",J611,0)</f>
        <v>0</v>
      </c>
      <c r="BH611" s="218">
        <f>IF(N611="sníž. přenesená",J611,0)</f>
        <v>0</v>
      </c>
      <c r="BI611" s="218">
        <f>IF(N611="nulová",J611,0)</f>
        <v>0</v>
      </c>
      <c r="BJ611" s="17" t="s">
        <v>76</v>
      </c>
      <c r="BK611" s="218">
        <f>ROUND(I611*H611,2)</f>
        <v>0</v>
      </c>
      <c r="BL611" s="17" t="s">
        <v>265</v>
      </c>
      <c r="BM611" s="217" t="s">
        <v>1544</v>
      </c>
    </row>
    <row r="612" s="2" customFormat="1">
      <c r="A612" s="38"/>
      <c r="B612" s="39"/>
      <c r="C612" s="40"/>
      <c r="D612" s="219" t="s">
        <v>273</v>
      </c>
      <c r="E612" s="40"/>
      <c r="F612" s="220" t="s">
        <v>1545</v>
      </c>
      <c r="G612" s="40"/>
      <c r="H612" s="40"/>
      <c r="I612" s="221"/>
      <c r="J612" s="40"/>
      <c r="K612" s="40"/>
      <c r="L612" s="44"/>
      <c r="M612" s="222"/>
      <c r="N612" s="223"/>
      <c r="O612" s="84"/>
      <c r="P612" s="84"/>
      <c r="Q612" s="84"/>
      <c r="R612" s="84"/>
      <c r="S612" s="84"/>
      <c r="T612" s="85"/>
      <c r="U612" s="38"/>
      <c r="V612" s="38"/>
      <c r="W612" s="38"/>
      <c r="X612" s="38"/>
      <c r="Y612" s="38"/>
      <c r="Z612" s="38"/>
      <c r="AA612" s="38"/>
      <c r="AB612" s="38"/>
      <c r="AC612" s="38"/>
      <c r="AD612" s="38"/>
      <c r="AE612" s="38"/>
      <c r="AT612" s="17" t="s">
        <v>273</v>
      </c>
      <c r="AU612" s="17" t="s">
        <v>76</v>
      </c>
    </row>
    <row r="613" s="13" customFormat="1">
      <c r="A613" s="13"/>
      <c r="B613" s="251"/>
      <c r="C613" s="252"/>
      <c r="D613" s="226" t="s">
        <v>275</v>
      </c>
      <c r="E613" s="253" t="s">
        <v>19</v>
      </c>
      <c r="F613" s="254" t="s">
        <v>636</v>
      </c>
      <c r="G613" s="252"/>
      <c r="H613" s="253" t="s">
        <v>19</v>
      </c>
      <c r="I613" s="255"/>
      <c r="J613" s="252"/>
      <c r="K613" s="252"/>
      <c r="L613" s="256"/>
      <c r="M613" s="257"/>
      <c r="N613" s="258"/>
      <c r="O613" s="258"/>
      <c r="P613" s="258"/>
      <c r="Q613" s="258"/>
      <c r="R613" s="258"/>
      <c r="S613" s="258"/>
      <c r="T613" s="259"/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  <c r="AT613" s="260" t="s">
        <v>275</v>
      </c>
      <c r="AU613" s="260" t="s">
        <v>76</v>
      </c>
      <c r="AV613" s="13" t="s">
        <v>76</v>
      </c>
      <c r="AW613" s="13" t="s">
        <v>31</v>
      </c>
      <c r="AX613" s="13" t="s">
        <v>69</v>
      </c>
      <c r="AY613" s="260" t="s">
        <v>266</v>
      </c>
    </row>
    <row r="614" s="12" customFormat="1">
      <c r="A614" s="12"/>
      <c r="B614" s="224"/>
      <c r="C614" s="225"/>
      <c r="D614" s="226" t="s">
        <v>275</v>
      </c>
      <c r="E614" s="227" t="s">
        <v>1546</v>
      </c>
      <c r="F614" s="228" t="s">
        <v>1521</v>
      </c>
      <c r="G614" s="225"/>
      <c r="H614" s="229">
        <v>165.65299999999999</v>
      </c>
      <c r="I614" s="230"/>
      <c r="J614" s="225"/>
      <c r="K614" s="225"/>
      <c r="L614" s="231"/>
      <c r="M614" s="236"/>
      <c r="N614" s="237"/>
      <c r="O614" s="237"/>
      <c r="P614" s="237"/>
      <c r="Q614" s="237"/>
      <c r="R614" s="237"/>
      <c r="S614" s="237"/>
      <c r="T614" s="238"/>
      <c r="U614" s="12"/>
      <c r="V614" s="12"/>
      <c r="W614" s="12"/>
      <c r="X614" s="12"/>
      <c r="Y614" s="12"/>
      <c r="Z614" s="12"/>
      <c r="AA614" s="12"/>
      <c r="AB614" s="12"/>
      <c r="AC614" s="12"/>
      <c r="AD614" s="12"/>
      <c r="AE614" s="12"/>
      <c r="AT614" s="235" t="s">
        <v>275</v>
      </c>
      <c r="AU614" s="235" t="s">
        <v>76</v>
      </c>
      <c r="AV614" s="12" t="s">
        <v>78</v>
      </c>
      <c r="AW614" s="12" t="s">
        <v>31</v>
      </c>
      <c r="AX614" s="12" t="s">
        <v>69</v>
      </c>
      <c r="AY614" s="235" t="s">
        <v>266</v>
      </c>
    </row>
    <row r="615" s="12" customFormat="1">
      <c r="A615" s="12"/>
      <c r="B615" s="224"/>
      <c r="C615" s="225"/>
      <c r="D615" s="226" t="s">
        <v>275</v>
      </c>
      <c r="E615" s="227" t="s">
        <v>472</v>
      </c>
      <c r="F615" s="228" t="s">
        <v>1522</v>
      </c>
      <c r="G615" s="225"/>
      <c r="H615" s="229">
        <v>40.776000000000003</v>
      </c>
      <c r="I615" s="230"/>
      <c r="J615" s="225"/>
      <c r="K615" s="225"/>
      <c r="L615" s="231"/>
      <c r="M615" s="236"/>
      <c r="N615" s="237"/>
      <c r="O615" s="237"/>
      <c r="P615" s="237"/>
      <c r="Q615" s="237"/>
      <c r="R615" s="237"/>
      <c r="S615" s="237"/>
      <c r="T615" s="238"/>
      <c r="U615" s="12"/>
      <c r="V615" s="12"/>
      <c r="W615" s="12"/>
      <c r="X615" s="12"/>
      <c r="Y615" s="12"/>
      <c r="Z615" s="12"/>
      <c r="AA615" s="12"/>
      <c r="AB615" s="12"/>
      <c r="AC615" s="12"/>
      <c r="AD615" s="12"/>
      <c r="AE615" s="12"/>
      <c r="AT615" s="235" t="s">
        <v>275</v>
      </c>
      <c r="AU615" s="235" t="s">
        <v>76</v>
      </c>
      <c r="AV615" s="12" t="s">
        <v>78</v>
      </c>
      <c r="AW615" s="12" t="s">
        <v>31</v>
      </c>
      <c r="AX615" s="12" t="s">
        <v>69</v>
      </c>
      <c r="AY615" s="235" t="s">
        <v>266</v>
      </c>
    </row>
    <row r="616" s="12" customFormat="1">
      <c r="A616" s="12"/>
      <c r="B616" s="224"/>
      <c r="C616" s="225"/>
      <c r="D616" s="226" t="s">
        <v>275</v>
      </c>
      <c r="E616" s="227" t="s">
        <v>1547</v>
      </c>
      <c r="F616" s="228" t="s">
        <v>1548</v>
      </c>
      <c r="G616" s="225"/>
      <c r="H616" s="229">
        <v>206.429</v>
      </c>
      <c r="I616" s="230"/>
      <c r="J616" s="225"/>
      <c r="K616" s="225"/>
      <c r="L616" s="231"/>
      <c r="M616" s="236"/>
      <c r="N616" s="237"/>
      <c r="O616" s="237"/>
      <c r="P616" s="237"/>
      <c r="Q616" s="237"/>
      <c r="R616" s="237"/>
      <c r="S616" s="237"/>
      <c r="T616" s="238"/>
      <c r="U616" s="12"/>
      <c r="V616" s="12"/>
      <c r="W616" s="12"/>
      <c r="X616" s="12"/>
      <c r="Y616" s="12"/>
      <c r="Z616" s="12"/>
      <c r="AA616" s="12"/>
      <c r="AB616" s="12"/>
      <c r="AC616" s="12"/>
      <c r="AD616" s="12"/>
      <c r="AE616" s="12"/>
      <c r="AT616" s="235" t="s">
        <v>275</v>
      </c>
      <c r="AU616" s="235" t="s">
        <v>76</v>
      </c>
      <c r="AV616" s="12" t="s">
        <v>78</v>
      </c>
      <c r="AW616" s="12" t="s">
        <v>31</v>
      </c>
      <c r="AX616" s="12" t="s">
        <v>76</v>
      </c>
      <c r="AY616" s="235" t="s">
        <v>266</v>
      </c>
    </row>
    <row r="617" s="2" customFormat="1" ht="24.15" customHeight="1">
      <c r="A617" s="38"/>
      <c r="B617" s="39"/>
      <c r="C617" s="206" t="s">
        <v>1549</v>
      </c>
      <c r="D617" s="206" t="s">
        <v>267</v>
      </c>
      <c r="E617" s="207" t="s">
        <v>1550</v>
      </c>
      <c r="F617" s="208" t="s">
        <v>1551</v>
      </c>
      <c r="G617" s="209" t="s">
        <v>302</v>
      </c>
      <c r="H617" s="210">
        <v>206.429</v>
      </c>
      <c r="I617" s="211"/>
      <c r="J617" s="212">
        <f>ROUND(I617*H617,2)</f>
        <v>0</v>
      </c>
      <c r="K617" s="208" t="s">
        <v>271</v>
      </c>
      <c r="L617" s="44"/>
      <c r="M617" s="213" t="s">
        <v>19</v>
      </c>
      <c r="N617" s="214" t="s">
        <v>40</v>
      </c>
      <c r="O617" s="84"/>
      <c r="P617" s="215">
        <f>O617*H617</f>
        <v>0</v>
      </c>
      <c r="Q617" s="215">
        <v>0</v>
      </c>
      <c r="R617" s="215">
        <f>Q617*H617</f>
        <v>0</v>
      </c>
      <c r="S617" s="215">
        <v>0</v>
      </c>
      <c r="T617" s="216">
        <f>S617*H617</f>
        <v>0</v>
      </c>
      <c r="U617" s="38"/>
      <c r="V617" s="38"/>
      <c r="W617" s="38"/>
      <c r="X617" s="38"/>
      <c r="Y617" s="38"/>
      <c r="Z617" s="38"/>
      <c r="AA617" s="38"/>
      <c r="AB617" s="38"/>
      <c r="AC617" s="38"/>
      <c r="AD617" s="38"/>
      <c r="AE617" s="38"/>
      <c r="AR617" s="217" t="s">
        <v>265</v>
      </c>
      <c r="AT617" s="217" t="s">
        <v>267</v>
      </c>
      <c r="AU617" s="217" t="s">
        <v>76</v>
      </c>
      <c r="AY617" s="17" t="s">
        <v>266</v>
      </c>
      <c r="BE617" s="218">
        <f>IF(N617="základní",J617,0)</f>
        <v>0</v>
      </c>
      <c r="BF617" s="218">
        <f>IF(N617="snížená",J617,0)</f>
        <v>0</v>
      </c>
      <c r="BG617" s="218">
        <f>IF(N617="zákl. přenesená",J617,0)</f>
        <v>0</v>
      </c>
      <c r="BH617" s="218">
        <f>IF(N617="sníž. přenesená",J617,0)</f>
        <v>0</v>
      </c>
      <c r="BI617" s="218">
        <f>IF(N617="nulová",J617,0)</f>
        <v>0</v>
      </c>
      <c r="BJ617" s="17" t="s">
        <v>76</v>
      </c>
      <c r="BK617" s="218">
        <f>ROUND(I617*H617,2)</f>
        <v>0</v>
      </c>
      <c r="BL617" s="17" t="s">
        <v>265</v>
      </c>
      <c r="BM617" s="217" t="s">
        <v>1552</v>
      </c>
    </row>
    <row r="618" s="2" customFormat="1">
      <c r="A618" s="38"/>
      <c r="B618" s="39"/>
      <c r="C618" s="40"/>
      <c r="D618" s="219" t="s">
        <v>273</v>
      </c>
      <c r="E618" s="40"/>
      <c r="F618" s="220" t="s">
        <v>1553</v>
      </c>
      <c r="G618" s="40"/>
      <c r="H618" s="40"/>
      <c r="I618" s="221"/>
      <c r="J618" s="40"/>
      <c r="K618" s="40"/>
      <c r="L618" s="44"/>
      <c r="M618" s="222"/>
      <c r="N618" s="223"/>
      <c r="O618" s="84"/>
      <c r="P618" s="84"/>
      <c r="Q618" s="84"/>
      <c r="R618" s="84"/>
      <c r="S618" s="84"/>
      <c r="T618" s="85"/>
      <c r="U618" s="38"/>
      <c r="V618" s="38"/>
      <c r="W618" s="38"/>
      <c r="X618" s="38"/>
      <c r="Y618" s="38"/>
      <c r="Z618" s="38"/>
      <c r="AA618" s="38"/>
      <c r="AB618" s="38"/>
      <c r="AC618" s="38"/>
      <c r="AD618" s="38"/>
      <c r="AE618" s="38"/>
      <c r="AT618" s="17" t="s">
        <v>273</v>
      </c>
      <c r="AU618" s="17" t="s">
        <v>76</v>
      </c>
    </row>
    <row r="619" s="12" customFormat="1">
      <c r="A619" s="12"/>
      <c r="B619" s="224"/>
      <c r="C619" s="225"/>
      <c r="D619" s="226" t="s">
        <v>275</v>
      </c>
      <c r="E619" s="227" t="s">
        <v>1554</v>
      </c>
      <c r="F619" s="228" t="s">
        <v>1521</v>
      </c>
      <c r="G619" s="225"/>
      <c r="H619" s="229">
        <v>165.65299999999999</v>
      </c>
      <c r="I619" s="230"/>
      <c r="J619" s="225"/>
      <c r="K619" s="225"/>
      <c r="L619" s="231"/>
      <c r="M619" s="236"/>
      <c r="N619" s="237"/>
      <c r="O619" s="237"/>
      <c r="P619" s="237"/>
      <c r="Q619" s="237"/>
      <c r="R619" s="237"/>
      <c r="S619" s="237"/>
      <c r="T619" s="238"/>
      <c r="U619" s="12"/>
      <c r="V619" s="12"/>
      <c r="W619" s="12"/>
      <c r="X619" s="12"/>
      <c r="Y619" s="12"/>
      <c r="Z619" s="12"/>
      <c r="AA619" s="12"/>
      <c r="AB619" s="12"/>
      <c r="AC619" s="12"/>
      <c r="AD619" s="12"/>
      <c r="AE619" s="12"/>
      <c r="AT619" s="235" t="s">
        <v>275</v>
      </c>
      <c r="AU619" s="235" t="s">
        <v>76</v>
      </c>
      <c r="AV619" s="12" t="s">
        <v>78</v>
      </c>
      <c r="AW619" s="12" t="s">
        <v>31</v>
      </c>
      <c r="AX619" s="12" t="s">
        <v>69</v>
      </c>
      <c r="AY619" s="235" t="s">
        <v>266</v>
      </c>
    </row>
    <row r="620" s="12" customFormat="1">
      <c r="A620" s="12"/>
      <c r="B620" s="224"/>
      <c r="C620" s="225"/>
      <c r="D620" s="226" t="s">
        <v>275</v>
      </c>
      <c r="E620" s="227" t="s">
        <v>473</v>
      </c>
      <c r="F620" s="228" t="s">
        <v>1522</v>
      </c>
      <c r="G620" s="225"/>
      <c r="H620" s="229">
        <v>40.776000000000003</v>
      </c>
      <c r="I620" s="230"/>
      <c r="J620" s="225"/>
      <c r="K620" s="225"/>
      <c r="L620" s="231"/>
      <c r="M620" s="236"/>
      <c r="N620" s="237"/>
      <c r="O620" s="237"/>
      <c r="P620" s="237"/>
      <c r="Q620" s="237"/>
      <c r="R620" s="237"/>
      <c r="S620" s="237"/>
      <c r="T620" s="238"/>
      <c r="U620" s="12"/>
      <c r="V620" s="12"/>
      <c r="W620" s="12"/>
      <c r="X620" s="12"/>
      <c r="Y620" s="12"/>
      <c r="Z620" s="12"/>
      <c r="AA620" s="12"/>
      <c r="AB620" s="12"/>
      <c r="AC620" s="12"/>
      <c r="AD620" s="12"/>
      <c r="AE620" s="12"/>
      <c r="AT620" s="235" t="s">
        <v>275</v>
      </c>
      <c r="AU620" s="235" t="s">
        <v>76</v>
      </c>
      <c r="AV620" s="12" t="s">
        <v>78</v>
      </c>
      <c r="AW620" s="12" t="s">
        <v>31</v>
      </c>
      <c r="AX620" s="12" t="s">
        <v>69</v>
      </c>
      <c r="AY620" s="235" t="s">
        <v>266</v>
      </c>
    </row>
    <row r="621" s="12" customFormat="1">
      <c r="A621" s="12"/>
      <c r="B621" s="224"/>
      <c r="C621" s="225"/>
      <c r="D621" s="226" t="s">
        <v>275</v>
      </c>
      <c r="E621" s="227" t="s">
        <v>1555</v>
      </c>
      <c r="F621" s="228" t="s">
        <v>1556</v>
      </c>
      <c r="G621" s="225"/>
      <c r="H621" s="229">
        <v>206.429</v>
      </c>
      <c r="I621" s="230"/>
      <c r="J621" s="225"/>
      <c r="K621" s="225"/>
      <c r="L621" s="231"/>
      <c r="M621" s="236"/>
      <c r="N621" s="237"/>
      <c r="O621" s="237"/>
      <c r="P621" s="237"/>
      <c r="Q621" s="237"/>
      <c r="R621" s="237"/>
      <c r="S621" s="237"/>
      <c r="T621" s="238"/>
      <c r="U621" s="12"/>
      <c r="V621" s="12"/>
      <c r="W621" s="12"/>
      <c r="X621" s="12"/>
      <c r="Y621" s="12"/>
      <c r="Z621" s="12"/>
      <c r="AA621" s="12"/>
      <c r="AB621" s="12"/>
      <c r="AC621" s="12"/>
      <c r="AD621" s="12"/>
      <c r="AE621" s="12"/>
      <c r="AT621" s="235" t="s">
        <v>275</v>
      </c>
      <c r="AU621" s="235" t="s">
        <v>76</v>
      </c>
      <c r="AV621" s="12" t="s">
        <v>78</v>
      </c>
      <c r="AW621" s="12" t="s">
        <v>31</v>
      </c>
      <c r="AX621" s="12" t="s">
        <v>76</v>
      </c>
      <c r="AY621" s="235" t="s">
        <v>266</v>
      </c>
    </row>
    <row r="622" s="2" customFormat="1" ht="24.15" customHeight="1">
      <c r="A622" s="38"/>
      <c r="B622" s="39"/>
      <c r="C622" s="206" t="s">
        <v>1557</v>
      </c>
      <c r="D622" s="206" t="s">
        <v>267</v>
      </c>
      <c r="E622" s="207" t="s">
        <v>1558</v>
      </c>
      <c r="F622" s="208" t="s">
        <v>534</v>
      </c>
      <c r="G622" s="209" t="s">
        <v>302</v>
      </c>
      <c r="H622" s="210">
        <v>2484.393</v>
      </c>
      <c r="I622" s="211"/>
      <c r="J622" s="212">
        <f>ROUND(I622*H622,2)</f>
        <v>0</v>
      </c>
      <c r="K622" s="208" t="s">
        <v>271</v>
      </c>
      <c r="L622" s="44"/>
      <c r="M622" s="213" t="s">
        <v>19</v>
      </c>
      <c r="N622" s="214" t="s">
        <v>40</v>
      </c>
      <c r="O622" s="84"/>
      <c r="P622" s="215">
        <f>O622*H622</f>
        <v>0</v>
      </c>
      <c r="Q622" s="215">
        <v>0</v>
      </c>
      <c r="R622" s="215">
        <f>Q622*H622</f>
        <v>0</v>
      </c>
      <c r="S622" s="215">
        <v>0</v>
      </c>
      <c r="T622" s="216">
        <f>S622*H622</f>
        <v>0</v>
      </c>
      <c r="U622" s="38"/>
      <c r="V622" s="38"/>
      <c r="W622" s="38"/>
      <c r="X622" s="38"/>
      <c r="Y622" s="38"/>
      <c r="Z622" s="38"/>
      <c r="AA622" s="38"/>
      <c r="AB622" s="38"/>
      <c r="AC622" s="38"/>
      <c r="AD622" s="38"/>
      <c r="AE622" s="38"/>
      <c r="AR622" s="217" t="s">
        <v>265</v>
      </c>
      <c r="AT622" s="217" t="s">
        <v>267</v>
      </c>
      <c r="AU622" s="217" t="s">
        <v>76</v>
      </c>
      <c r="AY622" s="17" t="s">
        <v>266</v>
      </c>
      <c r="BE622" s="218">
        <f>IF(N622="základní",J622,0)</f>
        <v>0</v>
      </c>
      <c r="BF622" s="218">
        <f>IF(N622="snížená",J622,0)</f>
        <v>0</v>
      </c>
      <c r="BG622" s="218">
        <f>IF(N622="zákl. přenesená",J622,0)</f>
        <v>0</v>
      </c>
      <c r="BH622" s="218">
        <f>IF(N622="sníž. přenesená",J622,0)</f>
        <v>0</v>
      </c>
      <c r="BI622" s="218">
        <f>IF(N622="nulová",J622,0)</f>
        <v>0</v>
      </c>
      <c r="BJ622" s="17" t="s">
        <v>76</v>
      </c>
      <c r="BK622" s="218">
        <f>ROUND(I622*H622,2)</f>
        <v>0</v>
      </c>
      <c r="BL622" s="17" t="s">
        <v>265</v>
      </c>
      <c r="BM622" s="217" t="s">
        <v>1559</v>
      </c>
    </row>
    <row r="623" s="2" customFormat="1">
      <c r="A623" s="38"/>
      <c r="B623" s="39"/>
      <c r="C623" s="40"/>
      <c r="D623" s="219" t="s">
        <v>273</v>
      </c>
      <c r="E623" s="40"/>
      <c r="F623" s="220" t="s">
        <v>1560</v>
      </c>
      <c r="G623" s="40"/>
      <c r="H623" s="40"/>
      <c r="I623" s="221"/>
      <c r="J623" s="40"/>
      <c r="K623" s="40"/>
      <c r="L623" s="44"/>
      <c r="M623" s="222"/>
      <c r="N623" s="223"/>
      <c r="O623" s="84"/>
      <c r="P623" s="84"/>
      <c r="Q623" s="84"/>
      <c r="R623" s="84"/>
      <c r="S623" s="84"/>
      <c r="T623" s="85"/>
      <c r="U623" s="38"/>
      <c r="V623" s="38"/>
      <c r="W623" s="38"/>
      <c r="X623" s="38"/>
      <c r="Y623" s="38"/>
      <c r="Z623" s="38"/>
      <c r="AA623" s="38"/>
      <c r="AB623" s="38"/>
      <c r="AC623" s="38"/>
      <c r="AD623" s="38"/>
      <c r="AE623" s="38"/>
      <c r="AT623" s="17" t="s">
        <v>273</v>
      </c>
      <c r="AU623" s="17" t="s">
        <v>76</v>
      </c>
    </row>
    <row r="624" s="13" customFormat="1">
      <c r="A624" s="13"/>
      <c r="B624" s="251"/>
      <c r="C624" s="252"/>
      <c r="D624" s="226" t="s">
        <v>275</v>
      </c>
      <c r="E624" s="253" t="s">
        <v>19</v>
      </c>
      <c r="F624" s="254" t="s">
        <v>1523</v>
      </c>
      <c r="G624" s="252"/>
      <c r="H624" s="253" t="s">
        <v>19</v>
      </c>
      <c r="I624" s="255"/>
      <c r="J624" s="252"/>
      <c r="K624" s="252"/>
      <c r="L624" s="256"/>
      <c r="M624" s="257"/>
      <c r="N624" s="258"/>
      <c r="O624" s="258"/>
      <c r="P624" s="258"/>
      <c r="Q624" s="258"/>
      <c r="R624" s="258"/>
      <c r="S624" s="258"/>
      <c r="T624" s="259"/>
      <c r="U624" s="13"/>
      <c r="V624" s="13"/>
      <c r="W624" s="13"/>
      <c r="X624" s="13"/>
      <c r="Y624" s="13"/>
      <c r="Z624" s="13"/>
      <c r="AA624" s="13"/>
      <c r="AB624" s="13"/>
      <c r="AC624" s="13"/>
      <c r="AD624" s="13"/>
      <c r="AE624" s="13"/>
      <c r="AT624" s="260" t="s">
        <v>275</v>
      </c>
      <c r="AU624" s="260" t="s">
        <v>76</v>
      </c>
      <c r="AV624" s="13" t="s">
        <v>76</v>
      </c>
      <c r="AW624" s="13" t="s">
        <v>31</v>
      </c>
      <c r="AX624" s="13" t="s">
        <v>69</v>
      </c>
      <c r="AY624" s="260" t="s">
        <v>266</v>
      </c>
    </row>
    <row r="625" s="12" customFormat="1">
      <c r="A625" s="12"/>
      <c r="B625" s="224"/>
      <c r="C625" s="225"/>
      <c r="D625" s="226" t="s">
        <v>275</v>
      </c>
      <c r="E625" s="227" t="s">
        <v>1561</v>
      </c>
      <c r="F625" s="228" t="s">
        <v>1524</v>
      </c>
      <c r="G625" s="225"/>
      <c r="H625" s="229">
        <v>302.15600000000001</v>
      </c>
      <c r="I625" s="230"/>
      <c r="J625" s="225"/>
      <c r="K625" s="225"/>
      <c r="L625" s="231"/>
      <c r="M625" s="236"/>
      <c r="N625" s="237"/>
      <c r="O625" s="237"/>
      <c r="P625" s="237"/>
      <c r="Q625" s="237"/>
      <c r="R625" s="237"/>
      <c r="S625" s="237"/>
      <c r="T625" s="238"/>
      <c r="U625" s="12"/>
      <c r="V625" s="12"/>
      <c r="W625" s="12"/>
      <c r="X625" s="12"/>
      <c r="Y625" s="12"/>
      <c r="Z625" s="12"/>
      <c r="AA625" s="12"/>
      <c r="AB625" s="12"/>
      <c r="AC625" s="12"/>
      <c r="AD625" s="12"/>
      <c r="AE625" s="12"/>
      <c r="AT625" s="235" t="s">
        <v>275</v>
      </c>
      <c r="AU625" s="235" t="s">
        <v>76</v>
      </c>
      <c r="AV625" s="12" t="s">
        <v>78</v>
      </c>
      <c r="AW625" s="12" t="s">
        <v>31</v>
      </c>
      <c r="AX625" s="12" t="s">
        <v>69</v>
      </c>
      <c r="AY625" s="235" t="s">
        <v>266</v>
      </c>
    </row>
    <row r="626" s="12" customFormat="1">
      <c r="A626" s="12"/>
      <c r="B626" s="224"/>
      <c r="C626" s="225"/>
      <c r="D626" s="226" t="s">
        <v>275</v>
      </c>
      <c r="E626" s="227" t="s">
        <v>474</v>
      </c>
      <c r="F626" s="228" t="s">
        <v>1525</v>
      </c>
      <c r="G626" s="225"/>
      <c r="H626" s="229">
        <v>2182.2370000000001</v>
      </c>
      <c r="I626" s="230"/>
      <c r="J626" s="225"/>
      <c r="K626" s="225"/>
      <c r="L626" s="231"/>
      <c r="M626" s="236"/>
      <c r="N626" s="237"/>
      <c r="O626" s="237"/>
      <c r="P626" s="237"/>
      <c r="Q626" s="237"/>
      <c r="R626" s="237"/>
      <c r="S626" s="237"/>
      <c r="T626" s="238"/>
      <c r="U626" s="12"/>
      <c r="V626" s="12"/>
      <c r="W626" s="12"/>
      <c r="X626" s="12"/>
      <c r="Y626" s="12"/>
      <c r="Z626" s="12"/>
      <c r="AA626" s="12"/>
      <c r="AB626" s="12"/>
      <c r="AC626" s="12"/>
      <c r="AD626" s="12"/>
      <c r="AE626" s="12"/>
      <c r="AT626" s="235" t="s">
        <v>275</v>
      </c>
      <c r="AU626" s="235" t="s">
        <v>76</v>
      </c>
      <c r="AV626" s="12" t="s">
        <v>78</v>
      </c>
      <c r="AW626" s="12" t="s">
        <v>31</v>
      </c>
      <c r="AX626" s="12" t="s">
        <v>69</v>
      </c>
      <c r="AY626" s="235" t="s">
        <v>266</v>
      </c>
    </row>
    <row r="627" s="12" customFormat="1">
      <c r="A627" s="12"/>
      <c r="B627" s="224"/>
      <c r="C627" s="225"/>
      <c r="D627" s="226" t="s">
        <v>275</v>
      </c>
      <c r="E627" s="227" t="s">
        <v>1562</v>
      </c>
      <c r="F627" s="228" t="s">
        <v>1563</v>
      </c>
      <c r="G627" s="225"/>
      <c r="H627" s="229">
        <v>2484.393</v>
      </c>
      <c r="I627" s="230"/>
      <c r="J627" s="225"/>
      <c r="K627" s="225"/>
      <c r="L627" s="231"/>
      <c r="M627" s="236"/>
      <c r="N627" s="237"/>
      <c r="O627" s="237"/>
      <c r="P627" s="237"/>
      <c r="Q627" s="237"/>
      <c r="R627" s="237"/>
      <c r="S627" s="237"/>
      <c r="T627" s="238"/>
      <c r="U627" s="12"/>
      <c r="V627" s="12"/>
      <c r="W627" s="12"/>
      <c r="X627" s="12"/>
      <c r="Y627" s="12"/>
      <c r="Z627" s="12"/>
      <c r="AA627" s="12"/>
      <c r="AB627" s="12"/>
      <c r="AC627" s="12"/>
      <c r="AD627" s="12"/>
      <c r="AE627" s="12"/>
      <c r="AT627" s="235" t="s">
        <v>275</v>
      </c>
      <c r="AU627" s="235" t="s">
        <v>76</v>
      </c>
      <c r="AV627" s="12" t="s">
        <v>78</v>
      </c>
      <c r="AW627" s="12" t="s">
        <v>31</v>
      </c>
      <c r="AX627" s="12" t="s">
        <v>76</v>
      </c>
      <c r="AY627" s="235" t="s">
        <v>266</v>
      </c>
    </row>
    <row r="628" s="11" customFormat="1" ht="25.92" customHeight="1">
      <c r="A628" s="11"/>
      <c r="B628" s="192"/>
      <c r="C628" s="193"/>
      <c r="D628" s="194" t="s">
        <v>68</v>
      </c>
      <c r="E628" s="195" t="s">
        <v>1564</v>
      </c>
      <c r="F628" s="195" t="s">
        <v>1565</v>
      </c>
      <c r="G628" s="193"/>
      <c r="H628" s="193"/>
      <c r="I628" s="196"/>
      <c r="J628" s="197">
        <f>BK628</f>
        <v>0</v>
      </c>
      <c r="K628" s="193"/>
      <c r="L628" s="198"/>
      <c r="M628" s="199"/>
      <c r="N628" s="200"/>
      <c r="O628" s="200"/>
      <c r="P628" s="201">
        <f>SUM(P629:P630)</f>
        <v>0</v>
      </c>
      <c r="Q628" s="200"/>
      <c r="R628" s="201">
        <f>SUM(R629:R630)</f>
        <v>0</v>
      </c>
      <c r="S628" s="200"/>
      <c r="T628" s="202">
        <f>SUM(T629:T630)</f>
        <v>0</v>
      </c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R628" s="203" t="s">
        <v>265</v>
      </c>
      <c r="AT628" s="204" t="s">
        <v>68</v>
      </c>
      <c r="AU628" s="204" t="s">
        <v>69</v>
      </c>
      <c r="AY628" s="203" t="s">
        <v>266</v>
      </c>
      <c r="BK628" s="205">
        <f>SUM(BK629:BK630)</f>
        <v>0</v>
      </c>
    </row>
    <row r="629" s="2" customFormat="1" ht="24.15" customHeight="1">
      <c r="A629" s="38"/>
      <c r="B629" s="39"/>
      <c r="C629" s="206" t="s">
        <v>1566</v>
      </c>
      <c r="D629" s="206" t="s">
        <v>267</v>
      </c>
      <c r="E629" s="207" t="s">
        <v>1567</v>
      </c>
      <c r="F629" s="208" t="s">
        <v>1568</v>
      </c>
      <c r="G629" s="209" t="s">
        <v>302</v>
      </c>
      <c r="H629" s="210">
        <v>6662.3370000000004</v>
      </c>
      <c r="I629" s="211"/>
      <c r="J629" s="212">
        <f>ROUND(I629*H629,2)</f>
        <v>0</v>
      </c>
      <c r="K629" s="208" t="s">
        <v>271</v>
      </c>
      <c r="L629" s="44"/>
      <c r="M629" s="213" t="s">
        <v>19</v>
      </c>
      <c r="N629" s="214" t="s">
        <v>40</v>
      </c>
      <c r="O629" s="84"/>
      <c r="P629" s="215">
        <f>O629*H629</f>
        <v>0</v>
      </c>
      <c r="Q629" s="215">
        <v>0</v>
      </c>
      <c r="R629" s="215">
        <f>Q629*H629</f>
        <v>0</v>
      </c>
      <c r="S629" s="215">
        <v>0</v>
      </c>
      <c r="T629" s="216">
        <f>S629*H629</f>
        <v>0</v>
      </c>
      <c r="U629" s="38"/>
      <c r="V629" s="38"/>
      <c r="W629" s="38"/>
      <c r="X629" s="38"/>
      <c r="Y629" s="38"/>
      <c r="Z629" s="38"/>
      <c r="AA629" s="38"/>
      <c r="AB629" s="38"/>
      <c r="AC629" s="38"/>
      <c r="AD629" s="38"/>
      <c r="AE629" s="38"/>
      <c r="AR629" s="217" t="s">
        <v>265</v>
      </c>
      <c r="AT629" s="217" t="s">
        <v>267</v>
      </c>
      <c r="AU629" s="217" t="s">
        <v>76</v>
      </c>
      <c r="AY629" s="17" t="s">
        <v>266</v>
      </c>
      <c r="BE629" s="218">
        <f>IF(N629="základní",J629,0)</f>
        <v>0</v>
      </c>
      <c r="BF629" s="218">
        <f>IF(N629="snížená",J629,0)</f>
        <v>0</v>
      </c>
      <c r="BG629" s="218">
        <f>IF(N629="zákl. přenesená",J629,0)</f>
        <v>0</v>
      </c>
      <c r="BH629" s="218">
        <f>IF(N629="sníž. přenesená",J629,0)</f>
        <v>0</v>
      </c>
      <c r="BI629" s="218">
        <f>IF(N629="nulová",J629,0)</f>
        <v>0</v>
      </c>
      <c r="BJ629" s="17" t="s">
        <v>76</v>
      </c>
      <c r="BK629" s="218">
        <f>ROUND(I629*H629,2)</f>
        <v>0</v>
      </c>
      <c r="BL629" s="17" t="s">
        <v>265</v>
      </c>
      <c r="BM629" s="217" t="s">
        <v>1569</v>
      </c>
    </row>
    <row r="630" s="2" customFormat="1">
      <c r="A630" s="38"/>
      <c r="B630" s="39"/>
      <c r="C630" s="40"/>
      <c r="D630" s="219" t="s">
        <v>273</v>
      </c>
      <c r="E630" s="40"/>
      <c r="F630" s="220" t="s">
        <v>1570</v>
      </c>
      <c r="G630" s="40"/>
      <c r="H630" s="40"/>
      <c r="I630" s="221"/>
      <c r="J630" s="40"/>
      <c r="K630" s="40"/>
      <c r="L630" s="44"/>
      <c r="M630" s="261"/>
      <c r="N630" s="262"/>
      <c r="O630" s="263"/>
      <c r="P630" s="263"/>
      <c r="Q630" s="263"/>
      <c r="R630" s="263"/>
      <c r="S630" s="263"/>
      <c r="T630" s="264"/>
      <c r="U630" s="38"/>
      <c r="V630" s="38"/>
      <c r="W630" s="38"/>
      <c r="X630" s="38"/>
      <c r="Y630" s="38"/>
      <c r="Z630" s="38"/>
      <c r="AA630" s="38"/>
      <c r="AB630" s="38"/>
      <c r="AC630" s="38"/>
      <c r="AD630" s="38"/>
      <c r="AE630" s="38"/>
      <c r="AT630" s="17" t="s">
        <v>273</v>
      </c>
      <c r="AU630" s="17" t="s">
        <v>76</v>
      </c>
    </row>
    <row r="631" s="2" customFormat="1" ht="6.96" customHeight="1">
      <c r="A631" s="38"/>
      <c r="B631" s="59"/>
      <c r="C631" s="60"/>
      <c r="D631" s="60"/>
      <c r="E631" s="60"/>
      <c r="F631" s="60"/>
      <c r="G631" s="60"/>
      <c r="H631" s="60"/>
      <c r="I631" s="60"/>
      <c r="J631" s="60"/>
      <c r="K631" s="60"/>
      <c r="L631" s="44"/>
      <c r="M631" s="38"/>
      <c r="O631" s="38"/>
      <c r="P631" s="38"/>
      <c r="Q631" s="38"/>
      <c r="R631" s="38"/>
      <c r="S631" s="38"/>
      <c r="T631" s="38"/>
      <c r="U631" s="38"/>
      <c r="V631" s="38"/>
      <c r="W631" s="38"/>
      <c r="X631" s="38"/>
      <c r="Y631" s="38"/>
      <c r="Z631" s="38"/>
      <c r="AA631" s="38"/>
      <c r="AB631" s="38"/>
      <c r="AC631" s="38"/>
      <c r="AD631" s="38"/>
      <c r="AE631" s="38"/>
    </row>
  </sheetData>
  <sheetProtection sheet="1" autoFilter="0" formatColumns="0" formatRows="0" objects="1" scenarios="1" spinCount="100000" saltValue="1TYcUKjvUnejIJ4ulI06BmoRi4UMYFPRzIrix5Rbq9g/ftxoyqi8UGxmh4FMAyumd7o3MHioc8PSDnuswtudlw==" hashValue="yYbXwJ0embfOwOfVOFZm9QD6oGbHd2sSmJDP2RRyULPoKmVNKDP60Rav9T3uf7np1m8Th5+v9LQwZTmA4iV/RA==" algorithmName="SHA-512" password="CC35"/>
  <autoFilter ref="C97:K630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6:H86"/>
    <mergeCell ref="E88:H88"/>
    <mergeCell ref="E90:H90"/>
    <mergeCell ref="L2:V2"/>
  </mergeCells>
  <hyperlinks>
    <hyperlink ref="F101" r:id="rId1" display="https://podminky.urs.cz/item/CS_URS_2021_02/162751117"/>
    <hyperlink ref="F107" r:id="rId2" display="https://podminky.urs.cz/item/CS_URS_2021_02/167151111"/>
    <hyperlink ref="F113" r:id="rId3" display="https://podminky.urs.cz/item/CS_URS_2021_02/171201231"/>
    <hyperlink ref="F116" r:id="rId4" display="https://podminky.urs.cz/item/CS_URS_2021_02/171251201"/>
    <hyperlink ref="F118" r:id="rId5" display="https://podminky.urs.cz/item/CS_URS_2021_02/174151101"/>
    <hyperlink ref="F122" r:id="rId6" display="https://podminky.urs.cz/item/CS_URS_2021_02/58331200"/>
    <hyperlink ref="F124" r:id="rId7" display="https://podminky.urs.cz/item/CS_URS_2021_02/175151101"/>
    <hyperlink ref="F129" r:id="rId8" display="https://podminky.urs.cz/item/CS_URS_2021_02/58344003"/>
    <hyperlink ref="F131" r:id="rId9" display="https://podminky.urs.cz/item/CS_URS_2021_02/175151101.1"/>
    <hyperlink ref="F134" r:id="rId10" display="https://podminky.urs.cz/item/CS_URS_2021_02/58337344"/>
    <hyperlink ref="F137" r:id="rId11" display="https://podminky.urs.cz/item/CS_URS_2021_02/211971121"/>
    <hyperlink ref="F140" r:id="rId12" display="https://podminky.urs.cz/item/CS_URS_2021_02/212792212"/>
    <hyperlink ref="F143" r:id="rId13" display="https://podminky.urs.cz/item/CS_URS_2021_02/212792312"/>
    <hyperlink ref="F146" r:id="rId14" display="https://podminky.urs.cz/item/CS_URS_2021_02/212972113"/>
    <hyperlink ref="F149" r:id="rId15" display="https://podminky.urs.cz/item/CS_URS_2021_02/226213313"/>
    <hyperlink ref="F152" r:id="rId16" display="https://podminky.urs.cz/item/CS_URS_2021_02/226213713"/>
    <hyperlink ref="F155" r:id="rId17" display="https://podminky.urs.cz/item/CS_URS_2021_02/231112213"/>
    <hyperlink ref="F160" r:id="rId18" display="https://podminky.urs.cz/item/CS_URS_2021_02/58933333"/>
    <hyperlink ref="F165" r:id="rId19" display="https://podminky.urs.cz/item/CS_URS_2021_02/231611114"/>
    <hyperlink ref="F168" r:id="rId20" display="https://podminky.urs.cz/item/CS_URS_2021_02/239111113"/>
    <hyperlink ref="F174" r:id="rId21" display="https://podminky.urs.cz/item/CS_URS_2021_02/271572211"/>
    <hyperlink ref="F179" r:id="rId22" display="https://podminky.urs.cz/item/CS_URS_2021_02/273321116"/>
    <hyperlink ref="F182" r:id="rId23" display="https://podminky.urs.cz/item/CS_URS_2021_02/273354111"/>
    <hyperlink ref="F185" r:id="rId24" display="https://podminky.urs.cz/item/CS_URS_2021_02/273354211"/>
    <hyperlink ref="F187" r:id="rId25" display="https://podminky.urs.cz/item/CS_URS_2021_02/274311127"/>
    <hyperlink ref="F190" r:id="rId26" display="https://podminky.urs.cz/item/CS_URS_2021_02/274321118"/>
    <hyperlink ref="F193" r:id="rId27" display="https://podminky.urs.cz/item/CS_URS_2021_02/274354111"/>
    <hyperlink ref="F198" r:id="rId28" display="https://podminky.urs.cz/item/CS_URS_2021_02/274354211"/>
    <hyperlink ref="F200" r:id="rId29" display="https://podminky.urs.cz/item/CS_URS_2021_02/274361116"/>
    <hyperlink ref="F203" r:id="rId30" display="https://podminky.urs.cz/item/CS_URS_2021_02/275321118"/>
    <hyperlink ref="F206" r:id="rId31" display="https://podminky.urs.cz/item/CS_URS_2021_02/275354111"/>
    <hyperlink ref="F209" r:id="rId32" display="https://podminky.urs.cz/item/CS_URS_2021_02/275354211"/>
    <hyperlink ref="F211" r:id="rId33" display="https://podminky.urs.cz/item/CS_URS_2021_02/275361116"/>
    <hyperlink ref="F214" r:id="rId34" display="https://podminky.urs.cz/item/CS_URS_2021_02/69311081"/>
    <hyperlink ref="F217" r:id="rId35" display="https://podminky.urs.cz/item/CS_URS_2021_02/317171126"/>
    <hyperlink ref="F219" r:id="rId36" display="https://podminky.urs.cz/item/CS_URS_2021_02/54879006"/>
    <hyperlink ref="F221" r:id="rId37" display="https://podminky.urs.cz/item/CS_URS_2021_02/317321118"/>
    <hyperlink ref="F226" r:id="rId38" display="https://podminky.urs.cz/item/CS_URS_2021_02/317353121"/>
    <hyperlink ref="F229" r:id="rId39" display="https://podminky.urs.cz/item/CS_URS_2021_02/317353221"/>
    <hyperlink ref="F231" r:id="rId40" display="https://podminky.urs.cz/item/CS_URS_2021_02/317361116"/>
    <hyperlink ref="F234" r:id="rId41" display="https://podminky.urs.cz/item/CS_URS_2021_02/317661142"/>
    <hyperlink ref="F237" r:id="rId42" display="https://podminky.urs.cz/item/CS_URS_2021_02/334323219"/>
    <hyperlink ref="F244" r:id="rId43" display="https://podminky.urs.cz/item/CS_URS_2021_02/334323419"/>
    <hyperlink ref="F247" r:id="rId44" display="https://podminky.urs.cz/item/CS_URS_2021_02/334352111"/>
    <hyperlink ref="F256" r:id="rId45" display="https://podminky.urs.cz/item/CS_URS_2021_02/334352211"/>
    <hyperlink ref="F258" r:id="rId46" display="https://podminky.urs.cz/item/CS_URS_2021_02/334353112"/>
    <hyperlink ref="F261" r:id="rId47" display="https://podminky.urs.cz/item/CS_URS_2021_02/334353212"/>
    <hyperlink ref="F263" r:id="rId48" display="https://podminky.urs.cz/item/CS_URS_2021_02/334361226"/>
    <hyperlink ref="F266" r:id="rId49" display="https://podminky.urs.cz/item/CS_URS_2021_02/334361236"/>
    <hyperlink ref="F270" r:id="rId50" display="https://podminky.urs.cz/item/CS_URS_2021_02/421131104"/>
    <hyperlink ref="F273" r:id="rId51" display="https://podminky.urs.cz/item/CS_URS_2021_02/13010020"/>
    <hyperlink ref="F277" r:id="rId52" display="https://podminky.urs.cz/item/CS_URS_2021_02/421321107"/>
    <hyperlink ref="F280" r:id="rId53" display="https://podminky.urs.cz/item/CS_URS_2021_02/421321128"/>
    <hyperlink ref="F283" r:id="rId54" display="https://podminky.urs.cz/item/CS_URS_2021_02/421331151"/>
    <hyperlink ref="F287" r:id="rId55" display="https://podminky.urs.cz/item/CS_URS_2021_02/421351112"/>
    <hyperlink ref="F290" r:id="rId56" display="https://podminky.urs.cz/item/CS_URS_2021_02/421351131"/>
    <hyperlink ref="F294" r:id="rId57" display="https://podminky.urs.cz/item/CS_URS_2021_02/421351212"/>
    <hyperlink ref="F296" r:id="rId58" display="https://podminky.urs.cz/item/CS_URS_2021_02/421351231"/>
    <hyperlink ref="F298" r:id="rId59" display="https://podminky.urs.cz/item/CS_URS_2021_02/421361216"/>
    <hyperlink ref="F301" r:id="rId60" display="https://podminky.urs.cz/item/CS_URS_2021_02/421361226"/>
    <hyperlink ref="F304" r:id="rId61" display="https://podminky.urs.cz/item/CS_URS_2021_02/421371131"/>
    <hyperlink ref="F307" r:id="rId62" display="https://podminky.urs.cz/item/CS_URS_2021_02/421371133"/>
    <hyperlink ref="F314" r:id="rId63" display="https://podminky.urs.cz/item/CS_URS_2021_02/421375113"/>
    <hyperlink ref="F317" r:id="rId64" display="https://podminky.urs.cz/item/CS_URS_2021_02/421375114"/>
    <hyperlink ref="F320" r:id="rId65" display="https://podminky.urs.cz/item/CS_URS_2021_02/451315114"/>
    <hyperlink ref="F323" r:id="rId66" display="https://podminky.urs.cz/item/CS_URS_2021_02/451315124"/>
    <hyperlink ref="F329" r:id="rId67" display="https://podminky.urs.cz/item/CS_URS_2021_02/451351111"/>
    <hyperlink ref="F337" r:id="rId68" display="https://podminky.urs.cz/item/CS_URS_2021_02/451351211"/>
    <hyperlink ref="F339" r:id="rId69" display="https://podminky.urs.cz/item/CS_URS_2021_02/451475121"/>
    <hyperlink ref="F342" r:id="rId70" display="https://podminky.urs.cz/item/CS_URS_2021_02/451475122"/>
    <hyperlink ref="F345" r:id="rId71" display="https://podminky.urs.cz/item/CS_URS_2021_02/451477121"/>
    <hyperlink ref="F349" r:id="rId72" display="https://podminky.urs.cz/item/CS_URS_2021_02/451477122"/>
    <hyperlink ref="F353" r:id="rId73" display="https://podminky.urs.cz/item/CS_URS_2021_02/452471131"/>
    <hyperlink ref="F356" r:id="rId74" display="https://podminky.urs.cz/item/CS_URS_2021_02/458311121"/>
    <hyperlink ref="F359" r:id="rId75" display="https://podminky.urs.cz/item/CS_URS_2021_02/458501111"/>
    <hyperlink ref="F362" r:id="rId76" display="https://podminky.urs.cz/item/CS_URS_2021_02/458591111"/>
    <hyperlink ref="F365" r:id="rId77" display="https://podminky.urs.cz/item/CS_URS_2021_02/58125110"/>
    <hyperlink ref="F367" r:id="rId78" display="https://podminky.urs.cz/item/CS_URS_2021_02/462511111"/>
    <hyperlink ref="F370" r:id="rId79" display="https://podminky.urs.cz/item/CS_URS_2021_02/465317212"/>
    <hyperlink ref="F380" r:id="rId80" display="https://podminky.urs.cz/item/CS_URS_2021_02/564231111"/>
    <hyperlink ref="F383" r:id="rId81" display="https://podminky.urs.cz/item/CS_URS_2021_02/564251111"/>
    <hyperlink ref="F386" r:id="rId82" display="https://podminky.urs.cz/item/CS_URS_2021_02/573211107"/>
    <hyperlink ref="F389" r:id="rId83" display="https://podminky.urs.cz/item/CS_URS_2021_02/573211108"/>
    <hyperlink ref="F392" r:id="rId84" display="https://podminky.urs.cz/item/CS_URS_2021_02/577134121"/>
    <hyperlink ref="F395" r:id="rId85" display="https://podminky.urs.cz/item/CS_URS_2021_02/578133112"/>
    <hyperlink ref="F399" r:id="rId86" display="https://podminky.urs.cz/item/CS_URS_2021_02/628611111"/>
    <hyperlink ref="F402" r:id="rId87" display="https://podminky.urs.cz/item/CS_URS_2021_02/628611131"/>
    <hyperlink ref="F405" r:id="rId88" display="https://podminky.urs.cz/item/CS_URS_2021_02/632481212"/>
    <hyperlink ref="F409" r:id="rId89" display="https://podminky.urs.cz/item/CS_URS_2021_02/711121131"/>
    <hyperlink ref="F412" r:id="rId90" display="https://podminky.urs.cz/item/CS_URS_2021_02/11163150"/>
    <hyperlink ref="F414" r:id="rId91" display="https://podminky.urs.cz/item/CS_URS_2021_02/711121131.1"/>
    <hyperlink ref="F417" r:id="rId92" display="https://podminky.urs.cz/item/CS_URS_2021_02/11163152"/>
    <hyperlink ref="F419" r:id="rId93" display="https://podminky.urs.cz/item/CS_URS_2021_02/711122131"/>
    <hyperlink ref="F432" r:id="rId94" display="https://podminky.urs.cz/item/CS_URS_2021_02/11163150.1"/>
    <hyperlink ref="F434" r:id="rId95" display="https://podminky.urs.cz/item/CS_URS_2021_02/711122131.1"/>
    <hyperlink ref="F443" r:id="rId96" display="https://podminky.urs.cz/item/CS_URS_2021_02/11163152.1"/>
    <hyperlink ref="F445" r:id="rId97" display="https://podminky.urs.cz/item/CS_URS_2021_02/711142559"/>
    <hyperlink ref="F452" r:id="rId98" display="https://podminky.urs.cz/item/CS_URS_2021_02/62832134"/>
    <hyperlink ref="F454" r:id="rId99" display="https://podminky.urs.cz/item/CS_URS_2021_02/711142559.1"/>
    <hyperlink ref="F457" r:id="rId100" display="https://podminky.urs.cz/item/CS_URS_2021_02/62832001"/>
    <hyperlink ref="F459" r:id="rId101" display="https://podminky.urs.cz/item/CS_URS_2021_02/711142559.2"/>
    <hyperlink ref="F463" r:id="rId102" display="https://podminky.urs.cz/item/CS_URS_2021_02/62832134.1"/>
    <hyperlink ref="F465" r:id="rId103" display="https://podminky.urs.cz/item/CS_URS_2021_02/711341564"/>
    <hyperlink ref="F472" r:id="rId104" display="https://podminky.urs.cz/item/CS_URS_2021_02/62836110"/>
    <hyperlink ref="F474" r:id="rId105" display="https://podminky.urs.cz/item/CS_URS_2021_02/711491272"/>
    <hyperlink ref="F481" r:id="rId106" display="https://podminky.urs.cz/item/CS_URS_2021_02/69311180"/>
    <hyperlink ref="F484" r:id="rId107" display="https://podminky.urs.cz/item/CS_URS_2021_02/714451011"/>
    <hyperlink ref="F487" r:id="rId108" display="https://podminky.urs.cz/item/CS_URS_2021_02/27245188"/>
    <hyperlink ref="F490" r:id="rId109" display="https://podminky.urs.cz/item/CS_URS_2021_02/764051424"/>
    <hyperlink ref="F494" r:id="rId110" display="https://podminky.urs.cz/item/CS_URS_2021_02/897171111"/>
    <hyperlink ref="F498" r:id="rId111" display="https://podminky.urs.cz/item/CS_URS_2021_02/911334122"/>
    <hyperlink ref="F501" r:id="rId112" display="https://podminky.urs.cz/item/CS_URS_2021_02/914112111"/>
    <hyperlink ref="F503" r:id="rId113" display="https://podminky.urs.cz/item/CS_URS_2021_02/916231213"/>
    <hyperlink ref="F507" r:id="rId114" display="https://podminky.urs.cz/item/CS_URS_2021_02/59217017"/>
    <hyperlink ref="F509" r:id="rId115" display="https://podminky.urs.cz/item/CS_URS_2021_02/919131111"/>
    <hyperlink ref="F511" r:id="rId116" display="https://podminky.urs.cz/item/CS_URS_2021_02/919311112"/>
    <hyperlink ref="F514" r:id="rId117" display="https://podminky.urs.cz/item/CS_URS_2021_02/919726202"/>
    <hyperlink ref="F517" r:id="rId118" display="https://podminky.urs.cz/item/CS_URS_2021_02/919735122"/>
    <hyperlink ref="F522" r:id="rId119" display="https://podminky.urs.cz/item/CS_URS_2021_02/919742111"/>
    <hyperlink ref="F526" r:id="rId120" display="https://podminky.urs.cz/item/CS_URS_2021_02/931992121"/>
    <hyperlink ref="F532" r:id="rId121" display="https://podminky.urs.cz/item/CS_URS_2021_02/931992122"/>
    <hyperlink ref="F535" r:id="rId122" display="https://podminky.urs.cz/item/CS_URS_2021_02/931992124"/>
    <hyperlink ref="F538" r:id="rId123" display="https://podminky.urs.cz/item/CS_URS_2021_02/931994102"/>
    <hyperlink ref="F541" r:id="rId124" display="https://podminky.urs.cz/item/CS_URS_2021_02/931994141"/>
    <hyperlink ref="F546" r:id="rId125" display="https://podminky.urs.cz/item/CS_URS_2021_02/931994142"/>
    <hyperlink ref="F549" r:id="rId126" display="https://podminky.urs.cz/item/CS_URS_2021_02/931994151"/>
    <hyperlink ref="F552" r:id="rId127" display="https://podminky.urs.cz/item/CS_URS_2021_02/931994154"/>
    <hyperlink ref="F554" r:id="rId128" display="https://podminky.urs.cz/item/CS_URS_2021_02/931994161"/>
    <hyperlink ref="F557" r:id="rId129" display="https://podminky.urs.cz/item/CS_URS_2021_02/931996213"/>
    <hyperlink ref="F560" r:id="rId130" display="https://podminky.urs.cz/item/CS_URS_2021_02/931998111"/>
    <hyperlink ref="F562" r:id="rId131" display="https://podminky.urs.cz/item/CS_URS_2021_02/936941121"/>
    <hyperlink ref="F565" r:id="rId132" display="https://podminky.urs.cz/item/CS_URS_2021_02/55261306"/>
    <hyperlink ref="F567" r:id="rId133" display="https://podminky.urs.cz/item/CS_URS_2021_02/936941131"/>
    <hyperlink ref="F572" r:id="rId134" display="https://podminky.urs.cz/item/CS_URS_2021_02/936992121"/>
    <hyperlink ref="F575" r:id="rId135" display="https://podminky.urs.cz/item/CS_URS_2021_02/28613822"/>
    <hyperlink ref="F579" r:id="rId136" display="https://podminky.urs.cz/item/CS_URS_2021_02/948411111"/>
    <hyperlink ref="F582" r:id="rId137" display="https://podminky.urs.cz/item/CS_URS_2021_02/948411211"/>
    <hyperlink ref="F584" r:id="rId138" display="https://podminky.urs.cz/item/CS_URS_2021_02/977141132"/>
    <hyperlink ref="F587" r:id="rId139" display="https://podminky.urs.cz/item/CS_URS_2021_02/946231111"/>
    <hyperlink ref="F591" r:id="rId140" display="https://podminky.urs.cz/item/CS_URS_2021_02/946231121"/>
    <hyperlink ref="F594" r:id="rId141" display="https://podminky.urs.cz/item/CS_URS_2021_02/997002511"/>
    <hyperlink ref="F603" r:id="rId142" display="https://podminky.urs.cz/item/CS_URS_2021_02/997002519"/>
    <hyperlink ref="F612" r:id="rId143" display="https://podminky.urs.cz/item/CS_URS_2021_02/997002611"/>
    <hyperlink ref="F618" r:id="rId144" display="https://podminky.urs.cz/item/CS_URS_2021_02/997221861"/>
    <hyperlink ref="F623" r:id="rId145" display="https://podminky.urs.cz/item/CS_URS_2021_02/997221873"/>
    <hyperlink ref="F630" r:id="rId146" display="https://podminky.urs.cz/item/CS_URS_2021_02/99821211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47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104</v>
      </c>
      <c r="AZ2" s="138" t="s">
        <v>360</v>
      </c>
      <c r="BA2" s="138" t="s">
        <v>360</v>
      </c>
      <c r="BB2" s="138" t="s">
        <v>19</v>
      </c>
      <c r="BC2" s="138" t="s">
        <v>1571</v>
      </c>
      <c r="BD2" s="138" t="s">
        <v>78</v>
      </c>
    </row>
    <row r="3" hidden="1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20"/>
      <c r="AT3" s="17" t="s">
        <v>78</v>
      </c>
      <c r="AZ3" s="138" t="s">
        <v>1572</v>
      </c>
      <c r="BA3" s="138" t="s">
        <v>1572</v>
      </c>
      <c r="BB3" s="138" t="s">
        <v>19</v>
      </c>
      <c r="BC3" s="138" t="s">
        <v>1573</v>
      </c>
      <c r="BD3" s="138" t="s">
        <v>78</v>
      </c>
    </row>
    <row r="4" hidden="1" s="1" customFormat="1" ht="24.96" customHeight="1">
      <c r="B4" s="20"/>
      <c r="D4" s="141" t="s">
        <v>240</v>
      </c>
      <c r="L4" s="20"/>
      <c r="M4" s="142" t="s">
        <v>10</v>
      </c>
      <c r="AT4" s="17" t="s">
        <v>4</v>
      </c>
      <c r="AZ4" s="138" t="s">
        <v>1574</v>
      </c>
      <c r="BA4" s="138" t="s">
        <v>1574</v>
      </c>
      <c r="BB4" s="138" t="s">
        <v>19</v>
      </c>
      <c r="BC4" s="138" t="s">
        <v>1571</v>
      </c>
      <c r="BD4" s="138" t="s">
        <v>78</v>
      </c>
    </row>
    <row r="5" hidden="1" s="1" customFormat="1" ht="6.96" customHeight="1">
      <c r="B5" s="20"/>
      <c r="L5" s="20"/>
      <c r="AZ5" s="138" t="s">
        <v>372</v>
      </c>
      <c r="BA5" s="138" t="s">
        <v>372</v>
      </c>
      <c r="BB5" s="138" t="s">
        <v>19</v>
      </c>
      <c r="BC5" s="138" t="s">
        <v>1573</v>
      </c>
      <c r="BD5" s="138" t="s">
        <v>78</v>
      </c>
    </row>
    <row r="6" hidden="1" s="1" customFormat="1" ht="12" customHeight="1">
      <c r="B6" s="20"/>
      <c r="D6" s="143" t="s">
        <v>16</v>
      </c>
      <c r="L6" s="20"/>
      <c r="AZ6" s="138" t="s">
        <v>381</v>
      </c>
      <c r="BA6" s="138" t="s">
        <v>381</v>
      </c>
      <c r="BB6" s="138" t="s">
        <v>19</v>
      </c>
      <c r="BC6" s="138" t="s">
        <v>1575</v>
      </c>
      <c r="BD6" s="138" t="s">
        <v>78</v>
      </c>
    </row>
    <row r="7" hidden="1" s="1" customFormat="1" ht="16.5" customHeight="1">
      <c r="B7" s="20"/>
      <c r="E7" s="144" t="str">
        <f>'Rekapitulace stavby'!K6</f>
        <v>3. STAVBA - FIALOVÁ - Vozovna Pisárky, etapa III. - vratná tramvajová smyčka</v>
      </c>
      <c r="F7" s="143"/>
      <c r="G7" s="143"/>
      <c r="H7" s="143"/>
      <c r="L7" s="20"/>
    </row>
    <row r="8" hidden="1" s="1" customFormat="1" ht="12" customHeight="1">
      <c r="B8" s="20"/>
      <c r="D8" s="143" t="s">
        <v>241</v>
      </c>
      <c r="L8" s="20"/>
    </row>
    <row r="9" hidden="1" s="2" customFormat="1" ht="16.5" customHeight="1">
      <c r="A9" s="38"/>
      <c r="B9" s="44"/>
      <c r="C9" s="38"/>
      <c r="D9" s="38"/>
      <c r="E9" s="144" t="s">
        <v>405</v>
      </c>
      <c r="F9" s="38"/>
      <c r="G9" s="38"/>
      <c r="H9" s="38"/>
      <c r="I9" s="38"/>
      <c r="J9" s="38"/>
      <c r="K9" s="38"/>
      <c r="L9" s="145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hidden="1" s="2" customFormat="1" ht="12" customHeight="1">
      <c r="A10" s="38"/>
      <c r="B10" s="44"/>
      <c r="C10" s="38"/>
      <c r="D10" s="143" t="s">
        <v>243</v>
      </c>
      <c r="E10" s="38"/>
      <c r="F10" s="38"/>
      <c r="G10" s="38"/>
      <c r="H10" s="38"/>
      <c r="I10" s="38"/>
      <c r="J10" s="38"/>
      <c r="K10" s="38"/>
      <c r="L10" s="145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hidden="1" s="2" customFormat="1" ht="16.5" customHeight="1">
      <c r="A11" s="38"/>
      <c r="B11" s="44"/>
      <c r="C11" s="38"/>
      <c r="D11" s="38"/>
      <c r="E11" s="146" t="s">
        <v>1576</v>
      </c>
      <c r="F11" s="38"/>
      <c r="G11" s="38"/>
      <c r="H11" s="38"/>
      <c r="I11" s="38"/>
      <c r="J11" s="38"/>
      <c r="K11" s="38"/>
      <c r="L11" s="145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hidden="1" s="2" customFormat="1">
      <c r="A12" s="38"/>
      <c r="B12" s="44"/>
      <c r="C12" s="38"/>
      <c r="D12" s="38"/>
      <c r="E12" s="38"/>
      <c r="F12" s="38"/>
      <c r="G12" s="38"/>
      <c r="H12" s="38"/>
      <c r="I12" s="38"/>
      <c r="J12" s="38"/>
      <c r="K12" s="38"/>
      <c r="L12" s="145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hidden="1" s="2" customFormat="1" ht="12" customHeight="1">
      <c r="A13" s="38"/>
      <c r="B13" s="44"/>
      <c r="C13" s="38"/>
      <c r="D13" s="143" t="s">
        <v>18</v>
      </c>
      <c r="E13" s="38"/>
      <c r="F13" s="133" t="s">
        <v>19</v>
      </c>
      <c r="G13" s="38"/>
      <c r="H13" s="38"/>
      <c r="I13" s="143" t="s">
        <v>20</v>
      </c>
      <c r="J13" s="133" t="s">
        <v>19</v>
      </c>
      <c r="K13" s="38"/>
      <c r="L13" s="145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hidden="1" s="2" customFormat="1" ht="12" customHeight="1">
      <c r="A14" s="38"/>
      <c r="B14" s="44"/>
      <c r="C14" s="38"/>
      <c r="D14" s="143" t="s">
        <v>21</v>
      </c>
      <c r="E14" s="38"/>
      <c r="F14" s="133" t="s">
        <v>22</v>
      </c>
      <c r="G14" s="38"/>
      <c r="H14" s="38"/>
      <c r="I14" s="143" t="s">
        <v>23</v>
      </c>
      <c r="J14" s="147" t="str">
        <f>'Rekapitulace stavby'!AN8</f>
        <v>20. 12. 2021</v>
      </c>
      <c r="K14" s="38"/>
      <c r="L14" s="145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hidden="1" s="2" customFormat="1" ht="10.8" customHeight="1">
      <c r="A15" s="38"/>
      <c r="B15" s="44"/>
      <c r="C15" s="38"/>
      <c r="D15" s="38"/>
      <c r="E15" s="38"/>
      <c r="F15" s="38"/>
      <c r="G15" s="38"/>
      <c r="H15" s="38"/>
      <c r="I15" s="38"/>
      <c r="J15" s="38"/>
      <c r="K15" s="38"/>
      <c r="L15" s="145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hidden="1" s="2" customFormat="1" ht="12" customHeight="1">
      <c r="A16" s="38"/>
      <c r="B16" s="44"/>
      <c r="C16" s="38"/>
      <c r="D16" s="143" t="s">
        <v>25</v>
      </c>
      <c r="E16" s="38"/>
      <c r="F16" s="38"/>
      <c r="G16" s="38"/>
      <c r="H16" s="38"/>
      <c r="I16" s="143" t="s">
        <v>26</v>
      </c>
      <c r="J16" s="133" t="str">
        <f>IF('Rekapitulace stavby'!AN10="","",'Rekapitulace stavby'!AN10)</f>
        <v/>
      </c>
      <c r="K16" s="38"/>
      <c r="L16" s="145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hidden="1" s="2" customFormat="1" ht="18" customHeight="1">
      <c r="A17" s="38"/>
      <c r="B17" s="44"/>
      <c r="C17" s="38"/>
      <c r="D17" s="38"/>
      <c r="E17" s="133" t="str">
        <f>IF('Rekapitulace stavby'!E11="","",'Rekapitulace stavby'!E11)</f>
        <v xml:space="preserve"> </v>
      </c>
      <c r="F17" s="38"/>
      <c r="G17" s="38"/>
      <c r="H17" s="38"/>
      <c r="I17" s="143" t="s">
        <v>27</v>
      </c>
      <c r="J17" s="133" t="str">
        <f>IF('Rekapitulace stavby'!AN11="","",'Rekapitulace stavby'!AN11)</f>
        <v/>
      </c>
      <c r="K17" s="38"/>
      <c r="L17" s="145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hidden="1" s="2" customFormat="1" ht="6.96" customHeight="1">
      <c r="A18" s="38"/>
      <c r="B18" s="44"/>
      <c r="C18" s="38"/>
      <c r="D18" s="38"/>
      <c r="E18" s="38"/>
      <c r="F18" s="38"/>
      <c r="G18" s="38"/>
      <c r="H18" s="38"/>
      <c r="I18" s="38"/>
      <c r="J18" s="38"/>
      <c r="K18" s="38"/>
      <c r="L18" s="145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hidden="1" s="2" customFormat="1" ht="12" customHeight="1">
      <c r="A19" s="38"/>
      <c r="B19" s="44"/>
      <c r="C19" s="38"/>
      <c r="D19" s="143" t="s">
        <v>28</v>
      </c>
      <c r="E19" s="38"/>
      <c r="F19" s="38"/>
      <c r="G19" s="38"/>
      <c r="H19" s="38"/>
      <c r="I19" s="143" t="s">
        <v>26</v>
      </c>
      <c r="J19" s="33" t="str">
        <f>'Rekapitulace stavby'!AN13</f>
        <v>Vyplň údaj</v>
      </c>
      <c r="K19" s="38"/>
      <c r="L19" s="145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hidden="1" s="2" customFormat="1" ht="18" customHeight="1">
      <c r="A20" s="38"/>
      <c r="B20" s="44"/>
      <c r="C20" s="38"/>
      <c r="D20" s="38"/>
      <c r="E20" s="33" t="str">
        <f>'Rekapitulace stavby'!E14</f>
        <v>Vyplň údaj</v>
      </c>
      <c r="F20" s="133"/>
      <c r="G20" s="133"/>
      <c r="H20" s="133"/>
      <c r="I20" s="143" t="s">
        <v>27</v>
      </c>
      <c r="J20" s="33" t="str">
        <f>'Rekapitulace stavby'!AN14</f>
        <v>Vyplň údaj</v>
      </c>
      <c r="K20" s="38"/>
      <c r="L20" s="145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hidden="1" s="2" customFormat="1" ht="6.96" customHeight="1">
      <c r="A21" s="38"/>
      <c r="B21" s="44"/>
      <c r="C21" s="38"/>
      <c r="D21" s="38"/>
      <c r="E21" s="38"/>
      <c r="F21" s="38"/>
      <c r="G21" s="38"/>
      <c r="H21" s="38"/>
      <c r="I21" s="38"/>
      <c r="J21" s="38"/>
      <c r="K21" s="38"/>
      <c r="L21" s="145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hidden="1" s="2" customFormat="1" ht="12" customHeight="1">
      <c r="A22" s="38"/>
      <c r="B22" s="44"/>
      <c r="C22" s="38"/>
      <c r="D22" s="143" t="s">
        <v>30</v>
      </c>
      <c r="E22" s="38"/>
      <c r="F22" s="38"/>
      <c r="G22" s="38"/>
      <c r="H22" s="38"/>
      <c r="I22" s="143" t="s">
        <v>26</v>
      </c>
      <c r="J22" s="133" t="str">
        <f>IF('Rekapitulace stavby'!AN16="","",'Rekapitulace stavby'!AN16)</f>
        <v/>
      </c>
      <c r="K22" s="38"/>
      <c r="L22" s="145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hidden="1" s="2" customFormat="1" ht="18" customHeight="1">
      <c r="A23" s="38"/>
      <c r="B23" s="44"/>
      <c r="C23" s="38"/>
      <c r="D23" s="38"/>
      <c r="E23" s="133" t="str">
        <f>IF('Rekapitulace stavby'!E17="","",'Rekapitulace stavby'!E17)</f>
        <v xml:space="preserve"> </v>
      </c>
      <c r="F23" s="38"/>
      <c r="G23" s="38"/>
      <c r="H23" s="38"/>
      <c r="I23" s="143" t="s">
        <v>27</v>
      </c>
      <c r="J23" s="133" t="str">
        <f>IF('Rekapitulace stavby'!AN17="","",'Rekapitulace stavby'!AN17)</f>
        <v/>
      </c>
      <c r="K23" s="38"/>
      <c r="L23" s="145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hidden="1" s="2" customFormat="1" ht="6.96" customHeight="1">
      <c r="A24" s="38"/>
      <c r="B24" s="44"/>
      <c r="C24" s="38"/>
      <c r="D24" s="38"/>
      <c r="E24" s="38"/>
      <c r="F24" s="38"/>
      <c r="G24" s="38"/>
      <c r="H24" s="38"/>
      <c r="I24" s="38"/>
      <c r="J24" s="38"/>
      <c r="K24" s="38"/>
      <c r="L24" s="145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hidden="1" s="2" customFormat="1" ht="12" customHeight="1">
      <c r="A25" s="38"/>
      <c r="B25" s="44"/>
      <c r="C25" s="38"/>
      <c r="D25" s="143" t="s">
        <v>32</v>
      </c>
      <c r="E25" s="38"/>
      <c r="F25" s="38"/>
      <c r="G25" s="38"/>
      <c r="H25" s="38"/>
      <c r="I25" s="143" t="s">
        <v>26</v>
      </c>
      <c r="J25" s="133" t="str">
        <f>IF('Rekapitulace stavby'!AN19="","",'Rekapitulace stavby'!AN19)</f>
        <v/>
      </c>
      <c r="K25" s="38"/>
      <c r="L25" s="145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hidden="1" s="2" customFormat="1" ht="18" customHeight="1">
      <c r="A26" s="38"/>
      <c r="B26" s="44"/>
      <c r="C26" s="38"/>
      <c r="D26" s="38"/>
      <c r="E26" s="133" t="str">
        <f>IF('Rekapitulace stavby'!E20="","",'Rekapitulace stavby'!E20)</f>
        <v xml:space="preserve"> </v>
      </c>
      <c r="F26" s="38"/>
      <c r="G26" s="38"/>
      <c r="H26" s="38"/>
      <c r="I26" s="143" t="s">
        <v>27</v>
      </c>
      <c r="J26" s="133" t="str">
        <f>IF('Rekapitulace stavby'!AN20="","",'Rekapitulace stavby'!AN20)</f>
        <v/>
      </c>
      <c r="K26" s="38"/>
      <c r="L26" s="145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hidden="1" s="2" customFormat="1" ht="6.96" customHeight="1">
      <c r="A27" s="38"/>
      <c r="B27" s="44"/>
      <c r="C27" s="38"/>
      <c r="D27" s="38"/>
      <c r="E27" s="38"/>
      <c r="F27" s="38"/>
      <c r="G27" s="38"/>
      <c r="H27" s="38"/>
      <c r="I27" s="38"/>
      <c r="J27" s="38"/>
      <c r="K27" s="38"/>
      <c r="L27" s="145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hidden="1" s="2" customFormat="1" ht="12" customHeight="1">
      <c r="A28" s="38"/>
      <c r="B28" s="44"/>
      <c r="C28" s="38"/>
      <c r="D28" s="143" t="s">
        <v>33</v>
      </c>
      <c r="E28" s="38"/>
      <c r="F28" s="38"/>
      <c r="G28" s="38"/>
      <c r="H28" s="38"/>
      <c r="I28" s="38"/>
      <c r="J28" s="38"/>
      <c r="K28" s="38"/>
      <c r="L28" s="145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hidden="1" s="8" customFormat="1" ht="16.5" customHeight="1">
      <c r="A29" s="148"/>
      <c r="B29" s="149"/>
      <c r="C29" s="148"/>
      <c r="D29" s="148"/>
      <c r="E29" s="150" t="s">
        <v>19</v>
      </c>
      <c r="F29" s="150"/>
      <c r="G29" s="150"/>
      <c r="H29" s="150"/>
      <c r="I29" s="148"/>
      <c r="J29" s="148"/>
      <c r="K29" s="148"/>
      <c r="L29" s="151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</row>
    <row r="30" hidden="1" s="2" customFormat="1" ht="6.96" customHeight="1">
      <c r="A30" s="38"/>
      <c r="B30" s="44"/>
      <c r="C30" s="38"/>
      <c r="D30" s="38"/>
      <c r="E30" s="38"/>
      <c r="F30" s="38"/>
      <c r="G30" s="38"/>
      <c r="H30" s="38"/>
      <c r="I30" s="38"/>
      <c r="J30" s="38"/>
      <c r="K30" s="38"/>
      <c r="L30" s="145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hidden="1" s="2" customFormat="1" ht="6.96" customHeight="1">
      <c r="A31" s="38"/>
      <c r="B31" s="44"/>
      <c r="C31" s="38"/>
      <c r="D31" s="152"/>
      <c r="E31" s="152"/>
      <c r="F31" s="152"/>
      <c r="G31" s="152"/>
      <c r="H31" s="152"/>
      <c r="I31" s="152"/>
      <c r="J31" s="152"/>
      <c r="K31" s="152"/>
      <c r="L31" s="145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hidden="1" s="2" customFormat="1" ht="25.44" customHeight="1">
      <c r="A32" s="38"/>
      <c r="B32" s="44"/>
      <c r="C32" s="38"/>
      <c r="D32" s="153" t="s">
        <v>35</v>
      </c>
      <c r="E32" s="38"/>
      <c r="F32" s="38"/>
      <c r="G32" s="38"/>
      <c r="H32" s="38"/>
      <c r="I32" s="38"/>
      <c r="J32" s="154">
        <f>ROUND(J90, 2)</f>
        <v>0</v>
      </c>
      <c r="K32" s="38"/>
      <c r="L32" s="145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hidden="1" s="2" customFormat="1" ht="6.96" customHeight="1">
      <c r="A33" s="38"/>
      <c r="B33" s="44"/>
      <c r="C33" s="38"/>
      <c r="D33" s="152"/>
      <c r="E33" s="152"/>
      <c r="F33" s="152"/>
      <c r="G33" s="152"/>
      <c r="H33" s="152"/>
      <c r="I33" s="152"/>
      <c r="J33" s="152"/>
      <c r="K33" s="152"/>
      <c r="L33" s="145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hidden="1" s="2" customFormat="1" ht="14.4" customHeight="1">
      <c r="A34" s="38"/>
      <c r="B34" s="44"/>
      <c r="C34" s="38"/>
      <c r="D34" s="38"/>
      <c r="E34" s="38"/>
      <c r="F34" s="155" t="s">
        <v>37</v>
      </c>
      <c r="G34" s="38"/>
      <c r="H34" s="38"/>
      <c r="I34" s="155" t="s">
        <v>36</v>
      </c>
      <c r="J34" s="155" t="s">
        <v>38</v>
      </c>
      <c r="K34" s="38"/>
      <c r="L34" s="145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156" t="s">
        <v>39</v>
      </c>
      <c r="E35" s="143" t="s">
        <v>40</v>
      </c>
      <c r="F35" s="157">
        <f>ROUND((SUM(BE90:BE150)),  2)</f>
        <v>0</v>
      </c>
      <c r="G35" s="38"/>
      <c r="H35" s="38"/>
      <c r="I35" s="158">
        <v>0.20999999999999999</v>
      </c>
      <c r="J35" s="157">
        <f>ROUND(((SUM(BE90:BE150))*I35),  2)</f>
        <v>0</v>
      </c>
      <c r="K35" s="38"/>
      <c r="L35" s="145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3" t="s">
        <v>41</v>
      </c>
      <c r="F36" s="157">
        <f>ROUND((SUM(BF90:BF150)),  2)</f>
        <v>0</v>
      </c>
      <c r="G36" s="38"/>
      <c r="H36" s="38"/>
      <c r="I36" s="158">
        <v>0.14999999999999999</v>
      </c>
      <c r="J36" s="157">
        <f>ROUND(((SUM(BF90:BF150))*I36),  2)</f>
        <v>0</v>
      </c>
      <c r="K36" s="38"/>
      <c r="L36" s="145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3" t="s">
        <v>42</v>
      </c>
      <c r="F37" s="157">
        <f>ROUND((SUM(BG90:BG150)),  2)</f>
        <v>0</v>
      </c>
      <c r="G37" s="38"/>
      <c r="H37" s="38"/>
      <c r="I37" s="158">
        <v>0.20999999999999999</v>
      </c>
      <c r="J37" s="157">
        <f>0</f>
        <v>0</v>
      </c>
      <c r="K37" s="38"/>
      <c r="L37" s="145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44"/>
      <c r="C38" s="38"/>
      <c r="D38" s="38"/>
      <c r="E38" s="143" t="s">
        <v>43</v>
      </c>
      <c r="F38" s="157">
        <f>ROUND((SUM(BH90:BH150)),  2)</f>
        <v>0</v>
      </c>
      <c r="G38" s="38"/>
      <c r="H38" s="38"/>
      <c r="I38" s="158">
        <v>0.14999999999999999</v>
      </c>
      <c r="J38" s="157">
        <f>0</f>
        <v>0</v>
      </c>
      <c r="K38" s="38"/>
      <c r="L38" s="145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44"/>
      <c r="C39" s="38"/>
      <c r="D39" s="38"/>
      <c r="E39" s="143" t="s">
        <v>44</v>
      </c>
      <c r="F39" s="157">
        <f>ROUND((SUM(BI90:BI150)),  2)</f>
        <v>0</v>
      </c>
      <c r="G39" s="38"/>
      <c r="H39" s="38"/>
      <c r="I39" s="158">
        <v>0</v>
      </c>
      <c r="J39" s="157">
        <f>0</f>
        <v>0</v>
      </c>
      <c r="K39" s="38"/>
      <c r="L39" s="145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hidden="1" s="2" customFormat="1" ht="6.96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145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hidden="1" s="2" customFormat="1" ht="25.44" customHeight="1">
      <c r="A41" s="38"/>
      <c r="B41" s="44"/>
      <c r="C41" s="159"/>
      <c r="D41" s="160" t="s">
        <v>45</v>
      </c>
      <c r="E41" s="161"/>
      <c r="F41" s="161"/>
      <c r="G41" s="162" t="s">
        <v>46</v>
      </c>
      <c r="H41" s="163" t="s">
        <v>47</v>
      </c>
      <c r="I41" s="161"/>
      <c r="J41" s="164">
        <f>SUM(J32:J39)</f>
        <v>0</v>
      </c>
      <c r="K41" s="165"/>
      <c r="L41" s="145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hidden="1" s="2" customFormat="1" ht="14.4" customHeight="1">
      <c r="A42" s="38"/>
      <c r="B42" s="166"/>
      <c r="C42" s="167"/>
      <c r="D42" s="167"/>
      <c r="E42" s="167"/>
      <c r="F42" s="167"/>
      <c r="G42" s="167"/>
      <c r="H42" s="167"/>
      <c r="I42" s="167"/>
      <c r="J42" s="167"/>
      <c r="K42" s="167"/>
      <c r="L42" s="145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hidden="1"/>
    <row r="44" hidden="1"/>
    <row r="45" hidden="1"/>
    <row r="46" s="2" customFormat="1" ht="6.96" customHeight="1">
      <c r="A46" s="38"/>
      <c r="B46" s="168"/>
      <c r="C46" s="169"/>
      <c r="D46" s="169"/>
      <c r="E46" s="169"/>
      <c r="F46" s="169"/>
      <c r="G46" s="169"/>
      <c r="H46" s="169"/>
      <c r="I46" s="169"/>
      <c r="J46" s="169"/>
      <c r="K46" s="169"/>
      <c r="L46" s="145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s="2" customFormat="1" ht="24.96" customHeight="1">
      <c r="A47" s="38"/>
      <c r="B47" s="39"/>
      <c r="C47" s="23" t="s">
        <v>245</v>
      </c>
      <c r="D47" s="40"/>
      <c r="E47" s="40"/>
      <c r="F47" s="40"/>
      <c r="G47" s="40"/>
      <c r="H47" s="40"/>
      <c r="I47" s="40"/>
      <c r="J47" s="40"/>
      <c r="K47" s="40"/>
      <c r="L47" s="145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s="2" customFormat="1" ht="6.96" customHeight="1">
      <c r="A48" s="38"/>
      <c r="B48" s="39"/>
      <c r="C48" s="40"/>
      <c r="D48" s="40"/>
      <c r="E48" s="40"/>
      <c r="F48" s="40"/>
      <c r="G48" s="40"/>
      <c r="H48" s="40"/>
      <c r="I48" s="40"/>
      <c r="J48" s="40"/>
      <c r="K48" s="40"/>
      <c r="L48" s="145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s="2" customFormat="1" ht="12" customHeight="1">
      <c r="A49" s="38"/>
      <c r="B49" s="39"/>
      <c r="C49" s="32" t="s">
        <v>16</v>
      </c>
      <c r="D49" s="40"/>
      <c r="E49" s="40"/>
      <c r="F49" s="40"/>
      <c r="G49" s="40"/>
      <c r="H49" s="40"/>
      <c r="I49" s="40"/>
      <c r="J49" s="40"/>
      <c r="K49" s="40"/>
      <c r="L49" s="145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s="2" customFormat="1" ht="16.5" customHeight="1">
      <c r="A50" s="38"/>
      <c r="B50" s="39"/>
      <c r="C50" s="40"/>
      <c r="D50" s="40"/>
      <c r="E50" s="170" t="str">
        <f>E7</f>
        <v>3. STAVBA - FIALOVÁ - Vozovna Pisárky, etapa III. - vratná tramvajová smyčka</v>
      </c>
      <c r="F50" s="32"/>
      <c r="G50" s="32"/>
      <c r="H50" s="32"/>
      <c r="I50" s="40"/>
      <c r="J50" s="40"/>
      <c r="K50" s="40"/>
      <c r="L50" s="145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s="1" customFormat="1" ht="12" customHeight="1">
      <c r="B51" s="21"/>
      <c r="C51" s="32" t="s">
        <v>241</v>
      </c>
      <c r="D51" s="22"/>
      <c r="E51" s="22"/>
      <c r="F51" s="22"/>
      <c r="G51" s="22"/>
      <c r="H51" s="22"/>
      <c r="I51" s="22"/>
      <c r="J51" s="22"/>
      <c r="K51" s="22"/>
      <c r="L51" s="20"/>
    </row>
    <row r="52" s="2" customFormat="1" ht="16.5" customHeight="1">
      <c r="A52" s="38"/>
      <c r="B52" s="39"/>
      <c r="C52" s="40"/>
      <c r="D52" s="40"/>
      <c r="E52" s="170" t="s">
        <v>405</v>
      </c>
      <c r="F52" s="40"/>
      <c r="G52" s="40"/>
      <c r="H52" s="40"/>
      <c r="I52" s="40"/>
      <c r="J52" s="40"/>
      <c r="K52" s="40"/>
      <c r="L52" s="145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s="2" customFormat="1" ht="12" customHeight="1">
      <c r="A53" s="38"/>
      <c r="B53" s="39"/>
      <c r="C53" s="32" t="s">
        <v>243</v>
      </c>
      <c r="D53" s="40"/>
      <c r="E53" s="40"/>
      <c r="F53" s="40"/>
      <c r="G53" s="40"/>
      <c r="H53" s="40"/>
      <c r="I53" s="40"/>
      <c r="J53" s="40"/>
      <c r="K53" s="40"/>
      <c r="L53" s="145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s="2" customFormat="1" ht="16.5" customHeight="1">
      <c r="A54" s="38"/>
      <c r="B54" s="39"/>
      <c r="C54" s="40"/>
      <c r="D54" s="40"/>
      <c r="E54" s="69" t="str">
        <f>E11</f>
        <v>SO 201.2 - Opěrná zeď DPMB</v>
      </c>
      <c r="F54" s="40"/>
      <c r="G54" s="40"/>
      <c r="H54" s="40"/>
      <c r="I54" s="40"/>
      <c r="J54" s="40"/>
      <c r="K54" s="40"/>
      <c r="L54" s="145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s="2" customFormat="1" ht="6.96" customHeight="1">
      <c r="A55" s="38"/>
      <c r="B55" s="39"/>
      <c r="C55" s="40"/>
      <c r="D55" s="40"/>
      <c r="E55" s="40"/>
      <c r="F55" s="40"/>
      <c r="G55" s="40"/>
      <c r="H55" s="40"/>
      <c r="I55" s="40"/>
      <c r="J55" s="40"/>
      <c r="K55" s="40"/>
      <c r="L55" s="145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s="2" customFormat="1" ht="12" customHeight="1">
      <c r="A56" s="38"/>
      <c r="B56" s="39"/>
      <c r="C56" s="32" t="s">
        <v>21</v>
      </c>
      <c r="D56" s="40"/>
      <c r="E56" s="40"/>
      <c r="F56" s="27" t="str">
        <f>F14</f>
        <v xml:space="preserve"> </v>
      </c>
      <c r="G56" s="40"/>
      <c r="H56" s="40"/>
      <c r="I56" s="32" t="s">
        <v>23</v>
      </c>
      <c r="J56" s="72" t="str">
        <f>IF(J14="","",J14)</f>
        <v>20. 12. 2021</v>
      </c>
      <c r="K56" s="40"/>
      <c r="L56" s="145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s="2" customFormat="1" ht="6.96" customHeight="1">
      <c r="A57" s="38"/>
      <c r="B57" s="39"/>
      <c r="C57" s="40"/>
      <c r="D57" s="40"/>
      <c r="E57" s="40"/>
      <c r="F57" s="40"/>
      <c r="G57" s="40"/>
      <c r="H57" s="40"/>
      <c r="I57" s="40"/>
      <c r="J57" s="40"/>
      <c r="K57" s="40"/>
      <c r="L57" s="145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s="2" customFormat="1" ht="15.15" customHeight="1">
      <c r="A58" s="38"/>
      <c r="B58" s="39"/>
      <c r="C58" s="32" t="s">
        <v>25</v>
      </c>
      <c r="D58" s="40"/>
      <c r="E58" s="40"/>
      <c r="F58" s="27" t="str">
        <f>E17</f>
        <v xml:space="preserve"> </v>
      </c>
      <c r="G58" s="40"/>
      <c r="H58" s="40"/>
      <c r="I58" s="32" t="s">
        <v>30</v>
      </c>
      <c r="J58" s="36" t="str">
        <f>E23</f>
        <v xml:space="preserve"> </v>
      </c>
      <c r="K58" s="40"/>
      <c r="L58" s="145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</row>
    <row r="59" s="2" customFormat="1" ht="15.15" customHeight="1">
      <c r="A59" s="38"/>
      <c r="B59" s="39"/>
      <c r="C59" s="32" t="s">
        <v>28</v>
      </c>
      <c r="D59" s="40"/>
      <c r="E59" s="40"/>
      <c r="F59" s="27" t="str">
        <f>IF(E20="","",E20)</f>
        <v>Vyplň údaj</v>
      </c>
      <c r="G59" s="40"/>
      <c r="H59" s="40"/>
      <c r="I59" s="32" t="s">
        <v>32</v>
      </c>
      <c r="J59" s="36" t="str">
        <f>E26</f>
        <v xml:space="preserve"> </v>
      </c>
      <c r="K59" s="40"/>
      <c r="L59" s="145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</row>
    <row r="60" s="2" customFormat="1" ht="10.32" customHeight="1">
      <c r="A60" s="38"/>
      <c r="B60" s="39"/>
      <c r="C60" s="40"/>
      <c r="D60" s="40"/>
      <c r="E60" s="40"/>
      <c r="F60" s="40"/>
      <c r="G60" s="40"/>
      <c r="H60" s="40"/>
      <c r="I60" s="40"/>
      <c r="J60" s="40"/>
      <c r="K60" s="40"/>
      <c r="L60" s="145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</row>
    <row r="61" s="2" customFormat="1" ht="29.28" customHeight="1">
      <c r="A61" s="38"/>
      <c r="B61" s="39"/>
      <c r="C61" s="171" t="s">
        <v>246</v>
      </c>
      <c r="D61" s="172"/>
      <c r="E61" s="172"/>
      <c r="F61" s="172"/>
      <c r="G61" s="172"/>
      <c r="H61" s="172"/>
      <c r="I61" s="172"/>
      <c r="J61" s="173" t="s">
        <v>247</v>
      </c>
      <c r="K61" s="172"/>
      <c r="L61" s="145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 s="2" customFormat="1" ht="10.32" customHeight="1">
      <c r="A62" s="38"/>
      <c r="B62" s="39"/>
      <c r="C62" s="40"/>
      <c r="D62" s="40"/>
      <c r="E62" s="40"/>
      <c r="F62" s="40"/>
      <c r="G62" s="40"/>
      <c r="H62" s="40"/>
      <c r="I62" s="40"/>
      <c r="J62" s="40"/>
      <c r="K62" s="40"/>
      <c r="L62" s="145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</row>
    <row r="63" s="2" customFormat="1" ht="22.8" customHeight="1">
      <c r="A63" s="38"/>
      <c r="B63" s="39"/>
      <c r="C63" s="174" t="s">
        <v>67</v>
      </c>
      <c r="D63" s="40"/>
      <c r="E63" s="40"/>
      <c r="F63" s="40"/>
      <c r="G63" s="40"/>
      <c r="H63" s="40"/>
      <c r="I63" s="40"/>
      <c r="J63" s="102">
        <f>J90</f>
        <v>0</v>
      </c>
      <c r="K63" s="40"/>
      <c r="L63" s="145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U63" s="17" t="s">
        <v>248</v>
      </c>
    </row>
    <row r="64" s="9" customFormat="1" ht="24.96" customHeight="1">
      <c r="A64" s="9"/>
      <c r="B64" s="175"/>
      <c r="C64" s="176"/>
      <c r="D64" s="177" t="s">
        <v>287</v>
      </c>
      <c r="E64" s="178"/>
      <c r="F64" s="178"/>
      <c r="G64" s="178"/>
      <c r="H64" s="178"/>
      <c r="I64" s="178"/>
      <c r="J64" s="179">
        <f>J91</f>
        <v>0</v>
      </c>
      <c r="K64" s="176"/>
      <c r="L64" s="180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9" customFormat="1" ht="24.96" customHeight="1">
      <c r="A65" s="9"/>
      <c r="B65" s="175"/>
      <c r="C65" s="176"/>
      <c r="D65" s="177" t="s">
        <v>507</v>
      </c>
      <c r="E65" s="178"/>
      <c r="F65" s="178"/>
      <c r="G65" s="178"/>
      <c r="H65" s="178"/>
      <c r="I65" s="178"/>
      <c r="J65" s="179">
        <f>J110</f>
        <v>0</v>
      </c>
      <c r="K65" s="176"/>
      <c r="L65" s="180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9" customFormat="1" ht="24.96" customHeight="1">
      <c r="A66" s="9"/>
      <c r="B66" s="175"/>
      <c r="C66" s="176"/>
      <c r="D66" s="177" t="s">
        <v>509</v>
      </c>
      <c r="E66" s="178"/>
      <c r="F66" s="178"/>
      <c r="G66" s="178"/>
      <c r="H66" s="178"/>
      <c r="I66" s="178"/>
      <c r="J66" s="179">
        <f>J116</f>
        <v>0</v>
      </c>
      <c r="K66" s="176"/>
      <c r="L66" s="180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9" customFormat="1" ht="24.96" customHeight="1">
      <c r="A67" s="9"/>
      <c r="B67" s="175"/>
      <c r="C67" s="176"/>
      <c r="D67" s="177" t="s">
        <v>510</v>
      </c>
      <c r="E67" s="178"/>
      <c r="F67" s="178"/>
      <c r="G67" s="178"/>
      <c r="H67" s="178"/>
      <c r="I67" s="178"/>
      <c r="J67" s="179">
        <f>J136</f>
        <v>0</v>
      </c>
      <c r="K67" s="176"/>
      <c r="L67" s="180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9" customFormat="1" ht="24.96" customHeight="1">
      <c r="A68" s="9"/>
      <c r="B68" s="175"/>
      <c r="C68" s="176"/>
      <c r="D68" s="177" t="s">
        <v>516</v>
      </c>
      <c r="E68" s="178"/>
      <c r="F68" s="178"/>
      <c r="G68" s="178"/>
      <c r="H68" s="178"/>
      <c r="I68" s="178"/>
      <c r="J68" s="179">
        <f>J148</f>
        <v>0</v>
      </c>
      <c r="K68" s="176"/>
      <c r="L68" s="180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2" customFormat="1" ht="21.84" customHeight="1">
      <c r="A69" s="38"/>
      <c r="B69" s="39"/>
      <c r="C69" s="40"/>
      <c r="D69" s="40"/>
      <c r="E69" s="40"/>
      <c r="F69" s="40"/>
      <c r="G69" s="40"/>
      <c r="H69" s="40"/>
      <c r="I69" s="40"/>
      <c r="J69" s="40"/>
      <c r="K69" s="40"/>
      <c r="L69" s="145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</row>
    <row r="70" s="2" customFormat="1" ht="6.96" customHeight="1">
      <c r="A70" s="38"/>
      <c r="B70" s="59"/>
      <c r="C70" s="60"/>
      <c r="D70" s="60"/>
      <c r="E70" s="60"/>
      <c r="F70" s="60"/>
      <c r="G70" s="60"/>
      <c r="H70" s="60"/>
      <c r="I70" s="60"/>
      <c r="J70" s="60"/>
      <c r="K70" s="60"/>
      <c r="L70" s="145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</row>
    <row r="74" s="2" customFormat="1" ht="6.96" customHeight="1">
      <c r="A74" s="38"/>
      <c r="B74" s="61"/>
      <c r="C74" s="62"/>
      <c r="D74" s="62"/>
      <c r="E74" s="62"/>
      <c r="F74" s="62"/>
      <c r="G74" s="62"/>
      <c r="H74" s="62"/>
      <c r="I74" s="62"/>
      <c r="J74" s="62"/>
      <c r="K74" s="62"/>
      <c r="L74" s="145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</row>
    <row r="75" s="2" customFormat="1" ht="24.96" customHeight="1">
      <c r="A75" s="38"/>
      <c r="B75" s="39"/>
      <c r="C75" s="23" t="s">
        <v>250</v>
      </c>
      <c r="D75" s="40"/>
      <c r="E75" s="40"/>
      <c r="F75" s="40"/>
      <c r="G75" s="40"/>
      <c r="H75" s="40"/>
      <c r="I75" s="40"/>
      <c r="J75" s="40"/>
      <c r="K75" s="40"/>
      <c r="L75" s="145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6" s="2" customFormat="1" ht="6.96" customHeight="1">
      <c r="A76" s="38"/>
      <c r="B76" s="39"/>
      <c r="C76" s="40"/>
      <c r="D76" s="40"/>
      <c r="E76" s="40"/>
      <c r="F76" s="40"/>
      <c r="G76" s="40"/>
      <c r="H76" s="40"/>
      <c r="I76" s="40"/>
      <c r="J76" s="40"/>
      <c r="K76" s="40"/>
      <c r="L76" s="145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2" customHeight="1">
      <c r="A77" s="38"/>
      <c r="B77" s="39"/>
      <c r="C77" s="32" t="s">
        <v>16</v>
      </c>
      <c r="D77" s="40"/>
      <c r="E77" s="40"/>
      <c r="F77" s="40"/>
      <c r="G77" s="40"/>
      <c r="H77" s="40"/>
      <c r="I77" s="40"/>
      <c r="J77" s="40"/>
      <c r="K77" s="40"/>
      <c r="L77" s="145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78" s="2" customFormat="1" ht="16.5" customHeight="1">
      <c r="A78" s="38"/>
      <c r="B78" s="39"/>
      <c r="C78" s="40"/>
      <c r="D78" s="40"/>
      <c r="E78" s="170" t="str">
        <f>E7</f>
        <v>3. STAVBA - FIALOVÁ - Vozovna Pisárky, etapa III. - vratná tramvajová smyčka</v>
      </c>
      <c r="F78" s="32"/>
      <c r="G78" s="32"/>
      <c r="H78" s="32"/>
      <c r="I78" s="40"/>
      <c r="J78" s="40"/>
      <c r="K78" s="40"/>
      <c r="L78" s="145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</row>
    <row r="79" s="1" customFormat="1" ht="12" customHeight="1">
      <c r="B79" s="21"/>
      <c r="C79" s="32" t="s">
        <v>241</v>
      </c>
      <c r="D79" s="22"/>
      <c r="E79" s="22"/>
      <c r="F79" s="22"/>
      <c r="G79" s="22"/>
      <c r="H79" s="22"/>
      <c r="I79" s="22"/>
      <c r="J79" s="22"/>
      <c r="K79" s="22"/>
      <c r="L79" s="20"/>
    </row>
    <row r="80" s="2" customFormat="1" ht="16.5" customHeight="1">
      <c r="A80" s="38"/>
      <c r="B80" s="39"/>
      <c r="C80" s="40"/>
      <c r="D80" s="40"/>
      <c r="E80" s="170" t="s">
        <v>405</v>
      </c>
      <c r="F80" s="40"/>
      <c r="G80" s="40"/>
      <c r="H80" s="40"/>
      <c r="I80" s="40"/>
      <c r="J80" s="40"/>
      <c r="K80" s="40"/>
      <c r="L80" s="145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12" customHeight="1">
      <c r="A81" s="38"/>
      <c r="B81" s="39"/>
      <c r="C81" s="32" t="s">
        <v>243</v>
      </c>
      <c r="D81" s="40"/>
      <c r="E81" s="40"/>
      <c r="F81" s="40"/>
      <c r="G81" s="40"/>
      <c r="H81" s="40"/>
      <c r="I81" s="40"/>
      <c r="J81" s="40"/>
      <c r="K81" s="40"/>
      <c r="L81" s="145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16.5" customHeight="1">
      <c r="A82" s="38"/>
      <c r="B82" s="39"/>
      <c r="C82" s="40"/>
      <c r="D82" s="40"/>
      <c r="E82" s="69" t="str">
        <f>E11</f>
        <v>SO 201.2 - Opěrná zeď DPMB</v>
      </c>
      <c r="F82" s="40"/>
      <c r="G82" s="40"/>
      <c r="H82" s="40"/>
      <c r="I82" s="40"/>
      <c r="J82" s="40"/>
      <c r="K82" s="40"/>
      <c r="L82" s="145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145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21</v>
      </c>
      <c r="D84" s="40"/>
      <c r="E84" s="40"/>
      <c r="F84" s="27" t="str">
        <f>F14</f>
        <v xml:space="preserve"> </v>
      </c>
      <c r="G84" s="40"/>
      <c r="H84" s="40"/>
      <c r="I84" s="32" t="s">
        <v>23</v>
      </c>
      <c r="J84" s="72" t="str">
        <f>IF(J14="","",J14)</f>
        <v>20. 12. 2021</v>
      </c>
      <c r="K84" s="40"/>
      <c r="L84" s="145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6.96" customHeight="1">
      <c r="A85" s="38"/>
      <c r="B85" s="39"/>
      <c r="C85" s="40"/>
      <c r="D85" s="40"/>
      <c r="E85" s="40"/>
      <c r="F85" s="40"/>
      <c r="G85" s="40"/>
      <c r="H85" s="40"/>
      <c r="I85" s="40"/>
      <c r="J85" s="40"/>
      <c r="K85" s="40"/>
      <c r="L85" s="145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5.15" customHeight="1">
      <c r="A86" s="38"/>
      <c r="B86" s="39"/>
      <c r="C86" s="32" t="s">
        <v>25</v>
      </c>
      <c r="D86" s="40"/>
      <c r="E86" s="40"/>
      <c r="F86" s="27" t="str">
        <f>E17</f>
        <v xml:space="preserve"> </v>
      </c>
      <c r="G86" s="40"/>
      <c r="H86" s="40"/>
      <c r="I86" s="32" t="s">
        <v>30</v>
      </c>
      <c r="J86" s="36" t="str">
        <f>E23</f>
        <v xml:space="preserve"> </v>
      </c>
      <c r="K86" s="40"/>
      <c r="L86" s="145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5.15" customHeight="1">
      <c r="A87" s="38"/>
      <c r="B87" s="39"/>
      <c r="C87" s="32" t="s">
        <v>28</v>
      </c>
      <c r="D87" s="40"/>
      <c r="E87" s="40"/>
      <c r="F87" s="27" t="str">
        <f>IF(E20="","",E20)</f>
        <v>Vyplň údaj</v>
      </c>
      <c r="G87" s="40"/>
      <c r="H87" s="40"/>
      <c r="I87" s="32" t="s">
        <v>32</v>
      </c>
      <c r="J87" s="36" t="str">
        <f>E26</f>
        <v xml:space="preserve"> </v>
      </c>
      <c r="K87" s="40"/>
      <c r="L87" s="145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10.32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145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10" customFormat="1" ht="29.28" customHeight="1">
      <c r="A89" s="181"/>
      <c r="B89" s="182"/>
      <c r="C89" s="183" t="s">
        <v>251</v>
      </c>
      <c r="D89" s="184" t="s">
        <v>54</v>
      </c>
      <c r="E89" s="184" t="s">
        <v>50</v>
      </c>
      <c r="F89" s="184" t="s">
        <v>51</v>
      </c>
      <c r="G89" s="184" t="s">
        <v>252</v>
      </c>
      <c r="H89" s="184" t="s">
        <v>253</v>
      </c>
      <c r="I89" s="184" t="s">
        <v>254</v>
      </c>
      <c r="J89" s="184" t="s">
        <v>247</v>
      </c>
      <c r="K89" s="185" t="s">
        <v>255</v>
      </c>
      <c r="L89" s="186"/>
      <c r="M89" s="92" t="s">
        <v>19</v>
      </c>
      <c r="N89" s="93" t="s">
        <v>39</v>
      </c>
      <c r="O89" s="93" t="s">
        <v>256</v>
      </c>
      <c r="P89" s="93" t="s">
        <v>257</v>
      </c>
      <c r="Q89" s="93" t="s">
        <v>258</v>
      </c>
      <c r="R89" s="93" t="s">
        <v>259</v>
      </c>
      <c r="S89" s="93" t="s">
        <v>260</v>
      </c>
      <c r="T89" s="94" t="s">
        <v>261</v>
      </c>
      <c r="U89" s="181"/>
      <c r="V89" s="181"/>
      <c r="W89" s="181"/>
      <c r="X89" s="181"/>
      <c r="Y89" s="181"/>
      <c r="Z89" s="181"/>
      <c r="AA89" s="181"/>
      <c r="AB89" s="181"/>
      <c r="AC89" s="181"/>
      <c r="AD89" s="181"/>
      <c r="AE89" s="181"/>
    </row>
    <row r="90" s="2" customFormat="1" ht="22.8" customHeight="1">
      <c r="A90" s="38"/>
      <c r="B90" s="39"/>
      <c r="C90" s="99" t="s">
        <v>262</v>
      </c>
      <c r="D90" s="40"/>
      <c r="E90" s="40"/>
      <c r="F90" s="40"/>
      <c r="G90" s="40"/>
      <c r="H90" s="40"/>
      <c r="I90" s="40"/>
      <c r="J90" s="187">
        <f>BK90</f>
        <v>0</v>
      </c>
      <c r="K90" s="40"/>
      <c r="L90" s="44"/>
      <c r="M90" s="95"/>
      <c r="N90" s="188"/>
      <c r="O90" s="96"/>
      <c r="P90" s="189">
        <f>P91+P110+P116+P136+P148</f>
        <v>0</v>
      </c>
      <c r="Q90" s="96"/>
      <c r="R90" s="189">
        <f>R91+R110+R116+R136+R148</f>
        <v>1761.2833624</v>
      </c>
      <c r="S90" s="96"/>
      <c r="T90" s="190">
        <f>T91+T110+T116+T136+T148</f>
        <v>0</v>
      </c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T90" s="17" t="s">
        <v>68</v>
      </c>
      <c r="AU90" s="17" t="s">
        <v>248</v>
      </c>
      <c r="BK90" s="191">
        <f>BK91+BK110+BK116+BK136+BK148</f>
        <v>0</v>
      </c>
    </row>
    <row r="91" s="11" customFormat="1" ht="25.92" customHeight="1">
      <c r="A91" s="11"/>
      <c r="B91" s="192"/>
      <c r="C91" s="193"/>
      <c r="D91" s="194" t="s">
        <v>68</v>
      </c>
      <c r="E91" s="195" t="s">
        <v>76</v>
      </c>
      <c r="F91" s="195" t="s">
        <v>290</v>
      </c>
      <c r="G91" s="193"/>
      <c r="H91" s="193"/>
      <c r="I91" s="196"/>
      <c r="J91" s="197">
        <f>BK91</f>
        <v>0</v>
      </c>
      <c r="K91" s="193"/>
      <c r="L91" s="198"/>
      <c r="M91" s="199"/>
      <c r="N91" s="200"/>
      <c r="O91" s="200"/>
      <c r="P91" s="201">
        <f>SUM(P92:P109)</f>
        <v>0</v>
      </c>
      <c r="Q91" s="200"/>
      <c r="R91" s="201">
        <f>SUM(R92:R109)</f>
        <v>971.88300000000004</v>
      </c>
      <c r="S91" s="200"/>
      <c r="T91" s="202">
        <f>SUM(T92:T109)</f>
        <v>0</v>
      </c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R91" s="203" t="s">
        <v>265</v>
      </c>
      <c r="AT91" s="204" t="s">
        <v>68</v>
      </c>
      <c r="AU91" s="204" t="s">
        <v>69</v>
      </c>
      <c r="AY91" s="203" t="s">
        <v>266</v>
      </c>
      <c r="BK91" s="205">
        <f>SUM(BK92:BK109)</f>
        <v>0</v>
      </c>
    </row>
    <row r="92" s="2" customFormat="1" ht="21.75" customHeight="1">
      <c r="A92" s="38"/>
      <c r="B92" s="39"/>
      <c r="C92" s="206" t="s">
        <v>76</v>
      </c>
      <c r="D92" s="206" t="s">
        <v>267</v>
      </c>
      <c r="E92" s="207" t="s">
        <v>1577</v>
      </c>
      <c r="F92" s="208" t="s">
        <v>1578</v>
      </c>
      <c r="G92" s="209" t="s">
        <v>293</v>
      </c>
      <c r="H92" s="210">
        <v>2296.9879999999998</v>
      </c>
      <c r="I92" s="211"/>
      <c r="J92" s="212">
        <f>ROUND(I92*H92,2)</f>
        <v>0</v>
      </c>
      <c r="K92" s="208" t="s">
        <v>271</v>
      </c>
      <c r="L92" s="44"/>
      <c r="M92" s="213" t="s">
        <v>19</v>
      </c>
      <c r="N92" s="214" t="s">
        <v>40</v>
      </c>
      <c r="O92" s="84"/>
      <c r="P92" s="215">
        <f>O92*H92</f>
        <v>0</v>
      </c>
      <c r="Q92" s="215">
        <v>0</v>
      </c>
      <c r="R92" s="215">
        <f>Q92*H92</f>
        <v>0</v>
      </c>
      <c r="S92" s="215">
        <v>0</v>
      </c>
      <c r="T92" s="216">
        <f>S92*H92</f>
        <v>0</v>
      </c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R92" s="217" t="s">
        <v>265</v>
      </c>
      <c r="AT92" s="217" t="s">
        <v>267</v>
      </c>
      <c r="AU92" s="217" t="s">
        <v>76</v>
      </c>
      <c r="AY92" s="17" t="s">
        <v>266</v>
      </c>
      <c r="BE92" s="218">
        <f>IF(N92="základní",J92,0)</f>
        <v>0</v>
      </c>
      <c r="BF92" s="218">
        <f>IF(N92="snížená",J92,0)</f>
        <v>0</v>
      </c>
      <c r="BG92" s="218">
        <f>IF(N92="zákl. přenesená",J92,0)</f>
        <v>0</v>
      </c>
      <c r="BH92" s="218">
        <f>IF(N92="sníž. přenesená",J92,0)</f>
        <v>0</v>
      </c>
      <c r="BI92" s="218">
        <f>IF(N92="nulová",J92,0)</f>
        <v>0</v>
      </c>
      <c r="BJ92" s="17" t="s">
        <v>76</v>
      </c>
      <c r="BK92" s="218">
        <f>ROUND(I92*H92,2)</f>
        <v>0</v>
      </c>
      <c r="BL92" s="17" t="s">
        <v>265</v>
      </c>
      <c r="BM92" s="217" t="s">
        <v>1579</v>
      </c>
    </row>
    <row r="93" s="2" customFormat="1">
      <c r="A93" s="38"/>
      <c r="B93" s="39"/>
      <c r="C93" s="40"/>
      <c r="D93" s="219" t="s">
        <v>273</v>
      </c>
      <c r="E93" s="40"/>
      <c r="F93" s="220" t="s">
        <v>1580</v>
      </c>
      <c r="G93" s="40"/>
      <c r="H93" s="40"/>
      <c r="I93" s="221"/>
      <c r="J93" s="40"/>
      <c r="K93" s="40"/>
      <c r="L93" s="44"/>
      <c r="M93" s="222"/>
      <c r="N93" s="223"/>
      <c r="O93" s="84"/>
      <c r="P93" s="84"/>
      <c r="Q93" s="84"/>
      <c r="R93" s="84"/>
      <c r="S93" s="84"/>
      <c r="T93" s="85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T93" s="17" t="s">
        <v>273</v>
      </c>
      <c r="AU93" s="17" t="s">
        <v>76</v>
      </c>
    </row>
    <row r="94" s="13" customFormat="1">
      <c r="A94" s="13"/>
      <c r="B94" s="251"/>
      <c r="C94" s="252"/>
      <c r="D94" s="226" t="s">
        <v>275</v>
      </c>
      <c r="E94" s="253" t="s">
        <v>19</v>
      </c>
      <c r="F94" s="254" t="s">
        <v>1581</v>
      </c>
      <c r="G94" s="252"/>
      <c r="H94" s="253" t="s">
        <v>19</v>
      </c>
      <c r="I94" s="255"/>
      <c r="J94" s="252"/>
      <c r="K94" s="252"/>
      <c r="L94" s="256"/>
      <c r="M94" s="257"/>
      <c r="N94" s="258"/>
      <c r="O94" s="258"/>
      <c r="P94" s="258"/>
      <c r="Q94" s="258"/>
      <c r="R94" s="258"/>
      <c r="S94" s="258"/>
      <c r="T94" s="259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T94" s="260" t="s">
        <v>275</v>
      </c>
      <c r="AU94" s="260" t="s">
        <v>76</v>
      </c>
      <c r="AV94" s="13" t="s">
        <v>76</v>
      </c>
      <c r="AW94" s="13" t="s">
        <v>31</v>
      </c>
      <c r="AX94" s="13" t="s">
        <v>69</v>
      </c>
      <c r="AY94" s="260" t="s">
        <v>266</v>
      </c>
    </row>
    <row r="95" s="12" customFormat="1">
      <c r="A95" s="12"/>
      <c r="B95" s="224"/>
      <c r="C95" s="225"/>
      <c r="D95" s="226" t="s">
        <v>275</v>
      </c>
      <c r="E95" s="227" t="s">
        <v>239</v>
      </c>
      <c r="F95" s="228" t="s">
        <v>1582</v>
      </c>
      <c r="G95" s="225"/>
      <c r="H95" s="229">
        <v>2296.9879999999998</v>
      </c>
      <c r="I95" s="230"/>
      <c r="J95" s="225"/>
      <c r="K95" s="225"/>
      <c r="L95" s="231"/>
      <c r="M95" s="236"/>
      <c r="N95" s="237"/>
      <c r="O95" s="237"/>
      <c r="P95" s="237"/>
      <c r="Q95" s="237"/>
      <c r="R95" s="237"/>
      <c r="S95" s="237"/>
      <c r="T95" s="238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T95" s="235" t="s">
        <v>275</v>
      </c>
      <c r="AU95" s="235" t="s">
        <v>76</v>
      </c>
      <c r="AV95" s="12" t="s">
        <v>78</v>
      </c>
      <c r="AW95" s="12" t="s">
        <v>31</v>
      </c>
      <c r="AX95" s="12" t="s">
        <v>76</v>
      </c>
      <c r="AY95" s="235" t="s">
        <v>266</v>
      </c>
    </row>
    <row r="96" s="2" customFormat="1" ht="37.8" customHeight="1">
      <c r="A96" s="38"/>
      <c r="B96" s="39"/>
      <c r="C96" s="206" t="s">
        <v>78</v>
      </c>
      <c r="D96" s="206" t="s">
        <v>267</v>
      </c>
      <c r="E96" s="207" t="s">
        <v>517</v>
      </c>
      <c r="F96" s="208" t="s">
        <v>518</v>
      </c>
      <c r="G96" s="209" t="s">
        <v>293</v>
      </c>
      <c r="H96" s="210">
        <v>2296.9879999999998</v>
      </c>
      <c r="I96" s="211"/>
      <c r="J96" s="212">
        <f>ROUND(I96*H96,2)</f>
        <v>0</v>
      </c>
      <c r="K96" s="208" t="s">
        <v>271</v>
      </c>
      <c r="L96" s="44"/>
      <c r="M96" s="213" t="s">
        <v>19</v>
      </c>
      <c r="N96" s="214" t="s">
        <v>40</v>
      </c>
      <c r="O96" s="84"/>
      <c r="P96" s="215">
        <f>O96*H96</f>
        <v>0</v>
      </c>
      <c r="Q96" s="215">
        <v>0</v>
      </c>
      <c r="R96" s="215">
        <f>Q96*H96</f>
        <v>0</v>
      </c>
      <c r="S96" s="215">
        <v>0</v>
      </c>
      <c r="T96" s="216">
        <f>S96*H96</f>
        <v>0</v>
      </c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R96" s="217" t="s">
        <v>265</v>
      </c>
      <c r="AT96" s="217" t="s">
        <v>267</v>
      </c>
      <c r="AU96" s="217" t="s">
        <v>76</v>
      </c>
      <c r="AY96" s="17" t="s">
        <v>266</v>
      </c>
      <c r="BE96" s="218">
        <f>IF(N96="základní",J96,0)</f>
        <v>0</v>
      </c>
      <c r="BF96" s="218">
        <f>IF(N96="snížená",J96,0)</f>
        <v>0</v>
      </c>
      <c r="BG96" s="218">
        <f>IF(N96="zákl. přenesená",J96,0)</f>
        <v>0</v>
      </c>
      <c r="BH96" s="218">
        <f>IF(N96="sníž. přenesená",J96,0)</f>
        <v>0</v>
      </c>
      <c r="BI96" s="218">
        <f>IF(N96="nulová",J96,0)</f>
        <v>0</v>
      </c>
      <c r="BJ96" s="17" t="s">
        <v>76</v>
      </c>
      <c r="BK96" s="218">
        <f>ROUND(I96*H96,2)</f>
        <v>0</v>
      </c>
      <c r="BL96" s="17" t="s">
        <v>265</v>
      </c>
      <c r="BM96" s="217" t="s">
        <v>1583</v>
      </c>
    </row>
    <row r="97" s="2" customFormat="1">
      <c r="A97" s="38"/>
      <c r="B97" s="39"/>
      <c r="C97" s="40"/>
      <c r="D97" s="219" t="s">
        <v>273</v>
      </c>
      <c r="E97" s="40"/>
      <c r="F97" s="220" t="s">
        <v>520</v>
      </c>
      <c r="G97" s="40"/>
      <c r="H97" s="40"/>
      <c r="I97" s="221"/>
      <c r="J97" s="40"/>
      <c r="K97" s="40"/>
      <c r="L97" s="44"/>
      <c r="M97" s="222"/>
      <c r="N97" s="223"/>
      <c r="O97" s="84"/>
      <c r="P97" s="84"/>
      <c r="Q97" s="84"/>
      <c r="R97" s="84"/>
      <c r="S97" s="84"/>
      <c r="T97" s="85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T97" s="17" t="s">
        <v>273</v>
      </c>
      <c r="AU97" s="17" t="s">
        <v>76</v>
      </c>
    </row>
    <row r="98" s="12" customFormat="1">
      <c r="A98" s="12"/>
      <c r="B98" s="224"/>
      <c r="C98" s="225"/>
      <c r="D98" s="226" t="s">
        <v>275</v>
      </c>
      <c r="E98" s="227" t="s">
        <v>306</v>
      </c>
      <c r="F98" s="228" t="s">
        <v>1584</v>
      </c>
      <c r="G98" s="225"/>
      <c r="H98" s="229">
        <v>2296.9879999999998</v>
      </c>
      <c r="I98" s="230"/>
      <c r="J98" s="225"/>
      <c r="K98" s="225"/>
      <c r="L98" s="231"/>
      <c r="M98" s="236"/>
      <c r="N98" s="237"/>
      <c r="O98" s="237"/>
      <c r="P98" s="237"/>
      <c r="Q98" s="237"/>
      <c r="R98" s="237"/>
      <c r="S98" s="237"/>
      <c r="T98" s="238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T98" s="235" t="s">
        <v>275</v>
      </c>
      <c r="AU98" s="235" t="s">
        <v>76</v>
      </c>
      <c r="AV98" s="12" t="s">
        <v>78</v>
      </c>
      <c r="AW98" s="12" t="s">
        <v>31</v>
      </c>
      <c r="AX98" s="12" t="s">
        <v>76</v>
      </c>
      <c r="AY98" s="235" t="s">
        <v>266</v>
      </c>
    </row>
    <row r="99" s="2" customFormat="1" ht="24.15" customHeight="1">
      <c r="A99" s="38"/>
      <c r="B99" s="39"/>
      <c r="C99" s="206" t="s">
        <v>312</v>
      </c>
      <c r="D99" s="206" t="s">
        <v>267</v>
      </c>
      <c r="E99" s="207" t="s">
        <v>533</v>
      </c>
      <c r="F99" s="208" t="s">
        <v>534</v>
      </c>
      <c r="G99" s="209" t="s">
        <v>302</v>
      </c>
      <c r="H99" s="210">
        <v>4134.5780000000004</v>
      </c>
      <c r="I99" s="211"/>
      <c r="J99" s="212">
        <f>ROUND(I99*H99,2)</f>
        <v>0</v>
      </c>
      <c r="K99" s="208" t="s">
        <v>271</v>
      </c>
      <c r="L99" s="44"/>
      <c r="M99" s="213" t="s">
        <v>19</v>
      </c>
      <c r="N99" s="214" t="s">
        <v>40</v>
      </c>
      <c r="O99" s="84"/>
      <c r="P99" s="215">
        <f>O99*H99</f>
        <v>0</v>
      </c>
      <c r="Q99" s="215">
        <v>0</v>
      </c>
      <c r="R99" s="215">
        <f>Q99*H99</f>
        <v>0</v>
      </c>
      <c r="S99" s="215">
        <v>0</v>
      </c>
      <c r="T99" s="216">
        <f>S99*H99</f>
        <v>0</v>
      </c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R99" s="217" t="s">
        <v>265</v>
      </c>
      <c r="AT99" s="217" t="s">
        <v>267</v>
      </c>
      <c r="AU99" s="217" t="s">
        <v>76</v>
      </c>
      <c r="AY99" s="17" t="s">
        <v>266</v>
      </c>
      <c r="BE99" s="218">
        <f>IF(N99="základní",J99,0)</f>
        <v>0</v>
      </c>
      <c r="BF99" s="218">
        <f>IF(N99="snížená",J99,0)</f>
        <v>0</v>
      </c>
      <c r="BG99" s="218">
        <f>IF(N99="zákl. přenesená",J99,0)</f>
        <v>0</v>
      </c>
      <c r="BH99" s="218">
        <f>IF(N99="sníž. přenesená",J99,0)</f>
        <v>0</v>
      </c>
      <c r="BI99" s="218">
        <f>IF(N99="nulová",J99,0)</f>
        <v>0</v>
      </c>
      <c r="BJ99" s="17" t="s">
        <v>76</v>
      </c>
      <c r="BK99" s="218">
        <f>ROUND(I99*H99,2)</f>
        <v>0</v>
      </c>
      <c r="BL99" s="17" t="s">
        <v>265</v>
      </c>
      <c r="BM99" s="217" t="s">
        <v>1585</v>
      </c>
    </row>
    <row r="100" s="2" customFormat="1">
      <c r="A100" s="38"/>
      <c r="B100" s="39"/>
      <c r="C100" s="40"/>
      <c r="D100" s="219" t="s">
        <v>273</v>
      </c>
      <c r="E100" s="40"/>
      <c r="F100" s="220" t="s">
        <v>536</v>
      </c>
      <c r="G100" s="40"/>
      <c r="H100" s="40"/>
      <c r="I100" s="221"/>
      <c r="J100" s="40"/>
      <c r="K100" s="40"/>
      <c r="L100" s="44"/>
      <c r="M100" s="222"/>
      <c r="N100" s="223"/>
      <c r="O100" s="84"/>
      <c r="P100" s="84"/>
      <c r="Q100" s="84"/>
      <c r="R100" s="84"/>
      <c r="S100" s="84"/>
      <c r="T100" s="85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T100" s="17" t="s">
        <v>273</v>
      </c>
      <c r="AU100" s="17" t="s">
        <v>76</v>
      </c>
    </row>
    <row r="101" s="12" customFormat="1">
      <c r="A101" s="12"/>
      <c r="B101" s="224"/>
      <c r="C101" s="225"/>
      <c r="D101" s="226" t="s">
        <v>275</v>
      </c>
      <c r="E101" s="227" t="s">
        <v>317</v>
      </c>
      <c r="F101" s="228" t="s">
        <v>1586</v>
      </c>
      <c r="G101" s="225"/>
      <c r="H101" s="229">
        <v>4134.5780000000004</v>
      </c>
      <c r="I101" s="230"/>
      <c r="J101" s="225"/>
      <c r="K101" s="225"/>
      <c r="L101" s="231"/>
      <c r="M101" s="236"/>
      <c r="N101" s="237"/>
      <c r="O101" s="237"/>
      <c r="P101" s="237"/>
      <c r="Q101" s="237"/>
      <c r="R101" s="237"/>
      <c r="S101" s="237"/>
      <c r="T101" s="238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T101" s="235" t="s">
        <v>275</v>
      </c>
      <c r="AU101" s="235" t="s">
        <v>76</v>
      </c>
      <c r="AV101" s="12" t="s">
        <v>78</v>
      </c>
      <c r="AW101" s="12" t="s">
        <v>31</v>
      </c>
      <c r="AX101" s="12" t="s">
        <v>76</v>
      </c>
      <c r="AY101" s="235" t="s">
        <v>266</v>
      </c>
    </row>
    <row r="102" s="2" customFormat="1" ht="24.15" customHeight="1">
      <c r="A102" s="38"/>
      <c r="B102" s="39"/>
      <c r="C102" s="206" t="s">
        <v>265</v>
      </c>
      <c r="D102" s="206" t="s">
        <v>267</v>
      </c>
      <c r="E102" s="207" t="s">
        <v>538</v>
      </c>
      <c r="F102" s="208" t="s">
        <v>539</v>
      </c>
      <c r="G102" s="209" t="s">
        <v>293</v>
      </c>
      <c r="H102" s="210">
        <v>2296.9879999999998</v>
      </c>
      <c r="I102" s="211"/>
      <c r="J102" s="212">
        <f>ROUND(I102*H102,2)</f>
        <v>0</v>
      </c>
      <c r="K102" s="208" t="s">
        <v>271</v>
      </c>
      <c r="L102" s="44"/>
      <c r="M102" s="213" t="s">
        <v>19</v>
      </c>
      <c r="N102" s="214" t="s">
        <v>40</v>
      </c>
      <c r="O102" s="84"/>
      <c r="P102" s="215">
        <f>O102*H102</f>
        <v>0</v>
      </c>
      <c r="Q102" s="215">
        <v>0</v>
      </c>
      <c r="R102" s="215">
        <f>Q102*H102</f>
        <v>0</v>
      </c>
      <c r="S102" s="215">
        <v>0</v>
      </c>
      <c r="T102" s="216">
        <f>S102*H102</f>
        <v>0</v>
      </c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R102" s="217" t="s">
        <v>265</v>
      </c>
      <c r="AT102" s="217" t="s">
        <v>267</v>
      </c>
      <c r="AU102" s="217" t="s">
        <v>76</v>
      </c>
      <c r="AY102" s="17" t="s">
        <v>266</v>
      </c>
      <c r="BE102" s="218">
        <f>IF(N102="základní",J102,0)</f>
        <v>0</v>
      </c>
      <c r="BF102" s="218">
        <f>IF(N102="snížená",J102,0)</f>
        <v>0</v>
      </c>
      <c r="BG102" s="218">
        <f>IF(N102="zákl. přenesená",J102,0)</f>
        <v>0</v>
      </c>
      <c r="BH102" s="218">
        <f>IF(N102="sníž. přenesená",J102,0)</f>
        <v>0</v>
      </c>
      <c r="BI102" s="218">
        <f>IF(N102="nulová",J102,0)</f>
        <v>0</v>
      </c>
      <c r="BJ102" s="17" t="s">
        <v>76</v>
      </c>
      <c r="BK102" s="218">
        <f>ROUND(I102*H102,2)</f>
        <v>0</v>
      </c>
      <c r="BL102" s="17" t="s">
        <v>265</v>
      </c>
      <c r="BM102" s="217" t="s">
        <v>1587</v>
      </c>
    </row>
    <row r="103" s="2" customFormat="1">
      <c r="A103" s="38"/>
      <c r="B103" s="39"/>
      <c r="C103" s="40"/>
      <c r="D103" s="219" t="s">
        <v>273</v>
      </c>
      <c r="E103" s="40"/>
      <c r="F103" s="220" t="s">
        <v>541</v>
      </c>
      <c r="G103" s="40"/>
      <c r="H103" s="40"/>
      <c r="I103" s="221"/>
      <c r="J103" s="40"/>
      <c r="K103" s="40"/>
      <c r="L103" s="44"/>
      <c r="M103" s="222"/>
      <c r="N103" s="223"/>
      <c r="O103" s="84"/>
      <c r="P103" s="84"/>
      <c r="Q103" s="84"/>
      <c r="R103" s="84"/>
      <c r="S103" s="84"/>
      <c r="T103" s="85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T103" s="17" t="s">
        <v>273</v>
      </c>
      <c r="AU103" s="17" t="s">
        <v>76</v>
      </c>
    </row>
    <row r="104" s="2" customFormat="1" ht="24.15" customHeight="1">
      <c r="A104" s="38"/>
      <c r="B104" s="39"/>
      <c r="C104" s="206" t="s">
        <v>329</v>
      </c>
      <c r="D104" s="206" t="s">
        <v>267</v>
      </c>
      <c r="E104" s="207" t="s">
        <v>291</v>
      </c>
      <c r="F104" s="208" t="s">
        <v>292</v>
      </c>
      <c r="G104" s="209" t="s">
        <v>293</v>
      </c>
      <c r="H104" s="210">
        <v>971.88300000000004</v>
      </c>
      <c r="I104" s="211"/>
      <c r="J104" s="212">
        <f>ROUND(I104*H104,2)</f>
        <v>0</v>
      </c>
      <c r="K104" s="208" t="s">
        <v>271</v>
      </c>
      <c r="L104" s="44"/>
      <c r="M104" s="213" t="s">
        <v>19</v>
      </c>
      <c r="N104" s="214" t="s">
        <v>40</v>
      </c>
      <c r="O104" s="84"/>
      <c r="P104" s="215">
        <f>O104*H104</f>
        <v>0</v>
      </c>
      <c r="Q104" s="215">
        <v>0</v>
      </c>
      <c r="R104" s="215">
        <f>Q104*H104</f>
        <v>0</v>
      </c>
      <c r="S104" s="215">
        <v>0</v>
      </c>
      <c r="T104" s="216">
        <f>S104*H104</f>
        <v>0</v>
      </c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R104" s="217" t="s">
        <v>265</v>
      </c>
      <c r="AT104" s="217" t="s">
        <v>267</v>
      </c>
      <c r="AU104" s="217" t="s">
        <v>76</v>
      </c>
      <c r="AY104" s="17" t="s">
        <v>266</v>
      </c>
      <c r="BE104" s="218">
        <f>IF(N104="základní",J104,0)</f>
        <v>0</v>
      </c>
      <c r="BF104" s="218">
        <f>IF(N104="snížená",J104,0)</f>
        <v>0</v>
      </c>
      <c r="BG104" s="218">
        <f>IF(N104="zákl. přenesená",J104,0)</f>
        <v>0</v>
      </c>
      <c r="BH104" s="218">
        <f>IF(N104="sníž. přenesená",J104,0)</f>
        <v>0</v>
      </c>
      <c r="BI104" s="218">
        <f>IF(N104="nulová",J104,0)</f>
        <v>0</v>
      </c>
      <c r="BJ104" s="17" t="s">
        <v>76</v>
      </c>
      <c r="BK104" s="218">
        <f>ROUND(I104*H104,2)</f>
        <v>0</v>
      </c>
      <c r="BL104" s="17" t="s">
        <v>265</v>
      </c>
      <c r="BM104" s="217" t="s">
        <v>1588</v>
      </c>
    </row>
    <row r="105" s="2" customFormat="1">
      <c r="A105" s="38"/>
      <c r="B105" s="39"/>
      <c r="C105" s="40"/>
      <c r="D105" s="219" t="s">
        <v>273</v>
      </c>
      <c r="E105" s="40"/>
      <c r="F105" s="220" t="s">
        <v>295</v>
      </c>
      <c r="G105" s="40"/>
      <c r="H105" s="40"/>
      <c r="I105" s="221"/>
      <c r="J105" s="40"/>
      <c r="K105" s="40"/>
      <c r="L105" s="44"/>
      <c r="M105" s="222"/>
      <c r="N105" s="223"/>
      <c r="O105" s="84"/>
      <c r="P105" s="84"/>
      <c r="Q105" s="84"/>
      <c r="R105" s="84"/>
      <c r="S105" s="84"/>
      <c r="T105" s="85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T105" s="17" t="s">
        <v>273</v>
      </c>
      <c r="AU105" s="17" t="s">
        <v>76</v>
      </c>
    </row>
    <row r="106" s="13" customFormat="1">
      <c r="A106" s="13"/>
      <c r="B106" s="251"/>
      <c r="C106" s="252"/>
      <c r="D106" s="226" t="s">
        <v>275</v>
      </c>
      <c r="E106" s="253" t="s">
        <v>19</v>
      </c>
      <c r="F106" s="254" t="s">
        <v>543</v>
      </c>
      <c r="G106" s="252"/>
      <c r="H106" s="253" t="s">
        <v>19</v>
      </c>
      <c r="I106" s="255"/>
      <c r="J106" s="252"/>
      <c r="K106" s="252"/>
      <c r="L106" s="256"/>
      <c r="M106" s="257"/>
      <c r="N106" s="258"/>
      <c r="O106" s="258"/>
      <c r="P106" s="258"/>
      <c r="Q106" s="258"/>
      <c r="R106" s="258"/>
      <c r="S106" s="258"/>
      <c r="T106" s="259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60" t="s">
        <v>275</v>
      </c>
      <c r="AU106" s="260" t="s">
        <v>76</v>
      </c>
      <c r="AV106" s="13" t="s">
        <v>76</v>
      </c>
      <c r="AW106" s="13" t="s">
        <v>31</v>
      </c>
      <c r="AX106" s="13" t="s">
        <v>69</v>
      </c>
      <c r="AY106" s="260" t="s">
        <v>266</v>
      </c>
    </row>
    <row r="107" s="12" customFormat="1">
      <c r="A107" s="12"/>
      <c r="B107" s="224"/>
      <c r="C107" s="225"/>
      <c r="D107" s="226" t="s">
        <v>275</v>
      </c>
      <c r="E107" s="227" t="s">
        <v>334</v>
      </c>
      <c r="F107" s="228" t="s">
        <v>1589</v>
      </c>
      <c r="G107" s="225"/>
      <c r="H107" s="229">
        <v>971.88300000000004</v>
      </c>
      <c r="I107" s="230"/>
      <c r="J107" s="225"/>
      <c r="K107" s="225"/>
      <c r="L107" s="231"/>
      <c r="M107" s="236"/>
      <c r="N107" s="237"/>
      <c r="O107" s="237"/>
      <c r="P107" s="237"/>
      <c r="Q107" s="237"/>
      <c r="R107" s="237"/>
      <c r="S107" s="237"/>
      <c r="T107" s="238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T107" s="235" t="s">
        <v>275</v>
      </c>
      <c r="AU107" s="235" t="s">
        <v>76</v>
      </c>
      <c r="AV107" s="12" t="s">
        <v>78</v>
      </c>
      <c r="AW107" s="12" t="s">
        <v>31</v>
      </c>
      <c r="AX107" s="12" t="s">
        <v>76</v>
      </c>
      <c r="AY107" s="235" t="s">
        <v>266</v>
      </c>
    </row>
    <row r="108" s="2" customFormat="1" ht="16.5" customHeight="1">
      <c r="A108" s="38"/>
      <c r="B108" s="39"/>
      <c r="C108" s="239" t="s">
        <v>338</v>
      </c>
      <c r="D108" s="239" t="s">
        <v>299</v>
      </c>
      <c r="E108" s="240" t="s">
        <v>300</v>
      </c>
      <c r="F108" s="241" t="s">
        <v>301</v>
      </c>
      <c r="G108" s="242" t="s">
        <v>302</v>
      </c>
      <c r="H108" s="243">
        <v>971.88300000000004</v>
      </c>
      <c r="I108" s="244"/>
      <c r="J108" s="245">
        <f>ROUND(I108*H108,2)</f>
        <v>0</v>
      </c>
      <c r="K108" s="241" t="s">
        <v>271</v>
      </c>
      <c r="L108" s="246"/>
      <c r="M108" s="247" t="s">
        <v>19</v>
      </c>
      <c r="N108" s="248" t="s">
        <v>40</v>
      </c>
      <c r="O108" s="84"/>
      <c r="P108" s="215">
        <f>O108*H108</f>
        <v>0</v>
      </c>
      <c r="Q108" s="215">
        <v>1</v>
      </c>
      <c r="R108" s="215">
        <f>Q108*H108</f>
        <v>971.88300000000004</v>
      </c>
      <c r="S108" s="215">
        <v>0</v>
      </c>
      <c r="T108" s="216">
        <f>S108*H108</f>
        <v>0</v>
      </c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R108" s="217" t="s">
        <v>303</v>
      </c>
      <c r="AT108" s="217" t="s">
        <v>299</v>
      </c>
      <c r="AU108" s="217" t="s">
        <v>76</v>
      </c>
      <c r="AY108" s="17" t="s">
        <v>266</v>
      </c>
      <c r="BE108" s="218">
        <f>IF(N108="základní",J108,0)</f>
        <v>0</v>
      </c>
      <c r="BF108" s="218">
        <f>IF(N108="snížená",J108,0)</f>
        <v>0</v>
      </c>
      <c r="BG108" s="218">
        <f>IF(N108="zákl. přenesená",J108,0)</f>
        <v>0</v>
      </c>
      <c r="BH108" s="218">
        <f>IF(N108="sníž. přenesená",J108,0)</f>
        <v>0</v>
      </c>
      <c r="BI108" s="218">
        <f>IF(N108="nulová",J108,0)</f>
        <v>0</v>
      </c>
      <c r="BJ108" s="17" t="s">
        <v>76</v>
      </c>
      <c r="BK108" s="218">
        <f>ROUND(I108*H108,2)</f>
        <v>0</v>
      </c>
      <c r="BL108" s="17" t="s">
        <v>265</v>
      </c>
      <c r="BM108" s="217" t="s">
        <v>1590</v>
      </c>
    </row>
    <row r="109" s="2" customFormat="1">
      <c r="A109" s="38"/>
      <c r="B109" s="39"/>
      <c r="C109" s="40"/>
      <c r="D109" s="219" t="s">
        <v>273</v>
      </c>
      <c r="E109" s="40"/>
      <c r="F109" s="220" t="s">
        <v>305</v>
      </c>
      <c r="G109" s="40"/>
      <c r="H109" s="40"/>
      <c r="I109" s="221"/>
      <c r="J109" s="40"/>
      <c r="K109" s="40"/>
      <c r="L109" s="44"/>
      <c r="M109" s="222"/>
      <c r="N109" s="223"/>
      <c r="O109" s="84"/>
      <c r="P109" s="84"/>
      <c r="Q109" s="84"/>
      <c r="R109" s="84"/>
      <c r="S109" s="84"/>
      <c r="T109" s="85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T109" s="17" t="s">
        <v>273</v>
      </c>
      <c r="AU109" s="17" t="s">
        <v>76</v>
      </c>
    </row>
    <row r="110" s="11" customFormat="1" ht="25.92" customHeight="1">
      <c r="A110" s="11"/>
      <c r="B110" s="192"/>
      <c r="C110" s="193"/>
      <c r="D110" s="194" t="s">
        <v>68</v>
      </c>
      <c r="E110" s="195" t="s">
        <v>78</v>
      </c>
      <c r="F110" s="195" t="s">
        <v>567</v>
      </c>
      <c r="G110" s="193"/>
      <c r="H110" s="193"/>
      <c r="I110" s="196"/>
      <c r="J110" s="197">
        <f>BK110</f>
        <v>0</v>
      </c>
      <c r="K110" s="193"/>
      <c r="L110" s="198"/>
      <c r="M110" s="199"/>
      <c r="N110" s="200"/>
      <c r="O110" s="200"/>
      <c r="P110" s="201">
        <f>SUM(P111:P115)</f>
        <v>0</v>
      </c>
      <c r="Q110" s="200"/>
      <c r="R110" s="201">
        <f>SUM(R111:R115)</f>
        <v>0.31779439999999998</v>
      </c>
      <c r="S110" s="200"/>
      <c r="T110" s="202">
        <f>SUM(T111:T115)</f>
        <v>0</v>
      </c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R110" s="203" t="s">
        <v>265</v>
      </c>
      <c r="AT110" s="204" t="s">
        <v>68</v>
      </c>
      <c r="AU110" s="204" t="s">
        <v>69</v>
      </c>
      <c r="AY110" s="203" t="s">
        <v>266</v>
      </c>
      <c r="BK110" s="205">
        <f>SUM(BK111:BK115)</f>
        <v>0</v>
      </c>
    </row>
    <row r="111" s="2" customFormat="1" ht="24.15" customHeight="1">
      <c r="A111" s="38"/>
      <c r="B111" s="39"/>
      <c r="C111" s="206" t="s">
        <v>345</v>
      </c>
      <c r="D111" s="206" t="s">
        <v>267</v>
      </c>
      <c r="E111" s="207" t="s">
        <v>1591</v>
      </c>
      <c r="F111" s="208" t="s">
        <v>1592</v>
      </c>
      <c r="G111" s="209" t="s">
        <v>391</v>
      </c>
      <c r="H111" s="210">
        <v>392</v>
      </c>
      <c r="I111" s="211"/>
      <c r="J111" s="212">
        <f>ROUND(I111*H111,2)</f>
        <v>0</v>
      </c>
      <c r="K111" s="208" t="s">
        <v>271</v>
      </c>
      <c r="L111" s="44"/>
      <c r="M111" s="213" t="s">
        <v>19</v>
      </c>
      <c r="N111" s="214" t="s">
        <v>40</v>
      </c>
      <c r="O111" s="84"/>
      <c r="P111" s="215">
        <f>O111*H111</f>
        <v>0</v>
      </c>
      <c r="Q111" s="215">
        <v>0.00010000000000000001</v>
      </c>
      <c r="R111" s="215">
        <f>Q111*H111</f>
        <v>0.039199999999999999</v>
      </c>
      <c r="S111" s="215">
        <v>0</v>
      </c>
      <c r="T111" s="216">
        <f>S111*H111</f>
        <v>0</v>
      </c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R111" s="217" t="s">
        <v>265</v>
      </c>
      <c r="AT111" s="217" t="s">
        <v>267</v>
      </c>
      <c r="AU111" s="217" t="s">
        <v>76</v>
      </c>
      <c r="AY111" s="17" t="s">
        <v>266</v>
      </c>
      <c r="BE111" s="218">
        <f>IF(N111="základní",J111,0)</f>
        <v>0</v>
      </c>
      <c r="BF111" s="218">
        <f>IF(N111="snížená",J111,0)</f>
        <v>0</v>
      </c>
      <c r="BG111" s="218">
        <f>IF(N111="zákl. přenesená",J111,0)</f>
        <v>0</v>
      </c>
      <c r="BH111" s="218">
        <f>IF(N111="sníž. přenesená",J111,0)</f>
        <v>0</v>
      </c>
      <c r="BI111" s="218">
        <f>IF(N111="nulová",J111,0)</f>
        <v>0</v>
      </c>
      <c r="BJ111" s="17" t="s">
        <v>76</v>
      </c>
      <c r="BK111" s="218">
        <f>ROUND(I111*H111,2)</f>
        <v>0</v>
      </c>
      <c r="BL111" s="17" t="s">
        <v>265</v>
      </c>
      <c r="BM111" s="217" t="s">
        <v>1593</v>
      </c>
    </row>
    <row r="112" s="2" customFormat="1">
      <c r="A112" s="38"/>
      <c r="B112" s="39"/>
      <c r="C112" s="40"/>
      <c r="D112" s="219" t="s">
        <v>273</v>
      </c>
      <c r="E112" s="40"/>
      <c r="F112" s="220" t="s">
        <v>1594</v>
      </c>
      <c r="G112" s="40"/>
      <c r="H112" s="40"/>
      <c r="I112" s="221"/>
      <c r="J112" s="40"/>
      <c r="K112" s="40"/>
      <c r="L112" s="44"/>
      <c r="M112" s="222"/>
      <c r="N112" s="223"/>
      <c r="O112" s="84"/>
      <c r="P112" s="84"/>
      <c r="Q112" s="84"/>
      <c r="R112" s="84"/>
      <c r="S112" s="84"/>
      <c r="T112" s="85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T112" s="17" t="s">
        <v>273</v>
      </c>
      <c r="AU112" s="17" t="s">
        <v>76</v>
      </c>
    </row>
    <row r="113" s="12" customFormat="1">
      <c r="A113" s="12"/>
      <c r="B113" s="224"/>
      <c r="C113" s="225"/>
      <c r="D113" s="226" t="s">
        <v>275</v>
      </c>
      <c r="E113" s="227" t="s">
        <v>550</v>
      </c>
      <c r="F113" s="228" t="s">
        <v>1595</v>
      </c>
      <c r="G113" s="225"/>
      <c r="H113" s="229">
        <v>392</v>
      </c>
      <c r="I113" s="230"/>
      <c r="J113" s="225"/>
      <c r="K113" s="225"/>
      <c r="L113" s="231"/>
      <c r="M113" s="236"/>
      <c r="N113" s="237"/>
      <c r="O113" s="237"/>
      <c r="P113" s="237"/>
      <c r="Q113" s="237"/>
      <c r="R113" s="237"/>
      <c r="S113" s="237"/>
      <c r="T113" s="238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T113" s="235" t="s">
        <v>275</v>
      </c>
      <c r="AU113" s="235" t="s">
        <v>76</v>
      </c>
      <c r="AV113" s="12" t="s">
        <v>78</v>
      </c>
      <c r="AW113" s="12" t="s">
        <v>31</v>
      </c>
      <c r="AX113" s="12" t="s">
        <v>76</v>
      </c>
      <c r="AY113" s="235" t="s">
        <v>266</v>
      </c>
    </row>
    <row r="114" s="2" customFormat="1" ht="16.5" customHeight="1">
      <c r="A114" s="38"/>
      <c r="B114" s="39"/>
      <c r="C114" s="239" t="s">
        <v>303</v>
      </c>
      <c r="D114" s="239" t="s">
        <v>299</v>
      </c>
      <c r="E114" s="240" t="s">
        <v>1596</v>
      </c>
      <c r="F114" s="241" t="s">
        <v>1597</v>
      </c>
      <c r="G114" s="242" t="s">
        <v>391</v>
      </c>
      <c r="H114" s="243">
        <v>464.32400000000001</v>
      </c>
      <c r="I114" s="244"/>
      <c r="J114" s="245">
        <f>ROUND(I114*H114,2)</f>
        <v>0</v>
      </c>
      <c r="K114" s="241" t="s">
        <v>271</v>
      </c>
      <c r="L114" s="246"/>
      <c r="M114" s="247" t="s">
        <v>19</v>
      </c>
      <c r="N114" s="248" t="s">
        <v>40</v>
      </c>
      <c r="O114" s="84"/>
      <c r="P114" s="215">
        <f>O114*H114</f>
        <v>0</v>
      </c>
      <c r="Q114" s="215">
        <v>0.00059999999999999995</v>
      </c>
      <c r="R114" s="215">
        <f>Q114*H114</f>
        <v>0.27859439999999996</v>
      </c>
      <c r="S114" s="215">
        <v>0</v>
      </c>
      <c r="T114" s="216">
        <f>S114*H114</f>
        <v>0</v>
      </c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R114" s="217" t="s">
        <v>303</v>
      </c>
      <c r="AT114" s="217" t="s">
        <v>299</v>
      </c>
      <c r="AU114" s="217" t="s">
        <v>76</v>
      </c>
      <c r="AY114" s="17" t="s">
        <v>266</v>
      </c>
      <c r="BE114" s="218">
        <f>IF(N114="základní",J114,0)</f>
        <v>0</v>
      </c>
      <c r="BF114" s="218">
        <f>IF(N114="snížená",J114,0)</f>
        <v>0</v>
      </c>
      <c r="BG114" s="218">
        <f>IF(N114="zákl. přenesená",J114,0)</f>
        <v>0</v>
      </c>
      <c r="BH114" s="218">
        <f>IF(N114="sníž. přenesená",J114,0)</f>
        <v>0</v>
      </c>
      <c r="BI114" s="218">
        <f>IF(N114="nulová",J114,0)</f>
        <v>0</v>
      </c>
      <c r="BJ114" s="17" t="s">
        <v>76</v>
      </c>
      <c r="BK114" s="218">
        <f>ROUND(I114*H114,2)</f>
        <v>0</v>
      </c>
      <c r="BL114" s="17" t="s">
        <v>265</v>
      </c>
      <c r="BM114" s="217" t="s">
        <v>1598</v>
      </c>
    </row>
    <row r="115" s="2" customFormat="1">
      <c r="A115" s="38"/>
      <c r="B115" s="39"/>
      <c r="C115" s="40"/>
      <c r="D115" s="219" t="s">
        <v>273</v>
      </c>
      <c r="E115" s="40"/>
      <c r="F115" s="220" t="s">
        <v>1599</v>
      </c>
      <c r="G115" s="40"/>
      <c r="H115" s="40"/>
      <c r="I115" s="221"/>
      <c r="J115" s="40"/>
      <c r="K115" s="40"/>
      <c r="L115" s="44"/>
      <c r="M115" s="222"/>
      <c r="N115" s="223"/>
      <c r="O115" s="84"/>
      <c r="P115" s="84"/>
      <c r="Q115" s="84"/>
      <c r="R115" s="84"/>
      <c r="S115" s="84"/>
      <c r="T115" s="85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T115" s="17" t="s">
        <v>273</v>
      </c>
      <c r="AU115" s="17" t="s">
        <v>76</v>
      </c>
    </row>
    <row r="116" s="11" customFormat="1" ht="25.92" customHeight="1">
      <c r="A116" s="11"/>
      <c r="B116" s="192"/>
      <c r="C116" s="193"/>
      <c r="D116" s="194" t="s">
        <v>68</v>
      </c>
      <c r="E116" s="195" t="s">
        <v>312</v>
      </c>
      <c r="F116" s="195" t="s">
        <v>735</v>
      </c>
      <c r="G116" s="193"/>
      <c r="H116" s="193"/>
      <c r="I116" s="196"/>
      <c r="J116" s="197">
        <f>BK116</f>
        <v>0</v>
      </c>
      <c r="K116" s="193"/>
      <c r="L116" s="198"/>
      <c r="M116" s="199"/>
      <c r="N116" s="200"/>
      <c r="O116" s="200"/>
      <c r="P116" s="201">
        <f>SUM(P117:P135)</f>
        <v>0</v>
      </c>
      <c r="Q116" s="200"/>
      <c r="R116" s="201">
        <f>SUM(R117:R135)</f>
        <v>788.40607999999997</v>
      </c>
      <c r="S116" s="200"/>
      <c r="T116" s="202">
        <f>SUM(T117:T135)</f>
        <v>0</v>
      </c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R116" s="203" t="s">
        <v>265</v>
      </c>
      <c r="AT116" s="204" t="s">
        <v>68</v>
      </c>
      <c r="AU116" s="204" t="s">
        <v>69</v>
      </c>
      <c r="AY116" s="203" t="s">
        <v>266</v>
      </c>
      <c r="BK116" s="205">
        <f>SUM(BK117:BK135)</f>
        <v>0</v>
      </c>
    </row>
    <row r="117" s="2" customFormat="1" ht="33" customHeight="1">
      <c r="A117" s="38"/>
      <c r="B117" s="39"/>
      <c r="C117" s="206" t="s">
        <v>310</v>
      </c>
      <c r="D117" s="206" t="s">
        <v>267</v>
      </c>
      <c r="E117" s="207" t="s">
        <v>1600</v>
      </c>
      <c r="F117" s="208" t="s">
        <v>1601</v>
      </c>
      <c r="G117" s="209" t="s">
        <v>293</v>
      </c>
      <c r="H117" s="210">
        <v>392</v>
      </c>
      <c r="I117" s="211"/>
      <c r="J117" s="212">
        <f>ROUND(I117*H117,2)</f>
        <v>0</v>
      </c>
      <c r="K117" s="208" t="s">
        <v>271</v>
      </c>
      <c r="L117" s="44"/>
      <c r="M117" s="213" t="s">
        <v>19</v>
      </c>
      <c r="N117" s="214" t="s">
        <v>40</v>
      </c>
      <c r="O117" s="84"/>
      <c r="P117" s="215">
        <f>O117*H117</f>
        <v>0</v>
      </c>
      <c r="Q117" s="215">
        <v>0.01124</v>
      </c>
      <c r="R117" s="215">
        <f>Q117*H117</f>
        <v>4.4060800000000002</v>
      </c>
      <c r="S117" s="215">
        <v>0</v>
      </c>
      <c r="T117" s="216">
        <f>S117*H117</f>
        <v>0</v>
      </c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R117" s="217" t="s">
        <v>265</v>
      </c>
      <c r="AT117" s="217" t="s">
        <v>267</v>
      </c>
      <c r="AU117" s="217" t="s">
        <v>76</v>
      </c>
      <c r="AY117" s="17" t="s">
        <v>266</v>
      </c>
      <c r="BE117" s="218">
        <f>IF(N117="základní",J117,0)</f>
        <v>0</v>
      </c>
      <c r="BF117" s="218">
        <f>IF(N117="snížená",J117,0)</f>
        <v>0</v>
      </c>
      <c r="BG117" s="218">
        <f>IF(N117="zákl. přenesená",J117,0)</f>
        <v>0</v>
      </c>
      <c r="BH117" s="218">
        <f>IF(N117="sníž. přenesená",J117,0)</f>
        <v>0</v>
      </c>
      <c r="BI117" s="218">
        <f>IF(N117="nulová",J117,0)</f>
        <v>0</v>
      </c>
      <c r="BJ117" s="17" t="s">
        <v>76</v>
      </c>
      <c r="BK117" s="218">
        <f>ROUND(I117*H117,2)</f>
        <v>0</v>
      </c>
      <c r="BL117" s="17" t="s">
        <v>265</v>
      </c>
      <c r="BM117" s="217" t="s">
        <v>1602</v>
      </c>
    </row>
    <row r="118" s="2" customFormat="1">
      <c r="A118" s="38"/>
      <c r="B118" s="39"/>
      <c r="C118" s="40"/>
      <c r="D118" s="219" t="s">
        <v>273</v>
      </c>
      <c r="E118" s="40"/>
      <c r="F118" s="220" t="s">
        <v>1603</v>
      </c>
      <c r="G118" s="40"/>
      <c r="H118" s="40"/>
      <c r="I118" s="221"/>
      <c r="J118" s="40"/>
      <c r="K118" s="40"/>
      <c r="L118" s="44"/>
      <c r="M118" s="222"/>
      <c r="N118" s="223"/>
      <c r="O118" s="84"/>
      <c r="P118" s="84"/>
      <c r="Q118" s="84"/>
      <c r="R118" s="84"/>
      <c r="S118" s="84"/>
      <c r="T118" s="85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T118" s="17" t="s">
        <v>273</v>
      </c>
      <c r="AU118" s="17" t="s">
        <v>76</v>
      </c>
    </row>
    <row r="119" s="13" customFormat="1">
      <c r="A119" s="13"/>
      <c r="B119" s="251"/>
      <c r="C119" s="252"/>
      <c r="D119" s="226" t="s">
        <v>275</v>
      </c>
      <c r="E119" s="253" t="s">
        <v>19</v>
      </c>
      <c r="F119" s="254" t="s">
        <v>1604</v>
      </c>
      <c r="G119" s="252"/>
      <c r="H119" s="253" t="s">
        <v>19</v>
      </c>
      <c r="I119" s="255"/>
      <c r="J119" s="252"/>
      <c r="K119" s="252"/>
      <c r="L119" s="256"/>
      <c r="M119" s="257"/>
      <c r="N119" s="258"/>
      <c r="O119" s="258"/>
      <c r="P119" s="258"/>
      <c r="Q119" s="258"/>
      <c r="R119" s="258"/>
      <c r="S119" s="258"/>
      <c r="T119" s="259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60" t="s">
        <v>275</v>
      </c>
      <c r="AU119" s="260" t="s">
        <v>76</v>
      </c>
      <c r="AV119" s="13" t="s">
        <v>76</v>
      </c>
      <c r="AW119" s="13" t="s">
        <v>31</v>
      </c>
      <c r="AX119" s="13" t="s">
        <v>69</v>
      </c>
      <c r="AY119" s="260" t="s">
        <v>266</v>
      </c>
    </row>
    <row r="120" s="12" customFormat="1">
      <c r="A120" s="12"/>
      <c r="B120" s="224"/>
      <c r="C120" s="225"/>
      <c r="D120" s="226" t="s">
        <v>275</v>
      </c>
      <c r="E120" s="227" t="s">
        <v>358</v>
      </c>
      <c r="F120" s="228" t="s">
        <v>1605</v>
      </c>
      <c r="G120" s="225"/>
      <c r="H120" s="229">
        <v>90.159999999999997</v>
      </c>
      <c r="I120" s="230"/>
      <c r="J120" s="225"/>
      <c r="K120" s="225"/>
      <c r="L120" s="231"/>
      <c r="M120" s="236"/>
      <c r="N120" s="237"/>
      <c r="O120" s="237"/>
      <c r="P120" s="237"/>
      <c r="Q120" s="237"/>
      <c r="R120" s="237"/>
      <c r="S120" s="237"/>
      <c r="T120" s="238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T120" s="235" t="s">
        <v>275</v>
      </c>
      <c r="AU120" s="235" t="s">
        <v>76</v>
      </c>
      <c r="AV120" s="12" t="s">
        <v>78</v>
      </c>
      <c r="AW120" s="12" t="s">
        <v>31</v>
      </c>
      <c r="AX120" s="12" t="s">
        <v>69</v>
      </c>
      <c r="AY120" s="235" t="s">
        <v>266</v>
      </c>
    </row>
    <row r="121" s="12" customFormat="1">
      <c r="A121" s="12"/>
      <c r="B121" s="224"/>
      <c r="C121" s="225"/>
      <c r="D121" s="226" t="s">
        <v>275</v>
      </c>
      <c r="E121" s="227" t="s">
        <v>360</v>
      </c>
      <c r="F121" s="228" t="s">
        <v>1606</v>
      </c>
      <c r="G121" s="225"/>
      <c r="H121" s="229">
        <v>282.24000000000001</v>
      </c>
      <c r="I121" s="230"/>
      <c r="J121" s="225"/>
      <c r="K121" s="225"/>
      <c r="L121" s="231"/>
      <c r="M121" s="236"/>
      <c r="N121" s="237"/>
      <c r="O121" s="237"/>
      <c r="P121" s="237"/>
      <c r="Q121" s="237"/>
      <c r="R121" s="237"/>
      <c r="S121" s="237"/>
      <c r="T121" s="238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T121" s="235" t="s">
        <v>275</v>
      </c>
      <c r="AU121" s="235" t="s">
        <v>76</v>
      </c>
      <c r="AV121" s="12" t="s">
        <v>78</v>
      </c>
      <c r="AW121" s="12" t="s">
        <v>31</v>
      </c>
      <c r="AX121" s="12" t="s">
        <v>69</v>
      </c>
      <c r="AY121" s="235" t="s">
        <v>266</v>
      </c>
    </row>
    <row r="122" s="12" customFormat="1">
      <c r="A122" s="12"/>
      <c r="B122" s="224"/>
      <c r="C122" s="225"/>
      <c r="D122" s="226" t="s">
        <v>275</v>
      </c>
      <c r="E122" s="227" t="s">
        <v>1572</v>
      </c>
      <c r="F122" s="228" t="s">
        <v>1607</v>
      </c>
      <c r="G122" s="225"/>
      <c r="H122" s="229">
        <v>19.600000000000001</v>
      </c>
      <c r="I122" s="230"/>
      <c r="J122" s="225"/>
      <c r="K122" s="225"/>
      <c r="L122" s="231"/>
      <c r="M122" s="236"/>
      <c r="N122" s="237"/>
      <c r="O122" s="237"/>
      <c r="P122" s="237"/>
      <c r="Q122" s="237"/>
      <c r="R122" s="237"/>
      <c r="S122" s="237"/>
      <c r="T122" s="238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T122" s="235" t="s">
        <v>275</v>
      </c>
      <c r="AU122" s="235" t="s">
        <v>76</v>
      </c>
      <c r="AV122" s="12" t="s">
        <v>78</v>
      </c>
      <c r="AW122" s="12" t="s">
        <v>31</v>
      </c>
      <c r="AX122" s="12" t="s">
        <v>69</v>
      </c>
      <c r="AY122" s="235" t="s">
        <v>266</v>
      </c>
    </row>
    <row r="123" s="12" customFormat="1">
      <c r="A123" s="12"/>
      <c r="B123" s="224"/>
      <c r="C123" s="225"/>
      <c r="D123" s="226" t="s">
        <v>275</v>
      </c>
      <c r="E123" s="227" t="s">
        <v>1608</v>
      </c>
      <c r="F123" s="228" t="s">
        <v>1609</v>
      </c>
      <c r="G123" s="225"/>
      <c r="H123" s="229">
        <v>392</v>
      </c>
      <c r="I123" s="230"/>
      <c r="J123" s="225"/>
      <c r="K123" s="225"/>
      <c r="L123" s="231"/>
      <c r="M123" s="236"/>
      <c r="N123" s="237"/>
      <c r="O123" s="237"/>
      <c r="P123" s="237"/>
      <c r="Q123" s="237"/>
      <c r="R123" s="237"/>
      <c r="S123" s="237"/>
      <c r="T123" s="238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T123" s="235" t="s">
        <v>275</v>
      </c>
      <c r="AU123" s="235" t="s">
        <v>76</v>
      </c>
      <c r="AV123" s="12" t="s">
        <v>78</v>
      </c>
      <c r="AW123" s="12" t="s">
        <v>31</v>
      </c>
      <c r="AX123" s="12" t="s">
        <v>76</v>
      </c>
      <c r="AY123" s="235" t="s">
        <v>266</v>
      </c>
    </row>
    <row r="124" s="2" customFormat="1" ht="16.5" customHeight="1">
      <c r="A124" s="38"/>
      <c r="B124" s="39"/>
      <c r="C124" s="239" t="s">
        <v>362</v>
      </c>
      <c r="D124" s="239" t="s">
        <v>299</v>
      </c>
      <c r="E124" s="240" t="s">
        <v>1610</v>
      </c>
      <c r="F124" s="241" t="s">
        <v>1611</v>
      </c>
      <c r="G124" s="242" t="s">
        <v>302</v>
      </c>
      <c r="H124" s="243">
        <v>564.48000000000002</v>
      </c>
      <c r="I124" s="244"/>
      <c r="J124" s="245">
        <f>ROUND(I124*H124,2)</f>
        <v>0</v>
      </c>
      <c r="K124" s="241" t="s">
        <v>271</v>
      </c>
      <c r="L124" s="246"/>
      <c r="M124" s="247" t="s">
        <v>19</v>
      </c>
      <c r="N124" s="248" t="s">
        <v>40</v>
      </c>
      <c r="O124" s="84"/>
      <c r="P124" s="215">
        <f>O124*H124</f>
        <v>0</v>
      </c>
      <c r="Q124" s="215">
        <v>1</v>
      </c>
      <c r="R124" s="215">
        <f>Q124*H124</f>
        <v>564.48000000000002</v>
      </c>
      <c r="S124" s="215">
        <v>0</v>
      </c>
      <c r="T124" s="216">
        <f>S124*H124</f>
        <v>0</v>
      </c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R124" s="217" t="s">
        <v>303</v>
      </c>
      <c r="AT124" s="217" t="s">
        <v>299</v>
      </c>
      <c r="AU124" s="217" t="s">
        <v>76</v>
      </c>
      <c r="AY124" s="17" t="s">
        <v>266</v>
      </c>
      <c r="BE124" s="218">
        <f>IF(N124="základní",J124,0)</f>
        <v>0</v>
      </c>
      <c r="BF124" s="218">
        <f>IF(N124="snížená",J124,0)</f>
        <v>0</v>
      </c>
      <c r="BG124" s="218">
        <f>IF(N124="zákl. přenesená",J124,0)</f>
        <v>0</v>
      </c>
      <c r="BH124" s="218">
        <f>IF(N124="sníž. přenesená",J124,0)</f>
        <v>0</v>
      </c>
      <c r="BI124" s="218">
        <f>IF(N124="nulová",J124,0)</f>
        <v>0</v>
      </c>
      <c r="BJ124" s="17" t="s">
        <v>76</v>
      </c>
      <c r="BK124" s="218">
        <f>ROUND(I124*H124,2)</f>
        <v>0</v>
      </c>
      <c r="BL124" s="17" t="s">
        <v>265</v>
      </c>
      <c r="BM124" s="217" t="s">
        <v>1612</v>
      </c>
    </row>
    <row r="125" s="2" customFormat="1">
      <c r="A125" s="38"/>
      <c r="B125" s="39"/>
      <c r="C125" s="40"/>
      <c r="D125" s="219" t="s">
        <v>273</v>
      </c>
      <c r="E125" s="40"/>
      <c r="F125" s="220" t="s">
        <v>1613</v>
      </c>
      <c r="G125" s="40"/>
      <c r="H125" s="40"/>
      <c r="I125" s="221"/>
      <c r="J125" s="40"/>
      <c r="K125" s="40"/>
      <c r="L125" s="44"/>
      <c r="M125" s="222"/>
      <c r="N125" s="223"/>
      <c r="O125" s="84"/>
      <c r="P125" s="84"/>
      <c r="Q125" s="84"/>
      <c r="R125" s="84"/>
      <c r="S125" s="84"/>
      <c r="T125" s="85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T125" s="17" t="s">
        <v>273</v>
      </c>
      <c r="AU125" s="17" t="s">
        <v>76</v>
      </c>
    </row>
    <row r="126" s="12" customFormat="1">
      <c r="A126" s="12"/>
      <c r="B126" s="224"/>
      <c r="C126" s="225"/>
      <c r="D126" s="226" t="s">
        <v>275</v>
      </c>
      <c r="E126" s="227" t="s">
        <v>1574</v>
      </c>
      <c r="F126" s="228" t="s">
        <v>1606</v>
      </c>
      <c r="G126" s="225"/>
      <c r="H126" s="229">
        <v>282.24000000000001</v>
      </c>
      <c r="I126" s="230"/>
      <c r="J126" s="225"/>
      <c r="K126" s="225"/>
      <c r="L126" s="231"/>
      <c r="M126" s="236"/>
      <c r="N126" s="237"/>
      <c r="O126" s="237"/>
      <c r="P126" s="237"/>
      <c r="Q126" s="237"/>
      <c r="R126" s="237"/>
      <c r="S126" s="237"/>
      <c r="T126" s="238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T126" s="235" t="s">
        <v>275</v>
      </c>
      <c r="AU126" s="235" t="s">
        <v>76</v>
      </c>
      <c r="AV126" s="12" t="s">
        <v>78</v>
      </c>
      <c r="AW126" s="12" t="s">
        <v>31</v>
      </c>
      <c r="AX126" s="12" t="s">
        <v>69</v>
      </c>
      <c r="AY126" s="235" t="s">
        <v>266</v>
      </c>
    </row>
    <row r="127" s="12" customFormat="1">
      <c r="A127" s="12"/>
      <c r="B127" s="224"/>
      <c r="C127" s="225"/>
      <c r="D127" s="226" t="s">
        <v>275</v>
      </c>
      <c r="E127" s="227" t="s">
        <v>1614</v>
      </c>
      <c r="F127" s="228" t="s">
        <v>1615</v>
      </c>
      <c r="G127" s="225"/>
      <c r="H127" s="229">
        <v>564.48000000000002</v>
      </c>
      <c r="I127" s="230"/>
      <c r="J127" s="225"/>
      <c r="K127" s="225"/>
      <c r="L127" s="231"/>
      <c r="M127" s="236"/>
      <c r="N127" s="237"/>
      <c r="O127" s="237"/>
      <c r="P127" s="237"/>
      <c r="Q127" s="237"/>
      <c r="R127" s="237"/>
      <c r="S127" s="237"/>
      <c r="T127" s="238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T127" s="235" t="s">
        <v>275</v>
      </c>
      <c r="AU127" s="235" t="s">
        <v>76</v>
      </c>
      <c r="AV127" s="12" t="s">
        <v>78</v>
      </c>
      <c r="AW127" s="12" t="s">
        <v>31</v>
      </c>
      <c r="AX127" s="12" t="s">
        <v>76</v>
      </c>
      <c r="AY127" s="235" t="s">
        <v>266</v>
      </c>
    </row>
    <row r="128" s="2" customFormat="1" ht="16.5" customHeight="1">
      <c r="A128" s="38"/>
      <c r="B128" s="39"/>
      <c r="C128" s="239" t="s">
        <v>367</v>
      </c>
      <c r="D128" s="239" t="s">
        <v>299</v>
      </c>
      <c r="E128" s="240" t="s">
        <v>1616</v>
      </c>
      <c r="F128" s="241" t="s">
        <v>1617</v>
      </c>
      <c r="G128" s="242" t="s">
        <v>302</v>
      </c>
      <c r="H128" s="243">
        <v>39.200000000000003</v>
      </c>
      <c r="I128" s="244"/>
      <c r="J128" s="245">
        <f>ROUND(I128*H128,2)</f>
        <v>0</v>
      </c>
      <c r="K128" s="241" t="s">
        <v>271</v>
      </c>
      <c r="L128" s="246"/>
      <c r="M128" s="247" t="s">
        <v>19</v>
      </c>
      <c r="N128" s="248" t="s">
        <v>40</v>
      </c>
      <c r="O128" s="84"/>
      <c r="P128" s="215">
        <f>O128*H128</f>
        <v>0</v>
      </c>
      <c r="Q128" s="215">
        <v>1</v>
      </c>
      <c r="R128" s="215">
        <f>Q128*H128</f>
        <v>39.200000000000003</v>
      </c>
      <c r="S128" s="215">
        <v>0</v>
      </c>
      <c r="T128" s="216">
        <f>S128*H128</f>
        <v>0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R128" s="217" t="s">
        <v>303</v>
      </c>
      <c r="AT128" s="217" t="s">
        <v>299</v>
      </c>
      <c r="AU128" s="217" t="s">
        <v>76</v>
      </c>
      <c r="AY128" s="17" t="s">
        <v>266</v>
      </c>
      <c r="BE128" s="218">
        <f>IF(N128="základní",J128,0)</f>
        <v>0</v>
      </c>
      <c r="BF128" s="218">
        <f>IF(N128="snížená",J128,0)</f>
        <v>0</v>
      </c>
      <c r="BG128" s="218">
        <f>IF(N128="zákl. přenesená",J128,0)</f>
        <v>0</v>
      </c>
      <c r="BH128" s="218">
        <f>IF(N128="sníž. přenesená",J128,0)</f>
        <v>0</v>
      </c>
      <c r="BI128" s="218">
        <f>IF(N128="nulová",J128,0)</f>
        <v>0</v>
      </c>
      <c r="BJ128" s="17" t="s">
        <v>76</v>
      </c>
      <c r="BK128" s="218">
        <f>ROUND(I128*H128,2)</f>
        <v>0</v>
      </c>
      <c r="BL128" s="17" t="s">
        <v>265</v>
      </c>
      <c r="BM128" s="217" t="s">
        <v>1618</v>
      </c>
    </row>
    <row r="129" s="2" customFormat="1">
      <c r="A129" s="38"/>
      <c r="B129" s="39"/>
      <c r="C129" s="40"/>
      <c r="D129" s="219" t="s">
        <v>273</v>
      </c>
      <c r="E129" s="40"/>
      <c r="F129" s="220" t="s">
        <v>1619</v>
      </c>
      <c r="G129" s="40"/>
      <c r="H129" s="40"/>
      <c r="I129" s="221"/>
      <c r="J129" s="40"/>
      <c r="K129" s="40"/>
      <c r="L129" s="44"/>
      <c r="M129" s="222"/>
      <c r="N129" s="223"/>
      <c r="O129" s="84"/>
      <c r="P129" s="84"/>
      <c r="Q129" s="84"/>
      <c r="R129" s="84"/>
      <c r="S129" s="84"/>
      <c r="T129" s="85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T129" s="17" t="s">
        <v>273</v>
      </c>
      <c r="AU129" s="17" t="s">
        <v>76</v>
      </c>
    </row>
    <row r="130" s="12" customFormat="1">
      <c r="A130" s="12"/>
      <c r="B130" s="224"/>
      <c r="C130" s="225"/>
      <c r="D130" s="226" t="s">
        <v>275</v>
      </c>
      <c r="E130" s="227" t="s">
        <v>372</v>
      </c>
      <c r="F130" s="228" t="s">
        <v>1607</v>
      </c>
      <c r="G130" s="225"/>
      <c r="H130" s="229">
        <v>19.600000000000001</v>
      </c>
      <c r="I130" s="230"/>
      <c r="J130" s="225"/>
      <c r="K130" s="225"/>
      <c r="L130" s="231"/>
      <c r="M130" s="236"/>
      <c r="N130" s="237"/>
      <c r="O130" s="237"/>
      <c r="P130" s="237"/>
      <c r="Q130" s="237"/>
      <c r="R130" s="237"/>
      <c r="S130" s="237"/>
      <c r="T130" s="238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T130" s="235" t="s">
        <v>275</v>
      </c>
      <c r="AU130" s="235" t="s">
        <v>76</v>
      </c>
      <c r="AV130" s="12" t="s">
        <v>78</v>
      </c>
      <c r="AW130" s="12" t="s">
        <v>31</v>
      </c>
      <c r="AX130" s="12" t="s">
        <v>69</v>
      </c>
      <c r="AY130" s="235" t="s">
        <v>266</v>
      </c>
    </row>
    <row r="131" s="12" customFormat="1">
      <c r="A131" s="12"/>
      <c r="B131" s="224"/>
      <c r="C131" s="225"/>
      <c r="D131" s="226" t="s">
        <v>275</v>
      </c>
      <c r="E131" s="227" t="s">
        <v>374</v>
      </c>
      <c r="F131" s="228" t="s">
        <v>1620</v>
      </c>
      <c r="G131" s="225"/>
      <c r="H131" s="229">
        <v>39.200000000000003</v>
      </c>
      <c r="I131" s="230"/>
      <c r="J131" s="225"/>
      <c r="K131" s="225"/>
      <c r="L131" s="231"/>
      <c r="M131" s="236"/>
      <c r="N131" s="237"/>
      <c r="O131" s="237"/>
      <c r="P131" s="237"/>
      <c r="Q131" s="237"/>
      <c r="R131" s="237"/>
      <c r="S131" s="237"/>
      <c r="T131" s="238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T131" s="235" t="s">
        <v>275</v>
      </c>
      <c r="AU131" s="235" t="s">
        <v>76</v>
      </c>
      <c r="AV131" s="12" t="s">
        <v>78</v>
      </c>
      <c r="AW131" s="12" t="s">
        <v>31</v>
      </c>
      <c r="AX131" s="12" t="s">
        <v>76</v>
      </c>
      <c r="AY131" s="235" t="s">
        <v>266</v>
      </c>
    </row>
    <row r="132" s="2" customFormat="1" ht="16.5" customHeight="1">
      <c r="A132" s="38"/>
      <c r="B132" s="39"/>
      <c r="C132" s="239" t="s">
        <v>376</v>
      </c>
      <c r="D132" s="239" t="s">
        <v>299</v>
      </c>
      <c r="E132" s="240" t="s">
        <v>1621</v>
      </c>
      <c r="F132" s="241" t="s">
        <v>1622</v>
      </c>
      <c r="G132" s="242" t="s">
        <v>302</v>
      </c>
      <c r="H132" s="243">
        <v>180.31999999999999</v>
      </c>
      <c r="I132" s="244"/>
      <c r="J132" s="245">
        <f>ROUND(I132*H132,2)</f>
        <v>0</v>
      </c>
      <c r="K132" s="241" t="s">
        <v>271</v>
      </c>
      <c r="L132" s="246"/>
      <c r="M132" s="247" t="s">
        <v>19</v>
      </c>
      <c r="N132" s="248" t="s">
        <v>40</v>
      </c>
      <c r="O132" s="84"/>
      <c r="P132" s="215">
        <f>O132*H132</f>
        <v>0</v>
      </c>
      <c r="Q132" s="215">
        <v>1</v>
      </c>
      <c r="R132" s="215">
        <f>Q132*H132</f>
        <v>180.31999999999999</v>
      </c>
      <c r="S132" s="215">
        <v>0</v>
      </c>
      <c r="T132" s="216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17" t="s">
        <v>303</v>
      </c>
      <c r="AT132" s="217" t="s">
        <v>299</v>
      </c>
      <c r="AU132" s="217" t="s">
        <v>76</v>
      </c>
      <c r="AY132" s="17" t="s">
        <v>266</v>
      </c>
      <c r="BE132" s="218">
        <f>IF(N132="základní",J132,0)</f>
        <v>0</v>
      </c>
      <c r="BF132" s="218">
        <f>IF(N132="snížená",J132,0)</f>
        <v>0</v>
      </c>
      <c r="BG132" s="218">
        <f>IF(N132="zákl. přenesená",J132,0)</f>
        <v>0</v>
      </c>
      <c r="BH132" s="218">
        <f>IF(N132="sníž. přenesená",J132,0)</f>
        <v>0</v>
      </c>
      <c r="BI132" s="218">
        <f>IF(N132="nulová",J132,0)</f>
        <v>0</v>
      </c>
      <c r="BJ132" s="17" t="s">
        <v>76</v>
      </c>
      <c r="BK132" s="218">
        <f>ROUND(I132*H132,2)</f>
        <v>0</v>
      </c>
      <c r="BL132" s="17" t="s">
        <v>265</v>
      </c>
      <c r="BM132" s="217" t="s">
        <v>1623</v>
      </c>
    </row>
    <row r="133" s="2" customFormat="1">
      <c r="A133" s="38"/>
      <c r="B133" s="39"/>
      <c r="C133" s="40"/>
      <c r="D133" s="219" t="s">
        <v>273</v>
      </c>
      <c r="E133" s="40"/>
      <c r="F133" s="220" t="s">
        <v>1624</v>
      </c>
      <c r="G133" s="40"/>
      <c r="H133" s="40"/>
      <c r="I133" s="221"/>
      <c r="J133" s="40"/>
      <c r="K133" s="40"/>
      <c r="L133" s="44"/>
      <c r="M133" s="222"/>
      <c r="N133" s="223"/>
      <c r="O133" s="84"/>
      <c r="P133" s="84"/>
      <c r="Q133" s="84"/>
      <c r="R133" s="84"/>
      <c r="S133" s="84"/>
      <c r="T133" s="85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T133" s="17" t="s">
        <v>273</v>
      </c>
      <c r="AU133" s="17" t="s">
        <v>76</v>
      </c>
    </row>
    <row r="134" s="12" customFormat="1">
      <c r="A134" s="12"/>
      <c r="B134" s="224"/>
      <c r="C134" s="225"/>
      <c r="D134" s="226" t="s">
        <v>275</v>
      </c>
      <c r="E134" s="227" t="s">
        <v>381</v>
      </c>
      <c r="F134" s="228" t="s">
        <v>1605</v>
      </c>
      <c r="G134" s="225"/>
      <c r="H134" s="229">
        <v>90.159999999999997</v>
      </c>
      <c r="I134" s="230"/>
      <c r="J134" s="225"/>
      <c r="K134" s="225"/>
      <c r="L134" s="231"/>
      <c r="M134" s="236"/>
      <c r="N134" s="237"/>
      <c r="O134" s="237"/>
      <c r="P134" s="237"/>
      <c r="Q134" s="237"/>
      <c r="R134" s="237"/>
      <c r="S134" s="237"/>
      <c r="T134" s="238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T134" s="235" t="s">
        <v>275</v>
      </c>
      <c r="AU134" s="235" t="s">
        <v>76</v>
      </c>
      <c r="AV134" s="12" t="s">
        <v>78</v>
      </c>
      <c r="AW134" s="12" t="s">
        <v>31</v>
      </c>
      <c r="AX134" s="12" t="s">
        <v>69</v>
      </c>
      <c r="AY134" s="235" t="s">
        <v>266</v>
      </c>
    </row>
    <row r="135" s="12" customFormat="1">
      <c r="A135" s="12"/>
      <c r="B135" s="224"/>
      <c r="C135" s="225"/>
      <c r="D135" s="226" t="s">
        <v>275</v>
      </c>
      <c r="E135" s="227" t="s">
        <v>383</v>
      </c>
      <c r="F135" s="228" t="s">
        <v>1625</v>
      </c>
      <c r="G135" s="225"/>
      <c r="H135" s="229">
        <v>180.31999999999999</v>
      </c>
      <c r="I135" s="230"/>
      <c r="J135" s="225"/>
      <c r="K135" s="225"/>
      <c r="L135" s="231"/>
      <c r="M135" s="236"/>
      <c r="N135" s="237"/>
      <c r="O135" s="237"/>
      <c r="P135" s="237"/>
      <c r="Q135" s="237"/>
      <c r="R135" s="237"/>
      <c r="S135" s="237"/>
      <c r="T135" s="238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T135" s="235" t="s">
        <v>275</v>
      </c>
      <c r="AU135" s="235" t="s">
        <v>76</v>
      </c>
      <c r="AV135" s="12" t="s">
        <v>78</v>
      </c>
      <c r="AW135" s="12" t="s">
        <v>31</v>
      </c>
      <c r="AX135" s="12" t="s">
        <v>76</v>
      </c>
      <c r="AY135" s="235" t="s">
        <v>266</v>
      </c>
    </row>
    <row r="136" s="11" customFormat="1" ht="25.92" customHeight="1">
      <c r="A136" s="11"/>
      <c r="B136" s="192"/>
      <c r="C136" s="193"/>
      <c r="D136" s="194" t="s">
        <v>68</v>
      </c>
      <c r="E136" s="195" t="s">
        <v>265</v>
      </c>
      <c r="F136" s="195" t="s">
        <v>845</v>
      </c>
      <c r="G136" s="193"/>
      <c r="H136" s="193"/>
      <c r="I136" s="196"/>
      <c r="J136" s="197">
        <f>BK136</f>
        <v>0</v>
      </c>
      <c r="K136" s="193"/>
      <c r="L136" s="198"/>
      <c r="M136" s="199"/>
      <c r="N136" s="200"/>
      <c r="O136" s="200"/>
      <c r="P136" s="201">
        <f>SUM(P137:P147)</f>
        <v>0</v>
      </c>
      <c r="Q136" s="200"/>
      <c r="R136" s="201">
        <f>SUM(R137:R147)</f>
        <v>0.67648799999999998</v>
      </c>
      <c r="S136" s="200"/>
      <c r="T136" s="202">
        <f>SUM(T137:T147)</f>
        <v>0</v>
      </c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R136" s="203" t="s">
        <v>265</v>
      </c>
      <c r="AT136" s="204" t="s">
        <v>68</v>
      </c>
      <c r="AU136" s="204" t="s">
        <v>69</v>
      </c>
      <c r="AY136" s="203" t="s">
        <v>266</v>
      </c>
      <c r="BK136" s="205">
        <f>SUM(BK137:BK147)</f>
        <v>0</v>
      </c>
    </row>
    <row r="137" s="2" customFormat="1" ht="16.5" customHeight="1">
      <c r="A137" s="38"/>
      <c r="B137" s="39"/>
      <c r="C137" s="206" t="s">
        <v>573</v>
      </c>
      <c r="D137" s="206" t="s">
        <v>267</v>
      </c>
      <c r="E137" s="207" t="s">
        <v>966</v>
      </c>
      <c r="F137" s="208" t="s">
        <v>967</v>
      </c>
      <c r="G137" s="209" t="s">
        <v>391</v>
      </c>
      <c r="H137" s="210">
        <v>295.5</v>
      </c>
      <c r="I137" s="211"/>
      <c r="J137" s="212">
        <f>ROUND(I137*H137,2)</f>
        <v>0</v>
      </c>
      <c r="K137" s="208" t="s">
        <v>271</v>
      </c>
      <c r="L137" s="44"/>
      <c r="M137" s="213" t="s">
        <v>19</v>
      </c>
      <c r="N137" s="214" t="s">
        <v>40</v>
      </c>
      <c r="O137" s="84"/>
      <c r="P137" s="215">
        <f>O137*H137</f>
        <v>0</v>
      </c>
      <c r="Q137" s="215">
        <v>0</v>
      </c>
      <c r="R137" s="215">
        <f>Q137*H137</f>
        <v>0</v>
      </c>
      <c r="S137" s="215">
        <v>0</v>
      </c>
      <c r="T137" s="216">
        <f>S137*H137</f>
        <v>0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217" t="s">
        <v>265</v>
      </c>
      <c r="AT137" s="217" t="s">
        <v>267</v>
      </c>
      <c r="AU137" s="217" t="s">
        <v>76</v>
      </c>
      <c r="AY137" s="17" t="s">
        <v>266</v>
      </c>
      <c r="BE137" s="218">
        <f>IF(N137="základní",J137,0)</f>
        <v>0</v>
      </c>
      <c r="BF137" s="218">
        <f>IF(N137="snížená",J137,0)</f>
        <v>0</v>
      </c>
      <c r="BG137" s="218">
        <f>IF(N137="zákl. přenesená",J137,0)</f>
        <v>0</v>
      </c>
      <c r="BH137" s="218">
        <f>IF(N137="sníž. přenesená",J137,0)</f>
        <v>0</v>
      </c>
      <c r="BI137" s="218">
        <f>IF(N137="nulová",J137,0)</f>
        <v>0</v>
      </c>
      <c r="BJ137" s="17" t="s">
        <v>76</v>
      </c>
      <c r="BK137" s="218">
        <f>ROUND(I137*H137,2)</f>
        <v>0</v>
      </c>
      <c r="BL137" s="17" t="s">
        <v>265</v>
      </c>
      <c r="BM137" s="217" t="s">
        <v>1626</v>
      </c>
    </row>
    <row r="138" s="2" customFormat="1">
      <c r="A138" s="38"/>
      <c r="B138" s="39"/>
      <c r="C138" s="40"/>
      <c r="D138" s="219" t="s">
        <v>273</v>
      </c>
      <c r="E138" s="40"/>
      <c r="F138" s="220" t="s">
        <v>969</v>
      </c>
      <c r="G138" s="40"/>
      <c r="H138" s="40"/>
      <c r="I138" s="221"/>
      <c r="J138" s="40"/>
      <c r="K138" s="40"/>
      <c r="L138" s="44"/>
      <c r="M138" s="222"/>
      <c r="N138" s="223"/>
      <c r="O138" s="84"/>
      <c r="P138" s="84"/>
      <c r="Q138" s="84"/>
      <c r="R138" s="84"/>
      <c r="S138" s="84"/>
      <c r="T138" s="85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T138" s="17" t="s">
        <v>273</v>
      </c>
      <c r="AU138" s="17" t="s">
        <v>76</v>
      </c>
    </row>
    <row r="139" s="12" customFormat="1">
      <c r="A139" s="12"/>
      <c r="B139" s="224"/>
      <c r="C139" s="225"/>
      <c r="D139" s="226" t="s">
        <v>275</v>
      </c>
      <c r="E139" s="227" t="s">
        <v>397</v>
      </c>
      <c r="F139" s="228" t="s">
        <v>1627</v>
      </c>
      <c r="G139" s="225"/>
      <c r="H139" s="229">
        <v>295.5</v>
      </c>
      <c r="I139" s="230"/>
      <c r="J139" s="225"/>
      <c r="K139" s="225"/>
      <c r="L139" s="231"/>
      <c r="M139" s="236"/>
      <c r="N139" s="237"/>
      <c r="O139" s="237"/>
      <c r="P139" s="237"/>
      <c r="Q139" s="237"/>
      <c r="R139" s="237"/>
      <c r="S139" s="237"/>
      <c r="T139" s="238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T139" s="235" t="s">
        <v>275</v>
      </c>
      <c r="AU139" s="235" t="s">
        <v>76</v>
      </c>
      <c r="AV139" s="12" t="s">
        <v>78</v>
      </c>
      <c r="AW139" s="12" t="s">
        <v>31</v>
      </c>
      <c r="AX139" s="12" t="s">
        <v>76</v>
      </c>
      <c r="AY139" s="235" t="s">
        <v>266</v>
      </c>
    </row>
    <row r="140" s="2" customFormat="1" ht="16.5" customHeight="1">
      <c r="A140" s="38"/>
      <c r="B140" s="39"/>
      <c r="C140" s="206" t="s">
        <v>579</v>
      </c>
      <c r="D140" s="206" t="s">
        <v>267</v>
      </c>
      <c r="E140" s="207" t="s">
        <v>977</v>
      </c>
      <c r="F140" s="208" t="s">
        <v>978</v>
      </c>
      <c r="G140" s="209" t="s">
        <v>391</v>
      </c>
      <c r="H140" s="210">
        <v>59.549999999999997</v>
      </c>
      <c r="I140" s="211"/>
      <c r="J140" s="212">
        <f>ROUND(I140*H140,2)</f>
        <v>0</v>
      </c>
      <c r="K140" s="208" t="s">
        <v>271</v>
      </c>
      <c r="L140" s="44"/>
      <c r="M140" s="213" t="s">
        <v>19</v>
      </c>
      <c r="N140" s="214" t="s">
        <v>40</v>
      </c>
      <c r="O140" s="84"/>
      <c r="P140" s="215">
        <f>O140*H140</f>
        <v>0</v>
      </c>
      <c r="Q140" s="215">
        <v>0.01136</v>
      </c>
      <c r="R140" s="215">
        <f>Q140*H140</f>
        <v>0.67648799999999998</v>
      </c>
      <c r="S140" s="215">
        <v>0</v>
      </c>
      <c r="T140" s="216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17" t="s">
        <v>265</v>
      </c>
      <c r="AT140" s="217" t="s">
        <v>267</v>
      </c>
      <c r="AU140" s="217" t="s">
        <v>76</v>
      </c>
      <c r="AY140" s="17" t="s">
        <v>266</v>
      </c>
      <c r="BE140" s="218">
        <f>IF(N140="základní",J140,0)</f>
        <v>0</v>
      </c>
      <c r="BF140" s="218">
        <f>IF(N140="snížená",J140,0)</f>
        <v>0</v>
      </c>
      <c r="BG140" s="218">
        <f>IF(N140="zákl. přenesená",J140,0)</f>
        <v>0</v>
      </c>
      <c r="BH140" s="218">
        <f>IF(N140="sníž. přenesená",J140,0)</f>
        <v>0</v>
      </c>
      <c r="BI140" s="218">
        <f>IF(N140="nulová",J140,0)</f>
        <v>0</v>
      </c>
      <c r="BJ140" s="17" t="s">
        <v>76</v>
      </c>
      <c r="BK140" s="218">
        <f>ROUND(I140*H140,2)</f>
        <v>0</v>
      </c>
      <c r="BL140" s="17" t="s">
        <v>265</v>
      </c>
      <c r="BM140" s="217" t="s">
        <v>1628</v>
      </c>
    </row>
    <row r="141" s="2" customFormat="1">
      <c r="A141" s="38"/>
      <c r="B141" s="39"/>
      <c r="C141" s="40"/>
      <c r="D141" s="219" t="s">
        <v>273</v>
      </c>
      <c r="E141" s="40"/>
      <c r="F141" s="220" t="s">
        <v>980</v>
      </c>
      <c r="G141" s="40"/>
      <c r="H141" s="40"/>
      <c r="I141" s="221"/>
      <c r="J141" s="40"/>
      <c r="K141" s="40"/>
      <c r="L141" s="44"/>
      <c r="M141" s="222"/>
      <c r="N141" s="223"/>
      <c r="O141" s="84"/>
      <c r="P141" s="84"/>
      <c r="Q141" s="84"/>
      <c r="R141" s="84"/>
      <c r="S141" s="84"/>
      <c r="T141" s="85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T141" s="17" t="s">
        <v>273</v>
      </c>
      <c r="AU141" s="17" t="s">
        <v>76</v>
      </c>
    </row>
    <row r="142" s="12" customFormat="1">
      <c r="A142" s="12"/>
      <c r="B142" s="224"/>
      <c r="C142" s="225"/>
      <c r="D142" s="226" t="s">
        <v>275</v>
      </c>
      <c r="E142" s="227" t="s">
        <v>399</v>
      </c>
      <c r="F142" s="228" t="s">
        <v>1629</v>
      </c>
      <c r="G142" s="225"/>
      <c r="H142" s="229">
        <v>59.549999999999997</v>
      </c>
      <c r="I142" s="230"/>
      <c r="J142" s="225"/>
      <c r="K142" s="225"/>
      <c r="L142" s="231"/>
      <c r="M142" s="236"/>
      <c r="N142" s="237"/>
      <c r="O142" s="237"/>
      <c r="P142" s="237"/>
      <c r="Q142" s="237"/>
      <c r="R142" s="237"/>
      <c r="S142" s="237"/>
      <c r="T142" s="238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T142" s="235" t="s">
        <v>275</v>
      </c>
      <c r="AU142" s="235" t="s">
        <v>76</v>
      </c>
      <c r="AV142" s="12" t="s">
        <v>78</v>
      </c>
      <c r="AW142" s="12" t="s">
        <v>31</v>
      </c>
      <c r="AX142" s="12" t="s">
        <v>76</v>
      </c>
      <c r="AY142" s="235" t="s">
        <v>266</v>
      </c>
    </row>
    <row r="143" s="2" customFormat="1" ht="16.5" customHeight="1">
      <c r="A143" s="38"/>
      <c r="B143" s="39"/>
      <c r="C143" s="206" t="s">
        <v>8</v>
      </c>
      <c r="D143" s="206" t="s">
        <v>267</v>
      </c>
      <c r="E143" s="207" t="s">
        <v>990</v>
      </c>
      <c r="F143" s="208" t="s">
        <v>991</v>
      </c>
      <c r="G143" s="209" t="s">
        <v>391</v>
      </c>
      <c r="H143" s="210">
        <v>59.549999999999997</v>
      </c>
      <c r="I143" s="211"/>
      <c r="J143" s="212">
        <f>ROUND(I143*H143,2)</f>
        <v>0</v>
      </c>
      <c r="K143" s="208" t="s">
        <v>271</v>
      </c>
      <c r="L143" s="44"/>
      <c r="M143" s="213" t="s">
        <v>19</v>
      </c>
      <c r="N143" s="214" t="s">
        <v>40</v>
      </c>
      <c r="O143" s="84"/>
      <c r="P143" s="215">
        <f>O143*H143</f>
        <v>0</v>
      </c>
      <c r="Q143" s="215">
        <v>0</v>
      </c>
      <c r="R143" s="215">
        <f>Q143*H143</f>
        <v>0</v>
      </c>
      <c r="S143" s="215">
        <v>0</v>
      </c>
      <c r="T143" s="216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17" t="s">
        <v>265</v>
      </c>
      <c r="AT143" s="217" t="s">
        <v>267</v>
      </c>
      <c r="AU143" s="217" t="s">
        <v>76</v>
      </c>
      <c r="AY143" s="17" t="s">
        <v>266</v>
      </c>
      <c r="BE143" s="218">
        <f>IF(N143="základní",J143,0)</f>
        <v>0</v>
      </c>
      <c r="BF143" s="218">
        <f>IF(N143="snížená",J143,0)</f>
        <v>0</v>
      </c>
      <c r="BG143" s="218">
        <f>IF(N143="zákl. přenesená",J143,0)</f>
        <v>0</v>
      </c>
      <c r="BH143" s="218">
        <f>IF(N143="sníž. přenesená",J143,0)</f>
        <v>0</v>
      </c>
      <c r="BI143" s="218">
        <f>IF(N143="nulová",J143,0)</f>
        <v>0</v>
      </c>
      <c r="BJ143" s="17" t="s">
        <v>76</v>
      </c>
      <c r="BK143" s="218">
        <f>ROUND(I143*H143,2)</f>
        <v>0</v>
      </c>
      <c r="BL143" s="17" t="s">
        <v>265</v>
      </c>
      <c r="BM143" s="217" t="s">
        <v>1630</v>
      </c>
    </row>
    <row r="144" s="2" customFormat="1">
      <c r="A144" s="38"/>
      <c r="B144" s="39"/>
      <c r="C144" s="40"/>
      <c r="D144" s="219" t="s">
        <v>273</v>
      </c>
      <c r="E144" s="40"/>
      <c r="F144" s="220" t="s">
        <v>993</v>
      </c>
      <c r="G144" s="40"/>
      <c r="H144" s="40"/>
      <c r="I144" s="221"/>
      <c r="J144" s="40"/>
      <c r="K144" s="40"/>
      <c r="L144" s="44"/>
      <c r="M144" s="222"/>
      <c r="N144" s="223"/>
      <c r="O144" s="84"/>
      <c r="P144" s="84"/>
      <c r="Q144" s="84"/>
      <c r="R144" s="84"/>
      <c r="S144" s="84"/>
      <c r="T144" s="85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T144" s="17" t="s">
        <v>273</v>
      </c>
      <c r="AU144" s="17" t="s">
        <v>76</v>
      </c>
    </row>
    <row r="145" s="2" customFormat="1" ht="16.5" customHeight="1">
      <c r="A145" s="38"/>
      <c r="B145" s="39"/>
      <c r="C145" s="206" t="s">
        <v>591</v>
      </c>
      <c r="D145" s="206" t="s">
        <v>267</v>
      </c>
      <c r="E145" s="207" t="s">
        <v>1029</v>
      </c>
      <c r="F145" s="208" t="s">
        <v>1030</v>
      </c>
      <c r="G145" s="209" t="s">
        <v>293</v>
      </c>
      <c r="H145" s="210">
        <v>156.80000000000001</v>
      </c>
      <c r="I145" s="211"/>
      <c r="J145" s="212">
        <f>ROUND(I145*H145,2)</f>
        <v>0</v>
      </c>
      <c r="K145" s="208" t="s">
        <v>271</v>
      </c>
      <c r="L145" s="44"/>
      <c r="M145" s="213" t="s">
        <v>19</v>
      </c>
      <c r="N145" s="214" t="s">
        <v>40</v>
      </c>
      <c r="O145" s="84"/>
      <c r="P145" s="215">
        <f>O145*H145</f>
        <v>0</v>
      </c>
      <c r="Q145" s="215">
        <v>0</v>
      </c>
      <c r="R145" s="215">
        <f>Q145*H145</f>
        <v>0</v>
      </c>
      <c r="S145" s="215">
        <v>0</v>
      </c>
      <c r="T145" s="216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217" t="s">
        <v>265</v>
      </c>
      <c r="AT145" s="217" t="s">
        <v>267</v>
      </c>
      <c r="AU145" s="217" t="s">
        <v>76</v>
      </c>
      <c r="AY145" s="17" t="s">
        <v>266</v>
      </c>
      <c r="BE145" s="218">
        <f>IF(N145="základní",J145,0)</f>
        <v>0</v>
      </c>
      <c r="BF145" s="218">
        <f>IF(N145="snížená",J145,0)</f>
        <v>0</v>
      </c>
      <c r="BG145" s="218">
        <f>IF(N145="zákl. přenesená",J145,0)</f>
        <v>0</v>
      </c>
      <c r="BH145" s="218">
        <f>IF(N145="sníž. přenesená",J145,0)</f>
        <v>0</v>
      </c>
      <c r="BI145" s="218">
        <f>IF(N145="nulová",J145,0)</f>
        <v>0</v>
      </c>
      <c r="BJ145" s="17" t="s">
        <v>76</v>
      </c>
      <c r="BK145" s="218">
        <f>ROUND(I145*H145,2)</f>
        <v>0</v>
      </c>
      <c r="BL145" s="17" t="s">
        <v>265</v>
      </c>
      <c r="BM145" s="217" t="s">
        <v>1631</v>
      </c>
    </row>
    <row r="146" s="2" customFormat="1">
      <c r="A146" s="38"/>
      <c r="B146" s="39"/>
      <c r="C146" s="40"/>
      <c r="D146" s="219" t="s">
        <v>273</v>
      </c>
      <c r="E146" s="40"/>
      <c r="F146" s="220" t="s">
        <v>1032</v>
      </c>
      <c r="G146" s="40"/>
      <c r="H146" s="40"/>
      <c r="I146" s="221"/>
      <c r="J146" s="40"/>
      <c r="K146" s="40"/>
      <c r="L146" s="44"/>
      <c r="M146" s="222"/>
      <c r="N146" s="223"/>
      <c r="O146" s="84"/>
      <c r="P146" s="84"/>
      <c r="Q146" s="84"/>
      <c r="R146" s="84"/>
      <c r="S146" s="84"/>
      <c r="T146" s="85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T146" s="17" t="s">
        <v>273</v>
      </c>
      <c r="AU146" s="17" t="s">
        <v>76</v>
      </c>
    </row>
    <row r="147" s="12" customFormat="1">
      <c r="A147" s="12"/>
      <c r="B147" s="224"/>
      <c r="C147" s="225"/>
      <c r="D147" s="226" t="s">
        <v>275</v>
      </c>
      <c r="E147" s="227" t="s">
        <v>596</v>
      </c>
      <c r="F147" s="228" t="s">
        <v>1632</v>
      </c>
      <c r="G147" s="225"/>
      <c r="H147" s="229">
        <v>156.80000000000001</v>
      </c>
      <c r="I147" s="230"/>
      <c r="J147" s="225"/>
      <c r="K147" s="225"/>
      <c r="L147" s="231"/>
      <c r="M147" s="236"/>
      <c r="N147" s="237"/>
      <c r="O147" s="237"/>
      <c r="P147" s="237"/>
      <c r="Q147" s="237"/>
      <c r="R147" s="237"/>
      <c r="S147" s="237"/>
      <c r="T147" s="238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T147" s="235" t="s">
        <v>275</v>
      </c>
      <c r="AU147" s="235" t="s">
        <v>76</v>
      </c>
      <c r="AV147" s="12" t="s">
        <v>78</v>
      </c>
      <c r="AW147" s="12" t="s">
        <v>31</v>
      </c>
      <c r="AX147" s="12" t="s">
        <v>76</v>
      </c>
      <c r="AY147" s="235" t="s">
        <v>266</v>
      </c>
    </row>
    <row r="148" s="11" customFormat="1" ht="25.92" customHeight="1">
      <c r="A148" s="11"/>
      <c r="B148" s="192"/>
      <c r="C148" s="193"/>
      <c r="D148" s="194" t="s">
        <v>68</v>
      </c>
      <c r="E148" s="195" t="s">
        <v>1564</v>
      </c>
      <c r="F148" s="195" t="s">
        <v>1565</v>
      </c>
      <c r="G148" s="193"/>
      <c r="H148" s="193"/>
      <c r="I148" s="196"/>
      <c r="J148" s="197">
        <f>BK148</f>
        <v>0</v>
      </c>
      <c r="K148" s="193"/>
      <c r="L148" s="198"/>
      <c r="M148" s="199"/>
      <c r="N148" s="200"/>
      <c r="O148" s="200"/>
      <c r="P148" s="201">
        <f>SUM(P149:P150)</f>
        <v>0</v>
      </c>
      <c r="Q148" s="200"/>
      <c r="R148" s="201">
        <f>SUM(R149:R150)</f>
        <v>0</v>
      </c>
      <c r="S148" s="200"/>
      <c r="T148" s="202">
        <f>SUM(T149:T150)</f>
        <v>0</v>
      </c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R148" s="203" t="s">
        <v>265</v>
      </c>
      <c r="AT148" s="204" t="s">
        <v>68</v>
      </c>
      <c r="AU148" s="204" t="s">
        <v>69</v>
      </c>
      <c r="AY148" s="203" t="s">
        <v>266</v>
      </c>
      <c r="BK148" s="205">
        <f>SUM(BK149:BK150)</f>
        <v>0</v>
      </c>
    </row>
    <row r="149" s="2" customFormat="1" ht="24.15" customHeight="1">
      <c r="A149" s="38"/>
      <c r="B149" s="39"/>
      <c r="C149" s="206" t="s">
        <v>598</v>
      </c>
      <c r="D149" s="206" t="s">
        <v>267</v>
      </c>
      <c r="E149" s="207" t="s">
        <v>1633</v>
      </c>
      <c r="F149" s="208" t="s">
        <v>1634</v>
      </c>
      <c r="G149" s="209" t="s">
        <v>302</v>
      </c>
      <c r="H149" s="210">
        <v>1761.2829999999999</v>
      </c>
      <c r="I149" s="211"/>
      <c r="J149" s="212">
        <f>ROUND(I149*H149,2)</f>
        <v>0</v>
      </c>
      <c r="K149" s="208" t="s">
        <v>271</v>
      </c>
      <c r="L149" s="44"/>
      <c r="M149" s="213" t="s">
        <v>19</v>
      </c>
      <c r="N149" s="214" t="s">
        <v>40</v>
      </c>
      <c r="O149" s="84"/>
      <c r="P149" s="215">
        <f>O149*H149</f>
        <v>0</v>
      </c>
      <c r="Q149" s="215">
        <v>0</v>
      </c>
      <c r="R149" s="215">
        <f>Q149*H149</f>
        <v>0</v>
      </c>
      <c r="S149" s="215">
        <v>0</v>
      </c>
      <c r="T149" s="216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217" t="s">
        <v>265</v>
      </c>
      <c r="AT149" s="217" t="s">
        <v>267</v>
      </c>
      <c r="AU149" s="217" t="s">
        <v>76</v>
      </c>
      <c r="AY149" s="17" t="s">
        <v>266</v>
      </c>
      <c r="BE149" s="218">
        <f>IF(N149="základní",J149,0)</f>
        <v>0</v>
      </c>
      <c r="BF149" s="218">
        <f>IF(N149="snížená",J149,0)</f>
        <v>0</v>
      </c>
      <c r="BG149" s="218">
        <f>IF(N149="zákl. přenesená",J149,0)</f>
        <v>0</v>
      </c>
      <c r="BH149" s="218">
        <f>IF(N149="sníž. přenesená",J149,0)</f>
        <v>0</v>
      </c>
      <c r="BI149" s="218">
        <f>IF(N149="nulová",J149,0)</f>
        <v>0</v>
      </c>
      <c r="BJ149" s="17" t="s">
        <v>76</v>
      </c>
      <c r="BK149" s="218">
        <f>ROUND(I149*H149,2)</f>
        <v>0</v>
      </c>
      <c r="BL149" s="17" t="s">
        <v>265</v>
      </c>
      <c r="BM149" s="217" t="s">
        <v>1635</v>
      </c>
    </row>
    <row r="150" s="2" customFormat="1">
      <c r="A150" s="38"/>
      <c r="B150" s="39"/>
      <c r="C150" s="40"/>
      <c r="D150" s="219" t="s">
        <v>273</v>
      </c>
      <c r="E150" s="40"/>
      <c r="F150" s="220" t="s">
        <v>1636</v>
      </c>
      <c r="G150" s="40"/>
      <c r="H150" s="40"/>
      <c r="I150" s="221"/>
      <c r="J150" s="40"/>
      <c r="K150" s="40"/>
      <c r="L150" s="44"/>
      <c r="M150" s="261"/>
      <c r="N150" s="262"/>
      <c r="O150" s="263"/>
      <c r="P150" s="263"/>
      <c r="Q150" s="263"/>
      <c r="R150" s="263"/>
      <c r="S150" s="263"/>
      <c r="T150" s="264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T150" s="17" t="s">
        <v>273</v>
      </c>
      <c r="AU150" s="17" t="s">
        <v>76</v>
      </c>
    </row>
    <row r="151" s="2" customFormat="1" ht="6.96" customHeight="1">
      <c r="A151" s="38"/>
      <c r="B151" s="59"/>
      <c r="C151" s="60"/>
      <c r="D151" s="60"/>
      <c r="E151" s="60"/>
      <c r="F151" s="60"/>
      <c r="G151" s="60"/>
      <c r="H151" s="60"/>
      <c r="I151" s="60"/>
      <c r="J151" s="60"/>
      <c r="K151" s="60"/>
      <c r="L151" s="44"/>
      <c r="M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</row>
  </sheetData>
  <sheetProtection sheet="1" autoFilter="0" formatColumns="0" formatRows="0" objects="1" scenarios="1" spinCount="100000" saltValue="Ydes4/b3OkX2tW9ZOzcXUZFOwX9ybLfOHxuRNRIw4fba7hEDrobQDn7rO6YOcfZlFiPyMH6wIcaGVRXmabiPYw==" hashValue="GnQkUUd71eyJIJfHuPr4xXMWE7mE6uDbFYPzIG7Mxe8zo70sK1+2NK7g3UlmcndieGXYIXyzsa7zzmGjbAm9YQ==" algorithmName="SHA-512" password="CC35"/>
  <autoFilter ref="C89:K150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8:H78"/>
    <mergeCell ref="E80:H80"/>
    <mergeCell ref="E82:H82"/>
    <mergeCell ref="L2:V2"/>
  </mergeCells>
  <hyperlinks>
    <hyperlink ref="F93" r:id="rId1" display="https://podminky.urs.cz/item/CS_URS_2021_02/122251106"/>
    <hyperlink ref="F97" r:id="rId2" display="https://podminky.urs.cz/item/CS_URS_2021_02/162751117"/>
    <hyperlink ref="F100" r:id="rId3" display="https://podminky.urs.cz/item/CS_URS_2021_02/171201231"/>
    <hyperlink ref="F103" r:id="rId4" display="https://podminky.urs.cz/item/CS_URS_2021_02/171251201"/>
    <hyperlink ref="F105" r:id="rId5" display="https://podminky.urs.cz/item/CS_URS_2021_02/174151101"/>
    <hyperlink ref="F109" r:id="rId6" display="https://podminky.urs.cz/item/CS_URS_2021_02/58331200"/>
    <hyperlink ref="F112" r:id="rId7" display="https://podminky.urs.cz/item/CS_URS_2021_02/213141131"/>
    <hyperlink ref="F115" r:id="rId8" display="https://podminky.urs.cz/item/CS_URS_2021_02/69311089"/>
    <hyperlink ref="F118" r:id="rId9" display="https://podminky.urs.cz/item/CS_URS_2021_02/327215151"/>
    <hyperlink ref="F125" r:id="rId10" display="https://podminky.urs.cz/item/CS_URS_2021_02/58380650"/>
    <hyperlink ref="F129" r:id="rId11" display="https://podminky.urs.cz/item/CS_URS_2021_02/58343959"/>
    <hyperlink ref="F133" r:id="rId12" display="https://podminky.urs.cz/item/CS_URS_2021_02/58380654"/>
    <hyperlink ref="F138" r:id="rId13" display="https://podminky.urs.cz/item/CS_URS_2021_02/451315124"/>
    <hyperlink ref="F141" r:id="rId14" display="https://podminky.urs.cz/item/CS_URS_2021_02/451351111"/>
    <hyperlink ref="F144" r:id="rId15" display="https://podminky.urs.cz/item/CS_URS_2021_02/451351211"/>
    <hyperlink ref="F146" r:id="rId16" display="https://podminky.urs.cz/item/CS_URS_2021_02/458311121"/>
    <hyperlink ref="F150" r:id="rId17" display="https://podminky.urs.cz/item/CS_URS_2021_02/99815211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8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107</v>
      </c>
      <c r="AZ2" s="138" t="s">
        <v>1637</v>
      </c>
      <c r="BA2" s="138" t="s">
        <v>1637</v>
      </c>
      <c r="BB2" s="138" t="s">
        <v>19</v>
      </c>
      <c r="BC2" s="138" t="s">
        <v>1638</v>
      </c>
      <c r="BD2" s="138" t="s">
        <v>78</v>
      </c>
    </row>
    <row r="3" hidden="1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20"/>
      <c r="AT3" s="17" t="s">
        <v>78</v>
      </c>
      <c r="AZ3" s="138" t="s">
        <v>603</v>
      </c>
      <c r="BA3" s="138" t="s">
        <v>603</v>
      </c>
      <c r="BB3" s="138" t="s">
        <v>19</v>
      </c>
      <c r="BC3" s="138" t="s">
        <v>1639</v>
      </c>
      <c r="BD3" s="138" t="s">
        <v>78</v>
      </c>
    </row>
    <row r="4" hidden="1" s="1" customFormat="1" ht="24.96" customHeight="1">
      <c r="B4" s="20"/>
      <c r="D4" s="141" t="s">
        <v>240</v>
      </c>
      <c r="L4" s="20"/>
      <c r="M4" s="142" t="s">
        <v>10</v>
      </c>
      <c r="AT4" s="17" t="s">
        <v>4</v>
      </c>
      <c r="AZ4" s="138" t="s">
        <v>610</v>
      </c>
      <c r="BA4" s="138" t="s">
        <v>610</v>
      </c>
      <c r="BB4" s="138" t="s">
        <v>19</v>
      </c>
      <c r="BC4" s="138" t="s">
        <v>1640</v>
      </c>
      <c r="BD4" s="138" t="s">
        <v>78</v>
      </c>
    </row>
    <row r="5" hidden="1" s="1" customFormat="1" ht="6.96" customHeight="1">
      <c r="B5" s="20"/>
      <c r="L5" s="20"/>
      <c r="AZ5" s="138" t="s">
        <v>1641</v>
      </c>
      <c r="BA5" s="138" t="s">
        <v>1641</v>
      </c>
      <c r="BB5" s="138" t="s">
        <v>19</v>
      </c>
      <c r="BC5" s="138" t="s">
        <v>1642</v>
      </c>
      <c r="BD5" s="138" t="s">
        <v>78</v>
      </c>
    </row>
    <row r="6" hidden="1" s="1" customFormat="1" ht="12" customHeight="1">
      <c r="B6" s="20"/>
      <c r="D6" s="143" t="s">
        <v>16</v>
      </c>
      <c r="L6" s="20"/>
      <c r="AZ6" s="138" t="s">
        <v>675</v>
      </c>
      <c r="BA6" s="138" t="s">
        <v>675</v>
      </c>
      <c r="BB6" s="138" t="s">
        <v>19</v>
      </c>
      <c r="BC6" s="138" t="s">
        <v>1643</v>
      </c>
      <c r="BD6" s="138" t="s">
        <v>78</v>
      </c>
    </row>
    <row r="7" hidden="1" s="1" customFormat="1" ht="16.5" customHeight="1">
      <c r="B7" s="20"/>
      <c r="E7" s="144" t="str">
        <f>'Rekapitulace stavby'!K6</f>
        <v>3. STAVBA - FIALOVÁ - Vozovna Pisárky, etapa III. - vratná tramvajová smyčka</v>
      </c>
      <c r="F7" s="143"/>
      <c r="G7" s="143"/>
      <c r="H7" s="143"/>
      <c r="L7" s="20"/>
      <c r="AZ7" s="138" t="s">
        <v>1644</v>
      </c>
      <c r="BA7" s="138" t="s">
        <v>1644</v>
      </c>
      <c r="BB7" s="138" t="s">
        <v>19</v>
      </c>
      <c r="BC7" s="138" t="s">
        <v>1645</v>
      </c>
      <c r="BD7" s="138" t="s">
        <v>78</v>
      </c>
    </row>
    <row r="8" hidden="1" s="1" customFormat="1" ht="12" customHeight="1">
      <c r="B8" s="20"/>
      <c r="D8" s="143" t="s">
        <v>241</v>
      </c>
      <c r="L8" s="20"/>
      <c r="AZ8" s="138" t="s">
        <v>1646</v>
      </c>
      <c r="BA8" s="138" t="s">
        <v>1646</v>
      </c>
      <c r="BB8" s="138" t="s">
        <v>19</v>
      </c>
      <c r="BC8" s="138" t="s">
        <v>1647</v>
      </c>
      <c r="BD8" s="138" t="s">
        <v>78</v>
      </c>
    </row>
    <row r="9" hidden="1" s="2" customFormat="1" ht="16.5" customHeight="1">
      <c r="A9" s="38"/>
      <c r="B9" s="44"/>
      <c r="C9" s="38"/>
      <c r="D9" s="38"/>
      <c r="E9" s="144" t="s">
        <v>405</v>
      </c>
      <c r="F9" s="38"/>
      <c r="G9" s="38"/>
      <c r="H9" s="38"/>
      <c r="I9" s="38"/>
      <c r="J9" s="38"/>
      <c r="K9" s="38"/>
      <c r="L9" s="145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Z9" s="138" t="s">
        <v>751</v>
      </c>
      <c r="BA9" s="138" t="s">
        <v>751</v>
      </c>
      <c r="BB9" s="138" t="s">
        <v>19</v>
      </c>
      <c r="BC9" s="138" t="s">
        <v>1647</v>
      </c>
      <c r="BD9" s="138" t="s">
        <v>78</v>
      </c>
    </row>
    <row r="10" hidden="1" s="2" customFormat="1" ht="12" customHeight="1">
      <c r="A10" s="38"/>
      <c r="B10" s="44"/>
      <c r="C10" s="38"/>
      <c r="D10" s="143" t="s">
        <v>243</v>
      </c>
      <c r="E10" s="38"/>
      <c r="F10" s="38"/>
      <c r="G10" s="38"/>
      <c r="H10" s="38"/>
      <c r="I10" s="38"/>
      <c r="J10" s="38"/>
      <c r="K10" s="38"/>
      <c r="L10" s="145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Z10" s="138" t="s">
        <v>1648</v>
      </c>
      <c r="BA10" s="138" t="s">
        <v>1648</v>
      </c>
      <c r="BB10" s="138" t="s">
        <v>19</v>
      </c>
      <c r="BC10" s="138" t="s">
        <v>1649</v>
      </c>
      <c r="BD10" s="138" t="s">
        <v>78</v>
      </c>
    </row>
    <row r="11" hidden="1" s="2" customFormat="1" ht="16.5" customHeight="1">
      <c r="A11" s="38"/>
      <c r="B11" s="44"/>
      <c r="C11" s="38"/>
      <c r="D11" s="38"/>
      <c r="E11" s="146" t="s">
        <v>1650</v>
      </c>
      <c r="F11" s="38"/>
      <c r="G11" s="38"/>
      <c r="H11" s="38"/>
      <c r="I11" s="38"/>
      <c r="J11" s="38"/>
      <c r="K11" s="38"/>
      <c r="L11" s="145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Z11" s="138" t="s">
        <v>1651</v>
      </c>
      <c r="BA11" s="138" t="s">
        <v>1651</v>
      </c>
      <c r="BB11" s="138" t="s">
        <v>19</v>
      </c>
      <c r="BC11" s="138" t="s">
        <v>1652</v>
      </c>
      <c r="BD11" s="138" t="s">
        <v>78</v>
      </c>
    </row>
    <row r="12" hidden="1" s="2" customFormat="1">
      <c r="A12" s="38"/>
      <c r="B12" s="44"/>
      <c r="C12" s="38"/>
      <c r="D12" s="38"/>
      <c r="E12" s="38"/>
      <c r="F12" s="38"/>
      <c r="G12" s="38"/>
      <c r="H12" s="38"/>
      <c r="I12" s="38"/>
      <c r="J12" s="38"/>
      <c r="K12" s="38"/>
      <c r="L12" s="145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Z12" s="138" t="s">
        <v>1653</v>
      </c>
      <c r="BA12" s="138" t="s">
        <v>1653</v>
      </c>
      <c r="BB12" s="138" t="s">
        <v>19</v>
      </c>
      <c r="BC12" s="138" t="s">
        <v>1654</v>
      </c>
      <c r="BD12" s="138" t="s">
        <v>78</v>
      </c>
    </row>
    <row r="13" hidden="1" s="2" customFormat="1" ht="12" customHeight="1">
      <c r="A13" s="38"/>
      <c r="B13" s="44"/>
      <c r="C13" s="38"/>
      <c r="D13" s="143" t="s">
        <v>18</v>
      </c>
      <c r="E13" s="38"/>
      <c r="F13" s="133" t="s">
        <v>19</v>
      </c>
      <c r="G13" s="38"/>
      <c r="H13" s="38"/>
      <c r="I13" s="143" t="s">
        <v>20</v>
      </c>
      <c r="J13" s="133" t="s">
        <v>19</v>
      </c>
      <c r="K13" s="38"/>
      <c r="L13" s="145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Z13" s="138" t="s">
        <v>1655</v>
      </c>
      <c r="BA13" s="138" t="s">
        <v>1655</v>
      </c>
      <c r="BB13" s="138" t="s">
        <v>19</v>
      </c>
      <c r="BC13" s="138" t="s">
        <v>1656</v>
      </c>
      <c r="BD13" s="138" t="s">
        <v>78</v>
      </c>
    </row>
    <row r="14" hidden="1" s="2" customFormat="1" ht="12" customHeight="1">
      <c r="A14" s="38"/>
      <c r="B14" s="44"/>
      <c r="C14" s="38"/>
      <c r="D14" s="143" t="s">
        <v>21</v>
      </c>
      <c r="E14" s="38"/>
      <c r="F14" s="133" t="s">
        <v>22</v>
      </c>
      <c r="G14" s="38"/>
      <c r="H14" s="38"/>
      <c r="I14" s="143" t="s">
        <v>23</v>
      </c>
      <c r="J14" s="147" t="str">
        <f>'Rekapitulace stavby'!AN8</f>
        <v>20. 12. 2021</v>
      </c>
      <c r="K14" s="38"/>
      <c r="L14" s="145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Z14" s="138" t="s">
        <v>1657</v>
      </c>
      <c r="BA14" s="138" t="s">
        <v>1657</v>
      </c>
      <c r="BB14" s="138" t="s">
        <v>19</v>
      </c>
      <c r="BC14" s="138" t="s">
        <v>1658</v>
      </c>
      <c r="BD14" s="138" t="s">
        <v>78</v>
      </c>
    </row>
    <row r="15" hidden="1" s="2" customFormat="1" ht="10.8" customHeight="1">
      <c r="A15" s="38"/>
      <c r="B15" s="44"/>
      <c r="C15" s="38"/>
      <c r="D15" s="38"/>
      <c r="E15" s="38"/>
      <c r="F15" s="38"/>
      <c r="G15" s="38"/>
      <c r="H15" s="38"/>
      <c r="I15" s="38"/>
      <c r="J15" s="38"/>
      <c r="K15" s="38"/>
      <c r="L15" s="145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Z15" s="138" t="s">
        <v>1659</v>
      </c>
      <c r="BA15" s="138" t="s">
        <v>1659</v>
      </c>
      <c r="BB15" s="138" t="s">
        <v>19</v>
      </c>
      <c r="BC15" s="138" t="s">
        <v>1660</v>
      </c>
      <c r="BD15" s="138" t="s">
        <v>78</v>
      </c>
    </row>
    <row r="16" hidden="1" s="2" customFormat="1" ht="12" customHeight="1">
      <c r="A16" s="38"/>
      <c r="B16" s="44"/>
      <c r="C16" s="38"/>
      <c r="D16" s="143" t="s">
        <v>25</v>
      </c>
      <c r="E16" s="38"/>
      <c r="F16" s="38"/>
      <c r="G16" s="38"/>
      <c r="H16" s="38"/>
      <c r="I16" s="143" t="s">
        <v>26</v>
      </c>
      <c r="J16" s="133" t="str">
        <f>IF('Rekapitulace stavby'!AN10="","",'Rekapitulace stavby'!AN10)</f>
        <v/>
      </c>
      <c r="K16" s="38"/>
      <c r="L16" s="145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Z16" s="138" t="s">
        <v>1661</v>
      </c>
      <c r="BA16" s="138" t="s">
        <v>1661</v>
      </c>
      <c r="BB16" s="138" t="s">
        <v>19</v>
      </c>
      <c r="BC16" s="138" t="s">
        <v>1660</v>
      </c>
      <c r="BD16" s="138" t="s">
        <v>78</v>
      </c>
    </row>
    <row r="17" hidden="1" s="2" customFormat="1" ht="18" customHeight="1">
      <c r="A17" s="38"/>
      <c r="B17" s="44"/>
      <c r="C17" s="38"/>
      <c r="D17" s="38"/>
      <c r="E17" s="133" t="str">
        <f>IF('Rekapitulace stavby'!E11="","",'Rekapitulace stavby'!E11)</f>
        <v xml:space="preserve"> </v>
      </c>
      <c r="F17" s="38"/>
      <c r="G17" s="38"/>
      <c r="H17" s="38"/>
      <c r="I17" s="143" t="s">
        <v>27</v>
      </c>
      <c r="J17" s="133" t="str">
        <f>IF('Rekapitulace stavby'!AN11="","",'Rekapitulace stavby'!AN11)</f>
        <v/>
      </c>
      <c r="K17" s="38"/>
      <c r="L17" s="145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Z17" s="138" t="s">
        <v>1662</v>
      </c>
      <c r="BA17" s="138" t="s">
        <v>1662</v>
      </c>
      <c r="BB17" s="138" t="s">
        <v>19</v>
      </c>
      <c r="BC17" s="138" t="s">
        <v>1663</v>
      </c>
      <c r="BD17" s="138" t="s">
        <v>78</v>
      </c>
    </row>
    <row r="18" hidden="1" s="2" customFormat="1" ht="6.96" customHeight="1">
      <c r="A18" s="38"/>
      <c r="B18" s="44"/>
      <c r="C18" s="38"/>
      <c r="D18" s="38"/>
      <c r="E18" s="38"/>
      <c r="F18" s="38"/>
      <c r="G18" s="38"/>
      <c r="H18" s="38"/>
      <c r="I18" s="38"/>
      <c r="J18" s="38"/>
      <c r="K18" s="38"/>
      <c r="L18" s="145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hidden="1" s="2" customFormat="1" ht="12" customHeight="1">
      <c r="A19" s="38"/>
      <c r="B19" s="44"/>
      <c r="C19" s="38"/>
      <c r="D19" s="143" t="s">
        <v>28</v>
      </c>
      <c r="E19" s="38"/>
      <c r="F19" s="38"/>
      <c r="G19" s="38"/>
      <c r="H19" s="38"/>
      <c r="I19" s="143" t="s">
        <v>26</v>
      </c>
      <c r="J19" s="33" t="str">
        <f>'Rekapitulace stavby'!AN13</f>
        <v>Vyplň údaj</v>
      </c>
      <c r="K19" s="38"/>
      <c r="L19" s="145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hidden="1" s="2" customFormat="1" ht="18" customHeight="1">
      <c r="A20" s="38"/>
      <c r="B20" s="44"/>
      <c r="C20" s="38"/>
      <c r="D20" s="38"/>
      <c r="E20" s="33" t="str">
        <f>'Rekapitulace stavby'!E14</f>
        <v>Vyplň údaj</v>
      </c>
      <c r="F20" s="133"/>
      <c r="G20" s="133"/>
      <c r="H20" s="133"/>
      <c r="I20" s="143" t="s">
        <v>27</v>
      </c>
      <c r="J20" s="33" t="str">
        <f>'Rekapitulace stavby'!AN14</f>
        <v>Vyplň údaj</v>
      </c>
      <c r="K20" s="38"/>
      <c r="L20" s="145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hidden="1" s="2" customFormat="1" ht="6.96" customHeight="1">
      <c r="A21" s="38"/>
      <c r="B21" s="44"/>
      <c r="C21" s="38"/>
      <c r="D21" s="38"/>
      <c r="E21" s="38"/>
      <c r="F21" s="38"/>
      <c r="G21" s="38"/>
      <c r="H21" s="38"/>
      <c r="I21" s="38"/>
      <c r="J21" s="38"/>
      <c r="K21" s="38"/>
      <c r="L21" s="145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hidden="1" s="2" customFormat="1" ht="12" customHeight="1">
      <c r="A22" s="38"/>
      <c r="B22" s="44"/>
      <c r="C22" s="38"/>
      <c r="D22" s="143" t="s">
        <v>30</v>
      </c>
      <c r="E22" s="38"/>
      <c r="F22" s="38"/>
      <c r="G22" s="38"/>
      <c r="H22" s="38"/>
      <c r="I22" s="143" t="s">
        <v>26</v>
      </c>
      <c r="J22" s="133" t="str">
        <f>IF('Rekapitulace stavby'!AN16="","",'Rekapitulace stavby'!AN16)</f>
        <v/>
      </c>
      <c r="K22" s="38"/>
      <c r="L22" s="145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hidden="1" s="2" customFormat="1" ht="18" customHeight="1">
      <c r="A23" s="38"/>
      <c r="B23" s="44"/>
      <c r="C23" s="38"/>
      <c r="D23" s="38"/>
      <c r="E23" s="133" t="str">
        <f>IF('Rekapitulace stavby'!E17="","",'Rekapitulace stavby'!E17)</f>
        <v xml:space="preserve"> </v>
      </c>
      <c r="F23" s="38"/>
      <c r="G23" s="38"/>
      <c r="H23" s="38"/>
      <c r="I23" s="143" t="s">
        <v>27</v>
      </c>
      <c r="J23" s="133" t="str">
        <f>IF('Rekapitulace stavby'!AN17="","",'Rekapitulace stavby'!AN17)</f>
        <v/>
      </c>
      <c r="K23" s="38"/>
      <c r="L23" s="145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hidden="1" s="2" customFormat="1" ht="6.96" customHeight="1">
      <c r="A24" s="38"/>
      <c r="B24" s="44"/>
      <c r="C24" s="38"/>
      <c r="D24" s="38"/>
      <c r="E24" s="38"/>
      <c r="F24" s="38"/>
      <c r="G24" s="38"/>
      <c r="H24" s="38"/>
      <c r="I24" s="38"/>
      <c r="J24" s="38"/>
      <c r="K24" s="38"/>
      <c r="L24" s="145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hidden="1" s="2" customFormat="1" ht="12" customHeight="1">
      <c r="A25" s="38"/>
      <c r="B25" s="44"/>
      <c r="C25" s="38"/>
      <c r="D25" s="143" t="s">
        <v>32</v>
      </c>
      <c r="E25" s="38"/>
      <c r="F25" s="38"/>
      <c r="G25" s="38"/>
      <c r="H25" s="38"/>
      <c r="I25" s="143" t="s">
        <v>26</v>
      </c>
      <c r="J25" s="133" t="str">
        <f>IF('Rekapitulace stavby'!AN19="","",'Rekapitulace stavby'!AN19)</f>
        <v/>
      </c>
      <c r="K25" s="38"/>
      <c r="L25" s="145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hidden="1" s="2" customFormat="1" ht="18" customHeight="1">
      <c r="A26" s="38"/>
      <c r="B26" s="44"/>
      <c r="C26" s="38"/>
      <c r="D26" s="38"/>
      <c r="E26" s="133" t="str">
        <f>IF('Rekapitulace stavby'!E20="","",'Rekapitulace stavby'!E20)</f>
        <v xml:space="preserve"> </v>
      </c>
      <c r="F26" s="38"/>
      <c r="G26" s="38"/>
      <c r="H26" s="38"/>
      <c r="I26" s="143" t="s">
        <v>27</v>
      </c>
      <c r="J26" s="133" t="str">
        <f>IF('Rekapitulace stavby'!AN20="","",'Rekapitulace stavby'!AN20)</f>
        <v/>
      </c>
      <c r="K26" s="38"/>
      <c r="L26" s="145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hidden="1" s="2" customFormat="1" ht="6.96" customHeight="1">
      <c r="A27" s="38"/>
      <c r="B27" s="44"/>
      <c r="C27" s="38"/>
      <c r="D27" s="38"/>
      <c r="E27" s="38"/>
      <c r="F27" s="38"/>
      <c r="G27" s="38"/>
      <c r="H27" s="38"/>
      <c r="I27" s="38"/>
      <c r="J27" s="38"/>
      <c r="K27" s="38"/>
      <c r="L27" s="145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hidden="1" s="2" customFormat="1" ht="12" customHeight="1">
      <c r="A28" s="38"/>
      <c r="B28" s="44"/>
      <c r="C28" s="38"/>
      <c r="D28" s="143" t="s">
        <v>33</v>
      </c>
      <c r="E28" s="38"/>
      <c r="F28" s="38"/>
      <c r="G28" s="38"/>
      <c r="H28" s="38"/>
      <c r="I28" s="38"/>
      <c r="J28" s="38"/>
      <c r="K28" s="38"/>
      <c r="L28" s="145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hidden="1" s="8" customFormat="1" ht="16.5" customHeight="1">
      <c r="A29" s="148"/>
      <c r="B29" s="149"/>
      <c r="C29" s="148"/>
      <c r="D29" s="148"/>
      <c r="E29" s="150" t="s">
        <v>19</v>
      </c>
      <c r="F29" s="150"/>
      <c r="G29" s="150"/>
      <c r="H29" s="150"/>
      <c r="I29" s="148"/>
      <c r="J29" s="148"/>
      <c r="K29" s="148"/>
      <c r="L29" s="151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</row>
    <row r="30" hidden="1" s="2" customFormat="1" ht="6.96" customHeight="1">
      <c r="A30" s="38"/>
      <c r="B30" s="44"/>
      <c r="C30" s="38"/>
      <c r="D30" s="38"/>
      <c r="E30" s="38"/>
      <c r="F30" s="38"/>
      <c r="G30" s="38"/>
      <c r="H30" s="38"/>
      <c r="I30" s="38"/>
      <c r="J30" s="38"/>
      <c r="K30" s="38"/>
      <c r="L30" s="145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hidden="1" s="2" customFormat="1" ht="6.96" customHeight="1">
      <c r="A31" s="38"/>
      <c r="B31" s="44"/>
      <c r="C31" s="38"/>
      <c r="D31" s="152"/>
      <c r="E31" s="152"/>
      <c r="F31" s="152"/>
      <c r="G31" s="152"/>
      <c r="H31" s="152"/>
      <c r="I31" s="152"/>
      <c r="J31" s="152"/>
      <c r="K31" s="152"/>
      <c r="L31" s="145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hidden="1" s="2" customFormat="1" ht="25.44" customHeight="1">
      <c r="A32" s="38"/>
      <c r="B32" s="44"/>
      <c r="C32" s="38"/>
      <c r="D32" s="153" t="s">
        <v>35</v>
      </c>
      <c r="E32" s="38"/>
      <c r="F32" s="38"/>
      <c r="G32" s="38"/>
      <c r="H32" s="38"/>
      <c r="I32" s="38"/>
      <c r="J32" s="154">
        <f>ROUND(J95, 2)</f>
        <v>0</v>
      </c>
      <c r="K32" s="38"/>
      <c r="L32" s="145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hidden="1" s="2" customFormat="1" ht="6.96" customHeight="1">
      <c r="A33" s="38"/>
      <c r="B33" s="44"/>
      <c r="C33" s="38"/>
      <c r="D33" s="152"/>
      <c r="E33" s="152"/>
      <c r="F33" s="152"/>
      <c r="G33" s="152"/>
      <c r="H33" s="152"/>
      <c r="I33" s="152"/>
      <c r="J33" s="152"/>
      <c r="K33" s="152"/>
      <c r="L33" s="145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hidden="1" s="2" customFormat="1" ht="14.4" customHeight="1">
      <c r="A34" s="38"/>
      <c r="B34" s="44"/>
      <c r="C34" s="38"/>
      <c r="D34" s="38"/>
      <c r="E34" s="38"/>
      <c r="F34" s="155" t="s">
        <v>37</v>
      </c>
      <c r="G34" s="38"/>
      <c r="H34" s="38"/>
      <c r="I34" s="155" t="s">
        <v>36</v>
      </c>
      <c r="J34" s="155" t="s">
        <v>38</v>
      </c>
      <c r="K34" s="38"/>
      <c r="L34" s="145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156" t="s">
        <v>39</v>
      </c>
      <c r="E35" s="143" t="s">
        <v>40</v>
      </c>
      <c r="F35" s="157">
        <f>ROUND((SUM(BE95:BE312)),  2)</f>
        <v>0</v>
      </c>
      <c r="G35" s="38"/>
      <c r="H35" s="38"/>
      <c r="I35" s="158">
        <v>0.20999999999999999</v>
      </c>
      <c r="J35" s="157">
        <f>ROUND(((SUM(BE95:BE312))*I35),  2)</f>
        <v>0</v>
      </c>
      <c r="K35" s="38"/>
      <c r="L35" s="145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3" t="s">
        <v>41</v>
      </c>
      <c r="F36" s="157">
        <f>ROUND((SUM(BF95:BF312)),  2)</f>
        <v>0</v>
      </c>
      <c r="G36" s="38"/>
      <c r="H36" s="38"/>
      <c r="I36" s="158">
        <v>0.14999999999999999</v>
      </c>
      <c r="J36" s="157">
        <f>ROUND(((SUM(BF95:BF312))*I36),  2)</f>
        <v>0</v>
      </c>
      <c r="K36" s="38"/>
      <c r="L36" s="145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3" t="s">
        <v>42</v>
      </c>
      <c r="F37" s="157">
        <f>ROUND((SUM(BG95:BG312)),  2)</f>
        <v>0</v>
      </c>
      <c r="G37" s="38"/>
      <c r="H37" s="38"/>
      <c r="I37" s="158">
        <v>0.20999999999999999</v>
      </c>
      <c r="J37" s="157">
        <f>0</f>
        <v>0</v>
      </c>
      <c r="K37" s="38"/>
      <c r="L37" s="145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44"/>
      <c r="C38" s="38"/>
      <c r="D38" s="38"/>
      <c r="E38" s="143" t="s">
        <v>43</v>
      </c>
      <c r="F38" s="157">
        <f>ROUND((SUM(BH95:BH312)),  2)</f>
        <v>0</v>
      </c>
      <c r="G38" s="38"/>
      <c r="H38" s="38"/>
      <c r="I38" s="158">
        <v>0.14999999999999999</v>
      </c>
      <c r="J38" s="157">
        <f>0</f>
        <v>0</v>
      </c>
      <c r="K38" s="38"/>
      <c r="L38" s="145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44"/>
      <c r="C39" s="38"/>
      <c r="D39" s="38"/>
      <c r="E39" s="143" t="s">
        <v>44</v>
      </c>
      <c r="F39" s="157">
        <f>ROUND((SUM(BI95:BI312)),  2)</f>
        <v>0</v>
      </c>
      <c r="G39" s="38"/>
      <c r="H39" s="38"/>
      <c r="I39" s="158">
        <v>0</v>
      </c>
      <c r="J39" s="157">
        <f>0</f>
        <v>0</v>
      </c>
      <c r="K39" s="38"/>
      <c r="L39" s="145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hidden="1" s="2" customFormat="1" ht="6.96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145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hidden="1" s="2" customFormat="1" ht="25.44" customHeight="1">
      <c r="A41" s="38"/>
      <c r="B41" s="44"/>
      <c r="C41" s="159"/>
      <c r="D41" s="160" t="s">
        <v>45</v>
      </c>
      <c r="E41" s="161"/>
      <c r="F41" s="161"/>
      <c r="G41" s="162" t="s">
        <v>46</v>
      </c>
      <c r="H41" s="163" t="s">
        <v>47</v>
      </c>
      <c r="I41" s="161"/>
      <c r="J41" s="164">
        <f>SUM(J32:J39)</f>
        <v>0</v>
      </c>
      <c r="K41" s="165"/>
      <c r="L41" s="145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hidden="1" s="2" customFormat="1" ht="14.4" customHeight="1">
      <c r="A42" s="38"/>
      <c r="B42" s="166"/>
      <c r="C42" s="167"/>
      <c r="D42" s="167"/>
      <c r="E42" s="167"/>
      <c r="F42" s="167"/>
      <c r="G42" s="167"/>
      <c r="H42" s="167"/>
      <c r="I42" s="167"/>
      <c r="J42" s="167"/>
      <c r="K42" s="167"/>
      <c r="L42" s="145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hidden="1"/>
    <row r="44" hidden="1"/>
    <row r="45" hidden="1"/>
    <row r="46" s="2" customFormat="1" ht="6.96" customHeight="1">
      <c r="A46" s="38"/>
      <c r="B46" s="168"/>
      <c r="C46" s="169"/>
      <c r="D46" s="169"/>
      <c r="E46" s="169"/>
      <c r="F46" s="169"/>
      <c r="G46" s="169"/>
      <c r="H46" s="169"/>
      <c r="I46" s="169"/>
      <c r="J46" s="169"/>
      <c r="K46" s="169"/>
      <c r="L46" s="145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s="2" customFormat="1" ht="24.96" customHeight="1">
      <c r="A47" s="38"/>
      <c r="B47" s="39"/>
      <c r="C47" s="23" t="s">
        <v>245</v>
      </c>
      <c r="D47" s="40"/>
      <c r="E47" s="40"/>
      <c r="F47" s="40"/>
      <c r="G47" s="40"/>
      <c r="H47" s="40"/>
      <c r="I47" s="40"/>
      <c r="J47" s="40"/>
      <c r="K47" s="40"/>
      <c r="L47" s="145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s="2" customFormat="1" ht="6.96" customHeight="1">
      <c r="A48" s="38"/>
      <c r="B48" s="39"/>
      <c r="C48" s="40"/>
      <c r="D48" s="40"/>
      <c r="E48" s="40"/>
      <c r="F48" s="40"/>
      <c r="G48" s="40"/>
      <c r="H48" s="40"/>
      <c r="I48" s="40"/>
      <c r="J48" s="40"/>
      <c r="K48" s="40"/>
      <c r="L48" s="145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s="2" customFormat="1" ht="12" customHeight="1">
      <c r="A49" s="38"/>
      <c r="B49" s="39"/>
      <c r="C49" s="32" t="s">
        <v>16</v>
      </c>
      <c r="D49" s="40"/>
      <c r="E49" s="40"/>
      <c r="F49" s="40"/>
      <c r="G49" s="40"/>
      <c r="H49" s="40"/>
      <c r="I49" s="40"/>
      <c r="J49" s="40"/>
      <c r="K49" s="40"/>
      <c r="L49" s="145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s="2" customFormat="1" ht="16.5" customHeight="1">
      <c r="A50" s="38"/>
      <c r="B50" s="39"/>
      <c r="C50" s="40"/>
      <c r="D50" s="40"/>
      <c r="E50" s="170" t="str">
        <f>E7</f>
        <v>3. STAVBA - FIALOVÁ - Vozovna Pisárky, etapa III. - vratná tramvajová smyčka</v>
      </c>
      <c r="F50" s="32"/>
      <c r="G50" s="32"/>
      <c r="H50" s="32"/>
      <c r="I50" s="40"/>
      <c r="J50" s="40"/>
      <c r="K50" s="40"/>
      <c r="L50" s="145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s="1" customFormat="1" ht="12" customHeight="1">
      <c r="B51" s="21"/>
      <c r="C51" s="32" t="s">
        <v>241</v>
      </c>
      <c r="D51" s="22"/>
      <c r="E51" s="22"/>
      <c r="F51" s="22"/>
      <c r="G51" s="22"/>
      <c r="H51" s="22"/>
      <c r="I51" s="22"/>
      <c r="J51" s="22"/>
      <c r="K51" s="22"/>
      <c r="L51" s="20"/>
    </row>
    <row r="52" s="2" customFormat="1" ht="16.5" customHeight="1">
      <c r="A52" s="38"/>
      <c r="B52" s="39"/>
      <c r="C52" s="40"/>
      <c r="D52" s="40"/>
      <c r="E52" s="170" t="s">
        <v>405</v>
      </c>
      <c r="F52" s="40"/>
      <c r="G52" s="40"/>
      <c r="H52" s="40"/>
      <c r="I52" s="40"/>
      <c r="J52" s="40"/>
      <c r="K52" s="40"/>
      <c r="L52" s="145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s="2" customFormat="1" ht="12" customHeight="1">
      <c r="A53" s="38"/>
      <c r="B53" s="39"/>
      <c r="C53" s="32" t="s">
        <v>243</v>
      </c>
      <c r="D53" s="40"/>
      <c r="E53" s="40"/>
      <c r="F53" s="40"/>
      <c r="G53" s="40"/>
      <c r="H53" s="40"/>
      <c r="I53" s="40"/>
      <c r="J53" s="40"/>
      <c r="K53" s="40"/>
      <c r="L53" s="145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s="2" customFormat="1" ht="16.5" customHeight="1">
      <c r="A54" s="38"/>
      <c r="B54" s="39"/>
      <c r="C54" s="40"/>
      <c r="D54" s="40"/>
      <c r="E54" s="69" t="str">
        <f>E11</f>
        <v>SO 203.1 - Zeď lanovka - ŽB konstrukce</v>
      </c>
      <c r="F54" s="40"/>
      <c r="G54" s="40"/>
      <c r="H54" s="40"/>
      <c r="I54" s="40"/>
      <c r="J54" s="40"/>
      <c r="K54" s="40"/>
      <c r="L54" s="145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s="2" customFormat="1" ht="6.96" customHeight="1">
      <c r="A55" s="38"/>
      <c r="B55" s="39"/>
      <c r="C55" s="40"/>
      <c r="D55" s="40"/>
      <c r="E55" s="40"/>
      <c r="F55" s="40"/>
      <c r="G55" s="40"/>
      <c r="H55" s="40"/>
      <c r="I55" s="40"/>
      <c r="J55" s="40"/>
      <c r="K55" s="40"/>
      <c r="L55" s="145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s="2" customFormat="1" ht="12" customHeight="1">
      <c r="A56" s="38"/>
      <c r="B56" s="39"/>
      <c r="C56" s="32" t="s">
        <v>21</v>
      </c>
      <c r="D56" s="40"/>
      <c r="E56" s="40"/>
      <c r="F56" s="27" t="str">
        <f>F14</f>
        <v xml:space="preserve"> </v>
      </c>
      <c r="G56" s="40"/>
      <c r="H56" s="40"/>
      <c r="I56" s="32" t="s">
        <v>23</v>
      </c>
      <c r="J56" s="72" t="str">
        <f>IF(J14="","",J14)</f>
        <v>20. 12. 2021</v>
      </c>
      <c r="K56" s="40"/>
      <c r="L56" s="145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s="2" customFormat="1" ht="6.96" customHeight="1">
      <c r="A57" s="38"/>
      <c r="B57" s="39"/>
      <c r="C57" s="40"/>
      <c r="D57" s="40"/>
      <c r="E57" s="40"/>
      <c r="F57" s="40"/>
      <c r="G57" s="40"/>
      <c r="H57" s="40"/>
      <c r="I57" s="40"/>
      <c r="J57" s="40"/>
      <c r="K57" s="40"/>
      <c r="L57" s="145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s="2" customFormat="1" ht="15.15" customHeight="1">
      <c r="A58" s="38"/>
      <c r="B58" s="39"/>
      <c r="C58" s="32" t="s">
        <v>25</v>
      </c>
      <c r="D58" s="40"/>
      <c r="E58" s="40"/>
      <c r="F58" s="27" t="str">
        <f>E17</f>
        <v xml:space="preserve"> </v>
      </c>
      <c r="G58" s="40"/>
      <c r="H58" s="40"/>
      <c r="I58" s="32" t="s">
        <v>30</v>
      </c>
      <c r="J58" s="36" t="str">
        <f>E23</f>
        <v xml:space="preserve"> </v>
      </c>
      <c r="K58" s="40"/>
      <c r="L58" s="145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</row>
    <row r="59" s="2" customFormat="1" ht="15.15" customHeight="1">
      <c r="A59" s="38"/>
      <c r="B59" s="39"/>
      <c r="C59" s="32" t="s">
        <v>28</v>
      </c>
      <c r="D59" s="40"/>
      <c r="E59" s="40"/>
      <c r="F59" s="27" t="str">
        <f>IF(E20="","",E20)</f>
        <v>Vyplň údaj</v>
      </c>
      <c r="G59" s="40"/>
      <c r="H59" s="40"/>
      <c r="I59" s="32" t="s">
        <v>32</v>
      </c>
      <c r="J59" s="36" t="str">
        <f>E26</f>
        <v xml:space="preserve"> </v>
      </c>
      <c r="K59" s="40"/>
      <c r="L59" s="145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</row>
    <row r="60" s="2" customFormat="1" ht="10.32" customHeight="1">
      <c r="A60" s="38"/>
      <c r="B60" s="39"/>
      <c r="C60" s="40"/>
      <c r="D60" s="40"/>
      <c r="E60" s="40"/>
      <c r="F60" s="40"/>
      <c r="G60" s="40"/>
      <c r="H60" s="40"/>
      <c r="I60" s="40"/>
      <c r="J60" s="40"/>
      <c r="K60" s="40"/>
      <c r="L60" s="145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</row>
    <row r="61" s="2" customFormat="1" ht="29.28" customHeight="1">
      <c r="A61" s="38"/>
      <c r="B61" s="39"/>
      <c r="C61" s="171" t="s">
        <v>246</v>
      </c>
      <c r="D61" s="172"/>
      <c r="E61" s="172"/>
      <c r="F61" s="172"/>
      <c r="G61" s="172"/>
      <c r="H61" s="172"/>
      <c r="I61" s="172"/>
      <c r="J61" s="173" t="s">
        <v>247</v>
      </c>
      <c r="K61" s="172"/>
      <c r="L61" s="145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 s="2" customFormat="1" ht="10.32" customHeight="1">
      <c r="A62" s="38"/>
      <c r="B62" s="39"/>
      <c r="C62" s="40"/>
      <c r="D62" s="40"/>
      <c r="E62" s="40"/>
      <c r="F62" s="40"/>
      <c r="G62" s="40"/>
      <c r="H62" s="40"/>
      <c r="I62" s="40"/>
      <c r="J62" s="40"/>
      <c r="K62" s="40"/>
      <c r="L62" s="145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</row>
    <row r="63" s="2" customFormat="1" ht="22.8" customHeight="1">
      <c r="A63" s="38"/>
      <c r="B63" s="39"/>
      <c r="C63" s="174" t="s">
        <v>67</v>
      </c>
      <c r="D63" s="40"/>
      <c r="E63" s="40"/>
      <c r="F63" s="40"/>
      <c r="G63" s="40"/>
      <c r="H63" s="40"/>
      <c r="I63" s="40"/>
      <c r="J63" s="102">
        <f>J95</f>
        <v>0</v>
      </c>
      <c r="K63" s="40"/>
      <c r="L63" s="145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U63" s="17" t="s">
        <v>248</v>
      </c>
    </row>
    <row r="64" s="9" customFormat="1" ht="24.96" customHeight="1">
      <c r="A64" s="9"/>
      <c r="B64" s="175"/>
      <c r="C64" s="176"/>
      <c r="D64" s="177" t="s">
        <v>287</v>
      </c>
      <c r="E64" s="178"/>
      <c r="F64" s="178"/>
      <c r="G64" s="178"/>
      <c r="H64" s="178"/>
      <c r="I64" s="178"/>
      <c r="J64" s="179">
        <f>J96</f>
        <v>0</v>
      </c>
      <c r="K64" s="176"/>
      <c r="L64" s="180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9" customFormat="1" ht="24.96" customHeight="1">
      <c r="A65" s="9"/>
      <c r="B65" s="175"/>
      <c r="C65" s="176"/>
      <c r="D65" s="177" t="s">
        <v>507</v>
      </c>
      <c r="E65" s="178"/>
      <c r="F65" s="178"/>
      <c r="G65" s="178"/>
      <c r="H65" s="178"/>
      <c r="I65" s="178"/>
      <c r="J65" s="179">
        <f>J146</f>
        <v>0</v>
      </c>
      <c r="K65" s="176"/>
      <c r="L65" s="180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9" customFormat="1" ht="24.96" customHeight="1">
      <c r="A66" s="9"/>
      <c r="B66" s="175"/>
      <c r="C66" s="176"/>
      <c r="D66" s="177" t="s">
        <v>509</v>
      </c>
      <c r="E66" s="178"/>
      <c r="F66" s="178"/>
      <c r="G66" s="178"/>
      <c r="H66" s="178"/>
      <c r="I66" s="178"/>
      <c r="J66" s="179">
        <f>J187</f>
        <v>0</v>
      </c>
      <c r="K66" s="176"/>
      <c r="L66" s="180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9" customFormat="1" ht="24.96" customHeight="1">
      <c r="A67" s="9"/>
      <c r="B67" s="175"/>
      <c r="C67" s="176"/>
      <c r="D67" s="177" t="s">
        <v>510</v>
      </c>
      <c r="E67" s="178"/>
      <c r="F67" s="178"/>
      <c r="G67" s="178"/>
      <c r="H67" s="178"/>
      <c r="I67" s="178"/>
      <c r="J67" s="179">
        <f>J199</f>
        <v>0</v>
      </c>
      <c r="K67" s="176"/>
      <c r="L67" s="180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9" customFormat="1" ht="24.96" customHeight="1">
      <c r="A68" s="9"/>
      <c r="B68" s="175"/>
      <c r="C68" s="176"/>
      <c r="D68" s="177" t="s">
        <v>1664</v>
      </c>
      <c r="E68" s="178"/>
      <c r="F68" s="178"/>
      <c r="G68" s="178"/>
      <c r="H68" s="178"/>
      <c r="I68" s="178"/>
      <c r="J68" s="179">
        <f>J221</f>
        <v>0</v>
      </c>
      <c r="K68" s="176"/>
      <c r="L68" s="180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9" customFormat="1" ht="24.96" customHeight="1">
      <c r="A69" s="9"/>
      <c r="B69" s="175"/>
      <c r="C69" s="176"/>
      <c r="D69" s="177" t="s">
        <v>512</v>
      </c>
      <c r="E69" s="178"/>
      <c r="F69" s="178"/>
      <c r="G69" s="178"/>
      <c r="H69" s="178"/>
      <c r="I69" s="178"/>
      <c r="J69" s="179">
        <f>J232</f>
        <v>0</v>
      </c>
      <c r="K69" s="176"/>
      <c r="L69" s="180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s="9" customFormat="1" ht="24.96" customHeight="1">
      <c r="A70" s="9"/>
      <c r="B70" s="175"/>
      <c r="C70" s="176"/>
      <c r="D70" s="177" t="s">
        <v>288</v>
      </c>
      <c r="E70" s="178"/>
      <c r="F70" s="178"/>
      <c r="G70" s="178"/>
      <c r="H70" s="178"/>
      <c r="I70" s="178"/>
      <c r="J70" s="179">
        <f>J262</f>
        <v>0</v>
      </c>
      <c r="K70" s="176"/>
      <c r="L70" s="180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s="9" customFormat="1" ht="24.96" customHeight="1">
      <c r="A71" s="9"/>
      <c r="B71" s="175"/>
      <c r="C71" s="176"/>
      <c r="D71" s="177" t="s">
        <v>289</v>
      </c>
      <c r="E71" s="178"/>
      <c r="F71" s="178"/>
      <c r="G71" s="178"/>
      <c r="H71" s="178"/>
      <c r="I71" s="178"/>
      <c r="J71" s="179">
        <f>J275</f>
        <v>0</v>
      </c>
      <c r="K71" s="176"/>
      <c r="L71" s="180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s="9" customFormat="1" ht="24.96" customHeight="1">
      <c r="A72" s="9"/>
      <c r="B72" s="175"/>
      <c r="C72" s="176"/>
      <c r="D72" s="177" t="s">
        <v>516</v>
      </c>
      <c r="E72" s="178"/>
      <c r="F72" s="178"/>
      <c r="G72" s="178"/>
      <c r="H72" s="178"/>
      <c r="I72" s="178"/>
      <c r="J72" s="179">
        <f>J303</f>
        <v>0</v>
      </c>
      <c r="K72" s="176"/>
      <c r="L72" s="180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</row>
    <row r="73" s="9" customFormat="1" ht="24.96" customHeight="1">
      <c r="A73" s="9"/>
      <c r="B73" s="175"/>
      <c r="C73" s="176"/>
      <c r="D73" s="177" t="s">
        <v>1665</v>
      </c>
      <c r="E73" s="178"/>
      <c r="F73" s="178"/>
      <c r="G73" s="178"/>
      <c r="H73" s="178"/>
      <c r="I73" s="178"/>
      <c r="J73" s="179">
        <f>J306</f>
        <v>0</v>
      </c>
      <c r="K73" s="176"/>
      <c r="L73" s="180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</row>
    <row r="74" s="2" customFormat="1" ht="21.84" customHeight="1">
      <c r="A74" s="38"/>
      <c r="B74" s="39"/>
      <c r="C74" s="40"/>
      <c r="D74" s="40"/>
      <c r="E74" s="40"/>
      <c r="F74" s="40"/>
      <c r="G74" s="40"/>
      <c r="H74" s="40"/>
      <c r="I74" s="40"/>
      <c r="J74" s="40"/>
      <c r="K74" s="40"/>
      <c r="L74" s="145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</row>
    <row r="75" s="2" customFormat="1" ht="6.96" customHeight="1">
      <c r="A75" s="38"/>
      <c r="B75" s="59"/>
      <c r="C75" s="60"/>
      <c r="D75" s="60"/>
      <c r="E75" s="60"/>
      <c r="F75" s="60"/>
      <c r="G75" s="60"/>
      <c r="H75" s="60"/>
      <c r="I75" s="60"/>
      <c r="J75" s="60"/>
      <c r="K75" s="60"/>
      <c r="L75" s="145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9" s="2" customFormat="1" ht="6.96" customHeight="1">
      <c r="A79" s="38"/>
      <c r="B79" s="61"/>
      <c r="C79" s="62"/>
      <c r="D79" s="62"/>
      <c r="E79" s="62"/>
      <c r="F79" s="62"/>
      <c r="G79" s="62"/>
      <c r="H79" s="62"/>
      <c r="I79" s="62"/>
      <c r="J79" s="62"/>
      <c r="K79" s="62"/>
      <c r="L79" s="145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</row>
    <row r="80" s="2" customFormat="1" ht="24.96" customHeight="1">
      <c r="A80" s="38"/>
      <c r="B80" s="39"/>
      <c r="C80" s="23" t="s">
        <v>250</v>
      </c>
      <c r="D80" s="40"/>
      <c r="E80" s="40"/>
      <c r="F80" s="40"/>
      <c r="G80" s="40"/>
      <c r="H80" s="40"/>
      <c r="I80" s="40"/>
      <c r="J80" s="40"/>
      <c r="K80" s="40"/>
      <c r="L80" s="145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6.96" customHeight="1">
      <c r="A81" s="38"/>
      <c r="B81" s="39"/>
      <c r="C81" s="40"/>
      <c r="D81" s="40"/>
      <c r="E81" s="40"/>
      <c r="F81" s="40"/>
      <c r="G81" s="40"/>
      <c r="H81" s="40"/>
      <c r="I81" s="40"/>
      <c r="J81" s="40"/>
      <c r="K81" s="40"/>
      <c r="L81" s="145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12" customHeight="1">
      <c r="A82" s="38"/>
      <c r="B82" s="39"/>
      <c r="C82" s="32" t="s">
        <v>16</v>
      </c>
      <c r="D82" s="40"/>
      <c r="E82" s="40"/>
      <c r="F82" s="40"/>
      <c r="G82" s="40"/>
      <c r="H82" s="40"/>
      <c r="I82" s="40"/>
      <c r="J82" s="40"/>
      <c r="K82" s="40"/>
      <c r="L82" s="145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16.5" customHeight="1">
      <c r="A83" s="38"/>
      <c r="B83" s="39"/>
      <c r="C83" s="40"/>
      <c r="D83" s="40"/>
      <c r="E83" s="170" t="str">
        <f>E7</f>
        <v>3. STAVBA - FIALOVÁ - Vozovna Pisárky, etapa III. - vratná tramvajová smyčka</v>
      </c>
      <c r="F83" s="32"/>
      <c r="G83" s="32"/>
      <c r="H83" s="32"/>
      <c r="I83" s="40"/>
      <c r="J83" s="40"/>
      <c r="K83" s="40"/>
      <c r="L83" s="145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1" customFormat="1" ht="12" customHeight="1">
      <c r="B84" s="21"/>
      <c r="C84" s="32" t="s">
        <v>241</v>
      </c>
      <c r="D84" s="22"/>
      <c r="E84" s="22"/>
      <c r="F84" s="22"/>
      <c r="G84" s="22"/>
      <c r="H84" s="22"/>
      <c r="I84" s="22"/>
      <c r="J84" s="22"/>
      <c r="K84" s="22"/>
      <c r="L84" s="20"/>
    </row>
    <row r="85" s="2" customFormat="1" ht="16.5" customHeight="1">
      <c r="A85" s="38"/>
      <c r="B85" s="39"/>
      <c r="C85" s="40"/>
      <c r="D85" s="40"/>
      <c r="E85" s="170" t="s">
        <v>405</v>
      </c>
      <c r="F85" s="40"/>
      <c r="G85" s="40"/>
      <c r="H85" s="40"/>
      <c r="I85" s="40"/>
      <c r="J85" s="40"/>
      <c r="K85" s="40"/>
      <c r="L85" s="145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243</v>
      </c>
      <c r="D86" s="40"/>
      <c r="E86" s="40"/>
      <c r="F86" s="40"/>
      <c r="G86" s="40"/>
      <c r="H86" s="40"/>
      <c r="I86" s="40"/>
      <c r="J86" s="40"/>
      <c r="K86" s="40"/>
      <c r="L86" s="145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40"/>
      <c r="D87" s="40"/>
      <c r="E87" s="69" t="str">
        <f>E11</f>
        <v>SO 203.1 - Zeď lanovka - ŽB konstrukce</v>
      </c>
      <c r="F87" s="40"/>
      <c r="G87" s="40"/>
      <c r="H87" s="40"/>
      <c r="I87" s="40"/>
      <c r="J87" s="40"/>
      <c r="K87" s="40"/>
      <c r="L87" s="145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145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21</v>
      </c>
      <c r="D89" s="40"/>
      <c r="E89" s="40"/>
      <c r="F89" s="27" t="str">
        <f>F14</f>
        <v xml:space="preserve"> </v>
      </c>
      <c r="G89" s="40"/>
      <c r="H89" s="40"/>
      <c r="I89" s="32" t="s">
        <v>23</v>
      </c>
      <c r="J89" s="72" t="str">
        <f>IF(J14="","",J14)</f>
        <v>20. 12. 2021</v>
      </c>
      <c r="K89" s="40"/>
      <c r="L89" s="145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145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2" t="s">
        <v>25</v>
      </c>
      <c r="D91" s="40"/>
      <c r="E91" s="40"/>
      <c r="F91" s="27" t="str">
        <f>E17</f>
        <v xml:space="preserve"> </v>
      </c>
      <c r="G91" s="40"/>
      <c r="H91" s="40"/>
      <c r="I91" s="32" t="s">
        <v>30</v>
      </c>
      <c r="J91" s="36" t="str">
        <f>E23</f>
        <v xml:space="preserve"> </v>
      </c>
      <c r="K91" s="40"/>
      <c r="L91" s="145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28</v>
      </c>
      <c r="D92" s="40"/>
      <c r="E92" s="40"/>
      <c r="F92" s="27" t="str">
        <f>IF(E20="","",E20)</f>
        <v>Vyplň údaj</v>
      </c>
      <c r="G92" s="40"/>
      <c r="H92" s="40"/>
      <c r="I92" s="32" t="s">
        <v>32</v>
      </c>
      <c r="J92" s="36" t="str">
        <f>E26</f>
        <v xml:space="preserve"> </v>
      </c>
      <c r="K92" s="40"/>
      <c r="L92" s="145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145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10" customFormat="1" ht="29.28" customHeight="1">
      <c r="A94" s="181"/>
      <c r="B94" s="182"/>
      <c r="C94" s="183" t="s">
        <v>251</v>
      </c>
      <c r="D94" s="184" t="s">
        <v>54</v>
      </c>
      <c r="E94" s="184" t="s">
        <v>50</v>
      </c>
      <c r="F94" s="184" t="s">
        <v>51</v>
      </c>
      <c r="G94" s="184" t="s">
        <v>252</v>
      </c>
      <c r="H94" s="184" t="s">
        <v>253</v>
      </c>
      <c r="I94" s="184" t="s">
        <v>254</v>
      </c>
      <c r="J94" s="184" t="s">
        <v>247</v>
      </c>
      <c r="K94" s="185" t="s">
        <v>255</v>
      </c>
      <c r="L94" s="186"/>
      <c r="M94" s="92" t="s">
        <v>19</v>
      </c>
      <c r="N94" s="93" t="s">
        <v>39</v>
      </c>
      <c r="O94" s="93" t="s">
        <v>256</v>
      </c>
      <c r="P94" s="93" t="s">
        <v>257</v>
      </c>
      <c r="Q94" s="93" t="s">
        <v>258</v>
      </c>
      <c r="R94" s="93" t="s">
        <v>259</v>
      </c>
      <c r="S94" s="93" t="s">
        <v>260</v>
      </c>
      <c r="T94" s="94" t="s">
        <v>261</v>
      </c>
      <c r="U94" s="181"/>
      <c r="V94" s="181"/>
      <c r="W94" s="181"/>
      <c r="X94" s="181"/>
      <c r="Y94" s="181"/>
      <c r="Z94" s="181"/>
      <c r="AA94" s="181"/>
      <c r="AB94" s="181"/>
      <c r="AC94" s="181"/>
      <c r="AD94" s="181"/>
      <c r="AE94" s="181"/>
    </row>
    <row r="95" s="2" customFormat="1" ht="22.8" customHeight="1">
      <c r="A95" s="38"/>
      <c r="B95" s="39"/>
      <c r="C95" s="99" t="s">
        <v>262</v>
      </c>
      <c r="D95" s="40"/>
      <c r="E95" s="40"/>
      <c r="F95" s="40"/>
      <c r="G95" s="40"/>
      <c r="H95" s="40"/>
      <c r="I95" s="40"/>
      <c r="J95" s="187">
        <f>BK95</f>
        <v>0</v>
      </c>
      <c r="K95" s="40"/>
      <c r="L95" s="44"/>
      <c r="M95" s="95"/>
      <c r="N95" s="188"/>
      <c r="O95" s="96"/>
      <c r="P95" s="189">
        <f>P96+P146+P187+P199+P221+P232+P262+P275+P303+P306</f>
        <v>0</v>
      </c>
      <c r="Q95" s="96"/>
      <c r="R95" s="189">
        <f>R96+R146+R187+R199+R221+R232+R262+R275+R303+R306</f>
        <v>3571.5948777499993</v>
      </c>
      <c r="S95" s="96"/>
      <c r="T95" s="190">
        <f>T96+T146+T187+T199+T221+T232+T262+T275+T303+T306</f>
        <v>434.54570000000001</v>
      </c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T95" s="17" t="s">
        <v>68</v>
      </c>
      <c r="AU95" s="17" t="s">
        <v>248</v>
      </c>
      <c r="BK95" s="191">
        <f>BK96+BK146+BK187+BK199+BK221+BK232+BK262+BK275+BK303+BK306</f>
        <v>0</v>
      </c>
    </row>
    <row r="96" s="11" customFormat="1" ht="25.92" customHeight="1">
      <c r="A96" s="11"/>
      <c r="B96" s="192"/>
      <c r="C96" s="193"/>
      <c r="D96" s="194" t="s">
        <v>68</v>
      </c>
      <c r="E96" s="195" t="s">
        <v>76</v>
      </c>
      <c r="F96" s="195" t="s">
        <v>290</v>
      </c>
      <c r="G96" s="193"/>
      <c r="H96" s="193"/>
      <c r="I96" s="196"/>
      <c r="J96" s="197">
        <f>BK96</f>
        <v>0</v>
      </c>
      <c r="K96" s="193"/>
      <c r="L96" s="198"/>
      <c r="M96" s="199"/>
      <c r="N96" s="200"/>
      <c r="O96" s="200"/>
      <c r="P96" s="201">
        <f>SUM(P97:P145)</f>
        <v>0</v>
      </c>
      <c r="Q96" s="200"/>
      <c r="R96" s="201">
        <f>SUM(R97:R145)</f>
        <v>2291.6959999999999</v>
      </c>
      <c r="S96" s="200"/>
      <c r="T96" s="202">
        <f>SUM(T97:T145)</f>
        <v>347.83320000000003</v>
      </c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R96" s="203" t="s">
        <v>265</v>
      </c>
      <c r="AT96" s="204" t="s">
        <v>68</v>
      </c>
      <c r="AU96" s="204" t="s">
        <v>69</v>
      </c>
      <c r="AY96" s="203" t="s">
        <v>266</v>
      </c>
      <c r="BK96" s="205">
        <f>SUM(BK97:BK145)</f>
        <v>0</v>
      </c>
    </row>
    <row r="97" s="2" customFormat="1" ht="37.8" customHeight="1">
      <c r="A97" s="38"/>
      <c r="B97" s="39"/>
      <c r="C97" s="206" t="s">
        <v>76</v>
      </c>
      <c r="D97" s="206" t="s">
        <v>267</v>
      </c>
      <c r="E97" s="207" t="s">
        <v>1666</v>
      </c>
      <c r="F97" s="208" t="s">
        <v>1667</v>
      </c>
      <c r="G97" s="209" t="s">
        <v>391</v>
      </c>
      <c r="H97" s="210">
        <v>362.5</v>
      </c>
      <c r="I97" s="211"/>
      <c r="J97" s="212">
        <f>ROUND(I97*H97,2)</f>
        <v>0</v>
      </c>
      <c r="K97" s="208" t="s">
        <v>271</v>
      </c>
      <c r="L97" s="44"/>
      <c r="M97" s="213" t="s">
        <v>19</v>
      </c>
      <c r="N97" s="214" t="s">
        <v>40</v>
      </c>
      <c r="O97" s="84"/>
      <c r="P97" s="215">
        <f>O97*H97</f>
        <v>0</v>
      </c>
      <c r="Q97" s="215">
        <v>0</v>
      </c>
      <c r="R97" s="215">
        <f>Q97*H97</f>
        <v>0</v>
      </c>
      <c r="S97" s="215">
        <v>0.26000000000000001</v>
      </c>
      <c r="T97" s="216">
        <f>S97*H97</f>
        <v>94.25</v>
      </c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R97" s="217" t="s">
        <v>265</v>
      </c>
      <c r="AT97" s="217" t="s">
        <v>267</v>
      </c>
      <c r="AU97" s="217" t="s">
        <v>76</v>
      </c>
      <c r="AY97" s="17" t="s">
        <v>266</v>
      </c>
      <c r="BE97" s="218">
        <f>IF(N97="základní",J97,0)</f>
        <v>0</v>
      </c>
      <c r="BF97" s="218">
        <f>IF(N97="snížená",J97,0)</f>
        <v>0</v>
      </c>
      <c r="BG97" s="218">
        <f>IF(N97="zákl. přenesená",J97,0)</f>
        <v>0</v>
      </c>
      <c r="BH97" s="218">
        <f>IF(N97="sníž. přenesená",J97,0)</f>
        <v>0</v>
      </c>
      <c r="BI97" s="218">
        <f>IF(N97="nulová",J97,0)</f>
        <v>0</v>
      </c>
      <c r="BJ97" s="17" t="s">
        <v>76</v>
      </c>
      <c r="BK97" s="218">
        <f>ROUND(I97*H97,2)</f>
        <v>0</v>
      </c>
      <c r="BL97" s="17" t="s">
        <v>265</v>
      </c>
      <c r="BM97" s="217" t="s">
        <v>1668</v>
      </c>
    </row>
    <row r="98" s="2" customFormat="1">
      <c r="A98" s="38"/>
      <c r="B98" s="39"/>
      <c r="C98" s="40"/>
      <c r="D98" s="219" t="s">
        <v>273</v>
      </c>
      <c r="E98" s="40"/>
      <c r="F98" s="220" t="s">
        <v>1669</v>
      </c>
      <c r="G98" s="40"/>
      <c r="H98" s="40"/>
      <c r="I98" s="221"/>
      <c r="J98" s="40"/>
      <c r="K98" s="40"/>
      <c r="L98" s="44"/>
      <c r="M98" s="222"/>
      <c r="N98" s="223"/>
      <c r="O98" s="84"/>
      <c r="P98" s="84"/>
      <c r="Q98" s="84"/>
      <c r="R98" s="84"/>
      <c r="S98" s="84"/>
      <c r="T98" s="85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T98" s="17" t="s">
        <v>273</v>
      </c>
      <c r="AU98" s="17" t="s">
        <v>76</v>
      </c>
    </row>
    <row r="99" s="12" customFormat="1">
      <c r="A99" s="12"/>
      <c r="B99" s="224"/>
      <c r="C99" s="225"/>
      <c r="D99" s="226" t="s">
        <v>275</v>
      </c>
      <c r="E99" s="227" t="s">
        <v>239</v>
      </c>
      <c r="F99" s="228" t="s">
        <v>1670</v>
      </c>
      <c r="G99" s="225"/>
      <c r="H99" s="229">
        <v>362.5</v>
      </c>
      <c r="I99" s="230"/>
      <c r="J99" s="225"/>
      <c r="K99" s="225"/>
      <c r="L99" s="231"/>
      <c r="M99" s="236"/>
      <c r="N99" s="237"/>
      <c r="O99" s="237"/>
      <c r="P99" s="237"/>
      <c r="Q99" s="237"/>
      <c r="R99" s="237"/>
      <c r="S99" s="237"/>
      <c r="T99" s="238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T99" s="235" t="s">
        <v>275</v>
      </c>
      <c r="AU99" s="235" t="s">
        <v>76</v>
      </c>
      <c r="AV99" s="12" t="s">
        <v>78</v>
      </c>
      <c r="AW99" s="12" t="s">
        <v>31</v>
      </c>
      <c r="AX99" s="12" t="s">
        <v>76</v>
      </c>
      <c r="AY99" s="235" t="s">
        <v>266</v>
      </c>
    </row>
    <row r="100" s="2" customFormat="1" ht="37.8" customHeight="1">
      <c r="A100" s="38"/>
      <c r="B100" s="39"/>
      <c r="C100" s="206" t="s">
        <v>78</v>
      </c>
      <c r="D100" s="206" t="s">
        <v>267</v>
      </c>
      <c r="E100" s="207" t="s">
        <v>1671</v>
      </c>
      <c r="F100" s="208" t="s">
        <v>1672</v>
      </c>
      <c r="G100" s="209" t="s">
        <v>391</v>
      </c>
      <c r="H100" s="210">
        <v>406.19999999999999</v>
      </c>
      <c r="I100" s="211"/>
      <c r="J100" s="212">
        <f>ROUND(I100*H100,2)</f>
        <v>0</v>
      </c>
      <c r="K100" s="208" t="s">
        <v>271</v>
      </c>
      <c r="L100" s="44"/>
      <c r="M100" s="213" t="s">
        <v>19</v>
      </c>
      <c r="N100" s="214" t="s">
        <v>40</v>
      </c>
      <c r="O100" s="84"/>
      <c r="P100" s="215">
        <f>O100*H100</f>
        <v>0</v>
      </c>
      <c r="Q100" s="215">
        <v>0</v>
      </c>
      <c r="R100" s="215">
        <f>Q100*H100</f>
        <v>0</v>
      </c>
      <c r="S100" s="215">
        <v>0.28999999999999998</v>
      </c>
      <c r="T100" s="216">
        <f>S100*H100</f>
        <v>117.79799999999999</v>
      </c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R100" s="217" t="s">
        <v>265</v>
      </c>
      <c r="AT100" s="217" t="s">
        <v>267</v>
      </c>
      <c r="AU100" s="217" t="s">
        <v>76</v>
      </c>
      <c r="AY100" s="17" t="s">
        <v>266</v>
      </c>
      <c r="BE100" s="218">
        <f>IF(N100="základní",J100,0)</f>
        <v>0</v>
      </c>
      <c r="BF100" s="218">
        <f>IF(N100="snížená",J100,0)</f>
        <v>0</v>
      </c>
      <c r="BG100" s="218">
        <f>IF(N100="zákl. přenesená",J100,0)</f>
        <v>0</v>
      </c>
      <c r="BH100" s="218">
        <f>IF(N100="sníž. přenesená",J100,0)</f>
        <v>0</v>
      </c>
      <c r="BI100" s="218">
        <f>IF(N100="nulová",J100,0)</f>
        <v>0</v>
      </c>
      <c r="BJ100" s="17" t="s">
        <v>76</v>
      </c>
      <c r="BK100" s="218">
        <f>ROUND(I100*H100,2)</f>
        <v>0</v>
      </c>
      <c r="BL100" s="17" t="s">
        <v>265</v>
      </c>
      <c r="BM100" s="217" t="s">
        <v>1673</v>
      </c>
    </row>
    <row r="101" s="2" customFormat="1">
      <c r="A101" s="38"/>
      <c r="B101" s="39"/>
      <c r="C101" s="40"/>
      <c r="D101" s="219" t="s">
        <v>273</v>
      </c>
      <c r="E101" s="40"/>
      <c r="F101" s="220" t="s">
        <v>1674</v>
      </c>
      <c r="G101" s="40"/>
      <c r="H101" s="40"/>
      <c r="I101" s="221"/>
      <c r="J101" s="40"/>
      <c r="K101" s="40"/>
      <c r="L101" s="44"/>
      <c r="M101" s="222"/>
      <c r="N101" s="223"/>
      <c r="O101" s="84"/>
      <c r="P101" s="84"/>
      <c r="Q101" s="84"/>
      <c r="R101" s="84"/>
      <c r="S101" s="84"/>
      <c r="T101" s="85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T101" s="17" t="s">
        <v>273</v>
      </c>
      <c r="AU101" s="17" t="s">
        <v>76</v>
      </c>
    </row>
    <row r="102" s="12" customFormat="1">
      <c r="A102" s="12"/>
      <c r="B102" s="224"/>
      <c r="C102" s="225"/>
      <c r="D102" s="226" t="s">
        <v>275</v>
      </c>
      <c r="E102" s="227" t="s">
        <v>306</v>
      </c>
      <c r="F102" s="228" t="s">
        <v>1675</v>
      </c>
      <c r="G102" s="225"/>
      <c r="H102" s="229">
        <v>406.19999999999999</v>
      </c>
      <c r="I102" s="230"/>
      <c r="J102" s="225"/>
      <c r="K102" s="225"/>
      <c r="L102" s="231"/>
      <c r="M102" s="236"/>
      <c r="N102" s="237"/>
      <c r="O102" s="237"/>
      <c r="P102" s="237"/>
      <c r="Q102" s="237"/>
      <c r="R102" s="237"/>
      <c r="S102" s="237"/>
      <c r="T102" s="238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T102" s="235" t="s">
        <v>275</v>
      </c>
      <c r="AU102" s="235" t="s">
        <v>76</v>
      </c>
      <c r="AV102" s="12" t="s">
        <v>78</v>
      </c>
      <c r="AW102" s="12" t="s">
        <v>31</v>
      </c>
      <c r="AX102" s="12" t="s">
        <v>76</v>
      </c>
      <c r="AY102" s="235" t="s">
        <v>266</v>
      </c>
    </row>
    <row r="103" s="2" customFormat="1" ht="33" customHeight="1">
      <c r="A103" s="38"/>
      <c r="B103" s="39"/>
      <c r="C103" s="206" t="s">
        <v>312</v>
      </c>
      <c r="D103" s="206" t="s">
        <v>267</v>
      </c>
      <c r="E103" s="207" t="s">
        <v>1676</v>
      </c>
      <c r="F103" s="208" t="s">
        <v>1677</v>
      </c>
      <c r="G103" s="209" t="s">
        <v>391</v>
      </c>
      <c r="H103" s="210">
        <v>429.69999999999999</v>
      </c>
      <c r="I103" s="211"/>
      <c r="J103" s="212">
        <f>ROUND(I103*H103,2)</f>
        <v>0</v>
      </c>
      <c r="K103" s="208" t="s">
        <v>271</v>
      </c>
      <c r="L103" s="44"/>
      <c r="M103" s="213" t="s">
        <v>19</v>
      </c>
      <c r="N103" s="214" t="s">
        <v>40</v>
      </c>
      <c r="O103" s="84"/>
      <c r="P103" s="215">
        <f>O103*H103</f>
        <v>0</v>
      </c>
      <c r="Q103" s="215">
        <v>0</v>
      </c>
      <c r="R103" s="215">
        <f>Q103*H103</f>
        <v>0</v>
      </c>
      <c r="S103" s="215">
        <v>0.316</v>
      </c>
      <c r="T103" s="216">
        <f>S103*H103</f>
        <v>135.7852</v>
      </c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R103" s="217" t="s">
        <v>265</v>
      </c>
      <c r="AT103" s="217" t="s">
        <v>267</v>
      </c>
      <c r="AU103" s="217" t="s">
        <v>76</v>
      </c>
      <c r="AY103" s="17" t="s">
        <v>266</v>
      </c>
      <c r="BE103" s="218">
        <f>IF(N103="základní",J103,0)</f>
        <v>0</v>
      </c>
      <c r="BF103" s="218">
        <f>IF(N103="snížená",J103,0)</f>
        <v>0</v>
      </c>
      <c r="BG103" s="218">
        <f>IF(N103="zákl. přenesená",J103,0)</f>
        <v>0</v>
      </c>
      <c r="BH103" s="218">
        <f>IF(N103="sníž. přenesená",J103,0)</f>
        <v>0</v>
      </c>
      <c r="BI103" s="218">
        <f>IF(N103="nulová",J103,0)</f>
        <v>0</v>
      </c>
      <c r="BJ103" s="17" t="s">
        <v>76</v>
      </c>
      <c r="BK103" s="218">
        <f>ROUND(I103*H103,2)</f>
        <v>0</v>
      </c>
      <c r="BL103" s="17" t="s">
        <v>265</v>
      </c>
      <c r="BM103" s="217" t="s">
        <v>1678</v>
      </c>
    </row>
    <row r="104" s="2" customFormat="1">
      <c r="A104" s="38"/>
      <c r="B104" s="39"/>
      <c r="C104" s="40"/>
      <c r="D104" s="219" t="s">
        <v>273</v>
      </c>
      <c r="E104" s="40"/>
      <c r="F104" s="220" t="s">
        <v>1679</v>
      </c>
      <c r="G104" s="40"/>
      <c r="H104" s="40"/>
      <c r="I104" s="221"/>
      <c r="J104" s="40"/>
      <c r="K104" s="40"/>
      <c r="L104" s="44"/>
      <c r="M104" s="222"/>
      <c r="N104" s="223"/>
      <c r="O104" s="84"/>
      <c r="P104" s="84"/>
      <c r="Q104" s="84"/>
      <c r="R104" s="84"/>
      <c r="S104" s="84"/>
      <c r="T104" s="85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T104" s="17" t="s">
        <v>273</v>
      </c>
      <c r="AU104" s="17" t="s">
        <v>76</v>
      </c>
    </row>
    <row r="105" s="12" customFormat="1">
      <c r="A105" s="12"/>
      <c r="B105" s="224"/>
      <c r="C105" s="225"/>
      <c r="D105" s="226" t="s">
        <v>275</v>
      </c>
      <c r="E105" s="227" t="s">
        <v>317</v>
      </c>
      <c r="F105" s="228" t="s">
        <v>1680</v>
      </c>
      <c r="G105" s="225"/>
      <c r="H105" s="229">
        <v>429.69999999999999</v>
      </c>
      <c r="I105" s="230"/>
      <c r="J105" s="225"/>
      <c r="K105" s="225"/>
      <c r="L105" s="231"/>
      <c r="M105" s="236"/>
      <c r="N105" s="237"/>
      <c r="O105" s="237"/>
      <c r="P105" s="237"/>
      <c r="Q105" s="237"/>
      <c r="R105" s="237"/>
      <c r="S105" s="237"/>
      <c r="T105" s="238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T105" s="235" t="s">
        <v>275</v>
      </c>
      <c r="AU105" s="235" t="s">
        <v>76</v>
      </c>
      <c r="AV105" s="12" t="s">
        <v>78</v>
      </c>
      <c r="AW105" s="12" t="s">
        <v>31</v>
      </c>
      <c r="AX105" s="12" t="s">
        <v>76</v>
      </c>
      <c r="AY105" s="235" t="s">
        <v>266</v>
      </c>
    </row>
    <row r="106" s="2" customFormat="1" ht="16.5" customHeight="1">
      <c r="A106" s="38"/>
      <c r="B106" s="39"/>
      <c r="C106" s="206" t="s">
        <v>265</v>
      </c>
      <c r="D106" s="206" t="s">
        <v>267</v>
      </c>
      <c r="E106" s="207" t="s">
        <v>1681</v>
      </c>
      <c r="F106" s="208" t="s">
        <v>1682</v>
      </c>
      <c r="G106" s="209" t="s">
        <v>391</v>
      </c>
      <c r="H106" s="210">
        <v>607.29999999999995</v>
      </c>
      <c r="I106" s="211"/>
      <c r="J106" s="212">
        <f>ROUND(I106*H106,2)</f>
        <v>0</v>
      </c>
      <c r="K106" s="208" t="s">
        <v>271</v>
      </c>
      <c r="L106" s="44"/>
      <c r="M106" s="213" t="s">
        <v>19</v>
      </c>
      <c r="N106" s="214" t="s">
        <v>40</v>
      </c>
      <c r="O106" s="84"/>
      <c r="P106" s="215">
        <f>O106*H106</f>
        <v>0</v>
      </c>
      <c r="Q106" s="215">
        <v>0</v>
      </c>
      <c r="R106" s="215">
        <f>Q106*H106</f>
        <v>0</v>
      </c>
      <c r="S106" s="215">
        <v>0</v>
      </c>
      <c r="T106" s="216">
        <f>S106*H106</f>
        <v>0</v>
      </c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R106" s="217" t="s">
        <v>265</v>
      </c>
      <c r="AT106" s="217" t="s">
        <v>267</v>
      </c>
      <c r="AU106" s="217" t="s">
        <v>76</v>
      </c>
      <c r="AY106" s="17" t="s">
        <v>266</v>
      </c>
      <c r="BE106" s="218">
        <f>IF(N106="základní",J106,0)</f>
        <v>0</v>
      </c>
      <c r="BF106" s="218">
        <f>IF(N106="snížená",J106,0)</f>
        <v>0</v>
      </c>
      <c r="BG106" s="218">
        <f>IF(N106="zákl. přenesená",J106,0)</f>
        <v>0</v>
      </c>
      <c r="BH106" s="218">
        <f>IF(N106="sníž. přenesená",J106,0)</f>
        <v>0</v>
      </c>
      <c r="BI106" s="218">
        <f>IF(N106="nulová",J106,0)</f>
        <v>0</v>
      </c>
      <c r="BJ106" s="17" t="s">
        <v>76</v>
      </c>
      <c r="BK106" s="218">
        <f>ROUND(I106*H106,2)</f>
        <v>0</v>
      </c>
      <c r="BL106" s="17" t="s">
        <v>265</v>
      </c>
      <c r="BM106" s="217" t="s">
        <v>1683</v>
      </c>
    </row>
    <row r="107" s="2" customFormat="1">
      <c r="A107" s="38"/>
      <c r="B107" s="39"/>
      <c r="C107" s="40"/>
      <c r="D107" s="219" t="s">
        <v>273</v>
      </c>
      <c r="E107" s="40"/>
      <c r="F107" s="220" t="s">
        <v>1684</v>
      </c>
      <c r="G107" s="40"/>
      <c r="H107" s="40"/>
      <c r="I107" s="221"/>
      <c r="J107" s="40"/>
      <c r="K107" s="40"/>
      <c r="L107" s="44"/>
      <c r="M107" s="222"/>
      <c r="N107" s="223"/>
      <c r="O107" s="84"/>
      <c r="P107" s="84"/>
      <c r="Q107" s="84"/>
      <c r="R107" s="84"/>
      <c r="S107" s="84"/>
      <c r="T107" s="85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T107" s="17" t="s">
        <v>273</v>
      </c>
      <c r="AU107" s="17" t="s">
        <v>76</v>
      </c>
    </row>
    <row r="108" s="12" customFormat="1">
      <c r="A108" s="12"/>
      <c r="B108" s="224"/>
      <c r="C108" s="225"/>
      <c r="D108" s="226" t="s">
        <v>275</v>
      </c>
      <c r="E108" s="227" t="s">
        <v>325</v>
      </c>
      <c r="F108" s="228" t="s">
        <v>1685</v>
      </c>
      <c r="G108" s="225"/>
      <c r="H108" s="229">
        <v>607.29999999999995</v>
      </c>
      <c r="I108" s="230"/>
      <c r="J108" s="225"/>
      <c r="K108" s="225"/>
      <c r="L108" s="231"/>
      <c r="M108" s="236"/>
      <c r="N108" s="237"/>
      <c r="O108" s="237"/>
      <c r="P108" s="237"/>
      <c r="Q108" s="237"/>
      <c r="R108" s="237"/>
      <c r="S108" s="237"/>
      <c r="T108" s="238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T108" s="235" t="s">
        <v>275</v>
      </c>
      <c r="AU108" s="235" t="s">
        <v>76</v>
      </c>
      <c r="AV108" s="12" t="s">
        <v>78</v>
      </c>
      <c r="AW108" s="12" t="s">
        <v>31</v>
      </c>
      <c r="AX108" s="12" t="s">
        <v>76</v>
      </c>
      <c r="AY108" s="235" t="s">
        <v>266</v>
      </c>
    </row>
    <row r="109" s="2" customFormat="1" ht="21.75" customHeight="1">
      <c r="A109" s="38"/>
      <c r="B109" s="39"/>
      <c r="C109" s="206" t="s">
        <v>329</v>
      </c>
      <c r="D109" s="206" t="s">
        <v>267</v>
      </c>
      <c r="E109" s="207" t="s">
        <v>1577</v>
      </c>
      <c r="F109" s="208" t="s">
        <v>1578</v>
      </c>
      <c r="G109" s="209" t="s">
        <v>293</v>
      </c>
      <c r="H109" s="210">
        <v>3386.931</v>
      </c>
      <c r="I109" s="211"/>
      <c r="J109" s="212">
        <f>ROUND(I109*H109,2)</f>
        <v>0</v>
      </c>
      <c r="K109" s="208" t="s">
        <v>271</v>
      </c>
      <c r="L109" s="44"/>
      <c r="M109" s="213" t="s">
        <v>19</v>
      </c>
      <c r="N109" s="214" t="s">
        <v>40</v>
      </c>
      <c r="O109" s="84"/>
      <c r="P109" s="215">
        <f>O109*H109</f>
        <v>0</v>
      </c>
      <c r="Q109" s="215">
        <v>0</v>
      </c>
      <c r="R109" s="215">
        <f>Q109*H109</f>
        <v>0</v>
      </c>
      <c r="S109" s="215">
        <v>0</v>
      </c>
      <c r="T109" s="216">
        <f>S109*H109</f>
        <v>0</v>
      </c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R109" s="217" t="s">
        <v>265</v>
      </c>
      <c r="AT109" s="217" t="s">
        <v>267</v>
      </c>
      <c r="AU109" s="217" t="s">
        <v>76</v>
      </c>
      <c r="AY109" s="17" t="s">
        <v>266</v>
      </c>
      <c r="BE109" s="218">
        <f>IF(N109="základní",J109,0)</f>
        <v>0</v>
      </c>
      <c r="BF109" s="218">
        <f>IF(N109="snížená",J109,0)</f>
        <v>0</v>
      </c>
      <c r="BG109" s="218">
        <f>IF(N109="zákl. přenesená",J109,0)</f>
        <v>0</v>
      </c>
      <c r="BH109" s="218">
        <f>IF(N109="sníž. přenesená",J109,0)</f>
        <v>0</v>
      </c>
      <c r="BI109" s="218">
        <f>IF(N109="nulová",J109,0)</f>
        <v>0</v>
      </c>
      <c r="BJ109" s="17" t="s">
        <v>76</v>
      </c>
      <c r="BK109" s="218">
        <f>ROUND(I109*H109,2)</f>
        <v>0</v>
      </c>
      <c r="BL109" s="17" t="s">
        <v>265</v>
      </c>
      <c r="BM109" s="217" t="s">
        <v>1686</v>
      </c>
    </row>
    <row r="110" s="2" customFormat="1">
      <c r="A110" s="38"/>
      <c r="B110" s="39"/>
      <c r="C110" s="40"/>
      <c r="D110" s="219" t="s">
        <v>273</v>
      </c>
      <c r="E110" s="40"/>
      <c r="F110" s="220" t="s">
        <v>1580</v>
      </c>
      <c r="G110" s="40"/>
      <c r="H110" s="40"/>
      <c r="I110" s="221"/>
      <c r="J110" s="40"/>
      <c r="K110" s="40"/>
      <c r="L110" s="44"/>
      <c r="M110" s="222"/>
      <c r="N110" s="223"/>
      <c r="O110" s="84"/>
      <c r="P110" s="84"/>
      <c r="Q110" s="84"/>
      <c r="R110" s="84"/>
      <c r="S110" s="84"/>
      <c r="T110" s="85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T110" s="17" t="s">
        <v>273</v>
      </c>
      <c r="AU110" s="17" t="s">
        <v>76</v>
      </c>
    </row>
    <row r="111" s="13" customFormat="1">
      <c r="A111" s="13"/>
      <c r="B111" s="251"/>
      <c r="C111" s="252"/>
      <c r="D111" s="226" t="s">
        <v>275</v>
      </c>
      <c r="E111" s="253" t="s">
        <v>19</v>
      </c>
      <c r="F111" s="254" t="s">
        <v>1581</v>
      </c>
      <c r="G111" s="252"/>
      <c r="H111" s="253" t="s">
        <v>19</v>
      </c>
      <c r="I111" s="255"/>
      <c r="J111" s="252"/>
      <c r="K111" s="252"/>
      <c r="L111" s="256"/>
      <c r="M111" s="257"/>
      <c r="N111" s="258"/>
      <c r="O111" s="258"/>
      <c r="P111" s="258"/>
      <c r="Q111" s="258"/>
      <c r="R111" s="258"/>
      <c r="S111" s="258"/>
      <c r="T111" s="259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60" t="s">
        <v>275</v>
      </c>
      <c r="AU111" s="260" t="s">
        <v>76</v>
      </c>
      <c r="AV111" s="13" t="s">
        <v>76</v>
      </c>
      <c r="AW111" s="13" t="s">
        <v>31</v>
      </c>
      <c r="AX111" s="13" t="s">
        <v>69</v>
      </c>
      <c r="AY111" s="260" t="s">
        <v>266</v>
      </c>
    </row>
    <row r="112" s="12" customFormat="1">
      <c r="A112" s="12"/>
      <c r="B112" s="224"/>
      <c r="C112" s="225"/>
      <c r="D112" s="226" t="s">
        <v>275</v>
      </c>
      <c r="E112" s="227" t="s">
        <v>334</v>
      </c>
      <c r="F112" s="228" t="s">
        <v>1687</v>
      </c>
      <c r="G112" s="225"/>
      <c r="H112" s="229">
        <v>3386.931</v>
      </c>
      <c r="I112" s="230"/>
      <c r="J112" s="225"/>
      <c r="K112" s="225"/>
      <c r="L112" s="231"/>
      <c r="M112" s="236"/>
      <c r="N112" s="237"/>
      <c r="O112" s="237"/>
      <c r="P112" s="237"/>
      <c r="Q112" s="237"/>
      <c r="R112" s="237"/>
      <c r="S112" s="237"/>
      <c r="T112" s="238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T112" s="235" t="s">
        <v>275</v>
      </c>
      <c r="AU112" s="235" t="s">
        <v>76</v>
      </c>
      <c r="AV112" s="12" t="s">
        <v>78</v>
      </c>
      <c r="AW112" s="12" t="s">
        <v>31</v>
      </c>
      <c r="AX112" s="12" t="s">
        <v>76</v>
      </c>
      <c r="AY112" s="235" t="s">
        <v>266</v>
      </c>
    </row>
    <row r="113" s="2" customFormat="1" ht="37.8" customHeight="1">
      <c r="A113" s="38"/>
      <c r="B113" s="39"/>
      <c r="C113" s="206" t="s">
        <v>338</v>
      </c>
      <c r="D113" s="206" t="s">
        <v>267</v>
      </c>
      <c r="E113" s="207" t="s">
        <v>517</v>
      </c>
      <c r="F113" s="208" t="s">
        <v>518</v>
      </c>
      <c r="G113" s="209" t="s">
        <v>293</v>
      </c>
      <c r="H113" s="210">
        <v>3478.0259999999998</v>
      </c>
      <c r="I113" s="211"/>
      <c r="J113" s="212">
        <f>ROUND(I113*H113,2)</f>
        <v>0</v>
      </c>
      <c r="K113" s="208" t="s">
        <v>271</v>
      </c>
      <c r="L113" s="44"/>
      <c r="M113" s="213" t="s">
        <v>19</v>
      </c>
      <c r="N113" s="214" t="s">
        <v>40</v>
      </c>
      <c r="O113" s="84"/>
      <c r="P113" s="215">
        <f>O113*H113</f>
        <v>0</v>
      </c>
      <c r="Q113" s="215">
        <v>0</v>
      </c>
      <c r="R113" s="215">
        <f>Q113*H113</f>
        <v>0</v>
      </c>
      <c r="S113" s="215">
        <v>0</v>
      </c>
      <c r="T113" s="216">
        <f>S113*H113</f>
        <v>0</v>
      </c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R113" s="217" t="s">
        <v>265</v>
      </c>
      <c r="AT113" s="217" t="s">
        <v>267</v>
      </c>
      <c r="AU113" s="217" t="s">
        <v>76</v>
      </c>
      <c r="AY113" s="17" t="s">
        <v>266</v>
      </c>
      <c r="BE113" s="218">
        <f>IF(N113="základní",J113,0)</f>
        <v>0</v>
      </c>
      <c r="BF113" s="218">
        <f>IF(N113="snížená",J113,0)</f>
        <v>0</v>
      </c>
      <c r="BG113" s="218">
        <f>IF(N113="zákl. přenesená",J113,0)</f>
        <v>0</v>
      </c>
      <c r="BH113" s="218">
        <f>IF(N113="sníž. přenesená",J113,0)</f>
        <v>0</v>
      </c>
      <c r="BI113" s="218">
        <f>IF(N113="nulová",J113,0)</f>
        <v>0</v>
      </c>
      <c r="BJ113" s="17" t="s">
        <v>76</v>
      </c>
      <c r="BK113" s="218">
        <f>ROUND(I113*H113,2)</f>
        <v>0</v>
      </c>
      <c r="BL113" s="17" t="s">
        <v>265</v>
      </c>
      <c r="BM113" s="217" t="s">
        <v>1688</v>
      </c>
    </row>
    <row r="114" s="2" customFormat="1">
      <c r="A114" s="38"/>
      <c r="B114" s="39"/>
      <c r="C114" s="40"/>
      <c r="D114" s="219" t="s">
        <v>273</v>
      </c>
      <c r="E114" s="40"/>
      <c r="F114" s="220" t="s">
        <v>520</v>
      </c>
      <c r="G114" s="40"/>
      <c r="H114" s="40"/>
      <c r="I114" s="221"/>
      <c r="J114" s="40"/>
      <c r="K114" s="40"/>
      <c r="L114" s="44"/>
      <c r="M114" s="222"/>
      <c r="N114" s="223"/>
      <c r="O114" s="84"/>
      <c r="P114" s="84"/>
      <c r="Q114" s="84"/>
      <c r="R114" s="84"/>
      <c r="S114" s="84"/>
      <c r="T114" s="85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T114" s="17" t="s">
        <v>273</v>
      </c>
      <c r="AU114" s="17" t="s">
        <v>76</v>
      </c>
    </row>
    <row r="115" s="13" customFormat="1">
      <c r="A115" s="13"/>
      <c r="B115" s="251"/>
      <c r="C115" s="252"/>
      <c r="D115" s="226" t="s">
        <v>275</v>
      </c>
      <c r="E115" s="253" t="s">
        <v>19</v>
      </c>
      <c r="F115" s="254" t="s">
        <v>521</v>
      </c>
      <c r="G115" s="252"/>
      <c r="H115" s="253" t="s">
        <v>19</v>
      </c>
      <c r="I115" s="255"/>
      <c r="J115" s="252"/>
      <c r="K115" s="252"/>
      <c r="L115" s="256"/>
      <c r="M115" s="257"/>
      <c r="N115" s="258"/>
      <c r="O115" s="258"/>
      <c r="P115" s="258"/>
      <c r="Q115" s="258"/>
      <c r="R115" s="258"/>
      <c r="S115" s="258"/>
      <c r="T115" s="259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60" t="s">
        <v>275</v>
      </c>
      <c r="AU115" s="260" t="s">
        <v>76</v>
      </c>
      <c r="AV115" s="13" t="s">
        <v>76</v>
      </c>
      <c r="AW115" s="13" t="s">
        <v>31</v>
      </c>
      <c r="AX115" s="13" t="s">
        <v>69</v>
      </c>
      <c r="AY115" s="260" t="s">
        <v>266</v>
      </c>
    </row>
    <row r="116" s="12" customFormat="1">
      <c r="A116" s="12"/>
      <c r="B116" s="224"/>
      <c r="C116" s="225"/>
      <c r="D116" s="226" t="s">
        <v>275</v>
      </c>
      <c r="E116" s="227" t="s">
        <v>1689</v>
      </c>
      <c r="F116" s="228" t="s">
        <v>1690</v>
      </c>
      <c r="G116" s="225"/>
      <c r="H116" s="229">
        <v>91.094999999999999</v>
      </c>
      <c r="I116" s="230"/>
      <c r="J116" s="225"/>
      <c r="K116" s="225"/>
      <c r="L116" s="231"/>
      <c r="M116" s="236"/>
      <c r="N116" s="237"/>
      <c r="O116" s="237"/>
      <c r="P116" s="237"/>
      <c r="Q116" s="237"/>
      <c r="R116" s="237"/>
      <c r="S116" s="237"/>
      <c r="T116" s="238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T116" s="235" t="s">
        <v>275</v>
      </c>
      <c r="AU116" s="235" t="s">
        <v>76</v>
      </c>
      <c r="AV116" s="12" t="s">
        <v>78</v>
      </c>
      <c r="AW116" s="12" t="s">
        <v>31</v>
      </c>
      <c r="AX116" s="12" t="s">
        <v>69</v>
      </c>
      <c r="AY116" s="235" t="s">
        <v>266</v>
      </c>
    </row>
    <row r="117" s="12" customFormat="1">
      <c r="A117" s="12"/>
      <c r="B117" s="224"/>
      <c r="C117" s="225"/>
      <c r="D117" s="226" t="s">
        <v>275</v>
      </c>
      <c r="E117" s="227" t="s">
        <v>1637</v>
      </c>
      <c r="F117" s="228" t="s">
        <v>1691</v>
      </c>
      <c r="G117" s="225"/>
      <c r="H117" s="229">
        <v>3386.931</v>
      </c>
      <c r="I117" s="230"/>
      <c r="J117" s="225"/>
      <c r="K117" s="225"/>
      <c r="L117" s="231"/>
      <c r="M117" s="236"/>
      <c r="N117" s="237"/>
      <c r="O117" s="237"/>
      <c r="P117" s="237"/>
      <c r="Q117" s="237"/>
      <c r="R117" s="237"/>
      <c r="S117" s="237"/>
      <c r="T117" s="238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T117" s="235" t="s">
        <v>275</v>
      </c>
      <c r="AU117" s="235" t="s">
        <v>76</v>
      </c>
      <c r="AV117" s="12" t="s">
        <v>78</v>
      </c>
      <c r="AW117" s="12" t="s">
        <v>31</v>
      </c>
      <c r="AX117" s="12" t="s">
        <v>69</v>
      </c>
      <c r="AY117" s="235" t="s">
        <v>266</v>
      </c>
    </row>
    <row r="118" s="12" customFormat="1">
      <c r="A118" s="12"/>
      <c r="B118" s="224"/>
      <c r="C118" s="225"/>
      <c r="D118" s="226" t="s">
        <v>275</v>
      </c>
      <c r="E118" s="227" t="s">
        <v>1692</v>
      </c>
      <c r="F118" s="228" t="s">
        <v>1693</v>
      </c>
      <c r="G118" s="225"/>
      <c r="H118" s="229">
        <v>3478.0259999999998</v>
      </c>
      <c r="I118" s="230"/>
      <c r="J118" s="225"/>
      <c r="K118" s="225"/>
      <c r="L118" s="231"/>
      <c r="M118" s="236"/>
      <c r="N118" s="237"/>
      <c r="O118" s="237"/>
      <c r="P118" s="237"/>
      <c r="Q118" s="237"/>
      <c r="R118" s="237"/>
      <c r="S118" s="237"/>
      <c r="T118" s="238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T118" s="235" t="s">
        <v>275</v>
      </c>
      <c r="AU118" s="235" t="s">
        <v>76</v>
      </c>
      <c r="AV118" s="12" t="s">
        <v>78</v>
      </c>
      <c r="AW118" s="12" t="s">
        <v>31</v>
      </c>
      <c r="AX118" s="12" t="s">
        <v>76</v>
      </c>
      <c r="AY118" s="235" t="s">
        <v>266</v>
      </c>
    </row>
    <row r="119" s="2" customFormat="1" ht="24.15" customHeight="1">
      <c r="A119" s="38"/>
      <c r="B119" s="39"/>
      <c r="C119" s="206" t="s">
        <v>345</v>
      </c>
      <c r="D119" s="206" t="s">
        <v>267</v>
      </c>
      <c r="E119" s="207" t="s">
        <v>1694</v>
      </c>
      <c r="F119" s="208" t="s">
        <v>1695</v>
      </c>
      <c r="G119" s="209" t="s">
        <v>293</v>
      </c>
      <c r="H119" s="210">
        <v>100.929</v>
      </c>
      <c r="I119" s="211"/>
      <c r="J119" s="212">
        <f>ROUND(I119*H119,2)</f>
        <v>0</v>
      </c>
      <c r="K119" s="208" t="s">
        <v>271</v>
      </c>
      <c r="L119" s="44"/>
      <c r="M119" s="213" t="s">
        <v>19</v>
      </c>
      <c r="N119" s="214" t="s">
        <v>40</v>
      </c>
      <c r="O119" s="84"/>
      <c r="P119" s="215">
        <f>O119*H119</f>
        <v>0</v>
      </c>
      <c r="Q119" s="215">
        <v>0</v>
      </c>
      <c r="R119" s="215">
        <f>Q119*H119</f>
        <v>0</v>
      </c>
      <c r="S119" s="215">
        <v>0</v>
      </c>
      <c r="T119" s="216">
        <f>S119*H119</f>
        <v>0</v>
      </c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R119" s="217" t="s">
        <v>265</v>
      </c>
      <c r="AT119" s="217" t="s">
        <v>267</v>
      </c>
      <c r="AU119" s="217" t="s">
        <v>76</v>
      </c>
      <c r="AY119" s="17" t="s">
        <v>266</v>
      </c>
      <c r="BE119" s="218">
        <f>IF(N119="základní",J119,0)</f>
        <v>0</v>
      </c>
      <c r="BF119" s="218">
        <f>IF(N119="snížená",J119,0)</f>
        <v>0</v>
      </c>
      <c r="BG119" s="218">
        <f>IF(N119="zákl. přenesená",J119,0)</f>
        <v>0</v>
      </c>
      <c r="BH119" s="218">
        <f>IF(N119="sníž. přenesená",J119,0)</f>
        <v>0</v>
      </c>
      <c r="BI119" s="218">
        <f>IF(N119="nulová",J119,0)</f>
        <v>0</v>
      </c>
      <c r="BJ119" s="17" t="s">
        <v>76</v>
      </c>
      <c r="BK119" s="218">
        <f>ROUND(I119*H119,2)</f>
        <v>0</v>
      </c>
      <c r="BL119" s="17" t="s">
        <v>265</v>
      </c>
      <c r="BM119" s="217" t="s">
        <v>1696</v>
      </c>
    </row>
    <row r="120" s="2" customFormat="1">
      <c r="A120" s="38"/>
      <c r="B120" s="39"/>
      <c r="C120" s="40"/>
      <c r="D120" s="219" t="s">
        <v>273</v>
      </c>
      <c r="E120" s="40"/>
      <c r="F120" s="220" t="s">
        <v>1697</v>
      </c>
      <c r="G120" s="40"/>
      <c r="H120" s="40"/>
      <c r="I120" s="221"/>
      <c r="J120" s="40"/>
      <c r="K120" s="40"/>
      <c r="L120" s="44"/>
      <c r="M120" s="222"/>
      <c r="N120" s="223"/>
      <c r="O120" s="84"/>
      <c r="P120" s="84"/>
      <c r="Q120" s="84"/>
      <c r="R120" s="84"/>
      <c r="S120" s="84"/>
      <c r="T120" s="85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T120" s="17" t="s">
        <v>273</v>
      </c>
      <c r="AU120" s="17" t="s">
        <v>76</v>
      </c>
    </row>
    <row r="121" s="12" customFormat="1">
      <c r="A121" s="12"/>
      <c r="B121" s="224"/>
      <c r="C121" s="225"/>
      <c r="D121" s="226" t="s">
        <v>275</v>
      </c>
      <c r="E121" s="227" t="s">
        <v>550</v>
      </c>
      <c r="F121" s="228" t="s">
        <v>1698</v>
      </c>
      <c r="G121" s="225"/>
      <c r="H121" s="229">
        <v>100.929</v>
      </c>
      <c r="I121" s="230"/>
      <c r="J121" s="225"/>
      <c r="K121" s="225"/>
      <c r="L121" s="231"/>
      <c r="M121" s="236"/>
      <c r="N121" s="237"/>
      <c r="O121" s="237"/>
      <c r="P121" s="237"/>
      <c r="Q121" s="237"/>
      <c r="R121" s="237"/>
      <c r="S121" s="237"/>
      <c r="T121" s="238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T121" s="235" t="s">
        <v>275</v>
      </c>
      <c r="AU121" s="235" t="s">
        <v>76</v>
      </c>
      <c r="AV121" s="12" t="s">
        <v>78</v>
      </c>
      <c r="AW121" s="12" t="s">
        <v>31</v>
      </c>
      <c r="AX121" s="12" t="s">
        <v>76</v>
      </c>
      <c r="AY121" s="235" t="s">
        <v>266</v>
      </c>
    </row>
    <row r="122" s="2" customFormat="1" ht="16.5" customHeight="1">
      <c r="A122" s="38"/>
      <c r="B122" s="39"/>
      <c r="C122" s="239" t="s">
        <v>303</v>
      </c>
      <c r="D122" s="239" t="s">
        <v>299</v>
      </c>
      <c r="E122" s="240" t="s">
        <v>300</v>
      </c>
      <c r="F122" s="241" t="s">
        <v>301</v>
      </c>
      <c r="G122" s="242" t="s">
        <v>302</v>
      </c>
      <c r="H122" s="243">
        <v>191.76499999999999</v>
      </c>
      <c r="I122" s="244"/>
      <c r="J122" s="245">
        <f>ROUND(I122*H122,2)</f>
        <v>0</v>
      </c>
      <c r="K122" s="241" t="s">
        <v>271</v>
      </c>
      <c r="L122" s="246"/>
      <c r="M122" s="247" t="s">
        <v>19</v>
      </c>
      <c r="N122" s="248" t="s">
        <v>40</v>
      </c>
      <c r="O122" s="84"/>
      <c r="P122" s="215">
        <f>O122*H122</f>
        <v>0</v>
      </c>
      <c r="Q122" s="215">
        <v>1</v>
      </c>
      <c r="R122" s="215">
        <f>Q122*H122</f>
        <v>191.76499999999999</v>
      </c>
      <c r="S122" s="215">
        <v>0</v>
      </c>
      <c r="T122" s="216">
        <f>S122*H122</f>
        <v>0</v>
      </c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R122" s="217" t="s">
        <v>303</v>
      </c>
      <c r="AT122" s="217" t="s">
        <v>299</v>
      </c>
      <c r="AU122" s="217" t="s">
        <v>76</v>
      </c>
      <c r="AY122" s="17" t="s">
        <v>266</v>
      </c>
      <c r="BE122" s="218">
        <f>IF(N122="základní",J122,0)</f>
        <v>0</v>
      </c>
      <c r="BF122" s="218">
        <f>IF(N122="snížená",J122,0)</f>
        <v>0</v>
      </c>
      <c r="BG122" s="218">
        <f>IF(N122="zákl. přenesená",J122,0)</f>
        <v>0</v>
      </c>
      <c r="BH122" s="218">
        <f>IF(N122="sníž. přenesená",J122,0)</f>
        <v>0</v>
      </c>
      <c r="BI122" s="218">
        <f>IF(N122="nulová",J122,0)</f>
        <v>0</v>
      </c>
      <c r="BJ122" s="17" t="s">
        <v>76</v>
      </c>
      <c r="BK122" s="218">
        <f>ROUND(I122*H122,2)</f>
        <v>0</v>
      </c>
      <c r="BL122" s="17" t="s">
        <v>265</v>
      </c>
      <c r="BM122" s="217" t="s">
        <v>1699</v>
      </c>
    </row>
    <row r="123" s="2" customFormat="1">
      <c r="A123" s="38"/>
      <c r="B123" s="39"/>
      <c r="C123" s="40"/>
      <c r="D123" s="219" t="s">
        <v>273</v>
      </c>
      <c r="E123" s="40"/>
      <c r="F123" s="220" t="s">
        <v>305</v>
      </c>
      <c r="G123" s="40"/>
      <c r="H123" s="40"/>
      <c r="I123" s="221"/>
      <c r="J123" s="40"/>
      <c r="K123" s="40"/>
      <c r="L123" s="44"/>
      <c r="M123" s="222"/>
      <c r="N123" s="223"/>
      <c r="O123" s="84"/>
      <c r="P123" s="84"/>
      <c r="Q123" s="84"/>
      <c r="R123" s="84"/>
      <c r="S123" s="84"/>
      <c r="T123" s="85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T123" s="17" t="s">
        <v>273</v>
      </c>
      <c r="AU123" s="17" t="s">
        <v>76</v>
      </c>
    </row>
    <row r="124" s="2" customFormat="1" ht="24.15" customHeight="1">
      <c r="A124" s="38"/>
      <c r="B124" s="39"/>
      <c r="C124" s="206" t="s">
        <v>310</v>
      </c>
      <c r="D124" s="206" t="s">
        <v>267</v>
      </c>
      <c r="E124" s="207" t="s">
        <v>533</v>
      </c>
      <c r="F124" s="208" t="s">
        <v>534</v>
      </c>
      <c r="G124" s="209" t="s">
        <v>302</v>
      </c>
      <c r="H124" s="210">
        <v>6260.4470000000001</v>
      </c>
      <c r="I124" s="211"/>
      <c r="J124" s="212">
        <f>ROUND(I124*H124,2)</f>
        <v>0</v>
      </c>
      <c r="K124" s="208" t="s">
        <v>271</v>
      </c>
      <c r="L124" s="44"/>
      <c r="M124" s="213" t="s">
        <v>19</v>
      </c>
      <c r="N124" s="214" t="s">
        <v>40</v>
      </c>
      <c r="O124" s="84"/>
      <c r="P124" s="215">
        <f>O124*H124</f>
        <v>0</v>
      </c>
      <c r="Q124" s="215">
        <v>0</v>
      </c>
      <c r="R124" s="215">
        <f>Q124*H124</f>
        <v>0</v>
      </c>
      <c r="S124" s="215">
        <v>0</v>
      </c>
      <c r="T124" s="216">
        <f>S124*H124</f>
        <v>0</v>
      </c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R124" s="217" t="s">
        <v>265</v>
      </c>
      <c r="AT124" s="217" t="s">
        <v>267</v>
      </c>
      <c r="AU124" s="217" t="s">
        <v>76</v>
      </c>
      <c r="AY124" s="17" t="s">
        <v>266</v>
      </c>
      <c r="BE124" s="218">
        <f>IF(N124="základní",J124,0)</f>
        <v>0</v>
      </c>
      <c r="BF124" s="218">
        <f>IF(N124="snížená",J124,0)</f>
        <v>0</v>
      </c>
      <c r="BG124" s="218">
        <f>IF(N124="zákl. přenesená",J124,0)</f>
        <v>0</v>
      </c>
      <c r="BH124" s="218">
        <f>IF(N124="sníž. přenesená",J124,0)</f>
        <v>0</v>
      </c>
      <c r="BI124" s="218">
        <f>IF(N124="nulová",J124,0)</f>
        <v>0</v>
      </c>
      <c r="BJ124" s="17" t="s">
        <v>76</v>
      </c>
      <c r="BK124" s="218">
        <f>ROUND(I124*H124,2)</f>
        <v>0</v>
      </c>
      <c r="BL124" s="17" t="s">
        <v>265</v>
      </c>
      <c r="BM124" s="217" t="s">
        <v>1700</v>
      </c>
    </row>
    <row r="125" s="2" customFormat="1">
      <c r="A125" s="38"/>
      <c r="B125" s="39"/>
      <c r="C125" s="40"/>
      <c r="D125" s="219" t="s">
        <v>273</v>
      </c>
      <c r="E125" s="40"/>
      <c r="F125" s="220" t="s">
        <v>536</v>
      </c>
      <c r="G125" s="40"/>
      <c r="H125" s="40"/>
      <c r="I125" s="221"/>
      <c r="J125" s="40"/>
      <c r="K125" s="40"/>
      <c r="L125" s="44"/>
      <c r="M125" s="222"/>
      <c r="N125" s="223"/>
      <c r="O125" s="84"/>
      <c r="P125" s="84"/>
      <c r="Q125" s="84"/>
      <c r="R125" s="84"/>
      <c r="S125" s="84"/>
      <c r="T125" s="85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T125" s="17" t="s">
        <v>273</v>
      </c>
      <c r="AU125" s="17" t="s">
        <v>76</v>
      </c>
    </row>
    <row r="126" s="12" customFormat="1">
      <c r="A126" s="12"/>
      <c r="B126" s="224"/>
      <c r="C126" s="225"/>
      <c r="D126" s="226" t="s">
        <v>275</v>
      </c>
      <c r="E126" s="227" t="s">
        <v>358</v>
      </c>
      <c r="F126" s="228" t="s">
        <v>1701</v>
      </c>
      <c r="G126" s="225"/>
      <c r="H126" s="229">
        <v>6260.4470000000001</v>
      </c>
      <c r="I126" s="230"/>
      <c r="J126" s="225"/>
      <c r="K126" s="225"/>
      <c r="L126" s="231"/>
      <c r="M126" s="236"/>
      <c r="N126" s="237"/>
      <c r="O126" s="237"/>
      <c r="P126" s="237"/>
      <c r="Q126" s="237"/>
      <c r="R126" s="237"/>
      <c r="S126" s="237"/>
      <c r="T126" s="238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T126" s="235" t="s">
        <v>275</v>
      </c>
      <c r="AU126" s="235" t="s">
        <v>76</v>
      </c>
      <c r="AV126" s="12" t="s">
        <v>78</v>
      </c>
      <c r="AW126" s="12" t="s">
        <v>31</v>
      </c>
      <c r="AX126" s="12" t="s">
        <v>76</v>
      </c>
      <c r="AY126" s="235" t="s">
        <v>266</v>
      </c>
    </row>
    <row r="127" s="2" customFormat="1" ht="24.15" customHeight="1">
      <c r="A127" s="38"/>
      <c r="B127" s="39"/>
      <c r="C127" s="206" t="s">
        <v>362</v>
      </c>
      <c r="D127" s="206" t="s">
        <v>267</v>
      </c>
      <c r="E127" s="207" t="s">
        <v>538</v>
      </c>
      <c r="F127" s="208" t="s">
        <v>539</v>
      </c>
      <c r="G127" s="209" t="s">
        <v>293</v>
      </c>
      <c r="H127" s="210">
        <v>3478.0259999999998</v>
      </c>
      <c r="I127" s="211"/>
      <c r="J127" s="212">
        <f>ROUND(I127*H127,2)</f>
        <v>0</v>
      </c>
      <c r="K127" s="208" t="s">
        <v>271</v>
      </c>
      <c r="L127" s="44"/>
      <c r="M127" s="213" t="s">
        <v>19</v>
      </c>
      <c r="N127" s="214" t="s">
        <v>40</v>
      </c>
      <c r="O127" s="84"/>
      <c r="P127" s="215">
        <f>O127*H127</f>
        <v>0</v>
      </c>
      <c r="Q127" s="215">
        <v>0</v>
      </c>
      <c r="R127" s="215">
        <f>Q127*H127</f>
        <v>0</v>
      </c>
      <c r="S127" s="215">
        <v>0</v>
      </c>
      <c r="T127" s="216">
        <f>S127*H127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217" t="s">
        <v>265</v>
      </c>
      <c r="AT127" s="217" t="s">
        <v>267</v>
      </c>
      <c r="AU127" s="217" t="s">
        <v>76</v>
      </c>
      <c r="AY127" s="17" t="s">
        <v>266</v>
      </c>
      <c r="BE127" s="218">
        <f>IF(N127="základní",J127,0)</f>
        <v>0</v>
      </c>
      <c r="BF127" s="218">
        <f>IF(N127="snížená",J127,0)</f>
        <v>0</v>
      </c>
      <c r="BG127" s="218">
        <f>IF(N127="zákl. přenesená",J127,0)</f>
        <v>0</v>
      </c>
      <c r="BH127" s="218">
        <f>IF(N127="sníž. přenesená",J127,0)</f>
        <v>0</v>
      </c>
      <c r="BI127" s="218">
        <f>IF(N127="nulová",J127,0)</f>
        <v>0</v>
      </c>
      <c r="BJ127" s="17" t="s">
        <v>76</v>
      </c>
      <c r="BK127" s="218">
        <f>ROUND(I127*H127,2)</f>
        <v>0</v>
      </c>
      <c r="BL127" s="17" t="s">
        <v>265</v>
      </c>
      <c r="BM127" s="217" t="s">
        <v>1702</v>
      </c>
    </row>
    <row r="128" s="2" customFormat="1">
      <c r="A128" s="38"/>
      <c r="B128" s="39"/>
      <c r="C128" s="40"/>
      <c r="D128" s="219" t="s">
        <v>273</v>
      </c>
      <c r="E128" s="40"/>
      <c r="F128" s="220" t="s">
        <v>541</v>
      </c>
      <c r="G128" s="40"/>
      <c r="H128" s="40"/>
      <c r="I128" s="221"/>
      <c r="J128" s="40"/>
      <c r="K128" s="40"/>
      <c r="L128" s="44"/>
      <c r="M128" s="222"/>
      <c r="N128" s="223"/>
      <c r="O128" s="84"/>
      <c r="P128" s="84"/>
      <c r="Q128" s="84"/>
      <c r="R128" s="84"/>
      <c r="S128" s="84"/>
      <c r="T128" s="85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T128" s="17" t="s">
        <v>273</v>
      </c>
      <c r="AU128" s="17" t="s">
        <v>76</v>
      </c>
    </row>
    <row r="129" s="2" customFormat="1" ht="24.15" customHeight="1">
      <c r="A129" s="38"/>
      <c r="B129" s="39"/>
      <c r="C129" s="206" t="s">
        <v>367</v>
      </c>
      <c r="D129" s="206" t="s">
        <v>267</v>
      </c>
      <c r="E129" s="207" t="s">
        <v>291</v>
      </c>
      <c r="F129" s="208" t="s">
        <v>292</v>
      </c>
      <c r="G129" s="209" t="s">
        <v>293</v>
      </c>
      <c r="H129" s="210">
        <v>1434.829</v>
      </c>
      <c r="I129" s="211"/>
      <c r="J129" s="212">
        <f>ROUND(I129*H129,2)</f>
        <v>0</v>
      </c>
      <c r="K129" s="208" t="s">
        <v>271</v>
      </c>
      <c r="L129" s="44"/>
      <c r="M129" s="213" t="s">
        <v>19</v>
      </c>
      <c r="N129" s="214" t="s">
        <v>40</v>
      </c>
      <c r="O129" s="84"/>
      <c r="P129" s="215">
        <f>O129*H129</f>
        <v>0</v>
      </c>
      <c r="Q129" s="215">
        <v>0</v>
      </c>
      <c r="R129" s="215">
        <f>Q129*H129</f>
        <v>0</v>
      </c>
      <c r="S129" s="215">
        <v>0</v>
      </c>
      <c r="T129" s="216">
        <f>S129*H129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217" t="s">
        <v>265</v>
      </c>
      <c r="AT129" s="217" t="s">
        <v>267</v>
      </c>
      <c r="AU129" s="217" t="s">
        <v>76</v>
      </c>
      <c r="AY129" s="17" t="s">
        <v>266</v>
      </c>
      <c r="BE129" s="218">
        <f>IF(N129="základní",J129,0)</f>
        <v>0</v>
      </c>
      <c r="BF129" s="218">
        <f>IF(N129="snížená",J129,0)</f>
        <v>0</v>
      </c>
      <c r="BG129" s="218">
        <f>IF(N129="zákl. přenesená",J129,0)</f>
        <v>0</v>
      </c>
      <c r="BH129" s="218">
        <f>IF(N129="sníž. přenesená",J129,0)</f>
        <v>0</v>
      </c>
      <c r="BI129" s="218">
        <f>IF(N129="nulová",J129,0)</f>
        <v>0</v>
      </c>
      <c r="BJ129" s="17" t="s">
        <v>76</v>
      </c>
      <c r="BK129" s="218">
        <f>ROUND(I129*H129,2)</f>
        <v>0</v>
      </c>
      <c r="BL129" s="17" t="s">
        <v>265</v>
      </c>
      <c r="BM129" s="217" t="s">
        <v>1703</v>
      </c>
    </row>
    <row r="130" s="2" customFormat="1">
      <c r="A130" s="38"/>
      <c r="B130" s="39"/>
      <c r="C130" s="40"/>
      <c r="D130" s="219" t="s">
        <v>273</v>
      </c>
      <c r="E130" s="40"/>
      <c r="F130" s="220" t="s">
        <v>295</v>
      </c>
      <c r="G130" s="40"/>
      <c r="H130" s="40"/>
      <c r="I130" s="221"/>
      <c r="J130" s="40"/>
      <c r="K130" s="40"/>
      <c r="L130" s="44"/>
      <c r="M130" s="222"/>
      <c r="N130" s="223"/>
      <c r="O130" s="84"/>
      <c r="P130" s="84"/>
      <c r="Q130" s="84"/>
      <c r="R130" s="84"/>
      <c r="S130" s="84"/>
      <c r="T130" s="85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T130" s="17" t="s">
        <v>273</v>
      </c>
      <c r="AU130" s="17" t="s">
        <v>76</v>
      </c>
    </row>
    <row r="131" s="13" customFormat="1">
      <c r="A131" s="13"/>
      <c r="B131" s="251"/>
      <c r="C131" s="252"/>
      <c r="D131" s="226" t="s">
        <v>275</v>
      </c>
      <c r="E131" s="253" t="s">
        <v>19</v>
      </c>
      <c r="F131" s="254" t="s">
        <v>1704</v>
      </c>
      <c r="G131" s="252"/>
      <c r="H131" s="253" t="s">
        <v>19</v>
      </c>
      <c r="I131" s="255"/>
      <c r="J131" s="252"/>
      <c r="K131" s="252"/>
      <c r="L131" s="256"/>
      <c r="M131" s="257"/>
      <c r="N131" s="258"/>
      <c r="O131" s="258"/>
      <c r="P131" s="258"/>
      <c r="Q131" s="258"/>
      <c r="R131" s="258"/>
      <c r="S131" s="258"/>
      <c r="T131" s="259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60" t="s">
        <v>275</v>
      </c>
      <c r="AU131" s="260" t="s">
        <v>76</v>
      </c>
      <c r="AV131" s="13" t="s">
        <v>76</v>
      </c>
      <c r="AW131" s="13" t="s">
        <v>31</v>
      </c>
      <c r="AX131" s="13" t="s">
        <v>69</v>
      </c>
      <c r="AY131" s="260" t="s">
        <v>266</v>
      </c>
    </row>
    <row r="132" s="12" customFormat="1">
      <c r="A132" s="12"/>
      <c r="B132" s="224"/>
      <c r="C132" s="225"/>
      <c r="D132" s="226" t="s">
        <v>275</v>
      </c>
      <c r="E132" s="227" t="s">
        <v>372</v>
      </c>
      <c r="F132" s="228" t="s">
        <v>1705</v>
      </c>
      <c r="G132" s="225"/>
      <c r="H132" s="229">
        <v>1434.829</v>
      </c>
      <c r="I132" s="230"/>
      <c r="J132" s="225"/>
      <c r="K132" s="225"/>
      <c r="L132" s="231"/>
      <c r="M132" s="236"/>
      <c r="N132" s="237"/>
      <c r="O132" s="237"/>
      <c r="P132" s="237"/>
      <c r="Q132" s="237"/>
      <c r="R132" s="237"/>
      <c r="S132" s="237"/>
      <c r="T132" s="238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T132" s="235" t="s">
        <v>275</v>
      </c>
      <c r="AU132" s="235" t="s">
        <v>76</v>
      </c>
      <c r="AV132" s="12" t="s">
        <v>78</v>
      </c>
      <c r="AW132" s="12" t="s">
        <v>31</v>
      </c>
      <c r="AX132" s="12" t="s">
        <v>76</v>
      </c>
      <c r="AY132" s="235" t="s">
        <v>266</v>
      </c>
    </row>
    <row r="133" s="2" customFormat="1" ht="16.5" customHeight="1">
      <c r="A133" s="38"/>
      <c r="B133" s="39"/>
      <c r="C133" s="239" t="s">
        <v>376</v>
      </c>
      <c r="D133" s="239" t="s">
        <v>299</v>
      </c>
      <c r="E133" s="240" t="s">
        <v>1706</v>
      </c>
      <c r="F133" s="241" t="s">
        <v>301</v>
      </c>
      <c r="G133" s="242" t="s">
        <v>302</v>
      </c>
      <c r="H133" s="243">
        <v>1434.829</v>
      </c>
      <c r="I133" s="244"/>
      <c r="J133" s="245">
        <f>ROUND(I133*H133,2)</f>
        <v>0</v>
      </c>
      <c r="K133" s="241" t="s">
        <v>271</v>
      </c>
      <c r="L133" s="246"/>
      <c r="M133" s="247" t="s">
        <v>19</v>
      </c>
      <c r="N133" s="248" t="s">
        <v>40</v>
      </c>
      <c r="O133" s="84"/>
      <c r="P133" s="215">
        <f>O133*H133</f>
        <v>0</v>
      </c>
      <c r="Q133" s="215">
        <v>1</v>
      </c>
      <c r="R133" s="215">
        <f>Q133*H133</f>
        <v>1434.829</v>
      </c>
      <c r="S133" s="215">
        <v>0</v>
      </c>
      <c r="T133" s="216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217" t="s">
        <v>303</v>
      </c>
      <c r="AT133" s="217" t="s">
        <v>299</v>
      </c>
      <c r="AU133" s="217" t="s">
        <v>76</v>
      </c>
      <c r="AY133" s="17" t="s">
        <v>266</v>
      </c>
      <c r="BE133" s="218">
        <f>IF(N133="základní",J133,0)</f>
        <v>0</v>
      </c>
      <c r="BF133" s="218">
        <f>IF(N133="snížená",J133,0)</f>
        <v>0</v>
      </c>
      <c r="BG133" s="218">
        <f>IF(N133="zákl. přenesená",J133,0)</f>
        <v>0</v>
      </c>
      <c r="BH133" s="218">
        <f>IF(N133="sníž. přenesená",J133,0)</f>
        <v>0</v>
      </c>
      <c r="BI133" s="218">
        <f>IF(N133="nulová",J133,0)</f>
        <v>0</v>
      </c>
      <c r="BJ133" s="17" t="s">
        <v>76</v>
      </c>
      <c r="BK133" s="218">
        <f>ROUND(I133*H133,2)</f>
        <v>0</v>
      </c>
      <c r="BL133" s="17" t="s">
        <v>265</v>
      </c>
      <c r="BM133" s="217" t="s">
        <v>1707</v>
      </c>
    </row>
    <row r="134" s="2" customFormat="1">
      <c r="A134" s="38"/>
      <c r="B134" s="39"/>
      <c r="C134" s="40"/>
      <c r="D134" s="219" t="s">
        <v>273</v>
      </c>
      <c r="E134" s="40"/>
      <c r="F134" s="220" t="s">
        <v>1708</v>
      </c>
      <c r="G134" s="40"/>
      <c r="H134" s="40"/>
      <c r="I134" s="221"/>
      <c r="J134" s="40"/>
      <c r="K134" s="40"/>
      <c r="L134" s="44"/>
      <c r="M134" s="222"/>
      <c r="N134" s="223"/>
      <c r="O134" s="84"/>
      <c r="P134" s="84"/>
      <c r="Q134" s="84"/>
      <c r="R134" s="84"/>
      <c r="S134" s="84"/>
      <c r="T134" s="85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T134" s="17" t="s">
        <v>273</v>
      </c>
      <c r="AU134" s="17" t="s">
        <v>76</v>
      </c>
    </row>
    <row r="135" s="2" customFormat="1" ht="37.8" customHeight="1">
      <c r="A135" s="38"/>
      <c r="B135" s="39"/>
      <c r="C135" s="206" t="s">
        <v>573</v>
      </c>
      <c r="D135" s="206" t="s">
        <v>267</v>
      </c>
      <c r="E135" s="207" t="s">
        <v>546</v>
      </c>
      <c r="F135" s="208" t="s">
        <v>547</v>
      </c>
      <c r="G135" s="209" t="s">
        <v>293</v>
      </c>
      <c r="H135" s="210">
        <v>51</v>
      </c>
      <c r="I135" s="211"/>
      <c r="J135" s="212">
        <f>ROUND(I135*H135,2)</f>
        <v>0</v>
      </c>
      <c r="K135" s="208" t="s">
        <v>271</v>
      </c>
      <c r="L135" s="44"/>
      <c r="M135" s="213" t="s">
        <v>19</v>
      </c>
      <c r="N135" s="214" t="s">
        <v>40</v>
      </c>
      <c r="O135" s="84"/>
      <c r="P135" s="215">
        <f>O135*H135</f>
        <v>0</v>
      </c>
      <c r="Q135" s="215">
        <v>0</v>
      </c>
      <c r="R135" s="215">
        <f>Q135*H135</f>
        <v>0</v>
      </c>
      <c r="S135" s="215">
        <v>0</v>
      </c>
      <c r="T135" s="216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217" t="s">
        <v>265</v>
      </c>
      <c r="AT135" s="217" t="s">
        <v>267</v>
      </c>
      <c r="AU135" s="217" t="s">
        <v>76</v>
      </c>
      <c r="AY135" s="17" t="s">
        <v>266</v>
      </c>
      <c r="BE135" s="218">
        <f>IF(N135="základní",J135,0)</f>
        <v>0</v>
      </c>
      <c r="BF135" s="218">
        <f>IF(N135="snížená",J135,0)</f>
        <v>0</v>
      </c>
      <c r="BG135" s="218">
        <f>IF(N135="zákl. přenesená",J135,0)</f>
        <v>0</v>
      </c>
      <c r="BH135" s="218">
        <f>IF(N135="sníž. přenesená",J135,0)</f>
        <v>0</v>
      </c>
      <c r="BI135" s="218">
        <f>IF(N135="nulová",J135,0)</f>
        <v>0</v>
      </c>
      <c r="BJ135" s="17" t="s">
        <v>76</v>
      </c>
      <c r="BK135" s="218">
        <f>ROUND(I135*H135,2)</f>
        <v>0</v>
      </c>
      <c r="BL135" s="17" t="s">
        <v>265</v>
      </c>
      <c r="BM135" s="217" t="s">
        <v>1709</v>
      </c>
    </row>
    <row r="136" s="2" customFormat="1">
      <c r="A136" s="38"/>
      <c r="B136" s="39"/>
      <c r="C136" s="40"/>
      <c r="D136" s="219" t="s">
        <v>273</v>
      </c>
      <c r="E136" s="40"/>
      <c r="F136" s="220" t="s">
        <v>549</v>
      </c>
      <c r="G136" s="40"/>
      <c r="H136" s="40"/>
      <c r="I136" s="221"/>
      <c r="J136" s="40"/>
      <c r="K136" s="40"/>
      <c r="L136" s="44"/>
      <c r="M136" s="222"/>
      <c r="N136" s="223"/>
      <c r="O136" s="84"/>
      <c r="P136" s="84"/>
      <c r="Q136" s="84"/>
      <c r="R136" s="84"/>
      <c r="S136" s="84"/>
      <c r="T136" s="85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T136" s="17" t="s">
        <v>273</v>
      </c>
      <c r="AU136" s="17" t="s">
        <v>76</v>
      </c>
    </row>
    <row r="137" s="12" customFormat="1">
      <c r="A137" s="12"/>
      <c r="B137" s="224"/>
      <c r="C137" s="225"/>
      <c r="D137" s="226" t="s">
        <v>275</v>
      </c>
      <c r="E137" s="227" t="s">
        <v>397</v>
      </c>
      <c r="F137" s="228" t="s">
        <v>1710</v>
      </c>
      <c r="G137" s="225"/>
      <c r="H137" s="229">
        <v>51</v>
      </c>
      <c r="I137" s="230"/>
      <c r="J137" s="225"/>
      <c r="K137" s="225"/>
      <c r="L137" s="231"/>
      <c r="M137" s="236"/>
      <c r="N137" s="237"/>
      <c r="O137" s="237"/>
      <c r="P137" s="237"/>
      <c r="Q137" s="237"/>
      <c r="R137" s="237"/>
      <c r="S137" s="237"/>
      <c r="T137" s="238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T137" s="235" t="s">
        <v>275</v>
      </c>
      <c r="AU137" s="235" t="s">
        <v>76</v>
      </c>
      <c r="AV137" s="12" t="s">
        <v>78</v>
      </c>
      <c r="AW137" s="12" t="s">
        <v>31</v>
      </c>
      <c r="AX137" s="12" t="s">
        <v>76</v>
      </c>
      <c r="AY137" s="235" t="s">
        <v>266</v>
      </c>
    </row>
    <row r="138" s="2" customFormat="1" ht="16.5" customHeight="1">
      <c r="A138" s="38"/>
      <c r="B138" s="39"/>
      <c r="C138" s="239" t="s">
        <v>579</v>
      </c>
      <c r="D138" s="239" t="s">
        <v>299</v>
      </c>
      <c r="E138" s="240" t="s">
        <v>555</v>
      </c>
      <c r="F138" s="241" t="s">
        <v>556</v>
      </c>
      <c r="G138" s="242" t="s">
        <v>302</v>
      </c>
      <c r="H138" s="243">
        <v>102</v>
      </c>
      <c r="I138" s="244"/>
      <c r="J138" s="245">
        <f>ROUND(I138*H138,2)</f>
        <v>0</v>
      </c>
      <c r="K138" s="241" t="s">
        <v>271</v>
      </c>
      <c r="L138" s="246"/>
      <c r="M138" s="247" t="s">
        <v>19</v>
      </c>
      <c r="N138" s="248" t="s">
        <v>40</v>
      </c>
      <c r="O138" s="84"/>
      <c r="P138" s="215">
        <f>O138*H138</f>
        <v>0</v>
      </c>
      <c r="Q138" s="215">
        <v>1</v>
      </c>
      <c r="R138" s="215">
        <f>Q138*H138</f>
        <v>102</v>
      </c>
      <c r="S138" s="215">
        <v>0</v>
      </c>
      <c r="T138" s="216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17" t="s">
        <v>303</v>
      </c>
      <c r="AT138" s="217" t="s">
        <v>299</v>
      </c>
      <c r="AU138" s="217" t="s">
        <v>76</v>
      </c>
      <c r="AY138" s="17" t="s">
        <v>266</v>
      </c>
      <c r="BE138" s="218">
        <f>IF(N138="základní",J138,0)</f>
        <v>0</v>
      </c>
      <c r="BF138" s="218">
        <f>IF(N138="snížená",J138,0)</f>
        <v>0</v>
      </c>
      <c r="BG138" s="218">
        <f>IF(N138="zákl. přenesená",J138,0)</f>
        <v>0</v>
      </c>
      <c r="BH138" s="218">
        <f>IF(N138="sníž. přenesená",J138,0)</f>
        <v>0</v>
      </c>
      <c r="BI138" s="218">
        <f>IF(N138="nulová",J138,0)</f>
        <v>0</v>
      </c>
      <c r="BJ138" s="17" t="s">
        <v>76</v>
      </c>
      <c r="BK138" s="218">
        <f>ROUND(I138*H138,2)</f>
        <v>0</v>
      </c>
      <c r="BL138" s="17" t="s">
        <v>265</v>
      </c>
      <c r="BM138" s="217" t="s">
        <v>1711</v>
      </c>
    </row>
    <row r="139" s="2" customFormat="1">
      <c r="A139" s="38"/>
      <c r="B139" s="39"/>
      <c r="C139" s="40"/>
      <c r="D139" s="219" t="s">
        <v>273</v>
      </c>
      <c r="E139" s="40"/>
      <c r="F139" s="220" t="s">
        <v>558</v>
      </c>
      <c r="G139" s="40"/>
      <c r="H139" s="40"/>
      <c r="I139" s="221"/>
      <c r="J139" s="40"/>
      <c r="K139" s="40"/>
      <c r="L139" s="44"/>
      <c r="M139" s="222"/>
      <c r="N139" s="223"/>
      <c r="O139" s="84"/>
      <c r="P139" s="84"/>
      <c r="Q139" s="84"/>
      <c r="R139" s="84"/>
      <c r="S139" s="84"/>
      <c r="T139" s="85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T139" s="17" t="s">
        <v>273</v>
      </c>
      <c r="AU139" s="17" t="s">
        <v>76</v>
      </c>
    </row>
    <row r="140" s="2" customFormat="1" ht="37.8" customHeight="1">
      <c r="A140" s="38"/>
      <c r="B140" s="39"/>
      <c r="C140" s="206" t="s">
        <v>8</v>
      </c>
      <c r="D140" s="206" t="s">
        <v>267</v>
      </c>
      <c r="E140" s="207" t="s">
        <v>559</v>
      </c>
      <c r="F140" s="208" t="s">
        <v>547</v>
      </c>
      <c r="G140" s="209" t="s">
        <v>293</v>
      </c>
      <c r="H140" s="210">
        <v>281.55099999999999</v>
      </c>
      <c r="I140" s="211"/>
      <c r="J140" s="212">
        <f>ROUND(I140*H140,2)</f>
        <v>0</v>
      </c>
      <c r="K140" s="208" t="s">
        <v>271</v>
      </c>
      <c r="L140" s="44"/>
      <c r="M140" s="213" t="s">
        <v>19</v>
      </c>
      <c r="N140" s="214" t="s">
        <v>40</v>
      </c>
      <c r="O140" s="84"/>
      <c r="P140" s="215">
        <f>O140*H140</f>
        <v>0</v>
      </c>
      <c r="Q140" s="215">
        <v>0</v>
      </c>
      <c r="R140" s="215">
        <f>Q140*H140</f>
        <v>0</v>
      </c>
      <c r="S140" s="215">
        <v>0</v>
      </c>
      <c r="T140" s="216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17" t="s">
        <v>265</v>
      </c>
      <c r="AT140" s="217" t="s">
        <v>267</v>
      </c>
      <c r="AU140" s="217" t="s">
        <v>76</v>
      </c>
      <c r="AY140" s="17" t="s">
        <v>266</v>
      </c>
      <c r="BE140" s="218">
        <f>IF(N140="základní",J140,0)</f>
        <v>0</v>
      </c>
      <c r="BF140" s="218">
        <f>IF(N140="snížená",J140,0)</f>
        <v>0</v>
      </c>
      <c r="BG140" s="218">
        <f>IF(N140="zákl. přenesená",J140,0)</f>
        <v>0</v>
      </c>
      <c r="BH140" s="218">
        <f>IF(N140="sníž. přenesená",J140,0)</f>
        <v>0</v>
      </c>
      <c r="BI140" s="218">
        <f>IF(N140="nulová",J140,0)</f>
        <v>0</v>
      </c>
      <c r="BJ140" s="17" t="s">
        <v>76</v>
      </c>
      <c r="BK140" s="218">
        <f>ROUND(I140*H140,2)</f>
        <v>0</v>
      </c>
      <c r="BL140" s="17" t="s">
        <v>265</v>
      </c>
      <c r="BM140" s="217" t="s">
        <v>1712</v>
      </c>
    </row>
    <row r="141" s="2" customFormat="1">
      <c r="A141" s="38"/>
      <c r="B141" s="39"/>
      <c r="C141" s="40"/>
      <c r="D141" s="219" t="s">
        <v>273</v>
      </c>
      <c r="E141" s="40"/>
      <c r="F141" s="220" t="s">
        <v>561</v>
      </c>
      <c r="G141" s="40"/>
      <c r="H141" s="40"/>
      <c r="I141" s="221"/>
      <c r="J141" s="40"/>
      <c r="K141" s="40"/>
      <c r="L141" s="44"/>
      <c r="M141" s="222"/>
      <c r="N141" s="223"/>
      <c r="O141" s="84"/>
      <c r="P141" s="84"/>
      <c r="Q141" s="84"/>
      <c r="R141" s="84"/>
      <c r="S141" s="84"/>
      <c r="T141" s="85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T141" s="17" t="s">
        <v>273</v>
      </c>
      <c r="AU141" s="17" t="s">
        <v>76</v>
      </c>
    </row>
    <row r="142" s="13" customFormat="1">
      <c r="A142" s="13"/>
      <c r="B142" s="251"/>
      <c r="C142" s="252"/>
      <c r="D142" s="226" t="s">
        <v>275</v>
      </c>
      <c r="E142" s="253" t="s">
        <v>19</v>
      </c>
      <c r="F142" s="254" t="s">
        <v>1713</v>
      </c>
      <c r="G142" s="252"/>
      <c r="H142" s="253" t="s">
        <v>19</v>
      </c>
      <c r="I142" s="255"/>
      <c r="J142" s="252"/>
      <c r="K142" s="252"/>
      <c r="L142" s="256"/>
      <c r="M142" s="257"/>
      <c r="N142" s="258"/>
      <c r="O142" s="258"/>
      <c r="P142" s="258"/>
      <c r="Q142" s="258"/>
      <c r="R142" s="258"/>
      <c r="S142" s="258"/>
      <c r="T142" s="259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60" t="s">
        <v>275</v>
      </c>
      <c r="AU142" s="260" t="s">
        <v>76</v>
      </c>
      <c r="AV142" s="13" t="s">
        <v>76</v>
      </c>
      <c r="AW142" s="13" t="s">
        <v>31</v>
      </c>
      <c r="AX142" s="13" t="s">
        <v>69</v>
      </c>
      <c r="AY142" s="260" t="s">
        <v>266</v>
      </c>
    </row>
    <row r="143" s="12" customFormat="1">
      <c r="A143" s="12"/>
      <c r="B143" s="224"/>
      <c r="C143" s="225"/>
      <c r="D143" s="226" t="s">
        <v>275</v>
      </c>
      <c r="E143" s="227" t="s">
        <v>589</v>
      </c>
      <c r="F143" s="228" t="s">
        <v>1714</v>
      </c>
      <c r="G143" s="225"/>
      <c r="H143" s="229">
        <v>281.55099999999999</v>
      </c>
      <c r="I143" s="230"/>
      <c r="J143" s="225"/>
      <c r="K143" s="225"/>
      <c r="L143" s="231"/>
      <c r="M143" s="236"/>
      <c r="N143" s="237"/>
      <c r="O143" s="237"/>
      <c r="P143" s="237"/>
      <c r="Q143" s="237"/>
      <c r="R143" s="237"/>
      <c r="S143" s="237"/>
      <c r="T143" s="238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T143" s="235" t="s">
        <v>275</v>
      </c>
      <c r="AU143" s="235" t="s">
        <v>76</v>
      </c>
      <c r="AV143" s="12" t="s">
        <v>78</v>
      </c>
      <c r="AW143" s="12" t="s">
        <v>31</v>
      </c>
      <c r="AX143" s="12" t="s">
        <v>76</v>
      </c>
      <c r="AY143" s="235" t="s">
        <v>266</v>
      </c>
    </row>
    <row r="144" s="2" customFormat="1" ht="16.5" customHeight="1">
      <c r="A144" s="38"/>
      <c r="B144" s="39"/>
      <c r="C144" s="239" t="s">
        <v>591</v>
      </c>
      <c r="D144" s="239" t="s">
        <v>299</v>
      </c>
      <c r="E144" s="240" t="s">
        <v>563</v>
      </c>
      <c r="F144" s="241" t="s">
        <v>564</v>
      </c>
      <c r="G144" s="242" t="s">
        <v>302</v>
      </c>
      <c r="H144" s="243">
        <v>563.10199999999998</v>
      </c>
      <c r="I144" s="244"/>
      <c r="J144" s="245">
        <f>ROUND(I144*H144,2)</f>
        <v>0</v>
      </c>
      <c r="K144" s="241" t="s">
        <v>271</v>
      </c>
      <c r="L144" s="246"/>
      <c r="M144" s="247" t="s">
        <v>19</v>
      </c>
      <c r="N144" s="248" t="s">
        <v>40</v>
      </c>
      <c r="O144" s="84"/>
      <c r="P144" s="215">
        <f>O144*H144</f>
        <v>0</v>
      </c>
      <c r="Q144" s="215">
        <v>1</v>
      </c>
      <c r="R144" s="215">
        <f>Q144*H144</f>
        <v>563.10199999999998</v>
      </c>
      <c r="S144" s="215">
        <v>0</v>
      </c>
      <c r="T144" s="216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217" t="s">
        <v>303</v>
      </c>
      <c r="AT144" s="217" t="s">
        <v>299</v>
      </c>
      <c r="AU144" s="217" t="s">
        <v>76</v>
      </c>
      <c r="AY144" s="17" t="s">
        <v>266</v>
      </c>
      <c r="BE144" s="218">
        <f>IF(N144="základní",J144,0)</f>
        <v>0</v>
      </c>
      <c r="BF144" s="218">
        <f>IF(N144="snížená",J144,0)</f>
        <v>0</v>
      </c>
      <c r="BG144" s="218">
        <f>IF(N144="zákl. přenesená",J144,0)</f>
        <v>0</v>
      </c>
      <c r="BH144" s="218">
        <f>IF(N144="sníž. přenesená",J144,0)</f>
        <v>0</v>
      </c>
      <c r="BI144" s="218">
        <f>IF(N144="nulová",J144,0)</f>
        <v>0</v>
      </c>
      <c r="BJ144" s="17" t="s">
        <v>76</v>
      </c>
      <c r="BK144" s="218">
        <f>ROUND(I144*H144,2)</f>
        <v>0</v>
      </c>
      <c r="BL144" s="17" t="s">
        <v>265</v>
      </c>
      <c r="BM144" s="217" t="s">
        <v>1715</v>
      </c>
    </row>
    <row r="145" s="2" customFormat="1">
      <c r="A145" s="38"/>
      <c r="B145" s="39"/>
      <c r="C145" s="40"/>
      <c r="D145" s="219" t="s">
        <v>273</v>
      </c>
      <c r="E145" s="40"/>
      <c r="F145" s="220" t="s">
        <v>566</v>
      </c>
      <c r="G145" s="40"/>
      <c r="H145" s="40"/>
      <c r="I145" s="221"/>
      <c r="J145" s="40"/>
      <c r="K145" s="40"/>
      <c r="L145" s="44"/>
      <c r="M145" s="222"/>
      <c r="N145" s="223"/>
      <c r="O145" s="84"/>
      <c r="P145" s="84"/>
      <c r="Q145" s="84"/>
      <c r="R145" s="84"/>
      <c r="S145" s="84"/>
      <c r="T145" s="85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T145" s="17" t="s">
        <v>273</v>
      </c>
      <c r="AU145" s="17" t="s">
        <v>76</v>
      </c>
    </row>
    <row r="146" s="11" customFormat="1" ht="25.92" customHeight="1">
      <c r="A146" s="11"/>
      <c r="B146" s="192"/>
      <c r="C146" s="193"/>
      <c r="D146" s="194" t="s">
        <v>68</v>
      </c>
      <c r="E146" s="195" t="s">
        <v>78</v>
      </c>
      <c r="F146" s="195" t="s">
        <v>567</v>
      </c>
      <c r="G146" s="193"/>
      <c r="H146" s="193"/>
      <c r="I146" s="196"/>
      <c r="J146" s="197">
        <f>BK146</f>
        <v>0</v>
      </c>
      <c r="K146" s="193"/>
      <c r="L146" s="198"/>
      <c r="M146" s="199"/>
      <c r="N146" s="200"/>
      <c r="O146" s="200"/>
      <c r="P146" s="201">
        <f>SUM(P147:P186)</f>
        <v>0</v>
      </c>
      <c r="Q146" s="200"/>
      <c r="R146" s="201">
        <f>SUM(R147:R186)</f>
        <v>1227.1243992699997</v>
      </c>
      <c r="S146" s="200"/>
      <c r="T146" s="202">
        <f>SUM(T147:T186)</f>
        <v>63.712500000000006</v>
      </c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R146" s="203" t="s">
        <v>265</v>
      </c>
      <c r="AT146" s="204" t="s">
        <v>68</v>
      </c>
      <c r="AU146" s="204" t="s">
        <v>69</v>
      </c>
      <c r="AY146" s="203" t="s">
        <v>266</v>
      </c>
      <c r="BK146" s="205">
        <f>SUM(BK147:BK186)</f>
        <v>0</v>
      </c>
    </row>
    <row r="147" s="2" customFormat="1" ht="16.5" customHeight="1">
      <c r="A147" s="38"/>
      <c r="B147" s="39"/>
      <c r="C147" s="206" t="s">
        <v>598</v>
      </c>
      <c r="D147" s="206" t="s">
        <v>267</v>
      </c>
      <c r="E147" s="207" t="s">
        <v>574</v>
      </c>
      <c r="F147" s="208" t="s">
        <v>575</v>
      </c>
      <c r="G147" s="209" t="s">
        <v>299</v>
      </c>
      <c r="H147" s="210">
        <v>204</v>
      </c>
      <c r="I147" s="211"/>
      <c r="J147" s="212">
        <f>ROUND(I147*H147,2)</f>
        <v>0</v>
      </c>
      <c r="K147" s="208" t="s">
        <v>271</v>
      </c>
      <c r="L147" s="44"/>
      <c r="M147" s="213" t="s">
        <v>19</v>
      </c>
      <c r="N147" s="214" t="s">
        <v>40</v>
      </c>
      <c r="O147" s="84"/>
      <c r="P147" s="215">
        <f>O147*H147</f>
        <v>0</v>
      </c>
      <c r="Q147" s="215">
        <v>0.00114</v>
      </c>
      <c r="R147" s="215">
        <f>Q147*H147</f>
        <v>0.23255999999999999</v>
      </c>
      <c r="S147" s="215">
        <v>0</v>
      </c>
      <c r="T147" s="216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217" t="s">
        <v>265</v>
      </c>
      <c r="AT147" s="217" t="s">
        <v>267</v>
      </c>
      <c r="AU147" s="217" t="s">
        <v>76</v>
      </c>
      <c r="AY147" s="17" t="s">
        <v>266</v>
      </c>
      <c r="BE147" s="218">
        <f>IF(N147="základní",J147,0)</f>
        <v>0</v>
      </c>
      <c r="BF147" s="218">
        <f>IF(N147="snížená",J147,0)</f>
        <v>0</v>
      </c>
      <c r="BG147" s="218">
        <f>IF(N147="zákl. přenesená",J147,0)</f>
        <v>0</v>
      </c>
      <c r="BH147" s="218">
        <f>IF(N147="sníž. přenesená",J147,0)</f>
        <v>0</v>
      </c>
      <c r="BI147" s="218">
        <f>IF(N147="nulová",J147,0)</f>
        <v>0</v>
      </c>
      <c r="BJ147" s="17" t="s">
        <v>76</v>
      </c>
      <c r="BK147" s="218">
        <f>ROUND(I147*H147,2)</f>
        <v>0</v>
      </c>
      <c r="BL147" s="17" t="s">
        <v>265</v>
      </c>
      <c r="BM147" s="217" t="s">
        <v>1716</v>
      </c>
    </row>
    <row r="148" s="2" customFormat="1">
      <c r="A148" s="38"/>
      <c r="B148" s="39"/>
      <c r="C148" s="40"/>
      <c r="D148" s="219" t="s">
        <v>273</v>
      </c>
      <c r="E148" s="40"/>
      <c r="F148" s="220" t="s">
        <v>577</v>
      </c>
      <c r="G148" s="40"/>
      <c r="H148" s="40"/>
      <c r="I148" s="221"/>
      <c r="J148" s="40"/>
      <c r="K148" s="40"/>
      <c r="L148" s="44"/>
      <c r="M148" s="222"/>
      <c r="N148" s="223"/>
      <c r="O148" s="84"/>
      <c r="P148" s="84"/>
      <c r="Q148" s="84"/>
      <c r="R148" s="84"/>
      <c r="S148" s="84"/>
      <c r="T148" s="85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T148" s="17" t="s">
        <v>273</v>
      </c>
      <c r="AU148" s="17" t="s">
        <v>76</v>
      </c>
    </row>
    <row r="149" s="12" customFormat="1">
      <c r="A149" s="12"/>
      <c r="B149" s="224"/>
      <c r="C149" s="225"/>
      <c r="D149" s="226" t="s">
        <v>275</v>
      </c>
      <c r="E149" s="227" t="s">
        <v>603</v>
      </c>
      <c r="F149" s="228" t="s">
        <v>1717</v>
      </c>
      <c r="G149" s="225"/>
      <c r="H149" s="229">
        <v>204</v>
      </c>
      <c r="I149" s="230"/>
      <c r="J149" s="225"/>
      <c r="K149" s="225"/>
      <c r="L149" s="231"/>
      <c r="M149" s="236"/>
      <c r="N149" s="237"/>
      <c r="O149" s="237"/>
      <c r="P149" s="237"/>
      <c r="Q149" s="237"/>
      <c r="R149" s="237"/>
      <c r="S149" s="237"/>
      <c r="T149" s="238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T149" s="235" t="s">
        <v>275</v>
      </c>
      <c r="AU149" s="235" t="s">
        <v>76</v>
      </c>
      <c r="AV149" s="12" t="s">
        <v>78</v>
      </c>
      <c r="AW149" s="12" t="s">
        <v>31</v>
      </c>
      <c r="AX149" s="12" t="s">
        <v>76</v>
      </c>
      <c r="AY149" s="235" t="s">
        <v>266</v>
      </c>
    </row>
    <row r="150" s="2" customFormat="1" ht="16.5" customHeight="1">
      <c r="A150" s="38"/>
      <c r="B150" s="39"/>
      <c r="C150" s="206" t="s">
        <v>605</v>
      </c>
      <c r="D150" s="206" t="s">
        <v>267</v>
      </c>
      <c r="E150" s="207" t="s">
        <v>580</v>
      </c>
      <c r="F150" s="208" t="s">
        <v>581</v>
      </c>
      <c r="G150" s="209" t="s">
        <v>299</v>
      </c>
      <c r="H150" s="210">
        <v>1.6000000000000001</v>
      </c>
      <c r="I150" s="211"/>
      <c r="J150" s="212">
        <f>ROUND(I150*H150,2)</f>
        <v>0</v>
      </c>
      <c r="K150" s="208" t="s">
        <v>271</v>
      </c>
      <c r="L150" s="44"/>
      <c r="M150" s="213" t="s">
        <v>19</v>
      </c>
      <c r="N150" s="214" t="s">
        <v>40</v>
      </c>
      <c r="O150" s="84"/>
      <c r="P150" s="215">
        <f>O150*H150</f>
        <v>0</v>
      </c>
      <c r="Q150" s="215">
        <v>0.00092000000000000003</v>
      </c>
      <c r="R150" s="215">
        <f>Q150*H150</f>
        <v>0.0014720000000000002</v>
      </c>
      <c r="S150" s="215">
        <v>0</v>
      </c>
      <c r="T150" s="216">
        <f>S150*H150</f>
        <v>0</v>
      </c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R150" s="217" t="s">
        <v>265</v>
      </c>
      <c r="AT150" s="217" t="s">
        <v>267</v>
      </c>
      <c r="AU150" s="217" t="s">
        <v>76</v>
      </c>
      <c r="AY150" s="17" t="s">
        <v>266</v>
      </c>
      <c r="BE150" s="218">
        <f>IF(N150="základní",J150,0)</f>
        <v>0</v>
      </c>
      <c r="BF150" s="218">
        <f>IF(N150="snížená",J150,0)</f>
        <v>0</v>
      </c>
      <c r="BG150" s="218">
        <f>IF(N150="zákl. přenesená",J150,0)</f>
        <v>0</v>
      </c>
      <c r="BH150" s="218">
        <f>IF(N150="sníž. přenesená",J150,0)</f>
        <v>0</v>
      </c>
      <c r="BI150" s="218">
        <f>IF(N150="nulová",J150,0)</f>
        <v>0</v>
      </c>
      <c r="BJ150" s="17" t="s">
        <v>76</v>
      </c>
      <c r="BK150" s="218">
        <f>ROUND(I150*H150,2)</f>
        <v>0</v>
      </c>
      <c r="BL150" s="17" t="s">
        <v>265</v>
      </c>
      <c r="BM150" s="217" t="s">
        <v>1718</v>
      </c>
    </row>
    <row r="151" s="2" customFormat="1">
      <c r="A151" s="38"/>
      <c r="B151" s="39"/>
      <c r="C151" s="40"/>
      <c r="D151" s="219" t="s">
        <v>273</v>
      </c>
      <c r="E151" s="40"/>
      <c r="F151" s="220" t="s">
        <v>583</v>
      </c>
      <c r="G151" s="40"/>
      <c r="H151" s="40"/>
      <c r="I151" s="221"/>
      <c r="J151" s="40"/>
      <c r="K151" s="40"/>
      <c r="L151" s="44"/>
      <c r="M151" s="222"/>
      <c r="N151" s="223"/>
      <c r="O151" s="84"/>
      <c r="P151" s="84"/>
      <c r="Q151" s="84"/>
      <c r="R151" s="84"/>
      <c r="S151" s="84"/>
      <c r="T151" s="85"/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T151" s="17" t="s">
        <v>273</v>
      </c>
      <c r="AU151" s="17" t="s">
        <v>76</v>
      </c>
    </row>
    <row r="152" s="12" customFormat="1">
      <c r="A152" s="12"/>
      <c r="B152" s="224"/>
      <c r="C152" s="225"/>
      <c r="D152" s="226" t="s">
        <v>275</v>
      </c>
      <c r="E152" s="227" t="s">
        <v>610</v>
      </c>
      <c r="F152" s="228" t="s">
        <v>1719</v>
      </c>
      <c r="G152" s="225"/>
      <c r="H152" s="229">
        <v>1.6000000000000001</v>
      </c>
      <c r="I152" s="230"/>
      <c r="J152" s="225"/>
      <c r="K152" s="225"/>
      <c r="L152" s="231"/>
      <c r="M152" s="236"/>
      <c r="N152" s="237"/>
      <c r="O152" s="237"/>
      <c r="P152" s="237"/>
      <c r="Q152" s="237"/>
      <c r="R152" s="237"/>
      <c r="S152" s="237"/>
      <c r="T152" s="238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T152" s="235" t="s">
        <v>275</v>
      </c>
      <c r="AU152" s="235" t="s">
        <v>76</v>
      </c>
      <c r="AV152" s="12" t="s">
        <v>78</v>
      </c>
      <c r="AW152" s="12" t="s">
        <v>31</v>
      </c>
      <c r="AX152" s="12" t="s">
        <v>76</v>
      </c>
      <c r="AY152" s="235" t="s">
        <v>266</v>
      </c>
    </row>
    <row r="153" s="2" customFormat="1" ht="24.15" customHeight="1">
      <c r="A153" s="38"/>
      <c r="B153" s="39"/>
      <c r="C153" s="206" t="s">
        <v>615</v>
      </c>
      <c r="D153" s="206" t="s">
        <v>267</v>
      </c>
      <c r="E153" s="207" t="s">
        <v>599</v>
      </c>
      <c r="F153" s="208" t="s">
        <v>600</v>
      </c>
      <c r="G153" s="209" t="s">
        <v>299</v>
      </c>
      <c r="H153" s="210">
        <v>450</v>
      </c>
      <c r="I153" s="211"/>
      <c r="J153" s="212">
        <f>ROUND(I153*H153,2)</f>
        <v>0</v>
      </c>
      <c r="K153" s="208" t="s">
        <v>271</v>
      </c>
      <c r="L153" s="44"/>
      <c r="M153" s="213" t="s">
        <v>19</v>
      </c>
      <c r="N153" s="214" t="s">
        <v>40</v>
      </c>
      <c r="O153" s="84"/>
      <c r="P153" s="215">
        <f>O153*H153</f>
        <v>0</v>
      </c>
      <c r="Q153" s="215">
        <v>0.00021000000000000001</v>
      </c>
      <c r="R153" s="215">
        <f>Q153*H153</f>
        <v>0.094500000000000001</v>
      </c>
      <c r="S153" s="215">
        <v>0</v>
      </c>
      <c r="T153" s="216">
        <f>S153*H153</f>
        <v>0</v>
      </c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R153" s="217" t="s">
        <v>265</v>
      </c>
      <c r="AT153" s="217" t="s">
        <v>267</v>
      </c>
      <c r="AU153" s="217" t="s">
        <v>76</v>
      </c>
      <c r="AY153" s="17" t="s">
        <v>266</v>
      </c>
      <c r="BE153" s="218">
        <f>IF(N153="základní",J153,0)</f>
        <v>0</v>
      </c>
      <c r="BF153" s="218">
        <f>IF(N153="snížená",J153,0)</f>
        <v>0</v>
      </c>
      <c r="BG153" s="218">
        <f>IF(N153="zákl. přenesená",J153,0)</f>
        <v>0</v>
      </c>
      <c r="BH153" s="218">
        <f>IF(N153="sníž. přenesená",J153,0)</f>
        <v>0</v>
      </c>
      <c r="BI153" s="218">
        <f>IF(N153="nulová",J153,0)</f>
        <v>0</v>
      </c>
      <c r="BJ153" s="17" t="s">
        <v>76</v>
      </c>
      <c r="BK153" s="218">
        <f>ROUND(I153*H153,2)</f>
        <v>0</v>
      </c>
      <c r="BL153" s="17" t="s">
        <v>265</v>
      </c>
      <c r="BM153" s="217" t="s">
        <v>1720</v>
      </c>
    </row>
    <row r="154" s="2" customFormat="1">
      <c r="A154" s="38"/>
      <c r="B154" s="39"/>
      <c r="C154" s="40"/>
      <c r="D154" s="219" t="s">
        <v>273</v>
      </c>
      <c r="E154" s="40"/>
      <c r="F154" s="220" t="s">
        <v>602</v>
      </c>
      <c r="G154" s="40"/>
      <c r="H154" s="40"/>
      <c r="I154" s="221"/>
      <c r="J154" s="40"/>
      <c r="K154" s="40"/>
      <c r="L154" s="44"/>
      <c r="M154" s="222"/>
      <c r="N154" s="223"/>
      <c r="O154" s="84"/>
      <c r="P154" s="84"/>
      <c r="Q154" s="84"/>
      <c r="R154" s="84"/>
      <c r="S154" s="84"/>
      <c r="T154" s="85"/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T154" s="17" t="s">
        <v>273</v>
      </c>
      <c r="AU154" s="17" t="s">
        <v>76</v>
      </c>
    </row>
    <row r="155" s="12" customFormat="1">
      <c r="A155" s="12"/>
      <c r="B155" s="224"/>
      <c r="C155" s="225"/>
      <c r="D155" s="226" t="s">
        <v>275</v>
      </c>
      <c r="E155" s="227" t="s">
        <v>620</v>
      </c>
      <c r="F155" s="228" t="s">
        <v>1721</v>
      </c>
      <c r="G155" s="225"/>
      <c r="H155" s="229">
        <v>450</v>
      </c>
      <c r="I155" s="230"/>
      <c r="J155" s="225"/>
      <c r="K155" s="225"/>
      <c r="L155" s="231"/>
      <c r="M155" s="236"/>
      <c r="N155" s="237"/>
      <c r="O155" s="237"/>
      <c r="P155" s="237"/>
      <c r="Q155" s="237"/>
      <c r="R155" s="237"/>
      <c r="S155" s="237"/>
      <c r="T155" s="238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T155" s="235" t="s">
        <v>275</v>
      </c>
      <c r="AU155" s="235" t="s">
        <v>76</v>
      </c>
      <c r="AV155" s="12" t="s">
        <v>78</v>
      </c>
      <c r="AW155" s="12" t="s">
        <v>31</v>
      </c>
      <c r="AX155" s="12" t="s">
        <v>76</v>
      </c>
      <c r="AY155" s="235" t="s">
        <v>266</v>
      </c>
    </row>
    <row r="156" s="2" customFormat="1" ht="24.15" customHeight="1">
      <c r="A156" s="38"/>
      <c r="B156" s="39"/>
      <c r="C156" s="206" t="s">
        <v>625</v>
      </c>
      <c r="D156" s="206" t="s">
        <v>267</v>
      </c>
      <c r="E156" s="207" t="s">
        <v>606</v>
      </c>
      <c r="F156" s="208" t="s">
        <v>607</v>
      </c>
      <c r="G156" s="209" t="s">
        <v>299</v>
      </c>
      <c r="H156" s="210">
        <v>450</v>
      </c>
      <c r="I156" s="211"/>
      <c r="J156" s="212">
        <f>ROUND(I156*H156,2)</f>
        <v>0</v>
      </c>
      <c r="K156" s="208" t="s">
        <v>271</v>
      </c>
      <c r="L156" s="44"/>
      <c r="M156" s="213" t="s">
        <v>19</v>
      </c>
      <c r="N156" s="214" t="s">
        <v>40</v>
      </c>
      <c r="O156" s="84"/>
      <c r="P156" s="215">
        <f>O156*H156</f>
        <v>0</v>
      </c>
      <c r="Q156" s="215">
        <v>0</v>
      </c>
      <c r="R156" s="215">
        <f>Q156*H156</f>
        <v>0</v>
      </c>
      <c r="S156" s="215">
        <v>0</v>
      </c>
      <c r="T156" s="216">
        <f>S156*H156</f>
        <v>0</v>
      </c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R156" s="217" t="s">
        <v>265</v>
      </c>
      <c r="AT156" s="217" t="s">
        <v>267</v>
      </c>
      <c r="AU156" s="217" t="s">
        <v>76</v>
      </c>
      <c r="AY156" s="17" t="s">
        <v>266</v>
      </c>
      <c r="BE156" s="218">
        <f>IF(N156="základní",J156,0)</f>
        <v>0</v>
      </c>
      <c r="BF156" s="218">
        <f>IF(N156="snížená",J156,0)</f>
        <v>0</v>
      </c>
      <c r="BG156" s="218">
        <f>IF(N156="zákl. přenesená",J156,0)</f>
        <v>0</v>
      </c>
      <c r="BH156" s="218">
        <f>IF(N156="sníž. přenesená",J156,0)</f>
        <v>0</v>
      </c>
      <c r="BI156" s="218">
        <f>IF(N156="nulová",J156,0)</f>
        <v>0</v>
      </c>
      <c r="BJ156" s="17" t="s">
        <v>76</v>
      </c>
      <c r="BK156" s="218">
        <f>ROUND(I156*H156,2)</f>
        <v>0</v>
      </c>
      <c r="BL156" s="17" t="s">
        <v>265</v>
      </c>
      <c r="BM156" s="217" t="s">
        <v>1722</v>
      </c>
    </row>
    <row r="157" s="2" customFormat="1">
      <c r="A157" s="38"/>
      <c r="B157" s="39"/>
      <c r="C157" s="40"/>
      <c r="D157" s="219" t="s">
        <v>273</v>
      </c>
      <c r="E157" s="40"/>
      <c r="F157" s="220" t="s">
        <v>609</v>
      </c>
      <c r="G157" s="40"/>
      <c r="H157" s="40"/>
      <c r="I157" s="221"/>
      <c r="J157" s="40"/>
      <c r="K157" s="40"/>
      <c r="L157" s="44"/>
      <c r="M157" s="222"/>
      <c r="N157" s="223"/>
      <c r="O157" s="84"/>
      <c r="P157" s="84"/>
      <c r="Q157" s="84"/>
      <c r="R157" s="84"/>
      <c r="S157" s="84"/>
      <c r="T157" s="85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T157" s="17" t="s">
        <v>273</v>
      </c>
      <c r="AU157" s="17" t="s">
        <v>76</v>
      </c>
    </row>
    <row r="158" s="12" customFormat="1">
      <c r="A158" s="12"/>
      <c r="B158" s="224"/>
      <c r="C158" s="225"/>
      <c r="D158" s="226" t="s">
        <v>275</v>
      </c>
      <c r="E158" s="227" t="s">
        <v>630</v>
      </c>
      <c r="F158" s="228" t="s">
        <v>1723</v>
      </c>
      <c r="G158" s="225"/>
      <c r="H158" s="229">
        <v>450</v>
      </c>
      <c r="I158" s="230"/>
      <c r="J158" s="225"/>
      <c r="K158" s="225"/>
      <c r="L158" s="231"/>
      <c r="M158" s="236"/>
      <c r="N158" s="237"/>
      <c r="O158" s="237"/>
      <c r="P158" s="237"/>
      <c r="Q158" s="237"/>
      <c r="R158" s="237"/>
      <c r="S158" s="237"/>
      <c r="T158" s="238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T158" s="235" t="s">
        <v>275</v>
      </c>
      <c r="AU158" s="235" t="s">
        <v>76</v>
      </c>
      <c r="AV158" s="12" t="s">
        <v>78</v>
      </c>
      <c r="AW158" s="12" t="s">
        <v>31</v>
      </c>
      <c r="AX158" s="12" t="s">
        <v>69</v>
      </c>
      <c r="AY158" s="235" t="s">
        <v>266</v>
      </c>
    </row>
    <row r="159" s="12" customFormat="1">
      <c r="A159" s="12"/>
      <c r="B159" s="224"/>
      <c r="C159" s="225"/>
      <c r="D159" s="226" t="s">
        <v>275</v>
      </c>
      <c r="E159" s="227" t="s">
        <v>1724</v>
      </c>
      <c r="F159" s="228" t="s">
        <v>1725</v>
      </c>
      <c r="G159" s="225"/>
      <c r="H159" s="229">
        <v>450</v>
      </c>
      <c r="I159" s="230"/>
      <c r="J159" s="225"/>
      <c r="K159" s="225"/>
      <c r="L159" s="231"/>
      <c r="M159" s="236"/>
      <c r="N159" s="237"/>
      <c r="O159" s="237"/>
      <c r="P159" s="237"/>
      <c r="Q159" s="237"/>
      <c r="R159" s="237"/>
      <c r="S159" s="237"/>
      <c r="T159" s="238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T159" s="235" t="s">
        <v>275</v>
      </c>
      <c r="AU159" s="235" t="s">
        <v>76</v>
      </c>
      <c r="AV159" s="12" t="s">
        <v>78</v>
      </c>
      <c r="AW159" s="12" t="s">
        <v>31</v>
      </c>
      <c r="AX159" s="12" t="s">
        <v>76</v>
      </c>
      <c r="AY159" s="235" t="s">
        <v>266</v>
      </c>
    </row>
    <row r="160" s="2" customFormat="1" ht="16.5" customHeight="1">
      <c r="A160" s="38"/>
      <c r="B160" s="39"/>
      <c r="C160" s="239" t="s">
        <v>7</v>
      </c>
      <c r="D160" s="239" t="s">
        <v>299</v>
      </c>
      <c r="E160" s="240" t="s">
        <v>616</v>
      </c>
      <c r="F160" s="241" t="s">
        <v>617</v>
      </c>
      <c r="G160" s="242" t="s">
        <v>293</v>
      </c>
      <c r="H160" s="243">
        <v>464.72000000000003</v>
      </c>
      <c r="I160" s="244"/>
      <c r="J160" s="245">
        <f>ROUND(I160*H160,2)</f>
        <v>0</v>
      </c>
      <c r="K160" s="241" t="s">
        <v>271</v>
      </c>
      <c r="L160" s="246"/>
      <c r="M160" s="247" t="s">
        <v>19</v>
      </c>
      <c r="N160" s="248" t="s">
        <v>40</v>
      </c>
      <c r="O160" s="84"/>
      <c r="P160" s="215">
        <f>O160*H160</f>
        <v>0</v>
      </c>
      <c r="Q160" s="215">
        <v>2.4289999999999998</v>
      </c>
      <c r="R160" s="215">
        <f>Q160*H160</f>
        <v>1128.8048799999999</v>
      </c>
      <c r="S160" s="215">
        <v>0</v>
      </c>
      <c r="T160" s="216">
        <f>S160*H160</f>
        <v>0</v>
      </c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R160" s="217" t="s">
        <v>303</v>
      </c>
      <c r="AT160" s="217" t="s">
        <v>299</v>
      </c>
      <c r="AU160" s="217" t="s">
        <v>76</v>
      </c>
      <c r="AY160" s="17" t="s">
        <v>266</v>
      </c>
      <c r="BE160" s="218">
        <f>IF(N160="základní",J160,0)</f>
        <v>0</v>
      </c>
      <c r="BF160" s="218">
        <f>IF(N160="snížená",J160,0)</f>
        <v>0</v>
      </c>
      <c r="BG160" s="218">
        <f>IF(N160="zákl. přenesená",J160,0)</f>
        <v>0</v>
      </c>
      <c r="BH160" s="218">
        <f>IF(N160="sníž. přenesená",J160,0)</f>
        <v>0</v>
      </c>
      <c r="BI160" s="218">
        <f>IF(N160="nulová",J160,0)</f>
        <v>0</v>
      </c>
      <c r="BJ160" s="17" t="s">
        <v>76</v>
      </c>
      <c r="BK160" s="218">
        <f>ROUND(I160*H160,2)</f>
        <v>0</v>
      </c>
      <c r="BL160" s="17" t="s">
        <v>265</v>
      </c>
      <c r="BM160" s="217" t="s">
        <v>1726</v>
      </c>
    </row>
    <row r="161" s="2" customFormat="1">
      <c r="A161" s="38"/>
      <c r="B161" s="39"/>
      <c r="C161" s="40"/>
      <c r="D161" s="219" t="s">
        <v>273</v>
      </c>
      <c r="E161" s="40"/>
      <c r="F161" s="220" t="s">
        <v>619</v>
      </c>
      <c r="G161" s="40"/>
      <c r="H161" s="40"/>
      <c r="I161" s="221"/>
      <c r="J161" s="40"/>
      <c r="K161" s="40"/>
      <c r="L161" s="44"/>
      <c r="M161" s="222"/>
      <c r="N161" s="223"/>
      <c r="O161" s="84"/>
      <c r="P161" s="84"/>
      <c r="Q161" s="84"/>
      <c r="R161" s="84"/>
      <c r="S161" s="84"/>
      <c r="T161" s="85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T161" s="17" t="s">
        <v>273</v>
      </c>
      <c r="AU161" s="17" t="s">
        <v>76</v>
      </c>
    </row>
    <row r="162" s="2" customFormat="1" ht="16.5" customHeight="1">
      <c r="A162" s="38"/>
      <c r="B162" s="39"/>
      <c r="C162" s="239" t="s">
        <v>642</v>
      </c>
      <c r="D162" s="239" t="s">
        <v>299</v>
      </c>
      <c r="E162" s="240" t="s">
        <v>1727</v>
      </c>
      <c r="F162" s="241" t="s">
        <v>1728</v>
      </c>
      <c r="G162" s="242" t="s">
        <v>299</v>
      </c>
      <c r="H162" s="243">
        <v>390</v>
      </c>
      <c r="I162" s="244"/>
      <c r="J162" s="245">
        <f>ROUND(I162*H162,2)</f>
        <v>0</v>
      </c>
      <c r="K162" s="241" t="s">
        <v>271</v>
      </c>
      <c r="L162" s="246"/>
      <c r="M162" s="247" t="s">
        <v>19</v>
      </c>
      <c r="N162" s="248" t="s">
        <v>40</v>
      </c>
      <c r="O162" s="84"/>
      <c r="P162" s="215">
        <f>O162*H162</f>
        <v>0</v>
      </c>
      <c r="Q162" s="215">
        <v>0.0041099999999999999</v>
      </c>
      <c r="R162" s="215">
        <f>Q162*H162</f>
        <v>1.6029</v>
      </c>
      <c r="S162" s="215">
        <v>0</v>
      </c>
      <c r="T162" s="216">
        <f>S162*H162</f>
        <v>0</v>
      </c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R162" s="217" t="s">
        <v>303</v>
      </c>
      <c r="AT162" s="217" t="s">
        <v>299</v>
      </c>
      <c r="AU162" s="217" t="s">
        <v>76</v>
      </c>
      <c r="AY162" s="17" t="s">
        <v>266</v>
      </c>
      <c r="BE162" s="218">
        <f>IF(N162="základní",J162,0)</f>
        <v>0</v>
      </c>
      <c r="BF162" s="218">
        <f>IF(N162="snížená",J162,0)</f>
        <v>0</v>
      </c>
      <c r="BG162" s="218">
        <f>IF(N162="zákl. přenesená",J162,0)</f>
        <v>0</v>
      </c>
      <c r="BH162" s="218">
        <f>IF(N162="sníž. přenesená",J162,0)</f>
        <v>0</v>
      </c>
      <c r="BI162" s="218">
        <f>IF(N162="nulová",J162,0)</f>
        <v>0</v>
      </c>
      <c r="BJ162" s="17" t="s">
        <v>76</v>
      </c>
      <c r="BK162" s="218">
        <f>ROUND(I162*H162,2)</f>
        <v>0</v>
      </c>
      <c r="BL162" s="17" t="s">
        <v>265</v>
      </c>
      <c r="BM162" s="217" t="s">
        <v>1729</v>
      </c>
    </row>
    <row r="163" s="2" customFormat="1">
      <c r="A163" s="38"/>
      <c r="B163" s="39"/>
      <c r="C163" s="40"/>
      <c r="D163" s="219" t="s">
        <v>273</v>
      </c>
      <c r="E163" s="40"/>
      <c r="F163" s="220" t="s">
        <v>1730</v>
      </c>
      <c r="G163" s="40"/>
      <c r="H163" s="40"/>
      <c r="I163" s="221"/>
      <c r="J163" s="40"/>
      <c r="K163" s="40"/>
      <c r="L163" s="44"/>
      <c r="M163" s="222"/>
      <c r="N163" s="223"/>
      <c r="O163" s="84"/>
      <c r="P163" s="84"/>
      <c r="Q163" s="84"/>
      <c r="R163" s="84"/>
      <c r="S163" s="84"/>
      <c r="T163" s="85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T163" s="17" t="s">
        <v>273</v>
      </c>
      <c r="AU163" s="17" t="s">
        <v>76</v>
      </c>
    </row>
    <row r="164" s="12" customFormat="1">
      <c r="A164" s="12"/>
      <c r="B164" s="224"/>
      <c r="C164" s="225"/>
      <c r="D164" s="226" t="s">
        <v>275</v>
      </c>
      <c r="E164" s="227" t="s">
        <v>648</v>
      </c>
      <c r="F164" s="228" t="s">
        <v>1731</v>
      </c>
      <c r="G164" s="225"/>
      <c r="H164" s="229">
        <v>390</v>
      </c>
      <c r="I164" s="230"/>
      <c r="J164" s="225"/>
      <c r="K164" s="225"/>
      <c r="L164" s="231"/>
      <c r="M164" s="236"/>
      <c r="N164" s="237"/>
      <c r="O164" s="237"/>
      <c r="P164" s="237"/>
      <c r="Q164" s="237"/>
      <c r="R164" s="237"/>
      <c r="S164" s="237"/>
      <c r="T164" s="238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T164" s="235" t="s">
        <v>275</v>
      </c>
      <c r="AU164" s="235" t="s">
        <v>76</v>
      </c>
      <c r="AV164" s="12" t="s">
        <v>78</v>
      </c>
      <c r="AW164" s="12" t="s">
        <v>31</v>
      </c>
      <c r="AX164" s="12" t="s">
        <v>76</v>
      </c>
      <c r="AY164" s="235" t="s">
        <v>266</v>
      </c>
    </row>
    <row r="165" s="2" customFormat="1" ht="16.5" customHeight="1">
      <c r="A165" s="38"/>
      <c r="B165" s="39"/>
      <c r="C165" s="206" t="s">
        <v>652</v>
      </c>
      <c r="D165" s="206" t="s">
        <v>267</v>
      </c>
      <c r="E165" s="207" t="s">
        <v>626</v>
      </c>
      <c r="F165" s="208" t="s">
        <v>627</v>
      </c>
      <c r="G165" s="209" t="s">
        <v>302</v>
      </c>
      <c r="H165" s="210">
        <v>51.119</v>
      </c>
      <c r="I165" s="211"/>
      <c r="J165" s="212">
        <f>ROUND(I165*H165,2)</f>
        <v>0</v>
      </c>
      <c r="K165" s="208" t="s">
        <v>271</v>
      </c>
      <c r="L165" s="44"/>
      <c r="M165" s="213" t="s">
        <v>19</v>
      </c>
      <c r="N165" s="214" t="s">
        <v>40</v>
      </c>
      <c r="O165" s="84"/>
      <c r="P165" s="215">
        <f>O165*H165</f>
        <v>0</v>
      </c>
      <c r="Q165" s="215">
        <v>1.11381</v>
      </c>
      <c r="R165" s="215">
        <f>Q165*H165</f>
        <v>56.936853389999996</v>
      </c>
      <c r="S165" s="215">
        <v>0</v>
      </c>
      <c r="T165" s="216">
        <f>S165*H165</f>
        <v>0</v>
      </c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R165" s="217" t="s">
        <v>265</v>
      </c>
      <c r="AT165" s="217" t="s">
        <v>267</v>
      </c>
      <c r="AU165" s="217" t="s">
        <v>76</v>
      </c>
      <c r="AY165" s="17" t="s">
        <v>266</v>
      </c>
      <c r="BE165" s="218">
        <f>IF(N165="základní",J165,0)</f>
        <v>0</v>
      </c>
      <c r="BF165" s="218">
        <f>IF(N165="snížená",J165,0)</f>
        <v>0</v>
      </c>
      <c r="BG165" s="218">
        <f>IF(N165="zákl. přenesená",J165,0)</f>
        <v>0</v>
      </c>
      <c r="BH165" s="218">
        <f>IF(N165="sníž. přenesená",J165,0)</f>
        <v>0</v>
      </c>
      <c r="BI165" s="218">
        <f>IF(N165="nulová",J165,0)</f>
        <v>0</v>
      </c>
      <c r="BJ165" s="17" t="s">
        <v>76</v>
      </c>
      <c r="BK165" s="218">
        <f>ROUND(I165*H165,2)</f>
        <v>0</v>
      </c>
      <c r="BL165" s="17" t="s">
        <v>265</v>
      </c>
      <c r="BM165" s="217" t="s">
        <v>1732</v>
      </c>
    </row>
    <row r="166" s="2" customFormat="1">
      <c r="A166" s="38"/>
      <c r="B166" s="39"/>
      <c r="C166" s="40"/>
      <c r="D166" s="219" t="s">
        <v>273</v>
      </c>
      <c r="E166" s="40"/>
      <c r="F166" s="220" t="s">
        <v>629</v>
      </c>
      <c r="G166" s="40"/>
      <c r="H166" s="40"/>
      <c r="I166" s="221"/>
      <c r="J166" s="40"/>
      <c r="K166" s="40"/>
      <c r="L166" s="44"/>
      <c r="M166" s="222"/>
      <c r="N166" s="223"/>
      <c r="O166" s="84"/>
      <c r="P166" s="84"/>
      <c r="Q166" s="84"/>
      <c r="R166" s="84"/>
      <c r="S166" s="84"/>
      <c r="T166" s="85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T166" s="17" t="s">
        <v>273</v>
      </c>
      <c r="AU166" s="17" t="s">
        <v>76</v>
      </c>
    </row>
    <row r="167" s="12" customFormat="1">
      <c r="A167" s="12"/>
      <c r="B167" s="224"/>
      <c r="C167" s="225"/>
      <c r="D167" s="226" t="s">
        <v>275</v>
      </c>
      <c r="E167" s="227" t="s">
        <v>657</v>
      </c>
      <c r="F167" s="228" t="s">
        <v>1733</v>
      </c>
      <c r="G167" s="225"/>
      <c r="H167" s="229">
        <v>51.119</v>
      </c>
      <c r="I167" s="230"/>
      <c r="J167" s="225"/>
      <c r="K167" s="225"/>
      <c r="L167" s="231"/>
      <c r="M167" s="236"/>
      <c r="N167" s="237"/>
      <c r="O167" s="237"/>
      <c r="P167" s="237"/>
      <c r="Q167" s="237"/>
      <c r="R167" s="237"/>
      <c r="S167" s="237"/>
      <c r="T167" s="238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T167" s="235" t="s">
        <v>275</v>
      </c>
      <c r="AU167" s="235" t="s">
        <v>76</v>
      </c>
      <c r="AV167" s="12" t="s">
        <v>78</v>
      </c>
      <c r="AW167" s="12" t="s">
        <v>31</v>
      </c>
      <c r="AX167" s="12" t="s">
        <v>76</v>
      </c>
      <c r="AY167" s="235" t="s">
        <v>266</v>
      </c>
    </row>
    <row r="168" s="2" customFormat="1" ht="21.75" customHeight="1">
      <c r="A168" s="38"/>
      <c r="B168" s="39"/>
      <c r="C168" s="206" t="s">
        <v>407</v>
      </c>
      <c r="D168" s="206" t="s">
        <v>267</v>
      </c>
      <c r="E168" s="207" t="s">
        <v>632</v>
      </c>
      <c r="F168" s="208" t="s">
        <v>633</v>
      </c>
      <c r="G168" s="209" t="s">
        <v>299</v>
      </c>
      <c r="H168" s="210">
        <v>37.5</v>
      </c>
      <c r="I168" s="211"/>
      <c r="J168" s="212">
        <f>ROUND(I168*H168,2)</f>
        <v>0</v>
      </c>
      <c r="K168" s="208" t="s">
        <v>271</v>
      </c>
      <c r="L168" s="44"/>
      <c r="M168" s="213" t="s">
        <v>19</v>
      </c>
      <c r="N168" s="214" t="s">
        <v>40</v>
      </c>
      <c r="O168" s="84"/>
      <c r="P168" s="215">
        <f>O168*H168</f>
        <v>0</v>
      </c>
      <c r="Q168" s="215">
        <v>0</v>
      </c>
      <c r="R168" s="215">
        <f>Q168*H168</f>
        <v>0</v>
      </c>
      <c r="S168" s="215">
        <v>1.6990000000000001</v>
      </c>
      <c r="T168" s="216">
        <f>S168*H168</f>
        <v>63.712500000000006</v>
      </c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R168" s="217" t="s">
        <v>265</v>
      </c>
      <c r="AT168" s="217" t="s">
        <v>267</v>
      </c>
      <c r="AU168" s="217" t="s">
        <v>76</v>
      </c>
      <c r="AY168" s="17" t="s">
        <v>266</v>
      </c>
      <c r="BE168" s="218">
        <f>IF(N168="základní",J168,0)</f>
        <v>0</v>
      </c>
      <c r="BF168" s="218">
        <f>IF(N168="snížená",J168,0)</f>
        <v>0</v>
      </c>
      <c r="BG168" s="218">
        <f>IF(N168="zákl. přenesená",J168,0)</f>
        <v>0</v>
      </c>
      <c r="BH168" s="218">
        <f>IF(N168="sníž. přenesená",J168,0)</f>
        <v>0</v>
      </c>
      <c r="BI168" s="218">
        <f>IF(N168="nulová",J168,0)</f>
        <v>0</v>
      </c>
      <c r="BJ168" s="17" t="s">
        <v>76</v>
      </c>
      <c r="BK168" s="218">
        <f>ROUND(I168*H168,2)</f>
        <v>0</v>
      </c>
      <c r="BL168" s="17" t="s">
        <v>265</v>
      </c>
      <c r="BM168" s="217" t="s">
        <v>1734</v>
      </c>
    </row>
    <row r="169" s="2" customFormat="1">
      <c r="A169" s="38"/>
      <c r="B169" s="39"/>
      <c r="C169" s="40"/>
      <c r="D169" s="219" t="s">
        <v>273</v>
      </c>
      <c r="E169" s="40"/>
      <c r="F169" s="220" t="s">
        <v>635</v>
      </c>
      <c r="G169" s="40"/>
      <c r="H169" s="40"/>
      <c r="I169" s="221"/>
      <c r="J169" s="40"/>
      <c r="K169" s="40"/>
      <c r="L169" s="44"/>
      <c r="M169" s="222"/>
      <c r="N169" s="223"/>
      <c r="O169" s="84"/>
      <c r="P169" s="84"/>
      <c r="Q169" s="84"/>
      <c r="R169" s="84"/>
      <c r="S169" s="84"/>
      <c r="T169" s="85"/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T169" s="17" t="s">
        <v>273</v>
      </c>
      <c r="AU169" s="17" t="s">
        <v>76</v>
      </c>
    </row>
    <row r="170" s="13" customFormat="1">
      <c r="A170" s="13"/>
      <c r="B170" s="251"/>
      <c r="C170" s="252"/>
      <c r="D170" s="226" t="s">
        <v>275</v>
      </c>
      <c r="E170" s="253" t="s">
        <v>19</v>
      </c>
      <c r="F170" s="254" t="s">
        <v>636</v>
      </c>
      <c r="G170" s="252"/>
      <c r="H170" s="253" t="s">
        <v>19</v>
      </c>
      <c r="I170" s="255"/>
      <c r="J170" s="252"/>
      <c r="K170" s="252"/>
      <c r="L170" s="256"/>
      <c r="M170" s="257"/>
      <c r="N170" s="258"/>
      <c r="O170" s="258"/>
      <c r="P170" s="258"/>
      <c r="Q170" s="258"/>
      <c r="R170" s="258"/>
      <c r="S170" s="258"/>
      <c r="T170" s="259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60" t="s">
        <v>275</v>
      </c>
      <c r="AU170" s="260" t="s">
        <v>76</v>
      </c>
      <c r="AV170" s="13" t="s">
        <v>76</v>
      </c>
      <c r="AW170" s="13" t="s">
        <v>31</v>
      </c>
      <c r="AX170" s="13" t="s">
        <v>69</v>
      </c>
      <c r="AY170" s="260" t="s">
        <v>266</v>
      </c>
    </row>
    <row r="171" s="12" customFormat="1">
      <c r="A171" s="12"/>
      <c r="B171" s="224"/>
      <c r="C171" s="225"/>
      <c r="D171" s="226" t="s">
        <v>275</v>
      </c>
      <c r="E171" s="227" t="s">
        <v>663</v>
      </c>
      <c r="F171" s="228" t="s">
        <v>1735</v>
      </c>
      <c r="G171" s="225"/>
      <c r="H171" s="229">
        <v>37.5</v>
      </c>
      <c r="I171" s="230"/>
      <c r="J171" s="225"/>
      <c r="K171" s="225"/>
      <c r="L171" s="231"/>
      <c r="M171" s="236"/>
      <c r="N171" s="237"/>
      <c r="O171" s="237"/>
      <c r="P171" s="237"/>
      <c r="Q171" s="237"/>
      <c r="R171" s="237"/>
      <c r="S171" s="237"/>
      <c r="T171" s="238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T171" s="235" t="s">
        <v>275</v>
      </c>
      <c r="AU171" s="235" t="s">
        <v>76</v>
      </c>
      <c r="AV171" s="12" t="s">
        <v>78</v>
      </c>
      <c r="AW171" s="12" t="s">
        <v>31</v>
      </c>
      <c r="AX171" s="12" t="s">
        <v>69</v>
      </c>
      <c r="AY171" s="235" t="s">
        <v>266</v>
      </c>
    </row>
    <row r="172" s="12" customFormat="1">
      <c r="A172" s="12"/>
      <c r="B172" s="224"/>
      <c r="C172" s="225"/>
      <c r="D172" s="226" t="s">
        <v>275</v>
      </c>
      <c r="E172" s="227" t="s">
        <v>1736</v>
      </c>
      <c r="F172" s="228" t="s">
        <v>1737</v>
      </c>
      <c r="G172" s="225"/>
      <c r="H172" s="229">
        <v>37.5</v>
      </c>
      <c r="I172" s="230"/>
      <c r="J172" s="225"/>
      <c r="K172" s="225"/>
      <c r="L172" s="231"/>
      <c r="M172" s="236"/>
      <c r="N172" s="237"/>
      <c r="O172" s="237"/>
      <c r="P172" s="237"/>
      <c r="Q172" s="237"/>
      <c r="R172" s="237"/>
      <c r="S172" s="237"/>
      <c r="T172" s="238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T172" s="235" t="s">
        <v>275</v>
      </c>
      <c r="AU172" s="235" t="s">
        <v>76</v>
      </c>
      <c r="AV172" s="12" t="s">
        <v>78</v>
      </c>
      <c r="AW172" s="12" t="s">
        <v>31</v>
      </c>
      <c r="AX172" s="12" t="s">
        <v>76</v>
      </c>
      <c r="AY172" s="235" t="s">
        <v>266</v>
      </c>
    </row>
    <row r="173" s="2" customFormat="1" ht="16.5" customHeight="1">
      <c r="A173" s="38"/>
      <c r="B173" s="39"/>
      <c r="C173" s="206" t="s">
        <v>665</v>
      </c>
      <c r="D173" s="206" t="s">
        <v>267</v>
      </c>
      <c r="E173" s="207" t="s">
        <v>1738</v>
      </c>
      <c r="F173" s="208" t="s">
        <v>1739</v>
      </c>
      <c r="G173" s="209" t="s">
        <v>302</v>
      </c>
      <c r="H173" s="210">
        <v>8.1780000000000008</v>
      </c>
      <c r="I173" s="211"/>
      <c r="J173" s="212">
        <f>ROUND(I173*H173,2)</f>
        <v>0</v>
      </c>
      <c r="K173" s="208" t="s">
        <v>271</v>
      </c>
      <c r="L173" s="44"/>
      <c r="M173" s="213" t="s">
        <v>19</v>
      </c>
      <c r="N173" s="214" t="s">
        <v>40</v>
      </c>
      <c r="O173" s="84"/>
      <c r="P173" s="215">
        <f>O173*H173</f>
        <v>0</v>
      </c>
      <c r="Q173" s="215">
        <v>1.0597399999999999</v>
      </c>
      <c r="R173" s="215">
        <f>Q173*H173</f>
        <v>8.6665537199999996</v>
      </c>
      <c r="S173" s="215">
        <v>0</v>
      </c>
      <c r="T173" s="216">
        <f>S173*H173</f>
        <v>0</v>
      </c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R173" s="217" t="s">
        <v>265</v>
      </c>
      <c r="AT173" s="217" t="s">
        <v>267</v>
      </c>
      <c r="AU173" s="217" t="s">
        <v>76</v>
      </c>
      <c r="AY173" s="17" t="s">
        <v>266</v>
      </c>
      <c r="BE173" s="218">
        <f>IF(N173="základní",J173,0)</f>
        <v>0</v>
      </c>
      <c r="BF173" s="218">
        <f>IF(N173="snížená",J173,0)</f>
        <v>0</v>
      </c>
      <c r="BG173" s="218">
        <f>IF(N173="zákl. přenesená",J173,0)</f>
        <v>0</v>
      </c>
      <c r="BH173" s="218">
        <f>IF(N173="sníž. přenesená",J173,0)</f>
        <v>0</v>
      </c>
      <c r="BI173" s="218">
        <f>IF(N173="nulová",J173,0)</f>
        <v>0</v>
      </c>
      <c r="BJ173" s="17" t="s">
        <v>76</v>
      </c>
      <c r="BK173" s="218">
        <f>ROUND(I173*H173,2)</f>
        <v>0</v>
      </c>
      <c r="BL173" s="17" t="s">
        <v>265</v>
      </c>
      <c r="BM173" s="217" t="s">
        <v>1740</v>
      </c>
    </row>
    <row r="174" s="2" customFormat="1">
      <c r="A174" s="38"/>
      <c r="B174" s="39"/>
      <c r="C174" s="40"/>
      <c r="D174" s="219" t="s">
        <v>273</v>
      </c>
      <c r="E174" s="40"/>
      <c r="F174" s="220" t="s">
        <v>1741</v>
      </c>
      <c r="G174" s="40"/>
      <c r="H174" s="40"/>
      <c r="I174" s="221"/>
      <c r="J174" s="40"/>
      <c r="K174" s="40"/>
      <c r="L174" s="44"/>
      <c r="M174" s="222"/>
      <c r="N174" s="223"/>
      <c r="O174" s="84"/>
      <c r="P174" s="84"/>
      <c r="Q174" s="84"/>
      <c r="R174" s="84"/>
      <c r="S174" s="84"/>
      <c r="T174" s="85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T174" s="17" t="s">
        <v>273</v>
      </c>
      <c r="AU174" s="17" t="s">
        <v>76</v>
      </c>
    </row>
    <row r="175" s="12" customFormat="1">
      <c r="A175" s="12"/>
      <c r="B175" s="224"/>
      <c r="C175" s="225"/>
      <c r="D175" s="226" t="s">
        <v>275</v>
      </c>
      <c r="E175" s="227" t="s">
        <v>1641</v>
      </c>
      <c r="F175" s="228" t="s">
        <v>1742</v>
      </c>
      <c r="G175" s="225"/>
      <c r="H175" s="229">
        <v>8.1780000000000008</v>
      </c>
      <c r="I175" s="230"/>
      <c r="J175" s="225"/>
      <c r="K175" s="225"/>
      <c r="L175" s="231"/>
      <c r="M175" s="236"/>
      <c r="N175" s="237"/>
      <c r="O175" s="237"/>
      <c r="P175" s="237"/>
      <c r="Q175" s="237"/>
      <c r="R175" s="237"/>
      <c r="S175" s="237"/>
      <c r="T175" s="238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T175" s="235" t="s">
        <v>275</v>
      </c>
      <c r="AU175" s="235" t="s">
        <v>76</v>
      </c>
      <c r="AV175" s="12" t="s">
        <v>78</v>
      </c>
      <c r="AW175" s="12" t="s">
        <v>31</v>
      </c>
      <c r="AX175" s="12" t="s">
        <v>76</v>
      </c>
      <c r="AY175" s="235" t="s">
        <v>266</v>
      </c>
    </row>
    <row r="176" s="2" customFormat="1" ht="24.15" customHeight="1">
      <c r="A176" s="38"/>
      <c r="B176" s="39"/>
      <c r="C176" s="206" t="s">
        <v>670</v>
      </c>
      <c r="D176" s="206" t="s">
        <v>267</v>
      </c>
      <c r="E176" s="207" t="s">
        <v>678</v>
      </c>
      <c r="F176" s="208" t="s">
        <v>679</v>
      </c>
      <c r="G176" s="209" t="s">
        <v>293</v>
      </c>
      <c r="H176" s="210">
        <v>366.197</v>
      </c>
      <c r="I176" s="211"/>
      <c r="J176" s="212">
        <f>ROUND(I176*H176,2)</f>
        <v>0</v>
      </c>
      <c r="K176" s="208" t="s">
        <v>271</v>
      </c>
      <c r="L176" s="44"/>
      <c r="M176" s="213" t="s">
        <v>19</v>
      </c>
      <c r="N176" s="214" t="s">
        <v>40</v>
      </c>
      <c r="O176" s="84"/>
      <c r="P176" s="215">
        <f>O176*H176</f>
        <v>0</v>
      </c>
      <c r="Q176" s="215">
        <v>0</v>
      </c>
      <c r="R176" s="215">
        <f>Q176*H176</f>
        <v>0</v>
      </c>
      <c r="S176" s="215">
        <v>0</v>
      </c>
      <c r="T176" s="216">
        <f>S176*H176</f>
        <v>0</v>
      </c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R176" s="217" t="s">
        <v>265</v>
      </c>
      <c r="AT176" s="217" t="s">
        <v>267</v>
      </c>
      <c r="AU176" s="217" t="s">
        <v>76</v>
      </c>
      <c r="AY176" s="17" t="s">
        <v>266</v>
      </c>
      <c r="BE176" s="218">
        <f>IF(N176="základní",J176,0)</f>
        <v>0</v>
      </c>
      <c r="BF176" s="218">
        <f>IF(N176="snížená",J176,0)</f>
        <v>0</v>
      </c>
      <c r="BG176" s="218">
        <f>IF(N176="zákl. přenesená",J176,0)</f>
        <v>0</v>
      </c>
      <c r="BH176" s="218">
        <f>IF(N176="sníž. přenesená",J176,0)</f>
        <v>0</v>
      </c>
      <c r="BI176" s="218">
        <f>IF(N176="nulová",J176,0)</f>
        <v>0</v>
      </c>
      <c r="BJ176" s="17" t="s">
        <v>76</v>
      </c>
      <c r="BK176" s="218">
        <f>ROUND(I176*H176,2)</f>
        <v>0</v>
      </c>
      <c r="BL176" s="17" t="s">
        <v>265</v>
      </c>
      <c r="BM176" s="217" t="s">
        <v>1743</v>
      </c>
    </row>
    <row r="177" s="2" customFormat="1">
      <c r="A177" s="38"/>
      <c r="B177" s="39"/>
      <c r="C177" s="40"/>
      <c r="D177" s="219" t="s">
        <v>273</v>
      </c>
      <c r="E177" s="40"/>
      <c r="F177" s="220" t="s">
        <v>681</v>
      </c>
      <c r="G177" s="40"/>
      <c r="H177" s="40"/>
      <c r="I177" s="221"/>
      <c r="J177" s="40"/>
      <c r="K177" s="40"/>
      <c r="L177" s="44"/>
      <c r="M177" s="222"/>
      <c r="N177" s="223"/>
      <c r="O177" s="84"/>
      <c r="P177" s="84"/>
      <c r="Q177" s="84"/>
      <c r="R177" s="84"/>
      <c r="S177" s="84"/>
      <c r="T177" s="85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T177" s="17" t="s">
        <v>273</v>
      </c>
      <c r="AU177" s="17" t="s">
        <v>76</v>
      </c>
    </row>
    <row r="178" s="12" customFormat="1">
      <c r="A178" s="12"/>
      <c r="B178" s="224"/>
      <c r="C178" s="225"/>
      <c r="D178" s="226" t="s">
        <v>275</v>
      </c>
      <c r="E178" s="227" t="s">
        <v>675</v>
      </c>
      <c r="F178" s="228" t="s">
        <v>1744</v>
      </c>
      <c r="G178" s="225"/>
      <c r="H178" s="229">
        <v>366.197</v>
      </c>
      <c r="I178" s="230"/>
      <c r="J178" s="225"/>
      <c r="K178" s="225"/>
      <c r="L178" s="231"/>
      <c r="M178" s="236"/>
      <c r="N178" s="237"/>
      <c r="O178" s="237"/>
      <c r="P178" s="237"/>
      <c r="Q178" s="237"/>
      <c r="R178" s="237"/>
      <c r="S178" s="237"/>
      <c r="T178" s="238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T178" s="235" t="s">
        <v>275</v>
      </c>
      <c r="AU178" s="235" t="s">
        <v>76</v>
      </c>
      <c r="AV178" s="12" t="s">
        <v>78</v>
      </c>
      <c r="AW178" s="12" t="s">
        <v>31</v>
      </c>
      <c r="AX178" s="12" t="s">
        <v>76</v>
      </c>
      <c r="AY178" s="235" t="s">
        <v>266</v>
      </c>
    </row>
    <row r="179" s="2" customFormat="1" ht="16.5" customHeight="1">
      <c r="A179" s="38"/>
      <c r="B179" s="39"/>
      <c r="C179" s="206" t="s">
        <v>677</v>
      </c>
      <c r="D179" s="206" t="s">
        <v>267</v>
      </c>
      <c r="E179" s="207" t="s">
        <v>684</v>
      </c>
      <c r="F179" s="208" t="s">
        <v>685</v>
      </c>
      <c r="G179" s="209" t="s">
        <v>391</v>
      </c>
      <c r="H179" s="210">
        <v>247.732</v>
      </c>
      <c r="I179" s="211"/>
      <c r="J179" s="212">
        <f>ROUND(I179*H179,2)</f>
        <v>0</v>
      </c>
      <c r="K179" s="208" t="s">
        <v>271</v>
      </c>
      <c r="L179" s="44"/>
      <c r="M179" s="213" t="s">
        <v>19</v>
      </c>
      <c r="N179" s="214" t="s">
        <v>40</v>
      </c>
      <c r="O179" s="84"/>
      <c r="P179" s="215">
        <f>O179*H179</f>
        <v>0</v>
      </c>
      <c r="Q179" s="215">
        <v>0.0014400000000000001</v>
      </c>
      <c r="R179" s="215">
        <f>Q179*H179</f>
        <v>0.35673408000000001</v>
      </c>
      <c r="S179" s="215">
        <v>0</v>
      </c>
      <c r="T179" s="216">
        <f>S179*H179</f>
        <v>0</v>
      </c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R179" s="217" t="s">
        <v>265</v>
      </c>
      <c r="AT179" s="217" t="s">
        <v>267</v>
      </c>
      <c r="AU179" s="217" t="s">
        <v>76</v>
      </c>
      <c r="AY179" s="17" t="s">
        <v>266</v>
      </c>
      <c r="BE179" s="218">
        <f>IF(N179="základní",J179,0)</f>
        <v>0</v>
      </c>
      <c r="BF179" s="218">
        <f>IF(N179="snížená",J179,0)</f>
        <v>0</v>
      </c>
      <c r="BG179" s="218">
        <f>IF(N179="zákl. přenesená",J179,0)</f>
        <v>0</v>
      </c>
      <c r="BH179" s="218">
        <f>IF(N179="sníž. přenesená",J179,0)</f>
        <v>0</v>
      </c>
      <c r="BI179" s="218">
        <f>IF(N179="nulová",J179,0)</f>
        <v>0</v>
      </c>
      <c r="BJ179" s="17" t="s">
        <v>76</v>
      </c>
      <c r="BK179" s="218">
        <f>ROUND(I179*H179,2)</f>
        <v>0</v>
      </c>
      <c r="BL179" s="17" t="s">
        <v>265</v>
      </c>
      <c r="BM179" s="217" t="s">
        <v>1745</v>
      </c>
    </row>
    <row r="180" s="2" customFormat="1">
      <c r="A180" s="38"/>
      <c r="B180" s="39"/>
      <c r="C180" s="40"/>
      <c r="D180" s="219" t="s">
        <v>273</v>
      </c>
      <c r="E180" s="40"/>
      <c r="F180" s="220" t="s">
        <v>687</v>
      </c>
      <c r="G180" s="40"/>
      <c r="H180" s="40"/>
      <c r="I180" s="221"/>
      <c r="J180" s="40"/>
      <c r="K180" s="40"/>
      <c r="L180" s="44"/>
      <c r="M180" s="222"/>
      <c r="N180" s="223"/>
      <c r="O180" s="84"/>
      <c r="P180" s="84"/>
      <c r="Q180" s="84"/>
      <c r="R180" s="84"/>
      <c r="S180" s="84"/>
      <c r="T180" s="85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T180" s="17" t="s">
        <v>273</v>
      </c>
      <c r="AU180" s="17" t="s">
        <v>76</v>
      </c>
    </row>
    <row r="181" s="12" customFormat="1">
      <c r="A181" s="12"/>
      <c r="B181" s="224"/>
      <c r="C181" s="225"/>
      <c r="D181" s="226" t="s">
        <v>275</v>
      </c>
      <c r="E181" s="227" t="s">
        <v>408</v>
      </c>
      <c r="F181" s="228" t="s">
        <v>1746</v>
      </c>
      <c r="G181" s="225"/>
      <c r="H181" s="229">
        <v>247.732</v>
      </c>
      <c r="I181" s="230"/>
      <c r="J181" s="225"/>
      <c r="K181" s="225"/>
      <c r="L181" s="231"/>
      <c r="M181" s="236"/>
      <c r="N181" s="237"/>
      <c r="O181" s="237"/>
      <c r="P181" s="237"/>
      <c r="Q181" s="237"/>
      <c r="R181" s="237"/>
      <c r="S181" s="237"/>
      <c r="T181" s="238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T181" s="235" t="s">
        <v>275</v>
      </c>
      <c r="AU181" s="235" t="s">
        <v>76</v>
      </c>
      <c r="AV181" s="12" t="s">
        <v>78</v>
      </c>
      <c r="AW181" s="12" t="s">
        <v>31</v>
      </c>
      <c r="AX181" s="12" t="s">
        <v>76</v>
      </c>
      <c r="AY181" s="235" t="s">
        <v>266</v>
      </c>
    </row>
    <row r="182" s="2" customFormat="1" ht="16.5" customHeight="1">
      <c r="A182" s="38"/>
      <c r="B182" s="39"/>
      <c r="C182" s="206" t="s">
        <v>683</v>
      </c>
      <c r="D182" s="206" t="s">
        <v>267</v>
      </c>
      <c r="E182" s="207" t="s">
        <v>693</v>
      </c>
      <c r="F182" s="208" t="s">
        <v>694</v>
      </c>
      <c r="G182" s="209" t="s">
        <v>391</v>
      </c>
      <c r="H182" s="210">
        <v>247.732</v>
      </c>
      <c r="I182" s="211"/>
      <c r="J182" s="212">
        <f>ROUND(I182*H182,2)</f>
        <v>0</v>
      </c>
      <c r="K182" s="208" t="s">
        <v>271</v>
      </c>
      <c r="L182" s="44"/>
      <c r="M182" s="213" t="s">
        <v>19</v>
      </c>
      <c r="N182" s="214" t="s">
        <v>40</v>
      </c>
      <c r="O182" s="84"/>
      <c r="P182" s="215">
        <f>O182*H182</f>
        <v>0</v>
      </c>
      <c r="Q182" s="215">
        <v>4.0000000000000003E-05</v>
      </c>
      <c r="R182" s="215">
        <f>Q182*H182</f>
        <v>0.0099092800000000012</v>
      </c>
      <c r="S182" s="215">
        <v>0</v>
      </c>
      <c r="T182" s="216">
        <f>S182*H182</f>
        <v>0</v>
      </c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R182" s="217" t="s">
        <v>265</v>
      </c>
      <c r="AT182" s="217" t="s">
        <v>267</v>
      </c>
      <c r="AU182" s="217" t="s">
        <v>76</v>
      </c>
      <c r="AY182" s="17" t="s">
        <v>266</v>
      </c>
      <c r="BE182" s="218">
        <f>IF(N182="základní",J182,0)</f>
        <v>0</v>
      </c>
      <c r="BF182" s="218">
        <f>IF(N182="snížená",J182,0)</f>
        <v>0</v>
      </c>
      <c r="BG182" s="218">
        <f>IF(N182="zákl. přenesená",J182,0)</f>
        <v>0</v>
      </c>
      <c r="BH182" s="218">
        <f>IF(N182="sníž. přenesená",J182,0)</f>
        <v>0</v>
      </c>
      <c r="BI182" s="218">
        <f>IF(N182="nulová",J182,0)</f>
        <v>0</v>
      </c>
      <c r="BJ182" s="17" t="s">
        <v>76</v>
      </c>
      <c r="BK182" s="218">
        <f>ROUND(I182*H182,2)</f>
        <v>0</v>
      </c>
      <c r="BL182" s="17" t="s">
        <v>265</v>
      </c>
      <c r="BM182" s="217" t="s">
        <v>1747</v>
      </c>
    </row>
    <row r="183" s="2" customFormat="1">
      <c r="A183" s="38"/>
      <c r="B183" s="39"/>
      <c r="C183" s="40"/>
      <c r="D183" s="219" t="s">
        <v>273</v>
      </c>
      <c r="E183" s="40"/>
      <c r="F183" s="220" t="s">
        <v>696</v>
      </c>
      <c r="G183" s="40"/>
      <c r="H183" s="40"/>
      <c r="I183" s="221"/>
      <c r="J183" s="40"/>
      <c r="K183" s="40"/>
      <c r="L183" s="44"/>
      <c r="M183" s="222"/>
      <c r="N183" s="223"/>
      <c r="O183" s="84"/>
      <c r="P183" s="84"/>
      <c r="Q183" s="84"/>
      <c r="R183" s="84"/>
      <c r="S183" s="84"/>
      <c r="T183" s="85"/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T183" s="17" t="s">
        <v>273</v>
      </c>
      <c r="AU183" s="17" t="s">
        <v>76</v>
      </c>
    </row>
    <row r="184" s="2" customFormat="1" ht="21.75" customHeight="1">
      <c r="A184" s="38"/>
      <c r="B184" s="39"/>
      <c r="C184" s="206" t="s">
        <v>692</v>
      </c>
      <c r="D184" s="206" t="s">
        <v>267</v>
      </c>
      <c r="E184" s="207" t="s">
        <v>698</v>
      </c>
      <c r="F184" s="208" t="s">
        <v>699</v>
      </c>
      <c r="G184" s="209" t="s">
        <v>302</v>
      </c>
      <c r="H184" s="210">
        <v>29.295999999999999</v>
      </c>
      <c r="I184" s="211"/>
      <c r="J184" s="212">
        <f>ROUND(I184*H184,2)</f>
        <v>0</v>
      </c>
      <c r="K184" s="208" t="s">
        <v>271</v>
      </c>
      <c r="L184" s="44"/>
      <c r="M184" s="213" t="s">
        <v>19</v>
      </c>
      <c r="N184" s="214" t="s">
        <v>40</v>
      </c>
      <c r="O184" s="84"/>
      <c r="P184" s="215">
        <f>O184*H184</f>
        <v>0</v>
      </c>
      <c r="Q184" s="215">
        <v>1.0383</v>
      </c>
      <c r="R184" s="215">
        <f>Q184*H184</f>
        <v>30.418036799999999</v>
      </c>
      <c r="S184" s="215">
        <v>0</v>
      </c>
      <c r="T184" s="216">
        <f>S184*H184</f>
        <v>0</v>
      </c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R184" s="217" t="s">
        <v>265</v>
      </c>
      <c r="AT184" s="217" t="s">
        <v>267</v>
      </c>
      <c r="AU184" s="217" t="s">
        <v>76</v>
      </c>
      <c r="AY184" s="17" t="s">
        <v>266</v>
      </c>
      <c r="BE184" s="218">
        <f>IF(N184="základní",J184,0)</f>
        <v>0</v>
      </c>
      <c r="BF184" s="218">
        <f>IF(N184="snížená",J184,0)</f>
        <v>0</v>
      </c>
      <c r="BG184" s="218">
        <f>IF(N184="zákl. přenesená",J184,0)</f>
        <v>0</v>
      </c>
      <c r="BH184" s="218">
        <f>IF(N184="sníž. přenesená",J184,0)</f>
        <v>0</v>
      </c>
      <c r="BI184" s="218">
        <f>IF(N184="nulová",J184,0)</f>
        <v>0</v>
      </c>
      <c r="BJ184" s="17" t="s">
        <v>76</v>
      </c>
      <c r="BK184" s="218">
        <f>ROUND(I184*H184,2)</f>
        <v>0</v>
      </c>
      <c r="BL184" s="17" t="s">
        <v>265</v>
      </c>
      <c r="BM184" s="217" t="s">
        <v>1748</v>
      </c>
    </row>
    <row r="185" s="2" customFormat="1">
      <c r="A185" s="38"/>
      <c r="B185" s="39"/>
      <c r="C185" s="40"/>
      <c r="D185" s="219" t="s">
        <v>273</v>
      </c>
      <c r="E185" s="40"/>
      <c r="F185" s="220" t="s">
        <v>701</v>
      </c>
      <c r="G185" s="40"/>
      <c r="H185" s="40"/>
      <c r="I185" s="221"/>
      <c r="J185" s="40"/>
      <c r="K185" s="40"/>
      <c r="L185" s="44"/>
      <c r="M185" s="222"/>
      <c r="N185" s="223"/>
      <c r="O185" s="84"/>
      <c r="P185" s="84"/>
      <c r="Q185" s="84"/>
      <c r="R185" s="84"/>
      <c r="S185" s="84"/>
      <c r="T185" s="85"/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T185" s="17" t="s">
        <v>273</v>
      </c>
      <c r="AU185" s="17" t="s">
        <v>76</v>
      </c>
    </row>
    <row r="186" s="12" customFormat="1">
      <c r="A186" s="12"/>
      <c r="B186" s="224"/>
      <c r="C186" s="225"/>
      <c r="D186" s="226" t="s">
        <v>275</v>
      </c>
      <c r="E186" s="227" t="s">
        <v>1749</v>
      </c>
      <c r="F186" s="228" t="s">
        <v>1750</v>
      </c>
      <c r="G186" s="225"/>
      <c r="H186" s="229">
        <v>29.295999999999999</v>
      </c>
      <c r="I186" s="230"/>
      <c r="J186" s="225"/>
      <c r="K186" s="225"/>
      <c r="L186" s="231"/>
      <c r="M186" s="236"/>
      <c r="N186" s="237"/>
      <c r="O186" s="237"/>
      <c r="P186" s="237"/>
      <c r="Q186" s="237"/>
      <c r="R186" s="237"/>
      <c r="S186" s="237"/>
      <c r="T186" s="238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T186" s="235" t="s">
        <v>275</v>
      </c>
      <c r="AU186" s="235" t="s">
        <v>76</v>
      </c>
      <c r="AV186" s="12" t="s">
        <v>78</v>
      </c>
      <c r="AW186" s="12" t="s">
        <v>31</v>
      </c>
      <c r="AX186" s="12" t="s">
        <v>76</v>
      </c>
      <c r="AY186" s="235" t="s">
        <v>266</v>
      </c>
    </row>
    <row r="187" s="11" customFormat="1" ht="25.92" customHeight="1">
      <c r="A187" s="11"/>
      <c r="B187" s="192"/>
      <c r="C187" s="193"/>
      <c r="D187" s="194" t="s">
        <v>68</v>
      </c>
      <c r="E187" s="195" t="s">
        <v>312</v>
      </c>
      <c r="F187" s="195" t="s">
        <v>735</v>
      </c>
      <c r="G187" s="193"/>
      <c r="H187" s="193"/>
      <c r="I187" s="196"/>
      <c r="J187" s="197">
        <f>BK187</f>
        <v>0</v>
      </c>
      <c r="K187" s="193"/>
      <c r="L187" s="198"/>
      <c r="M187" s="199"/>
      <c r="N187" s="200"/>
      <c r="O187" s="200"/>
      <c r="P187" s="201">
        <f>SUM(P188:P198)</f>
        <v>0</v>
      </c>
      <c r="Q187" s="200"/>
      <c r="R187" s="201">
        <f>SUM(R188:R198)</f>
        <v>40.898785060000002</v>
      </c>
      <c r="S187" s="200"/>
      <c r="T187" s="202">
        <f>SUM(T188:T198)</f>
        <v>0</v>
      </c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R187" s="203" t="s">
        <v>265</v>
      </c>
      <c r="AT187" s="204" t="s">
        <v>68</v>
      </c>
      <c r="AU187" s="204" t="s">
        <v>69</v>
      </c>
      <c r="AY187" s="203" t="s">
        <v>266</v>
      </c>
      <c r="BK187" s="205">
        <f>SUM(BK188:BK198)</f>
        <v>0</v>
      </c>
    </row>
    <row r="188" s="2" customFormat="1" ht="16.5" customHeight="1">
      <c r="A188" s="38"/>
      <c r="B188" s="39"/>
      <c r="C188" s="206" t="s">
        <v>697</v>
      </c>
      <c r="D188" s="206" t="s">
        <v>267</v>
      </c>
      <c r="E188" s="207" t="s">
        <v>1751</v>
      </c>
      <c r="F188" s="208" t="s">
        <v>1752</v>
      </c>
      <c r="G188" s="209" t="s">
        <v>293</v>
      </c>
      <c r="H188" s="210">
        <v>444.27600000000001</v>
      </c>
      <c r="I188" s="211"/>
      <c r="J188" s="212">
        <f>ROUND(I188*H188,2)</f>
        <v>0</v>
      </c>
      <c r="K188" s="208" t="s">
        <v>271</v>
      </c>
      <c r="L188" s="44"/>
      <c r="M188" s="213" t="s">
        <v>19</v>
      </c>
      <c r="N188" s="214" t="s">
        <v>40</v>
      </c>
      <c r="O188" s="84"/>
      <c r="P188" s="215">
        <f>O188*H188</f>
        <v>0</v>
      </c>
      <c r="Q188" s="215">
        <v>0</v>
      </c>
      <c r="R188" s="215">
        <f>Q188*H188</f>
        <v>0</v>
      </c>
      <c r="S188" s="215">
        <v>0</v>
      </c>
      <c r="T188" s="216">
        <f>S188*H188</f>
        <v>0</v>
      </c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R188" s="217" t="s">
        <v>265</v>
      </c>
      <c r="AT188" s="217" t="s">
        <v>267</v>
      </c>
      <c r="AU188" s="217" t="s">
        <v>76</v>
      </c>
      <c r="AY188" s="17" t="s">
        <v>266</v>
      </c>
      <c r="BE188" s="218">
        <f>IF(N188="základní",J188,0)</f>
        <v>0</v>
      </c>
      <c r="BF188" s="218">
        <f>IF(N188="snížená",J188,0)</f>
        <v>0</v>
      </c>
      <c r="BG188" s="218">
        <f>IF(N188="zákl. přenesená",J188,0)</f>
        <v>0</v>
      </c>
      <c r="BH188" s="218">
        <f>IF(N188="sníž. přenesená",J188,0)</f>
        <v>0</v>
      </c>
      <c r="BI188" s="218">
        <f>IF(N188="nulová",J188,0)</f>
        <v>0</v>
      </c>
      <c r="BJ188" s="17" t="s">
        <v>76</v>
      </c>
      <c r="BK188" s="218">
        <f>ROUND(I188*H188,2)</f>
        <v>0</v>
      </c>
      <c r="BL188" s="17" t="s">
        <v>265</v>
      </c>
      <c r="BM188" s="217" t="s">
        <v>1753</v>
      </c>
    </row>
    <row r="189" s="2" customFormat="1">
      <c r="A189" s="38"/>
      <c r="B189" s="39"/>
      <c r="C189" s="40"/>
      <c r="D189" s="219" t="s">
        <v>273</v>
      </c>
      <c r="E189" s="40"/>
      <c r="F189" s="220" t="s">
        <v>1754</v>
      </c>
      <c r="G189" s="40"/>
      <c r="H189" s="40"/>
      <c r="I189" s="221"/>
      <c r="J189" s="40"/>
      <c r="K189" s="40"/>
      <c r="L189" s="44"/>
      <c r="M189" s="222"/>
      <c r="N189" s="223"/>
      <c r="O189" s="84"/>
      <c r="P189" s="84"/>
      <c r="Q189" s="84"/>
      <c r="R189" s="84"/>
      <c r="S189" s="84"/>
      <c r="T189" s="85"/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T189" s="17" t="s">
        <v>273</v>
      </c>
      <c r="AU189" s="17" t="s">
        <v>76</v>
      </c>
    </row>
    <row r="190" s="12" customFormat="1">
      <c r="A190" s="12"/>
      <c r="B190" s="224"/>
      <c r="C190" s="225"/>
      <c r="D190" s="226" t="s">
        <v>275</v>
      </c>
      <c r="E190" s="227" t="s">
        <v>702</v>
      </c>
      <c r="F190" s="228" t="s">
        <v>1755</v>
      </c>
      <c r="G190" s="225"/>
      <c r="H190" s="229">
        <v>444.27600000000001</v>
      </c>
      <c r="I190" s="230"/>
      <c r="J190" s="225"/>
      <c r="K190" s="225"/>
      <c r="L190" s="231"/>
      <c r="M190" s="236"/>
      <c r="N190" s="237"/>
      <c r="O190" s="237"/>
      <c r="P190" s="237"/>
      <c r="Q190" s="237"/>
      <c r="R190" s="237"/>
      <c r="S190" s="237"/>
      <c r="T190" s="238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T190" s="235" t="s">
        <v>275</v>
      </c>
      <c r="AU190" s="235" t="s">
        <v>76</v>
      </c>
      <c r="AV190" s="12" t="s">
        <v>78</v>
      </c>
      <c r="AW190" s="12" t="s">
        <v>31</v>
      </c>
      <c r="AX190" s="12" t="s">
        <v>76</v>
      </c>
      <c r="AY190" s="235" t="s">
        <v>266</v>
      </c>
    </row>
    <row r="191" s="2" customFormat="1" ht="16.5" customHeight="1">
      <c r="A191" s="38"/>
      <c r="B191" s="39"/>
      <c r="C191" s="206" t="s">
        <v>704</v>
      </c>
      <c r="D191" s="206" t="s">
        <v>267</v>
      </c>
      <c r="E191" s="207" t="s">
        <v>1756</v>
      </c>
      <c r="F191" s="208" t="s">
        <v>1757</v>
      </c>
      <c r="G191" s="209" t="s">
        <v>391</v>
      </c>
      <c r="H191" s="210">
        <v>1606.5440000000001</v>
      </c>
      <c r="I191" s="211"/>
      <c r="J191" s="212">
        <f>ROUND(I191*H191,2)</f>
        <v>0</v>
      </c>
      <c r="K191" s="208" t="s">
        <v>271</v>
      </c>
      <c r="L191" s="44"/>
      <c r="M191" s="213" t="s">
        <v>19</v>
      </c>
      <c r="N191" s="214" t="s">
        <v>40</v>
      </c>
      <c r="O191" s="84"/>
      <c r="P191" s="215">
        <f>O191*H191</f>
        <v>0</v>
      </c>
      <c r="Q191" s="215">
        <v>0.0023700000000000001</v>
      </c>
      <c r="R191" s="215">
        <f>Q191*H191</f>
        <v>3.8075092800000006</v>
      </c>
      <c r="S191" s="215">
        <v>0</v>
      </c>
      <c r="T191" s="216">
        <f>S191*H191</f>
        <v>0</v>
      </c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R191" s="217" t="s">
        <v>265</v>
      </c>
      <c r="AT191" s="217" t="s">
        <v>267</v>
      </c>
      <c r="AU191" s="217" t="s">
        <v>76</v>
      </c>
      <c r="AY191" s="17" t="s">
        <v>266</v>
      </c>
      <c r="BE191" s="218">
        <f>IF(N191="základní",J191,0)</f>
        <v>0</v>
      </c>
      <c r="BF191" s="218">
        <f>IF(N191="snížená",J191,0)</f>
        <v>0</v>
      </c>
      <c r="BG191" s="218">
        <f>IF(N191="zákl. přenesená",J191,0)</f>
        <v>0</v>
      </c>
      <c r="BH191" s="218">
        <f>IF(N191="sníž. přenesená",J191,0)</f>
        <v>0</v>
      </c>
      <c r="BI191" s="218">
        <f>IF(N191="nulová",J191,0)</f>
        <v>0</v>
      </c>
      <c r="BJ191" s="17" t="s">
        <v>76</v>
      </c>
      <c r="BK191" s="218">
        <f>ROUND(I191*H191,2)</f>
        <v>0</v>
      </c>
      <c r="BL191" s="17" t="s">
        <v>265</v>
      </c>
      <c r="BM191" s="217" t="s">
        <v>1758</v>
      </c>
    </row>
    <row r="192" s="2" customFormat="1">
      <c r="A192" s="38"/>
      <c r="B192" s="39"/>
      <c r="C192" s="40"/>
      <c r="D192" s="219" t="s">
        <v>273</v>
      </c>
      <c r="E192" s="40"/>
      <c r="F192" s="220" t="s">
        <v>1759</v>
      </c>
      <c r="G192" s="40"/>
      <c r="H192" s="40"/>
      <c r="I192" s="221"/>
      <c r="J192" s="40"/>
      <c r="K192" s="40"/>
      <c r="L192" s="44"/>
      <c r="M192" s="222"/>
      <c r="N192" s="223"/>
      <c r="O192" s="84"/>
      <c r="P192" s="84"/>
      <c r="Q192" s="84"/>
      <c r="R192" s="84"/>
      <c r="S192" s="84"/>
      <c r="T192" s="85"/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T192" s="17" t="s">
        <v>273</v>
      </c>
      <c r="AU192" s="17" t="s">
        <v>76</v>
      </c>
    </row>
    <row r="193" s="12" customFormat="1">
      <c r="A193" s="12"/>
      <c r="B193" s="224"/>
      <c r="C193" s="225"/>
      <c r="D193" s="226" t="s">
        <v>275</v>
      </c>
      <c r="E193" s="227" t="s">
        <v>709</v>
      </c>
      <c r="F193" s="228" t="s">
        <v>1760</v>
      </c>
      <c r="G193" s="225"/>
      <c r="H193" s="229">
        <v>1606.5440000000001</v>
      </c>
      <c r="I193" s="230"/>
      <c r="J193" s="225"/>
      <c r="K193" s="225"/>
      <c r="L193" s="231"/>
      <c r="M193" s="236"/>
      <c r="N193" s="237"/>
      <c r="O193" s="237"/>
      <c r="P193" s="237"/>
      <c r="Q193" s="237"/>
      <c r="R193" s="237"/>
      <c r="S193" s="237"/>
      <c r="T193" s="238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T193" s="235" t="s">
        <v>275</v>
      </c>
      <c r="AU193" s="235" t="s">
        <v>76</v>
      </c>
      <c r="AV193" s="12" t="s">
        <v>78</v>
      </c>
      <c r="AW193" s="12" t="s">
        <v>31</v>
      </c>
      <c r="AX193" s="12" t="s">
        <v>76</v>
      </c>
      <c r="AY193" s="235" t="s">
        <v>266</v>
      </c>
    </row>
    <row r="194" s="2" customFormat="1" ht="16.5" customHeight="1">
      <c r="A194" s="38"/>
      <c r="B194" s="39"/>
      <c r="C194" s="206" t="s">
        <v>711</v>
      </c>
      <c r="D194" s="206" t="s">
        <v>267</v>
      </c>
      <c r="E194" s="207" t="s">
        <v>1761</v>
      </c>
      <c r="F194" s="208" t="s">
        <v>1762</v>
      </c>
      <c r="G194" s="209" t="s">
        <v>391</v>
      </c>
      <c r="H194" s="210">
        <v>1606.5440000000001</v>
      </c>
      <c r="I194" s="211"/>
      <c r="J194" s="212">
        <f>ROUND(I194*H194,2)</f>
        <v>0</v>
      </c>
      <c r="K194" s="208" t="s">
        <v>271</v>
      </c>
      <c r="L194" s="44"/>
      <c r="M194" s="213" t="s">
        <v>19</v>
      </c>
      <c r="N194" s="214" t="s">
        <v>40</v>
      </c>
      <c r="O194" s="84"/>
      <c r="P194" s="215">
        <f>O194*H194</f>
        <v>0</v>
      </c>
      <c r="Q194" s="215">
        <v>0</v>
      </c>
      <c r="R194" s="215">
        <f>Q194*H194</f>
        <v>0</v>
      </c>
      <c r="S194" s="215">
        <v>0</v>
      </c>
      <c r="T194" s="216">
        <f>S194*H194</f>
        <v>0</v>
      </c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R194" s="217" t="s">
        <v>265</v>
      </c>
      <c r="AT194" s="217" t="s">
        <v>267</v>
      </c>
      <c r="AU194" s="217" t="s">
        <v>76</v>
      </c>
      <c r="AY194" s="17" t="s">
        <v>266</v>
      </c>
      <c r="BE194" s="218">
        <f>IF(N194="základní",J194,0)</f>
        <v>0</v>
      </c>
      <c r="BF194" s="218">
        <f>IF(N194="snížená",J194,0)</f>
        <v>0</v>
      </c>
      <c r="BG194" s="218">
        <f>IF(N194="zákl. přenesená",J194,0)</f>
        <v>0</v>
      </c>
      <c r="BH194" s="218">
        <f>IF(N194="sníž. přenesená",J194,0)</f>
        <v>0</v>
      </c>
      <c r="BI194" s="218">
        <f>IF(N194="nulová",J194,0)</f>
        <v>0</v>
      </c>
      <c r="BJ194" s="17" t="s">
        <v>76</v>
      </c>
      <c r="BK194" s="218">
        <f>ROUND(I194*H194,2)</f>
        <v>0</v>
      </c>
      <c r="BL194" s="17" t="s">
        <v>265</v>
      </c>
      <c r="BM194" s="217" t="s">
        <v>1763</v>
      </c>
    </row>
    <row r="195" s="2" customFormat="1">
      <c r="A195" s="38"/>
      <c r="B195" s="39"/>
      <c r="C195" s="40"/>
      <c r="D195" s="219" t="s">
        <v>273</v>
      </c>
      <c r="E195" s="40"/>
      <c r="F195" s="220" t="s">
        <v>1764</v>
      </c>
      <c r="G195" s="40"/>
      <c r="H195" s="40"/>
      <c r="I195" s="221"/>
      <c r="J195" s="40"/>
      <c r="K195" s="40"/>
      <c r="L195" s="44"/>
      <c r="M195" s="222"/>
      <c r="N195" s="223"/>
      <c r="O195" s="84"/>
      <c r="P195" s="84"/>
      <c r="Q195" s="84"/>
      <c r="R195" s="84"/>
      <c r="S195" s="84"/>
      <c r="T195" s="85"/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T195" s="17" t="s">
        <v>273</v>
      </c>
      <c r="AU195" s="17" t="s">
        <v>76</v>
      </c>
    </row>
    <row r="196" s="2" customFormat="1" ht="16.5" customHeight="1">
      <c r="A196" s="38"/>
      <c r="B196" s="39"/>
      <c r="C196" s="206" t="s">
        <v>718</v>
      </c>
      <c r="D196" s="206" t="s">
        <v>267</v>
      </c>
      <c r="E196" s="207" t="s">
        <v>1765</v>
      </c>
      <c r="F196" s="208" t="s">
        <v>1766</v>
      </c>
      <c r="G196" s="209" t="s">
        <v>302</v>
      </c>
      <c r="H196" s="210">
        <v>35.542000000000002</v>
      </c>
      <c r="I196" s="211"/>
      <c r="J196" s="212">
        <f>ROUND(I196*H196,2)</f>
        <v>0</v>
      </c>
      <c r="K196" s="208" t="s">
        <v>271</v>
      </c>
      <c r="L196" s="44"/>
      <c r="M196" s="213" t="s">
        <v>19</v>
      </c>
      <c r="N196" s="214" t="s">
        <v>40</v>
      </c>
      <c r="O196" s="84"/>
      <c r="P196" s="215">
        <f>O196*H196</f>
        <v>0</v>
      </c>
      <c r="Q196" s="215">
        <v>1.04359</v>
      </c>
      <c r="R196" s="215">
        <f>Q196*H196</f>
        <v>37.091275780000004</v>
      </c>
      <c r="S196" s="215">
        <v>0</v>
      </c>
      <c r="T196" s="216">
        <f>S196*H196</f>
        <v>0</v>
      </c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R196" s="217" t="s">
        <v>265</v>
      </c>
      <c r="AT196" s="217" t="s">
        <v>267</v>
      </c>
      <c r="AU196" s="217" t="s">
        <v>76</v>
      </c>
      <c r="AY196" s="17" t="s">
        <v>266</v>
      </c>
      <c r="BE196" s="218">
        <f>IF(N196="základní",J196,0)</f>
        <v>0</v>
      </c>
      <c r="BF196" s="218">
        <f>IF(N196="snížená",J196,0)</f>
        <v>0</v>
      </c>
      <c r="BG196" s="218">
        <f>IF(N196="zákl. přenesená",J196,0)</f>
        <v>0</v>
      </c>
      <c r="BH196" s="218">
        <f>IF(N196="sníž. přenesená",J196,0)</f>
        <v>0</v>
      </c>
      <c r="BI196" s="218">
        <f>IF(N196="nulová",J196,0)</f>
        <v>0</v>
      </c>
      <c r="BJ196" s="17" t="s">
        <v>76</v>
      </c>
      <c r="BK196" s="218">
        <f>ROUND(I196*H196,2)</f>
        <v>0</v>
      </c>
      <c r="BL196" s="17" t="s">
        <v>265</v>
      </c>
      <c r="BM196" s="217" t="s">
        <v>1767</v>
      </c>
    </row>
    <row r="197" s="2" customFormat="1">
      <c r="A197" s="38"/>
      <c r="B197" s="39"/>
      <c r="C197" s="40"/>
      <c r="D197" s="219" t="s">
        <v>273</v>
      </c>
      <c r="E197" s="40"/>
      <c r="F197" s="220" t="s">
        <v>1768</v>
      </c>
      <c r="G197" s="40"/>
      <c r="H197" s="40"/>
      <c r="I197" s="221"/>
      <c r="J197" s="40"/>
      <c r="K197" s="40"/>
      <c r="L197" s="44"/>
      <c r="M197" s="222"/>
      <c r="N197" s="223"/>
      <c r="O197" s="84"/>
      <c r="P197" s="84"/>
      <c r="Q197" s="84"/>
      <c r="R197" s="84"/>
      <c r="S197" s="84"/>
      <c r="T197" s="85"/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T197" s="17" t="s">
        <v>273</v>
      </c>
      <c r="AU197" s="17" t="s">
        <v>76</v>
      </c>
    </row>
    <row r="198" s="12" customFormat="1">
      <c r="A198" s="12"/>
      <c r="B198" s="224"/>
      <c r="C198" s="225"/>
      <c r="D198" s="226" t="s">
        <v>275</v>
      </c>
      <c r="E198" s="227" t="s">
        <v>1644</v>
      </c>
      <c r="F198" s="228" t="s">
        <v>1769</v>
      </c>
      <c r="G198" s="225"/>
      <c r="H198" s="229">
        <v>35.542000000000002</v>
      </c>
      <c r="I198" s="230"/>
      <c r="J198" s="225"/>
      <c r="K198" s="225"/>
      <c r="L198" s="231"/>
      <c r="M198" s="236"/>
      <c r="N198" s="237"/>
      <c r="O198" s="237"/>
      <c r="P198" s="237"/>
      <c r="Q198" s="237"/>
      <c r="R198" s="237"/>
      <c r="S198" s="237"/>
      <c r="T198" s="238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T198" s="235" t="s">
        <v>275</v>
      </c>
      <c r="AU198" s="235" t="s">
        <v>76</v>
      </c>
      <c r="AV198" s="12" t="s">
        <v>78</v>
      </c>
      <c r="AW198" s="12" t="s">
        <v>31</v>
      </c>
      <c r="AX198" s="12" t="s">
        <v>76</v>
      </c>
      <c r="AY198" s="235" t="s">
        <v>266</v>
      </c>
    </row>
    <row r="199" s="11" customFormat="1" ht="25.92" customHeight="1">
      <c r="A199" s="11"/>
      <c r="B199" s="192"/>
      <c r="C199" s="193"/>
      <c r="D199" s="194" t="s">
        <v>68</v>
      </c>
      <c r="E199" s="195" t="s">
        <v>265</v>
      </c>
      <c r="F199" s="195" t="s">
        <v>845</v>
      </c>
      <c r="G199" s="193"/>
      <c r="H199" s="193"/>
      <c r="I199" s="196"/>
      <c r="J199" s="197">
        <f>BK199</f>
        <v>0</v>
      </c>
      <c r="K199" s="193"/>
      <c r="L199" s="198"/>
      <c r="M199" s="199"/>
      <c r="N199" s="200"/>
      <c r="O199" s="200"/>
      <c r="P199" s="201">
        <f>SUM(P200:P220)</f>
        <v>0</v>
      </c>
      <c r="Q199" s="200"/>
      <c r="R199" s="201">
        <f>SUM(R200:R220)</f>
        <v>1.2665419200000001</v>
      </c>
      <c r="S199" s="200"/>
      <c r="T199" s="202">
        <f>SUM(T200:T220)</f>
        <v>0</v>
      </c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R199" s="203" t="s">
        <v>265</v>
      </c>
      <c r="AT199" s="204" t="s">
        <v>68</v>
      </c>
      <c r="AU199" s="204" t="s">
        <v>69</v>
      </c>
      <c r="AY199" s="203" t="s">
        <v>266</v>
      </c>
      <c r="BK199" s="205">
        <f>SUM(BK200:BK220)</f>
        <v>0</v>
      </c>
    </row>
    <row r="200" s="2" customFormat="1" ht="16.5" customHeight="1">
      <c r="A200" s="38"/>
      <c r="B200" s="39"/>
      <c r="C200" s="206" t="s">
        <v>723</v>
      </c>
      <c r="D200" s="206" t="s">
        <v>267</v>
      </c>
      <c r="E200" s="207" t="s">
        <v>1770</v>
      </c>
      <c r="F200" s="208" t="s">
        <v>1771</v>
      </c>
      <c r="G200" s="209" t="s">
        <v>299</v>
      </c>
      <c r="H200" s="210">
        <v>1143</v>
      </c>
      <c r="I200" s="211"/>
      <c r="J200" s="212">
        <f>ROUND(I200*H200,2)</f>
        <v>0</v>
      </c>
      <c r="K200" s="208" t="s">
        <v>271</v>
      </c>
      <c r="L200" s="44"/>
      <c r="M200" s="213" t="s">
        <v>19</v>
      </c>
      <c r="N200" s="214" t="s">
        <v>40</v>
      </c>
      <c r="O200" s="84"/>
      <c r="P200" s="215">
        <f>O200*H200</f>
        <v>0</v>
      </c>
      <c r="Q200" s="215">
        <v>6.0000000000000002E-05</v>
      </c>
      <c r="R200" s="215">
        <f>Q200*H200</f>
        <v>0.068580000000000002</v>
      </c>
      <c r="S200" s="215">
        <v>0</v>
      </c>
      <c r="T200" s="216">
        <f>S200*H200</f>
        <v>0</v>
      </c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R200" s="217" t="s">
        <v>265</v>
      </c>
      <c r="AT200" s="217" t="s">
        <v>267</v>
      </c>
      <c r="AU200" s="217" t="s">
        <v>76</v>
      </c>
      <c r="AY200" s="17" t="s">
        <v>266</v>
      </c>
      <c r="BE200" s="218">
        <f>IF(N200="základní",J200,0)</f>
        <v>0</v>
      </c>
      <c r="BF200" s="218">
        <f>IF(N200="snížená",J200,0)</f>
        <v>0</v>
      </c>
      <c r="BG200" s="218">
        <f>IF(N200="zákl. přenesená",J200,0)</f>
        <v>0</v>
      </c>
      <c r="BH200" s="218">
        <f>IF(N200="sníž. přenesená",J200,0)</f>
        <v>0</v>
      </c>
      <c r="BI200" s="218">
        <f>IF(N200="nulová",J200,0)</f>
        <v>0</v>
      </c>
      <c r="BJ200" s="17" t="s">
        <v>76</v>
      </c>
      <c r="BK200" s="218">
        <f>ROUND(I200*H200,2)</f>
        <v>0</v>
      </c>
      <c r="BL200" s="17" t="s">
        <v>265</v>
      </c>
      <c r="BM200" s="217" t="s">
        <v>1772</v>
      </c>
    </row>
    <row r="201" s="2" customFormat="1">
      <c r="A201" s="38"/>
      <c r="B201" s="39"/>
      <c r="C201" s="40"/>
      <c r="D201" s="219" t="s">
        <v>273</v>
      </c>
      <c r="E201" s="40"/>
      <c r="F201" s="220" t="s">
        <v>1773</v>
      </c>
      <c r="G201" s="40"/>
      <c r="H201" s="40"/>
      <c r="I201" s="221"/>
      <c r="J201" s="40"/>
      <c r="K201" s="40"/>
      <c r="L201" s="44"/>
      <c r="M201" s="222"/>
      <c r="N201" s="223"/>
      <c r="O201" s="84"/>
      <c r="P201" s="84"/>
      <c r="Q201" s="84"/>
      <c r="R201" s="84"/>
      <c r="S201" s="84"/>
      <c r="T201" s="85"/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T201" s="17" t="s">
        <v>273</v>
      </c>
      <c r="AU201" s="17" t="s">
        <v>76</v>
      </c>
    </row>
    <row r="202" s="12" customFormat="1">
      <c r="A202" s="12"/>
      <c r="B202" s="224"/>
      <c r="C202" s="225"/>
      <c r="D202" s="226" t="s">
        <v>275</v>
      </c>
      <c r="E202" s="227" t="s">
        <v>728</v>
      </c>
      <c r="F202" s="228" t="s">
        <v>1774</v>
      </c>
      <c r="G202" s="225"/>
      <c r="H202" s="229">
        <v>1143</v>
      </c>
      <c r="I202" s="230"/>
      <c r="J202" s="225"/>
      <c r="K202" s="225"/>
      <c r="L202" s="231"/>
      <c r="M202" s="236"/>
      <c r="N202" s="237"/>
      <c r="O202" s="237"/>
      <c r="P202" s="237"/>
      <c r="Q202" s="237"/>
      <c r="R202" s="237"/>
      <c r="S202" s="237"/>
      <c r="T202" s="238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T202" s="235" t="s">
        <v>275</v>
      </c>
      <c r="AU202" s="235" t="s">
        <v>76</v>
      </c>
      <c r="AV202" s="12" t="s">
        <v>78</v>
      </c>
      <c r="AW202" s="12" t="s">
        <v>31</v>
      </c>
      <c r="AX202" s="12" t="s">
        <v>76</v>
      </c>
      <c r="AY202" s="235" t="s">
        <v>266</v>
      </c>
    </row>
    <row r="203" s="2" customFormat="1" ht="16.5" customHeight="1">
      <c r="A203" s="38"/>
      <c r="B203" s="39"/>
      <c r="C203" s="239" t="s">
        <v>736</v>
      </c>
      <c r="D203" s="239" t="s">
        <v>299</v>
      </c>
      <c r="E203" s="240" t="s">
        <v>1775</v>
      </c>
      <c r="F203" s="241" t="s">
        <v>1776</v>
      </c>
      <c r="G203" s="242" t="s">
        <v>302</v>
      </c>
      <c r="H203" s="243">
        <v>0.014</v>
      </c>
      <c r="I203" s="244"/>
      <c r="J203" s="245">
        <f>ROUND(I203*H203,2)</f>
        <v>0</v>
      </c>
      <c r="K203" s="241" t="s">
        <v>271</v>
      </c>
      <c r="L203" s="246"/>
      <c r="M203" s="247" t="s">
        <v>19</v>
      </c>
      <c r="N203" s="248" t="s">
        <v>40</v>
      </c>
      <c r="O203" s="84"/>
      <c r="P203" s="215">
        <f>O203*H203</f>
        <v>0</v>
      </c>
      <c r="Q203" s="215">
        <v>1</v>
      </c>
      <c r="R203" s="215">
        <f>Q203*H203</f>
        <v>0.014</v>
      </c>
      <c r="S203" s="215">
        <v>0</v>
      </c>
      <c r="T203" s="216">
        <f>S203*H203</f>
        <v>0</v>
      </c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R203" s="217" t="s">
        <v>303</v>
      </c>
      <c r="AT203" s="217" t="s">
        <v>299</v>
      </c>
      <c r="AU203" s="217" t="s">
        <v>76</v>
      </c>
      <c r="AY203" s="17" t="s">
        <v>266</v>
      </c>
      <c r="BE203" s="218">
        <f>IF(N203="základní",J203,0)</f>
        <v>0</v>
      </c>
      <c r="BF203" s="218">
        <f>IF(N203="snížená",J203,0)</f>
        <v>0</v>
      </c>
      <c r="BG203" s="218">
        <f>IF(N203="zákl. přenesená",J203,0)</f>
        <v>0</v>
      </c>
      <c r="BH203" s="218">
        <f>IF(N203="sníž. přenesená",J203,0)</f>
        <v>0</v>
      </c>
      <c r="BI203" s="218">
        <f>IF(N203="nulová",J203,0)</f>
        <v>0</v>
      </c>
      <c r="BJ203" s="17" t="s">
        <v>76</v>
      </c>
      <c r="BK203" s="218">
        <f>ROUND(I203*H203,2)</f>
        <v>0</v>
      </c>
      <c r="BL203" s="17" t="s">
        <v>265</v>
      </c>
      <c r="BM203" s="217" t="s">
        <v>1777</v>
      </c>
    </row>
    <row r="204" s="2" customFormat="1">
      <c r="A204" s="38"/>
      <c r="B204" s="39"/>
      <c r="C204" s="40"/>
      <c r="D204" s="219" t="s">
        <v>273</v>
      </c>
      <c r="E204" s="40"/>
      <c r="F204" s="220" t="s">
        <v>1778</v>
      </c>
      <c r="G204" s="40"/>
      <c r="H204" s="40"/>
      <c r="I204" s="221"/>
      <c r="J204" s="40"/>
      <c r="K204" s="40"/>
      <c r="L204" s="44"/>
      <c r="M204" s="222"/>
      <c r="N204" s="223"/>
      <c r="O204" s="84"/>
      <c r="P204" s="84"/>
      <c r="Q204" s="84"/>
      <c r="R204" s="84"/>
      <c r="S204" s="84"/>
      <c r="T204" s="85"/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T204" s="17" t="s">
        <v>273</v>
      </c>
      <c r="AU204" s="17" t="s">
        <v>76</v>
      </c>
    </row>
    <row r="205" s="12" customFormat="1">
      <c r="A205" s="12"/>
      <c r="B205" s="224"/>
      <c r="C205" s="225"/>
      <c r="D205" s="226" t="s">
        <v>275</v>
      </c>
      <c r="E205" s="227" t="s">
        <v>1779</v>
      </c>
      <c r="F205" s="228" t="s">
        <v>1780</v>
      </c>
      <c r="G205" s="225"/>
      <c r="H205" s="229">
        <v>0.014</v>
      </c>
      <c r="I205" s="230"/>
      <c r="J205" s="225"/>
      <c r="K205" s="225"/>
      <c r="L205" s="231"/>
      <c r="M205" s="236"/>
      <c r="N205" s="237"/>
      <c r="O205" s="237"/>
      <c r="P205" s="237"/>
      <c r="Q205" s="237"/>
      <c r="R205" s="237"/>
      <c r="S205" s="237"/>
      <c r="T205" s="238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T205" s="235" t="s">
        <v>275</v>
      </c>
      <c r="AU205" s="235" t="s">
        <v>76</v>
      </c>
      <c r="AV205" s="12" t="s">
        <v>78</v>
      </c>
      <c r="AW205" s="12" t="s">
        <v>31</v>
      </c>
      <c r="AX205" s="12" t="s">
        <v>76</v>
      </c>
      <c r="AY205" s="235" t="s">
        <v>266</v>
      </c>
    </row>
    <row r="206" s="2" customFormat="1" ht="16.5" customHeight="1">
      <c r="A206" s="38"/>
      <c r="B206" s="39"/>
      <c r="C206" s="206" t="s">
        <v>741</v>
      </c>
      <c r="D206" s="206" t="s">
        <v>267</v>
      </c>
      <c r="E206" s="207" t="s">
        <v>959</v>
      </c>
      <c r="F206" s="208" t="s">
        <v>960</v>
      </c>
      <c r="G206" s="209" t="s">
        <v>391</v>
      </c>
      <c r="H206" s="210">
        <v>817.77200000000005</v>
      </c>
      <c r="I206" s="211"/>
      <c r="J206" s="212">
        <f>ROUND(I206*H206,2)</f>
        <v>0</v>
      </c>
      <c r="K206" s="208" t="s">
        <v>271</v>
      </c>
      <c r="L206" s="44"/>
      <c r="M206" s="213" t="s">
        <v>19</v>
      </c>
      <c r="N206" s="214" t="s">
        <v>40</v>
      </c>
      <c r="O206" s="84"/>
      <c r="P206" s="215">
        <f>O206*H206</f>
        <v>0</v>
      </c>
      <c r="Q206" s="215">
        <v>0</v>
      </c>
      <c r="R206" s="215">
        <f>Q206*H206</f>
        <v>0</v>
      </c>
      <c r="S206" s="215">
        <v>0</v>
      </c>
      <c r="T206" s="216">
        <f>S206*H206</f>
        <v>0</v>
      </c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R206" s="217" t="s">
        <v>265</v>
      </c>
      <c r="AT206" s="217" t="s">
        <v>267</v>
      </c>
      <c r="AU206" s="217" t="s">
        <v>76</v>
      </c>
      <c r="AY206" s="17" t="s">
        <v>266</v>
      </c>
      <c r="BE206" s="218">
        <f>IF(N206="základní",J206,0)</f>
        <v>0</v>
      </c>
      <c r="BF206" s="218">
        <f>IF(N206="snížená",J206,0)</f>
        <v>0</v>
      </c>
      <c r="BG206" s="218">
        <f>IF(N206="zákl. přenesená",J206,0)</f>
        <v>0</v>
      </c>
      <c r="BH206" s="218">
        <f>IF(N206="sníž. přenesená",J206,0)</f>
        <v>0</v>
      </c>
      <c r="BI206" s="218">
        <f>IF(N206="nulová",J206,0)</f>
        <v>0</v>
      </c>
      <c r="BJ206" s="17" t="s">
        <v>76</v>
      </c>
      <c r="BK206" s="218">
        <f>ROUND(I206*H206,2)</f>
        <v>0</v>
      </c>
      <c r="BL206" s="17" t="s">
        <v>265</v>
      </c>
      <c r="BM206" s="217" t="s">
        <v>1781</v>
      </c>
    </row>
    <row r="207" s="2" customFormat="1">
      <c r="A207" s="38"/>
      <c r="B207" s="39"/>
      <c r="C207" s="40"/>
      <c r="D207" s="219" t="s">
        <v>273</v>
      </c>
      <c r="E207" s="40"/>
      <c r="F207" s="220" t="s">
        <v>962</v>
      </c>
      <c r="G207" s="40"/>
      <c r="H207" s="40"/>
      <c r="I207" s="221"/>
      <c r="J207" s="40"/>
      <c r="K207" s="40"/>
      <c r="L207" s="44"/>
      <c r="M207" s="222"/>
      <c r="N207" s="223"/>
      <c r="O207" s="84"/>
      <c r="P207" s="84"/>
      <c r="Q207" s="84"/>
      <c r="R207" s="84"/>
      <c r="S207" s="84"/>
      <c r="T207" s="85"/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T207" s="17" t="s">
        <v>273</v>
      </c>
      <c r="AU207" s="17" t="s">
        <v>76</v>
      </c>
    </row>
    <row r="208" s="12" customFormat="1">
      <c r="A208" s="12"/>
      <c r="B208" s="224"/>
      <c r="C208" s="225"/>
      <c r="D208" s="226" t="s">
        <v>275</v>
      </c>
      <c r="E208" s="227" t="s">
        <v>1646</v>
      </c>
      <c r="F208" s="228" t="s">
        <v>1782</v>
      </c>
      <c r="G208" s="225"/>
      <c r="H208" s="229">
        <v>817.77200000000005</v>
      </c>
      <c r="I208" s="230"/>
      <c r="J208" s="225"/>
      <c r="K208" s="225"/>
      <c r="L208" s="231"/>
      <c r="M208" s="236"/>
      <c r="N208" s="237"/>
      <c r="O208" s="237"/>
      <c r="P208" s="237"/>
      <c r="Q208" s="237"/>
      <c r="R208" s="237"/>
      <c r="S208" s="237"/>
      <c r="T208" s="238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T208" s="235" t="s">
        <v>275</v>
      </c>
      <c r="AU208" s="235" t="s">
        <v>76</v>
      </c>
      <c r="AV208" s="12" t="s">
        <v>78</v>
      </c>
      <c r="AW208" s="12" t="s">
        <v>31</v>
      </c>
      <c r="AX208" s="12" t="s">
        <v>76</v>
      </c>
      <c r="AY208" s="235" t="s">
        <v>266</v>
      </c>
    </row>
    <row r="209" s="2" customFormat="1" ht="16.5" customHeight="1">
      <c r="A209" s="38"/>
      <c r="B209" s="39"/>
      <c r="C209" s="206" t="s">
        <v>746</v>
      </c>
      <c r="D209" s="206" t="s">
        <v>267</v>
      </c>
      <c r="E209" s="207" t="s">
        <v>966</v>
      </c>
      <c r="F209" s="208" t="s">
        <v>967</v>
      </c>
      <c r="G209" s="209" t="s">
        <v>391</v>
      </c>
      <c r="H209" s="210">
        <v>817.77200000000005</v>
      </c>
      <c r="I209" s="211"/>
      <c r="J209" s="212">
        <f>ROUND(I209*H209,2)</f>
        <v>0</v>
      </c>
      <c r="K209" s="208" t="s">
        <v>271</v>
      </c>
      <c r="L209" s="44"/>
      <c r="M209" s="213" t="s">
        <v>19</v>
      </c>
      <c r="N209" s="214" t="s">
        <v>40</v>
      </c>
      <c r="O209" s="84"/>
      <c r="P209" s="215">
        <f>O209*H209</f>
        <v>0</v>
      </c>
      <c r="Q209" s="215">
        <v>0</v>
      </c>
      <c r="R209" s="215">
        <f>Q209*H209</f>
        <v>0</v>
      </c>
      <c r="S209" s="215">
        <v>0</v>
      </c>
      <c r="T209" s="216">
        <f>S209*H209</f>
        <v>0</v>
      </c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R209" s="217" t="s">
        <v>265</v>
      </c>
      <c r="AT209" s="217" t="s">
        <v>267</v>
      </c>
      <c r="AU209" s="217" t="s">
        <v>76</v>
      </c>
      <c r="AY209" s="17" t="s">
        <v>266</v>
      </c>
      <c r="BE209" s="218">
        <f>IF(N209="základní",J209,0)</f>
        <v>0</v>
      </c>
      <c r="BF209" s="218">
        <f>IF(N209="snížená",J209,0)</f>
        <v>0</v>
      </c>
      <c r="BG209" s="218">
        <f>IF(N209="zákl. přenesená",J209,0)</f>
        <v>0</v>
      </c>
      <c r="BH209" s="218">
        <f>IF(N209="sníž. přenesená",J209,0)</f>
        <v>0</v>
      </c>
      <c r="BI209" s="218">
        <f>IF(N209="nulová",J209,0)</f>
        <v>0</v>
      </c>
      <c r="BJ209" s="17" t="s">
        <v>76</v>
      </c>
      <c r="BK209" s="218">
        <f>ROUND(I209*H209,2)</f>
        <v>0</v>
      </c>
      <c r="BL209" s="17" t="s">
        <v>265</v>
      </c>
      <c r="BM209" s="217" t="s">
        <v>1783</v>
      </c>
    </row>
    <row r="210" s="2" customFormat="1">
      <c r="A210" s="38"/>
      <c r="B210" s="39"/>
      <c r="C210" s="40"/>
      <c r="D210" s="219" t="s">
        <v>273</v>
      </c>
      <c r="E210" s="40"/>
      <c r="F210" s="220" t="s">
        <v>969</v>
      </c>
      <c r="G210" s="40"/>
      <c r="H210" s="40"/>
      <c r="I210" s="221"/>
      <c r="J210" s="40"/>
      <c r="K210" s="40"/>
      <c r="L210" s="44"/>
      <c r="M210" s="222"/>
      <c r="N210" s="223"/>
      <c r="O210" s="84"/>
      <c r="P210" s="84"/>
      <c r="Q210" s="84"/>
      <c r="R210" s="84"/>
      <c r="S210" s="84"/>
      <c r="T210" s="85"/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T210" s="17" t="s">
        <v>273</v>
      </c>
      <c r="AU210" s="17" t="s">
        <v>76</v>
      </c>
    </row>
    <row r="211" s="12" customFormat="1">
      <c r="A211" s="12"/>
      <c r="B211" s="224"/>
      <c r="C211" s="225"/>
      <c r="D211" s="226" t="s">
        <v>275</v>
      </c>
      <c r="E211" s="227" t="s">
        <v>751</v>
      </c>
      <c r="F211" s="228" t="s">
        <v>1784</v>
      </c>
      <c r="G211" s="225"/>
      <c r="H211" s="229">
        <v>817.77200000000005</v>
      </c>
      <c r="I211" s="230"/>
      <c r="J211" s="225"/>
      <c r="K211" s="225"/>
      <c r="L211" s="231"/>
      <c r="M211" s="236"/>
      <c r="N211" s="237"/>
      <c r="O211" s="237"/>
      <c r="P211" s="237"/>
      <c r="Q211" s="237"/>
      <c r="R211" s="237"/>
      <c r="S211" s="237"/>
      <c r="T211" s="238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T211" s="235" t="s">
        <v>275</v>
      </c>
      <c r="AU211" s="235" t="s">
        <v>76</v>
      </c>
      <c r="AV211" s="12" t="s">
        <v>78</v>
      </c>
      <c r="AW211" s="12" t="s">
        <v>31</v>
      </c>
      <c r="AX211" s="12" t="s">
        <v>76</v>
      </c>
      <c r="AY211" s="235" t="s">
        <v>266</v>
      </c>
    </row>
    <row r="212" s="2" customFormat="1" ht="16.5" customHeight="1">
      <c r="A212" s="38"/>
      <c r="B212" s="39"/>
      <c r="C212" s="206" t="s">
        <v>756</v>
      </c>
      <c r="D212" s="206" t="s">
        <v>267</v>
      </c>
      <c r="E212" s="207" t="s">
        <v>977</v>
      </c>
      <c r="F212" s="208" t="s">
        <v>978</v>
      </c>
      <c r="G212" s="209" t="s">
        <v>391</v>
      </c>
      <c r="H212" s="210">
        <v>104.22199999999999</v>
      </c>
      <c r="I212" s="211"/>
      <c r="J212" s="212">
        <f>ROUND(I212*H212,2)</f>
        <v>0</v>
      </c>
      <c r="K212" s="208" t="s">
        <v>271</v>
      </c>
      <c r="L212" s="44"/>
      <c r="M212" s="213" t="s">
        <v>19</v>
      </c>
      <c r="N212" s="214" t="s">
        <v>40</v>
      </c>
      <c r="O212" s="84"/>
      <c r="P212" s="215">
        <f>O212*H212</f>
        <v>0</v>
      </c>
      <c r="Q212" s="215">
        <v>0.01136</v>
      </c>
      <c r="R212" s="215">
        <f>Q212*H212</f>
        <v>1.18396192</v>
      </c>
      <c r="S212" s="215">
        <v>0</v>
      </c>
      <c r="T212" s="216">
        <f>S212*H212</f>
        <v>0</v>
      </c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R212" s="217" t="s">
        <v>265</v>
      </c>
      <c r="AT212" s="217" t="s">
        <v>267</v>
      </c>
      <c r="AU212" s="217" t="s">
        <v>76</v>
      </c>
      <c r="AY212" s="17" t="s">
        <v>266</v>
      </c>
      <c r="BE212" s="218">
        <f>IF(N212="základní",J212,0)</f>
        <v>0</v>
      </c>
      <c r="BF212" s="218">
        <f>IF(N212="snížená",J212,0)</f>
        <v>0</v>
      </c>
      <c r="BG212" s="218">
        <f>IF(N212="zákl. přenesená",J212,0)</f>
        <v>0</v>
      </c>
      <c r="BH212" s="218">
        <f>IF(N212="sníž. přenesená",J212,0)</f>
        <v>0</v>
      </c>
      <c r="BI212" s="218">
        <f>IF(N212="nulová",J212,0)</f>
        <v>0</v>
      </c>
      <c r="BJ212" s="17" t="s">
        <v>76</v>
      </c>
      <c r="BK212" s="218">
        <f>ROUND(I212*H212,2)</f>
        <v>0</v>
      </c>
      <c r="BL212" s="17" t="s">
        <v>265</v>
      </c>
      <c r="BM212" s="217" t="s">
        <v>1785</v>
      </c>
    </row>
    <row r="213" s="2" customFormat="1">
      <c r="A213" s="38"/>
      <c r="B213" s="39"/>
      <c r="C213" s="40"/>
      <c r="D213" s="219" t="s">
        <v>273</v>
      </c>
      <c r="E213" s="40"/>
      <c r="F213" s="220" t="s">
        <v>980</v>
      </c>
      <c r="G213" s="40"/>
      <c r="H213" s="40"/>
      <c r="I213" s="221"/>
      <c r="J213" s="40"/>
      <c r="K213" s="40"/>
      <c r="L213" s="44"/>
      <c r="M213" s="222"/>
      <c r="N213" s="223"/>
      <c r="O213" s="84"/>
      <c r="P213" s="84"/>
      <c r="Q213" s="84"/>
      <c r="R213" s="84"/>
      <c r="S213" s="84"/>
      <c r="T213" s="85"/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T213" s="17" t="s">
        <v>273</v>
      </c>
      <c r="AU213" s="17" t="s">
        <v>76</v>
      </c>
    </row>
    <row r="214" s="12" customFormat="1">
      <c r="A214" s="12"/>
      <c r="B214" s="224"/>
      <c r="C214" s="225"/>
      <c r="D214" s="226" t="s">
        <v>275</v>
      </c>
      <c r="E214" s="227" t="s">
        <v>761</v>
      </c>
      <c r="F214" s="228" t="s">
        <v>1786</v>
      </c>
      <c r="G214" s="225"/>
      <c r="H214" s="229">
        <v>104.22199999999999</v>
      </c>
      <c r="I214" s="230"/>
      <c r="J214" s="225"/>
      <c r="K214" s="225"/>
      <c r="L214" s="231"/>
      <c r="M214" s="236"/>
      <c r="N214" s="237"/>
      <c r="O214" s="237"/>
      <c r="P214" s="237"/>
      <c r="Q214" s="237"/>
      <c r="R214" s="237"/>
      <c r="S214" s="237"/>
      <c r="T214" s="238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T214" s="235" t="s">
        <v>275</v>
      </c>
      <c r="AU214" s="235" t="s">
        <v>76</v>
      </c>
      <c r="AV214" s="12" t="s">
        <v>78</v>
      </c>
      <c r="AW214" s="12" t="s">
        <v>31</v>
      </c>
      <c r="AX214" s="12" t="s">
        <v>76</v>
      </c>
      <c r="AY214" s="235" t="s">
        <v>266</v>
      </c>
    </row>
    <row r="215" s="2" customFormat="1" ht="16.5" customHeight="1">
      <c r="A215" s="38"/>
      <c r="B215" s="39"/>
      <c r="C215" s="206" t="s">
        <v>763</v>
      </c>
      <c r="D215" s="206" t="s">
        <v>267</v>
      </c>
      <c r="E215" s="207" t="s">
        <v>990</v>
      </c>
      <c r="F215" s="208" t="s">
        <v>991</v>
      </c>
      <c r="G215" s="209" t="s">
        <v>391</v>
      </c>
      <c r="H215" s="210">
        <v>104.22199999999999</v>
      </c>
      <c r="I215" s="211"/>
      <c r="J215" s="212">
        <f>ROUND(I215*H215,2)</f>
        <v>0</v>
      </c>
      <c r="K215" s="208" t="s">
        <v>271</v>
      </c>
      <c r="L215" s="44"/>
      <c r="M215" s="213" t="s">
        <v>19</v>
      </c>
      <c r="N215" s="214" t="s">
        <v>40</v>
      </c>
      <c r="O215" s="84"/>
      <c r="P215" s="215">
        <f>O215*H215</f>
        <v>0</v>
      </c>
      <c r="Q215" s="215">
        <v>0</v>
      </c>
      <c r="R215" s="215">
        <f>Q215*H215</f>
        <v>0</v>
      </c>
      <c r="S215" s="215">
        <v>0</v>
      </c>
      <c r="T215" s="216">
        <f>S215*H215</f>
        <v>0</v>
      </c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R215" s="217" t="s">
        <v>265</v>
      </c>
      <c r="AT215" s="217" t="s">
        <v>267</v>
      </c>
      <c r="AU215" s="217" t="s">
        <v>76</v>
      </c>
      <c r="AY215" s="17" t="s">
        <v>266</v>
      </c>
      <c r="BE215" s="218">
        <f>IF(N215="základní",J215,0)</f>
        <v>0</v>
      </c>
      <c r="BF215" s="218">
        <f>IF(N215="snížená",J215,0)</f>
        <v>0</v>
      </c>
      <c r="BG215" s="218">
        <f>IF(N215="zákl. přenesená",J215,0)</f>
        <v>0</v>
      </c>
      <c r="BH215" s="218">
        <f>IF(N215="sníž. přenesená",J215,0)</f>
        <v>0</v>
      </c>
      <c r="BI215" s="218">
        <f>IF(N215="nulová",J215,0)</f>
        <v>0</v>
      </c>
      <c r="BJ215" s="17" t="s">
        <v>76</v>
      </c>
      <c r="BK215" s="218">
        <f>ROUND(I215*H215,2)</f>
        <v>0</v>
      </c>
      <c r="BL215" s="17" t="s">
        <v>265</v>
      </c>
      <c r="BM215" s="217" t="s">
        <v>1787</v>
      </c>
    </row>
    <row r="216" s="2" customFormat="1">
      <c r="A216" s="38"/>
      <c r="B216" s="39"/>
      <c r="C216" s="40"/>
      <c r="D216" s="219" t="s">
        <v>273</v>
      </c>
      <c r="E216" s="40"/>
      <c r="F216" s="220" t="s">
        <v>993</v>
      </c>
      <c r="G216" s="40"/>
      <c r="H216" s="40"/>
      <c r="I216" s="221"/>
      <c r="J216" s="40"/>
      <c r="K216" s="40"/>
      <c r="L216" s="44"/>
      <c r="M216" s="222"/>
      <c r="N216" s="223"/>
      <c r="O216" s="84"/>
      <c r="P216" s="84"/>
      <c r="Q216" s="84"/>
      <c r="R216" s="84"/>
      <c r="S216" s="84"/>
      <c r="T216" s="85"/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T216" s="17" t="s">
        <v>273</v>
      </c>
      <c r="AU216" s="17" t="s">
        <v>76</v>
      </c>
    </row>
    <row r="217" s="2" customFormat="1" ht="16.5" customHeight="1">
      <c r="A217" s="38"/>
      <c r="B217" s="39"/>
      <c r="C217" s="206" t="s">
        <v>768</v>
      </c>
      <c r="D217" s="206" t="s">
        <v>267</v>
      </c>
      <c r="E217" s="207" t="s">
        <v>1029</v>
      </c>
      <c r="F217" s="208" t="s">
        <v>1030</v>
      </c>
      <c r="G217" s="209" t="s">
        <v>293</v>
      </c>
      <c r="H217" s="210">
        <v>157.62899999999999</v>
      </c>
      <c r="I217" s="211"/>
      <c r="J217" s="212">
        <f>ROUND(I217*H217,2)</f>
        <v>0</v>
      </c>
      <c r="K217" s="208" t="s">
        <v>271</v>
      </c>
      <c r="L217" s="44"/>
      <c r="M217" s="213" t="s">
        <v>19</v>
      </c>
      <c r="N217" s="214" t="s">
        <v>40</v>
      </c>
      <c r="O217" s="84"/>
      <c r="P217" s="215">
        <f>O217*H217</f>
        <v>0</v>
      </c>
      <c r="Q217" s="215">
        <v>0</v>
      </c>
      <c r="R217" s="215">
        <f>Q217*H217</f>
        <v>0</v>
      </c>
      <c r="S217" s="215">
        <v>0</v>
      </c>
      <c r="T217" s="216">
        <f>S217*H217</f>
        <v>0</v>
      </c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R217" s="217" t="s">
        <v>265</v>
      </c>
      <c r="AT217" s="217" t="s">
        <v>267</v>
      </c>
      <c r="AU217" s="217" t="s">
        <v>76</v>
      </c>
      <c r="AY217" s="17" t="s">
        <v>266</v>
      </c>
      <c r="BE217" s="218">
        <f>IF(N217="základní",J217,0)</f>
        <v>0</v>
      </c>
      <c r="BF217" s="218">
        <f>IF(N217="snížená",J217,0)</f>
        <v>0</v>
      </c>
      <c r="BG217" s="218">
        <f>IF(N217="zákl. přenesená",J217,0)</f>
        <v>0</v>
      </c>
      <c r="BH217" s="218">
        <f>IF(N217="sníž. přenesená",J217,0)</f>
        <v>0</v>
      </c>
      <c r="BI217" s="218">
        <f>IF(N217="nulová",J217,0)</f>
        <v>0</v>
      </c>
      <c r="BJ217" s="17" t="s">
        <v>76</v>
      </c>
      <c r="BK217" s="218">
        <f>ROUND(I217*H217,2)</f>
        <v>0</v>
      </c>
      <c r="BL217" s="17" t="s">
        <v>265</v>
      </c>
      <c r="BM217" s="217" t="s">
        <v>1788</v>
      </c>
    </row>
    <row r="218" s="2" customFormat="1">
      <c r="A218" s="38"/>
      <c r="B218" s="39"/>
      <c r="C218" s="40"/>
      <c r="D218" s="219" t="s">
        <v>273</v>
      </c>
      <c r="E218" s="40"/>
      <c r="F218" s="220" t="s">
        <v>1032</v>
      </c>
      <c r="G218" s="40"/>
      <c r="H218" s="40"/>
      <c r="I218" s="221"/>
      <c r="J218" s="40"/>
      <c r="K218" s="40"/>
      <c r="L218" s="44"/>
      <c r="M218" s="222"/>
      <c r="N218" s="223"/>
      <c r="O218" s="84"/>
      <c r="P218" s="84"/>
      <c r="Q218" s="84"/>
      <c r="R218" s="84"/>
      <c r="S218" s="84"/>
      <c r="T218" s="85"/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T218" s="17" t="s">
        <v>273</v>
      </c>
      <c r="AU218" s="17" t="s">
        <v>76</v>
      </c>
    </row>
    <row r="219" s="13" customFormat="1">
      <c r="A219" s="13"/>
      <c r="B219" s="251"/>
      <c r="C219" s="252"/>
      <c r="D219" s="226" t="s">
        <v>275</v>
      </c>
      <c r="E219" s="253" t="s">
        <v>19</v>
      </c>
      <c r="F219" s="254" t="s">
        <v>1789</v>
      </c>
      <c r="G219" s="252"/>
      <c r="H219" s="253" t="s">
        <v>19</v>
      </c>
      <c r="I219" s="255"/>
      <c r="J219" s="252"/>
      <c r="K219" s="252"/>
      <c r="L219" s="256"/>
      <c r="M219" s="257"/>
      <c r="N219" s="258"/>
      <c r="O219" s="258"/>
      <c r="P219" s="258"/>
      <c r="Q219" s="258"/>
      <c r="R219" s="258"/>
      <c r="S219" s="258"/>
      <c r="T219" s="259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60" t="s">
        <v>275</v>
      </c>
      <c r="AU219" s="260" t="s">
        <v>76</v>
      </c>
      <c r="AV219" s="13" t="s">
        <v>76</v>
      </c>
      <c r="AW219" s="13" t="s">
        <v>31</v>
      </c>
      <c r="AX219" s="13" t="s">
        <v>69</v>
      </c>
      <c r="AY219" s="260" t="s">
        <v>266</v>
      </c>
    </row>
    <row r="220" s="12" customFormat="1">
      <c r="A220" s="12"/>
      <c r="B220" s="224"/>
      <c r="C220" s="225"/>
      <c r="D220" s="226" t="s">
        <v>275</v>
      </c>
      <c r="E220" s="227" t="s">
        <v>773</v>
      </c>
      <c r="F220" s="228" t="s">
        <v>1790</v>
      </c>
      <c r="G220" s="225"/>
      <c r="H220" s="229">
        <v>157.62899999999999</v>
      </c>
      <c r="I220" s="230"/>
      <c r="J220" s="225"/>
      <c r="K220" s="225"/>
      <c r="L220" s="231"/>
      <c r="M220" s="236"/>
      <c r="N220" s="237"/>
      <c r="O220" s="237"/>
      <c r="P220" s="237"/>
      <c r="Q220" s="237"/>
      <c r="R220" s="237"/>
      <c r="S220" s="237"/>
      <c r="T220" s="238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T220" s="235" t="s">
        <v>275</v>
      </c>
      <c r="AU220" s="235" t="s">
        <v>76</v>
      </c>
      <c r="AV220" s="12" t="s">
        <v>78</v>
      </c>
      <c r="AW220" s="12" t="s">
        <v>31</v>
      </c>
      <c r="AX220" s="12" t="s">
        <v>76</v>
      </c>
      <c r="AY220" s="235" t="s">
        <v>266</v>
      </c>
    </row>
    <row r="221" s="11" customFormat="1" ht="25.92" customHeight="1">
      <c r="A221" s="11"/>
      <c r="B221" s="192"/>
      <c r="C221" s="193"/>
      <c r="D221" s="194" t="s">
        <v>68</v>
      </c>
      <c r="E221" s="195" t="s">
        <v>1791</v>
      </c>
      <c r="F221" s="195" t="s">
        <v>1792</v>
      </c>
      <c r="G221" s="193"/>
      <c r="H221" s="193"/>
      <c r="I221" s="196"/>
      <c r="J221" s="197">
        <f>BK221</f>
        <v>0</v>
      </c>
      <c r="K221" s="193"/>
      <c r="L221" s="198"/>
      <c r="M221" s="199"/>
      <c r="N221" s="200"/>
      <c r="O221" s="200"/>
      <c r="P221" s="201">
        <f>SUM(P222:P231)</f>
        <v>0</v>
      </c>
      <c r="Q221" s="200"/>
      <c r="R221" s="201">
        <f>SUM(R222:R231)</f>
        <v>0.021740960000000004</v>
      </c>
      <c r="S221" s="200"/>
      <c r="T221" s="202">
        <f>SUM(T222:T231)</f>
        <v>0</v>
      </c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R221" s="203" t="s">
        <v>265</v>
      </c>
      <c r="AT221" s="204" t="s">
        <v>68</v>
      </c>
      <c r="AU221" s="204" t="s">
        <v>69</v>
      </c>
      <c r="AY221" s="203" t="s">
        <v>266</v>
      </c>
      <c r="BK221" s="205">
        <f>SUM(BK222:BK231)</f>
        <v>0</v>
      </c>
    </row>
    <row r="222" s="2" customFormat="1" ht="24.15" customHeight="1">
      <c r="A222" s="38"/>
      <c r="B222" s="39"/>
      <c r="C222" s="206" t="s">
        <v>918</v>
      </c>
      <c r="D222" s="206" t="s">
        <v>267</v>
      </c>
      <c r="E222" s="207" t="s">
        <v>1793</v>
      </c>
      <c r="F222" s="208" t="s">
        <v>1794</v>
      </c>
      <c r="G222" s="209" t="s">
        <v>341</v>
      </c>
      <c r="H222" s="210">
        <v>1.6000000000000001</v>
      </c>
      <c r="I222" s="211"/>
      <c r="J222" s="212">
        <f>ROUND(I222*H222,2)</f>
        <v>0</v>
      </c>
      <c r="K222" s="208" t="s">
        <v>271</v>
      </c>
      <c r="L222" s="44"/>
      <c r="M222" s="213" t="s">
        <v>19</v>
      </c>
      <c r="N222" s="214" t="s">
        <v>40</v>
      </c>
      <c r="O222" s="84"/>
      <c r="P222" s="215">
        <f>O222*H222</f>
        <v>0</v>
      </c>
      <c r="Q222" s="215">
        <v>0.0061199999999999996</v>
      </c>
      <c r="R222" s="215">
        <f>Q222*H222</f>
        <v>0.0097920000000000004</v>
      </c>
      <c r="S222" s="215">
        <v>0</v>
      </c>
      <c r="T222" s="216">
        <f>S222*H222</f>
        <v>0</v>
      </c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R222" s="217" t="s">
        <v>265</v>
      </c>
      <c r="AT222" s="217" t="s">
        <v>267</v>
      </c>
      <c r="AU222" s="217" t="s">
        <v>76</v>
      </c>
      <c r="AY222" s="17" t="s">
        <v>266</v>
      </c>
      <c r="BE222" s="218">
        <f>IF(N222="základní",J222,0)</f>
        <v>0</v>
      </c>
      <c r="BF222" s="218">
        <f>IF(N222="snížená",J222,0)</f>
        <v>0</v>
      </c>
      <c r="BG222" s="218">
        <f>IF(N222="zákl. přenesená",J222,0)</f>
        <v>0</v>
      </c>
      <c r="BH222" s="218">
        <f>IF(N222="sníž. přenesená",J222,0)</f>
        <v>0</v>
      </c>
      <c r="BI222" s="218">
        <f>IF(N222="nulová",J222,0)</f>
        <v>0</v>
      </c>
      <c r="BJ222" s="17" t="s">
        <v>76</v>
      </c>
      <c r="BK222" s="218">
        <f>ROUND(I222*H222,2)</f>
        <v>0</v>
      </c>
      <c r="BL222" s="17" t="s">
        <v>265</v>
      </c>
      <c r="BM222" s="217" t="s">
        <v>1795</v>
      </c>
    </row>
    <row r="223" s="2" customFormat="1">
      <c r="A223" s="38"/>
      <c r="B223" s="39"/>
      <c r="C223" s="40"/>
      <c r="D223" s="219" t="s">
        <v>273</v>
      </c>
      <c r="E223" s="40"/>
      <c r="F223" s="220" t="s">
        <v>1796</v>
      </c>
      <c r="G223" s="40"/>
      <c r="H223" s="40"/>
      <c r="I223" s="221"/>
      <c r="J223" s="40"/>
      <c r="K223" s="40"/>
      <c r="L223" s="44"/>
      <c r="M223" s="222"/>
      <c r="N223" s="223"/>
      <c r="O223" s="84"/>
      <c r="P223" s="84"/>
      <c r="Q223" s="84"/>
      <c r="R223" s="84"/>
      <c r="S223" s="84"/>
      <c r="T223" s="85"/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T223" s="17" t="s">
        <v>273</v>
      </c>
      <c r="AU223" s="17" t="s">
        <v>76</v>
      </c>
    </row>
    <row r="224" s="12" customFormat="1">
      <c r="A224" s="12"/>
      <c r="B224" s="224"/>
      <c r="C224" s="225"/>
      <c r="D224" s="226" t="s">
        <v>275</v>
      </c>
      <c r="E224" s="227" t="s">
        <v>923</v>
      </c>
      <c r="F224" s="228" t="s">
        <v>1797</v>
      </c>
      <c r="G224" s="225"/>
      <c r="H224" s="229">
        <v>1.6000000000000001</v>
      </c>
      <c r="I224" s="230"/>
      <c r="J224" s="225"/>
      <c r="K224" s="225"/>
      <c r="L224" s="231"/>
      <c r="M224" s="236"/>
      <c r="N224" s="237"/>
      <c r="O224" s="237"/>
      <c r="P224" s="237"/>
      <c r="Q224" s="237"/>
      <c r="R224" s="237"/>
      <c r="S224" s="237"/>
      <c r="T224" s="238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T224" s="235" t="s">
        <v>275</v>
      </c>
      <c r="AU224" s="235" t="s">
        <v>76</v>
      </c>
      <c r="AV224" s="12" t="s">
        <v>78</v>
      </c>
      <c r="AW224" s="12" t="s">
        <v>31</v>
      </c>
      <c r="AX224" s="12" t="s">
        <v>76</v>
      </c>
      <c r="AY224" s="235" t="s">
        <v>266</v>
      </c>
    </row>
    <row r="225" s="2" customFormat="1" ht="16.5" customHeight="1">
      <c r="A225" s="38"/>
      <c r="B225" s="39"/>
      <c r="C225" s="239" t="s">
        <v>925</v>
      </c>
      <c r="D225" s="239" t="s">
        <v>299</v>
      </c>
      <c r="E225" s="240" t="s">
        <v>1798</v>
      </c>
      <c r="F225" s="241" t="s">
        <v>1799</v>
      </c>
      <c r="G225" s="242" t="s">
        <v>299</v>
      </c>
      <c r="H225" s="243">
        <v>1.6479999999999999</v>
      </c>
      <c r="I225" s="244"/>
      <c r="J225" s="245">
        <f>ROUND(I225*H225,2)</f>
        <v>0</v>
      </c>
      <c r="K225" s="241" t="s">
        <v>271</v>
      </c>
      <c r="L225" s="246"/>
      <c r="M225" s="247" t="s">
        <v>19</v>
      </c>
      <c r="N225" s="248" t="s">
        <v>40</v>
      </c>
      <c r="O225" s="84"/>
      <c r="P225" s="215">
        <f>O225*H225</f>
        <v>0</v>
      </c>
      <c r="Q225" s="215">
        <v>0.00092000000000000003</v>
      </c>
      <c r="R225" s="215">
        <f>Q225*H225</f>
        <v>0.0015161599999999999</v>
      </c>
      <c r="S225" s="215">
        <v>0</v>
      </c>
      <c r="T225" s="216">
        <f>S225*H225</f>
        <v>0</v>
      </c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R225" s="217" t="s">
        <v>303</v>
      </c>
      <c r="AT225" s="217" t="s">
        <v>299</v>
      </c>
      <c r="AU225" s="217" t="s">
        <v>76</v>
      </c>
      <c r="AY225" s="17" t="s">
        <v>266</v>
      </c>
      <c r="BE225" s="218">
        <f>IF(N225="základní",J225,0)</f>
        <v>0</v>
      </c>
      <c r="BF225" s="218">
        <f>IF(N225="snížená",J225,0)</f>
        <v>0</v>
      </c>
      <c r="BG225" s="218">
        <f>IF(N225="zákl. přenesená",J225,0)</f>
        <v>0</v>
      </c>
      <c r="BH225" s="218">
        <f>IF(N225="sníž. přenesená",J225,0)</f>
        <v>0</v>
      </c>
      <c r="BI225" s="218">
        <f>IF(N225="nulová",J225,0)</f>
        <v>0</v>
      </c>
      <c r="BJ225" s="17" t="s">
        <v>76</v>
      </c>
      <c r="BK225" s="218">
        <f>ROUND(I225*H225,2)</f>
        <v>0</v>
      </c>
      <c r="BL225" s="17" t="s">
        <v>265</v>
      </c>
      <c r="BM225" s="217" t="s">
        <v>1800</v>
      </c>
    </row>
    <row r="226" s="2" customFormat="1">
      <c r="A226" s="38"/>
      <c r="B226" s="39"/>
      <c r="C226" s="40"/>
      <c r="D226" s="219" t="s">
        <v>273</v>
      </c>
      <c r="E226" s="40"/>
      <c r="F226" s="220" t="s">
        <v>1801</v>
      </c>
      <c r="G226" s="40"/>
      <c r="H226" s="40"/>
      <c r="I226" s="221"/>
      <c r="J226" s="40"/>
      <c r="K226" s="40"/>
      <c r="L226" s="44"/>
      <c r="M226" s="222"/>
      <c r="N226" s="223"/>
      <c r="O226" s="84"/>
      <c r="P226" s="84"/>
      <c r="Q226" s="84"/>
      <c r="R226" s="84"/>
      <c r="S226" s="84"/>
      <c r="T226" s="85"/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T226" s="17" t="s">
        <v>273</v>
      </c>
      <c r="AU226" s="17" t="s">
        <v>76</v>
      </c>
    </row>
    <row r="227" s="2" customFormat="1" ht="24.15" customHeight="1">
      <c r="A227" s="38"/>
      <c r="B227" s="39"/>
      <c r="C227" s="206" t="s">
        <v>932</v>
      </c>
      <c r="D227" s="206" t="s">
        <v>267</v>
      </c>
      <c r="E227" s="207" t="s">
        <v>1802</v>
      </c>
      <c r="F227" s="208" t="s">
        <v>1803</v>
      </c>
      <c r="G227" s="209" t="s">
        <v>299</v>
      </c>
      <c r="H227" s="210">
        <v>10.800000000000001</v>
      </c>
      <c r="I227" s="211"/>
      <c r="J227" s="212">
        <f>ROUND(I227*H227,2)</f>
        <v>0</v>
      </c>
      <c r="K227" s="208" t="s">
        <v>271</v>
      </c>
      <c r="L227" s="44"/>
      <c r="M227" s="213" t="s">
        <v>19</v>
      </c>
      <c r="N227" s="214" t="s">
        <v>40</v>
      </c>
      <c r="O227" s="84"/>
      <c r="P227" s="215">
        <f>O227*H227</f>
        <v>0</v>
      </c>
      <c r="Q227" s="215">
        <v>0</v>
      </c>
      <c r="R227" s="215">
        <f>Q227*H227</f>
        <v>0</v>
      </c>
      <c r="S227" s="215">
        <v>0</v>
      </c>
      <c r="T227" s="216">
        <f>S227*H227</f>
        <v>0</v>
      </c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R227" s="217" t="s">
        <v>265</v>
      </c>
      <c r="AT227" s="217" t="s">
        <v>267</v>
      </c>
      <c r="AU227" s="217" t="s">
        <v>76</v>
      </c>
      <c r="AY227" s="17" t="s">
        <v>266</v>
      </c>
      <c r="BE227" s="218">
        <f>IF(N227="základní",J227,0)</f>
        <v>0</v>
      </c>
      <c r="BF227" s="218">
        <f>IF(N227="snížená",J227,0)</f>
        <v>0</v>
      </c>
      <c r="BG227" s="218">
        <f>IF(N227="zákl. přenesená",J227,0)</f>
        <v>0</v>
      </c>
      <c r="BH227" s="218">
        <f>IF(N227="sníž. přenesená",J227,0)</f>
        <v>0</v>
      </c>
      <c r="BI227" s="218">
        <f>IF(N227="nulová",J227,0)</f>
        <v>0</v>
      </c>
      <c r="BJ227" s="17" t="s">
        <v>76</v>
      </c>
      <c r="BK227" s="218">
        <f>ROUND(I227*H227,2)</f>
        <v>0</v>
      </c>
      <c r="BL227" s="17" t="s">
        <v>265</v>
      </c>
      <c r="BM227" s="217" t="s">
        <v>1804</v>
      </c>
    </row>
    <row r="228" s="2" customFormat="1">
      <c r="A228" s="38"/>
      <c r="B228" s="39"/>
      <c r="C228" s="40"/>
      <c r="D228" s="219" t="s">
        <v>273</v>
      </c>
      <c r="E228" s="40"/>
      <c r="F228" s="220" t="s">
        <v>1805</v>
      </c>
      <c r="G228" s="40"/>
      <c r="H228" s="40"/>
      <c r="I228" s="221"/>
      <c r="J228" s="40"/>
      <c r="K228" s="40"/>
      <c r="L228" s="44"/>
      <c r="M228" s="222"/>
      <c r="N228" s="223"/>
      <c r="O228" s="84"/>
      <c r="P228" s="84"/>
      <c r="Q228" s="84"/>
      <c r="R228" s="84"/>
      <c r="S228" s="84"/>
      <c r="T228" s="85"/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T228" s="17" t="s">
        <v>273</v>
      </c>
      <c r="AU228" s="17" t="s">
        <v>76</v>
      </c>
    </row>
    <row r="229" s="12" customFormat="1">
      <c r="A229" s="12"/>
      <c r="B229" s="224"/>
      <c r="C229" s="225"/>
      <c r="D229" s="226" t="s">
        <v>275</v>
      </c>
      <c r="E229" s="227" t="s">
        <v>938</v>
      </c>
      <c r="F229" s="228" t="s">
        <v>1806</v>
      </c>
      <c r="G229" s="225"/>
      <c r="H229" s="229">
        <v>10.800000000000001</v>
      </c>
      <c r="I229" s="230"/>
      <c r="J229" s="225"/>
      <c r="K229" s="225"/>
      <c r="L229" s="231"/>
      <c r="M229" s="236"/>
      <c r="N229" s="237"/>
      <c r="O229" s="237"/>
      <c r="P229" s="237"/>
      <c r="Q229" s="237"/>
      <c r="R229" s="237"/>
      <c r="S229" s="237"/>
      <c r="T229" s="238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T229" s="235" t="s">
        <v>275</v>
      </c>
      <c r="AU229" s="235" t="s">
        <v>76</v>
      </c>
      <c r="AV229" s="12" t="s">
        <v>78</v>
      </c>
      <c r="AW229" s="12" t="s">
        <v>31</v>
      </c>
      <c r="AX229" s="12" t="s">
        <v>76</v>
      </c>
      <c r="AY229" s="235" t="s">
        <v>266</v>
      </c>
    </row>
    <row r="230" s="2" customFormat="1" ht="16.5" customHeight="1">
      <c r="A230" s="38"/>
      <c r="B230" s="39"/>
      <c r="C230" s="239" t="s">
        <v>944</v>
      </c>
      <c r="D230" s="239" t="s">
        <v>299</v>
      </c>
      <c r="E230" s="240" t="s">
        <v>1807</v>
      </c>
      <c r="F230" s="241" t="s">
        <v>1808</v>
      </c>
      <c r="G230" s="242" t="s">
        <v>299</v>
      </c>
      <c r="H230" s="243">
        <v>11.34</v>
      </c>
      <c r="I230" s="244"/>
      <c r="J230" s="245">
        <f>ROUND(I230*H230,2)</f>
        <v>0</v>
      </c>
      <c r="K230" s="241" t="s">
        <v>271</v>
      </c>
      <c r="L230" s="246"/>
      <c r="M230" s="247" t="s">
        <v>19</v>
      </c>
      <c r="N230" s="248" t="s">
        <v>40</v>
      </c>
      <c r="O230" s="84"/>
      <c r="P230" s="215">
        <f>O230*H230</f>
        <v>0</v>
      </c>
      <c r="Q230" s="215">
        <v>0.00092000000000000003</v>
      </c>
      <c r="R230" s="215">
        <f>Q230*H230</f>
        <v>0.010432800000000001</v>
      </c>
      <c r="S230" s="215">
        <v>0</v>
      </c>
      <c r="T230" s="216">
        <f>S230*H230</f>
        <v>0</v>
      </c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R230" s="217" t="s">
        <v>303</v>
      </c>
      <c r="AT230" s="217" t="s">
        <v>299</v>
      </c>
      <c r="AU230" s="217" t="s">
        <v>76</v>
      </c>
      <c r="AY230" s="17" t="s">
        <v>266</v>
      </c>
      <c r="BE230" s="218">
        <f>IF(N230="základní",J230,0)</f>
        <v>0</v>
      </c>
      <c r="BF230" s="218">
        <f>IF(N230="snížená",J230,0)</f>
        <v>0</v>
      </c>
      <c r="BG230" s="218">
        <f>IF(N230="zákl. přenesená",J230,0)</f>
        <v>0</v>
      </c>
      <c r="BH230" s="218">
        <f>IF(N230="sníž. přenesená",J230,0)</f>
        <v>0</v>
      </c>
      <c r="BI230" s="218">
        <f>IF(N230="nulová",J230,0)</f>
        <v>0</v>
      </c>
      <c r="BJ230" s="17" t="s">
        <v>76</v>
      </c>
      <c r="BK230" s="218">
        <f>ROUND(I230*H230,2)</f>
        <v>0</v>
      </c>
      <c r="BL230" s="17" t="s">
        <v>265</v>
      </c>
      <c r="BM230" s="217" t="s">
        <v>1809</v>
      </c>
    </row>
    <row r="231" s="2" customFormat="1">
      <c r="A231" s="38"/>
      <c r="B231" s="39"/>
      <c r="C231" s="40"/>
      <c r="D231" s="219" t="s">
        <v>273</v>
      </c>
      <c r="E231" s="40"/>
      <c r="F231" s="220" t="s">
        <v>1810</v>
      </c>
      <c r="G231" s="40"/>
      <c r="H231" s="40"/>
      <c r="I231" s="221"/>
      <c r="J231" s="40"/>
      <c r="K231" s="40"/>
      <c r="L231" s="44"/>
      <c r="M231" s="222"/>
      <c r="N231" s="223"/>
      <c r="O231" s="84"/>
      <c r="P231" s="84"/>
      <c r="Q231" s="84"/>
      <c r="R231" s="84"/>
      <c r="S231" s="84"/>
      <c r="T231" s="85"/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T231" s="17" t="s">
        <v>273</v>
      </c>
      <c r="AU231" s="17" t="s">
        <v>76</v>
      </c>
    </row>
    <row r="232" s="11" customFormat="1" ht="25.92" customHeight="1">
      <c r="A232" s="11"/>
      <c r="B232" s="192"/>
      <c r="C232" s="193"/>
      <c r="D232" s="194" t="s">
        <v>68</v>
      </c>
      <c r="E232" s="195" t="s">
        <v>1143</v>
      </c>
      <c r="F232" s="195" t="s">
        <v>1144</v>
      </c>
      <c r="G232" s="193"/>
      <c r="H232" s="193"/>
      <c r="I232" s="196"/>
      <c r="J232" s="197">
        <f>BK232</f>
        <v>0</v>
      </c>
      <c r="K232" s="193"/>
      <c r="L232" s="198"/>
      <c r="M232" s="199"/>
      <c r="N232" s="200"/>
      <c r="O232" s="200"/>
      <c r="P232" s="201">
        <f>SUM(P233:P261)</f>
        <v>0</v>
      </c>
      <c r="Q232" s="200"/>
      <c r="R232" s="201">
        <f>SUM(R233:R261)</f>
        <v>10.570927670000001</v>
      </c>
      <c r="S232" s="200"/>
      <c r="T232" s="202">
        <f>SUM(T233:T261)</f>
        <v>0</v>
      </c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R232" s="203" t="s">
        <v>265</v>
      </c>
      <c r="AT232" s="204" t="s">
        <v>68</v>
      </c>
      <c r="AU232" s="204" t="s">
        <v>69</v>
      </c>
      <c r="AY232" s="203" t="s">
        <v>266</v>
      </c>
      <c r="BK232" s="205">
        <f>SUM(BK233:BK261)</f>
        <v>0</v>
      </c>
    </row>
    <row r="233" s="2" customFormat="1" ht="21.75" customHeight="1">
      <c r="A233" s="38"/>
      <c r="B233" s="39"/>
      <c r="C233" s="206" t="s">
        <v>853</v>
      </c>
      <c r="D233" s="206" t="s">
        <v>267</v>
      </c>
      <c r="E233" s="207" t="s">
        <v>1146</v>
      </c>
      <c r="F233" s="208" t="s">
        <v>1147</v>
      </c>
      <c r="G233" s="209" t="s">
        <v>391</v>
      </c>
      <c r="H233" s="210">
        <v>1269.2960000000001</v>
      </c>
      <c r="I233" s="211"/>
      <c r="J233" s="212">
        <f>ROUND(I233*H233,2)</f>
        <v>0</v>
      </c>
      <c r="K233" s="208" t="s">
        <v>271</v>
      </c>
      <c r="L233" s="44"/>
      <c r="M233" s="213" t="s">
        <v>19</v>
      </c>
      <c r="N233" s="214" t="s">
        <v>40</v>
      </c>
      <c r="O233" s="84"/>
      <c r="P233" s="215">
        <f>O233*H233</f>
        <v>0</v>
      </c>
      <c r="Q233" s="215">
        <v>3.0000000000000001E-05</v>
      </c>
      <c r="R233" s="215">
        <f>Q233*H233</f>
        <v>0.038078880000000002</v>
      </c>
      <c r="S233" s="215">
        <v>0</v>
      </c>
      <c r="T233" s="216">
        <f>S233*H233</f>
        <v>0</v>
      </c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R233" s="217" t="s">
        <v>265</v>
      </c>
      <c r="AT233" s="217" t="s">
        <v>267</v>
      </c>
      <c r="AU233" s="217" t="s">
        <v>76</v>
      </c>
      <c r="AY233" s="17" t="s">
        <v>266</v>
      </c>
      <c r="BE233" s="218">
        <f>IF(N233="základní",J233,0)</f>
        <v>0</v>
      </c>
      <c r="BF233" s="218">
        <f>IF(N233="snížená",J233,0)</f>
        <v>0</v>
      </c>
      <c r="BG233" s="218">
        <f>IF(N233="zákl. přenesená",J233,0)</f>
        <v>0</v>
      </c>
      <c r="BH233" s="218">
        <f>IF(N233="sníž. přenesená",J233,0)</f>
        <v>0</v>
      </c>
      <c r="BI233" s="218">
        <f>IF(N233="nulová",J233,0)</f>
        <v>0</v>
      </c>
      <c r="BJ233" s="17" t="s">
        <v>76</v>
      </c>
      <c r="BK233" s="218">
        <f>ROUND(I233*H233,2)</f>
        <v>0</v>
      </c>
      <c r="BL233" s="17" t="s">
        <v>265</v>
      </c>
      <c r="BM233" s="217" t="s">
        <v>1811</v>
      </c>
    </row>
    <row r="234" s="2" customFormat="1">
      <c r="A234" s="38"/>
      <c r="B234" s="39"/>
      <c r="C234" s="40"/>
      <c r="D234" s="219" t="s">
        <v>273</v>
      </c>
      <c r="E234" s="40"/>
      <c r="F234" s="220" t="s">
        <v>1149</v>
      </c>
      <c r="G234" s="40"/>
      <c r="H234" s="40"/>
      <c r="I234" s="221"/>
      <c r="J234" s="40"/>
      <c r="K234" s="40"/>
      <c r="L234" s="44"/>
      <c r="M234" s="222"/>
      <c r="N234" s="223"/>
      <c r="O234" s="84"/>
      <c r="P234" s="84"/>
      <c r="Q234" s="84"/>
      <c r="R234" s="84"/>
      <c r="S234" s="84"/>
      <c r="T234" s="85"/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T234" s="17" t="s">
        <v>273</v>
      </c>
      <c r="AU234" s="17" t="s">
        <v>76</v>
      </c>
    </row>
    <row r="235" s="12" customFormat="1">
      <c r="A235" s="12"/>
      <c r="B235" s="224"/>
      <c r="C235" s="225"/>
      <c r="D235" s="226" t="s">
        <v>275</v>
      </c>
      <c r="E235" s="227" t="s">
        <v>858</v>
      </c>
      <c r="F235" s="228" t="s">
        <v>1812</v>
      </c>
      <c r="G235" s="225"/>
      <c r="H235" s="229">
        <v>335.39699999999999</v>
      </c>
      <c r="I235" s="230"/>
      <c r="J235" s="225"/>
      <c r="K235" s="225"/>
      <c r="L235" s="231"/>
      <c r="M235" s="236"/>
      <c r="N235" s="237"/>
      <c r="O235" s="237"/>
      <c r="P235" s="237"/>
      <c r="Q235" s="237"/>
      <c r="R235" s="237"/>
      <c r="S235" s="237"/>
      <c r="T235" s="238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T235" s="235" t="s">
        <v>275</v>
      </c>
      <c r="AU235" s="235" t="s">
        <v>76</v>
      </c>
      <c r="AV235" s="12" t="s">
        <v>78</v>
      </c>
      <c r="AW235" s="12" t="s">
        <v>31</v>
      </c>
      <c r="AX235" s="12" t="s">
        <v>69</v>
      </c>
      <c r="AY235" s="235" t="s">
        <v>266</v>
      </c>
    </row>
    <row r="236" s="12" customFormat="1">
      <c r="A236" s="12"/>
      <c r="B236" s="224"/>
      <c r="C236" s="225"/>
      <c r="D236" s="226" t="s">
        <v>275</v>
      </c>
      <c r="E236" s="227" t="s">
        <v>1662</v>
      </c>
      <c r="F236" s="228" t="s">
        <v>1813</v>
      </c>
      <c r="G236" s="225"/>
      <c r="H236" s="229">
        <v>933.899</v>
      </c>
      <c r="I236" s="230"/>
      <c r="J236" s="225"/>
      <c r="K236" s="225"/>
      <c r="L236" s="231"/>
      <c r="M236" s="236"/>
      <c r="N236" s="237"/>
      <c r="O236" s="237"/>
      <c r="P236" s="237"/>
      <c r="Q236" s="237"/>
      <c r="R236" s="237"/>
      <c r="S236" s="237"/>
      <c r="T236" s="238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T236" s="235" t="s">
        <v>275</v>
      </c>
      <c r="AU236" s="235" t="s">
        <v>76</v>
      </c>
      <c r="AV236" s="12" t="s">
        <v>78</v>
      </c>
      <c r="AW236" s="12" t="s">
        <v>31</v>
      </c>
      <c r="AX236" s="12" t="s">
        <v>69</v>
      </c>
      <c r="AY236" s="235" t="s">
        <v>266</v>
      </c>
    </row>
    <row r="237" s="12" customFormat="1">
      <c r="A237" s="12"/>
      <c r="B237" s="224"/>
      <c r="C237" s="225"/>
      <c r="D237" s="226" t="s">
        <v>275</v>
      </c>
      <c r="E237" s="227" t="s">
        <v>1814</v>
      </c>
      <c r="F237" s="228" t="s">
        <v>1815</v>
      </c>
      <c r="G237" s="225"/>
      <c r="H237" s="229">
        <v>1269.2960000000001</v>
      </c>
      <c r="I237" s="230"/>
      <c r="J237" s="225"/>
      <c r="K237" s="225"/>
      <c r="L237" s="231"/>
      <c r="M237" s="236"/>
      <c r="N237" s="237"/>
      <c r="O237" s="237"/>
      <c r="P237" s="237"/>
      <c r="Q237" s="237"/>
      <c r="R237" s="237"/>
      <c r="S237" s="237"/>
      <c r="T237" s="238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T237" s="235" t="s">
        <v>275</v>
      </c>
      <c r="AU237" s="235" t="s">
        <v>76</v>
      </c>
      <c r="AV237" s="12" t="s">
        <v>78</v>
      </c>
      <c r="AW237" s="12" t="s">
        <v>31</v>
      </c>
      <c r="AX237" s="12" t="s">
        <v>76</v>
      </c>
      <c r="AY237" s="235" t="s">
        <v>266</v>
      </c>
    </row>
    <row r="238" s="2" customFormat="1" ht="16.5" customHeight="1">
      <c r="A238" s="38"/>
      <c r="B238" s="39"/>
      <c r="C238" s="239" t="s">
        <v>860</v>
      </c>
      <c r="D238" s="239" t="s">
        <v>299</v>
      </c>
      <c r="E238" s="240" t="s">
        <v>1152</v>
      </c>
      <c r="F238" s="241" t="s">
        <v>1153</v>
      </c>
      <c r="G238" s="242" t="s">
        <v>302</v>
      </c>
      <c r="H238" s="243">
        <v>2.0049999999999999</v>
      </c>
      <c r="I238" s="244"/>
      <c r="J238" s="245">
        <f>ROUND(I238*H238,2)</f>
        <v>0</v>
      </c>
      <c r="K238" s="241" t="s">
        <v>271</v>
      </c>
      <c r="L238" s="246"/>
      <c r="M238" s="247" t="s">
        <v>19</v>
      </c>
      <c r="N238" s="248" t="s">
        <v>40</v>
      </c>
      <c r="O238" s="84"/>
      <c r="P238" s="215">
        <f>O238*H238</f>
        <v>0</v>
      </c>
      <c r="Q238" s="215">
        <v>1</v>
      </c>
      <c r="R238" s="215">
        <f>Q238*H238</f>
        <v>2.0049999999999999</v>
      </c>
      <c r="S238" s="215">
        <v>0</v>
      </c>
      <c r="T238" s="216">
        <f>S238*H238</f>
        <v>0</v>
      </c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R238" s="217" t="s">
        <v>303</v>
      </c>
      <c r="AT238" s="217" t="s">
        <v>299</v>
      </c>
      <c r="AU238" s="217" t="s">
        <v>76</v>
      </c>
      <c r="AY238" s="17" t="s">
        <v>266</v>
      </c>
      <c r="BE238" s="218">
        <f>IF(N238="základní",J238,0)</f>
        <v>0</v>
      </c>
      <c r="BF238" s="218">
        <f>IF(N238="snížená",J238,0)</f>
        <v>0</v>
      </c>
      <c r="BG238" s="218">
        <f>IF(N238="zákl. přenesená",J238,0)</f>
        <v>0</v>
      </c>
      <c r="BH238" s="218">
        <f>IF(N238="sníž. přenesená",J238,0)</f>
        <v>0</v>
      </c>
      <c r="BI238" s="218">
        <f>IF(N238="nulová",J238,0)</f>
        <v>0</v>
      </c>
      <c r="BJ238" s="17" t="s">
        <v>76</v>
      </c>
      <c r="BK238" s="218">
        <f>ROUND(I238*H238,2)</f>
        <v>0</v>
      </c>
      <c r="BL238" s="17" t="s">
        <v>265</v>
      </c>
      <c r="BM238" s="217" t="s">
        <v>1816</v>
      </c>
    </row>
    <row r="239" s="2" customFormat="1">
      <c r="A239" s="38"/>
      <c r="B239" s="39"/>
      <c r="C239" s="40"/>
      <c r="D239" s="219" t="s">
        <v>273</v>
      </c>
      <c r="E239" s="40"/>
      <c r="F239" s="220" t="s">
        <v>1155</v>
      </c>
      <c r="G239" s="40"/>
      <c r="H239" s="40"/>
      <c r="I239" s="221"/>
      <c r="J239" s="40"/>
      <c r="K239" s="40"/>
      <c r="L239" s="44"/>
      <c r="M239" s="222"/>
      <c r="N239" s="223"/>
      <c r="O239" s="84"/>
      <c r="P239" s="84"/>
      <c r="Q239" s="84"/>
      <c r="R239" s="84"/>
      <c r="S239" s="84"/>
      <c r="T239" s="85"/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T239" s="17" t="s">
        <v>273</v>
      </c>
      <c r="AU239" s="17" t="s">
        <v>76</v>
      </c>
    </row>
    <row r="240" s="2" customFormat="1" ht="21.75" customHeight="1">
      <c r="A240" s="38"/>
      <c r="B240" s="39"/>
      <c r="C240" s="206" t="s">
        <v>864</v>
      </c>
      <c r="D240" s="206" t="s">
        <v>267</v>
      </c>
      <c r="E240" s="207" t="s">
        <v>1157</v>
      </c>
      <c r="F240" s="208" t="s">
        <v>1147</v>
      </c>
      <c r="G240" s="209" t="s">
        <v>391</v>
      </c>
      <c r="H240" s="210">
        <v>670.79300000000001</v>
      </c>
      <c r="I240" s="211"/>
      <c r="J240" s="212">
        <f>ROUND(I240*H240,2)</f>
        <v>0</v>
      </c>
      <c r="K240" s="208" t="s">
        <v>271</v>
      </c>
      <c r="L240" s="44"/>
      <c r="M240" s="213" t="s">
        <v>19</v>
      </c>
      <c r="N240" s="214" t="s">
        <v>40</v>
      </c>
      <c r="O240" s="84"/>
      <c r="P240" s="215">
        <f>O240*H240</f>
        <v>0</v>
      </c>
      <c r="Q240" s="215">
        <v>3.0000000000000001E-05</v>
      </c>
      <c r="R240" s="215">
        <f>Q240*H240</f>
        <v>0.020123789999999999</v>
      </c>
      <c r="S240" s="215">
        <v>0</v>
      </c>
      <c r="T240" s="216">
        <f>S240*H240</f>
        <v>0</v>
      </c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R240" s="217" t="s">
        <v>265</v>
      </c>
      <c r="AT240" s="217" t="s">
        <v>267</v>
      </c>
      <c r="AU240" s="217" t="s">
        <v>76</v>
      </c>
      <c r="AY240" s="17" t="s">
        <v>266</v>
      </c>
      <c r="BE240" s="218">
        <f>IF(N240="základní",J240,0)</f>
        <v>0</v>
      </c>
      <c r="BF240" s="218">
        <f>IF(N240="snížená",J240,0)</f>
        <v>0</v>
      </c>
      <c r="BG240" s="218">
        <f>IF(N240="zákl. přenesená",J240,0)</f>
        <v>0</v>
      </c>
      <c r="BH240" s="218">
        <f>IF(N240="sníž. přenesená",J240,0)</f>
        <v>0</v>
      </c>
      <c r="BI240" s="218">
        <f>IF(N240="nulová",J240,0)</f>
        <v>0</v>
      </c>
      <c r="BJ240" s="17" t="s">
        <v>76</v>
      </c>
      <c r="BK240" s="218">
        <f>ROUND(I240*H240,2)</f>
        <v>0</v>
      </c>
      <c r="BL240" s="17" t="s">
        <v>265</v>
      </c>
      <c r="BM240" s="217" t="s">
        <v>1817</v>
      </c>
    </row>
    <row r="241" s="2" customFormat="1">
      <c r="A241" s="38"/>
      <c r="B241" s="39"/>
      <c r="C241" s="40"/>
      <c r="D241" s="219" t="s">
        <v>273</v>
      </c>
      <c r="E241" s="40"/>
      <c r="F241" s="220" t="s">
        <v>1159</v>
      </c>
      <c r="G241" s="40"/>
      <c r="H241" s="40"/>
      <c r="I241" s="221"/>
      <c r="J241" s="40"/>
      <c r="K241" s="40"/>
      <c r="L241" s="44"/>
      <c r="M241" s="222"/>
      <c r="N241" s="223"/>
      <c r="O241" s="84"/>
      <c r="P241" s="84"/>
      <c r="Q241" s="84"/>
      <c r="R241" s="84"/>
      <c r="S241" s="84"/>
      <c r="T241" s="85"/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T241" s="17" t="s">
        <v>273</v>
      </c>
      <c r="AU241" s="17" t="s">
        <v>76</v>
      </c>
    </row>
    <row r="242" s="12" customFormat="1">
      <c r="A242" s="12"/>
      <c r="B242" s="224"/>
      <c r="C242" s="225"/>
      <c r="D242" s="226" t="s">
        <v>275</v>
      </c>
      <c r="E242" s="227" t="s">
        <v>869</v>
      </c>
      <c r="F242" s="228" t="s">
        <v>1818</v>
      </c>
      <c r="G242" s="225"/>
      <c r="H242" s="229">
        <v>670.79300000000001</v>
      </c>
      <c r="I242" s="230"/>
      <c r="J242" s="225"/>
      <c r="K242" s="225"/>
      <c r="L242" s="231"/>
      <c r="M242" s="236"/>
      <c r="N242" s="237"/>
      <c r="O242" s="237"/>
      <c r="P242" s="237"/>
      <c r="Q242" s="237"/>
      <c r="R242" s="237"/>
      <c r="S242" s="237"/>
      <c r="T242" s="238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T242" s="235" t="s">
        <v>275</v>
      </c>
      <c r="AU242" s="235" t="s">
        <v>76</v>
      </c>
      <c r="AV242" s="12" t="s">
        <v>78</v>
      </c>
      <c r="AW242" s="12" t="s">
        <v>31</v>
      </c>
      <c r="AX242" s="12" t="s">
        <v>76</v>
      </c>
      <c r="AY242" s="235" t="s">
        <v>266</v>
      </c>
    </row>
    <row r="243" s="2" customFormat="1" ht="16.5" customHeight="1">
      <c r="A243" s="38"/>
      <c r="B243" s="39"/>
      <c r="C243" s="239" t="s">
        <v>871</v>
      </c>
      <c r="D243" s="239" t="s">
        <v>299</v>
      </c>
      <c r="E243" s="240" t="s">
        <v>1162</v>
      </c>
      <c r="F243" s="241" t="s">
        <v>1163</v>
      </c>
      <c r="G243" s="242" t="s">
        <v>302</v>
      </c>
      <c r="H243" s="243">
        <v>1.0600000000000001</v>
      </c>
      <c r="I243" s="244"/>
      <c r="J243" s="245">
        <f>ROUND(I243*H243,2)</f>
        <v>0</v>
      </c>
      <c r="K243" s="241" t="s">
        <v>271</v>
      </c>
      <c r="L243" s="246"/>
      <c r="M243" s="247" t="s">
        <v>19</v>
      </c>
      <c r="N243" s="248" t="s">
        <v>40</v>
      </c>
      <c r="O243" s="84"/>
      <c r="P243" s="215">
        <f>O243*H243</f>
        <v>0</v>
      </c>
      <c r="Q243" s="215">
        <v>1</v>
      </c>
      <c r="R243" s="215">
        <f>Q243*H243</f>
        <v>1.0600000000000001</v>
      </c>
      <c r="S243" s="215">
        <v>0</v>
      </c>
      <c r="T243" s="216">
        <f>S243*H243</f>
        <v>0</v>
      </c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R243" s="217" t="s">
        <v>303</v>
      </c>
      <c r="AT243" s="217" t="s">
        <v>299</v>
      </c>
      <c r="AU243" s="217" t="s">
        <v>76</v>
      </c>
      <c r="AY243" s="17" t="s">
        <v>266</v>
      </c>
      <c r="BE243" s="218">
        <f>IF(N243="základní",J243,0)</f>
        <v>0</v>
      </c>
      <c r="BF243" s="218">
        <f>IF(N243="snížená",J243,0)</f>
        <v>0</v>
      </c>
      <c r="BG243" s="218">
        <f>IF(N243="zákl. přenesená",J243,0)</f>
        <v>0</v>
      </c>
      <c r="BH243" s="218">
        <f>IF(N243="sníž. přenesená",J243,0)</f>
        <v>0</v>
      </c>
      <c r="BI243" s="218">
        <f>IF(N243="nulová",J243,0)</f>
        <v>0</v>
      </c>
      <c r="BJ243" s="17" t="s">
        <v>76</v>
      </c>
      <c r="BK243" s="218">
        <f>ROUND(I243*H243,2)</f>
        <v>0</v>
      </c>
      <c r="BL243" s="17" t="s">
        <v>265</v>
      </c>
      <c r="BM243" s="217" t="s">
        <v>1819</v>
      </c>
    </row>
    <row r="244" s="2" customFormat="1">
      <c r="A244" s="38"/>
      <c r="B244" s="39"/>
      <c r="C244" s="40"/>
      <c r="D244" s="219" t="s">
        <v>273</v>
      </c>
      <c r="E244" s="40"/>
      <c r="F244" s="220" t="s">
        <v>1165</v>
      </c>
      <c r="G244" s="40"/>
      <c r="H244" s="40"/>
      <c r="I244" s="221"/>
      <c r="J244" s="40"/>
      <c r="K244" s="40"/>
      <c r="L244" s="44"/>
      <c r="M244" s="222"/>
      <c r="N244" s="223"/>
      <c r="O244" s="84"/>
      <c r="P244" s="84"/>
      <c r="Q244" s="84"/>
      <c r="R244" s="84"/>
      <c r="S244" s="84"/>
      <c r="T244" s="85"/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T244" s="17" t="s">
        <v>273</v>
      </c>
      <c r="AU244" s="17" t="s">
        <v>76</v>
      </c>
    </row>
    <row r="245" s="2" customFormat="1" ht="16.5" customHeight="1">
      <c r="A245" s="38"/>
      <c r="B245" s="39"/>
      <c r="C245" s="206" t="s">
        <v>878</v>
      </c>
      <c r="D245" s="206" t="s">
        <v>267</v>
      </c>
      <c r="E245" s="207" t="s">
        <v>1204</v>
      </c>
      <c r="F245" s="208" t="s">
        <v>1205</v>
      </c>
      <c r="G245" s="209" t="s">
        <v>391</v>
      </c>
      <c r="H245" s="210">
        <v>933.899</v>
      </c>
      <c r="I245" s="211"/>
      <c r="J245" s="212">
        <f>ROUND(I245*H245,2)</f>
        <v>0</v>
      </c>
      <c r="K245" s="208" t="s">
        <v>271</v>
      </c>
      <c r="L245" s="44"/>
      <c r="M245" s="213" t="s">
        <v>19</v>
      </c>
      <c r="N245" s="214" t="s">
        <v>40</v>
      </c>
      <c r="O245" s="84"/>
      <c r="P245" s="215">
        <f>O245*H245</f>
        <v>0</v>
      </c>
      <c r="Q245" s="215">
        <v>0.00040000000000000002</v>
      </c>
      <c r="R245" s="215">
        <f>Q245*H245</f>
        <v>0.37355959999999999</v>
      </c>
      <c r="S245" s="215">
        <v>0</v>
      </c>
      <c r="T245" s="216">
        <f>S245*H245</f>
        <v>0</v>
      </c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R245" s="217" t="s">
        <v>265</v>
      </c>
      <c r="AT245" s="217" t="s">
        <v>267</v>
      </c>
      <c r="AU245" s="217" t="s">
        <v>76</v>
      </c>
      <c r="AY245" s="17" t="s">
        <v>266</v>
      </c>
      <c r="BE245" s="218">
        <f>IF(N245="základní",J245,0)</f>
        <v>0</v>
      </c>
      <c r="BF245" s="218">
        <f>IF(N245="snížená",J245,0)</f>
        <v>0</v>
      </c>
      <c r="BG245" s="218">
        <f>IF(N245="zákl. přenesená",J245,0)</f>
        <v>0</v>
      </c>
      <c r="BH245" s="218">
        <f>IF(N245="sníž. přenesená",J245,0)</f>
        <v>0</v>
      </c>
      <c r="BI245" s="218">
        <f>IF(N245="nulová",J245,0)</f>
        <v>0</v>
      </c>
      <c r="BJ245" s="17" t="s">
        <v>76</v>
      </c>
      <c r="BK245" s="218">
        <f>ROUND(I245*H245,2)</f>
        <v>0</v>
      </c>
      <c r="BL245" s="17" t="s">
        <v>265</v>
      </c>
      <c r="BM245" s="217" t="s">
        <v>1820</v>
      </c>
    </row>
    <row r="246" s="2" customFormat="1">
      <c r="A246" s="38"/>
      <c r="B246" s="39"/>
      <c r="C246" s="40"/>
      <c r="D246" s="219" t="s">
        <v>273</v>
      </c>
      <c r="E246" s="40"/>
      <c r="F246" s="220" t="s">
        <v>1207</v>
      </c>
      <c r="G246" s="40"/>
      <c r="H246" s="40"/>
      <c r="I246" s="221"/>
      <c r="J246" s="40"/>
      <c r="K246" s="40"/>
      <c r="L246" s="44"/>
      <c r="M246" s="222"/>
      <c r="N246" s="223"/>
      <c r="O246" s="84"/>
      <c r="P246" s="84"/>
      <c r="Q246" s="84"/>
      <c r="R246" s="84"/>
      <c r="S246" s="84"/>
      <c r="T246" s="85"/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T246" s="17" t="s">
        <v>273</v>
      </c>
      <c r="AU246" s="17" t="s">
        <v>76</v>
      </c>
    </row>
    <row r="247" s="13" customFormat="1">
      <c r="A247" s="13"/>
      <c r="B247" s="251"/>
      <c r="C247" s="252"/>
      <c r="D247" s="226" t="s">
        <v>275</v>
      </c>
      <c r="E247" s="253" t="s">
        <v>19</v>
      </c>
      <c r="F247" s="254" t="s">
        <v>1208</v>
      </c>
      <c r="G247" s="252"/>
      <c r="H247" s="253" t="s">
        <v>19</v>
      </c>
      <c r="I247" s="255"/>
      <c r="J247" s="252"/>
      <c r="K247" s="252"/>
      <c r="L247" s="256"/>
      <c r="M247" s="257"/>
      <c r="N247" s="258"/>
      <c r="O247" s="258"/>
      <c r="P247" s="258"/>
      <c r="Q247" s="258"/>
      <c r="R247" s="258"/>
      <c r="S247" s="258"/>
      <c r="T247" s="259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60" t="s">
        <v>275</v>
      </c>
      <c r="AU247" s="260" t="s">
        <v>76</v>
      </c>
      <c r="AV247" s="13" t="s">
        <v>76</v>
      </c>
      <c r="AW247" s="13" t="s">
        <v>31</v>
      </c>
      <c r="AX247" s="13" t="s">
        <v>69</v>
      </c>
      <c r="AY247" s="260" t="s">
        <v>266</v>
      </c>
    </row>
    <row r="248" s="12" customFormat="1">
      <c r="A248" s="12"/>
      <c r="B248" s="224"/>
      <c r="C248" s="225"/>
      <c r="D248" s="226" t="s">
        <v>275</v>
      </c>
      <c r="E248" s="227" t="s">
        <v>884</v>
      </c>
      <c r="F248" s="228" t="s">
        <v>1821</v>
      </c>
      <c r="G248" s="225"/>
      <c r="H248" s="229">
        <v>933.899</v>
      </c>
      <c r="I248" s="230"/>
      <c r="J248" s="225"/>
      <c r="K248" s="225"/>
      <c r="L248" s="231"/>
      <c r="M248" s="236"/>
      <c r="N248" s="237"/>
      <c r="O248" s="237"/>
      <c r="P248" s="237"/>
      <c r="Q248" s="237"/>
      <c r="R248" s="237"/>
      <c r="S248" s="237"/>
      <c r="T248" s="238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T248" s="235" t="s">
        <v>275</v>
      </c>
      <c r="AU248" s="235" t="s">
        <v>76</v>
      </c>
      <c r="AV248" s="12" t="s">
        <v>78</v>
      </c>
      <c r="AW248" s="12" t="s">
        <v>31</v>
      </c>
      <c r="AX248" s="12" t="s">
        <v>76</v>
      </c>
      <c r="AY248" s="235" t="s">
        <v>266</v>
      </c>
    </row>
    <row r="249" s="2" customFormat="1" ht="24.15" customHeight="1">
      <c r="A249" s="38"/>
      <c r="B249" s="39"/>
      <c r="C249" s="239" t="s">
        <v>886</v>
      </c>
      <c r="D249" s="239" t="s">
        <v>299</v>
      </c>
      <c r="E249" s="240" t="s">
        <v>1213</v>
      </c>
      <c r="F249" s="241" t="s">
        <v>1214</v>
      </c>
      <c r="G249" s="242" t="s">
        <v>391</v>
      </c>
      <c r="H249" s="243">
        <v>1140.2909999999999</v>
      </c>
      <c r="I249" s="244"/>
      <c r="J249" s="245">
        <f>ROUND(I249*H249,2)</f>
        <v>0</v>
      </c>
      <c r="K249" s="241" t="s">
        <v>271</v>
      </c>
      <c r="L249" s="246"/>
      <c r="M249" s="247" t="s">
        <v>19</v>
      </c>
      <c r="N249" s="248" t="s">
        <v>40</v>
      </c>
      <c r="O249" s="84"/>
      <c r="P249" s="215">
        <f>O249*H249</f>
        <v>0</v>
      </c>
      <c r="Q249" s="215">
        <v>0.0054000000000000003</v>
      </c>
      <c r="R249" s="215">
        <f>Q249*H249</f>
        <v>6.1575714000000001</v>
      </c>
      <c r="S249" s="215">
        <v>0</v>
      </c>
      <c r="T249" s="216">
        <f>S249*H249</f>
        <v>0</v>
      </c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R249" s="217" t="s">
        <v>303</v>
      </c>
      <c r="AT249" s="217" t="s">
        <v>299</v>
      </c>
      <c r="AU249" s="217" t="s">
        <v>76</v>
      </c>
      <c r="AY249" s="17" t="s">
        <v>266</v>
      </c>
      <c r="BE249" s="218">
        <f>IF(N249="základní",J249,0)</f>
        <v>0</v>
      </c>
      <c r="BF249" s="218">
        <f>IF(N249="snížená",J249,0)</f>
        <v>0</v>
      </c>
      <c r="BG249" s="218">
        <f>IF(N249="zákl. přenesená",J249,0)</f>
        <v>0</v>
      </c>
      <c r="BH249" s="218">
        <f>IF(N249="sníž. přenesená",J249,0)</f>
        <v>0</v>
      </c>
      <c r="BI249" s="218">
        <f>IF(N249="nulová",J249,0)</f>
        <v>0</v>
      </c>
      <c r="BJ249" s="17" t="s">
        <v>76</v>
      </c>
      <c r="BK249" s="218">
        <f>ROUND(I249*H249,2)</f>
        <v>0</v>
      </c>
      <c r="BL249" s="17" t="s">
        <v>265</v>
      </c>
      <c r="BM249" s="217" t="s">
        <v>1822</v>
      </c>
    </row>
    <row r="250" s="2" customFormat="1">
      <c r="A250" s="38"/>
      <c r="B250" s="39"/>
      <c r="C250" s="40"/>
      <c r="D250" s="219" t="s">
        <v>273</v>
      </c>
      <c r="E250" s="40"/>
      <c r="F250" s="220" t="s">
        <v>1216</v>
      </c>
      <c r="G250" s="40"/>
      <c r="H250" s="40"/>
      <c r="I250" s="221"/>
      <c r="J250" s="40"/>
      <c r="K250" s="40"/>
      <c r="L250" s="44"/>
      <c r="M250" s="222"/>
      <c r="N250" s="223"/>
      <c r="O250" s="84"/>
      <c r="P250" s="84"/>
      <c r="Q250" s="84"/>
      <c r="R250" s="84"/>
      <c r="S250" s="84"/>
      <c r="T250" s="85"/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T250" s="17" t="s">
        <v>273</v>
      </c>
      <c r="AU250" s="17" t="s">
        <v>76</v>
      </c>
    </row>
    <row r="251" s="2" customFormat="1" ht="16.5" customHeight="1">
      <c r="A251" s="38"/>
      <c r="B251" s="39"/>
      <c r="C251" s="206" t="s">
        <v>893</v>
      </c>
      <c r="D251" s="206" t="s">
        <v>267</v>
      </c>
      <c r="E251" s="207" t="s">
        <v>1218</v>
      </c>
      <c r="F251" s="208" t="s">
        <v>1205</v>
      </c>
      <c r="G251" s="209" t="s">
        <v>391</v>
      </c>
      <c r="H251" s="210">
        <v>11.509</v>
      </c>
      <c r="I251" s="211"/>
      <c r="J251" s="212">
        <f>ROUND(I251*H251,2)</f>
        <v>0</v>
      </c>
      <c r="K251" s="208" t="s">
        <v>271</v>
      </c>
      <c r="L251" s="44"/>
      <c r="M251" s="213" t="s">
        <v>19</v>
      </c>
      <c r="N251" s="214" t="s">
        <v>40</v>
      </c>
      <c r="O251" s="84"/>
      <c r="P251" s="215">
        <f>O251*H251</f>
        <v>0</v>
      </c>
      <c r="Q251" s="215">
        <v>0.00040000000000000002</v>
      </c>
      <c r="R251" s="215">
        <f>Q251*H251</f>
        <v>0.0046036000000000002</v>
      </c>
      <c r="S251" s="215">
        <v>0</v>
      </c>
      <c r="T251" s="216">
        <f>S251*H251</f>
        <v>0</v>
      </c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R251" s="217" t="s">
        <v>265</v>
      </c>
      <c r="AT251" s="217" t="s">
        <v>267</v>
      </c>
      <c r="AU251" s="217" t="s">
        <v>76</v>
      </c>
      <c r="AY251" s="17" t="s">
        <v>266</v>
      </c>
      <c r="BE251" s="218">
        <f>IF(N251="základní",J251,0)</f>
        <v>0</v>
      </c>
      <c r="BF251" s="218">
        <f>IF(N251="snížená",J251,0)</f>
        <v>0</v>
      </c>
      <c r="BG251" s="218">
        <f>IF(N251="zákl. přenesená",J251,0)</f>
        <v>0</v>
      </c>
      <c r="BH251" s="218">
        <f>IF(N251="sníž. přenesená",J251,0)</f>
        <v>0</v>
      </c>
      <c r="BI251" s="218">
        <f>IF(N251="nulová",J251,0)</f>
        <v>0</v>
      </c>
      <c r="BJ251" s="17" t="s">
        <v>76</v>
      </c>
      <c r="BK251" s="218">
        <f>ROUND(I251*H251,2)</f>
        <v>0</v>
      </c>
      <c r="BL251" s="17" t="s">
        <v>265</v>
      </c>
      <c r="BM251" s="217" t="s">
        <v>1823</v>
      </c>
    </row>
    <row r="252" s="2" customFormat="1">
      <c r="A252" s="38"/>
      <c r="B252" s="39"/>
      <c r="C252" s="40"/>
      <c r="D252" s="219" t="s">
        <v>273</v>
      </c>
      <c r="E252" s="40"/>
      <c r="F252" s="220" t="s">
        <v>1220</v>
      </c>
      <c r="G252" s="40"/>
      <c r="H252" s="40"/>
      <c r="I252" s="221"/>
      <c r="J252" s="40"/>
      <c r="K252" s="40"/>
      <c r="L252" s="44"/>
      <c r="M252" s="222"/>
      <c r="N252" s="223"/>
      <c r="O252" s="84"/>
      <c r="P252" s="84"/>
      <c r="Q252" s="84"/>
      <c r="R252" s="84"/>
      <c r="S252" s="84"/>
      <c r="T252" s="85"/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T252" s="17" t="s">
        <v>273</v>
      </c>
      <c r="AU252" s="17" t="s">
        <v>76</v>
      </c>
    </row>
    <row r="253" s="12" customFormat="1">
      <c r="A253" s="12"/>
      <c r="B253" s="224"/>
      <c r="C253" s="225"/>
      <c r="D253" s="226" t="s">
        <v>275</v>
      </c>
      <c r="E253" s="227" t="s">
        <v>899</v>
      </c>
      <c r="F253" s="228" t="s">
        <v>1824</v>
      </c>
      <c r="G253" s="225"/>
      <c r="H253" s="229">
        <v>11.509</v>
      </c>
      <c r="I253" s="230"/>
      <c r="J253" s="225"/>
      <c r="K253" s="225"/>
      <c r="L253" s="231"/>
      <c r="M253" s="236"/>
      <c r="N253" s="237"/>
      <c r="O253" s="237"/>
      <c r="P253" s="237"/>
      <c r="Q253" s="237"/>
      <c r="R253" s="237"/>
      <c r="S253" s="237"/>
      <c r="T253" s="238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T253" s="235" t="s">
        <v>275</v>
      </c>
      <c r="AU253" s="235" t="s">
        <v>76</v>
      </c>
      <c r="AV253" s="12" t="s">
        <v>78</v>
      </c>
      <c r="AW253" s="12" t="s">
        <v>31</v>
      </c>
      <c r="AX253" s="12" t="s">
        <v>76</v>
      </c>
      <c r="AY253" s="235" t="s">
        <v>266</v>
      </c>
    </row>
    <row r="254" s="2" customFormat="1" ht="24.15" customHeight="1">
      <c r="A254" s="38"/>
      <c r="B254" s="39"/>
      <c r="C254" s="239" t="s">
        <v>901</v>
      </c>
      <c r="D254" s="239" t="s">
        <v>299</v>
      </c>
      <c r="E254" s="240" t="s">
        <v>1224</v>
      </c>
      <c r="F254" s="241" t="s">
        <v>1225</v>
      </c>
      <c r="G254" s="242" t="s">
        <v>391</v>
      </c>
      <c r="H254" s="243">
        <v>14.052</v>
      </c>
      <c r="I254" s="244"/>
      <c r="J254" s="245">
        <f>ROUND(I254*H254,2)</f>
        <v>0</v>
      </c>
      <c r="K254" s="241" t="s">
        <v>271</v>
      </c>
      <c r="L254" s="246"/>
      <c r="M254" s="247" t="s">
        <v>19</v>
      </c>
      <c r="N254" s="248" t="s">
        <v>40</v>
      </c>
      <c r="O254" s="84"/>
      <c r="P254" s="215">
        <f>O254*H254</f>
        <v>0</v>
      </c>
      <c r="Q254" s="215">
        <v>0.0047999999999999996</v>
      </c>
      <c r="R254" s="215">
        <f>Q254*H254</f>
        <v>0.067449599999999998</v>
      </c>
      <c r="S254" s="215">
        <v>0</v>
      </c>
      <c r="T254" s="216">
        <f>S254*H254</f>
        <v>0</v>
      </c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R254" s="217" t="s">
        <v>303</v>
      </c>
      <c r="AT254" s="217" t="s">
        <v>299</v>
      </c>
      <c r="AU254" s="217" t="s">
        <v>76</v>
      </c>
      <c r="AY254" s="17" t="s">
        <v>266</v>
      </c>
      <c r="BE254" s="218">
        <f>IF(N254="základní",J254,0)</f>
        <v>0</v>
      </c>
      <c r="BF254" s="218">
        <f>IF(N254="snížená",J254,0)</f>
        <v>0</v>
      </c>
      <c r="BG254" s="218">
        <f>IF(N254="zákl. přenesená",J254,0)</f>
        <v>0</v>
      </c>
      <c r="BH254" s="218">
        <f>IF(N254="sníž. přenesená",J254,0)</f>
        <v>0</v>
      </c>
      <c r="BI254" s="218">
        <f>IF(N254="nulová",J254,0)</f>
        <v>0</v>
      </c>
      <c r="BJ254" s="17" t="s">
        <v>76</v>
      </c>
      <c r="BK254" s="218">
        <f>ROUND(I254*H254,2)</f>
        <v>0</v>
      </c>
      <c r="BL254" s="17" t="s">
        <v>265</v>
      </c>
      <c r="BM254" s="217" t="s">
        <v>1825</v>
      </c>
    </row>
    <row r="255" s="2" customFormat="1">
      <c r="A255" s="38"/>
      <c r="B255" s="39"/>
      <c r="C255" s="40"/>
      <c r="D255" s="219" t="s">
        <v>273</v>
      </c>
      <c r="E255" s="40"/>
      <c r="F255" s="220" t="s">
        <v>1227</v>
      </c>
      <c r="G255" s="40"/>
      <c r="H255" s="40"/>
      <c r="I255" s="221"/>
      <c r="J255" s="40"/>
      <c r="K255" s="40"/>
      <c r="L255" s="44"/>
      <c r="M255" s="222"/>
      <c r="N255" s="223"/>
      <c r="O255" s="84"/>
      <c r="P255" s="84"/>
      <c r="Q255" s="84"/>
      <c r="R255" s="84"/>
      <c r="S255" s="84"/>
      <c r="T255" s="85"/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T255" s="17" t="s">
        <v>273</v>
      </c>
      <c r="AU255" s="17" t="s">
        <v>76</v>
      </c>
    </row>
    <row r="256" s="2" customFormat="1" ht="16.5" customHeight="1">
      <c r="A256" s="38"/>
      <c r="B256" s="39"/>
      <c r="C256" s="206" t="s">
        <v>906</v>
      </c>
      <c r="D256" s="206" t="s">
        <v>267</v>
      </c>
      <c r="E256" s="207" t="s">
        <v>1257</v>
      </c>
      <c r="F256" s="208" t="s">
        <v>1258</v>
      </c>
      <c r="G256" s="209" t="s">
        <v>391</v>
      </c>
      <c r="H256" s="210">
        <v>1005.406</v>
      </c>
      <c r="I256" s="211"/>
      <c r="J256" s="212">
        <f>ROUND(I256*H256,2)</f>
        <v>0</v>
      </c>
      <c r="K256" s="208" t="s">
        <v>271</v>
      </c>
      <c r="L256" s="44"/>
      <c r="M256" s="213" t="s">
        <v>19</v>
      </c>
      <c r="N256" s="214" t="s">
        <v>40</v>
      </c>
      <c r="O256" s="84"/>
      <c r="P256" s="215">
        <f>O256*H256</f>
        <v>0</v>
      </c>
      <c r="Q256" s="215">
        <v>0</v>
      </c>
      <c r="R256" s="215">
        <f>Q256*H256</f>
        <v>0</v>
      </c>
      <c r="S256" s="215">
        <v>0</v>
      </c>
      <c r="T256" s="216">
        <f>S256*H256</f>
        <v>0</v>
      </c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R256" s="217" t="s">
        <v>265</v>
      </c>
      <c r="AT256" s="217" t="s">
        <v>267</v>
      </c>
      <c r="AU256" s="217" t="s">
        <v>76</v>
      </c>
      <c r="AY256" s="17" t="s">
        <v>266</v>
      </c>
      <c r="BE256" s="218">
        <f>IF(N256="základní",J256,0)</f>
        <v>0</v>
      </c>
      <c r="BF256" s="218">
        <f>IF(N256="snížená",J256,0)</f>
        <v>0</v>
      </c>
      <c r="BG256" s="218">
        <f>IF(N256="zákl. přenesená",J256,0)</f>
        <v>0</v>
      </c>
      <c r="BH256" s="218">
        <f>IF(N256="sníž. přenesená",J256,0)</f>
        <v>0</v>
      </c>
      <c r="BI256" s="218">
        <f>IF(N256="nulová",J256,0)</f>
        <v>0</v>
      </c>
      <c r="BJ256" s="17" t="s">
        <v>76</v>
      </c>
      <c r="BK256" s="218">
        <f>ROUND(I256*H256,2)</f>
        <v>0</v>
      </c>
      <c r="BL256" s="17" t="s">
        <v>265</v>
      </c>
      <c r="BM256" s="217" t="s">
        <v>1826</v>
      </c>
    </row>
    <row r="257" s="2" customFormat="1">
      <c r="A257" s="38"/>
      <c r="B257" s="39"/>
      <c r="C257" s="40"/>
      <c r="D257" s="219" t="s">
        <v>273</v>
      </c>
      <c r="E257" s="40"/>
      <c r="F257" s="220" t="s">
        <v>1260</v>
      </c>
      <c r="G257" s="40"/>
      <c r="H257" s="40"/>
      <c r="I257" s="221"/>
      <c r="J257" s="40"/>
      <c r="K257" s="40"/>
      <c r="L257" s="44"/>
      <c r="M257" s="222"/>
      <c r="N257" s="223"/>
      <c r="O257" s="84"/>
      <c r="P257" s="84"/>
      <c r="Q257" s="84"/>
      <c r="R257" s="84"/>
      <c r="S257" s="84"/>
      <c r="T257" s="85"/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T257" s="17" t="s">
        <v>273</v>
      </c>
      <c r="AU257" s="17" t="s">
        <v>76</v>
      </c>
    </row>
    <row r="258" s="13" customFormat="1">
      <c r="A258" s="13"/>
      <c r="B258" s="251"/>
      <c r="C258" s="252"/>
      <c r="D258" s="226" t="s">
        <v>275</v>
      </c>
      <c r="E258" s="253" t="s">
        <v>19</v>
      </c>
      <c r="F258" s="254" t="s">
        <v>1261</v>
      </c>
      <c r="G258" s="252"/>
      <c r="H258" s="253" t="s">
        <v>19</v>
      </c>
      <c r="I258" s="255"/>
      <c r="J258" s="252"/>
      <c r="K258" s="252"/>
      <c r="L258" s="256"/>
      <c r="M258" s="257"/>
      <c r="N258" s="258"/>
      <c r="O258" s="258"/>
      <c r="P258" s="258"/>
      <c r="Q258" s="258"/>
      <c r="R258" s="258"/>
      <c r="S258" s="258"/>
      <c r="T258" s="259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60" t="s">
        <v>275</v>
      </c>
      <c r="AU258" s="260" t="s">
        <v>76</v>
      </c>
      <c r="AV258" s="13" t="s">
        <v>76</v>
      </c>
      <c r="AW258" s="13" t="s">
        <v>31</v>
      </c>
      <c r="AX258" s="13" t="s">
        <v>69</v>
      </c>
      <c r="AY258" s="260" t="s">
        <v>266</v>
      </c>
    </row>
    <row r="259" s="12" customFormat="1">
      <c r="A259" s="12"/>
      <c r="B259" s="224"/>
      <c r="C259" s="225"/>
      <c r="D259" s="226" t="s">
        <v>275</v>
      </c>
      <c r="E259" s="227" t="s">
        <v>1827</v>
      </c>
      <c r="F259" s="228" t="s">
        <v>1828</v>
      </c>
      <c r="G259" s="225"/>
      <c r="H259" s="229">
        <v>1005.406</v>
      </c>
      <c r="I259" s="230"/>
      <c r="J259" s="225"/>
      <c r="K259" s="225"/>
      <c r="L259" s="231"/>
      <c r="M259" s="236"/>
      <c r="N259" s="237"/>
      <c r="O259" s="237"/>
      <c r="P259" s="237"/>
      <c r="Q259" s="237"/>
      <c r="R259" s="237"/>
      <c r="S259" s="237"/>
      <c r="T259" s="238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T259" s="235" t="s">
        <v>275</v>
      </c>
      <c r="AU259" s="235" t="s">
        <v>76</v>
      </c>
      <c r="AV259" s="12" t="s">
        <v>78</v>
      </c>
      <c r="AW259" s="12" t="s">
        <v>31</v>
      </c>
      <c r="AX259" s="12" t="s">
        <v>76</v>
      </c>
      <c r="AY259" s="235" t="s">
        <v>266</v>
      </c>
    </row>
    <row r="260" s="2" customFormat="1" ht="16.5" customHeight="1">
      <c r="A260" s="38"/>
      <c r="B260" s="39"/>
      <c r="C260" s="239" t="s">
        <v>911</v>
      </c>
      <c r="D260" s="239" t="s">
        <v>299</v>
      </c>
      <c r="E260" s="240" t="s">
        <v>1266</v>
      </c>
      <c r="F260" s="241" t="s">
        <v>1267</v>
      </c>
      <c r="G260" s="242" t="s">
        <v>391</v>
      </c>
      <c r="H260" s="243">
        <v>1055.6759999999999</v>
      </c>
      <c r="I260" s="244"/>
      <c r="J260" s="245">
        <f>ROUND(I260*H260,2)</f>
        <v>0</v>
      </c>
      <c r="K260" s="241" t="s">
        <v>271</v>
      </c>
      <c r="L260" s="246"/>
      <c r="M260" s="247" t="s">
        <v>19</v>
      </c>
      <c r="N260" s="248" t="s">
        <v>40</v>
      </c>
      <c r="O260" s="84"/>
      <c r="P260" s="215">
        <f>O260*H260</f>
        <v>0</v>
      </c>
      <c r="Q260" s="215">
        <v>0.00080000000000000004</v>
      </c>
      <c r="R260" s="215">
        <f>Q260*H260</f>
        <v>0.84454079999999998</v>
      </c>
      <c r="S260" s="215">
        <v>0</v>
      </c>
      <c r="T260" s="216">
        <f>S260*H260</f>
        <v>0</v>
      </c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8"/>
      <c r="AR260" s="217" t="s">
        <v>303</v>
      </c>
      <c r="AT260" s="217" t="s">
        <v>299</v>
      </c>
      <c r="AU260" s="217" t="s">
        <v>76</v>
      </c>
      <c r="AY260" s="17" t="s">
        <v>266</v>
      </c>
      <c r="BE260" s="218">
        <f>IF(N260="základní",J260,0)</f>
        <v>0</v>
      </c>
      <c r="BF260" s="218">
        <f>IF(N260="snížená",J260,0)</f>
        <v>0</v>
      </c>
      <c r="BG260" s="218">
        <f>IF(N260="zákl. přenesená",J260,0)</f>
        <v>0</v>
      </c>
      <c r="BH260" s="218">
        <f>IF(N260="sníž. přenesená",J260,0)</f>
        <v>0</v>
      </c>
      <c r="BI260" s="218">
        <f>IF(N260="nulová",J260,0)</f>
        <v>0</v>
      </c>
      <c r="BJ260" s="17" t="s">
        <v>76</v>
      </c>
      <c r="BK260" s="218">
        <f>ROUND(I260*H260,2)</f>
        <v>0</v>
      </c>
      <c r="BL260" s="17" t="s">
        <v>265</v>
      </c>
      <c r="BM260" s="217" t="s">
        <v>1829</v>
      </c>
    </row>
    <row r="261" s="2" customFormat="1">
      <c r="A261" s="38"/>
      <c r="B261" s="39"/>
      <c r="C261" s="40"/>
      <c r="D261" s="219" t="s">
        <v>273</v>
      </c>
      <c r="E261" s="40"/>
      <c r="F261" s="220" t="s">
        <v>1269</v>
      </c>
      <c r="G261" s="40"/>
      <c r="H261" s="40"/>
      <c r="I261" s="221"/>
      <c r="J261" s="40"/>
      <c r="K261" s="40"/>
      <c r="L261" s="44"/>
      <c r="M261" s="222"/>
      <c r="N261" s="223"/>
      <c r="O261" s="84"/>
      <c r="P261" s="84"/>
      <c r="Q261" s="84"/>
      <c r="R261" s="84"/>
      <c r="S261" s="84"/>
      <c r="T261" s="85"/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T261" s="17" t="s">
        <v>273</v>
      </c>
      <c r="AU261" s="17" t="s">
        <v>76</v>
      </c>
    </row>
    <row r="262" s="11" customFormat="1" ht="25.92" customHeight="1">
      <c r="A262" s="11"/>
      <c r="B262" s="192"/>
      <c r="C262" s="193"/>
      <c r="D262" s="194" t="s">
        <v>68</v>
      </c>
      <c r="E262" s="195" t="s">
        <v>310</v>
      </c>
      <c r="F262" s="195" t="s">
        <v>311</v>
      </c>
      <c r="G262" s="193"/>
      <c r="H262" s="193"/>
      <c r="I262" s="196"/>
      <c r="J262" s="197">
        <f>BK262</f>
        <v>0</v>
      </c>
      <c r="K262" s="193"/>
      <c r="L262" s="198"/>
      <c r="M262" s="199"/>
      <c r="N262" s="200"/>
      <c r="O262" s="200"/>
      <c r="P262" s="201">
        <f>SUM(P263:P274)</f>
        <v>0</v>
      </c>
      <c r="Q262" s="200"/>
      <c r="R262" s="201">
        <f>SUM(R263:R274)</f>
        <v>0.01648287</v>
      </c>
      <c r="S262" s="200"/>
      <c r="T262" s="202">
        <f>SUM(T263:T274)</f>
        <v>23</v>
      </c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R262" s="203" t="s">
        <v>265</v>
      </c>
      <c r="AT262" s="204" t="s">
        <v>68</v>
      </c>
      <c r="AU262" s="204" t="s">
        <v>69</v>
      </c>
      <c r="AY262" s="203" t="s">
        <v>266</v>
      </c>
      <c r="BK262" s="205">
        <f>SUM(BK263:BK274)</f>
        <v>0</v>
      </c>
    </row>
    <row r="263" s="2" customFormat="1" ht="16.5" customHeight="1">
      <c r="A263" s="38"/>
      <c r="B263" s="39"/>
      <c r="C263" s="206" t="s">
        <v>775</v>
      </c>
      <c r="D263" s="206" t="s">
        <v>267</v>
      </c>
      <c r="E263" s="207" t="s">
        <v>1361</v>
      </c>
      <c r="F263" s="208" t="s">
        <v>1362</v>
      </c>
      <c r="G263" s="209" t="s">
        <v>391</v>
      </c>
      <c r="H263" s="210">
        <v>19.587</v>
      </c>
      <c r="I263" s="211"/>
      <c r="J263" s="212">
        <f>ROUND(I263*H263,2)</f>
        <v>0</v>
      </c>
      <c r="K263" s="208" t="s">
        <v>271</v>
      </c>
      <c r="L263" s="44"/>
      <c r="M263" s="213" t="s">
        <v>19</v>
      </c>
      <c r="N263" s="214" t="s">
        <v>40</v>
      </c>
      <c r="O263" s="84"/>
      <c r="P263" s="215">
        <f>O263*H263</f>
        <v>0</v>
      </c>
      <c r="Q263" s="215">
        <v>0.00063000000000000003</v>
      </c>
      <c r="R263" s="215">
        <f>Q263*H263</f>
        <v>0.01233981</v>
      </c>
      <c r="S263" s="215">
        <v>0</v>
      </c>
      <c r="T263" s="216">
        <f>S263*H263</f>
        <v>0</v>
      </c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R263" s="217" t="s">
        <v>265</v>
      </c>
      <c r="AT263" s="217" t="s">
        <v>267</v>
      </c>
      <c r="AU263" s="217" t="s">
        <v>76</v>
      </c>
      <c r="AY263" s="17" t="s">
        <v>266</v>
      </c>
      <c r="BE263" s="218">
        <f>IF(N263="základní",J263,0)</f>
        <v>0</v>
      </c>
      <c r="BF263" s="218">
        <f>IF(N263="snížená",J263,0)</f>
        <v>0</v>
      </c>
      <c r="BG263" s="218">
        <f>IF(N263="zákl. přenesená",J263,0)</f>
        <v>0</v>
      </c>
      <c r="BH263" s="218">
        <f>IF(N263="sníž. přenesená",J263,0)</f>
        <v>0</v>
      </c>
      <c r="BI263" s="218">
        <f>IF(N263="nulová",J263,0)</f>
        <v>0</v>
      </c>
      <c r="BJ263" s="17" t="s">
        <v>76</v>
      </c>
      <c r="BK263" s="218">
        <f>ROUND(I263*H263,2)</f>
        <v>0</v>
      </c>
      <c r="BL263" s="17" t="s">
        <v>265</v>
      </c>
      <c r="BM263" s="217" t="s">
        <v>1830</v>
      </c>
    </row>
    <row r="264" s="2" customFormat="1">
      <c r="A264" s="38"/>
      <c r="B264" s="39"/>
      <c r="C264" s="40"/>
      <c r="D264" s="219" t="s">
        <v>273</v>
      </c>
      <c r="E264" s="40"/>
      <c r="F264" s="220" t="s">
        <v>1364</v>
      </c>
      <c r="G264" s="40"/>
      <c r="H264" s="40"/>
      <c r="I264" s="221"/>
      <c r="J264" s="40"/>
      <c r="K264" s="40"/>
      <c r="L264" s="44"/>
      <c r="M264" s="222"/>
      <c r="N264" s="223"/>
      <c r="O264" s="84"/>
      <c r="P264" s="84"/>
      <c r="Q264" s="84"/>
      <c r="R264" s="84"/>
      <c r="S264" s="84"/>
      <c r="T264" s="85"/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T264" s="17" t="s">
        <v>273</v>
      </c>
      <c r="AU264" s="17" t="s">
        <v>76</v>
      </c>
    </row>
    <row r="265" s="12" customFormat="1">
      <c r="A265" s="12"/>
      <c r="B265" s="224"/>
      <c r="C265" s="225"/>
      <c r="D265" s="226" t="s">
        <v>275</v>
      </c>
      <c r="E265" s="227" t="s">
        <v>780</v>
      </c>
      <c r="F265" s="228" t="s">
        <v>1831</v>
      </c>
      <c r="G265" s="225"/>
      <c r="H265" s="229">
        <v>19.587</v>
      </c>
      <c r="I265" s="230"/>
      <c r="J265" s="225"/>
      <c r="K265" s="225"/>
      <c r="L265" s="231"/>
      <c r="M265" s="236"/>
      <c r="N265" s="237"/>
      <c r="O265" s="237"/>
      <c r="P265" s="237"/>
      <c r="Q265" s="237"/>
      <c r="R265" s="237"/>
      <c r="S265" s="237"/>
      <c r="T265" s="238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T265" s="235" t="s">
        <v>275</v>
      </c>
      <c r="AU265" s="235" t="s">
        <v>76</v>
      </c>
      <c r="AV265" s="12" t="s">
        <v>78</v>
      </c>
      <c r="AW265" s="12" t="s">
        <v>31</v>
      </c>
      <c r="AX265" s="12" t="s">
        <v>76</v>
      </c>
      <c r="AY265" s="235" t="s">
        <v>266</v>
      </c>
    </row>
    <row r="266" s="2" customFormat="1" ht="21.75" customHeight="1">
      <c r="A266" s="38"/>
      <c r="B266" s="39"/>
      <c r="C266" s="206" t="s">
        <v>782</v>
      </c>
      <c r="D266" s="206" t="s">
        <v>267</v>
      </c>
      <c r="E266" s="207" t="s">
        <v>1402</v>
      </c>
      <c r="F266" s="208" t="s">
        <v>1403</v>
      </c>
      <c r="G266" s="209" t="s">
        <v>299</v>
      </c>
      <c r="H266" s="210">
        <v>23.016999999999999</v>
      </c>
      <c r="I266" s="211"/>
      <c r="J266" s="212">
        <f>ROUND(I266*H266,2)</f>
        <v>0</v>
      </c>
      <c r="K266" s="208" t="s">
        <v>271</v>
      </c>
      <c r="L266" s="44"/>
      <c r="M266" s="213" t="s">
        <v>19</v>
      </c>
      <c r="N266" s="214" t="s">
        <v>40</v>
      </c>
      <c r="O266" s="84"/>
      <c r="P266" s="215">
        <f>O266*H266</f>
        <v>0</v>
      </c>
      <c r="Q266" s="215">
        <v>0.00017000000000000001</v>
      </c>
      <c r="R266" s="215">
        <f>Q266*H266</f>
        <v>0.0039128900000000005</v>
      </c>
      <c r="S266" s="215">
        <v>0</v>
      </c>
      <c r="T266" s="216">
        <f>S266*H266</f>
        <v>0</v>
      </c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R266" s="217" t="s">
        <v>265</v>
      </c>
      <c r="AT266" s="217" t="s">
        <v>267</v>
      </c>
      <c r="AU266" s="217" t="s">
        <v>76</v>
      </c>
      <c r="AY266" s="17" t="s">
        <v>266</v>
      </c>
      <c r="BE266" s="218">
        <f>IF(N266="základní",J266,0)</f>
        <v>0</v>
      </c>
      <c r="BF266" s="218">
        <f>IF(N266="snížená",J266,0)</f>
        <v>0</v>
      </c>
      <c r="BG266" s="218">
        <f>IF(N266="zákl. přenesená",J266,0)</f>
        <v>0</v>
      </c>
      <c r="BH266" s="218">
        <f>IF(N266="sníž. přenesená",J266,0)</f>
        <v>0</v>
      </c>
      <c r="BI266" s="218">
        <f>IF(N266="nulová",J266,0)</f>
        <v>0</v>
      </c>
      <c r="BJ266" s="17" t="s">
        <v>76</v>
      </c>
      <c r="BK266" s="218">
        <f>ROUND(I266*H266,2)</f>
        <v>0</v>
      </c>
      <c r="BL266" s="17" t="s">
        <v>265</v>
      </c>
      <c r="BM266" s="217" t="s">
        <v>1832</v>
      </c>
    </row>
    <row r="267" s="2" customFormat="1">
      <c r="A267" s="38"/>
      <c r="B267" s="39"/>
      <c r="C267" s="40"/>
      <c r="D267" s="219" t="s">
        <v>273</v>
      </c>
      <c r="E267" s="40"/>
      <c r="F267" s="220" t="s">
        <v>1405</v>
      </c>
      <c r="G267" s="40"/>
      <c r="H267" s="40"/>
      <c r="I267" s="221"/>
      <c r="J267" s="40"/>
      <c r="K267" s="40"/>
      <c r="L267" s="44"/>
      <c r="M267" s="222"/>
      <c r="N267" s="223"/>
      <c r="O267" s="84"/>
      <c r="P267" s="84"/>
      <c r="Q267" s="84"/>
      <c r="R267" s="84"/>
      <c r="S267" s="84"/>
      <c r="T267" s="85"/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T267" s="17" t="s">
        <v>273</v>
      </c>
      <c r="AU267" s="17" t="s">
        <v>76</v>
      </c>
    </row>
    <row r="268" s="12" customFormat="1">
      <c r="A268" s="12"/>
      <c r="B268" s="224"/>
      <c r="C268" s="225"/>
      <c r="D268" s="226" t="s">
        <v>275</v>
      </c>
      <c r="E268" s="227" t="s">
        <v>788</v>
      </c>
      <c r="F268" s="228" t="s">
        <v>1833</v>
      </c>
      <c r="G268" s="225"/>
      <c r="H268" s="229">
        <v>23.016999999999999</v>
      </c>
      <c r="I268" s="230"/>
      <c r="J268" s="225"/>
      <c r="K268" s="225"/>
      <c r="L268" s="231"/>
      <c r="M268" s="236"/>
      <c r="N268" s="237"/>
      <c r="O268" s="237"/>
      <c r="P268" s="237"/>
      <c r="Q268" s="237"/>
      <c r="R268" s="237"/>
      <c r="S268" s="237"/>
      <c r="T268" s="238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T268" s="235" t="s">
        <v>275</v>
      </c>
      <c r="AU268" s="235" t="s">
        <v>76</v>
      </c>
      <c r="AV268" s="12" t="s">
        <v>78</v>
      </c>
      <c r="AW268" s="12" t="s">
        <v>31</v>
      </c>
      <c r="AX268" s="12" t="s">
        <v>76</v>
      </c>
      <c r="AY268" s="235" t="s">
        <v>266</v>
      </c>
    </row>
    <row r="269" s="2" customFormat="1" ht="16.5" customHeight="1">
      <c r="A269" s="38"/>
      <c r="B269" s="39"/>
      <c r="C269" s="206" t="s">
        <v>794</v>
      </c>
      <c r="D269" s="206" t="s">
        <v>267</v>
      </c>
      <c r="E269" s="207" t="s">
        <v>1409</v>
      </c>
      <c r="F269" s="208" t="s">
        <v>1410</v>
      </c>
      <c r="G269" s="209" t="s">
        <v>299</v>
      </c>
      <c r="H269" s="210">
        <v>23.016999999999999</v>
      </c>
      <c r="I269" s="211"/>
      <c r="J269" s="212">
        <f>ROUND(I269*H269,2)</f>
        <v>0</v>
      </c>
      <c r="K269" s="208" t="s">
        <v>271</v>
      </c>
      <c r="L269" s="44"/>
      <c r="M269" s="213" t="s">
        <v>19</v>
      </c>
      <c r="N269" s="214" t="s">
        <v>40</v>
      </c>
      <c r="O269" s="84"/>
      <c r="P269" s="215">
        <f>O269*H269</f>
        <v>0</v>
      </c>
      <c r="Q269" s="215">
        <v>1.0000000000000001E-05</v>
      </c>
      <c r="R269" s="215">
        <f>Q269*H269</f>
        <v>0.00023017</v>
      </c>
      <c r="S269" s="215">
        <v>0</v>
      </c>
      <c r="T269" s="216">
        <f>S269*H269</f>
        <v>0</v>
      </c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  <c r="AE269" s="38"/>
      <c r="AR269" s="217" t="s">
        <v>265</v>
      </c>
      <c r="AT269" s="217" t="s">
        <v>267</v>
      </c>
      <c r="AU269" s="217" t="s">
        <v>76</v>
      </c>
      <c r="AY269" s="17" t="s">
        <v>266</v>
      </c>
      <c r="BE269" s="218">
        <f>IF(N269="základní",J269,0)</f>
        <v>0</v>
      </c>
      <c r="BF269" s="218">
        <f>IF(N269="snížená",J269,0)</f>
        <v>0</v>
      </c>
      <c r="BG269" s="218">
        <f>IF(N269="zákl. přenesená",J269,0)</f>
        <v>0</v>
      </c>
      <c r="BH269" s="218">
        <f>IF(N269="sníž. přenesená",J269,0)</f>
        <v>0</v>
      </c>
      <c r="BI269" s="218">
        <f>IF(N269="nulová",J269,0)</f>
        <v>0</v>
      </c>
      <c r="BJ269" s="17" t="s">
        <v>76</v>
      </c>
      <c r="BK269" s="218">
        <f>ROUND(I269*H269,2)</f>
        <v>0</v>
      </c>
      <c r="BL269" s="17" t="s">
        <v>265</v>
      </c>
      <c r="BM269" s="217" t="s">
        <v>1834</v>
      </c>
    </row>
    <row r="270" s="2" customFormat="1">
      <c r="A270" s="38"/>
      <c r="B270" s="39"/>
      <c r="C270" s="40"/>
      <c r="D270" s="219" t="s">
        <v>273</v>
      </c>
      <c r="E270" s="40"/>
      <c r="F270" s="220" t="s">
        <v>1412</v>
      </c>
      <c r="G270" s="40"/>
      <c r="H270" s="40"/>
      <c r="I270" s="221"/>
      <c r="J270" s="40"/>
      <c r="K270" s="40"/>
      <c r="L270" s="44"/>
      <c r="M270" s="222"/>
      <c r="N270" s="223"/>
      <c r="O270" s="84"/>
      <c r="P270" s="84"/>
      <c r="Q270" s="84"/>
      <c r="R270" s="84"/>
      <c r="S270" s="84"/>
      <c r="T270" s="85"/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T270" s="17" t="s">
        <v>273</v>
      </c>
      <c r="AU270" s="17" t="s">
        <v>76</v>
      </c>
    </row>
    <row r="271" s="12" customFormat="1">
      <c r="A271" s="12"/>
      <c r="B271" s="224"/>
      <c r="C271" s="225"/>
      <c r="D271" s="226" t="s">
        <v>275</v>
      </c>
      <c r="E271" s="227" t="s">
        <v>799</v>
      </c>
      <c r="F271" s="228" t="s">
        <v>1835</v>
      </c>
      <c r="G271" s="225"/>
      <c r="H271" s="229">
        <v>23.016999999999999</v>
      </c>
      <c r="I271" s="230"/>
      <c r="J271" s="225"/>
      <c r="K271" s="225"/>
      <c r="L271" s="231"/>
      <c r="M271" s="236"/>
      <c r="N271" s="237"/>
      <c r="O271" s="237"/>
      <c r="P271" s="237"/>
      <c r="Q271" s="237"/>
      <c r="R271" s="237"/>
      <c r="S271" s="237"/>
      <c r="T271" s="238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T271" s="235" t="s">
        <v>275</v>
      </c>
      <c r="AU271" s="235" t="s">
        <v>76</v>
      </c>
      <c r="AV271" s="12" t="s">
        <v>78</v>
      </c>
      <c r="AW271" s="12" t="s">
        <v>31</v>
      </c>
      <c r="AX271" s="12" t="s">
        <v>76</v>
      </c>
      <c r="AY271" s="235" t="s">
        <v>266</v>
      </c>
    </row>
    <row r="272" s="2" customFormat="1" ht="16.5" customHeight="1">
      <c r="A272" s="38"/>
      <c r="B272" s="39"/>
      <c r="C272" s="206" t="s">
        <v>801</v>
      </c>
      <c r="D272" s="206" t="s">
        <v>267</v>
      </c>
      <c r="E272" s="207" t="s">
        <v>1836</v>
      </c>
      <c r="F272" s="208" t="s">
        <v>1837</v>
      </c>
      <c r="G272" s="209" t="s">
        <v>293</v>
      </c>
      <c r="H272" s="210">
        <v>10</v>
      </c>
      <c r="I272" s="211"/>
      <c r="J272" s="212">
        <f>ROUND(I272*H272,2)</f>
        <v>0</v>
      </c>
      <c r="K272" s="208" t="s">
        <v>271</v>
      </c>
      <c r="L272" s="44"/>
      <c r="M272" s="213" t="s">
        <v>19</v>
      </c>
      <c r="N272" s="214" t="s">
        <v>40</v>
      </c>
      <c r="O272" s="84"/>
      <c r="P272" s="215">
        <f>O272*H272</f>
        <v>0</v>
      </c>
      <c r="Q272" s="215">
        <v>0</v>
      </c>
      <c r="R272" s="215">
        <f>Q272*H272</f>
        <v>0</v>
      </c>
      <c r="S272" s="215">
        <v>2.2999999999999998</v>
      </c>
      <c r="T272" s="216">
        <f>S272*H272</f>
        <v>23</v>
      </c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R272" s="217" t="s">
        <v>265</v>
      </c>
      <c r="AT272" s="217" t="s">
        <v>267</v>
      </c>
      <c r="AU272" s="217" t="s">
        <v>76</v>
      </c>
      <c r="AY272" s="17" t="s">
        <v>266</v>
      </c>
      <c r="BE272" s="218">
        <f>IF(N272="základní",J272,0)</f>
        <v>0</v>
      </c>
      <c r="BF272" s="218">
        <f>IF(N272="snížená",J272,0)</f>
        <v>0</v>
      </c>
      <c r="BG272" s="218">
        <f>IF(N272="zákl. přenesená",J272,0)</f>
        <v>0</v>
      </c>
      <c r="BH272" s="218">
        <f>IF(N272="sníž. přenesená",J272,0)</f>
        <v>0</v>
      </c>
      <c r="BI272" s="218">
        <f>IF(N272="nulová",J272,0)</f>
        <v>0</v>
      </c>
      <c r="BJ272" s="17" t="s">
        <v>76</v>
      </c>
      <c r="BK272" s="218">
        <f>ROUND(I272*H272,2)</f>
        <v>0</v>
      </c>
      <c r="BL272" s="17" t="s">
        <v>265</v>
      </c>
      <c r="BM272" s="217" t="s">
        <v>1838</v>
      </c>
    </row>
    <row r="273" s="2" customFormat="1">
      <c r="A273" s="38"/>
      <c r="B273" s="39"/>
      <c r="C273" s="40"/>
      <c r="D273" s="219" t="s">
        <v>273</v>
      </c>
      <c r="E273" s="40"/>
      <c r="F273" s="220" t="s">
        <v>1839</v>
      </c>
      <c r="G273" s="40"/>
      <c r="H273" s="40"/>
      <c r="I273" s="221"/>
      <c r="J273" s="40"/>
      <c r="K273" s="40"/>
      <c r="L273" s="44"/>
      <c r="M273" s="222"/>
      <c r="N273" s="223"/>
      <c r="O273" s="84"/>
      <c r="P273" s="84"/>
      <c r="Q273" s="84"/>
      <c r="R273" s="84"/>
      <c r="S273" s="84"/>
      <c r="T273" s="85"/>
      <c r="U273" s="38"/>
      <c r="V273" s="38"/>
      <c r="W273" s="38"/>
      <c r="X273" s="38"/>
      <c r="Y273" s="38"/>
      <c r="Z273" s="38"/>
      <c r="AA273" s="38"/>
      <c r="AB273" s="38"/>
      <c r="AC273" s="38"/>
      <c r="AD273" s="38"/>
      <c r="AE273" s="38"/>
      <c r="AT273" s="17" t="s">
        <v>273</v>
      </c>
      <c r="AU273" s="17" t="s">
        <v>76</v>
      </c>
    </row>
    <row r="274" s="12" customFormat="1">
      <c r="A274" s="12"/>
      <c r="B274" s="224"/>
      <c r="C274" s="225"/>
      <c r="D274" s="226" t="s">
        <v>275</v>
      </c>
      <c r="E274" s="227" t="s">
        <v>806</v>
      </c>
      <c r="F274" s="228" t="s">
        <v>1840</v>
      </c>
      <c r="G274" s="225"/>
      <c r="H274" s="229">
        <v>10</v>
      </c>
      <c r="I274" s="230"/>
      <c r="J274" s="225"/>
      <c r="K274" s="225"/>
      <c r="L274" s="231"/>
      <c r="M274" s="236"/>
      <c r="N274" s="237"/>
      <c r="O274" s="237"/>
      <c r="P274" s="237"/>
      <c r="Q274" s="237"/>
      <c r="R274" s="237"/>
      <c r="S274" s="237"/>
      <c r="T274" s="238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T274" s="235" t="s">
        <v>275</v>
      </c>
      <c r="AU274" s="235" t="s">
        <v>76</v>
      </c>
      <c r="AV274" s="12" t="s">
        <v>78</v>
      </c>
      <c r="AW274" s="12" t="s">
        <v>31</v>
      </c>
      <c r="AX274" s="12" t="s">
        <v>76</v>
      </c>
      <c r="AY274" s="235" t="s">
        <v>266</v>
      </c>
    </row>
    <row r="275" s="11" customFormat="1" ht="25.92" customHeight="1">
      <c r="A275" s="11"/>
      <c r="B275" s="192"/>
      <c r="C275" s="193"/>
      <c r="D275" s="194" t="s">
        <v>68</v>
      </c>
      <c r="E275" s="195" t="s">
        <v>343</v>
      </c>
      <c r="F275" s="195" t="s">
        <v>344</v>
      </c>
      <c r="G275" s="193"/>
      <c r="H275" s="193"/>
      <c r="I275" s="196"/>
      <c r="J275" s="197">
        <f>BK275</f>
        <v>0</v>
      </c>
      <c r="K275" s="193"/>
      <c r="L275" s="198"/>
      <c r="M275" s="199"/>
      <c r="N275" s="200"/>
      <c r="O275" s="200"/>
      <c r="P275" s="201">
        <f>SUM(P276:P302)</f>
        <v>0</v>
      </c>
      <c r="Q275" s="200"/>
      <c r="R275" s="201">
        <f>SUM(R276:R302)</f>
        <v>0</v>
      </c>
      <c r="S275" s="200"/>
      <c r="T275" s="202">
        <f>SUM(T276:T302)</f>
        <v>0</v>
      </c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R275" s="203" t="s">
        <v>265</v>
      </c>
      <c r="AT275" s="204" t="s">
        <v>68</v>
      </c>
      <c r="AU275" s="204" t="s">
        <v>69</v>
      </c>
      <c r="AY275" s="203" t="s">
        <v>266</v>
      </c>
      <c r="BK275" s="205">
        <f>SUM(BK276:BK302)</f>
        <v>0</v>
      </c>
    </row>
    <row r="276" s="2" customFormat="1" ht="24.15" customHeight="1">
      <c r="A276" s="38"/>
      <c r="B276" s="39"/>
      <c r="C276" s="206" t="s">
        <v>815</v>
      </c>
      <c r="D276" s="206" t="s">
        <v>267</v>
      </c>
      <c r="E276" s="207" t="s">
        <v>1841</v>
      </c>
      <c r="F276" s="208" t="s">
        <v>1842</v>
      </c>
      <c r="G276" s="209" t="s">
        <v>302</v>
      </c>
      <c r="H276" s="210">
        <v>382.30000000000001</v>
      </c>
      <c r="I276" s="211"/>
      <c r="J276" s="212">
        <f>ROUND(I276*H276,2)</f>
        <v>0</v>
      </c>
      <c r="K276" s="208" t="s">
        <v>271</v>
      </c>
      <c r="L276" s="44"/>
      <c r="M276" s="213" t="s">
        <v>19</v>
      </c>
      <c r="N276" s="214" t="s">
        <v>40</v>
      </c>
      <c r="O276" s="84"/>
      <c r="P276" s="215">
        <f>O276*H276</f>
        <v>0</v>
      </c>
      <c r="Q276" s="215">
        <v>0</v>
      </c>
      <c r="R276" s="215">
        <f>Q276*H276</f>
        <v>0</v>
      </c>
      <c r="S276" s="215">
        <v>0</v>
      </c>
      <c r="T276" s="216">
        <f>S276*H276</f>
        <v>0</v>
      </c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  <c r="AR276" s="217" t="s">
        <v>265</v>
      </c>
      <c r="AT276" s="217" t="s">
        <v>267</v>
      </c>
      <c r="AU276" s="217" t="s">
        <v>76</v>
      </c>
      <c r="AY276" s="17" t="s">
        <v>266</v>
      </c>
      <c r="BE276" s="218">
        <f>IF(N276="základní",J276,0)</f>
        <v>0</v>
      </c>
      <c r="BF276" s="218">
        <f>IF(N276="snížená",J276,0)</f>
        <v>0</v>
      </c>
      <c r="BG276" s="218">
        <f>IF(N276="zákl. přenesená",J276,0)</f>
        <v>0</v>
      </c>
      <c r="BH276" s="218">
        <f>IF(N276="sníž. přenesená",J276,0)</f>
        <v>0</v>
      </c>
      <c r="BI276" s="218">
        <f>IF(N276="nulová",J276,0)</f>
        <v>0</v>
      </c>
      <c r="BJ276" s="17" t="s">
        <v>76</v>
      </c>
      <c r="BK276" s="218">
        <f>ROUND(I276*H276,2)</f>
        <v>0</v>
      </c>
      <c r="BL276" s="17" t="s">
        <v>265</v>
      </c>
      <c r="BM276" s="217" t="s">
        <v>1843</v>
      </c>
    </row>
    <row r="277" s="2" customFormat="1">
      <c r="A277" s="38"/>
      <c r="B277" s="39"/>
      <c r="C277" s="40"/>
      <c r="D277" s="219" t="s">
        <v>273</v>
      </c>
      <c r="E277" s="40"/>
      <c r="F277" s="220" t="s">
        <v>1844</v>
      </c>
      <c r="G277" s="40"/>
      <c r="H277" s="40"/>
      <c r="I277" s="221"/>
      <c r="J277" s="40"/>
      <c r="K277" s="40"/>
      <c r="L277" s="44"/>
      <c r="M277" s="222"/>
      <c r="N277" s="223"/>
      <c r="O277" s="84"/>
      <c r="P277" s="84"/>
      <c r="Q277" s="84"/>
      <c r="R277" s="84"/>
      <c r="S277" s="84"/>
      <c r="T277" s="85"/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T277" s="17" t="s">
        <v>273</v>
      </c>
      <c r="AU277" s="17" t="s">
        <v>76</v>
      </c>
    </row>
    <row r="278" s="13" customFormat="1">
      <c r="A278" s="13"/>
      <c r="B278" s="251"/>
      <c r="C278" s="252"/>
      <c r="D278" s="226" t="s">
        <v>275</v>
      </c>
      <c r="E278" s="253" t="s">
        <v>19</v>
      </c>
      <c r="F278" s="254" t="s">
        <v>1519</v>
      </c>
      <c r="G278" s="252"/>
      <c r="H278" s="253" t="s">
        <v>19</v>
      </c>
      <c r="I278" s="255"/>
      <c r="J278" s="252"/>
      <c r="K278" s="252"/>
      <c r="L278" s="256"/>
      <c r="M278" s="257"/>
      <c r="N278" s="258"/>
      <c r="O278" s="258"/>
      <c r="P278" s="258"/>
      <c r="Q278" s="258"/>
      <c r="R278" s="258"/>
      <c r="S278" s="258"/>
      <c r="T278" s="259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60" t="s">
        <v>275</v>
      </c>
      <c r="AU278" s="260" t="s">
        <v>76</v>
      </c>
      <c r="AV278" s="13" t="s">
        <v>76</v>
      </c>
      <c r="AW278" s="13" t="s">
        <v>31</v>
      </c>
      <c r="AX278" s="13" t="s">
        <v>69</v>
      </c>
      <c r="AY278" s="260" t="s">
        <v>266</v>
      </c>
    </row>
    <row r="279" s="12" customFormat="1">
      <c r="A279" s="12"/>
      <c r="B279" s="224"/>
      <c r="C279" s="225"/>
      <c r="D279" s="226" t="s">
        <v>275</v>
      </c>
      <c r="E279" s="227" t="s">
        <v>1845</v>
      </c>
      <c r="F279" s="228" t="s">
        <v>1846</v>
      </c>
      <c r="G279" s="225"/>
      <c r="H279" s="229">
        <v>94.25</v>
      </c>
      <c r="I279" s="230"/>
      <c r="J279" s="225"/>
      <c r="K279" s="225"/>
      <c r="L279" s="231"/>
      <c r="M279" s="236"/>
      <c r="N279" s="237"/>
      <c r="O279" s="237"/>
      <c r="P279" s="237"/>
      <c r="Q279" s="237"/>
      <c r="R279" s="237"/>
      <c r="S279" s="237"/>
      <c r="T279" s="238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T279" s="235" t="s">
        <v>275</v>
      </c>
      <c r="AU279" s="235" t="s">
        <v>76</v>
      </c>
      <c r="AV279" s="12" t="s">
        <v>78</v>
      </c>
      <c r="AW279" s="12" t="s">
        <v>31</v>
      </c>
      <c r="AX279" s="12" t="s">
        <v>69</v>
      </c>
      <c r="AY279" s="235" t="s">
        <v>266</v>
      </c>
    </row>
    <row r="280" s="12" customFormat="1">
      <c r="A280" s="12"/>
      <c r="B280" s="224"/>
      <c r="C280" s="225"/>
      <c r="D280" s="226" t="s">
        <v>275</v>
      </c>
      <c r="E280" s="227" t="s">
        <v>1648</v>
      </c>
      <c r="F280" s="228" t="s">
        <v>1847</v>
      </c>
      <c r="G280" s="225"/>
      <c r="H280" s="229">
        <v>88.552000000000007</v>
      </c>
      <c r="I280" s="230"/>
      <c r="J280" s="225"/>
      <c r="K280" s="225"/>
      <c r="L280" s="231"/>
      <c r="M280" s="236"/>
      <c r="N280" s="237"/>
      <c r="O280" s="237"/>
      <c r="P280" s="237"/>
      <c r="Q280" s="237"/>
      <c r="R280" s="237"/>
      <c r="S280" s="237"/>
      <c r="T280" s="238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T280" s="235" t="s">
        <v>275</v>
      </c>
      <c r="AU280" s="235" t="s">
        <v>76</v>
      </c>
      <c r="AV280" s="12" t="s">
        <v>78</v>
      </c>
      <c r="AW280" s="12" t="s">
        <v>31</v>
      </c>
      <c r="AX280" s="12" t="s">
        <v>69</v>
      </c>
      <c r="AY280" s="235" t="s">
        <v>266</v>
      </c>
    </row>
    <row r="281" s="12" customFormat="1">
      <c r="A281" s="12"/>
      <c r="B281" s="224"/>
      <c r="C281" s="225"/>
      <c r="D281" s="226" t="s">
        <v>275</v>
      </c>
      <c r="E281" s="227" t="s">
        <v>1651</v>
      </c>
      <c r="F281" s="228" t="s">
        <v>1848</v>
      </c>
      <c r="G281" s="225"/>
      <c r="H281" s="229">
        <v>135.785</v>
      </c>
      <c r="I281" s="230"/>
      <c r="J281" s="225"/>
      <c r="K281" s="225"/>
      <c r="L281" s="231"/>
      <c r="M281" s="236"/>
      <c r="N281" s="237"/>
      <c r="O281" s="237"/>
      <c r="P281" s="237"/>
      <c r="Q281" s="237"/>
      <c r="R281" s="237"/>
      <c r="S281" s="237"/>
      <c r="T281" s="238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T281" s="235" t="s">
        <v>275</v>
      </c>
      <c r="AU281" s="235" t="s">
        <v>76</v>
      </c>
      <c r="AV281" s="12" t="s">
        <v>78</v>
      </c>
      <c r="AW281" s="12" t="s">
        <v>31</v>
      </c>
      <c r="AX281" s="12" t="s">
        <v>69</v>
      </c>
      <c r="AY281" s="235" t="s">
        <v>266</v>
      </c>
    </row>
    <row r="282" s="12" customFormat="1">
      <c r="A282" s="12"/>
      <c r="B282" s="224"/>
      <c r="C282" s="225"/>
      <c r="D282" s="226" t="s">
        <v>275</v>
      </c>
      <c r="E282" s="227" t="s">
        <v>1653</v>
      </c>
      <c r="F282" s="228" t="s">
        <v>1849</v>
      </c>
      <c r="G282" s="225"/>
      <c r="H282" s="229">
        <v>63.713000000000001</v>
      </c>
      <c r="I282" s="230"/>
      <c r="J282" s="225"/>
      <c r="K282" s="225"/>
      <c r="L282" s="231"/>
      <c r="M282" s="236"/>
      <c r="N282" s="237"/>
      <c r="O282" s="237"/>
      <c r="P282" s="237"/>
      <c r="Q282" s="237"/>
      <c r="R282" s="237"/>
      <c r="S282" s="237"/>
      <c r="T282" s="238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T282" s="235" t="s">
        <v>275</v>
      </c>
      <c r="AU282" s="235" t="s">
        <v>76</v>
      </c>
      <c r="AV282" s="12" t="s">
        <v>78</v>
      </c>
      <c r="AW282" s="12" t="s">
        <v>31</v>
      </c>
      <c r="AX282" s="12" t="s">
        <v>69</v>
      </c>
      <c r="AY282" s="235" t="s">
        <v>266</v>
      </c>
    </row>
    <row r="283" s="12" customFormat="1">
      <c r="A283" s="12"/>
      <c r="B283" s="224"/>
      <c r="C283" s="225"/>
      <c r="D283" s="226" t="s">
        <v>275</v>
      </c>
      <c r="E283" s="227" t="s">
        <v>1850</v>
      </c>
      <c r="F283" s="228" t="s">
        <v>1851</v>
      </c>
      <c r="G283" s="225"/>
      <c r="H283" s="229">
        <v>382.30000000000001</v>
      </c>
      <c r="I283" s="230"/>
      <c r="J283" s="225"/>
      <c r="K283" s="225"/>
      <c r="L283" s="231"/>
      <c r="M283" s="236"/>
      <c r="N283" s="237"/>
      <c r="O283" s="237"/>
      <c r="P283" s="237"/>
      <c r="Q283" s="237"/>
      <c r="R283" s="237"/>
      <c r="S283" s="237"/>
      <c r="T283" s="238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T283" s="235" t="s">
        <v>275</v>
      </c>
      <c r="AU283" s="235" t="s">
        <v>76</v>
      </c>
      <c r="AV283" s="12" t="s">
        <v>78</v>
      </c>
      <c r="AW283" s="12" t="s">
        <v>31</v>
      </c>
      <c r="AX283" s="12" t="s">
        <v>76</v>
      </c>
      <c r="AY283" s="235" t="s">
        <v>266</v>
      </c>
    </row>
    <row r="284" s="2" customFormat="1" ht="24.15" customHeight="1">
      <c r="A284" s="38"/>
      <c r="B284" s="39"/>
      <c r="C284" s="206" t="s">
        <v>820</v>
      </c>
      <c r="D284" s="206" t="s">
        <v>267</v>
      </c>
      <c r="E284" s="207" t="s">
        <v>1852</v>
      </c>
      <c r="F284" s="208" t="s">
        <v>1853</v>
      </c>
      <c r="G284" s="209" t="s">
        <v>302</v>
      </c>
      <c r="H284" s="210">
        <v>3440.694</v>
      </c>
      <c r="I284" s="211"/>
      <c r="J284" s="212">
        <f>ROUND(I284*H284,2)</f>
        <v>0</v>
      </c>
      <c r="K284" s="208" t="s">
        <v>271</v>
      </c>
      <c r="L284" s="44"/>
      <c r="M284" s="213" t="s">
        <v>19</v>
      </c>
      <c r="N284" s="214" t="s">
        <v>40</v>
      </c>
      <c r="O284" s="84"/>
      <c r="P284" s="215">
        <f>O284*H284</f>
        <v>0</v>
      </c>
      <c r="Q284" s="215">
        <v>0</v>
      </c>
      <c r="R284" s="215">
        <f>Q284*H284</f>
        <v>0</v>
      </c>
      <c r="S284" s="215">
        <v>0</v>
      </c>
      <c r="T284" s="216">
        <f>S284*H284</f>
        <v>0</v>
      </c>
      <c r="U284" s="38"/>
      <c r="V284" s="38"/>
      <c r="W284" s="38"/>
      <c r="X284" s="38"/>
      <c r="Y284" s="38"/>
      <c r="Z284" s="38"/>
      <c r="AA284" s="38"/>
      <c r="AB284" s="38"/>
      <c r="AC284" s="38"/>
      <c r="AD284" s="38"/>
      <c r="AE284" s="38"/>
      <c r="AR284" s="217" t="s">
        <v>265</v>
      </c>
      <c r="AT284" s="217" t="s">
        <v>267</v>
      </c>
      <c r="AU284" s="217" t="s">
        <v>76</v>
      </c>
      <c r="AY284" s="17" t="s">
        <v>266</v>
      </c>
      <c r="BE284" s="218">
        <f>IF(N284="základní",J284,0)</f>
        <v>0</v>
      </c>
      <c r="BF284" s="218">
        <f>IF(N284="snížená",J284,0)</f>
        <v>0</v>
      </c>
      <c r="BG284" s="218">
        <f>IF(N284="zákl. přenesená",J284,0)</f>
        <v>0</v>
      </c>
      <c r="BH284" s="218">
        <f>IF(N284="sníž. přenesená",J284,0)</f>
        <v>0</v>
      </c>
      <c r="BI284" s="218">
        <f>IF(N284="nulová",J284,0)</f>
        <v>0</v>
      </c>
      <c r="BJ284" s="17" t="s">
        <v>76</v>
      </c>
      <c r="BK284" s="218">
        <f>ROUND(I284*H284,2)</f>
        <v>0</v>
      </c>
      <c r="BL284" s="17" t="s">
        <v>265</v>
      </c>
      <c r="BM284" s="217" t="s">
        <v>1854</v>
      </c>
    </row>
    <row r="285" s="2" customFormat="1">
      <c r="A285" s="38"/>
      <c r="B285" s="39"/>
      <c r="C285" s="40"/>
      <c r="D285" s="219" t="s">
        <v>273</v>
      </c>
      <c r="E285" s="40"/>
      <c r="F285" s="220" t="s">
        <v>1855</v>
      </c>
      <c r="G285" s="40"/>
      <c r="H285" s="40"/>
      <c r="I285" s="221"/>
      <c r="J285" s="40"/>
      <c r="K285" s="40"/>
      <c r="L285" s="44"/>
      <c r="M285" s="222"/>
      <c r="N285" s="223"/>
      <c r="O285" s="84"/>
      <c r="P285" s="84"/>
      <c r="Q285" s="84"/>
      <c r="R285" s="84"/>
      <c r="S285" s="84"/>
      <c r="T285" s="85"/>
      <c r="U285" s="38"/>
      <c r="V285" s="38"/>
      <c r="W285" s="38"/>
      <c r="X285" s="38"/>
      <c r="Y285" s="38"/>
      <c r="Z285" s="38"/>
      <c r="AA285" s="38"/>
      <c r="AB285" s="38"/>
      <c r="AC285" s="38"/>
      <c r="AD285" s="38"/>
      <c r="AE285" s="38"/>
      <c r="AT285" s="17" t="s">
        <v>273</v>
      </c>
      <c r="AU285" s="17" t="s">
        <v>76</v>
      </c>
    </row>
    <row r="286" s="13" customFormat="1">
      <c r="A286" s="13"/>
      <c r="B286" s="251"/>
      <c r="C286" s="252"/>
      <c r="D286" s="226" t="s">
        <v>275</v>
      </c>
      <c r="E286" s="253" t="s">
        <v>19</v>
      </c>
      <c r="F286" s="254" t="s">
        <v>1533</v>
      </c>
      <c r="G286" s="252"/>
      <c r="H286" s="253" t="s">
        <v>19</v>
      </c>
      <c r="I286" s="255"/>
      <c r="J286" s="252"/>
      <c r="K286" s="252"/>
      <c r="L286" s="256"/>
      <c r="M286" s="257"/>
      <c r="N286" s="258"/>
      <c r="O286" s="258"/>
      <c r="P286" s="258"/>
      <c r="Q286" s="258"/>
      <c r="R286" s="258"/>
      <c r="S286" s="258"/>
      <c r="T286" s="259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60" t="s">
        <v>275</v>
      </c>
      <c r="AU286" s="260" t="s">
        <v>76</v>
      </c>
      <c r="AV286" s="13" t="s">
        <v>76</v>
      </c>
      <c r="AW286" s="13" t="s">
        <v>31</v>
      </c>
      <c r="AX286" s="13" t="s">
        <v>69</v>
      </c>
      <c r="AY286" s="260" t="s">
        <v>266</v>
      </c>
    </row>
    <row r="287" s="12" customFormat="1">
      <c r="A287" s="12"/>
      <c r="B287" s="224"/>
      <c r="C287" s="225"/>
      <c r="D287" s="226" t="s">
        <v>275</v>
      </c>
      <c r="E287" s="227" t="s">
        <v>825</v>
      </c>
      <c r="F287" s="228" t="s">
        <v>1856</v>
      </c>
      <c r="G287" s="225"/>
      <c r="H287" s="229">
        <v>848.25</v>
      </c>
      <c r="I287" s="230"/>
      <c r="J287" s="225"/>
      <c r="K287" s="225"/>
      <c r="L287" s="231"/>
      <c r="M287" s="236"/>
      <c r="N287" s="237"/>
      <c r="O287" s="237"/>
      <c r="P287" s="237"/>
      <c r="Q287" s="237"/>
      <c r="R287" s="237"/>
      <c r="S287" s="237"/>
      <c r="T287" s="238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T287" s="235" t="s">
        <v>275</v>
      </c>
      <c r="AU287" s="235" t="s">
        <v>76</v>
      </c>
      <c r="AV287" s="12" t="s">
        <v>78</v>
      </c>
      <c r="AW287" s="12" t="s">
        <v>31</v>
      </c>
      <c r="AX287" s="12" t="s">
        <v>69</v>
      </c>
      <c r="AY287" s="235" t="s">
        <v>266</v>
      </c>
    </row>
    <row r="288" s="12" customFormat="1">
      <c r="A288" s="12"/>
      <c r="B288" s="224"/>
      <c r="C288" s="225"/>
      <c r="D288" s="226" t="s">
        <v>275</v>
      </c>
      <c r="E288" s="227" t="s">
        <v>1655</v>
      </c>
      <c r="F288" s="228" t="s">
        <v>1857</v>
      </c>
      <c r="G288" s="225"/>
      <c r="H288" s="229">
        <v>796.96400000000006</v>
      </c>
      <c r="I288" s="230"/>
      <c r="J288" s="225"/>
      <c r="K288" s="225"/>
      <c r="L288" s="231"/>
      <c r="M288" s="236"/>
      <c r="N288" s="237"/>
      <c r="O288" s="237"/>
      <c r="P288" s="237"/>
      <c r="Q288" s="237"/>
      <c r="R288" s="237"/>
      <c r="S288" s="237"/>
      <c r="T288" s="238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T288" s="235" t="s">
        <v>275</v>
      </c>
      <c r="AU288" s="235" t="s">
        <v>76</v>
      </c>
      <c r="AV288" s="12" t="s">
        <v>78</v>
      </c>
      <c r="AW288" s="12" t="s">
        <v>31</v>
      </c>
      <c r="AX288" s="12" t="s">
        <v>69</v>
      </c>
      <c r="AY288" s="235" t="s">
        <v>266</v>
      </c>
    </row>
    <row r="289" s="12" customFormat="1">
      <c r="A289" s="12"/>
      <c r="B289" s="224"/>
      <c r="C289" s="225"/>
      <c r="D289" s="226" t="s">
        <v>275</v>
      </c>
      <c r="E289" s="227" t="s">
        <v>1657</v>
      </c>
      <c r="F289" s="228" t="s">
        <v>1858</v>
      </c>
      <c r="G289" s="225"/>
      <c r="H289" s="229">
        <v>1222.067</v>
      </c>
      <c r="I289" s="230"/>
      <c r="J289" s="225"/>
      <c r="K289" s="225"/>
      <c r="L289" s="231"/>
      <c r="M289" s="236"/>
      <c r="N289" s="237"/>
      <c r="O289" s="237"/>
      <c r="P289" s="237"/>
      <c r="Q289" s="237"/>
      <c r="R289" s="237"/>
      <c r="S289" s="237"/>
      <c r="T289" s="238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T289" s="235" t="s">
        <v>275</v>
      </c>
      <c r="AU289" s="235" t="s">
        <v>76</v>
      </c>
      <c r="AV289" s="12" t="s">
        <v>78</v>
      </c>
      <c r="AW289" s="12" t="s">
        <v>31</v>
      </c>
      <c r="AX289" s="12" t="s">
        <v>69</v>
      </c>
      <c r="AY289" s="235" t="s">
        <v>266</v>
      </c>
    </row>
    <row r="290" s="12" customFormat="1">
      <c r="A290" s="12"/>
      <c r="B290" s="224"/>
      <c r="C290" s="225"/>
      <c r="D290" s="226" t="s">
        <v>275</v>
      </c>
      <c r="E290" s="227" t="s">
        <v>1659</v>
      </c>
      <c r="F290" s="228" t="s">
        <v>1859</v>
      </c>
      <c r="G290" s="225"/>
      <c r="H290" s="229">
        <v>573.41300000000001</v>
      </c>
      <c r="I290" s="230"/>
      <c r="J290" s="225"/>
      <c r="K290" s="225"/>
      <c r="L290" s="231"/>
      <c r="M290" s="236"/>
      <c r="N290" s="237"/>
      <c r="O290" s="237"/>
      <c r="P290" s="237"/>
      <c r="Q290" s="237"/>
      <c r="R290" s="237"/>
      <c r="S290" s="237"/>
      <c r="T290" s="238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T290" s="235" t="s">
        <v>275</v>
      </c>
      <c r="AU290" s="235" t="s">
        <v>76</v>
      </c>
      <c r="AV290" s="12" t="s">
        <v>78</v>
      </c>
      <c r="AW290" s="12" t="s">
        <v>31</v>
      </c>
      <c r="AX290" s="12" t="s">
        <v>69</v>
      </c>
      <c r="AY290" s="235" t="s">
        <v>266</v>
      </c>
    </row>
    <row r="291" s="12" customFormat="1">
      <c r="A291" s="12"/>
      <c r="B291" s="224"/>
      <c r="C291" s="225"/>
      <c r="D291" s="226" t="s">
        <v>275</v>
      </c>
      <c r="E291" s="227" t="s">
        <v>1860</v>
      </c>
      <c r="F291" s="228" t="s">
        <v>1861</v>
      </c>
      <c r="G291" s="225"/>
      <c r="H291" s="229">
        <v>3440.694</v>
      </c>
      <c r="I291" s="230"/>
      <c r="J291" s="225"/>
      <c r="K291" s="225"/>
      <c r="L291" s="231"/>
      <c r="M291" s="236"/>
      <c r="N291" s="237"/>
      <c r="O291" s="237"/>
      <c r="P291" s="237"/>
      <c r="Q291" s="237"/>
      <c r="R291" s="237"/>
      <c r="S291" s="237"/>
      <c r="T291" s="238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T291" s="235" t="s">
        <v>275</v>
      </c>
      <c r="AU291" s="235" t="s">
        <v>76</v>
      </c>
      <c r="AV291" s="12" t="s">
        <v>78</v>
      </c>
      <c r="AW291" s="12" t="s">
        <v>31</v>
      </c>
      <c r="AX291" s="12" t="s">
        <v>76</v>
      </c>
      <c r="AY291" s="235" t="s">
        <v>266</v>
      </c>
    </row>
    <row r="292" s="2" customFormat="1" ht="24.15" customHeight="1">
      <c r="A292" s="38"/>
      <c r="B292" s="39"/>
      <c r="C292" s="206" t="s">
        <v>827</v>
      </c>
      <c r="D292" s="206" t="s">
        <v>267</v>
      </c>
      <c r="E292" s="207" t="s">
        <v>1550</v>
      </c>
      <c r="F292" s="208" t="s">
        <v>1551</v>
      </c>
      <c r="G292" s="209" t="s">
        <v>302</v>
      </c>
      <c r="H292" s="210">
        <v>1421.663</v>
      </c>
      <c r="I292" s="211"/>
      <c r="J292" s="212">
        <f>ROUND(I292*H292,2)</f>
        <v>0</v>
      </c>
      <c r="K292" s="208" t="s">
        <v>271</v>
      </c>
      <c r="L292" s="44"/>
      <c r="M292" s="213" t="s">
        <v>19</v>
      </c>
      <c r="N292" s="214" t="s">
        <v>40</v>
      </c>
      <c r="O292" s="84"/>
      <c r="P292" s="215">
        <f>O292*H292</f>
        <v>0</v>
      </c>
      <c r="Q292" s="215">
        <v>0</v>
      </c>
      <c r="R292" s="215">
        <f>Q292*H292</f>
        <v>0</v>
      </c>
      <c r="S292" s="215">
        <v>0</v>
      </c>
      <c r="T292" s="216">
        <f>S292*H292</f>
        <v>0</v>
      </c>
      <c r="U292" s="38"/>
      <c r="V292" s="38"/>
      <c r="W292" s="38"/>
      <c r="X292" s="38"/>
      <c r="Y292" s="38"/>
      <c r="Z292" s="38"/>
      <c r="AA292" s="38"/>
      <c r="AB292" s="38"/>
      <c r="AC292" s="38"/>
      <c r="AD292" s="38"/>
      <c r="AE292" s="38"/>
      <c r="AR292" s="217" t="s">
        <v>265</v>
      </c>
      <c r="AT292" s="217" t="s">
        <v>267</v>
      </c>
      <c r="AU292" s="217" t="s">
        <v>76</v>
      </c>
      <c r="AY292" s="17" t="s">
        <v>266</v>
      </c>
      <c r="BE292" s="218">
        <f>IF(N292="základní",J292,0)</f>
        <v>0</v>
      </c>
      <c r="BF292" s="218">
        <f>IF(N292="snížená",J292,0)</f>
        <v>0</v>
      </c>
      <c r="BG292" s="218">
        <f>IF(N292="zákl. přenesená",J292,0)</f>
        <v>0</v>
      </c>
      <c r="BH292" s="218">
        <f>IF(N292="sníž. přenesená",J292,0)</f>
        <v>0</v>
      </c>
      <c r="BI292" s="218">
        <f>IF(N292="nulová",J292,0)</f>
        <v>0</v>
      </c>
      <c r="BJ292" s="17" t="s">
        <v>76</v>
      </c>
      <c r="BK292" s="218">
        <f>ROUND(I292*H292,2)</f>
        <v>0</v>
      </c>
      <c r="BL292" s="17" t="s">
        <v>265</v>
      </c>
      <c r="BM292" s="217" t="s">
        <v>1862</v>
      </c>
    </row>
    <row r="293" s="2" customFormat="1">
      <c r="A293" s="38"/>
      <c r="B293" s="39"/>
      <c r="C293" s="40"/>
      <c r="D293" s="219" t="s">
        <v>273</v>
      </c>
      <c r="E293" s="40"/>
      <c r="F293" s="220" t="s">
        <v>1553</v>
      </c>
      <c r="G293" s="40"/>
      <c r="H293" s="40"/>
      <c r="I293" s="221"/>
      <c r="J293" s="40"/>
      <c r="K293" s="40"/>
      <c r="L293" s="44"/>
      <c r="M293" s="222"/>
      <c r="N293" s="223"/>
      <c r="O293" s="84"/>
      <c r="P293" s="84"/>
      <c r="Q293" s="84"/>
      <c r="R293" s="84"/>
      <c r="S293" s="84"/>
      <c r="T293" s="85"/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T293" s="17" t="s">
        <v>273</v>
      </c>
      <c r="AU293" s="17" t="s">
        <v>76</v>
      </c>
    </row>
    <row r="294" s="12" customFormat="1">
      <c r="A294" s="12"/>
      <c r="B294" s="224"/>
      <c r="C294" s="225"/>
      <c r="D294" s="226" t="s">
        <v>275</v>
      </c>
      <c r="E294" s="227" t="s">
        <v>1863</v>
      </c>
      <c r="F294" s="228" t="s">
        <v>1856</v>
      </c>
      <c r="G294" s="225"/>
      <c r="H294" s="229">
        <v>848.25</v>
      </c>
      <c r="I294" s="230"/>
      <c r="J294" s="225"/>
      <c r="K294" s="225"/>
      <c r="L294" s="231"/>
      <c r="M294" s="236"/>
      <c r="N294" s="237"/>
      <c r="O294" s="237"/>
      <c r="P294" s="237"/>
      <c r="Q294" s="237"/>
      <c r="R294" s="237"/>
      <c r="S294" s="237"/>
      <c r="T294" s="238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T294" s="235" t="s">
        <v>275</v>
      </c>
      <c r="AU294" s="235" t="s">
        <v>76</v>
      </c>
      <c r="AV294" s="12" t="s">
        <v>78</v>
      </c>
      <c r="AW294" s="12" t="s">
        <v>31</v>
      </c>
      <c r="AX294" s="12" t="s">
        <v>69</v>
      </c>
      <c r="AY294" s="235" t="s">
        <v>266</v>
      </c>
    </row>
    <row r="295" s="12" customFormat="1">
      <c r="A295" s="12"/>
      <c r="B295" s="224"/>
      <c r="C295" s="225"/>
      <c r="D295" s="226" t="s">
        <v>275</v>
      </c>
      <c r="E295" s="227" t="s">
        <v>1661</v>
      </c>
      <c r="F295" s="228" t="s">
        <v>1859</v>
      </c>
      <c r="G295" s="225"/>
      <c r="H295" s="229">
        <v>573.41300000000001</v>
      </c>
      <c r="I295" s="230"/>
      <c r="J295" s="225"/>
      <c r="K295" s="225"/>
      <c r="L295" s="231"/>
      <c r="M295" s="236"/>
      <c r="N295" s="237"/>
      <c r="O295" s="237"/>
      <c r="P295" s="237"/>
      <c r="Q295" s="237"/>
      <c r="R295" s="237"/>
      <c r="S295" s="237"/>
      <c r="T295" s="238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T295" s="235" t="s">
        <v>275</v>
      </c>
      <c r="AU295" s="235" t="s">
        <v>76</v>
      </c>
      <c r="AV295" s="12" t="s">
        <v>78</v>
      </c>
      <c r="AW295" s="12" t="s">
        <v>31</v>
      </c>
      <c r="AX295" s="12" t="s">
        <v>69</v>
      </c>
      <c r="AY295" s="235" t="s">
        <v>266</v>
      </c>
    </row>
    <row r="296" s="12" customFormat="1">
      <c r="A296" s="12"/>
      <c r="B296" s="224"/>
      <c r="C296" s="225"/>
      <c r="D296" s="226" t="s">
        <v>275</v>
      </c>
      <c r="E296" s="227" t="s">
        <v>1864</v>
      </c>
      <c r="F296" s="228" t="s">
        <v>1865</v>
      </c>
      <c r="G296" s="225"/>
      <c r="H296" s="229">
        <v>1421.663</v>
      </c>
      <c r="I296" s="230"/>
      <c r="J296" s="225"/>
      <c r="K296" s="225"/>
      <c r="L296" s="231"/>
      <c r="M296" s="236"/>
      <c r="N296" s="237"/>
      <c r="O296" s="237"/>
      <c r="P296" s="237"/>
      <c r="Q296" s="237"/>
      <c r="R296" s="237"/>
      <c r="S296" s="237"/>
      <c r="T296" s="238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T296" s="235" t="s">
        <v>275</v>
      </c>
      <c r="AU296" s="235" t="s">
        <v>76</v>
      </c>
      <c r="AV296" s="12" t="s">
        <v>78</v>
      </c>
      <c r="AW296" s="12" t="s">
        <v>31</v>
      </c>
      <c r="AX296" s="12" t="s">
        <v>76</v>
      </c>
      <c r="AY296" s="235" t="s">
        <v>266</v>
      </c>
    </row>
    <row r="297" s="2" customFormat="1" ht="24.15" customHeight="1">
      <c r="A297" s="38"/>
      <c r="B297" s="39"/>
      <c r="C297" s="206" t="s">
        <v>832</v>
      </c>
      <c r="D297" s="206" t="s">
        <v>267</v>
      </c>
      <c r="E297" s="207" t="s">
        <v>1558</v>
      </c>
      <c r="F297" s="208" t="s">
        <v>534</v>
      </c>
      <c r="G297" s="209" t="s">
        <v>302</v>
      </c>
      <c r="H297" s="210">
        <v>88.552000000000007</v>
      </c>
      <c r="I297" s="211"/>
      <c r="J297" s="212">
        <f>ROUND(I297*H297,2)</f>
        <v>0</v>
      </c>
      <c r="K297" s="208" t="s">
        <v>271</v>
      </c>
      <c r="L297" s="44"/>
      <c r="M297" s="213" t="s">
        <v>19</v>
      </c>
      <c r="N297" s="214" t="s">
        <v>40</v>
      </c>
      <c r="O297" s="84"/>
      <c r="P297" s="215">
        <f>O297*H297</f>
        <v>0</v>
      </c>
      <c r="Q297" s="215">
        <v>0</v>
      </c>
      <c r="R297" s="215">
        <f>Q297*H297</f>
        <v>0</v>
      </c>
      <c r="S297" s="215">
        <v>0</v>
      </c>
      <c r="T297" s="216">
        <f>S297*H297</f>
        <v>0</v>
      </c>
      <c r="U297" s="38"/>
      <c r="V297" s="38"/>
      <c r="W297" s="38"/>
      <c r="X297" s="38"/>
      <c r="Y297" s="38"/>
      <c r="Z297" s="38"/>
      <c r="AA297" s="38"/>
      <c r="AB297" s="38"/>
      <c r="AC297" s="38"/>
      <c r="AD297" s="38"/>
      <c r="AE297" s="38"/>
      <c r="AR297" s="217" t="s">
        <v>265</v>
      </c>
      <c r="AT297" s="217" t="s">
        <v>267</v>
      </c>
      <c r="AU297" s="217" t="s">
        <v>76</v>
      </c>
      <c r="AY297" s="17" t="s">
        <v>266</v>
      </c>
      <c r="BE297" s="218">
        <f>IF(N297="základní",J297,0)</f>
        <v>0</v>
      </c>
      <c r="BF297" s="218">
        <f>IF(N297="snížená",J297,0)</f>
        <v>0</v>
      </c>
      <c r="BG297" s="218">
        <f>IF(N297="zákl. přenesená",J297,0)</f>
        <v>0</v>
      </c>
      <c r="BH297" s="218">
        <f>IF(N297="sníž. přenesená",J297,0)</f>
        <v>0</v>
      </c>
      <c r="BI297" s="218">
        <f>IF(N297="nulová",J297,0)</f>
        <v>0</v>
      </c>
      <c r="BJ297" s="17" t="s">
        <v>76</v>
      </c>
      <c r="BK297" s="218">
        <f>ROUND(I297*H297,2)</f>
        <v>0</v>
      </c>
      <c r="BL297" s="17" t="s">
        <v>265</v>
      </c>
      <c r="BM297" s="217" t="s">
        <v>1866</v>
      </c>
    </row>
    <row r="298" s="2" customFormat="1">
      <c r="A298" s="38"/>
      <c r="B298" s="39"/>
      <c r="C298" s="40"/>
      <c r="D298" s="219" t="s">
        <v>273</v>
      </c>
      <c r="E298" s="40"/>
      <c r="F298" s="220" t="s">
        <v>1560</v>
      </c>
      <c r="G298" s="40"/>
      <c r="H298" s="40"/>
      <c r="I298" s="221"/>
      <c r="J298" s="40"/>
      <c r="K298" s="40"/>
      <c r="L298" s="44"/>
      <c r="M298" s="222"/>
      <c r="N298" s="223"/>
      <c r="O298" s="84"/>
      <c r="P298" s="84"/>
      <c r="Q298" s="84"/>
      <c r="R298" s="84"/>
      <c r="S298" s="84"/>
      <c r="T298" s="85"/>
      <c r="U298" s="38"/>
      <c r="V298" s="38"/>
      <c r="W298" s="38"/>
      <c r="X298" s="38"/>
      <c r="Y298" s="38"/>
      <c r="Z298" s="38"/>
      <c r="AA298" s="38"/>
      <c r="AB298" s="38"/>
      <c r="AC298" s="38"/>
      <c r="AD298" s="38"/>
      <c r="AE298" s="38"/>
      <c r="AT298" s="17" t="s">
        <v>273</v>
      </c>
      <c r="AU298" s="17" t="s">
        <v>76</v>
      </c>
    </row>
    <row r="299" s="12" customFormat="1">
      <c r="A299" s="12"/>
      <c r="B299" s="224"/>
      <c r="C299" s="225"/>
      <c r="D299" s="226" t="s">
        <v>275</v>
      </c>
      <c r="E299" s="227" t="s">
        <v>427</v>
      </c>
      <c r="F299" s="228" t="s">
        <v>1847</v>
      </c>
      <c r="G299" s="225"/>
      <c r="H299" s="229">
        <v>88.552000000000007</v>
      </c>
      <c r="I299" s="230"/>
      <c r="J299" s="225"/>
      <c r="K299" s="225"/>
      <c r="L299" s="231"/>
      <c r="M299" s="236"/>
      <c r="N299" s="237"/>
      <c r="O299" s="237"/>
      <c r="P299" s="237"/>
      <c r="Q299" s="237"/>
      <c r="R299" s="237"/>
      <c r="S299" s="237"/>
      <c r="T299" s="238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T299" s="235" t="s">
        <v>275</v>
      </c>
      <c r="AU299" s="235" t="s">
        <v>76</v>
      </c>
      <c r="AV299" s="12" t="s">
        <v>78</v>
      </c>
      <c r="AW299" s="12" t="s">
        <v>31</v>
      </c>
      <c r="AX299" s="12" t="s">
        <v>76</v>
      </c>
      <c r="AY299" s="235" t="s">
        <v>266</v>
      </c>
    </row>
    <row r="300" s="2" customFormat="1" ht="24.15" customHeight="1">
      <c r="A300" s="38"/>
      <c r="B300" s="39"/>
      <c r="C300" s="206" t="s">
        <v>838</v>
      </c>
      <c r="D300" s="206" t="s">
        <v>267</v>
      </c>
      <c r="E300" s="207" t="s">
        <v>1867</v>
      </c>
      <c r="F300" s="208" t="s">
        <v>1868</v>
      </c>
      <c r="G300" s="209" t="s">
        <v>302</v>
      </c>
      <c r="H300" s="210">
        <v>135.785</v>
      </c>
      <c r="I300" s="211"/>
      <c r="J300" s="212">
        <f>ROUND(I300*H300,2)</f>
        <v>0</v>
      </c>
      <c r="K300" s="208" t="s">
        <v>271</v>
      </c>
      <c r="L300" s="44"/>
      <c r="M300" s="213" t="s">
        <v>19</v>
      </c>
      <c r="N300" s="214" t="s">
        <v>40</v>
      </c>
      <c r="O300" s="84"/>
      <c r="P300" s="215">
        <f>O300*H300</f>
        <v>0</v>
      </c>
      <c r="Q300" s="215">
        <v>0</v>
      </c>
      <c r="R300" s="215">
        <f>Q300*H300</f>
        <v>0</v>
      </c>
      <c r="S300" s="215">
        <v>0</v>
      </c>
      <c r="T300" s="216">
        <f>S300*H300</f>
        <v>0</v>
      </c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R300" s="217" t="s">
        <v>265</v>
      </c>
      <c r="AT300" s="217" t="s">
        <v>267</v>
      </c>
      <c r="AU300" s="217" t="s">
        <v>76</v>
      </c>
      <c r="AY300" s="17" t="s">
        <v>266</v>
      </c>
      <c r="BE300" s="218">
        <f>IF(N300="základní",J300,0)</f>
        <v>0</v>
      </c>
      <c r="BF300" s="218">
        <f>IF(N300="snížená",J300,0)</f>
        <v>0</v>
      </c>
      <c r="BG300" s="218">
        <f>IF(N300="zákl. přenesená",J300,0)</f>
        <v>0</v>
      </c>
      <c r="BH300" s="218">
        <f>IF(N300="sníž. přenesená",J300,0)</f>
        <v>0</v>
      </c>
      <c r="BI300" s="218">
        <f>IF(N300="nulová",J300,0)</f>
        <v>0</v>
      </c>
      <c r="BJ300" s="17" t="s">
        <v>76</v>
      </c>
      <c r="BK300" s="218">
        <f>ROUND(I300*H300,2)</f>
        <v>0</v>
      </c>
      <c r="BL300" s="17" t="s">
        <v>265</v>
      </c>
      <c r="BM300" s="217" t="s">
        <v>1869</v>
      </c>
    </row>
    <row r="301" s="2" customFormat="1">
      <c r="A301" s="38"/>
      <c r="B301" s="39"/>
      <c r="C301" s="40"/>
      <c r="D301" s="219" t="s">
        <v>273</v>
      </c>
      <c r="E301" s="40"/>
      <c r="F301" s="220" t="s">
        <v>1870</v>
      </c>
      <c r="G301" s="40"/>
      <c r="H301" s="40"/>
      <c r="I301" s="221"/>
      <c r="J301" s="40"/>
      <c r="K301" s="40"/>
      <c r="L301" s="44"/>
      <c r="M301" s="222"/>
      <c r="N301" s="223"/>
      <c r="O301" s="84"/>
      <c r="P301" s="84"/>
      <c r="Q301" s="84"/>
      <c r="R301" s="84"/>
      <c r="S301" s="84"/>
      <c r="T301" s="85"/>
      <c r="U301" s="38"/>
      <c r="V301" s="38"/>
      <c r="W301" s="38"/>
      <c r="X301" s="38"/>
      <c r="Y301" s="38"/>
      <c r="Z301" s="38"/>
      <c r="AA301" s="38"/>
      <c r="AB301" s="38"/>
      <c r="AC301" s="38"/>
      <c r="AD301" s="38"/>
      <c r="AE301" s="38"/>
      <c r="AT301" s="17" t="s">
        <v>273</v>
      </c>
      <c r="AU301" s="17" t="s">
        <v>76</v>
      </c>
    </row>
    <row r="302" s="12" customFormat="1">
      <c r="A302" s="12"/>
      <c r="B302" s="224"/>
      <c r="C302" s="225"/>
      <c r="D302" s="226" t="s">
        <v>275</v>
      </c>
      <c r="E302" s="227" t="s">
        <v>843</v>
      </c>
      <c r="F302" s="228" t="s">
        <v>1848</v>
      </c>
      <c r="G302" s="225"/>
      <c r="H302" s="229">
        <v>135.785</v>
      </c>
      <c r="I302" s="230"/>
      <c r="J302" s="225"/>
      <c r="K302" s="225"/>
      <c r="L302" s="231"/>
      <c r="M302" s="236"/>
      <c r="N302" s="237"/>
      <c r="O302" s="237"/>
      <c r="P302" s="237"/>
      <c r="Q302" s="237"/>
      <c r="R302" s="237"/>
      <c r="S302" s="237"/>
      <c r="T302" s="238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T302" s="235" t="s">
        <v>275</v>
      </c>
      <c r="AU302" s="235" t="s">
        <v>76</v>
      </c>
      <c r="AV302" s="12" t="s">
        <v>78</v>
      </c>
      <c r="AW302" s="12" t="s">
        <v>31</v>
      </c>
      <c r="AX302" s="12" t="s">
        <v>76</v>
      </c>
      <c r="AY302" s="235" t="s">
        <v>266</v>
      </c>
    </row>
    <row r="303" s="11" customFormat="1" ht="25.92" customHeight="1">
      <c r="A303" s="11"/>
      <c r="B303" s="192"/>
      <c r="C303" s="193"/>
      <c r="D303" s="194" t="s">
        <v>68</v>
      </c>
      <c r="E303" s="195" t="s">
        <v>1564</v>
      </c>
      <c r="F303" s="195" t="s">
        <v>1565</v>
      </c>
      <c r="G303" s="193"/>
      <c r="H303" s="193"/>
      <c r="I303" s="196"/>
      <c r="J303" s="197">
        <f>BK303</f>
        <v>0</v>
      </c>
      <c r="K303" s="193"/>
      <c r="L303" s="198"/>
      <c r="M303" s="199"/>
      <c r="N303" s="200"/>
      <c r="O303" s="200"/>
      <c r="P303" s="201">
        <f>SUM(P304:P305)</f>
        <v>0</v>
      </c>
      <c r="Q303" s="200"/>
      <c r="R303" s="201">
        <f>SUM(R304:R305)</f>
        <v>0</v>
      </c>
      <c r="S303" s="200"/>
      <c r="T303" s="202">
        <f>SUM(T304:T305)</f>
        <v>0</v>
      </c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R303" s="203" t="s">
        <v>265</v>
      </c>
      <c r="AT303" s="204" t="s">
        <v>68</v>
      </c>
      <c r="AU303" s="204" t="s">
        <v>69</v>
      </c>
      <c r="AY303" s="203" t="s">
        <v>266</v>
      </c>
      <c r="BK303" s="205">
        <f>SUM(BK304:BK305)</f>
        <v>0</v>
      </c>
    </row>
    <row r="304" s="2" customFormat="1" ht="24.15" customHeight="1">
      <c r="A304" s="38"/>
      <c r="B304" s="39"/>
      <c r="C304" s="206" t="s">
        <v>846</v>
      </c>
      <c r="D304" s="206" t="s">
        <v>267</v>
      </c>
      <c r="E304" s="207" t="s">
        <v>1633</v>
      </c>
      <c r="F304" s="208" t="s">
        <v>1634</v>
      </c>
      <c r="G304" s="209" t="s">
        <v>302</v>
      </c>
      <c r="H304" s="210">
        <v>3561.002</v>
      </c>
      <c r="I304" s="211"/>
      <c r="J304" s="212">
        <f>ROUND(I304*H304,2)</f>
        <v>0</v>
      </c>
      <c r="K304" s="208" t="s">
        <v>271</v>
      </c>
      <c r="L304" s="44"/>
      <c r="M304" s="213" t="s">
        <v>19</v>
      </c>
      <c r="N304" s="214" t="s">
        <v>40</v>
      </c>
      <c r="O304" s="84"/>
      <c r="P304" s="215">
        <f>O304*H304</f>
        <v>0</v>
      </c>
      <c r="Q304" s="215">
        <v>0</v>
      </c>
      <c r="R304" s="215">
        <f>Q304*H304</f>
        <v>0</v>
      </c>
      <c r="S304" s="215">
        <v>0</v>
      </c>
      <c r="T304" s="216">
        <f>S304*H304</f>
        <v>0</v>
      </c>
      <c r="U304" s="38"/>
      <c r="V304" s="38"/>
      <c r="W304" s="38"/>
      <c r="X304" s="38"/>
      <c r="Y304" s="38"/>
      <c r="Z304" s="38"/>
      <c r="AA304" s="38"/>
      <c r="AB304" s="38"/>
      <c r="AC304" s="38"/>
      <c r="AD304" s="38"/>
      <c r="AE304" s="38"/>
      <c r="AR304" s="217" t="s">
        <v>265</v>
      </c>
      <c r="AT304" s="217" t="s">
        <v>267</v>
      </c>
      <c r="AU304" s="217" t="s">
        <v>76</v>
      </c>
      <c r="AY304" s="17" t="s">
        <v>266</v>
      </c>
      <c r="BE304" s="218">
        <f>IF(N304="základní",J304,0)</f>
        <v>0</v>
      </c>
      <c r="BF304" s="218">
        <f>IF(N304="snížená",J304,0)</f>
        <v>0</v>
      </c>
      <c r="BG304" s="218">
        <f>IF(N304="zákl. přenesená",J304,0)</f>
        <v>0</v>
      </c>
      <c r="BH304" s="218">
        <f>IF(N304="sníž. přenesená",J304,0)</f>
        <v>0</v>
      </c>
      <c r="BI304" s="218">
        <f>IF(N304="nulová",J304,0)</f>
        <v>0</v>
      </c>
      <c r="BJ304" s="17" t="s">
        <v>76</v>
      </c>
      <c r="BK304" s="218">
        <f>ROUND(I304*H304,2)</f>
        <v>0</v>
      </c>
      <c r="BL304" s="17" t="s">
        <v>265</v>
      </c>
      <c r="BM304" s="217" t="s">
        <v>1871</v>
      </c>
    </row>
    <row r="305" s="2" customFormat="1">
      <c r="A305" s="38"/>
      <c r="B305" s="39"/>
      <c r="C305" s="40"/>
      <c r="D305" s="219" t="s">
        <v>273</v>
      </c>
      <c r="E305" s="40"/>
      <c r="F305" s="220" t="s">
        <v>1636</v>
      </c>
      <c r="G305" s="40"/>
      <c r="H305" s="40"/>
      <c r="I305" s="221"/>
      <c r="J305" s="40"/>
      <c r="K305" s="40"/>
      <c r="L305" s="44"/>
      <c r="M305" s="222"/>
      <c r="N305" s="223"/>
      <c r="O305" s="84"/>
      <c r="P305" s="84"/>
      <c r="Q305" s="84"/>
      <c r="R305" s="84"/>
      <c r="S305" s="84"/>
      <c r="T305" s="85"/>
      <c r="U305" s="38"/>
      <c r="V305" s="38"/>
      <c r="W305" s="38"/>
      <c r="X305" s="38"/>
      <c r="Y305" s="38"/>
      <c r="Z305" s="38"/>
      <c r="AA305" s="38"/>
      <c r="AB305" s="38"/>
      <c r="AC305" s="38"/>
      <c r="AD305" s="38"/>
      <c r="AE305" s="38"/>
      <c r="AT305" s="17" t="s">
        <v>273</v>
      </c>
      <c r="AU305" s="17" t="s">
        <v>76</v>
      </c>
    </row>
    <row r="306" s="11" customFormat="1" ht="25.92" customHeight="1">
      <c r="A306" s="11"/>
      <c r="B306" s="192"/>
      <c r="C306" s="193"/>
      <c r="D306" s="194" t="s">
        <v>68</v>
      </c>
      <c r="E306" s="195" t="s">
        <v>1872</v>
      </c>
      <c r="F306" s="195" t="s">
        <v>1873</v>
      </c>
      <c r="G306" s="193"/>
      <c r="H306" s="193"/>
      <c r="I306" s="196"/>
      <c r="J306" s="197">
        <f>BK306</f>
        <v>0</v>
      </c>
      <c r="K306" s="193"/>
      <c r="L306" s="198"/>
      <c r="M306" s="199"/>
      <c r="N306" s="200"/>
      <c r="O306" s="200"/>
      <c r="P306" s="201">
        <f>SUM(P307:P312)</f>
        <v>0</v>
      </c>
      <c r="Q306" s="200"/>
      <c r="R306" s="201">
        <f>SUM(R307:R312)</f>
        <v>0</v>
      </c>
      <c r="S306" s="200"/>
      <c r="T306" s="202">
        <f>SUM(T307:T312)</f>
        <v>0</v>
      </c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R306" s="203" t="s">
        <v>265</v>
      </c>
      <c r="AT306" s="204" t="s">
        <v>68</v>
      </c>
      <c r="AU306" s="204" t="s">
        <v>69</v>
      </c>
      <c r="AY306" s="203" t="s">
        <v>266</v>
      </c>
      <c r="BK306" s="205">
        <f>SUM(BK307:BK312)</f>
        <v>0</v>
      </c>
    </row>
    <row r="307" s="2" customFormat="1" ht="16.5" customHeight="1">
      <c r="A307" s="38"/>
      <c r="B307" s="39"/>
      <c r="C307" s="206" t="s">
        <v>951</v>
      </c>
      <c r="D307" s="206" t="s">
        <v>267</v>
      </c>
      <c r="E307" s="207" t="s">
        <v>1874</v>
      </c>
      <c r="F307" s="208" t="s">
        <v>1875</v>
      </c>
      <c r="G307" s="209" t="s">
        <v>341</v>
      </c>
      <c r="H307" s="210">
        <v>15</v>
      </c>
      <c r="I307" s="211"/>
      <c r="J307" s="212">
        <f>ROUND(I307*H307,2)</f>
        <v>0</v>
      </c>
      <c r="K307" s="208" t="s">
        <v>271</v>
      </c>
      <c r="L307" s="44"/>
      <c r="M307" s="213" t="s">
        <v>19</v>
      </c>
      <c r="N307" s="214" t="s">
        <v>40</v>
      </c>
      <c r="O307" s="84"/>
      <c r="P307" s="215">
        <f>O307*H307</f>
        <v>0</v>
      </c>
      <c r="Q307" s="215">
        <v>0</v>
      </c>
      <c r="R307" s="215">
        <f>Q307*H307</f>
        <v>0</v>
      </c>
      <c r="S307" s="215">
        <v>0</v>
      </c>
      <c r="T307" s="216">
        <f>S307*H307</f>
        <v>0</v>
      </c>
      <c r="U307" s="38"/>
      <c r="V307" s="38"/>
      <c r="W307" s="38"/>
      <c r="X307" s="38"/>
      <c r="Y307" s="38"/>
      <c r="Z307" s="38"/>
      <c r="AA307" s="38"/>
      <c r="AB307" s="38"/>
      <c r="AC307" s="38"/>
      <c r="AD307" s="38"/>
      <c r="AE307" s="38"/>
      <c r="AR307" s="217" t="s">
        <v>265</v>
      </c>
      <c r="AT307" s="217" t="s">
        <v>267</v>
      </c>
      <c r="AU307" s="217" t="s">
        <v>76</v>
      </c>
      <c r="AY307" s="17" t="s">
        <v>266</v>
      </c>
      <c r="BE307" s="218">
        <f>IF(N307="základní",J307,0)</f>
        <v>0</v>
      </c>
      <c r="BF307" s="218">
        <f>IF(N307="snížená",J307,0)</f>
        <v>0</v>
      </c>
      <c r="BG307" s="218">
        <f>IF(N307="zákl. přenesená",J307,0)</f>
        <v>0</v>
      </c>
      <c r="BH307" s="218">
        <f>IF(N307="sníž. přenesená",J307,0)</f>
        <v>0</v>
      </c>
      <c r="BI307" s="218">
        <f>IF(N307="nulová",J307,0)</f>
        <v>0</v>
      </c>
      <c r="BJ307" s="17" t="s">
        <v>76</v>
      </c>
      <c r="BK307" s="218">
        <f>ROUND(I307*H307,2)</f>
        <v>0</v>
      </c>
      <c r="BL307" s="17" t="s">
        <v>265</v>
      </c>
      <c r="BM307" s="217" t="s">
        <v>1876</v>
      </c>
    </row>
    <row r="308" s="2" customFormat="1">
      <c r="A308" s="38"/>
      <c r="B308" s="39"/>
      <c r="C308" s="40"/>
      <c r="D308" s="219" t="s">
        <v>273</v>
      </c>
      <c r="E308" s="40"/>
      <c r="F308" s="220" t="s">
        <v>1877</v>
      </c>
      <c r="G308" s="40"/>
      <c r="H308" s="40"/>
      <c r="I308" s="221"/>
      <c r="J308" s="40"/>
      <c r="K308" s="40"/>
      <c r="L308" s="44"/>
      <c r="M308" s="222"/>
      <c r="N308" s="223"/>
      <c r="O308" s="84"/>
      <c r="P308" s="84"/>
      <c r="Q308" s="84"/>
      <c r="R308" s="84"/>
      <c r="S308" s="84"/>
      <c r="T308" s="85"/>
      <c r="U308" s="38"/>
      <c r="V308" s="38"/>
      <c r="W308" s="38"/>
      <c r="X308" s="38"/>
      <c r="Y308" s="38"/>
      <c r="Z308" s="38"/>
      <c r="AA308" s="38"/>
      <c r="AB308" s="38"/>
      <c r="AC308" s="38"/>
      <c r="AD308" s="38"/>
      <c r="AE308" s="38"/>
      <c r="AT308" s="17" t="s">
        <v>273</v>
      </c>
      <c r="AU308" s="17" t="s">
        <v>76</v>
      </c>
    </row>
    <row r="309" s="12" customFormat="1">
      <c r="A309" s="12"/>
      <c r="B309" s="224"/>
      <c r="C309" s="225"/>
      <c r="D309" s="226" t="s">
        <v>275</v>
      </c>
      <c r="E309" s="227" t="s">
        <v>956</v>
      </c>
      <c r="F309" s="228" t="s">
        <v>1878</v>
      </c>
      <c r="G309" s="225"/>
      <c r="H309" s="229">
        <v>15</v>
      </c>
      <c r="I309" s="230"/>
      <c r="J309" s="225"/>
      <c r="K309" s="225"/>
      <c r="L309" s="231"/>
      <c r="M309" s="236"/>
      <c r="N309" s="237"/>
      <c r="O309" s="237"/>
      <c r="P309" s="237"/>
      <c r="Q309" s="237"/>
      <c r="R309" s="237"/>
      <c r="S309" s="237"/>
      <c r="T309" s="238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T309" s="235" t="s">
        <v>275</v>
      </c>
      <c r="AU309" s="235" t="s">
        <v>76</v>
      </c>
      <c r="AV309" s="12" t="s">
        <v>78</v>
      </c>
      <c r="AW309" s="12" t="s">
        <v>31</v>
      </c>
      <c r="AX309" s="12" t="s">
        <v>76</v>
      </c>
      <c r="AY309" s="235" t="s">
        <v>266</v>
      </c>
    </row>
    <row r="310" s="2" customFormat="1" ht="16.5" customHeight="1">
      <c r="A310" s="38"/>
      <c r="B310" s="39"/>
      <c r="C310" s="206" t="s">
        <v>958</v>
      </c>
      <c r="D310" s="206" t="s">
        <v>267</v>
      </c>
      <c r="E310" s="207" t="s">
        <v>1879</v>
      </c>
      <c r="F310" s="208" t="s">
        <v>1880</v>
      </c>
      <c r="G310" s="209" t="s">
        <v>341</v>
      </c>
      <c r="H310" s="210">
        <v>75</v>
      </c>
      <c r="I310" s="211"/>
      <c r="J310" s="212">
        <f>ROUND(I310*H310,2)</f>
        <v>0</v>
      </c>
      <c r="K310" s="208" t="s">
        <v>271</v>
      </c>
      <c r="L310" s="44"/>
      <c r="M310" s="213" t="s">
        <v>19</v>
      </c>
      <c r="N310" s="214" t="s">
        <v>40</v>
      </c>
      <c r="O310" s="84"/>
      <c r="P310" s="215">
        <f>O310*H310</f>
        <v>0</v>
      </c>
      <c r="Q310" s="215">
        <v>0</v>
      </c>
      <c r="R310" s="215">
        <f>Q310*H310</f>
        <v>0</v>
      </c>
      <c r="S310" s="215">
        <v>0</v>
      </c>
      <c r="T310" s="216">
        <f>S310*H310</f>
        <v>0</v>
      </c>
      <c r="U310" s="38"/>
      <c r="V310" s="38"/>
      <c r="W310" s="38"/>
      <c r="X310" s="38"/>
      <c r="Y310" s="38"/>
      <c r="Z310" s="38"/>
      <c r="AA310" s="38"/>
      <c r="AB310" s="38"/>
      <c r="AC310" s="38"/>
      <c r="AD310" s="38"/>
      <c r="AE310" s="38"/>
      <c r="AR310" s="217" t="s">
        <v>265</v>
      </c>
      <c r="AT310" s="217" t="s">
        <v>267</v>
      </c>
      <c r="AU310" s="217" t="s">
        <v>76</v>
      </c>
      <c r="AY310" s="17" t="s">
        <v>266</v>
      </c>
      <c r="BE310" s="218">
        <f>IF(N310="základní",J310,0)</f>
        <v>0</v>
      </c>
      <c r="BF310" s="218">
        <f>IF(N310="snížená",J310,0)</f>
        <v>0</v>
      </c>
      <c r="BG310" s="218">
        <f>IF(N310="zákl. přenesená",J310,0)</f>
        <v>0</v>
      </c>
      <c r="BH310" s="218">
        <f>IF(N310="sníž. přenesená",J310,0)</f>
        <v>0</v>
      </c>
      <c r="BI310" s="218">
        <f>IF(N310="nulová",J310,0)</f>
        <v>0</v>
      </c>
      <c r="BJ310" s="17" t="s">
        <v>76</v>
      </c>
      <c r="BK310" s="218">
        <f>ROUND(I310*H310,2)</f>
        <v>0</v>
      </c>
      <c r="BL310" s="17" t="s">
        <v>265</v>
      </c>
      <c r="BM310" s="217" t="s">
        <v>1881</v>
      </c>
    </row>
    <row r="311" s="2" customFormat="1">
      <c r="A311" s="38"/>
      <c r="B311" s="39"/>
      <c r="C311" s="40"/>
      <c r="D311" s="219" t="s">
        <v>273</v>
      </c>
      <c r="E311" s="40"/>
      <c r="F311" s="220" t="s">
        <v>1882</v>
      </c>
      <c r="G311" s="40"/>
      <c r="H311" s="40"/>
      <c r="I311" s="221"/>
      <c r="J311" s="40"/>
      <c r="K311" s="40"/>
      <c r="L311" s="44"/>
      <c r="M311" s="222"/>
      <c r="N311" s="223"/>
      <c r="O311" s="84"/>
      <c r="P311" s="84"/>
      <c r="Q311" s="84"/>
      <c r="R311" s="84"/>
      <c r="S311" s="84"/>
      <c r="T311" s="85"/>
      <c r="U311" s="38"/>
      <c r="V311" s="38"/>
      <c r="W311" s="38"/>
      <c r="X311" s="38"/>
      <c r="Y311" s="38"/>
      <c r="Z311" s="38"/>
      <c r="AA311" s="38"/>
      <c r="AB311" s="38"/>
      <c r="AC311" s="38"/>
      <c r="AD311" s="38"/>
      <c r="AE311" s="38"/>
      <c r="AT311" s="17" t="s">
        <v>273</v>
      </c>
      <c r="AU311" s="17" t="s">
        <v>76</v>
      </c>
    </row>
    <row r="312" s="12" customFormat="1">
      <c r="A312" s="12"/>
      <c r="B312" s="224"/>
      <c r="C312" s="225"/>
      <c r="D312" s="226" t="s">
        <v>275</v>
      </c>
      <c r="E312" s="227" t="s">
        <v>431</v>
      </c>
      <c r="F312" s="228" t="s">
        <v>1883</v>
      </c>
      <c r="G312" s="225"/>
      <c r="H312" s="229">
        <v>75</v>
      </c>
      <c r="I312" s="230"/>
      <c r="J312" s="225"/>
      <c r="K312" s="225"/>
      <c r="L312" s="231"/>
      <c r="M312" s="232"/>
      <c r="N312" s="233"/>
      <c r="O312" s="233"/>
      <c r="P312" s="233"/>
      <c r="Q312" s="233"/>
      <c r="R312" s="233"/>
      <c r="S312" s="233"/>
      <c r="T312" s="234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T312" s="235" t="s">
        <v>275</v>
      </c>
      <c r="AU312" s="235" t="s">
        <v>76</v>
      </c>
      <c r="AV312" s="12" t="s">
        <v>78</v>
      </c>
      <c r="AW312" s="12" t="s">
        <v>31</v>
      </c>
      <c r="AX312" s="12" t="s">
        <v>76</v>
      </c>
      <c r="AY312" s="235" t="s">
        <v>266</v>
      </c>
    </row>
    <row r="313" s="2" customFormat="1" ht="6.96" customHeight="1">
      <c r="A313" s="38"/>
      <c r="B313" s="59"/>
      <c r="C313" s="60"/>
      <c r="D313" s="60"/>
      <c r="E313" s="60"/>
      <c r="F313" s="60"/>
      <c r="G313" s="60"/>
      <c r="H313" s="60"/>
      <c r="I313" s="60"/>
      <c r="J313" s="60"/>
      <c r="K313" s="60"/>
      <c r="L313" s="44"/>
      <c r="M313" s="38"/>
      <c r="O313" s="38"/>
      <c r="P313" s="38"/>
      <c r="Q313" s="38"/>
      <c r="R313" s="38"/>
      <c r="S313" s="38"/>
      <c r="T313" s="38"/>
      <c r="U313" s="38"/>
      <c r="V313" s="38"/>
      <c r="W313" s="38"/>
      <c r="X313" s="38"/>
      <c r="Y313" s="38"/>
      <c r="Z313" s="38"/>
      <c r="AA313" s="38"/>
      <c r="AB313" s="38"/>
      <c r="AC313" s="38"/>
      <c r="AD313" s="38"/>
      <c r="AE313" s="38"/>
    </row>
  </sheetData>
  <sheetProtection sheet="1" autoFilter="0" formatColumns="0" formatRows="0" objects="1" scenarios="1" spinCount="100000" saltValue="FdhLq3iYrCQhL2LPCLyzlMfBsjg7/W2P7XI1SNxqDLZw5/dYxELRu3aiJhQ33289BWvir1ni+i4l7uFyTcRNDw==" hashValue="CC/ojAgGLVOESmK27FfysvmK4fsAqrVNjHE0i3HXgkn6iQ7Ys9ilHZ1+SjRqvkCsfp1XLPCRTTRUJ1zQvhFasw==" algorithmName="SHA-512" password="CC35"/>
  <autoFilter ref="C94:K312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3:H83"/>
    <mergeCell ref="E85:H85"/>
    <mergeCell ref="E87:H87"/>
    <mergeCell ref="L2:V2"/>
  </mergeCells>
  <hyperlinks>
    <hyperlink ref="F98" r:id="rId1" display="https://podminky.urs.cz/item/CS_URS_2021_02/113106144"/>
    <hyperlink ref="F101" r:id="rId2" display="https://podminky.urs.cz/item/CS_URS_2021_02/113107222"/>
    <hyperlink ref="F104" r:id="rId3" display="https://podminky.urs.cz/item/CS_URS_2021_02/113107243"/>
    <hyperlink ref="F107" r:id="rId4" display="https://podminky.urs.cz/item/CS_URS_2021_02/121151123"/>
    <hyperlink ref="F110" r:id="rId5" display="https://podminky.urs.cz/item/CS_URS_2021_02/122251106"/>
    <hyperlink ref="F114" r:id="rId6" display="https://podminky.urs.cz/item/CS_URS_2021_02/162751117"/>
    <hyperlink ref="F120" r:id="rId7" display="https://podminky.urs.cz/item/CS_URS_2021_02/171151103"/>
    <hyperlink ref="F123" r:id="rId8" display="https://podminky.urs.cz/item/CS_URS_2021_02/58331200"/>
    <hyperlink ref="F125" r:id="rId9" display="https://podminky.urs.cz/item/CS_URS_2021_02/171201231"/>
    <hyperlink ref="F128" r:id="rId10" display="https://podminky.urs.cz/item/CS_URS_2021_02/171251201"/>
    <hyperlink ref="F130" r:id="rId11" display="https://podminky.urs.cz/item/CS_URS_2021_02/174151101"/>
    <hyperlink ref="F134" r:id="rId12" display="https://podminky.urs.cz/item/CS_URS_2021_02/58331200.1"/>
    <hyperlink ref="F136" r:id="rId13" display="https://podminky.urs.cz/item/CS_URS_2021_02/175151101"/>
    <hyperlink ref="F139" r:id="rId14" display="https://podminky.urs.cz/item/CS_URS_2021_02/58344003"/>
    <hyperlink ref="F141" r:id="rId15" display="https://podminky.urs.cz/item/CS_URS_2021_02/175151101.1"/>
    <hyperlink ref="F145" r:id="rId16" display="https://podminky.urs.cz/item/CS_URS_2021_02/58337344"/>
    <hyperlink ref="F148" r:id="rId17" display="https://podminky.urs.cz/item/CS_URS_2021_02/212792212"/>
    <hyperlink ref="F151" r:id="rId18" display="https://podminky.urs.cz/item/CS_URS_2021_02/212792312"/>
    <hyperlink ref="F154" r:id="rId19" display="https://podminky.urs.cz/item/CS_URS_2021_02/226213713"/>
    <hyperlink ref="F157" r:id="rId20" display="https://podminky.urs.cz/item/CS_URS_2021_02/231112213"/>
    <hyperlink ref="F161" r:id="rId21" display="https://podminky.urs.cz/item/CS_URS_2021_02/58933333"/>
    <hyperlink ref="F163" r:id="rId22" display="https://podminky.urs.cz/item/CS_URS_2021_02/14011034"/>
    <hyperlink ref="F166" r:id="rId23" display="https://podminky.urs.cz/item/CS_URS_2021_02/231611114"/>
    <hyperlink ref="F169" r:id="rId24" display="https://podminky.urs.cz/item/CS_URS_2021_02/239111113"/>
    <hyperlink ref="F174" r:id="rId25" display="https://podminky.urs.cz/item/CS_URS_2021_02/273361412"/>
    <hyperlink ref="F177" r:id="rId26" display="https://podminky.urs.cz/item/CS_URS_2021_02/274321118"/>
    <hyperlink ref="F180" r:id="rId27" display="https://podminky.urs.cz/item/CS_URS_2021_02/274354111"/>
    <hyperlink ref="F183" r:id="rId28" display="https://podminky.urs.cz/item/CS_URS_2021_02/274354211"/>
    <hyperlink ref="F185" r:id="rId29" display="https://podminky.urs.cz/item/CS_URS_2021_02/274361116"/>
    <hyperlink ref="F189" r:id="rId30" display="https://podminky.urs.cz/item/CS_URS_2021_02/327323131"/>
    <hyperlink ref="F192" r:id="rId31" display="https://podminky.urs.cz/item/CS_URS_2021_02/327351211"/>
    <hyperlink ref="F195" r:id="rId32" display="https://podminky.urs.cz/item/CS_URS_2021_02/327351221"/>
    <hyperlink ref="F197" r:id="rId33" display="https://podminky.urs.cz/item/CS_URS_2021_02/327361006"/>
    <hyperlink ref="F201" r:id="rId34" display="https://podminky.urs.cz/item/CS_URS_2021_02/421379311"/>
    <hyperlink ref="F204" r:id="rId35" display="https://podminky.urs.cz/item/CS_URS_2021_02/13530831"/>
    <hyperlink ref="F207" r:id="rId36" display="https://podminky.urs.cz/item/CS_URS_2021_02/451315114"/>
    <hyperlink ref="F210" r:id="rId37" display="https://podminky.urs.cz/item/CS_URS_2021_02/451315124"/>
    <hyperlink ref="F213" r:id="rId38" display="https://podminky.urs.cz/item/CS_URS_2021_02/451351111"/>
    <hyperlink ref="F216" r:id="rId39" display="https://podminky.urs.cz/item/CS_URS_2021_02/451351211"/>
    <hyperlink ref="F218" r:id="rId40" display="https://podminky.urs.cz/item/CS_URS_2021_02/458311121"/>
    <hyperlink ref="F223" r:id="rId41" display="https://podminky.urs.cz/item/CS_URS_2021_02/460742141"/>
    <hyperlink ref="F226" r:id="rId42" display="https://podminky.urs.cz/item/CS_URS_2021_02/34571368"/>
    <hyperlink ref="F228" r:id="rId43" display="https://podminky.urs.cz/item/CS_URS_2021_02/460791216"/>
    <hyperlink ref="F231" r:id="rId44" display="https://podminky.urs.cz/item/CS_URS_2021_02/34571358"/>
    <hyperlink ref="F234" r:id="rId45" display="https://podminky.urs.cz/item/CS_URS_2021_02/711121131"/>
    <hyperlink ref="F239" r:id="rId46" display="https://podminky.urs.cz/item/CS_URS_2021_02/11163150"/>
    <hyperlink ref="F241" r:id="rId47" display="https://podminky.urs.cz/item/CS_URS_2021_02/711121131.1"/>
    <hyperlink ref="F244" r:id="rId48" display="https://podminky.urs.cz/item/CS_URS_2021_02/11163152"/>
    <hyperlink ref="F246" r:id="rId49" display="https://podminky.urs.cz/item/CS_URS_2021_02/711142559"/>
    <hyperlink ref="F250" r:id="rId50" display="https://podminky.urs.cz/item/CS_URS_2021_02/62832134"/>
    <hyperlink ref="F252" r:id="rId51" display="https://podminky.urs.cz/item/CS_URS_2021_02/711142559.1"/>
    <hyperlink ref="F255" r:id="rId52" display="https://podminky.urs.cz/item/CS_URS_2021_02/62832001"/>
    <hyperlink ref="F257" r:id="rId53" display="https://podminky.urs.cz/item/CS_URS_2021_02/711491272"/>
    <hyperlink ref="F261" r:id="rId54" display="https://podminky.urs.cz/item/CS_URS_2021_02/69311180"/>
    <hyperlink ref="F264" r:id="rId55" display="https://podminky.urs.cz/item/CS_URS_2021_02/931992121"/>
    <hyperlink ref="F267" r:id="rId56" display="https://podminky.urs.cz/item/CS_URS_2021_02/931994142"/>
    <hyperlink ref="F270" r:id="rId57" display="https://podminky.urs.cz/item/CS_URS_2021_02/931994151"/>
    <hyperlink ref="F273" r:id="rId58" display="https://podminky.urs.cz/item/CS_URS_2021_02/981511118"/>
    <hyperlink ref="F277" r:id="rId59" display="https://podminky.urs.cz/item/CS_URS_2021_02/997221551"/>
    <hyperlink ref="F285" r:id="rId60" display="https://podminky.urs.cz/item/CS_URS_2021_02/997221559"/>
    <hyperlink ref="F293" r:id="rId61" display="https://podminky.urs.cz/item/CS_URS_2021_02/997221861"/>
    <hyperlink ref="F298" r:id="rId62" display="https://podminky.urs.cz/item/CS_URS_2021_02/997221873"/>
    <hyperlink ref="F301" r:id="rId63" display="https://podminky.urs.cz/item/CS_URS_2021_02/997221875"/>
    <hyperlink ref="F305" r:id="rId64" display="https://podminky.urs.cz/item/CS_URS_2021_02/998152111"/>
    <hyperlink ref="F308" r:id="rId65" display="https://podminky.urs.cz/item/CS_URS_2021_02/043103000"/>
    <hyperlink ref="F311" r:id="rId66" display="https://podminky.urs.cz/item/CS_URS_2021_02/043194000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67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113</v>
      </c>
    </row>
    <row r="3" hidden="1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20"/>
      <c r="AT3" s="17" t="s">
        <v>78</v>
      </c>
    </row>
    <row r="4" hidden="1" s="1" customFormat="1" ht="24.96" customHeight="1">
      <c r="B4" s="20"/>
      <c r="D4" s="141" t="s">
        <v>240</v>
      </c>
      <c r="L4" s="20"/>
      <c r="M4" s="142" t="s">
        <v>10</v>
      </c>
      <c r="AT4" s="17" t="s">
        <v>4</v>
      </c>
    </row>
    <row r="5" hidden="1" s="1" customFormat="1" ht="6.96" customHeight="1">
      <c r="B5" s="20"/>
      <c r="L5" s="20"/>
    </row>
    <row r="6" hidden="1" s="1" customFormat="1" ht="12" customHeight="1">
      <c r="B6" s="20"/>
      <c r="D6" s="143" t="s">
        <v>16</v>
      </c>
      <c r="L6" s="20"/>
    </row>
    <row r="7" hidden="1" s="1" customFormat="1" ht="16.5" customHeight="1">
      <c r="B7" s="20"/>
      <c r="E7" s="144" t="str">
        <f>'Rekapitulace stavby'!K6</f>
        <v>3. STAVBA - FIALOVÁ - Vozovna Pisárky, etapa III. - vratná tramvajová smyčka</v>
      </c>
      <c r="F7" s="143"/>
      <c r="G7" s="143"/>
      <c r="H7" s="143"/>
      <c r="L7" s="20"/>
    </row>
    <row r="8" hidden="1" s="1" customFormat="1" ht="12" customHeight="1">
      <c r="B8" s="20"/>
      <c r="D8" s="143" t="s">
        <v>241</v>
      </c>
      <c r="L8" s="20"/>
    </row>
    <row r="9" hidden="1" s="2" customFormat="1" ht="16.5" customHeight="1">
      <c r="A9" s="38"/>
      <c r="B9" s="44"/>
      <c r="C9" s="38"/>
      <c r="D9" s="38"/>
      <c r="E9" s="144" t="s">
        <v>1884</v>
      </c>
      <c r="F9" s="38"/>
      <c r="G9" s="38"/>
      <c r="H9" s="38"/>
      <c r="I9" s="38"/>
      <c r="J9" s="38"/>
      <c r="K9" s="38"/>
      <c r="L9" s="145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hidden="1" s="2" customFormat="1" ht="12" customHeight="1">
      <c r="A10" s="38"/>
      <c r="B10" s="44"/>
      <c r="C10" s="38"/>
      <c r="D10" s="143" t="s">
        <v>243</v>
      </c>
      <c r="E10" s="38"/>
      <c r="F10" s="38"/>
      <c r="G10" s="38"/>
      <c r="H10" s="38"/>
      <c r="I10" s="38"/>
      <c r="J10" s="38"/>
      <c r="K10" s="38"/>
      <c r="L10" s="145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hidden="1" s="2" customFormat="1" ht="16.5" customHeight="1">
      <c r="A11" s="38"/>
      <c r="B11" s="44"/>
      <c r="C11" s="38"/>
      <c r="D11" s="38"/>
      <c r="E11" s="146" t="s">
        <v>1885</v>
      </c>
      <c r="F11" s="38"/>
      <c r="G11" s="38"/>
      <c r="H11" s="38"/>
      <c r="I11" s="38"/>
      <c r="J11" s="38"/>
      <c r="K11" s="38"/>
      <c r="L11" s="145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hidden="1" s="2" customFormat="1">
      <c r="A12" s="38"/>
      <c r="B12" s="44"/>
      <c r="C12" s="38"/>
      <c r="D12" s="38"/>
      <c r="E12" s="38"/>
      <c r="F12" s="38"/>
      <c r="G12" s="38"/>
      <c r="H12" s="38"/>
      <c r="I12" s="38"/>
      <c r="J12" s="38"/>
      <c r="K12" s="38"/>
      <c r="L12" s="145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hidden="1" s="2" customFormat="1" ht="12" customHeight="1">
      <c r="A13" s="38"/>
      <c r="B13" s="44"/>
      <c r="C13" s="38"/>
      <c r="D13" s="143" t="s">
        <v>18</v>
      </c>
      <c r="E13" s="38"/>
      <c r="F13" s="133" t="s">
        <v>19</v>
      </c>
      <c r="G13" s="38"/>
      <c r="H13" s="38"/>
      <c r="I13" s="143" t="s">
        <v>20</v>
      </c>
      <c r="J13" s="133" t="s">
        <v>19</v>
      </c>
      <c r="K13" s="38"/>
      <c r="L13" s="145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hidden="1" s="2" customFormat="1" ht="12" customHeight="1">
      <c r="A14" s="38"/>
      <c r="B14" s="44"/>
      <c r="C14" s="38"/>
      <c r="D14" s="143" t="s">
        <v>21</v>
      </c>
      <c r="E14" s="38"/>
      <c r="F14" s="133" t="s">
        <v>22</v>
      </c>
      <c r="G14" s="38"/>
      <c r="H14" s="38"/>
      <c r="I14" s="143" t="s">
        <v>23</v>
      </c>
      <c r="J14" s="147" t="str">
        <f>'Rekapitulace stavby'!AN8</f>
        <v>20. 12. 2021</v>
      </c>
      <c r="K14" s="38"/>
      <c r="L14" s="145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hidden="1" s="2" customFormat="1" ht="10.8" customHeight="1">
      <c r="A15" s="38"/>
      <c r="B15" s="44"/>
      <c r="C15" s="38"/>
      <c r="D15" s="38"/>
      <c r="E15" s="38"/>
      <c r="F15" s="38"/>
      <c r="G15" s="38"/>
      <c r="H15" s="38"/>
      <c r="I15" s="38"/>
      <c r="J15" s="38"/>
      <c r="K15" s="38"/>
      <c r="L15" s="145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hidden="1" s="2" customFormat="1" ht="12" customHeight="1">
      <c r="A16" s="38"/>
      <c r="B16" s="44"/>
      <c r="C16" s="38"/>
      <c r="D16" s="143" t="s">
        <v>25</v>
      </c>
      <c r="E16" s="38"/>
      <c r="F16" s="38"/>
      <c r="G16" s="38"/>
      <c r="H16" s="38"/>
      <c r="I16" s="143" t="s">
        <v>26</v>
      </c>
      <c r="J16" s="133" t="str">
        <f>IF('Rekapitulace stavby'!AN10="","",'Rekapitulace stavby'!AN10)</f>
        <v/>
      </c>
      <c r="K16" s="38"/>
      <c r="L16" s="145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hidden="1" s="2" customFormat="1" ht="18" customHeight="1">
      <c r="A17" s="38"/>
      <c r="B17" s="44"/>
      <c r="C17" s="38"/>
      <c r="D17" s="38"/>
      <c r="E17" s="133" t="str">
        <f>IF('Rekapitulace stavby'!E11="","",'Rekapitulace stavby'!E11)</f>
        <v xml:space="preserve"> </v>
      </c>
      <c r="F17" s="38"/>
      <c r="G17" s="38"/>
      <c r="H17" s="38"/>
      <c r="I17" s="143" t="s">
        <v>27</v>
      </c>
      <c r="J17" s="133" t="str">
        <f>IF('Rekapitulace stavby'!AN11="","",'Rekapitulace stavby'!AN11)</f>
        <v/>
      </c>
      <c r="K17" s="38"/>
      <c r="L17" s="145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hidden="1" s="2" customFormat="1" ht="6.96" customHeight="1">
      <c r="A18" s="38"/>
      <c r="B18" s="44"/>
      <c r="C18" s="38"/>
      <c r="D18" s="38"/>
      <c r="E18" s="38"/>
      <c r="F18" s="38"/>
      <c r="G18" s="38"/>
      <c r="H18" s="38"/>
      <c r="I18" s="38"/>
      <c r="J18" s="38"/>
      <c r="K18" s="38"/>
      <c r="L18" s="145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hidden="1" s="2" customFormat="1" ht="12" customHeight="1">
      <c r="A19" s="38"/>
      <c r="B19" s="44"/>
      <c r="C19" s="38"/>
      <c r="D19" s="143" t="s">
        <v>28</v>
      </c>
      <c r="E19" s="38"/>
      <c r="F19" s="38"/>
      <c r="G19" s="38"/>
      <c r="H19" s="38"/>
      <c r="I19" s="143" t="s">
        <v>26</v>
      </c>
      <c r="J19" s="33" t="str">
        <f>'Rekapitulace stavby'!AN13</f>
        <v>Vyplň údaj</v>
      </c>
      <c r="K19" s="38"/>
      <c r="L19" s="145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hidden="1" s="2" customFormat="1" ht="18" customHeight="1">
      <c r="A20" s="38"/>
      <c r="B20" s="44"/>
      <c r="C20" s="38"/>
      <c r="D20" s="38"/>
      <c r="E20" s="33" t="str">
        <f>'Rekapitulace stavby'!E14</f>
        <v>Vyplň údaj</v>
      </c>
      <c r="F20" s="133"/>
      <c r="G20" s="133"/>
      <c r="H20" s="133"/>
      <c r="I20" s="143" t="s">
        <v>27</v>
      </c>
      <c r="J20" s="33" t="str">
        <f>'Rekapitulace stavby'!AN14</f>
        <v>Vyplň údaj</v>
      </c>
      <c r="K20" s="38"/>
      <c r="L20" s="145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hidden="1" s="2" customFormat="1" ht="6.96" customHeight="1">
      <c r="A21" s="38"/>
      <c r="B21" s="44"/>
      <c r="C21" s="38"/>
      <c r="D21" s="38"/>
      <c r="E21" s="38"/>
      <c r="F21" s="38"/>
      <c r="G21" s="38"/>
      <c r="H21" s="38"/>
      <c r="I21" s="38"/>
      <c r="J21" s="38"/>
      <c r="K21" s="38"/>
      <c r="L21" s="145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hidden="1" s="2" customFormat="1" ht="12" customHeight="1">
      <c r="A22" s="38"/>
      <c r="B22" s="44"/>
      <c r="C22" s="38"/>
      <c r="D22" s="143" t="s">
        <v>30</v>
      </c>
      <c r="E22" s="38"/>
      <c r="F22" s="38"/>
      <c r="G22" s="38"/>
      <c r="H22" s="38"/>
      <c r="I22" s="143" t="s">
        <v>26</v>
      </c>
      <c r="J22" s="133" t="str">
        <f>IF('Rekapitulace stavby'!AN16="","",'Rekapitulace stavby'!AN16)</f>
        <v/>
      </c>
      <c r="K22" s="38"/>
      <c r="L22" s="145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hidden="1" s="2" customFormat="1" ht="18" customHeight="1">
      <c r="A23" s="38"/>
      <c r="B23" s="44"/>
      <c r="C23" s="38"/>
      <c r="D23" s="38"/>
      <c r="E23" s="133" t="str">
        <f>IF('Rekapitulace stavby'!E17="","",'Rekapitulace stavby'!E17)</f>
        <v xml:space="preserve"> </v>
      </c>
      <c r="F23" s="38"/>
      <c r="G23" s="38"/>
      <c r="H23" s="38"/>
      <c r="I23" s="143" t="s">
        <v>27</v>
      </c>
      <c r="J23" s="133" t="str">
        <f>IF('Rekapitulace stavby'!AN17="","",'Rekapitulace stavby'!AN17)</f>
        <v/>
      </c>
      <c r="K23" s="38"/>
      <c r="L23" s="145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hidden="1" s="2" customFormat="1" ht="6.96" customHeight="1">
      <c r="A24" s="38"/>
      <c r="B24" s="44"/>
      <c r="C24" s="38"/>
      <c r="D24" s="38"/>
      <c r="E24" s="38"/>
      <c r="F24" s="38"/>
      <c r="G24" s="38"/>
      <c r="H24" s="38"/>
      <c r="I24" s="38"/>
      <c r="J24" s="38"/>
      <c r="K24" s="38"/>
      <c r="L24" s="145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hidden="1" s="2" customFormat="1" ht="12" customHeight="1">
      <c r="A25" s="38"/>
      <c r="B25" s="44"/>
      <c r="C25" s="38"/>
      <c r="D25" s="143" t="s">
        <v>32</v>
      </c>
      <c r="E25" s="38"/>
      <c r="F25" s="38"/>
      <c r="G25" s="38"/>
      <c r="H25" s="38"/>
      <c r="I25" s="143" t="s">
        <v>26</v>
      </c>
      <c r="J25" s="133" t="str">
        <f>IF('Rekapitulace stavby'!AN19="","",'Rekapitulace stavby'!AN19)</f>
        <v/>
      </c>
      <c r="K25" s="38"/>
      <c r="L25" s="145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hidden="1" s="2" customFormat="1" ht="18" customHeight="1">
      <c r="A26" s="38"/>
      <c r="B26" s="44"/>
      <c r="C26" s="38"/>
      <c r="D26" s="38"/>
      <c r="E26" s="133" t="str">
        <f>IF('Rekapitulace stavby'!E20="","",'Rekapitulace stavby'!E20)</f>
        <v xml:space="preserve"> </v>
      </c>
      <c r="F26" s="38"/>
      <c r="G26" s="38"/>
      <c r="H26" s="38"/>
      <c r="I26" s="143" t="s">
        <v>27</v>
      </c>
      <c r="J26" s="133" t="str">
        <f>IF('Rekapitulace stavby'!AN20="","",'Rekapitulace stavby'!AN20)</f>
        <v/>
      </c>
      <c r="K26" s="38"/>
      <c r="L26" s="145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hidden="1" s="2" customFormat="1" ht="6.96" customHeight="1">
      <c r="A27" s="38"/>
      <c r="B27" s="44"/>
      <c r="C27" s="38"/>
      <c r="D27" s="38"/>
      <c r="E27" s="38"/>
      <c r="F27" s="38"/>
      <c r="G27" s="38"/>
      <c r="H27" s="38"/>
      <c r="I27" s="38"/>
      <c r="J27" s="38"/>
      <c r="K27" s="38"/>
      <c r="L27" s="145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hidden="1" s="2" customFormat="1" ht="12" customHeight="1">
      <c r="A28" s="38"/>
      <c r="B28" s="44"/>
      <c r="C28" s="38"/>
      <c r="D28" s="143" t="s">
        <v>33</v>
      </c>
      <c r="E28" s="38"/>
      <c r="F28" s="38"/>
      <c r="G28" s="38"/>
      <c r="H28" s="38"/>
      <c r="I28" s="38"/>
      <c r="J28" s="38"/>
      <c r="K28" s="38"/>
      <c r="L28" s="145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hidden="1" s="8" customFormat="1" ht="16.5" customHeight="1">
      <c r="A29" s="148"/>
      <c r="B29" s="149"/>
      <c r="C29" s="148"/>
      <c r="D29" s="148"/>
      <c r="E29" s="150" t="s">
        <v>19</v>
      </c>
      <c r="F29" s="150"/>
      <c r="G29" s="150"/>
      <c r="H29" s="150"/>
      <c r="I29" s="148"/>
      <c r="J29" s="148"/>
      <c r="K29" s="148"/>
      <c r="L29" s="151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</row>
    <row r="30" hidden="1" s="2" customFormat="1" ht="6.96" customHeight="1">
      <c r="A30" s="38"/>
      <c r="B30" s="44"/>
      <c r="C30" s="38"/>
      <c r="D30" s="38"/>
      <c r="E30" s="38"/>
      <c r="F30" s="38"/>
      <c r="G30" s="38"/>
      <c r="H30" s="38"/>
      <c r="I30" s="38"/>
      <c r="J30" s="38"/>
      <c r="K30" s="38"/>
      <c r="L30" s="145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hidden="1" s="2" customFormat="1" ht="6.96" customHeight="1">
      <c r="A31" s="38"/>
      <c r="B31" s="44"/>
      <c r="C31" s="38"/>
      <c r="D31" s="152"/>
      <c r="E31" s="152"/>
      <c r="F31" s="152"/>
      <c r="G31" s="152"/>
      <c r="H31" s="152"/>
      <c r="I31" s="152"/>
      <c r="J31" s="152"/>
      <c r="K31" s="152"/>
      <c r="L31" s="145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hidden="1" s="2" customFormat="1" ht="25.44" customHeight="1">
      <c r="A32" s="38"/>
      <c r="B32" s="44"/>
      <c r="C32" s="38"/>
      <c r="D32" s="153" t="s">
        <v>35</v>
      </c>
      <c r="E32" s="38"/>
      <c r="F32" s="38"/>
      <c r="G32" s="38"/>
      <c r="H32" s="38"/>
      <c r="I32" s="38"/>
      <c r="J32" s="154">
        <f>ROUND(J95, 2)</f>
        <v>0</v>
      </c>
      <c r="K32" s="38"/>
      <c r="L32" s="145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hidden="1" s="2" customFormat="1" ht="6.96" customHeight="1">
      <c r="A33" s="38"/>
      <c r="B33" s="44"/>
      <c r="C33" s="38"/>
      <c r="D33" s="152"/>
      <c r="E33" s="152"/>
      <c r="F33" s="152"/>
      <c r="G33" s="152"/>
      <c r="H33" s="152"/>
      <c r="I33" s="152"/>
      <c r="J33" s="152"/>
      <c r="K33" s="152"/>
      <c r="L33" s="145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hidden="1" s="2" customFormat="1" ht="14.4" customHeight="1">
      <c r="A34" s="38"/>
      <c r="B34" s="44"/>
      <c r="C34" s="38"/>
      <c r="D34" s="38"/>
      <c r="E34" s="38"/>
      <c r="F34" s="155" t="s">
        <v>37</v>
      </c>
      <c r="G34" s="38"/>
      <c r="H34" s="38"/>
      <c r="I34" s="155" t="s">
        <v>36</v>
      </c>
      <c r="J34" s="155" t="s">
        <v>38</v>
      </c>
      <c r="K34" s="38"/>
      <c r="L34" s="145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156" t="s">
        <v>39</v>
      </c>
      <c r="E35" s="143" t="s">
        <v>40</v>
      </c>
      <c r="F35" s="157">
        <f>ROUND((SUM(BE95:BE338)),  2)</f>
        <v>0</v>
      </c>
      <c r="G35" s="38"/>
      <c r="H35" s="38"/>
      <c r="I35" s="158">
        <v>0.20999999999999999</v>
      </c>
      <c r="J35" s="157">
        <f>ROUND(((SUM(BE95:BE338))*I35),  2)</f>
        <v>0</v>
      </c>
      <c r="K35" s="38"/>
      <c r="L35" s="145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3" t="s">
        <v>41</v>
      </c>
      <c r="F36" s="157">
        <f>ROUND((SUM(BF95:BF338)),  2)</f>
        <v>0</v>
      </c>
      <c r="G36" s="38"/>
      <c r="H36" s="38"/>
      <c r="I36" s="158">
        <v>0.14999999999999999</v>
      </c>
      <c r="J36" s="157">
        <f>ROUND(((SUM(BF95:BF338))*I36),  2)</f>
        <v>0</v>
      </c>
      <c r="K36" s="38"/>
      <c r="L36" s="145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3" t="s">
        <v>42</v>
      </c>
      <c r="F37" s="157">
        <f>ROUND((SUM(BG95:BG338)),  2)</f>
        <v>0</v>
      </c>
      <c r="G37" s="38"/>
      <c r="H37" s="38"/>
      <c r="I37" s="158">
        <v>0.20999999999999999</v>
      </c>
      <c r="J37" s="157">
        <f>0</f>
        <v>0</v>
      </c>
      <c r="K37" s="38"/>
      <c r="L37" s="145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44"/>
      <c r="C38" s="38"/>
      <c r="D38" s="38"/>
      <c r="E38" s="143" t="s">
        <v>43</v>
      </c>
      <c r="F38" s="157">
        <f>ROUND((SUM(BH95:BH338)),  2)</f>
        <v>0</v>
      </c>
      <c r="G38" s="38"/>
      <c r="H38" s="38"/>
      <c r="I38" s="158">
        <v>0.14999999999999999</v>
      </c>
      <c r="J38" s="157">
        <f>0</f>
        <v>0</v>
      </c>
      <c r="K38" s="38"/>
      <c r="L38" s="145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44"/>
      <c r="C39" s="38"/>
      <c r="D39" s="38"/>
      <c r="E39" s="143" t="s">
        <v>44</v>
      </c>
      <c r="F39" s="157">
        <f>ROUND((SUM(BI95:BI338)),  2)</f>
        <v>0</v>
      </c>
      <c r="G39" s="38"/>
      <c r="H39" s="38"/>
      <c r="I39" s="158">
        <v>0</v>
      </c>
      <c r="J39" s="157">
        <f>0</f>
        <v>0</v>
      </c>
      <c r="K39" s="38"/>
      <c r="L39" s="145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hidden="1" s="2" customFormat="1" ht="6.96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145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hidden="1" s="2" customFormat="1" ht="25.44" customHeight="1">
      <c r="A41" s="38"/>
      <c r="B41" s="44"/>
      <c r="C41" s="159"/>
      <c r="D41" s="160" t="s">
        <v>45</v>
      </c>
      <c r="E41" s="161"/>
      <c r="F41" s="161"/>
      <c r="G41" s="162" t="s">
        <v>46</v>
      </c>
      <c r="H41" s="163" t="s">
        <v>47</v>
      </c>
      <c r="I41" s="161"/>
      <c r="J41" s="164">
        <f>SUM(J32:J39)</f>
        <v>0</v>
      </c>
      <c r="K41" s="165"/>
      <c r="L41" s="145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hidden="1" s="2" customFormat="1" ht="14.4" customHeight="1">
      <c r="A42" s="38"/>
      <c r="B42" s="166"/>
      <c r="C42" s="167"/>
      <c r="D42" s="167"/>
      <c r="E42" s="167"/>
      <c r="F42" s="167"/>
      <c r="G42" s="167"/>
      <c r="H42" s="167"/>
      <c r="I42" s="167"/>
      <c r="J42" s="167"/>
      <c r="K42" s="167"/>
      <c r="L42" s="145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hidden="1"/>
    <row r="44" hidden="1"/>
    <row r="45" hidden="1"/>
    <row r="46" s="2" customFormat="1" ht="6.96" customHeight="1">
      <c r="A46" s="38"/>
      <c r="B46" s="168"/>
      <c r="C46" s="169"/>
      <c r="D46" s="169"/>
      <c r="E46" s="169"/>
      <c r="F46" s="169"/>
      <c r="G46" s="169"/>
      <c r="H46" s="169"/>
      <c r="I46" s="169"/>
      <c r="J46" s="169"/>
      <c r="K46" s="169"/>
      <c r="L46" s="145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s="2" customFormat="1" ht="24.96" customHeight="1">
      <c r="A47" s="38"/>
      <c r="B47" s="39"/>
      <c r="C47" s="23" t="s">
        <v>245</v>
      </c>
      <c r="D47" s="40"/>
      <c r="E47" s="40"/>
      <c r="F47" s="40"/>
      <c r="G47" s="40"/>
      <c r="H47" s="40"/>
      <c r="I47" s="40"/>
      <c r="J47" s="40"/>
      <c r="K47" s="40"/>
      <c r="L47" s="145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s="2" customFormat="1" ht="6.96" customHeight="1">
      <c r="A48" s="38"/>
      <c r="B48" s="39"/>
      <c r="C48" s="40"/>
      <c r="D48" s="40"/>
      <c r="E48" s="40"/>
      <c r="F48" s="40"/>
      <c r="G48" s="40"/>
      <c r="H48" s="40"/>
      <c r="I48" s="40"/>
      <c r="J48" s="40"/>
      <c r="K48" s="40"/>
      <c r="L48" s="145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s="2" customFormat="1" ht="12" customHeight="1">
      <c r="A49" s="38"/>
      <c r="B49" s="39"/>
      <c r="C49" s="32" t="s">
        <v>16</v>
      </c>
      <c r="D49" s="40"/>
      <c r="E49" s="40"/>
      <c r="F49" s="40"/>
      <c r="G49" s="40"/>
      <c r="H49" s="40"/>
      <c r="I49" s="40"/>
      <c r="J49" s="40"/>
      <c r="K49" s="40"/>
      <c r="L49" s="145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s="2" customFormat="1" ht="16.5" customHeight="1">
      <c r="A50" s="38"/>
      <c r="B50" s="39"/>
      <c r="C50" s="40"/>
      <c r="D50" s="40"/>
      <c r="E50" s="170" t="str">
        <f>E7</f>
        <v>3. STAVBA - FIALOVÁ - Vozovna Pisárky, etapa III. - vratná tramvajová smyčka</v>
      </c>
      <c r="F50" s="32"/>
      <c r="G50" s="32"/>
      <c r="H50" s="32"/>
      <c r="I50" s="40"/>
      <c r="J50" s="40"/>
      <c r="K50" s="40"/>
      <c r="L50" s="145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s="1" customFormat="1" ht="12" customHeight="1">
      <c r="B51" s="21"/>
      <c r="C51" s="32" t="s">
        <v>241</v>
      </c>
      <c r="D51" s="22"/>
      <c r="E51" s="22"/>
      <c r="F51" s="22"/>
      <c r="G51" s="22"/>
      <c r="H51" s="22"/>
      <c r="I51" s="22"/>
      <c r="J51" s="22"/>
      <c r="K51" s="22"/>
      <c r="L51" s="20"/>
    </row>
    <row r="52" s="2" customFormat="1" ht="16.5" customHeight="1">
      <c r="A52" s="38"/>
      <c r="B52" s="39"/>
      <c r="C52" s="40"/>
      <c r="D52" s="40"/>
      <c r="E52" s="170" t="s">
        <v>1884</v>
      </c>
      <c r="F52" s="40"/>
      <c r="G52" s="40"/>
      <c r="H52" s="40"/>
      <c r="I52" s="40"/>
      <c r="J52" s="40"/>
      <c r="K52" s="40"/>
      <c r="L52" s="145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s="2" customFormat="1" ht="12" customHeight="1">
      <c r="A53" s="38"/>
      <c r="B53" s="39"/>
      <c r="C53" s="32" t="s">
        <v>243</v>
      </c>
      <c r="D53" s="40"/>
      <c r="E53" s="40"/>
      <c r="F53" s="40"/>
      <c r="G53" s="40"/>
      <c r="H53" s="40"/>
      <c r="I53" s="40"/>
      <c r="J53" s="40"/>
      <c r="K53" s="40"/>
      <c r="L53" s="145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s="2" customFormat="1" ht="16.5" customHeight="1">
      <c r="A54" s="38"/>
      <c r="B54" s="39"/>
      <c r="C54" s="40"/>
      <c r="D54" s="40"/>
      <c r="E54" s="69" t="str">
        <f>E11</f>
        <v>SO 301 - Přesun vstupní šachty veřejné stoky 1810/1775</v>
      </c>
      <c r="F54" s="40"/>
      <c r="G54" s="40"/>
      <c r="H54" s="40"/>
      <c r="I54" s="40"/>
      <c r="J54" s="40"/>
      <c r="K54" s="40"/>
      <c r="L54" s="145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s="2" customFormat="1" ht="6.96" customHeight="1">
      <c r="A55" s="38"/>
      <c r="B55" s="39"/>
      <c r="C55" s="40"/>
      <c r="D55" s="40"/>
      <c r="E55" s="40"/>
      <c r="F55" s="40"/>
      <c r="G55" s="40"/>
      <c r="H55" s="40"/>
      <c r="I55" s="40"/>
      <c r="J55" s="40"/>
      <c r="K55" s="40"/>
      <c r="L55" s="145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s="2" customFormat="1" ht="12" customHeight="1">
      <c r="A56" s="38"/>
      <c r="B56" s="39"/>
      <c r="C56" s="32" t="s">
        <v>21</v>
      </c>
      <c r="D56" s="40"/>
      <c r="E56" s="40"/>
      <c r="F56" s="27" t="str">
        <f>F14</f>
        <v xml:space="preserve"> </v>
      </c>
      <c r="G56" s="40"/>
      <c r="H56" s="40"/>
      <c r="I56" s="32" t="s">
        <v>23</v>
      </c>
      <c r="J56" s="72" t="str">
        <f>IF(J14="","",J14)</f>
        <v>20. 12. 2021</v>
      </c>
      <c r="K56" s="40"/>
      <c r="L56" s="145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s="2" customFormat="1" ht="6.96" customHeight="1">
      <c r="A57" s="38"/>
      <c r="B57" s="39"/>
      <c r="C57" s="40"/>
      <c r="D57" s="40"/>
      <c r="E57" s="40"/>
      <c r="F57" s="40"/>
      <c r="G57" s="40"/>
      <c r="H57" s="40"/>
      <c r="I57" s="40"/>
      <c r="J57" s="40"/>
      <c r="K57" s="40"/>
      <c r="L57" s="145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s="2" customFormat="1" ht="15.15" customHeight="1">
      <c r="A58" s="38"/>
      <c r="B58" s="39"/>
      <c r="C58" s="32" t="s">
        <v>25</v>
      </c>
      <c r="D58" s="40"/>
      <c r="E58" s="40"/>
      <c r="F58" s="27" t="str">
        <f>E17</f>
        <v xml:space="preserve"> </v>
      </c>
      <c r="G58" s="40"/>
      <c r="H58" s="40"/>
      <c r="I58" s="32" t="s">
        <v>30</v>
      </c>
      <c r="J58" s="36" t="str">
        <f>E23</f>
        <v xml:space="preserve"> </v>
      </c>
      <c r="K58" s="40"/>
      <c r="L58" s="145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</row>
    <row r="59" s="2" customFormat="1" ht="15.15" customHeight="1">
      <c r="A59" s="38"/>
      <c r="B59" s="39"/>
      <c r="C59" s="32" t="s">
        <v>28</v>
      </c>
      <c r="D59" s="40"/>
      <c r="E59" s="40"/>
      <c r="F59" s="27" t="str">
        <f>IF(E20="","",E20)</f>
        <v>Vyplň údaj</v>
      </c>
      <c r="G59" s="40"/>
      <c r="H59" s="40"/>
      <c r="I59" s="32" t="s">
        <v>32</v>
      </c>
      <c r="J59" s="36" t="str">
        <f>E26</f>
        <v xml:space="preserve"> </v>
      </c>
      <c r="K59" s="40"/>
      <c r="L59" s="145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</row>
    <row r="60" s="2" customFormat="1" ht="10.32" customHeight="1">
      <c r="A60" s="38"/>
      <c r="B60" s="39"/>
      <c r="C60" s="40"/>
      <c r="D60" s="40"/>
      <c r="E60" s="40"/>
      <c r="F60" s="40"/>
      <c r="G60" s="40"/>
      <c r="H60" s="40"/>
      <c r="I60" s="40"/>
      <c r="J60" s="40"/>
      <c r="K60" s="40"/>
      <c r="L60" s="145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</row>
    <row r="61" s="2" customFormat="1" ht="29.28" customHeight="1">
      <c r="A61" s="38"/>
      <c r="B61" s="39"/>
      <c r="C61" s="171" t="s">
        <v>246</v>
      </c>
      <c r="D61" s="172"/>
      <c r="E61" s="172"/>
      <c r="F61" s="172"/>
      <c r="G61" s="172"/>
      <c r="H61" s="172"/>
      <c r="I61" s="172"/>
      <c r="J61" s="173" t="s">
        <v>247</v>
      </c>
      <c r="K61" s="172"/>
      <c r="L61" s="145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 s="2" customFormat="1" ht="10.32" customHeight="1">
      <c r="A62" s="38"/>
      <c r="B62" s="39"/>
      <c r="C62" s="40"/>
      <c r="D62" s="40"/>
      <c r="E62" s="40"/>
      <c r="F62" s="40"/>
      <c r="G62" s="40"/>
      <c r="H62" s="40"/>
      <c r="I62" s="40"/>
      <c r="J62" s="40"/>
      <c r="K62" s="40"/>
      <c r="L62" s="145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</row>
    <row r="63" s="2" customFormat="1" ht="22.8" customHeight="1">
      <c r="A63" s="38"/>
      <c r="B63" s="39"/>
      <c r="C63" s="174" t="s">
        <v>67</v>
      </c>
      <c r="D63" s="40"/>
      <c r="E63" s="40"/>
      <c r="F63" s="40"/>
      <c r="G63" s="40"/>
      <c r="H63" s="40"/>
      <c r="I63" s="40"/>
      <c r="J63" s="102">
        <f>J95</f>
        <v>0</v>
      </c>
      <c r="K63" s="40"/>
      <c r="L63" s="145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U63" s="17" t="s">
        <v>248</v>
      </c>
    </row>
    <row r="64" s="9" customFormat="1" ht="24.96" customHeight="1">
      <c r="A64" s="9"/>
      <c r="B64" s="175"/>
      <c r="C64" s="176"/>
      <c r="D64" s="177" t="s">
        <v>287</v>
      </c>
      <c r="E64" s="178"/>
      <c r="F64" s="178"/>
      <c r="G64" s="178"/>
      <c r="H64" s="178"/>
      <c r="I64" s="178"/>
      <c r="J64" s="179">
        <f>J96</f>
        <v>0</v>
      </c>
      <c r="K64" s="176"/>
      <c r="L64" s="180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9" customFormat="1" ht="24.96" customHeight="1">
      <c r="A65" s="9"/>
      <c r="B65" s="175"/>
      <c r="C65" s="176"/>
      <c r="D65" s="177" t="s">
        <v>507</v>
      </c>
      <c r="E65" s="178"/>
      <c r="F65" s="178"/>
      <c r="G65" s="178"/>
      <c r="H65" s="178"/>
      <c r="I65" s="178"/>
      <c r="J65" s="179">
        <f>J162</f>
        <v>0</v>
      </c>
      <c r="K65" s="176"/>
      <c r="L65" s="180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9" customFormat="1" ht="24.96" customHeight="1">
      <c r="A66" s="9"/>
      <c r="B66" s="175"/>
      <c r="C66" s="176"/>
      <c r="D66" s="177" t="s">
        <v>509</v>
      </c>
      <c r="E66" s="178"/>
      <c r="F66" s="178"/>
      <c r="G66" s="178"/>
      <c r="H66" s="178"/>
      <c r="I66" s="178"/>
      <c r="J66" s="179">
        <f>J166</f>
        <v>0</v>
      </c>
      <c r="K66" s="176"/>
      <c r="L66" s="180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9" customFormat="1" ht="24.96" customHeight="1">
      <c r="A67" s="9"/>
      <c r="B67" s="175"/>
      <c r="C67" s="176"/>
      <c r="D67" s="177" t="s">
        <v>510</v>
      </c>
      <c r="E67" s="178"/>
      <c r="F67" s="178"/>
      <c r="G67" s="178"/>
      <c r="H67" s="178"/>
      <c r="I67" s="178"/>
      <c r="J67" s="179">
        <f>J178</f>
        <v>0</v>
      </c>
      <c r="K67" s="176"/>
      <c r="L67" s="180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9" customFormat="1" ht="24.96" customHeight="1">
      <c r="A68" s="9"/>
      <c r="B68" s="175"/>
      <c r="C68" s="176"/>
      <c r="D68" s="177" t="s">
        <v>511</v>
      </c>
      <c r="E68" s="178"/>
      <c r="F68" s="178"/>
      <c r="G68" s="178"/>
      <c r="H68" s="178"/>
      <c r="I68" s="178"/>
      <c r="J68" s="179">
        <f>J188</f>
        <v>0</v>
      </c>
      <c r="K68" s="176"/>
      <c r="L68" s="180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9" customFormat="1" ht="24.96" customHeight="1">
      <c r="A69" s="9"/>
      <c r="B69" s="175"/>
      <c r="C69" s="176"/>
      <c r="D69" s="177" t="s">
        <v>512</v>
      </c>
      <c r="E69" s="178"/>
      <c r="F69" s="178"/>
      <c r="G69" s="178"/>
      <c r="H69" s="178"/>
      <c r="I69" s="178"/>
      <c r="J69" s="179">
        <f>J196</f>
        <v>0</v>
      </c>
      <c r="K69" s="176"/>
      <c r="L69" s="180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s="9" customFormat="1" ht="24.96" customHeight="1">
      <c r="A70" s="9"/>
      <c r="B70" s="175"/>
      <c r="C70" s="176"/>
      <c r="D70" s="177" t="s">
        <v>515</v>
      </c>
      <c r="E70" s="178"/>
      <c r="F70" s="178"/>
      <c r="G70" s="178"/>
      <c r="H70" s="178"/>
      <c r="I70" s="178"/>
      <c r="J70" s="179">
        <f>J209</f>
        <v>0</v>
      </c>
      <c r="K70" s="176"/>
      <c r="L70" s="180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s="9" customFormat="1" ht="24.96" customHeight="1">
      <c r="A71" s="9"/>
      <c r="B71" s="175"/>
      <c r="C71" s="176"/>
      <c r="D71" s="177" t="s">
        <v>288</v>
      </c>
      <c r="E71" s="178"/>
      <c r="F71" s="178"/>
      <c r="G71" s="178"/>
      <c r="H71" s="178"/>
      <c r="I71" s="178"/>
      <c r="J71" s="179">
        <f>J311</f>
        <v>0</v>
      </c>
      <c r="K71" s="176"/>
      <c r="L71" s="180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s="9" customFormat="1" ht="24.96" customHeight="1">
      <c r="A72" s="9"/>
      <c r="B72" s="175"/>
      <c r="C72" s="176"/>
      <c r="D72" s="177" t="s">
        <v>289</v>
      </c>
      <c r="E72" s="178"/>
      <c r="F72" s="178"/>
      <c r="G72" s="178"/>
      <c r="H72" s="178"/>
      <c r="I72" s="178"/>
      <c r="J72" s="179">
        <f>J323</f>
        <v>0</v>
      </c>
      <c r="K72" s="176"/>
      <c r="L72" s="180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</row>
    <row r="73" s="9" customFormat="1" ht="24.96" customHeight="1">
      <c r="A73" s="9"/>
      <c r="B73" s="175"/>
      <c r="C73" s="176"/>
      <c r="D73" s="177" t="s">
        <v>516</v>
      </c>
      <c r="E73" s="178"/>
      <c r="F73" s="178"/>
      <c r="G73" s="178"/>
      <c r="H73" s="178"/>
      <c r="I73" s="178"/>
      <c r="J73" s="179">
        <f>J336</f>
        <v>0</v>
      </c>
      <c r="K73" s="176"/>
      <c r="L73" s="180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</row>
    <row r="74" s="2" customFormat="1" ht="21.84" customHeight="1">
      <c r="A74" s="38"/>
      <c r="B74" s="39"/>
      <c r="C74" s="40"/>
      <c r="D74" s="40"/>
      <c r="E74" s="40"/>
      <c r="F74" s="40"/>
      <c r="G74" s="40"/>
      <c r="H74" s="40"/>
      <c r="I74" s="40"/>
      <c r="J74" s="40"/>
      <c r="K74" s="40"/>
      <c r="L74" s="145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</row>
    <row r="75" s="2" customFormat="1" ht="6.96" customHeight="1">
      <c r="A75" s="38"/>
      <c r="B75" s="59"/>
      <c r="C75" s="60"/>
      <c r="D75" s="60"/>
      <c r="E75" s="60"/>
      <c r="F75" s="60"/>
      <c r="G75" s="60"/>
      <c r="H75" s="60"/>
      <c r="I75" s="60"/>
      <c r="J75" s="60"/>
      <c r="K75" s="60"/>
      <c r="L75" s="145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9" s="2" customFormat="1" ht="6.96" customHeight="1">
      <c r="A79" s="38"/>
      <c r="B79" s="61"/>
      <c r="C79" s="62"/>
      <c r="D79" s="62"/>
      <c r="E79" s="62"/>
      <c r="F79" s="62"/>
      <c r="G79" s="62"/>
      <c r="H79" s="62"/>
      <c r="I79" s="62"/>
      <c r="J79" s="62"/>
      <c r="K79" s="62"/>
      <c r="L79" s="145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</row>
    <row r="80" s="2" customFormat="1" ht="24.96" customHeight="1">
      <c r="A80" s="38"/>
      <c r="B80" s="39"/>
      <c r="C80" s="23" t="s">
        <v>250</v>
      </c>
      <c r="D80" s="40"/>
      <c r="E80" s="40"/>
      <c r="F80" s="40"/>
      <c r="G80" s="40"/>
      <c r="H80" s="40"/>
      <c r="I80" s="40"/>
      <c r="J80" s="40"/>
      <c r="K80" s="40"/>
      <c r="L80" s="145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6.96" customHeight="1">
      <c r="A81" s="38"/>
      <c r="B81" s="39"/>
      <c r="C81" s="40"/>
      <c r="D81" s="40"/>
      <c r="E81" s="40"/>
      <c r="F81" s="40"/>
      <c r="G81" s="40"/>
      <c r="H81" s="40"/>
      <c r="I81" s="40"/>
      <c r="J81" s="40"/>
      <c r="K81" s="40"/>
      <c r="L81" s="145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12" customHeight="1">
      <c r="A82" s="38"/>
      <c r="B82" s="39"/>
      <c r="C82" s="32" t="s">
        <v>16</v>
      </c>
      <c r="D82" s="40"/>
      <c r="E82" s="40"/>
      <c r="F82" s="40"/>
      <c r="G82" s="40"/>
      <c r="H82" s="40"/>
      <c r="I82" s="40"/>
      <c r="J82" s="40"/>
      <c r="K82" s="40"/>
      <c r="L82" s="145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16.5" customHeight="1">
      <c r="A83" s="38"/>
      <c r="B83" s="39"/>
      <c r="C83" s="40"/>
      <c r="D83" s="40"/>
      <c r="E83" s="170" t="str">
        <f>E7</f>
        <v>3. STAVBA - FIALOVÁ - Vozovna Pisárky, etapa III. - vratná tramvajová smyčka</v>
      </c>
      <c r="F83" s="32"/>
      <c r="G83" s="32"/>
      <c r="H83" s="32"/>
      <c r="I83" s="40"/>
      <c r="J83" s="40"/>
      <c r="K83" s="40"/>
      <c r="L83" s="145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1" customFormat="1" ht="12" customHeight="1">
      <c r="B84" s="21"/>
      <c r="C84" s="32" t="s">
        <v>241</v>
      </c>
      <c r="D84" s="22"/>
      <c r="E84" s="22"/>
      <c r="F84" s="22"/>
      <c r="G84" s="22"/>
      <c r="H84" s="22"/>
      <c r="I84" s="22"/>
      <c r="J84" s="22"/>
      <c r="K84" s="22"/>
      <c r="L84" s="20"/>
    </row>
    <row r="85" s="2" customFormat="1" ht="16.5" customHeight="1">
      <c r="A85" s="38"/>
      <c r="B85" s="39"/>
      <c r="C85" s="40"/>
      <c r="D85" s="40"/>
      <c r="E85" s="170" t="s">
        <v>1884</v>
      </c>
      <c r="F85" s="40"/>
      <c r="G85" s="40"/>
      <c r="H85" s="40"/>
      <c r="I85" s="40"/>
      <c r="J85" s="40"/>
      <c r="K85" s="40"/>
      <c r="L85" s="145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243</v>
      </c>
      <c r="D86" s="40"/>
      <c r="E86" s="40"/>
      <c r="F86" s="40"/>
      <c r="G86" s="40"/>
      <c r="H86" s="40"/>
      <c r="I86" s="40"/>
      <c r="J86" s="40"/>
      <c r="K86" s="40"/>
      <c r="L86" s="145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40"/>
      <c r="D87" s="40"/>
      <c r="E87" s="69" t="str">
        <f>E11</f>
        <v>SO 301 - Přesun vstupní šachty veřejné stoky 1810/1775</v>
      </c>
      <c r="F87" s="40"/>
      <c r="G87" s="40"/>
      <c r="H87" s="40"/>
      <c r="I87" s="40"/>
      <c r="J87" s="40"/>
      <c r="K87" s="40"/>
      <c r="L87" s="145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145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21</v>
      </c>
      <c r="D89" s="40"/>
      <c r="E89" s="40"/>
      <c r="F89" s="27" t="str">
        <f>F14</f>
        <v xml:space="preserve"> </v>
      </c>
      <c r="G89" s="40"/>
      <c r="H89" s="40"/>
      <c r="I89" s="32" t="s">
        <v>23</v>
      </c>
      <c r="J89" s="72" t="str">
        <f>IF(J14="","",J14)</f>
        <v>20. 12. 2021</v>
      </c>
      <c r="K89" s="40"/>
      <c r="L89" s="145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145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2" t="s">
        <v>25</v>
      </c>
      <c r="D91" s="40"/>
      <c r="E91" s="40"/>
      <c r="F91" s="27" t="str">
        <f>E17</f>
        <v xml:space="preserve"> </v>
      </c>
      <c r="G91" s="40"/>
      <c r="H91" s="40"/>
      <c r="I91" s="32" t="s">
        <v>30</v>
      </c>
      <c r="J91" s="36" t="str">
        <f>E23</f>
        <v xml:space="preserve"> </v>
      </c>
      <c r="K91" s="40"/>
      <c r="L91" s="145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28</v>
      </c>
      <c r="D92" s="40"/>
      <c r="E92" s="40"/>
      <c r="F92" s="27" t="str">
        <f>IF(E20="","",E20)</f>
        <v>Vyplň údaj</v>
      </c>
      <c r="G92" s="40"/>
      <c r="H92" s="40"/>
      <c r="I92" s="32" t="s">
        <v>32</v>
      </c>
      <c r="J92" s="36" t="str">
        <f>E26</f>
        <v xml:space="preserve"> </v>
      </c>
      <c r="K92" s="40"/>
      <c r="L92" s="145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145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10" customFormat="1" ht="29.28" customHeight="1">
      <c r="A94" s="181"/>
      <c r="B94" s="182"/>
      <c r="C94" s="183" t="s">
        <v>251</v>
      </c>
      <c r="D94" s="184" t="s">
        <v>54</v>
      </c>
      <c r="E94" s="184" t="s">
        <v>50</v>
      </c>
      <c r="F94" s="184" t="s">
        <v>51</v>
      </c>
      <c r="G94" s="184" t="s">
        <v>252</v>
      </c>
      <c r="H94" s="184" t="s">
        <v>253</v>
      </c>
      <c r="I94" s="184" t="s">
        <v>254</v>
      </c>
      <c r="J94" s="184" t="s">
        <v>247</v>
      </c>
      <c r="K94" s="185" t="s">
        <v>255</v>
      </c>
      <c r="L94" s="186"/>
      <c r="M94" s="92" t="s">
        <v>19</v>
      </c>
      <c r="N94" s="93" t="s">
        <v>39</v>
      </c>
      <c r="O94" s="93" t="s">
        <v>256</v>
      </c>
      <c r="P94" s="93" t="s">
        <v>257</v>
      </c>
      <c r="Q94" s="93" t="s">
        <v>258</v>
      </c>
      <c r="R94" s="93" t="s">
        <v>259</v>
      </c>
      <c r="S94" s="93" t="s">
        <v>260</v>
      </c>
      <c r="T94" s="94" t="s">
        <v>261</v>
      </c>
      <c r="U94" s="181"/>
      <c r="V94" s="181"/>
      <c r="W94" s="181"/>
      <c r="X94" s="181"/>
      <c r="Y94" s="181"/>
      <c r="Z94" s="181"/>
      <c r="AA94" s="181"/>
      <c r="AB94" s="181"/>
      <c r="AC94" s="181"/>
      <c r="AD94" s="181"/>
      <c r="AE94" s="181"/>
    </row>
    <row r="95" s="2" customFormat="1" ht="22.8" customHeight="1">
      <c r="A95" s="38"/>
      <c r="B95" s="39"/>
      <c r="C95" s="99" t="s">
        <v>262</v>
      </c>
      <c r="D95" s="40"/>
      <c r="E95" s="40"/>
      <c r="F95" s="40"/>
      <c r="G95" s="40"/>
      <c r="H95" s="40"/>
      <c r="I95" s="40"/>
      <c r="J95" s="187">
        <f>BK95</f>
        <v>0</v>
      </c>
      <c r="K95" s="40"/>
      <c r="L95" s="44"/>
      <c r="M95" s="95"/>
      <c r="N95" s="188"/>
      <c r="O95" s="96"/>
      <c r="P95" s="189">
        <f>P96+P162+P166+P178+P188+P196+P209+P311+P323+P336</f>
        <v>0</v>
      </c>
      <c r="Q95" s="96"/>
      <c r="R95" s="189">
        <f>R96+R162+R166+R178+R188+R196+R209+R311+R323+R336</f>
        <v>11.17783762</v>
      </c>
      <c r="S95" s="96"/>
      <c r="T95" s="190">
        <f>T96+T162+T166+T178+T188+T196+T209+T311+T323+T336</f>
        <v>12.255200000000002</v>
      </c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T95" s="17" t="s">
        <v>68</v>
      </c>
      <c r="AU95" s="17" t="s">
        <v>248</v>
      </c>
      <c r="BK95" s="191">
        <f>BK96+BK162+BK166+BK178+BK188+BK196+BK209+BK311+BK323+BK336</f>
        <v>0</v>
      </c>
    </row>
    <row r="96" s="11" customFormat="1" ht="25.92" customHeight="1">
      <c r="A96" s="11"/>
      <c r="B96" s="192"/>
      <c r="C96" s="193"/>
      <c r="D96" s="194" t="s">
        <v>68</v>
      </c>
      <c r="E96" s="195" t="s">
        <v>76</v>
      </c>
      <c r="F96" s="195" t="s">
        <v>290</v>
      </c>
      <c r="G96" s="193"/>
      <c r="H96" s="193"/>
      <c r="I96" s="196"/>
      <c r="J96" s="197">
        <f>BK96</f>
        <v>0</v>
      </c>
      <c r="K96" s="193"/>
      <c r="L96" s="198"/>
      <c r="M96" s="199"/>
      <c r="N96" s="200"/>
      <c r="O96" s="200"/>
      <c r="P96" s="201">
        <f>SUM(P97:P161)</f>
        <v>0</v>
      </c>
      <c r="Q96" s="200"/>
      <c r="R96" s="201">
        <f>SUM(R97:R161)</f>
        <v>1.1604390999999998</v>
      </c>
      <c r="S96" s="200"/>
      <c r="T96" s="202">
        <f>SUM(T97:T161)</f>
        <v>0</v>
      </c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R96" s="203" t="s">
        <v>265</v>
      </c>
      <c r="AT96" s="204" t="s">
        <v>68</v>
      </c>
      <c r="AU96" s="204" t="s">
        <v>69</v>
      </c>
      <c r="AY96" s="203" t="s">
        <v>266</v>
      </c>
      <c r="BK96" s="205">
        <f>SUM(BK97:BK161)</f>
        <v>0</v>
      </c>
    </row>
    <row r="97" s="2" customFormat="1" ht="16.5" customHeight="1">
      <c r="A97" s="38"/>
      <c r="B97" s="39"/>
      <c r="C97" s="206" t="s">
        <v>76</v>
      </c>
      <c r="D97" s="206" t="s">
        <v>267</v>
      </c>
      <c r="E97" s="207" t="s">
        <v>1886</v>
      </c>
      <c r="F97" s="208" t="s">
        <v>1887</v>
      </c>
      <c r="G97" s="209" t="s">
        <v>1888</v>
      </c>
      <c r="H97" s="210">
        <v>20</v>
      </c>
      <c r="I97" s="211"/>
      <c r="J97" s="212">
        <f>ROUND(I97*H97,2)</f>
        <v>0</v>
      </c>
      <c r="K97" s="208" t="s">
        <v>271</v>
      </c>
      <c r="L97" s="44"/>
      <c r="M97" s="213" t="s">
        <v>19</v>
      </c>
      <c r="N97" s="214" t="s">
        <v>40</v>
      </c>
      <c r="O97" s="84"/>
      <c r="P97" s="215">
        <f>O97*H97</f>
        <v>0</v>
      </c>
      <c r="Q97" s="215">
        <v>3.0000000000000001E-05</v>
      </c>
      <c r="R97" s="215">
        <f>Q97*H97</f>
        <v>0.00060000000000000006</v>
      </c>
      <c r="S97" s="215">
        <v>0</v>
      </c>
      <c r="T97" s="216">
        <f>S97*H97</f>
        <v>0</v>
      </c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R97" s="217" t="s">
        <v>265</v>
      </c>
      <c r="AT97" s="217" t="s">
        <v>267</v>
      </c>
      <c r="AU97" s="217" t="s">
        <v>76</v>
      </c>
      <c r="AY97" s="17" t="s">
        <v>266</v>
      </c>
      <c r="BE97" s="218">
        <f>IF(N97="základní",J97,0)</f>
        <v>0</v>
      </c>
      <c r="BF97" s="218">
        <f>IF(N97="snížená",J97,0)</f>
        <v>0</v>
      </c>
      <c r="BG97" s="218">
        <f>IF(N97="zákl. přenesená",J97,0)</f>
        <v>0</v>
      </c>
      <c r="BH97" s="218">
        <f>IF(N97="sníž. přenesená",J97,0)</f>
        <v>0</v>
      </c>
      <c r="BI97" s="218">
        <f>IF(N97="nulová",J97,0)</f>
        <v>0</v>
      </c>
      <c r="BJ97" s="17" t="s">
        <v>76</v>
      </c>
      <c r="BK97" s="218">
        <f>ROUND(I97*H97,2)</f>
        <v>0</v>
      </c>
      <c r="BL97" s="17" t="s">
        <v>265</v>
      </c>
      <c r="BM97" s="217" t="s">
        <v>1889</v>
      </c>
    </row>
    <row r="98" s="2" customFormat="1">
      <c r="A98" s="38"/>
      <c r="B98" s="39"/>
      <c r="C98" s="40"/>
      <c r="D98" s="219" t="s">
        <v>273</v>
      </c>
      <c r="E98" s="40"/>
      <c r="F98" s="220" t="s">
        <v>1890</v>
      </c>
      <c r="G98" s="40"/>
      <c r="H98" s="40"/>
      <c r="I98" s="221"/>
      <c r="J98" s="40"/>
      <c r="K98" s="40"/>
      <c r="L98" s="44"/>
      <c r="M98" s="222"/>
      <c r="N98" s="223"/>
      <c r="O98" s="84"/>
      <c r="P98" s="84"/>
      <c r="Q98" s="84"/>
      <c r="R98" s="84"/>
      <c r="S98" s="84"/>
      <c r="T98" s="85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T98" s="17" t="s">
        <v>273</v>
      </c>
      <c r="AU98" s="17" t="s">
        <v>76</v>
      </c>
    </row>
    <row r="99" s="12" customFormat="1">
      <c r="A99" s="12"/>
      <c r="B99" s="224"/>
      <c r="C99" s="225"/>
      <c r="D99" s="226" t="s">
        <v>275</v>
      </c>
      <c r="E99" s="227" t="s">
        <v>239</v>
      </c>
      <c r="F99" s="228" t="s">
        <v>1891</v>
      </c>
      <c r="G99" s="225"/>
      <c r="H99" s="229">
        <v>20</v>
      </c>
      <c r="I99" s="230"/>
      <c r="J99" s="225"/>
      <c r="K99" s="225"/>
      <c r="L99" s="231"/>
      <c r="M99" s="236"/>
      <c r="N99" s="237"/>
      <c r="O99" s="237"/>
      <c r="P99" s="237"/>
      <c r="Q99" s="237"/>
      <c r="R99" s="237"/>
      <c r="S99" s="237"/>
      <c r="T99" s="238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T99" s="235" t="s">
        <v>275</v>
      </c>
      <c r="AU99" s="235" t="s">
        <v>76</v>
      </c>
      <c r="AV99" s="12" t="s">
        <v>78</v>
      </c>
      <c r="AW99" s="12" t="s">
        <v>31</v>
      </c>
      <c r="AX99" s="12" t="s">
        <v>76</v>
      </c>
      <c r="AY99" s="235" t="s">
        <v>266</v>
      </c>
    </row>
    <row r="100" s="2" customFormat="1" ht="24.15" customHeight="1">
      <c r="A100" s="38"/>
      <c r="B100" s="39"/>
      <c r="C100" s="206" t="s">
        <v>78</v>
      </c>
      <c r="D100" s="206" t="s">
        <v>267</v>
      </c>
      <c r="E100" s="207" t="s">
        <v>1892</v>
      </c>
      <c r="F100" s="208" t="s">
        <v>1893</v>
      </c>
      <c r="G100" s="209" t="s">
        <v>293</v>
      </c>
      <c r="H100" s="210">
        <v>37.585999999999999</v>
      </c>
      <c r="I100" s="211"/>
      <c r="J100" s="212">
        <f>ROUND(I100*H100,2)</f>
        <v>0</v>
      </c>
      <c r="K100" s="208" t="s">
        <v>19</v>
      </c>
      <c r="L100" s="44"/>
      <c r="M100" s="213" t="s">
        <v>19</v>
      </c>
      <c r="N100" s="214" t="s">
        <v>40</v>
      </c>
      <c r="O100" s="84"/>
      <c r="P100" s="215">
        <f>O100*H100</f>
        <v>0</v>
      </c>
      <c r="Q100" s="215">
        <v>0</v>
      </c>
      <c r="R100" s="215">
        <f>Q100*H100</f>
        <v>0</v>
      </c>
      <c r="S100" s="215">
        <v>0</v>
      </c>
      <c r="T100" s="216">
        <f>S100*H100</f>
        <v>0</v>
      </c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R100" s="217" t="s">
        <v>265</v>
      </c>
      <c r="AT100" s="217" t="s">
        <v>267</v>
      </c>
      <c r="AU100" s="217" t="s">
        <v>76</v>
      </c>
      <c r="AY100" s="17" t="s">
        <v>266</v>
      </c>
      <c r="BE100" s="218">
        <f>IF(N100="základní",J100,0)</f>
        <v>0</v>
      </c>
      <c r="BF100" s="218">
        <f>IF(N100="snížená",J100,0)</f>
        <v>0</v>
      </c>
      <c r="BG100" s="218">
        <f>IF(N100="zákl. přenesená",J100,0)</f>
        <v>0</v>
      </c>
      <c r="BH100" s="218">
        <f>IF(N100="sníž. přenesená",J100,0)</f>
        <v>0</v>
      </c>
      <c r="BI100" s="218">
        <f>IF(N100="nulová",J100,0)</f>
        <v>0</v>
      </c>
      <c r="BJ100" s="17" t="s">
        <v>76</v>
      </c>
      <c r="BK100" s="218">
        <f>ROUND(I100*H100,2)</f>
        <v>0</v>
      </c>
      <c r="BL100" s="17" t="s">
        <v>265</v>
      </c>
      <c r="BM100" s="217" t="s">
        <v>1894</v>
      </c>
    </row>
    <row r="101" s="12" customFormat="1">
      <c r="A101" s="12"/>
      <c r="B101" s="224"/>
      <c r="C101" s="225"/>
      <c r="D101" s="226" t="s">
        <v>275</v>
      </c>
      <c r="E101" s="227" t="s">
        <v>306</v>
      </c>
      <c r="F101" s="228" t="s">
        <v>1895</v>
      </c>
      <c r="G101" s="225"/>
      <c r="H101" s="229">
        <v>21.704000000000001</v>
      </c>
      <c r="I101" s="230"/>
      <c r="J101" s="225"/>
      <c r="K101" s="225"/>
      <c r="L101" s="231"/>
      <c r="M101" s="236"/>
      <c r="N101" s="237"/>
      <c r="O101" s="237"/>
      <c r="P101" s="237"/>
      <c r="Q101" s="237"/>
      <c r="R101" s="237"/>
      <c r="S101" s="237"/>
      <c r="T101" s="238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T101" s="235" t="s">
        <v>275</v>
      </c>
      <c r="AU101" s="235" t="s">
        <v>76</v>
      </c>
      <c r="AV101" s="12" t="s">
        <v>78</v>
      </c>
      <c r="AW101" s="12" t="s">
        <v>31</v>
      </c>
      <c r="AX101" s="12" t="s">
        <v>69</v>
      </c>
      <c r="AY101" s="235" t="s">
        <v>266</v>
      </c>
    </row>
    <row r="102" s="12" customFormat="1">
      <c r="A102" s="12"/>
      <c r="B102" s="224"/>
      <c r="C102" s="225"/>
      <c r="D102" s="226" t="s">
        <v>275</v>
      </c>
      <c r="E102" s="227" t="s">
        <v>308</v>
      </c>
      <c r="F102" s="228" t="s">
        <v>1896</v>
      </c>
      <c r="G102" s="225"/>
      <c r="H102" s="229">
        <v>53.468000000000004</v>
      </c>
      <c r="I102" s="230"/>
      <c r="J102" s="225"/>
      <c r="K102" s="225"/>
      <c r="L102" s="231"/>
      <c r="M102" s="236"/>
      <c r="N102" s="237"/>
      <c r="O102" s="237"/>
      <c r="P102" s="237"/>
      <c r="Q102" s="237"/>
      <c r="R102" s="237"/>
      <c r="S102" s="237"/>
      <c r="T102" s="238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T102" s="235" t="s">
        <v>275</v>
      </c>
      <c r="AU102" s="235" t="s">
        <v>76</v>
      </c>
      <c r="AV102" s="12" t="s">
        <v>78</v>
      </c>
      <c r="AW102" s="12" t="s">
        <v>31</v>
      </c>
      <c r="AX102" s="12" t="s">
        <v>69</v>
      </c>
      <c r="AY102" s="235" t="s">
        <v>266</v>
      </c>
    </row>
    <row r="103" s="12" customFormat="1">
      <c r="A103" s="12"/>
      <c r="B103" s="224"/>
      <c r="C103" s="225"/>
      <c r="D103" s="226" t="s">
        <v>275</v>
      </c>
      <c r="E103" s="227" t="s">
        <v>531</v>
      </c>
      <c r="F103" s="228" t="s">
        <v>1897</v>
      </c>
      <c r="G103" s="225"/>
      <c r="H103" s="229">
        <v>75.171999999999997</v>
      </c>
      <c r="I103" s="230"/>
      <c r="J103" s="225"/>
      <c r="K103" s="225"/>
      <c r="L103" s="231"/>
      <c r="M103" s="236"/>
      <c r="N103" s="237"/>
      <c r="O103" s="237"/>
      <c r="P103" s="237"/>
      <c r="Q103" s="237"/>
      <c r="R103" s="237"/>
      <c r="S103" s="237"/>
      <c r="T103" s="238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T103" s="235" t="s">
        <v>275</v>
      </c>
      <c r="AU103" s="235" t="s">
        <v>76</v>
      </c>
      <c r="AV103" s="12" t="s">
        <v>78</v>
      </c>
      <c r="AW103" s="12" t="s">
        <v>31</v>
      </c>
      <c r="AX103" s="12" t="s">
        <v>69</v>
      </c>
      <c r="AY103" s="235" t="s">
        <v>266</v>
      </c>
    </row>
    <row r="104" s="12" customFormat="1">
      <c r="A104" s="12"/>
      <c r="B104" s="224"/>
      <c r="C104" s="225"/>
      <c r="D104" s="226" t="s">
        <v>275</v>
      </c>
      <c r="E104" s="227" t="s">
        <v>1898</v>
      </c>
      <c r="F104" s="228" t="s">
        <v>1899</v>
      </c>
      <c r="G104" s="225"/>
      <c r="H104" s="229">
        <v>37.585999999999999</v>
      </c>
      <c r="I104" s="230"/>
      <c r="J104" s="225"/>
      <c r="K104" s="225"/>
      <c r="L104" s="231"/>
      <c r="M104" s="236"/>
      <c r="N104" s="237"/>
      <c r="O104" s="237"/>
      <c r="P104" s="237"/>
      <c r="Q104" s="237"/>
      <c r="R104" s="237"/>
      <c r="S104" s="237"/>
      <c r="T104" s="238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T104" s="235" t="s">
        <v>275</v>
      </c>
      <c r="AU104" s="235" t="s">
        <v>76</v>
      </c>
      <c r="AV104" s="12" t="s">
        <v>78</v>
      </c>
      <c r="AW104" s="12" t="s">
        <v>31</v>
      </c>
      <c r="AX104" s="12" t="s">
        <v>76</v>
      </c>
      <c r="AY104" s="235" t="s">
        <v>266</v>
      </c>
    </row>
    <row r="105" s="2" customFormat="1" ht="16.5" customHeight="1">
      <c r="A105" s="38"/>
      <c r="B105" s="39"/>
      <c r="C105" s="206" t="s">
        <v>312</v>
      </c>
      <c r="D105" s="206" t="s">
        <v>267</v>
      </c>
      <c r="E105" s="207" t="s">
        <v>1900</v>
      </c>
      <c r="F105" s="208" t="s">
        <v>1901</v>
      </c>
      <c r="G105" s="209" t="s">
        <v>293</v>
      </c>
      <c r="H105" s="210">
        <v>71.620999999999995</v>
      </c>
      <c r="I105" s="211"/>
      <c r="J105" s="212">
        <f>ROUND(I105*H105,2)</f>
        <v>0</v>
      </c>
      <c r="K105" s="208" t="s">
        <v>271</v>
      </c>
      <c r="L105" s="44"/>
      <c r="M105" s="213" t="s">
        <v>19</v>
      </c>
      <c r="N105" s="214" t="s">
        <v>40</v>
      </c>
      <c r="O105" s="84"/>
      <c r="P105" s="215">
        <f>O105*H105</f>
        <v>0</v>
      </c>
      <c r="Q105" s="215">
        <v>0</v>
      </c>
      <c r="R105" s="215">
        <f>Q105*H105</f>
        <v>0</v>
      </c>
      <c r="S105" s="215">
        <v>0</v>
      </c>
      <c r="T105" s="216">
        <f>S105*H105</f>
        <v>0</v>
      </c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R105" s="217" t="s">
        <v>265</v>
      </c>
      <c r="AT105" s="217" t="s">
        <v>267</v>
      </c>
      <c r="AU105" s="217" t="s">
        <v>76</v>
      </c>
      <c r="AY105" s="17" t="s">
        <v>266</v>
      </c>
      <c r="BE105" s="218">
        <f>IF(N105="základní",J105,0)</f>
        <v>0</v>
      </c>
      <c r="BF105" s="218">
        <f>IF(N105="snížená",J105,0)</f>
        <v>0</v>
      </c>
      <c r="BG105" s="218">
        <f>IF(N105="zákl. přenesená",J105,0)</f>
        <v>0</v>
      </c>
      <c r="BH105" s="218">
        <f>IF(N105="sníž. přenesená",J105,0)</f>
        <v>0</v>
      </c>
      <c r="BI105" s="218">
        <f>IF(N105="nulová",J105,0)</f>
        <v>0</v>
      </c>
      <c r="BJ105" s="17" t="s">
        <v>76</v>
      </c>
      <c r="BK105" s="218">
        <f>ROUND(I105*H105,2)</f>
        <v>0</v>
      </c>
      <c r="BL105" s="17" t="s">
        <v>265</v>
      </c>
      <c r="BM105" s="217" t="s">
        <v>1902</v>
      </c>
    </row>
    <row r="106" s="2" customFormat="1">
      <c r="A106" s="38"/>
      <c r="B106" s="39"/>
      <c r="C106" s="40"/>
      <c r="D106" s="219" t="s">
        <v>273</v>
      </c>
      <c r="E106" s="40"/>
      <c r="F106" s="220" t="s">
        <v>1903</v>
      </c>
      <c r="G106" s="40"/>
      <c r="H106" s="40"/>
      <c r="I106" s="221"/>
      <c r="J106" s="40"/>
      <c r="K106" s="40"/>
      <c r="L106" s="44"/>
      <c r="M106" s="222"/>
      <c r="N106" s="223"/>
      <c r="O106" s="84"/>
      <c r="P106" s="84"/>
      <c r="Q106" s="84"/>
      <c r="R106" s="84"/>
      <c r="S106" s="84"/>
      <c r="T106" s="85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T106" s="17" t="s">
        <v>273</v>
      </c>
      <c r="AU106" s="17" t="s">
        <v>76</v>
      </c>
    </row>
    <row r="107" s="13" customFormat="1">
      <c r="A107" s="13"/>
      <c r="B107" s="251"/>
      <c r="C107" s="252"/>
      <c r="D107" s="226" t="s">
        <v>275</v>
      </c>
      <c r="E107" s="253" t="s">
        <v>19</v>
      </c>
      <c r="F107" s="254" t="s">
        <v>1904</v>
      </c>
      <c r="G107" s="252"/>
      <c r="H107" s="253" t="s">
        <v>19</v>
      </c>
      <c r="I107" s="255"/>
      <c r="J107" s="252"/>
      <c r="K107" s="252"/>
      <c r="L107" s="256"/>
      <c r="M107" s="257"/>
      <c r="N107" s="258"/>
      <c r="O107" s="258"/>
      <c r="P107" s="258"/>
      <c r="Q107" s="258"/>
      <c r="R107" s="258"/>
      <c r="S107" s="258"/>
      <c r="T107" s="259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60" t="s">
        <v>275</v>
      </c>
      <c r="AU107" s="260" t="s">
        <v>76</v>
      </c>
      <c r="AV107" s="13" t="s">
        <v>76</v>
      </c>
      <c r="AW107" s="13" t="s">
        <v>31</v>
      </c>
      <c r="AX107" s="13" t="s">
        <v>69</v>
      </c>
      <c r="AY107" s="260" t="s">
        <v>266</v>
      </c>
    </row>
    <row r="108" s="12" customFormat="1">
      <c r="A108" s="12"/>
      <c r="B108" s="224"/>
      <c r="C108" s="225"/>
      <c r="D108" s="226" t="s">
        <v>275</v>
      </c>
      <c r="E108" s="227" t="s">
        <v>317</v>
      </c>
      <c r="F108" s="228" t="s">
        <v>1905</v>
      </c>
      <c r="G108" s="225"/>
      <c r="H108" s="229">
        <v>42.697000000000003</v>
      </c>
      <c r="I108" s="230"/>
      <c r="J108" s="225"/>
      <c r="K108" s="225"/>
      <c r="L108" s="231"/>
      <c r="M108" s="236"/>
      <c r="N108" s="237"/>
      <c r="O108" s="237"/>
      <c r="P108" s="237"/>
      <c r="Q108" s="237"/>
      <c r="R108" s="237"/>
      <c r="S108" s="237"/>
      <c r="T108" s="238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T108" s="235" t="s">
        <v>275</v>
      </c>
      <c r="AU108" s="235" t="s">
        <v>76</v>
      </c>
      <c r="AV108" s="12" t="s">
        <v>78</v>
      </c>
      <c r="AW108" s="12" t="s">
        <v>31</v>
      </c>
      <c r="AX108" s="12" t="s">
        <v>69</v>
      </c>
      <c r="AY108" s="235" t="s">
        <v>266</v>
      </c>
    </row>
    <row r="109" s="12" customFormat="1">
      <c r="A109" s="12"/>
      <c r="B109" s="224"/>
      <c r="C109" s="225"/>
      <c r="D109" s="226" t="s">
        <v>275</v>
      </c>
      <c r="E109" s="227" t="s">
        <v>319</v>
      </c>
      <c r="F109" s="228" t="s">
        <v>1906</v>
      </c>
      <c r="G109" s="225"/>
      <c r="H109" s="229">
        <v>175.15199999999999</v>
      </c>
      <c r="I109" s="230"/>
      <c r="J109" s="225"/>
      <c r="K109" s="225"/>
      <c r="L109" s="231"/>
      <c r="M109" s="236"/>
      <c r="N109" s="237"/>
      <c r="O109" s="237"/>
      <c r="P109" s="237"/>
      <c r="Q109" s="237"/>
      <c r="R109" s="237"/>
      <c r="S109" s="237"/>
      <c r="T109" s="238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T109" s="235" t="s">
        <v>275</v>
      </c>
      <c r="AU109" s="235" t="s">
        <v>76</v>
      </c>
      <c r="AV109" s="12" t="s">
        <v>78</v>
      </c>
      <c r="AW109" s="12" t="s">
        <v>31</v>
      </c>
      <c r="AX109" s="12" t="s">
        <v>69</v>
      </c>
      <c r="AY109" s="235" t="s">
        <v>266</v>
      </c>
    </row>
    <row r="110" s="12" customFormat="1">
      <c r="A110" s="12"/>
      <c r="B110" s="224"/>
      <c r="C110" s="225"/>
      <c r="D110" s="226" t="s">
        <v>275</v>
      </c>
      <c r="E110" s="227" t="s">
        <v>1907</v>
      </c>
      <c r="F110" s="228" t="s">
        <v>1908</v>
      </c>
      <c r="G110" s="225"/>
      <c r="H110" s="229">
        <v>0.56499999999999995</v>
      </c>
      <c r="I110" s="230"/>
      <c r="J110" s="225"/>
      <c r="K110" s="225"/>
      <c r="L110" s="231"/>
      <c r="M110" s="236"/>
      <c r="N110" s="237"/>
      <c r="O110" s="237"/>
      <c r="P110" s="237"/>
      <c r="Q110" s="237"/>
      <c r="R110" s="237"/>
      <c r="S110" s="237"/>
      <c r="T110" s="238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T110" s="235" t="s">
        <v>275</v>
      </c>
      <c r="AU110" s="235" t="s">
        <v>76</v>
      </c>
      <c r="AV110" s="12" t="s">
        <v>78</v>
      </c>
      <c r="AW110" s="12" t="s">
        <v>31</v>
      </c>
      <c r="AX110" s="12" t="s">
        <v>69</v>
      </c>
      <c r="AY110" s="235" t="s">
        <v>266</v>
      </c>
    </row>
    <row r="111" s="12" customFormat="1">
      <c r="A111" s="12"/>
      <c r="B111" s="224"/>
      <c r="C111" s="225"/>
      <c r="D111" s="226" t="s">
        <v>275</v>
      </c>
      <c r="E111" s="227" t="s">
        <v>1909</v>
      </c>
      <c r="F111" s="228" t="s">
        <v>1910</v>
      </c>
      <c r="G111" s="225"/>
      <c r="H111" s="229">
        <v>218.41399999999999</v>
      </c>
      <c r="I111" s="230"/>
      <c r="J111" s="225"/>
      <c r="K111" s="225"/>
      <c r="L111" s="231"/>
      <c r="M111" s="236"/>
      <c r="N111" s="237"/>
      <c r="O111" s="237"/>
      <c r="P111" s="237"/>
      <c r="Q111" s="237"/>
      <c r="R111" s="237"/>
      <c r="S111" s="237"/>
      <c r="T111" s="238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T111" s="235" t="s">
        <v>275</v>
      </c>
      <c r="AU111" s="235" t="s">
        <v>76</v>
      </c>
      <c r="AV111" s="12" t="s">
        <v>78</v>
      </c>
      <c r="AW111" s="12" t="s">
        <v>31</v>
      </c>
      <c r="AX111" s="12" t="s">
        <v>69</v>
      </c>
      <c r="AY111" s="235" t="s">
        <v>266</v>
      </c>
    </row>
    <row r="112" s="12" customFormat="1">
      <c r="A112" s="12"/>
      <c r="B112" s="224"/>
      <c r="C112" s="225"/>
      <c r="D112" s="226" t="s">
        <v>275</v>
      </c>
      <c r="E112" s="227" t="s">
        <v>1911</v>
      </c>
      <c r="F112" s="228" t="s">
        <v>1912</v>
      </c>
      <c r="G112" s="225"/>
      <c r="H112" s="229">
        <v>71.620999999999995</v>
      </c>
      <c r="I112" s="230"/>
      <c r="J112" s="225"/>
      <c r="K112" s="225"/>
      <c r="L112" s="231"/>
      <c r="M112" s="236"/>
      <c r="N112" s="237"/>
      <c r="O112" s="237"/>
      <c r="P112" s="237"/>
      <c r="Q112" s="237"/>
      <c r="R112" s="237"/>
      <c r="S112" s="237"/>
      <c r="T112" s="238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T112" s="235" t="s">
        <v>275</v>
      </c>
      <c r="AU112" s="235" t="s">
        <v>76</v>
      </c>
      <c r="AV112" s="12" t="s">
        <v>78</v>
      </c>
      <c r="AW112" s="12" t="s">
        <v>31</v>
      </c>
      <c r="AX112" s="12" t="s">
        <v>76</v>
      </c>
      <c r="AY112" s="235" t="s">
        <v>266</v>
      </c>
    </row>
    <row r="113" s="2" customFormat="1" ht="24.15" customHeight="1">
      <c r="A113" s="38"/>
      <c r="B113" s="39"/>
      <c r="C113" s="206" t="s">
        <v>265</v>
      </c>
      <c r="D113" s="206" t="s">
        <v>267</v>
      </c>
      <c r="E113" s="207" t="s">
        <v>1913</v>
      </c>
      <c r="F113" s="208" t="s">
        <v>1914</v>
      </c>
      <c r="G113" s="209" t="s">
        <v>293</v>
      </c>
      <c r="H113" s="210">
        <v>37.585999999999999</v>
      </c>
      <c r="I113" s="211"/>
      <c r="J113" s="212">
        <f>ROUND(I113*H113,2)</f>
        <v>0</v>
      </c>
      <c r="K113" s="208" t="s">
        <v>19</v>
      </c>
      <c r="L113" s="44"/>
      <c r="M113" s="213" t="s">
        <v>19</v>
      </c>
      <c r="N113" s="214" t="s">
        <v>40</v>
      </c>
      <c r="O113" s="84"/>
      <c r="P113" s="215">
        <f>O113*H113</f>
        <v>0</v>
      </c>
      <c r="Q113" s="215">
        <v>0</v>
      </c>
      <c r="R113" s="215">
        <f>Q113*H113</f>
        <v>0</v>
      </c>
      <c r="S113" s="215">
        <v>0</v>
      </c>
      <c r="T113" s="216">
        <f>S113*H113</f>
        <v>0</v>
      </c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R113" s="217" t="s">
        <v>265</v>
      </c>
      <c r="AT113" s="217" t="s">
        <v>267</v>
      </c>
      <c r="AU113" s="217" t="s">
        <v>76</v>
      </c>
      <c r="AY113" s="17" t="s">
        <v>266</v>
      </c>
      <c r="BE113" s="218">
        <f>IF(N113="základní",J113,0)</f>
        <v>0</v>
      </c>
      <c r="BF113" s="218">
        <f>IF(N113="snížená",J113,0)</f>
        <v>0</v>
      </c>
      <c r="BG113" s="218">
        <f>IF(N113="zákl. přenesená",J113,0)</f>
        <v>0</v>
      </c>
      <c r="BH113" s="218">
        <f>IF(N113="sníž. přenesená",J113,0)</f>
        <v>0</v>
      </c>
      <c r="BI113" s="218">
        <f>IF(N113="nulová",J113,0)</f>
        <v>0</v>
      </c>
      <c r="BJ113" s="17" t="s">
        <v>76</v>
      </c>
      <c r="BK113" s="218">
        <f>ROUND(I113*H113,2)</f>
        <v>0</v>
      </c>
      <c r="BL113" s="17" t="s">
        <v>265</v>
      </c>
      <c r="BM113" s="217" t="s">
        <v>1915</v>
      </c>
    </row>
    <row r="114" s="12" customFormat="1">
      <c r="A114" s="12"/>
      <c r="B114" s="224"/>
      <c r="C114" s="225"/>
      <c r="D114" s="226" t="s">
        <v>275</v>
      </c>
      <c r="E114" s="227" t="s">
        <v>325</v>
      </c>
      <c r="F114" s="228" t="s">
        <v>1899</v>
      </c>
      <c r="G114" s="225"/>
      <c r="H114" s="229">
        <v>37.585999999999999</v>
      </c>
      <c r="I114" s="230"/>
      <c r="J114" s="225"/>
      <c r="K114" s="225"/>
      <c r="L114" s="231"/>
      <c r="M114" s="236"/>
      <c r="N114" s="237"/>
      <c r="O114" s="237"/>
      <c r="P114" s="237"/>
      <c r="Q114" s="237"/>
      <c r="R114" s="237"/>
      <c r="S114" s="237"/>
      <c r="T114" s="238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T114" s="235" t="s">
        <v>275</v>
      </c>
      <c r="AU114" s="235" t="s">
        <v>76</v>
      </c>
      <c r="AV114" s="12" t="s">
        <v>78</v>
      </c>
      <c r="AW114" s="12" t="s">
        <v>31</v>
      </c>
      <c r="AX114" s="12" t="s">
        <v>76</v>
      </c>
      <c r="AY114" s="235" t="s">
        <v>266</v>
      </c>
    </row>
    <row r="115" s="2" customFormat="1" ht="16.5" customHeight="1">
      <c r="A115" s="38"/>
      <c r="B115" s="39"/>
      <c r="C115" s="206" t="s">
        <v>329</v>
      </c>
      <c r="D115" s="206" t="s">
        <v>267</v>
      </c>
      <c r="E115" s="207" t="s">
        <v>1916</v>
      </c>
      <c r="F115" s="208" t="s">
        <v>1917</v>
      </c>
      <c r="G115" s="209" t="s">
        <v>293</v>
      </c>
      <c r="H115" s="210">
        <v>71.620999999999995</v>
      </c>
      <c r="I115" s="211"/>
      <c r="J115" s="212">
        <f>ROUND(I115*H115,2)</f>
        <v>0</v>
      </c>
      <c r="K115" s="208" t="s">
        <v>271</v>
      </c>
      <c r="L115" s="44"/>
      <c r="M115" s="213" t="s">
        <v>19</v>
      </c>
      <c r="N115" s="214" t="s">
        <v>40</v>
      </c>
      <c r="O115" s="84"/>
      <c r="P115" s="215">
        <f>O115*H115</f>
        <v>0</v>
      </c>
      <c r="Q115" s="215">
        <v>0</v>
      </c>
      <c r="R115" s="215">
        <f>Q115*H115</f>
        <v>0</v>
      </c>
      <c r="S115" s="215">
        <v>0</v>
      </c>
      <c r="T115" s="216">
        <f>S115*H115</f>
        <v>0</v>
      </c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R115" s="217" t="s">
        <v>265</v>
      </c>
      <c r="AT115" s="217" t="s">
        <v>267</v>
      </c>
      <c r="AU115" s="217" t="s">
        <v>76</v>
      </c>
      <c r="AY115" s="17" t="s">
        <v>266</v>
      </c>
      <c r="BE115" s="218">
        <f>IF(N115="základní",J115,0)</f>
        <v>0</v>
      </c>
      <c r="BF115" s="218">
        <f>IF(N115="snížená",J115,0)</f>
        <v>0</v>
      </c>
      <c r="BG115" s="218">
        <f>IF(N115="zákl. přenesená",J115,0)</f>
        <v>0</v>
      </c>
      <c r="BH115" s="218">
        <f>IF(N115="sníž. přenesená",J115,0)</f>
        <v>0</v>
      </c>
      <c r="BI115" s="218">
        <f>IF(N115="nulová",J115,0)</f>
        <v>0</v>
      </c>
      <c r="BJ115" s="17" t="s">
        <v>76</v>
      </c>
      <c r="BK115" s="218">
        <f>ROUND(I115*H115,2)</f>
        <v>0</v>
      </c>
      <c r="BL115" s="17" t="s">
        <v>265</v>
      </c>
      <c r="BM115" s="217" t="s">
        <v>1918</v>
      </c>
    </row>
    <row r="116" s="2" customFormat="1">
      <c r="A116" s="38"/>
      <c r="B116" s="39"/>
      <c r="C116" s="40"/>
      <c r="D116" s="219" t="s">
        <v>273</v>
      </c>
      <c r="E116" s="40"/>
      <c r="F116" s="220" t="s">
        <v>1919</v>
      </c>
      <c r="G116" s="40"/>
      <c r="H116" s="40"/>
      <c r="I116" s="221"/>
      <c r="J116" s="40"/>
      <c r="K116" s="40"/>
      <c r="L116" s="44"/>
      <c r="M116" s="222"/>
      <c r="N116" s="223"/>
      <c r="O116" s="84"/>
      <c r="P116" s="84"/>
      <c r="Q116" s="84"/>
      <c r="R116" s="84"/>
      <c r="S116" s="84"/>
      <c r="T116" s="85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T116" s="17" t="s">
        <v>273</v>
      </c>
      <c r="AU116" s="17" t="s">
        <v>76</v>
      </c>
    </row>
    <row r="117" s="12" customFormat="1">
      <c r="A117" s="12"/>
      <c r="B117" s="224"/>
      <c r="C117" s="225"/>
      <c r="D117" s="226" t="s">
        <v>275</v>
      </c>
      <c r="E117" s="227" t="s">
        <v>334</v>
      </c>
      <c r="F117" s="228" t="s">
        <v>1912</v>
      </c>
      <c r="G117" s="225"/>
      <c r="H117" s="229">
        <v>71.620999999999995</v>
      </c>
      <c r="I117" s="230"/>
      <c r="J117" s="225"/>
      <c r="K117" s="225"/>
      <c r="L117" s="231"/>
      <c r="M117" s="236"/>
      <c r="N117" s="237"/>
      <c r="O117" s="237"/>
      <c r="P117" s="237"/>
      <c r="Q117" s="237"/>
      <c r="R117" s="237"/>
      <c r="S117" s="237"/>
      <c r="T117" s="238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T117" s="235" t="s">
        <v>275</v>
      </c>
      <c r="AU117" s="235" t="s">
        <v>76</v>
      </c>
      <c r="AV117" s="12" t="s">
        <v>78</v>
      </c>
      <c r="AW117" s="12" t="s">
        <v>31</v>
      </c>
      <c r="AX117" s="12" t="s">
        <v>76</v>
      </c>
      <c r="AY117" s="235" t="s">
        <v>266</v>
      </c>
    </row>
    <row r="118" s="2" customFormat="1" ht="16.5" customHeight="1">
      <c r="A118" s="38"/>
      <c r="B118" s="39"/>
      <c r="C118" s="206" t="s">
        <v>338</v>
      </c>
      <c r="D118" s="206" t="s">
        <v>267</v>
      </c>
      <c r="E118" s="207" t="s">
        <v>1920</v>
      </c>
      <c r="F118" s="208" t="s">
        <v>1921</v>
      </c>
      <c r="G118" s="209" t="s">
        <v>391</v>
      </c>
      <c r="H118" s="210">
        <v>37.332000000000001</v>
      </c>
      <c r="I118" s="211"/>
      <c r="J118" s="212">
        <f>ROUND(I118*H118,2)</f>
        <v>0</v>
      </c>
      <c r="K118" s="208" t="s">
        <v>271</v>
      </c>
      <c r="L118" s="44"/>
      <c r="M118" s="213" t="s">
        <v>19</v>
      </c>
      <c r="N118" s="214" t="s">
        <v>40</v>
      </c>
      <c r="O118" s="84"/>
      <c r="P118" s="215">
        <f>O118*H118</f>
        <v>0</v>
      </c>
      <c r="Q118" s="215">
        <v>0.00069999999999999999</v>
      </c>
      <c r="R118" s="215">
        <f>Q118*H118</f>
        <v>0.0261324</v>
      </c>
      <c r="S118" s="215">
        <v>0</v>
      </c>
      <c r="T118" s="216">
        <f>S118*H118</f>
        <v>0</v>
      </c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R118" s="217" t="s">
        <v>265</v>
      </c>
      <c r="AT118" s="217" t="s">
        <v>267</v>
      </c>
      <c r="AU118" s="217" t="s">
        <v>76</v>
      </c>
      <c r="AY118" s="17" t="s">
        <v>266</v>
      </c>
      <c r="BE118" s="218">
        <f>IF(N118="základní",J118,0)</f>
        <v>0</v>
      </c>
      <c r="BF118" s="218">
        <f>IF(N118="snížená",J118,0)</f>
        <v>0</v>
      </c>
      <c r="BG118" s="218">
        <f>IF(N118="zákl. přenesená",J118,0)</f>
        <v>0</v>
      </c>
      <c r="BH118" s="218">
        <f>IF(N118="sníž. přenesená",J118,0)</f>
        <v>0</v>
      </c>
      <c r="BI118" s="218">
        <f>IF(N118="nulová",J118,0)</f>
        <v>0</v>
      </c>
      <c r="BJ118" s="17" t="s">
        <v>76</v>
      </c>
      <c r="BK118" s="218">
        <f>ROUND(I118*H118,2)</f>
        <v>0</v>
      </c>
      <c r="BL118" s="17" t="s">
        <v>265</v>
      </c>
      <c r="BM118" s="217" t="s">
        <v>1922</v>
      </c>
    </row>
    <row r="119" s="2" customFormat="1">
      <c r="A119" s="38"/>
      <c r="B119" s="39"/>
      <c r="C119" s="40"/>
      <c r="D119" s="219" t="s">
        <v>273</v>
      </c>
      <c r="E119" s="40"/>
      <c r="F119" s="220" t="s">
        <v>1923</v>
      </c>
      <c r="G119" s="40"/>
      <c r="H119" s="40"/>
      <c r="I119" s="221"/>
      <c r="J119" s="40"/>
      <c r="K119" s="40"/>
      <c r="L119" s="44"/>
      <c r="M119" s="222"/>
      <c r="N119" s="223"/>
      <c r="O119" s="84"/>
      <c r="P119" s="84"/>
      <c r="Q119" s="84"/>
      <c r="R119" s="84"/>
      <c r="S119" s="84"/>
      <c r="T119" s="85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T119" s="17" t="s">
        <v>273</v>
      </c>
      <c r="AU119" s="17" t="s">
        <v>76</v>
      </c>
    </row>
    <row r="120" s="12" customFormat="1">
      <c r="A120" s="12"/>
      <c r="B120" s="224"/>
      <c r="C120" s="225"/>
      <c r="D120" s="226" t="s">
        <v>275</v>
      </c>
      <c r="E120" s="227" t="s">
        <v>1689</v>
      </c>
      <c r="F120" s="228" t="s">
        <v>1924</v>
      </c>
      <c r="G120" s="225"/>
      <c r="H120" s="229">
        <v>37.332000000000001</v>
      </c>
      <c r="I120" s="230"/>
      <c r="J120" s="225"/>
      <c r="K120" s="225"/>
      <c r="L120" s="231"/>
      <c r="M120" s="236"/>
      <c r="N120" s="237"/>
      <c r="O120" s="237"/>
      <c r="P120" s="237"/>
      <c r="Q120" s="237"/>
      <c r="R120" s="237"/>
      <c r="S120" s="237"/>
      <c r="T120" s="238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T120" s="235" t="s">
        <v>275</v>
      </c>
      <c r="AU120" s="235" t="s">
        <v>76</v>
      </c>
      <c r="AV120" s="12" t="s">
        <v>78</v>
      </c>
      <c r="AW120" s="12" t="s">
        <v>31</v>
      </c>
      <c r="AX120" s="12" t="s">
        <v>76</v>
      </c>
      <c r="AY120" s="235" t="s">
        <v>266</v>
      </c>
    </row>
    <row r="121" s="2" customFormat="1" ht="24.15" customHeight="1">
      <c r="A121" s="38"/>
      <c r="B121" s="39"/>
      <c r="C121" s="206" t="s">
        <v>345</v>
      </c>
      <c r="D121" s="206" t="s">
        <v>267</v>
      </c>
      <c r="E121" s="207" t="s">
        <v>1925</v>
      </c>
      <c r="F121" s="208" t="s">
        <v>1926</v>
      </c>
      <c r="G121" s="209" t="s">
        <v>391</v>
      </c>
      <c r="H121" s="210">
        <v>37.332000000000001</v>
      </c>
      <c r="I121" s="211"/>
      <c r="J121" s="212">
        <f>ROUND(I121*H121,2)</f>
        <v>0</v>
      </c>
      <c r="K121" s="208" t="s">
        <v>271</v>
      </c>
      <c r="L121" s="44"/>
      <c r="M121" s="213" t="s">
        <v>19</v>
      </c>
      <c r="N121" s="214" t="s">
        <v>40</v>
      </c>
      <c r="O121" s="84"/>
      <c r="P121" s="215">
        <f>O121*H121</f>
        <v>0</v>
      </c>
      <c r="Q121" s="215">
        <v>0</v>
      </c>
      <c r="R121" s="215">
        <f>Q121*H121</f>
        <v>0</v>
      </c>
      <c r="S121" s="215">
        <v>0</v>
      </c>
      <c r="T121" s="216">
        <f>S121*H121</f>
        <v>0</v>
      </c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R121" s="217" t="s">
        <v>265</v>
      </c>
      <c r="AT121" s="217" t="s">
        <v>267</v>
      </c>
      <c r="AU121" s="217" t="s">
        <v>76</v>
      </c>
      <c r="AY121" s="17" t="s">
        <v>266</v>
      </c>
      <c r="BE121" s="218">
        <f>IF(N121="základní",J121,0)</f>
        <v>0</v>
      </c>
      <c r="BF121" s="218">
        <f>IF(N121="snížená",J121,0)</f>
        <v>0</v>
      </c>
      <c r="BG121" s="218">
        <f>IF(N121="zákl. přenesená",J121,0)</f>
        <v>0</v>
      </c>
      <c r="BH121" s="218">
        <f>IF(N121="sníž. přenesená",J121,0)</f>
        <v>0</v>
      </c>
      <c r="BI121" s="218">
        <f>IF(N121="nulová",J121,0)</f>
        <v>0</v>
      </c>
      <c r="BJ121" s="17" t="s">
        <v>76</v>
      </c>
      <c r="BK121" s="218">
        <f>ROUND(I121*H121,2)</f>
        <v>0</v>
      </c>
      <c r="BL121" s="17" t="s">
        <v>265</v>
      </c>
      <c r="BM121" s="217" t="s">
        <v>1927</v>
      </c>
    </row>
    <row r="122" s="2" customFormat="1">
      <c r="A122" s="38"/>
      <c r="B122" s="39"/>
      <c r="C122" s="40"/>
      <c r="D122" s="219" t="s">
        <v>273</v>
      </c>
      <c r="E122" s="40"/>
      <c r="F122" s="220" t="s">
        <v>1928</v>
      </c>
      <c r="G122" s="40"/>
      <c r="H122" s="40"/>
      <c r="I122" s="221"/>
      <c r="J122" s="40"/>
      <c r="K122" s="40"/>
      <c r="L122" s="44"/>
      <c r="M122" s="222"/>
      <c r="N122" s="223"/>
      <c r="O122" s="84"/>
      <c r="P122" s="84"/>
      <c r="Q122" s="84"/>
      <c r="R122" s="84"/>
      <c r="S122" s="84"/>
      <c r="T122" s="85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T122" s="17" t="s">
        <v>273</v>
      </c>
      <c r="AU122" s="17" t="s">
        <v>76</v>
      </c>
    </row>
    <row r="123" s="2" customFormat="1" ht="21.75" customHeight="1">
      <c r="A123" s="38"/>
      <c r="B123" s="39"/>
      <c r="C123" s="206" t="s">
        <v>303</v>
      </c>
      <c r="D123" s="206" t="s">
        <v>267</v>
      </c>
      <c r="E123" s="207" t="s">
        <v>1929</v>
      </c>
      <c r="F123" s="208" t="s">
        <v>1930</v>
      </c>
      <c r="G123" s="209" t="s">
        <v>293</v>
      </c>
      <c r="H123" s="210">
        <v>42.697000000000003</v>
      </c>
      <c r="I123" s="211"/>
      <c r="J123" s="212">
        <f>ROUND(I123*H123,2)</f>
        <v>0</v>
      </c>
      <c r="K123" s="208" t="s">
        <v>271</v>
      </c>
      <c r="L123" s="44"/>
      <c r="M123" s="213" t="s">
        <v>19</v>
      </c>
      <c r="N123" s="214" t="s">
        <v>40</v>
      </c>
      <c r="O123" s="84"/>
      <c r="P123" s="215">
        <f>O123*H123</f>
        <v>0</v>
      </c>
      <c r="Q123" s="215">
        <v>0.00046000000000000001</v>
      </c>
      <c r="R123" s="215">
        <f>Q123*H123</f>
        <v>0.019640620000000001</v>
      </c>
      <c r="S123" s="215">
        <v>0</v>
      </c>
      <c r="T123" s="216">
        <f>S123*H123</f>
        <v>0</v>
      </c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R123" s="217" t="s">
        <v>265</v>
      </c>
      <c r="AT123" s="217" t="s">
        <v>267</v>
      </c>
      <c r="AU123" s="217" t="s">
        <v>76</v>
      </c>
      <c r="AY123" s="17" t="s">
        <v>266</v>
      </c>
      <c r="BE123" s="218">
        <f>IF(N123="základní",J123,0)</f>
        <v>0</v>
      </c>
      <c r="BF123" s="218">
        <f>IF(N123="snížená",J123,0)</f>
        <v>0</v>
      </c>
      <c r="BG123" s="218">
        <f>IF(N123="zákl. přenesená",J123,0)</f>
        <v>0</v>
      </c>
      <c r="BH123" s="218">
        <f>IF(N123="sníž. přenesená",J123,0)</f>
        <v>0</v>
      </c>
      <c r="BI123" s="218">
        <f>IF(N123="nulová",J123,0)</f>
        <v>0</v>
      </c>
      <c r="BJ123" s="17" t="s">
        <v>76</v>
      </c>
      <c r="BK123" s="218">
        <f>ROUND(I123*H123,2)</f>
        <v>0</v>
      </c>
      <c r="BL123" s="17" t="s">
        <v>265</v>
      </c>
      <c r="BM123" s="217" t="s">
        <v>1931</v>
      </c>
    </row>
    <row r="124" s="2" customFormat="1">
      <c r="A124" s="38"/>
      <c r="B124" s="39"/>
      <c r="C124" s="40"/>
      <c r="D124" s="219" t="s">
        <v>273</v>
      </c>
      <c r="E124" s="40"/>
      <c r="F124" s="220" t="s">
        <v>1932</v>
      </c>
      <c r="G124" s="40"/>
      <c r="H124" s="40"/>
      <c r="I124" s="221"/>
      <c r="J124" s="40"/>
      <c r="K124" s="40"/>
      <c r="L124" s="44"/>
      <c r="M124" s="222"/>
      <c r="N124" s="223"/>
      <c r="O124" s="84"/>
      <c r="P124" s="84"/>
      <c r="Q124" s="84"/>
      <c r="R124" s="84"/>
      <c r="S124" s="84"/>
      <c r="T124" s="85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T124" s="17" t="s">
        <v>273</v>
      </c>
      <c r="AU124" s="17" t="s">
        <v>76</v>
      </c>
    </row>
    <row r="125" s="12" customFormat="1">
      <c r="A125" s="12"/>
      <c r="B125" s="224"/>
      <c r="C125" s="225"/>
      <c r="D125" s="226" t="s">
        <v>275</v>
      </c>
      <c r="E125" s="227" t="s">
        <v>1933</v>
      </c>
      <c r="F125" s="228" t="s">
        <v>1905</v>
      </c>
      <c r="G125" s="225"/>
      <c r="H125" s="229">
        <v>42.697000000000003</v>
      </c>
      <c r="I125" s="230"/>
      <c r="J125" s="225"/>
      <c r="K125" s="225"/>
      <c r="L125" s="231"/>
      <c r="M125" s="236"/>
      <c r="N125" s="237"/>
      <c r="O125" s="237"/>
      <c r="P125" s="237"/>
      <c r="Q125" s="237"/>
      <c r="R125" s="237"/>
      <c r="S125" s="237"/>
      <c r="T125" s="238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T125" s="235" t="s">
        <v>275</v>
      </c>
      <c r="AU125" s="235" t="s">
        <v>76</v>
      </c>
      <c r="AV125" s="12" t="s">
        <v>78</v>
      </c>
      <c r="AW125" s="12" t="s">
        <v>31</v>
      </c>
      <c r="AX125" s="12" t="s">
        <v>76</v>
      </c>
      <c r="AY125" s="235" t="s">
        <v>266</v>
      </c>
    </row>
    <row r="126" s="2" customFormat="1" ht="24.15" customHeight="1">
      <c r="A126" s="38"/>
      <c r="B126" s="39"/>
      <c r="C126" s="206" t="s">
        <v>310</v>
      </c>
      <c r="D126" s="206" t="s">
        <v>267</v>
      </c>
      <c r="E126" s="207" t="s">
        <v>1934</v>
      </c>
      <c r="F126" s="208" t="s">
        <v>1935</v>
      </c>
      <c r="G126" s="209" t="s">
        <v>293</v>
      </c>
      <c r="H126" s="210">
        <v>42.697000000000003</v>
      </c>
      <c r="I126" s="211"/>
      <c r="J126" s="212">
        <f>ROUND(I126*H126,2)</f>
        <v>0</v>
      </c>
      <c r="K126" s="208" t="s">
        <v>271</v>
      </c>
      <c r="L126" s="44"/>
      <c r="M126" s="213" t="s">
        <v>19</v>
      </c>
      <c r="N126" s="214" t="s">
        <v>40</v>
      </c>
      <c r="O126" s="84"/>
      <c r="P126" s="215">
        <f>O126*H126</f>
        <v>0</v>
      </c>
      <c r="Q126" s="215">
        <v>0</v>
      </c>
      <c r="R126" s="215">
        <f>Q126*H126</f>
        <v>0</v>
      </c>
      <c r="S126" s="215">
        <v>0</v>
      </c>
      <c r="T126" s="216">
        <f>S126*H126</f>
        <v>0</v>
      </c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R126" s="217" t="s">
        <v>265</v>
      </c>
      <c r="AT126" s="217" t="s">
        <v>267</v>
      </c>
      <c r="AU126" s="217" t="s">
        <v>76</v>
      </c>
      <c r="AY126" s="17" t="s">
        <v>266</v>
      </c>
      <c r="BE126" s="218">
        <f>IF(N126="základní",J126,0)</f>
        <v>0</v>
      </c>
      <c r="BF126" s="218">
        <f>IF(N126="snížená",J126,0)</f>
        <v>0</v>
      </c>
      <c r="BG126" s="218">
        <f>IF(N126="zákl. přenesená",J126,0)</f>
        <v>0</v>
      </c>
      <c r="BH126" s="218">
        <f>IF(N126="sníž. přenesená",J126,0)</f>
        <v>0</v>
      </c>
      <c r="BI126" s="218">
        <f>IF(N126="nulová",J126,0)</f>
        <v>0</v>
      </c>
      <c r="BJ126" s="17" t="s">
        <v>76</v>
      </c>
      <c r="BK126" s="218">
        <f>ROUND(I126*H126,2)</f>
        <v>0</v>
      </c>
      <c r="BL126" s="17" t="s">
        <v>265</v>
      </c>
      <c r="BM126" s="217" t="s">
        <v>1936</v>
      </c>
    </row>
    <row r="127" s="2" customFormat="1">
      <c r="A127" s="38"/>
      <c r="B127" s="39"/>
      <c r="C127" s="40"/>
      <c r="D127" s="219" t="s">
        <v>273</v>
      </c>
      <c r="E127" s="40"/>
      <c r="F127" s="220" t="s">
        <v>1937</v>
      </c>
      <c r="G127" s="40"/>
      <c r="H127" s="40"/>
      <c r="I127" s="221"/>
      <c r="J127" s="40"/>
      <c r="K127" s="40"/>
      <c r="L127" s="44"/>
      <c r="M127" s="222"/>
      <c r="N127" s="223"/>
      <c r="O127" s="84"/>
      <c r="P127" s="84"/>
      <c r="Q127" s="84"/>
      <c r="R127" s="84"/>
      <c r="S127" s="84"/>
      <c r="T127" s="85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T127" s="17" t="s">
        <v>273</v>
      </c>
      <c r="AU127" s="17" t="s">
        <v>76</v>
      </c>
    </row>
    <row r="128" s="2" customFormat="1" ht="16.5" customHeight="1">
      <c r="A128" s="38"/>
      <c r="B128" s="39"/>
      <c r="C128" s="206" t="s">
        <v>362</v>
      </c>
      <c r="D128" s="206" t="s">
        <v>267</v>
      </c>
      <c r="E128" s="207" t="s">
        <v>1938</v>
      </c>
      <c r="F128" s="208" t="s">
        <v>1939</v>
      </c>
      <c r="G128" s="209" t="s">
        <v>391</v>
      </c>
      <c r="H128" s="210">
        <v>142.43199999999999</v>
      </c>
      <c r="I128" s="211"/>
      <c r="J128" s="212">
        <f>ROUND(I128*H128,2)</f>
        <v>0</v>
      </c>
      <c r="K128" s="208" t="s">
        <v>271</v>
      </c>
      <c r="L128" s="44"/>
      <c r="M128" s="213" t="s">
        <v>19</v>
      </c>
      <c r="N128" s="214" t="s">
        <v>40</v>
      </c>
      <c r="O128" s="84"/>
      <c r="P128" s="215">
        <f>O128*H128</f>
        <v>0</v>
      </c>
      <c r="Q128" s="215">
        <v>0.0044400000000000004</v>
      </c>
      <c r="R128" s="215">
        <f>Q128*H128</f>
        <v>0.63239807999999997</v>
      </c>
      <c r="S128" s="215">
        <v>0</v>
      </c>
      <c r="T128" s="216">
        <f>S128*H128</f>
        <v>0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R128" s="217" t="s">
        <v>265</v>
      </c>
      <c r="AT128" s="217" t="s">
        <v>267</v>
      </c>
      <c r="AU128" s="217" t="s">
        <v>76</v>
      </c>
      <c r="AY128" s="17" t="s">
        <v>266</v>
      </c>
      <c r="BE128" s="218">
        <f>IF(N128="základní",J128,0)</f>
        <v>0</v>
      </c>
      <c r="BF128" s="218">
        <f>IF(N128="snížená",J128,0)</f>
        <v>0</v>
      </c>
      <c r="BG128" s="218">
        <f>IF(N128="zákl. přenesená",J128,0)</f>
        <v>0</v>
      </c>
      <c r="BH128" s="218">
        <f>IF(N128="sníž. přenesená",J128,0)</f>
        <v>0</v>
      </c>
      <c r="BI128" s="218">
        <f>IF(N128="nulová",J128,0)</f>
        <v>0</v>
      </c>
      <c r="BJ128" s="17" t="s">
        <v>76</v>
      </c>
      <c r="BK128" s="218">
        <f>ROUND(I128*H128,2)</f>
        <v>0</v>
      </c>
      <c r="BL128" s="17" t="s">
        <v>265</v>
      </c>
      <c r="BM128" s="217" t="s">
        <v>1940</v>
      </c>
    </row>
    <row r="129" s="2" customFormat="1">
      <c r="A129" s="38"/>
      <c r="B129" s="39"/>
      <c r="C129" s="40"/>
      <c r="D129" s="219" t="s">
        <v>273</v>
      </c>
      <c r="E129" s="40"/>
      <c r="F129" s="220" t="s">
        <v>1941</v>
      </c>
      <c r="G129" s="40"/>
      <c r="H129" s="40"/>
      <c r="I129" s="221"/>
      <c r="J129" s="40"/>
      <c r="K129" s="40"/>
      <c r="L129" s="44"/>
      <c r="M129" s="222"/>
      <c r="N129" s="223"/>
      <c r="O129" s="84"/>
      <c r="P129" s="84"/>
      <c r="Q129" s="84"/>
      <c r="R129" s="84"/>
      <c r="S129" s="84"/>
      <c r="T129" s="85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T129" s="17" t="s">
        <v>273</v>
      </c>
      <c r="AU129" s="17" t="s">
        <v>76</v>
      </c>
    </row>
    <row r="130" s="12" customFormat="1">
      <c r="A130" s="12"/>
      <c r="B130" s="224"/>
      <c r="C130" s="225"/>
      <c r="D130" s="226" t="s">
        <v>275</v>
      </c>
      <c r="E130" s="227" t="s">
        <v>1574</v>
      </c>
      <c r="F130" s="228" t="s">
        <v>1942</v>
      </c>
      <c r="G130" s="225"/>
      <c r="H130" s="229">
        <v>142.43199999999999</v>
      </c>
      <c r="I130" s="230"/>
      <c r="J130" s="225"/>
      <c r="K130" s="225"/>
      <c r="L130" s="231"/>
      <c r="M130" s="236"/>
      <c r="N130" s="237"/>
      <c r="O130" s="237"/>
      <c r="P130" s="237"/>
      <c r="Q130" s="237"/>
      <c r="R130" s="237"/>
      <c r="S130" s="237"/>
      <c r="T130" s="238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T130" s="235" t="s">
        <v>275</v>
      </c>
      <c r="AU130" s="235" t="s">
        <v>76</v>
      </c>
      <c r="AV130" s="12" t="s">
        <v>78</v>
      </c>
      <c r="AW130" s="12" t="s">
        <v>31</v>
      </c>
      <c r="AX130" s="12" t="s">
        <v>76</v>
      </c>
      <c r="AY130" s="235" t="s">
        <v>266</v>
      </c>
    </row>
    <row r="131" s="2" customFormat="1" ht="24.15" customHeight="1">
      <c r="A131" s="38"/>
      <c r="B131" s="39"/>
      <c r="C131" s="206" t="s">
        <v>367</v>
      </c>
      <c r="D131" s="206" t="s">
        <v>267</v>
      </c>
      <c r="E131" s="207" t="s">
        <v>1943</v>
      </c>
      <c r="F131" s="208" t="s">
        <v>1944</v>
      </c>
      <c r="G131" s="209" t="s">
        <v>391</v>
      </c>
      <c r="H131" s="210">
        <v>142.43199999999999</v>
      </c>
      <c r="I131" s="211"/>
      <c r="J131" s="212">
        <f>ROUND(I131*H131,2)</f>
        <v>0</v>
      </c>
      <c r="K131" s="208" t="s">
        <v>271</v>
      </c>
      <c r="L131" s="44"/>
      <c r="M131" s="213" t="s">
        <v>19</v>
      </c>
      <c r="N131" s="214" t="s">
        <v>40</v>
      </c>
      <c r="O131" s="84"/>
      <c r="P131" s="215">
        <f>O131*H131</f>
        <v>0</v>
      </c>
      <c r="Q131" s="215">
        <v>0</v>
      </c>
      <c r="R131" s="215">
        <f>Q131*H131</f>
        <v>0</v>
      </c>
      <c r="S131" s="215">
        <v>0</v>
      </c>
      <c r="T131" s="216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217" t="s">
        <v>265</v>
      </c>
      <c r="AT131" s="217" t="s">
        <v>267</v>
      </c>
      <c r="AU131" s="217" t="s">
        <v>76</v>
      </c>
      <c r="AY131" s="17" t="s">
        <v>266</v>
      </c>
      <c r="BE131" s="218">
        <f>IF(N131="základní",J131,0)</f>
        <v>0</v>
      </c>
      <c r="BF131" s="218">
        <f>IF(N131="snížená",J131,0)</f>
        <v>0</v>
      </c>
      <c r="BG131" s="218">
        <f>IF(N131="zákl. přenesená",J131,0)</f>
        <v>0</v>
      </c>
      <c r="BH131" s="218">
        <f>IF(N131="sníž. přenesená",J131,0)</f>
        <v>0</v>
      </c>
      <c r="BI131" s="218">
        <f>IF(N131="nulová",J131,0)</f>
        <v>0</v>
      </c>
      <c r="BJ131" s="17" t="s">
        <v>76</v>
      </c>
      <c r="BK131" s="218">
        <f>ROUND(I131*H131,2)</f>
        <v>0</v>
      </c>
      <c r="BL131" s="17" t="s">
        <v>265</v>
      </c>
      <c r="BM131" s="217" t="s">
        <v>1945</v>
      </c>
    </row>
    <row r="132" s="2" customFormat="1">
      <c r="A132" s="38"/>
      <c r="B132" s="39"/>
      <c r="C132" s="40"/>
      <c r="D132" s="219" t="s">
        <v>273</v>
      </c>
      <c r="E132" s="40"/>
      <c r="F132" s="220" t="s">
        <v>1946</v>
      </c>
      <c r="G132" s="40"/>
      <c r="H132" s="40"/>
      <c r="I132" s="221"/>
      <c r="J132" s="40"/>
      <c r="K132" s="40"/>
      <c r="L132" s="44"/>
      <c r="M132" s="222"/>
      <c r="N132" s="223"/>
      <c r="O132" s="84"/>
      <c r="P132" s="84"/>
      <c r="Q132" s="84"/>
      <c r="R132" s="84"/>
      <c r="S132" s="84"/>
      <c r="T132" s="85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T132" s="17" t="s">
        <v>273</v>
      </c>
      <c r="AU132" s="17" t="s">
        <v>76</v>
      </c>
    </row>
    <row r="133" s="2" customFormat="1" ht="24.15" customHeight="1">
      <c r="A133" s="38"/>
      <c r="B133" s="39"/>
      <c r="C133" s="206" t="s">
        <v>376</v>
      </c>
      <c r="D133" s="206" t="s">
        <v>267</v>
      </c>
      <c r="E133" s="207" t="s">
        <v>1947</v>
      </c>
      <c r="F133" s="208" t="s">
        <v>1948</v>
      </c>
      <c r="G133" s="209" t="s">
        <v>293</v>
      </c>
      <c r="H133" s="210">
        <v>175.15199999999999</v>
      </c>
      <c r="I133" s="211"/>
      <c r="J133" s="212">
        <f>ROUND(I133*H133,2)</f>
        <v>0</v>
      </c>
      <c r="K133" s="208" t="s">
        <v>19</v>
      </c>
      <c r="L133" s="44"/>
      <c r="M133" s="213" t="s">
        <v>19</v>
      </c>
      <c r="N133" s="214" t="s">
        <v>40</v>
      </c>
      <c r="O133" s="84"/>
      <c r="P133" s="215">
        <f>O133*H133</f>
        <v>0</v>
      </c>
      <c r="Q133" s="215">
        <v>0.0027499999999999998</v>
      </c>
      <c r="R133" s="215">
        <f>Q133*H133</f>
        <v>0.48166799999999993</v>
      </c>
      <c r="S133" s="215">
        <v>0</v>
      </c>
      <c r="T133" s="216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217" t="s">
        <v>265</v>
      </c>
      <c r="AT133" s="217" t="s">
        <v>267</v>
      </c>
      <c r="AU133" s="217" t="s">
        <v>76</v>
      </c>
      <c r="AY133" s="17" t="s">
        <v>266</v>
      </c>
      <c r="BE133" s="218">
        <f>IF(N133="základní",J133,0)</f>
        <v>0</v>
      </c>
      <c r="BF133" s="218">
        <f>IF(N133="snížená",J133,0)</f>
        <v>0</v>
      </c>
      <c r="BG133" s="218">
        <f>IF(N133="zákl. přenesená",J133,0)</f>
        <v>0</v>
      </c>
      <c r="BH133" s="218">
        <f>IF(N133="sníž. přenesená",J133,0)</f>
        <v>0</v>
      </c>
      <c r="BI133" s="218">
        <f>IF(N133="nulová",J133,0)</f>
        <v>0</v>
      </c>
      <c r="BJ133" s="17" t="s">
        <v>76</v>
      </c>
      <c r="BK133" s="218">
        <f>ROUND(I133*H133,2)</f>
        <v>0</v>
      </c>
      <c r="BL133" s="17" t="s">
        <v>265</v>
      </c>
      <c r="BM133" s="217" t="s">
        <v>1949</v>
      </c>
    </row>
    <row r="134" s="12" customFormat="1">
      <c r="A134" s="12"/>
      <c r="B134" s="224"/>
      <c r="C134" s="225"/>
      <c r="D134" s="226" t="s">
        <v>275</v>
      </c>
      <c r="E134" s="227" t="s">
        <v>381</v>
      </c>
      <c r="F134" s="228" t="s">
        <v>1906</v>
      </c>
      <c r="G134" s="225"/>
      <c r="H134" s="229">
        <v>175.15199999999999</v>
      </c>
      <c r="I134" s="230"/>
      <c r="J134" s="225"/>
      <c r="K134" s="225"/>
      <c r="L134" s="231"/>
      <c r="M134" s="236"/>
      <c r="N134" s="237"/>
      <c r="O134" s="237"/>
      <c r="P134" s="237"/>
      <c r="Q134" s="237"/>
      <c r="R134" s="237"/>
      <c r="S134" s="237"/>
      <c r="T134" s="238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T134" s="235" t="s">
        <v>275</v>
      </c>
      <c r="AU134" s="235" t="s">
        <v>76</v>
      </c>
      <c r="AV134" s="12" t="s">
        <v>78</v>
      </c>
      <c r="AW134" s="12" t="s">
        <v>31</v>
      </c>
      <c r="AX134" s="12" t="s">
        <v>76</v>
      </c>
      <c r="AY134" s="235" t="s">
        <v>266</v>
      </c>
    </row>
    <row r="135" s="2" customFormat="1" ht="24.15" customHeight="1">
      <c r="A135" s="38"/>
      <c r="B135" s="39"/>
      <c r="C135" s="206" t="s">
        <v>573</v>
      </c>
      <c r="D135" s="206" t="s">
        <v>267</v>
      </c>
      <c r="E135" s="207" t="s">
        <v>1950</v>
      </c>
      <c r="F135" s="208" t="s">
        <v>1951</v>
      </c>
      <c r="G135" s="209" t="s">
        <v>293</v>
      </c>
      <c r="H135" s="210">
        <v>175.15199999999999</v>
      </c>
      <c r="I135" s="211"/>
      <c r="J135" s="212">
        <f>ROUND(I135*H135,2)</f>
        <v>0</v>
      </c>
      <c r="K135" s="208" t="s">
        <v>19</v>
      </c>
      <c r="L135" s="44"/>
      <c r="M135" s="213" t="s">
        <v>19</v>
      </c>
      <c r="N135" s="214" t="s">
        <v>40</v>
      </c>
      <c r="O135" s="84"/>
      <c r="P135" s="215">
        <f>O135*H135</f>
        <v>0</v>
      </c>
      <c r="Q135" s="215">
        <v>0</v>
      </c>
      <c r="R135" s="215">
        <f>Q135*H135</f>
        <v>0</v>
      </c>
      <c r="S135" s="215">
        <v>0</v>
      </c>
      <c r="T135" s="216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217" t="s">
        <v>265</v>
      </c>
      <c r="AT135" s="217" t="s">
        <v>267</v>
      </c>
      <c r="AU135" s="217" t="s">
        <v>76</v>
      </c>
      <c r="AY135" s="17" t="s">
        <v>266</v>
      </c>
      <c r="BE135" s="218">
        <f>IF(N135="základní",J135,0)</f>
        <v>0</v>
      </c>
      <c r="BF135" s="218">
        <f>IF(N135="snížená",J135,0)</f>
        <v>0</v>
      </c>
      <c r="BG135" s="218">
        <f>IF(N135="zákl. přenesená",J135,0)</f>
        <v>0</v>
      </c>
      <c r="BH135" s="218">
        <f>IF(N135="sníž. přenesená",J135,0)</f>
        <v>0</v>
      </c>
      <c r="BI135" s="218">
        <f>IF(N135="nulová",J135,0)</f>
        <v>0</v>
      </c>
      <c r="BJ135" s="17" t="s">
        <v>76</v>
      </c>
      <c r="BK135" s="218">
        <f>ROUND(I135*H135,2)</f>
        <v>0</v>
      </c>
      <c r="BL135" s="17" t="s">
        <v>265</v>
      </c>
      <c r="BM135" s="217" t="s">
        <v>1952</v>
      </c>
    </row>
    <row r="136" s="2" customFormat="1" ht="37.8" customHeight="1">
      <c r="A136" s="38"/>
      <c r="B136" s="39"/>
      <c r="C136" s="206" t="s">
        <v>579</v>
      </c>
      <c r="D136" s="206" t="s">
        <v>267</v>
      </c>
      <c r="E136" s="207" t="s">
        <v>1953</v>
      </c>
      <c r="F136" s="208" t="s">
        <v>1954</v>
      </c>
      <c r="G136" s="209" t="s">
        <v>293</v>
      </c>
      <c r="H136" s="210">
        <v>197.94999999999999</v>
      </c>
      <c r="I136" s="211"/>
      <c r="J136" s="212">
        <f>ROUND(I136*H136,2)</f>
        <v>0</v>
      </c>
      <c r="K136" s="208" t="s">
        <v>271</v>
      </c>
      <c r="L136" s="44"/>
      <c r="M136" s="213" t="s">
        <v>19</v>
      </c>
      <c r="N136" s="214" t="s">
        <v>40</v>
      </c>
      <c r="O136" s="84"/>
      <c r="P136" s="215">
        <f>O136*H136</f>
        <v>0</v>
      </c>
      <c r="Q136" s="215">
        <v>0</v>
      </c>
      <c r="R136" s="215">
        <f>Q136*H136</f>
        <v>0</v>
      </c>
      <c r="S136" s="215">
        <v>0</v>
      </c>
      <c r="T136" s="216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17" t="s">
        <v>265</v>
      </c>
      <c r="AT136" s="217" t="s">
        <v>267</v>
      </c>
      <c r="AU136" s="217" t="s">
        <v>76</v>
      </c>
      <c r="AY136" s="17" t="s">
        <v>266</v>
      </c>
      <c r="BE136" s="218">
        <f>IF(N136="základní",J136,0)</f>
        <v>0</v>
      </c>
      <c r="BF136" s="218">
        <f>IF(N136="snížená",J136,0)</f>
        <v>0</v>
      </c>
      <c r="BG136" s="218">
        <f>IF(N136="zákl. přenesená",J136,0)</f>
        <v>0</v>
      </c>
      <c r="BH136" s="218">
        <f>IF(N136="sníž. přenesená",J136,0)</f>
        <v>0</v>
      </c>
      <c r="BI136" s="218">
        <f>IF(N136="nulová",J136,0)</f>
        <v>0</v>
      </c>
      <c r="BJ136" s="17" t="s">
        <v>76</v>
      </c>
      <c r="BK136" s="218">
        <f>ROUND(I136*H136,2)</f>
        <v>0</v>
      </c>
      <c r="BL136" s="17" t="s">
        <v>265</v>
      </c>
      <c r="BM136" s="217" t="s">
        <v>1955</v>
      </c>
    </row>
    <row r="137" s="2" customFormat="1">
      <c r="A137" s="38"/>
      <c r="B137" s="39"/>
      <c r="C137" s="40"/>
      <c r="D137" s="219" t="s">
        <v>273</v>
      </c>
      <c r="E137" s="40"/>
      <c r="F137" s="220" t="s">
        <v>1956</v>
      </c>
      <c r="G137" s="40"/>
      <c r="H137" s="40"/>
      <c r="I137" s="221"/>
      <c r="J137" s="40"/>
      <c r="K137" s="40"/>
      <c r="L137" s="44"/>
      <c r="M137" s="222"/>
      <c r="N137" s="223"/>
      <c r="O137" s="84"/>
      <c r="P137" s="84"/>
      <c r="Q137" s="84"/>
      <c r="R137" s="84"/>
      <c r="S137" s="84"/>
      <c r="T137" s="85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T137" s="17" t="s">
        <v>273</v>
      </c>
      <c r="AU137" s="17" t="s">
        <v>76</v>
      </c>
    </row>
    <row r="138" s="12" customFormat="1">
      <c r="A138" s="12"/>
      <c r="B138" s="224"/>
      <c r="C138" s="225"/>
      <c r="D138" s="226" t="s">
        <v>275</v>
      </c>
      <c r="E138" s="227" t="s">
        <v>399</v>
      </c>
      <c r="F138" s="228" t="s">
        <v>1957</v>
      </c>
      <c r="G138" s="225"/>
      <c r="H138" s="229">
        <v>197.94999999999999</v>
      </c>
      <c r="I138" s="230"/>
      <c r="J138" s="225"/>
      <c r="K138" s="225"/>
      <c r="L138" s="231"/>
      <c r="M138" s="236"/>
      <c r="N138" s="237"/>
      <c r="O138" s="237"/>
      <c r="P138" s="237"/>
      <c r="Q138" s="237"/>
      <c r="R138" s="237"/>
      <c r="S138" s="237"/>
      <c r="T138" s="238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T138" s="235" t="s">
        <v>275</v>
      </c>
      <c r="AU138" s="235" t="s">
        <v>76</v>
      </c>
      <c r="AV138" s="12" t="s">
        <v>78</v>
      </c>
      <c r="AW138" s="12" t="s">
        <v>31</v>
      </c>
      <c r="AX138" s="12" t="s">
        <v>76</v>
      </c>
      <c r="AY138" s="235" t="s">
        <v>266</v>
      </c>
    </row>
    <row r="139" s="2" customFormat="1" ht="37.8" customHeight="1">
      <c r="A139" s="38"/>
      <c r="B139" s="39"/>
      <c r="C139" s="206" t="s">
        <v>8</v>
      </c>
      <c r="D139" s="206" t="s">
        <v>267</v>
      </c>
      <c r="E139" s="207" t="s">
        <v>517</v>
      </c>
      <c r="F139" s="208" t="s">
        <v>518</v>
      </c>
      <c r="G139" s="209" t="s">
        <v>293</v>
      </c>
      <c r="H139" s="210">
        <v>109.20699999999999</v>
      </c>
      <c r="I139" s="211"/>
      <c r="J139" s="212">
        <f>ROUND(I139*H139,2)</f>
        <v>0</v>
      </c>
      <c r="K139" s="208" t="s">
        <v>271</v>
      </c>
      <c r="L139" s="44"/>
      <c r="M139" s="213" t="s">
        <v>19</v>
      </c>
      <c r="N139" s="214" t="s">
        <v>40</v>
      </c>
      <c r="O139" s="84"/>
      <c r="P139" s="215">
        <f>O139*H139</f>
        <v>0</v>
      </c>
      <c r="Q139" s="215">
        <v>0</v>
      </c>
      <c r="R139" s="215">
        <f>Q139*H139</f>
        <v>0</v>
      </c>
      <c r="S139" s="215">
        <v>0</v>
      </c>
      <c r="T139" s="216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17" t="s">
        <v>265</v>
      </c>
      <c r="AT139" s="217" t="s">
        <v>267</v>
      </c>
      <c r="AU139" s="217" t="s">
        <v>76</v>
      </c>
      <c r="AY139" s="17" t="s">
        <v>266</v>
      </c>
      <c r="BE139" s="218">
        <f>IF(N139="základní",J139,0)</f>
        <v>0</v>
      </c>
      <c r="BF139" s="218">
        <f>IF(N139="snížená",J139,0)</f>
        <v>0</v>
      </c>
      <c r="BG139" s="218">
        <f>IF(N139="zákl. přenesená",J139,0)</f>
        <v>0</v>
      </c>
      <c r="BH139" s="218">
        <f>IF(N139="sníž. přenesená",J139,0)</f>
        <v>0</v>
      </c>
      <c r="BI139" s="218">
        <f>IF(N139="nulová",J139,0)</f>
        <v>0</v>
      </c>
      <c r="BJ139" s="17" t="s">
        <v>76</v>
      </c>
      <c r="BK139" s="218">
        <f>ROUND(I139*H139,2)</f>
        <v>0</v>
      </c>
      <c r="BL139" s="17" t="s">
        <v>265</v>
      </c>
      <c r="BM139" s="217" t="s">
        <v>1958</v>
      </c>
    </row>
    <row r="140" s="2" customFormat="1">
      <c r="A140" s="38"/>
      <c r="B140" s="39"/>
      <c r="C140" s="40"/>
      <c r="D140" s="219" t="s">
        <v>273</v>
      </c>
      <c r="E140" s="40"/>
      <c r="F140" s="220" t="s">
        <v>520</v>
      </c>
      <c r="G140" s="40"/>
      <c r="H140" s="40"/>
      <c r="I140" s="221"/>
      <c r="J140" s="40"/>
      <c r="K140" s="40"/>
      <c r="L140" s="44"/>
      <c r="M140" s="222"/>
      <c r="N140" s="223"/>
      <c r="O140" s="84"/>
      <c r="P140" s="84"/>
      <c r="Q140" s="84"/>
      <c r="R140" s="84"/>
      <c r="S140" s="84"/>
      <c r="T140" s="85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T140" s="17" t="s">
        <v>273</v>
      </c>
      <c r="AU140" s="17" t="s">
        <v>76</v>
      </c>
    </row>
    <row r="141" s="12" customFormat="1">
      <c r="A141" s="12"/>
      <c r="B141" s="224"/>
      <c r="C141" s="225"/>
      <c r="D141" s="226" t="s">
        <v>275</v>
      </c>
      <c r="E141" s="227" t="s">
        <v>589</v>
      </c>
      <c r="F141" s="228" t="s">
        <v>1959</v>
      </c>
      <c r="G141" s="225"/>
      <c r="H141" s="229">
        <v>109.20699999999999</v>
      </c>
      <c r="I141" s="230"/>
      <c r="J141" s="225"/>
      <c r="K141" s="225"/>
      <c r="L141" s="231"/>
      <c r="M141" s="236"/>
      <c r="N141" s="237"/>
      <c r="O141" s="237"/>
      <c r="P141" s="237"/>
      <c r="Q141" s="237"/>
      <c r="R141" s="237"/>
      <c r="S141" s="237"/>
      <c r="T141" s="238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T141" s="235" t="s">
        <v>275</v>
      </c>
      <c r="AU141" s="235" t="s">
        <v>76</v>
      </c>
      <c r="AV141" s="12" t="s">
        <v>78</v>
      </c>
      <c r="AW141" s="12" t="s">
        <v>31</v>
      </c>
      <c r="AX141" s="12" t="s">
        <v>69</v>
      </c>
      <c r="AY141" s="235" t="s">
        <v>266</v>
      </c>
    </row>
    <row r="142" s="12" customFormat="1">
      <c r="A142" s="12"/>
      <c r="B142" s="224"/>
      <c r="C142" s="225"/>
      <c r="D142" s="226" t="s">
        <v>275</v>
      </c>
      <c r="E142" s="227" t="s">
        <v>1960</v>
      </c>
      <c r="F142" s="228" t="s">
        <v>1961</v>
      </c>
      <c r="G142" s="225"/>
      <c r="H142" s="229">
        <v>109.20699999999999</v>
      </c>
      <c r="I142" s="230"/>
      <c r="J142" s="225"/>
      <c r="K142" s="225"/>
      <c r="L142" s="231"/>
      <c r="M142" s="236"/>
      <c r="N142" s="237"/>
      <c r="O142" s="237"/>
      <c r="P142" s="237"/>
      <c r="Q142" s="237"/>
      <c r="R142" s="237"/>
      <c r="S142" s="237"/>
      <c r="T142" s="238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T142" s="235" t="s">
        <v>275</v>
      </c>
      <c r="AU142" s="235" t="s">
        <v>76</v>
      </c>
      <c r="AV142" s="12" t="s">
        <v>78</v>
      </c>
      <c r="AW142" s="12" t="s">
        <v>31</v>
      </c>
      <c r="AX142" s="12" t="s">
        <v>76</v>
      </c>
      <c r="AY142" s="235" t="s">
        <v>266</v>
      </c>
    </row>
    <row r="143" s="2" customFormat="1" ht="37.8" customHeight="1">
      <c r="A143" s="38"/>
      <c r="B143" s="39"/>
      <c r="C143" s="206" t="s">
        <v>591</v>
      </c>
      <c r="D143" s="206" t="s">
        <v>267</v>
      </c>
      <c r="E143" s="207" t="s">
        <v>1962</v>
      </c>
      <c r="F143" s="208" t="s">
        <v>1963</v>
      </c>
      <c r="G143" s="209" t="s">
        <v>293</v>
      </c>
      <c r="H143" s="210">
        <v>109.20699999999999</v>
      </c>
      <c r="I143" s="211"/>
      <c r="J143" s="212">
        <f>ROUND(I143*H143,2)</f>
        <v>0</v>
      </c>
      <c r="K143" s="208" t="s">
        <v>271</v>
      </c>
      <c r="L143" s="44"/>
      <c r="M143" s="213" t="s">
        <v>19</v>
      </c>
      <c r="N143" s="214" t="s">
        <v>40</v>
      </c>
      <c r="O143" s="84"/>
      <c r="P143" s="215">
        <f>O143*H143</f>
        <v>0</v>
      </c>
      <c r="Q143" s="215">
        <v>0</v>
      </c>
      <c r="R143" s="215">
        <f>Q143*H143</f>
        <v>0</v>
      </c>
      <c r="S143" s="215">
        <v>0</v>
      </c>
      <c r="T143" s="216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17" t="s">
        <v>265</v>
      </c>
      <c r="AT143" s="217" t="s">
        <v>267</v>
      </c>
      <c r="AU143" s="217" t="s">
        <v>76</v>
      </c>
      <c r="AY143" s="17" t="s">
        <v>266</v>
      </c>
      <c r="BE143" s="218">
        <f>IF(N143="základní",J143,0)</f>
        <v>0</v>
      </c>
      <c r="BF143" s="218">
        <f>IF(N143="snížená",J143,0)</f>
        <v>0</v>
      </c>
      <c r="BG143" s="218">
        <f>IF(N143="zákl. přenesená",J143,0)</f>
        <v>0</v>
      </c>
      <c r="BH143" s="218">
        <f>IF(N143="sníž. přenesená",J143,0)</f>
        <v>0</v>
      </c>
      <c r="BI143" s="218">
        <f>IF(N143="nulová",J143,0)</f>
        <v>0</v>
      </c>
      <c r="BJ143" s="17" t="s">
        <v>76</v>
      </c>
      <c r="BK143" s="218">
        <f>ROUND(I143*H143,2)</f>
        <v>0</v>
      </c>
      <c r="BL143" s="17" t="s">
        <v>265</v>
      </c>
      <c r="BM143" s="217" t="s">
        <v>1964</v>
      </c>
    </row>
    <row r="144" s="2" customFormat="1">
      <c r="A144" s="38"/>
      <c r="B144" s="39"/>
      <c r="C144" s="40"/>
      <c r="D144" s="219" t="s">
        <v>273</v>
      </c>
      <c r="E144" s="40"/>
      <c r="F144" s="220" t="s">
        <v>1965</v>
      </c>
      <c r="G144" s="40"/>
      <c r="H144" s="40"/>
      <c r="I144" s="221"/>
      <c r="J144" s="40"/>
      <c r="K144" s="40"/>
      <c r="L144" s="44"/>
      <c r="M144" s="222"/>
      <c r="N144" s="223"/>
      <c r="O144" s="84"/>
      <c r="P144" s="84"/>
      <c r="Q144" s="84"/>
      <c r="R144" s="84"/>
      <c r="S144" s="84"/>
      <c r="T144" s="85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T144" s="17" t="s">
        <v>273</v>
      </c>
      <c r="AU144" s="17" t="s">
        <v>76</v>
      </c>
    </row>
    <row r="145" s="12" customFormat="1">
      <c r="A145" s="12"/>
      <c r="B145" s="224"/>
      <c r="C145" s="225"/>
      <c r="D145" s="226" t="s">
        <v>275</v>
      </c>
      <c r="E145" s="227" t="s">
        <v>596</v>
      </c>
      <c r="F145" s="228" t="s">
        <v>1959</v>
      </c>
      <c r="G145" s="225"/>
      <c r="H145" s="229">
        <v>109.20699999999999</v>
      </c>
      <c r="I145" s="230"/>
      <c r="J145" s="225"/>
      <c r="K145" s="225"/>
      <c r="L145" s="231"/>
      <c r="M145" s="236"/>
      <c r="N145" s="237"/>
      <c r="O145" s="237"/>
      <c r="P145" s="237"/>
      <c r="Q145" s="237"/>
      <c r="R145" s="237"/>
      <c r="S145" s="237"/>
      <c r="T145" s="238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T145" s="235" t="s">
        <v>275</v>
      </c>
      <c r="AU145" s="235" t="s">
        <v>76</v>
      </c>
      <c r="AV145" s="12" t="s">
        <v>78</v>
      </c>
      <c r="AW145" s="12" t="s">
        <v>31</v>
      </c>
      <c r="AX145" s="12" t="s">
        <v>76</v>
      </c>
      <c r="AY145" s="235" t="s">
        <v>266</v>
      </c>
    </row>
    <row r="146" s="2" customFormat="1" ht="24.15" customHeight="1">
      <c r="A146" s="38"/>
      <c r="B146" s="39"/>
      <c r="C146" s="206" t="s">
        <v>598</v>
      </c>
      <c r="D146" s="206" t="s">
        <v>267</v>
      </c>
      <c r="E146" s="207" t="s">
        <v>526</v>
      </c>
      <c r="F146" s="208" t="s">
        <v>527</v>
      </c>
      <c r="G146" s="209" t="s">
        <v>293</v>
      </c>
      <c r="H146" s="210">
        <v>197.94999999999999</v>
      </c>
      <c r="I146" s="211"/>
      <c r="J146" s="212">
        <f>ROUND(I146*H146,2)</f>
        <v>0</v>
      </c>
      <c r="K146" s="208" t="s">
        <v>271</v>
      </c>
      <c r="L146" s="44"/>
      <c r="M146" s="213" t="s">
        <v>19</v>
      </c>
      <c r="N146" s="214" t="s">
        <v>40</v>
      </c>
      <c r="O146" s="84"/>
      <c r="P146" s="215">
        <f>O146*H146</f>
        <v>0</v>
      </c>
      <c r="Q146" s="215">
        <v>0</v>
      </c>
      <c r="R146" s="215">
        <f>Q146*H146</f>
        <v>0</v>
      </c>
      <c r="S146" s="215">
        <v>0</v>
      </c>
      <c r="T146" s="216">
        <f>S146*H146</f>
        <v>0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217" t="s">
        <v>265</v>
      </c>
      <c r="AT146" s="217" t="s">
        <v>267</v>
      </c>
      <c r="AU146" s="217" t="s">
        <v>76</v>
      </c>
      <c r="AY146" s="17" t="s">
        <v>266</v>
      </c>
      <c r="BE146" s="218">
        <f>IF(N146="základní",J146,0)</f>
        <v>0</v>
      </c>
      <c r="BF146" s="218">
        <f>IF(N146="snížená",J146,0)</f>
        <v>0</v>
      </c>
      <c r="BG146" s="218">
        <f>IF(N146="zákl. přenesená",J146,0)</f>
        <v>0</v>
      </c>
      <c r="BH146" s="218">
        <f>IF(N146="sníž. přenesená",J146,0)</f>
        <v>0</v>
      </c>
      <c r="BI146" s="218">
        <f>IF(N146="nulová",J146,0)</f>
        <v>0</v>
      </c>
      <c r="BJ146" s="17" t="s">
        <v>76</v>
      </c>
      <c r="BK146" s="218">
        <f>ROUND(I146*H146,2)</f>
        <v>0</v>
      </c>
      <c r="BL146" s="17" t="s">
        <v>265</v>
      </c>
      <c r="BM146" s="217" t="s">
        <v>1966</v>
      </c>
    </row>
    <row r="147" s="2" customFormat="1">
      <c r="A147" s="38"/>
      <c r="B147" s="39"/>
      <c r="C147" s="40"/>
      <c r="D147" s="219" t="s">
        <v>273</v>
      </c>
      <c r="E147" s="40"/>
      <c r="F147" s="220" t="s">
        <v>529</v>
      </c>
      <c r="G147" s="40"/>
      <c r="H147" s="40"/>
      <c r="I147" s="221"/>
      <c r="J147" s="40"/>
      <c r="K147" s="40"/>
      <c r="L147" s="44"/>
      <c r="M147" s="222"/>
      <c r="N147" s="223"/>
      <c r="O147" s="84"/>
      <c r="P147" s="84"/>
      <c r="Q147" s="84"/>
      <c r="R147" s="84"/>
      <c r="S147" s="84"/>
      <c r="T147" s="85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T147" s="17" t="s">
        <v>273</v>
      </c>
      <c r="AU147" s="17" t="s">
        <v>76</v>
      </c>
    </row>
    <row r="148" s="12" customFormat="1">
      <c r="A148" s="12"/>
      <c r="B148" s="224"/>
      <c r="C148" s="225"/>
      <c r="D148" s="226" t="s">
        <v>275</v>
      </c>
      <c r="E148" s="227" t="s">
        <v>603</v>
      </c>
      <c r="F148" s="228" t="s">
        <v>1957</v>
      </c>
      <c r="G148" s="225"/>
      <c r="H148" s="229">
        <v>197.94999999999999</v>
      </c>
      <c r="I148" s="230"/>
      <c r="J148" s="225"/>
      <c r="K148" s="225"/>
      <c r="L148" s="231"/>
      <c r="M148" s="236"/>
      <c r="N148" s="237"/>
      <c r="O148" s="237"/>
      <c r="P148" s="237"/>
      <c r="Q148" s="237"/>
      <c r="R148" s="237"/>
      <c r="S148" s="237"/>
      <c r="T148" s="238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T148" s="235" t="s">
        <v>275</v>
      </c>
      <c r="AU148" s="235" t="s">
        <v>76</v>
      </c>
      <c r="AV148" s="12" t="s">
        <v>78</v>
      </c>
      <c r="AW148" s="12" t="s">
        <v>31</v>
      </c>
      <c r="AX148" s="12" t="s">
        <v>76</v>
      </c>
      <c r="AY148" s="235" t="s">
        <v>266</v>
      </c>
    </row>
    <row r="149" s="2" customFormat="1" ht="24.15" customHeight="1">
      <c r="A149" s="38"/>
      <c r="B149" s="39"/>
      <c r="C149" s="206" t="s">
        <v>605</v>
      </c>
      <c r="D149" s="206" t="s">
        <v>267</v>
      </c>
      <c r="E149" s="207" t="s">
        <v>1967</v>
      </c>
      <c r="F149" s="208" t="s">
        <v>1968</v>
      </c>
      <c r="G149" s="209" t="s">
        <v>302</v>
      </c>
      <c r="H149" s="210">
        <v>364.75099999999998</v>
      </c>
      <c r="I149" s="211"/>
      <c r="J149" s="212">
        <f>ROUND(I149*H149,2)</f>
        <v>0</v>
      </c>
      <c r="K149" s="208" t="s">
        <v>19</v>
      </c>
      <c r="L149" s="44"/>
      <c r="M149" s="213" t="s">
        <v>19</v>
      </c>
      <c r="N149" s="214" t="s">
        <v>40</v>
      </c>
      <c r="O149" s="84"/>
      <c r="P149" s="215">
        <f>O149*H149</f>
        <v>0</v>
      </c>
      <c r="Q149" s="215">
        <v>0</v>
      </c>
      <c r="R149" s="215">
        <f>Q149*H149</f>
        <v>0</v>
      </c>
      <c r="S149" s="215">
        <v>0</v>
      </c>
      <c r="T149" s="216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217" t="s">
        <v>265</v>
      </c>
      <c r="AT149" s="217" t="s">
        <v>267</v>
      </c>
      <c r="AU149" s="217" t="s">
        <v>76</v>
      </c>
      <c r="AY149" s="17" t="s">
        <v>266</v>
      </c>
      <c r="BE149" s="218">
        <f>IF(N149="základní",J149,0)</f>
        <v>0</v>
      </c>
      <c r="BF149" s="218">
        <f>IF(N149="snížená",J149,0)</f>
        <v>0</v>
      </c>
      <c r="BG149" s="218">
        <f>IF(N149="zákl. přenesená",J149,0)</f>
        <v>0</v>
      </c>
      <c r="BH149" s="218">
        <f>IF(N149="sníž. přenesená",J149,0)</f>
        <v>0</v>
      </c>
      <c r="BI149" s="218">
        <f>IF(N149="nulová",J149,0)</f>
        <v>0</v>
      </c>
      <c r="BJ149" s="17" t="s">
        <v>76</v>
      </c>
      <c r="BK149" s="218">
        <f>ROUND(I149*H149,2)</f>
        <v>0</v>
      </c>
      <c r="BL149" s="17" t="s">
        <v>265</v>
      </c>
      <c r="BM149" s="217" t="s">
        <v>1969</v>
      </c>
    </row>
    <row r="150" s="12" customFormat="1">
      <c r="A150" s="12"/>
      <c r="B150" s="224"/>
      <c r="C150" s="225"/>
      <c r="D150" s="226" t="s">
        <v>275</v>
      </c>
      <c r="E150" s="227" t="s">
        <v>610</v>
      </c>
      <c r="F150" s="228" t="s">
        <v>1970</v>
      </c>
      <c r="G150" s="225"/>
      <c r="H150" s="229">
        <v>364.75099999999998</v>
      </c>
      <c r="I150" s="230"/>
      <c r="J150" s="225"/>
      <c r="K150" s="225"/>
      <c r="L150" s="231"/>
      <c r="M150" s="236"/>
      <c r="N150" s="237"/>
      <c r="O150" s="237"/>
      <c r="P150" s="237"/>
      <c r="Q150" s="237"/>
      <c r="R150" s="237"/>
      <c r="S150" s="237"/>
      <c r="T150" s="238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T150" s="235" t="s">
        <v>275</v>
      </c>
      <c r="AU150" s="235" t="s">
        <v>76</v>
      </c>
      <c r="AV150" s="12" t="s">
        <v>78</v>
      </c>
      <c r="AW150" s="12" t="s">
        <v>31</v>
      </c>
      <c r="AX150" s="12" t="s">
        <v>76</v>
      </c>
      <c r="AY150" s="235" t="s">
        <v>266</v>
      </c>
    </row>
    <row r="151" s="2" customFormat="1" ht="24.15" customHeight="1">
      <c r="A151" s="38"/>
      <c r="B151" s="39"/>
      <c r="C151" s="206" t="s">
        <v>615</v>
      </c>
      <c r="D151" s="206" t="s">
        <v>267</v>
      </c>
      <c r="E151" s="207" t="s">
        <v>291</v>
      </c>
      <c r="F151" s="208" t="s">
        <v>292</v>
      </c>
      <c r="G151" s="209" t="s">
        <v>293</v>
      </c>
      <c r="H151" s="210">
        <v>197.94999999999999</v>
      </c>
      <c r="I151" s="211"/>
      <c r="J151" s="212">
        <f>ROUND(I151*H151,2)</f>
        <v>0</v>
      </c>
      <c r="K151" s="208" t="s">
        <v>271</v>
      </c>
      <c r="L151" s="44"/>
      <c r="M151" s="213" t="s">
        <v>19</v>
      </c>
      <c r="N151" s="214" t="s">
        <v>40</v>
      </c>
      <c r="O151" s="84"/>
      <c r="P151" s="215">
        <f>O151*H151</f>
        <v>0</v>
      </c>
      <c r="Q151" s="215">
        <v>0</v>
      </c>
      <c r="R151" s="215">
        <f>Q151*H151</f>
        <v>0</v>
      </c>
      <c r="S151" s="215">
        <v>0</v>
      </c>
      <c r="T151" s="216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217" t="s">
        <v>265</v>
      </c>
      <c r="AT151" s="217" t="s">
        <v>267</v>
      </c>
      <c r="AU151" s="217" t="s">
        <v>76</v>
      </c>
      <c r="AY151" s="17" t="s">
        <v>266</v>
      </c>
      <c r="BE151" s="218">
        <f>IF(N151="základní",J151,0)</f>
        <v>0</v>
      </c>
      <c r="BF151" s="218">
        <f>IF(N151="snížená",J151,0)</f>
        <v>0</v>
      </c>
      <c r="BG151" s="218">
        <f>IF(N151="zákl. přenesená",J151,0)</f>
        <v>0</v>
      </c>
      <c r="BH151" s="218">
        <f>IF(N151="sníž. přenesená",J151,0)</f>
        <v>0</v>
      </c>
      <c r="BI151" s="218">
        <f>IF(N151="nulová",J151,0)</f>
        <v>0</v>
      </c>
      <c r="BJ151" s="17" t="s">
        <v>76</v>
      </c>
      <c r="BK151" s="218">
        <f>ROUND(I151*H151,2)</f>
        <v>0</v>
      </c>
      <c r="BL151" s="17" t="s">
        <v>265</v>
      </c>
      <c r="BM151" s="217" t="s">
        <v>1971</v>
      </c>
    </row>
    <row r="152" s="2" customFormat="1">
      <c r="A152" s="38"/>
      <c r="B152" s="39"/>
      <c r="C152" s="40"/>
      <c r="D152" s="219" t="s">
        <v>273</v>
      </c>
      <c r="E152" s="40"/>
      <c r="F152" s="220" t="s">
        <v>295</v>
      </c>
      <c r="G152" s="40"/>
      <c r="H152" s="40"/>
      <c r="I152" s="221"/>
      <c r="J152" s="40"/>
      <c r="K152" s="40"/>
      <c r="L152" s="44"/>
      <c r="M152" s="222"/>
      <c r="N152" s="223"/>
      <c r="O152" s="84"/>
      <c r="P152" s="84"/>
      <c r="Q152" s="84"/>
      <c r="R152" s="84"/>
      <c r="S152" s="84"/>
      <c r="T152" s="85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T152" s="17" t="s">
        <v>273</v>
      </c>
      <c r="AU152" s="17" t="s">
        <v>76</v>
      </c>
    </row>
    <row r="153" s="13" customFormat="1">
      <c r="A153" s="13"/>
      <c r="B153" s="251"/>
      <c r="C153" s="252"/>
      <c r="D153" s="226" t="s">
        <v>275</v>
      </c>
      <c r="E153" s="253" t="s">
        <v>19</v>
      </c>
      <c r="F153" s="254" t="s">
        <v>1972</v>
      </c>
      <c r="G153" s="252"/>
      <c r="H153" s="253" t="s">
        <v>19</v>
      </c>
      <c r="I153" s="255"/>
      <c r="J153" s="252"/>
      <c r="K153" s="252"/>
      <c r="L153" s="256"/>
      <c r="M153" s="257"/>
      <c r="N153" s="258"/>
      <c r="O153" s="258"/>
      <c r="P153" s="258"/>
      <c r="Q153" s="258"/>
      <c r="R153" s="258"/>
      <c r="S153" s="258"/>
      <c r="T153" s="259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60" t="s">
        <v>275</v>
      </c>
      <c r="AU153" s="260" t="s">
        <v>76</v>
      </c>
      <c r="AV153" s="13" t="s">
        <v>76</v>
      </c>
      <c r="AW153" s="13" t="s">
        <v>31</v>
      </c>
      <c r="AX153" s="13" t="s">
        <v>69</v>
      </c>
      <c r="AY153" s="260" t="s">
        <v>266</v>
      </c>
    </row>
    <row r="154" s="12" customFormat="1">
      <c r="A154" s="12"/>
      <c r="B154" s="224"/>
      <c r="C154" s="225"/>
      <c r="D154" s="226" t="s">
        <v>275</v>
      </c>
      <c r="E154" s="227" t="s">
        <v>620</v>
      </c>
      <c r="F154" s="228" t="s">
        <v>1973</v>
      </c>
      <c r="G154" s="225"/>
      <c r="H154" s="229">
        <v>218.41399999999999</v>
      </c>
      <c r="I154" s="230"/>
      <c r="J154" s="225"/>
      <c r="K154" s="225"/>
      <c r="L154" s="231"/>
      <c r="M154" s="236"/>
      <c r="N154" s="237"/>
      <c r="O154" s="237"/>
      <c r="P154" s="237"/>
      <c r="Q154" s="237"/>
      <c r="R154" s="237"/>
      <c r="S154" s="237"/>
      <c r="T154" s="238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T154" s="235" t="s">
        <v>275</v>
      </c>
      <c r="AU154" s="235" t="s">
        <v>76</v>
      </c>
      <c r="AV154" s="12" t="s">
        <v>78</v>
      </c>
      <c r="AW154" s="12" t="s">
        <v>31</v>
      </c>
      <c r="AX154" s="12" t="s">
        <v>69</v>
      </c>
      <c r="AY154" s="235" t="s">
        <v>266</v>
      </c>
    </row>
    <row r="155" s="13" customFormat="1">
      <c r="A155" s="13"/>
      <c r="B155" s="251"/>
      <c r="C155" s="252"/>
      <c r="D155" s="226" t="s">
        <v>275</v>
      </c>
      <c r="E155" s="253" t="s">
        <v>19</v>
      </c>
      <c r="F155" s="254" t="s">
        <v>1974</v>
      </c>
      <c r="G155" s="252"/>
      <c r="H155" s="253" t="s">
        <v>19</v>
      </c>
      <c r="I155" s="255"/>
      <c r="J155" s="252"/>
      <c r="K155" s="252"/>
      <c r="L155" s="256"/>
      <c r="M155" s="257"/>
      <c r="N155" s="258"/>
      <c r="O155" s="258"/>
      <c r="P155" s="258"/>
      <c r="Q155" s="258"/>
      <c r="R155" s="258"/>
      <c r="S155" s="258"/>
      <c r="T155" s="259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60" t="s">
        <v>275</v>
      </c>
      <c r="AU155" s="260" t="s">
        <v>76</v>
      </c>
      <c r="AV155" s="13" t="s">
        <v>76</v>
      </c>
      <c r="AW155" s="13" t="s">
        <v>31</v>
      </c>
      <c r="AX155" s="13" t="s">
        <v>69</v>
      </c>
      <c r="AY155" s="260" t="s">
        <v>266</v>
      </c>
    </row>
    <row r="156" s="12" customFormat="1">
      <c r="A156" s="12"/>
      <c r="B156" s="224"/>
      <c r="C156" s="225"/>
      <c r="D156" s="226" t="s">
        <v>275</v>
      </c>
      <c r="E156" s="227" t="s">
        <v>403</v>
      </c>
      <c r="F156" s="228" t="s">
        <v>1975</v>
      </c>
      <c r="G156" s="225"/>
      <c r="H156" s="229">
        <v>-3.024</v>
      </c>
      <c r="I156" s="230"/>
      <c r="J156" s="225"/>
      <c r="K156" s="225"/>
      <c r="L156" s="231"/>
      <c r="M156" s="236"/>
      <c r="N156" s="237"/>
      <c r="O156" s="237"/>
      <c r="P156" s="237"/>
      <c r="Q156" s="237"/>
      <c r="R156" s="237"/>
      <c r="S156" s="237"/>
      <c r="T156" s="238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T156" s="235" t="s">
        <v>275</v>
      </c>
      <c r="AU156" s="235" t="s">
        <v>76</v>
      </c>
      <c r="AV156" s="12" t="s">
        <v>78</v>
      </c>
      <c r="AW156" s="12" t="s">
        <v>31</v>
      </c>
      <c r="AX156" s="12" t="s">
        <v>69</v>
      </c>
      <c r="AY156" s="235" t="s">
        <v>266</v>
      </c>
    </row>
    <row r="157" s="12" customFormat="1">
      <c r="A157" s="12"/>
      <c r="B157" s="224"/>
      <c r="C157" s="225"/>
      <c r="D157" s="226" t="s">
        <v>275</v>
      </c>
      <c r="E157" s="227" t="s">
        <v>623</v>
      </c>
      <c r="F157" s="228" t="s">
        <v>1976</v>
      </c>
      <c r="G157" s="225"/>
      <c r="H157" s="229">
        <v>-17.440000000000001</v>
      </c>
      <c r="I157" s="230"/>
      <c r="J157" s="225"/>
      <c r="K157" s="225"/>
      <c r="L157" s="231"/>
      <c r="M157" s="236"/>
      <c r="N157" s="237"/>
      <c r="O157" s="237"/>
      <c r="P157" s="237"/>
      <c r="Q157" s="237"/>
      <c r="R157" s="237"/>
      <c r="S157" s="237"/>
      <c r="T157" s="238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T157" s="235" t="s">
        <v>275</v>
      </c>
      <c r="AU157" s="235" t="s">
        <v>76</v>
      </c>
      <c r="AV157" s="12" t="s">
        <v>78</v>
      </c>
      <c r="AW157" s="12" t="s">
        <v>31</v>
      </c>
      <c r="AX157" s="12" t="s">
        <v>69</v>
      </c>
      <c r="AY157" s="235" t="s">
        <v>266</v>
      </c>
    </row>
    <row r="158" s="12" customFormat="1">
      <c r="A158" s="12"/>
      <c r="B158" s="224"/>
      <c r="C158" s="225"/>
      <c r="D158" s="226" t="s">
        <v>275</v>
      </c>
      <c r="E158" s="227" t="s">
        <v>1977</v>
      </c>
      <c r="F158" s="228" t="s">
        <v>1978</v>
      </c>
      <c r="G158" s="225"/>
      <c r="H158" s="229">
        <v>197.94999999999999</v>
      </c>
      <c r="I158" s="230"/>
      <c r="J158" s="225"/>
      <c r="K158" s="225"/>
      <c r="L158" s="231"/>
      <c r="M158" s="236"/>
      <c r="N158" s="237"/>
      <c r="O158" s="237"/>
      <c r="P158" s="237"/>
      <c r="Q158" s="237"/>
      <c r="R158" s="237"/>
      <c r="S158" s="237"/>
      <c r="T158" s="238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T158" s="235" t="s">
        <v>275</v>
      </c>
      <c r="AU158" s="235" t="s">
        <v>76</v>
      </c>
      <c r="AV158" s="12" t="s">
        <v>78</v>
      </c>
      <c r="AW158" s="12" t="s">
        <v>31</v>
      </c>
      <c r="AX158" s="12" t="s">
        <v>76</v>
      </c>
      <c r="AY158" s="235" t="s">
        <v>266</v>
      </c>
    </row>
    <row r="159" s="2" customFormat="1" ht="16.5" customHeight="1">
      <c r="A159" s="38"/>
      <c r="B159" s="39"/>
      <c r="C159" s="239" t="s">
        <v>625</v>
      </c>
      <c r="D159" s="239" t="s">
        <v>299</v>
      </c>
      <c r="E159" s="240" t="s">
        <v>1979</v>
      </c>
      <c r="F159" s="241" t="s">
        <v>1980</v>
      </c>
      <c r="G159" s="242" t="s">
        <v>302</v>
      </c>
      <c r="H159" s="243">
        <v>395.89999999999998</v>
      </c>
      <c r="I159" s="244"/>
      <c r="J159" s="245">
        <f>ROUND(I159*H159,2)</f>
        <v>0</v>
      </c>
      <c r="K159" s="241" t="s">
        <v>271</v>
      </c>
      <c r="L159" s="246"/>
      <c r="M159" s="247" t="s">
        <v>19</v>
      </c>
      <c r="N159" s="248" t="s">
        <v>40</v>
      </c>
      <c r="O159" s="84"/>
      <c r="P159" s="215">
        <f>O159*H159</f>
        <v>0</v>
      </c>
      <c r="Q159" s="215">
        <v>0</v>
      </c>
      <c r="R159" s="215">
        <f>Q159*H159</f>
        <v>0</v>
      </c>
      <c r="S159" s="215">
        <v>0</v>
      </c>
      <c r="T159" s="216">
        <f>S159*H159</f>
        <v>0</v>
      </c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R159" s="217" t="s">
        <v>303</v>
      </c>
      <c r="AT159" s="217" t="s">
        <v>299</v>
      </c>
      <c r="AU159" s="217" t="s">
        <v>76</v>
      </c>
      <c r="AY159" s="17" t="s">
        <v>266</v>
      </c>
      <c r="BE159" s="218">
        <f>IF(N159="základní",J159,0)</f>
        <v>0</v>
      </c>
      <c r="BF159" s="218">
        <f>IF(N159="snížená",J159,0)</f>
        <v>0</v>
      </c>
      <c r="BG159" s="218">
        <f>IF(N159="zákl. přenesená",J159,0)</f>
        <v>0</v>
      </c>
      <c r="BH159" s="218">
        <f>IF(N159="sníž. přenesená",J159,0)</f>
        <v>0</v>
      </c>
      <c r="BI159" s="218">
        <f>IF(N159="nulová",J159,0)</f>
        <v>0</v>
      </c>
      <c r="BJ159" s="17" t="s">
        <v>76</v>
      </c>
      <c r="BK159" s="218">
        <f>ROUND(I159*H159,2)</f>
        <v>0</v>
      </c>
      <c r="BL159" s="17" t="s">
        <v>265</v>
      </c>
      <c r="BM159" s="217" t="s">
        <v>1981</v>
      </c>
    </row>
    <row r="160" s="2" customFormat="1">
      <c r="A160" s="38"/>
      <c r="B160" s="39"/>
      <c r="C160" s="40"/>
      <c r="D160" s="219" t="s">
        <v>273</v>
      </c>
      <c r="E160" s="40"/>
      <c r="F160" s="220" t="s">
        <v>1982</v>
      </c>
      <c r="G160" s="40"/>
      <c r="H160" s="40"/>
      <c r="I160" s="221"/>
      <c r="J160" s="40"/>
      <c r="K160" s="40"/>
      <c r="L160" s="44"/>
      <c r="M160" s="222"/>
      <c r="N160" s="223"/>
      <c r="O160" s="84"/>
      <c r="P160" s="84"/>
      <c r="Q160" s="84"/>
      <c r="R160" s="84"/>
      <c r="S160" s="84"/>
      <c r="T160" s="85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T160" s="17" t="s">
        <v>273</v>
      </c>
      <c r="AU160" s="17" t="s">
        <v>76</v>
      </c>
    </row>
    <row r="161" s="12" customFormat="1">
      <c r="A161" s="12"/>
      <c r="B161" s="224"/>
      <c r="C161" s="225"/>
      <c r="D161" s="226" t="s">
        <v>275</v>
      </c>
      <c r="E161" s="227" t="s">
        <v>630</v>
      </c>
      <c r="F161" s="228" t="s">
        <v>1983</v>
      </c>
      <c r="G161" s="225"/>
      <c r="H161" s="229">
        <v>395.89999999999998</v>
      </c>
      <c r="I161" s="230"/>
      <c r="J161" s="225"/>
      <c r="K161" s="225"/>
      <c r="L161" s="231"/>
      <c r="M161" s="236"/>
      <c r="N161" s="237"/>
      <c r="O161" s="237"/>
      <c r="P161" s="237"/>
      <c r="Q161" s="237"/>
      <c r="R161" s="237"/>
      <c r="S161" s="237"/>
      <c r="T161" s="238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T161" s="235" t="s">
        <v>275</v>
      </c>
      <c r="AU161" s="235" t="s">
        <v>76</v>
      </c>
      <c r="AV161" s="12" t="s">
        <v>78</v>
      </c>
      <c r="AW161" s="12" t="s">
        <v>31</v>
      </c>
      <c r="AX161" s="12" t="s">
        <v>76</v>
      </c>
      <c r="AY161" s="235" t="s">
        <v>266</v>
      </c>
    </row>
    <row r="162" s="11" customFormat="1" ht="25.92" customHeight="1">
      <c r="A162" s="11"/>
      <c r="B162" s="192"/>
      <c r="C162" s="193"/>
      <c r="D162" s="194" t="s">
        <v>68</v>
      </c>
      <c r="E162" s="195" t="s">
        <v>78</v>
      </c>
      <c r="F162" s="195" t="s">
        <v>567</v>
      </c>
      <c r="G162" s="193"/>
      <c r="H162" s="193"/>
      <c r="I162" s="196"/>
      <c r="J162" s="197">
        <f>BK162</f>
        <v>0</v>
      </c>
      <c r="K162" s="193"/>
      <c r="L162" s="198"/>
      <c r="M162" s="199"/>
      <c r="N162" s="200"/>
      <c r="O162" s="200"/>
      <c r="P162" s="201">
        <f>SUM(P163:P165)</f>
        <v>0</v>
      </c>
      <c r="Q162" s="200"/>
      <c r="R162" s="201">
        <f>SUM(R163:R165)</f>
        <v>1.9691178</v>
      </c>
      <c r="S162" s="200"/>
      <c r="T162" s="202">
        <f>SUM(T163:T165)</f>
        <v>0</v>
      </c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R162" s="203" t="s">
        <v>265</v>
      </c>
      <c r="AT162" s="204" t="s">
        <v>68</v>
      </c>
      <c r="AU162" s="204" t="s">
        <v>69</v>
      </c>
      <c r="AY162" s="203" t="s">
        <v>266</v>
      </c>
      <c r="BK162" s="205">
        <f>SUM(BK163:BK165)</f>
        <v>0</v>
      </c>
    </row>
    <row r="163" s="2" customFormat="1" ht="33" customHeight="1">
      <c r="A163" s="38"/>
      <c r="B163" s="39"/>
      <c r="C163" s="206" t="s">
        <v>7</v>
      </c>
      <c r="D163" s="206" t="s">
        <v>267</v>
      </c>
      <c r="E163" s="207" t="s">
        <v>1984</v>
      </c>
      <c r="F163" s="208" t="s">
        <v>1985</v>
      </c>
      <c r="G163" s="209" t="s">
        <v>299</v>
      </c>
      <c r="H163" s="210">
        <v>9.6199999999999992</v>
      </c>
      <c r="I163" s="211"/>
      <c r="J163" s="212">
        <f>ROUND(I163*H163,2)</f>
        <v>0</v>
      </c>
      <c r="K163" s="208" t="s">
        <v>271</v>
      </c>
      <c r="L163" s="44"/>
      <c r="M163" s="213" t="s">
        <v>19</v>
      </c>
      <c r="N163" s="214" t="s">
        <v>40</v>
      </c>
      <c r="O163" s="84"/>
      <c r="P163" s="215">
        <f>O163*H163</f>
        <v>0</v>
      </c>
      <c r="Q163" s="215">
        <v>0.20469000000000001</v>
      </c>
      <c r="R163" s="215">
        <f>Q163*H163</f>
        <v>1.9691178</v>
      </c>
      <c r="S163" s="215">
        <v>0</v>
      </c>
      <c r="T163" s="216">
        <f>S163*H163</f>
        <v>0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217" t="s">
        <v>265</v>
      </c>
      <c r="AT163" s="217" t="s">
        <v>267</v>
      </c>
      <c r="AU163" s="217" t="s">
        <v>76</v>
      </c>
      <c r="AY163" s="17" t="s">
        <v>266</v>
      </c>
      <c r="BE163" s="218">
        <f>IF(N163="základní",J163,0)</f>
        <v>0</v>
      </c>
      <c r="BF163" s="218">
        <f>IF(N163="snížená",J163,0)</f>
        <v>0</v>
      </c>
      <c r="BG163" s="218">
        <f>IF(N163="zákl. přenesená",J163,0)</f>
        <v>0</v>
      </c>
      <c r="BH163" s="218">
        <f>IF(N163="sníž. přenesená",J163,0)</f>
        <v>0</v>
      </c>
      <c r="BI163" s="218">
        <f>IF(N163="nulová",J163,0)</f>
        <v>0</v>
      </c>
      <c r="BJ163" s="17" t="s">
        <v>76</v>
      </c>
      <c r="BK163" s="218">
        <f>ROUND(I163*H163,2)</f>
        <v>0</v>
      </c>
      <c r="BL163" s="17" t="s">
        <v>265</v>
      </c>
      <c r="BM163" s="217" t="s">
        <v>1986</v>
      </c>
    </row>
    <row r="164" s="2" customFormat="1">
      <c r="A164" s="38"/>
      <c r="B164" s="39"/>
      <c r="C164" s="40"/>
      <c r="D164" s="219" t="s">
        <v>273</v>
      </c>
      <c r="E164" s="40"/>
      <c r="F164" s="220" t="s">
        <v>1987</v>
      </c>
      <c r="G164" s="40"/>
      <c r="H164" s="40"/>
      <c r="I164" s="221"/>
      <c r="J164" s="40"/>
      <c r="K164" s="40"/>
      <c r="L164" s="44"/>
      <c r="M164" s="222"/>
      <c r="N164" s="223"/>
      <c r="O164" s="84"/>
      <c r="P164" s="84"/>
      <c r="Q164" s="84"/>
      <c r="R164" s="84"/>
      <c r="S164" s="84"/>
      <c r="T164" s="85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T164" s="17" t="s">
        <v>273</v>
      </c>
      <c r="AU164" s="17" t="s">
        <v>76</v>
      </c>
    </row>
    <row r="165" s="12" customFormat="1">
      <c r="A165" s="12"/>
      <c r="B165" s="224"/>
      <c r="C165" s="225"/>
      <c r="D165" s="226" t="s">
        <v>275</v>
      </c>
      <c r="E165" s="227" t="s">
        <v>637</v>
      </c>
      <c r="F165" s="228" t="s">
        <v>1988</v>
      </c>
      <c r="G165" s="225"/>
      <c r="H165" s="229">
        <v>9.6199999999999992</v>
      </c>
      <c r="I165" s="230"/>
      <c r="J165" s="225"/>
      <c r="K165" s="225"/>
      <c r="L165" s="231"/>
      <c r="M165" s="236"/>
      <c r="N165" s="237"/>
      <c r="O165" s="237"/>
      <c r="P165" s="237"/>
      <c r="Q165" s="237"/>
      <c r="R165" s="237"/>
      <c r="S165" s="237"/>
      <c r="T165" s="238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T165" s="235" t="s">
        <v>275</v>
      </c>
      <c r="AU165" s="235" t="s">
        <v>76</v>
      </c>
      <c r="AV165" s="12" t="s">
        <v>78</v>
      </c>
      <c r="AW165" s="12" t="s">
        <v>31</v>
      </c>
      <c r="AX165" s="12" t="s">
        <v>76</v>
      </c>
      <c r="AY165" s="235" t="s">
        <v>266</v>
      </c>
    </row>
    <row r="166" s="11" customFormat="1" ht="25.92" customHeight="1">
      <c r="A166" s="11"/>
      <c r="B166" s="192"/>
      <c r="C166" s="193"/>
      <c r="D166" s="194" t="s">
        <v>68</v>
      </c>
      <c r="E166" s="195" t="s">
        <v>312</v>
      </c>
      <c r="F166" s="195" t="s">
        <v>735</v>
      </c>
      <c r="G166" s="193"/>
      <c r="H166" s="193"/>
      <c r="I166" s="196"/>
      <c r="J166" s="197">
        <f>BK166</f>
        <v>0</v>
      </c>
      <c r="K166" s="193"/>
      <c r="L166" s="198"/>
      <c r="M166" s="199"/>
      <c r="N166" s="200"/>
      <c r="O166" s="200"/>
      <c r="P166" s="201">
        <f>SUM(P167:P177)</f>
        <v>0</v>
      </c>
      <c r="Q166" s="200"/>
      <c r="R166" s="201">
        <f>SUM(R167:R177)</f>
        <v>0</v>
      </c>
      <c r="S166" s="200"/>
      <c r="T166" s="202">
        <f>SUM(T167:T177)</f>
        <v>11.731200000000001</v>
      </c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R166" s="203" t="s">
        <v>265</v>
      </c>
      <c r="AT166" s="204" t="s">
        <v>68</v>
      </c>
      <c r="AU166" s="204" t="s">
        <v>69</v>
      </c>
      <c r="AY166" s="203" t="s">
        <v>266</v>
      </c>
      <c r="BK166" s="205">
        <f>SUM(BK167:BK177)</f>
        <v>0</v>
      </c>
    </row>
    <row r="167" s="2" customFormat="1" ht="21.75" customHeight="1">
      <c r="A167" s="38"/>
      <c r="B167" s="39"/>
      <c r="C167" s="206" t="s">
        <v>642</v>
      </c>
      <c r="D167" s="206" t="s">
        <v>267</v>
      </c>
      <c r="E167" s="207" t="s">
        <v>1989</v>
      </c>
      <c r="F167" s="208" t="s">
        <v>1990</v>
      </c>
      <c r="G167" s="209" t="s">
        <v>293</v>
      </c>
      <c r="H167" s="210">
        <v>0.51600000000000001</v>
      </c>
      <c r="I167" s="211"/>
      <c r="J167" s="212">
        <f>ROUND(I167*H167,2)</f>
        <v>0</v>
      </c>
      <c r="K167" s="208" t="s">
        <v>271</v>
      </c>
      <c r="L167" s="44"/>
      <c r="M167" s="213" t="s">
        <v>19</v>
      </c>
      <c r="N167" s="214" t="s">
        <v>40</v>
      </c>
      <c r="O167" s="84"/>
      <c r="P167" s="215">
        <f>O167*H167</f>
        <v>0</v>
      </c>
      <c r="Q167" s="215">
        <v>0</v>
      </c>
      <c r="R167" s="215">
        <f>Q167*H167</f>
        <v>0</v>
      </c>
      <c r="S167" s="215">
        <v>1.95</v>
      </c>
      <c r="T167" s="216">
        <f>S167*H167</f>
        <v>1.0062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217" t="s">
        <v>265</v>
      </c>
      <c r="AT167" s="217" t="s">
        <v>267</v>
      </c>
      <c r="AU167" s="217" t="s">
        <v>76</v>
      </c>
      <c r="AY167" s="17" t="s">
        <v>266</v>
      </c>
      <c r="BE167" s="218">
        <f>IF(N167="základní",J167,0)</f>
        <v>0</v>
      </c>
      <c r="BF167" s="218">
        <f>IF(N167="snížená",J167,0)</f>
        <v>0</v>
      </c>
      <c r="BG167" s="218">
        <f>IF(N167="zákl. přenesená",J167,0)</f>
        <v>0</v>
      </c>
      <c r="BH167" s="218">
        <f>IF(N167="sníž. přenesená",J167,0)</f>
        <v>0</v>
      </c>
      <c r="BI167" s="218">
        <f>IF(N167="nulová",J167,0)</f>
        <v>0</v>
      </c>
      <c r="BJ167" s="17" t="s">
        <v>76</v>
      </c>
      <c r="BK167" s="218">
        <f>ROUND(I167*H167,2)</f>
        <v>0</v>
      </c>
      <c r="BL167" s="17" t="s">
        <v>265</v>
      </c>
      <c r="BM167" s="217" t="s">
        <v>1991</v>
      </c>
    </row>
    <row r="168" s="2" customFormat="1">
      <c r="A168" s="38"/>
      <c r="B168" s="39"/>
      <c r="C168" s="40"/>
      <c r="D168" s="219" t="s">
        <v>273</v>
      </c>
      <c r="E168" s="40"/>
      <c r="F168" s="220" t="s">
        <v>1992</v>
      </c>
      <c r="G168" s="40"/>
      <c r="H168" s="40"/>
      <c r="I168" s="221"/>
      <c r="J168" s="40"/>
      <c r="K168" s="40"/>
      <c r="L168" s="44"/>
      <c r="M168" s="222"/>
      <c r="N168" s="223"/>
      <c r="O168" s="84"/>
      <c r="P168" s="84"/>
      <c r="Q168" s="84"/>
      <c r="R168" s="84"/>
      <c r="S168" s="84"/>
      <c r="T168" s="85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T168" s="17" t="s">
        <v>273</v>
      </c>
      <c r="AU168" s="17" t="s">
        <v>76</v>
      </c>
    </row>
    <row r="169" s="12" customFormat="1">
      <c r="A169" s="12"/>
      <c r="B169" s="224"/>
      <c r="C169" s="225"/>
      <c r="D169" s="226" t="s">
        <v>275</v>
      </c>
      <c r="E169" s="227" t="s">
        <v>648</v>
      </c>
      <c r="F169" s="228" t="s">
        <v>1993</v>
      </c>
      <c r="G169" s="225"/>
      <c r="H169" s="229">
        <v>0.51600000000000001</v>
      </c>
      <c r="I169" s="230"/>
      <c r="J169" s="225"/>
      <c r="K169" s="225"/>
      <c r="L169" s="231"/>
      <c r="M169" s="236"/>
      <c r="N169" s="237"/>
      <c r="O169" s="237"/>
      <c r="P169" s="237"/>
      <c r="Q169" s="237"/>
      <c r="R169" s="237"/>
      <c r="S169" s="237"/>
      <c r="T169" s="238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T169" s="235" t="s">
        <v>275</v>
      </c>
      <c r="AU169" s="235" t="s">
        <v>76</v>
      </c>
      <c r="AV169" s="12" t="s">
        <v>78</v>
      </c>
      <c r="AW169" s="12" t="s">
        <v>31</v>
      </c>
      <c r="AX169" s="12" t="s">
        <v>69</v>
      </c>
      <c r="AY169" s="235" t="s">
        <v>266</v>
      </c>
    </row>
    <row r="170" s="12" customFormat="1">
      <c r="A170" s="12"/>
      <c r="B170" s="224"/>
      <c r="C170" s="225"/>
      <c r="D170" s="226" t="s">
        <v>275</v>
      </c>
      <c r="E170" s="227" t="s">
        <v>650</v>
      </c>
      <c r="F170" s="228" t="s">
        <v>1994</v>
      </c>
      <c r="G170" s="225"/>
      <c r="H170" s="229">
        <v>0.51600000000000001</v>
      </c>
      <c r="I170" s="230"/>
      <c r="J170" s="225"/>
      <c r="K170" s="225"/>
      <c r="L170" s="231"/>
      <c r="M170" s="236"/>
      <c r="N170" s="237"/>
      <c r="O170" s="237"/>
      <c r="P170" s="237"/>
      <c r="Q170" s="237"/>
      <c r="R170" s="237"/>
      <c r="S170" s="237"/>
      <c r="T170" s="238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T170" s="235" t="s">
        <v>275</v>
      </c>
      <c r="AU170" s="235" t="s">
        <v>76</v>
      </c>
      <c r="AV170" s="12" t="s">
        <v>78</v>
      </c>
      <c r="AW170" s="12" t="s">
        <v>31</v>
      </c>
      <c r="AX170" s="12" t="s">
        <v>76</v>
      </c>
      <c r="AY170" s="235" t="s">
        <v>266</v>
      </c>
    </row>
    <row r="171" s="2" customFormat="1" ht="21.75" customHeight="1">
      <c r="A171" s="38"/>
      <c r="B171" s="39"/>
      <c r="C171" s="206" t="s">
        <v>652</v>
      </c>
      <c r="D171" s="206" t="s">
        <v>267</v>
      </c>
      <c r="E171" s="207" t="s">
        <v>1995</v>
      </c>
      <c r="F171" s="208" t="s">
        <v>1996</v>
      </c>
      <c r="G171" s="209" t="s">
        <v>293</v>
      </c>
      <c r="H171" s="210">
        <v>0.73499999999999999</v>
      </c>
      <c r="I171" s="211"/>
      <c r="J171" s="212">
        <f>ROUND(I171*H171,2)</f>
        <v>0</v>
      </c>
      <c r="K171" s="208" t="s">
        <v>271</v>
      </c>
      <c r="L171" s="44"/>
      <c r="M171" s="213" t="s">
        <v>19</v>
      </c>
      <c r="N171" s="214" t="s">
        <v>40</v>
      </c>
      <c r="O171" s="84"/>
      <c r="P171" s="215">
        <f>O171*H171</f>
        <v>0</v>
      </c>
      <c r="Q171" s="215">
        <v>0</v>
      </c>
      <c r="R171" s="215">
        <f>Q171*H171</f>
        <v>0</v>
      </c>
      <c r="S171" s="215">
        <v>2.2000000000000002</v>
      </c>
      <c r="T171" s="216">
        <f>S171*H171</f>
        <v>1.617</v>
      </c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R171" s="217" t="s">
        <v>265</v>
      </c>
      <c r="AT171" s="217" t="s">
        <v>267</v>
      </c>
      <c r="AU171" s="217" t="s">
        <v>76</v>
      </c>
      <c r="AY171" s="17" t="s">
        <v>266</v>
      </c>
      <c r="BE171" s="218">
        <f>IF(N171="základní",J171,0)</f>
        <v>0</v>
      </c>
      <c r="BF171" s="218">
        <f>IF(N171="snížená",J171,0)</f>
        <v>0</v>
      </c>
      <c r="BG171" s="218">
        <f>IF(N171="zákl. přenesená",J171,0)</f>
        <v>0</v>
      </c>
      <c r="BH171" s="218">
        <f>IF(N171="sníž. přenesená",J171,0)</f>
        <v>0</v>
      </c>
      <c r="BI171" s="218">
        <f>IF(N171="nulová",J171,0)</f>
        <v>0</v>
      </c>
      <c r="BJ171" s="17" t="s">
        <v>76</v>
      </c>
      <c r="BK171" s="218">
        <f>ROUND(I171*H171,2)</f>
        <v>0</v>
      </c>
      <c r="BL171" s="17" t="s">
        <v>265</v>
      </c>
      <c r="BM171" s="217" t="s">
        <v>1997</v>
      </c>
    </row>
    <row r="172" s="2" customFormat="1">
      <c r="A172" s="38"/>
      <c r="B172" s="39"/>
      <c r="C172" s="40"/>
      <c r="D172" s="219" t="s">
        <v>273</v>
      </c>
      <c r="E172" s="40"/>
      <c r="F172" s="220" t="s">
        <v>1998</v>
      </c>
      <c r="G172" s="40"/>
      <c r="H172" s="40"/>
      <c r="I172" s="221"/>
      <c r="J172" s="40"/>
      <c r="K172" s="40"/>
      <c r="L172" s="44"/>
      <c r="M172" s="222"/>
      <c r="N172" s="223"/>
      <c r="O172" s="84"/>
      <c r="P172" s="84"/>
      <c r="Q172" s="84"/>
      <c r="R172" s="84"/>
      <c r="S172" s="84"/>
      <c r="T172" s="85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T172" s="17" t="s">
        <v>273</v>
      </c>
      <c r="AU172" s="17" t="s">
        <v>76</v>
      </c>
    </row>
    <row r="173" s="12" customFormat="1">
      <c r="A173" s="12"/>
      <c r="B173" s="224"/>
      <c r="C173" s="225"/>
      <c r="D173" s="226" t="s">
        <v>275</v>
      </c>
      <c r="E173" s="227" t="s">
        <v>657</v>
      </c>
      <c r="F173" s="228" t="s">
        <v>1999</v>
      </c>
      <c r="G173" s="225"/>
      <c r="H173" s="229">
        <v>0.73499999999999999</v>
      </c>
      <c r="I173" s="230"/>
      <c r="J173" s="225"/>
      <c r="K173" s="225"/>
      <c r="L173" s="231"/>
      <c r="M173" s="236"/>
      <c r="N173" s="237"/>
      <c r="O173" s="237"/>
      <c r="P173" s="237"/>
      <c r="Q173" s="237"/>
      <c r="R173" s="237"/>
      <c r="S173" s="237"/>
      <c r="T173" s="238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T173" s="235" t="s">
        <v>275</v>
      </c>
      <c r="AU173" s="235" t="s">
        <v>76</v>
      </c>
      <c r="AV173" s="12" t="s">
        <v>78</v>
      </c>
      <c r="AW173" s="12" t="s">
        <v>31</v>
      </c>
      <c r="AX173" s="12" t="s">
        <v>76</v>
      </c>
      <c r="AY173" s="235" t="s">
        <v>266</v>
      </c>
    </row>
    <row r="174" s="2" customFormat="1" ht="24.15" customHeight="1">
      <c r="A174" s="38"/>
      <c r="B174" s="39"/>
      <c r="C174" s="206" t="s">
        <v>407</v>
      </c>
      <c r="D174" s="206" t="s">
        <v>267</v>
      </c>
      <c r="E174" s="207" t="s">
        <v>2000</v>
      </c>
      <c r="F174" s="208" t="s">
        <v>2001</v>
      </c>
      <c r="G174" s="209" t="s">
        <v>293</v>
      </c>
      <c r="H174" s="210">
        <v>4.1399999999999997</v>
      </c>
      <c r="I174" s="211"/>
      <c r="J174" s="212">
        <f>ROUND(I174*H174,2)</f>
        <v>0</v>
      </c>
      <c r="K174" s="208" t="s">
        <v>271</v>
      </c>
      <c r="L174" s="44"/>
      <c r="M174" s="213" t="s">
        <v>19</v>
      </c>
      <c r="N174" s="214" t="s">
        <v>40</v>
      </c>
      <c r="O174" s="84"/>
      <c r="P174" s="215">
        <f>O174*H174</f>
        <v>0</v>
      </c>
      <c r="Q174" s="215">
        <v>0</v>
      </c>
      <c r="R174" s="215">
        <f>Q174*H174</f>
        <v>0</v>
      </c>
      <c r="S174" s="215">
        <v>2.2000000000000002</v>
      </c>
      <c r="T174" s="216">
        <f>S174*H174</f>
        <v>9.1080000000000005</v>
      </c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R174" s="217" t="s">
        <v>265</v>
      </c>
      <c r="AT174" s="217" t="s">
        <v>267</v>
      </c>
      <c r="AU174" s="217" t="s">
        <v>76</v>
      </c>
      <c r="AY174" s="17" t="s">
        <v>266</v>
      </c>
      <c r="BE174" s="218">
        <f>IF(N174="základní",J174,0)</f>
        <v>0</v>
      </c>
      <c r="BF174" s="218">
        <f>IF(N174="snížená",J174,0)</f>
        <v>0</v>
      </c>
      <c r="BG174" s="218">
        <f>IF(N174="zákl. přenesená",J174,0)</f>
        <v>0</v>
      </c>
      <c r="BH174" s="218">
        <f>IF(N174="sníž. přenesená",J174,0)</f>
        <v>0</v>
      </c>
      <c r="BI174" s="218">
        <f>IF(N174="nulová",J174,0)</f>
        <v>0</v>
      </c>
      <c r="BJ174" s="17" t="s">
        <v>76</v>
      </c>
      <c r="BK174" s="218">
        <f>ROUND(I174*H174,2)</f>
        <v>0</v>
      </c>
      <c r="BL174" s="17" t="s">
        <v>265</v>
      </c>
      <c r="BM174" s="217" t="s">
        <v>2002</v>
      </c>
    </row>
    <row r="175" s="2" customFormat="1">
      <c r="A175" s="38"/>
      <c r="B175" s="39"/>
      <c r="C175" s="40"/>
      <c r="D175" s="219" t="s">
        <v>273</v>
      </c>
      <c r="E175" s="40"/>
      <c r="F175" s="220" t="s">
        <v>2003</v>
      </c>
      <c r="G175" s="40"/>
      <c r="H175" s="40"/>
      <c r="I175" s="221"/>
      <c r="J175" s="40"/>
      <c r="K175" s="40"/>
      <c r="L175" s="44"/>
      <c r="M175" s="222"/>
      <c r="N175" s="223"/>
      <c r="O175" s="84"/>
      <c r="P175" s="84"/>
      <c r="Q175" s="84"/>
      <c r="R175" s="84"/>
      <c r="S175" s="84"/>
      <c r="T175" s="85"/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T175" s="17" t="s">
        <v>273</v>
      </c>
      <c r="AU175" s="17" t="s">
        <v>76</v>
      </c>
    </row>
    <row r="176" s="13" customFormat="1">
      <c r="A176" s="13"/>
      <c r="B176" s="251"/>
      <c r="C176" s="252"/>
      <c r="D176" s="226" t="s">
        <v>275</v>
      </c>
      <c r="E176" s="253" t="s">
        <v>19</v>
      </c>
      <c r="F176" s="254" t="s">
        <v>2004</v>
      </c>
      <c r="G176" s="252"/>
      <c r="H176" s="253" t="s">
        <v>19</v>
      </c>
      <c r="I176" s="255"/>
      <c r="J176" s="252"/>
      <c r="K176" s="252"/>
      <c r="L176" s="256"/>
      <c r="M176" s="257"/>
      <c r="N176" s="258"/>
      <c r="O176" s="258"/>
      <c r="P176" s="258"/>
      <c r="Q176" s="258"/>
      <c r="R176" s="258"/>
      <c r="S176" s="258"/>
      <c r="T176" s="259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60" t="s">
        <v>275</v>
      </c>
      <c r="AU176" s="260" t="s">
        <v>76</v>
      </c>
      <c r="AV176" s="13" t="s">
        <v>76</v>
      </c>
      <c r="AW176" s="13" t="s">
        <v>31</v>
      </c>
      <c r="AX176" s="13" t="s">
        <v>69</v>
      </c>
      <c r="AY176" s="260" t="s">
        <v>266</v>
      </c>
    </row>
    <row r="177" s="12" customFormat="1">
      <c r="A177" s="12"/>
      <c r="B177" s="224"/>
      <c r="C177" s="225"/>
      <c r="D177" s="226" t="s">
        <v>275</v>
      </c>
      <c r="E177" s="227" t="s">
        <v>663</v>
      </c>
      <c r="F177" s="228" t="s">
        <v>2005</v>
      </c>
      <c r="G177" s="225"/>
      <c r="H177" s="229">
        <v>4.1399999999999997</v>
      </c>
      <c r="I177" s="230"/>
      <c r="J177" s="225"/>
      <c r="K177" s="225"/>
      <c r="L177" s="231"/>
      <c r="M177" s="236"/>
      <c r="N177" s="237"/>
      <c r="O177" s="237"/>
      <c r="P177" s="237"/>
      <c r="Q177" s="237"/>
      <c r="R177" s="237"/>
      <c r="S177" s="237"/>
      <c r="T177" s="238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T177" s="235" t="s">
        <v>275</v>
      </c>
      <c r="AU177" s="235" t="s">
        <v>76</v>
      </c>
      <c r="AV177" s="12" t="s">
        <v>78</v>
      </c>
      <c r="AW177" s="12" t="s">
        <v>31</v>
      </c>
      <c r="AX177" s="12" t="s">
        <v>76</v>
      </c>
      <c r="AY177" s="235" t="s">
        <v>266</v>
      </c>
    </row>
    <row r="178" s="11" customFormat="1" ht="25.92" customHeight="1">
      <c r="A178" s="11"/>
      <c r="B178" s="192"/>
      <c r="C178" s="193"/>
      <c r="D178" s="194" t="s">
        <v>68</v>
      </c>
      <c r="E178" s="195" t="s">
        <v>265</v>
      </c>
      <c r="F178" s="195" t="s">
        <v>845</v>
      </c>
      <c r="G178" s="193"/>
      <c r="H178" s="193"/>
      <c r="I178" s="196"/>
      <c r="J178" s="197">
        <f>BK178</f>
        <v>0</v>
      </c>
      <c r="K178" s="193"/>
      <c r="L178" s="198"/>
      <c r="M178" s="199"/>
      <c r="N178" s="200"/>
      <c r="O178" s="200"/>
      <c r="P178" s="201">
        <f>SUM(P179:P187)</f>
        <v>0</v>
      </c>
      <c r="Q178" s="200"/>
      <c r="R178" s="201">
        <f>SUM(R179:R187)</f>
        <v>1.1373207599999999</v>
      </c>
      <c r="S178" s="200"/>
      <c r="T178" s="202">
        <f>SUM(T179:T187)</f>
        <v>0</v>
      </c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R178" s="203" t="s">
        <v>265</v>
      </c>
      <c r="AT178" s="204" t="s">
        <v>68</v>
      </c>
      <c r="AU178" s="204" t="s">
        <v>69</v>
      </c>
      <c r="AY178" s="203" t="s">
        <v>266</v>
      </c>
      <c r="BK178" s="205">
        <f>SUM(BK179:BK187)</f>
        <v>0</v>
      </c>
    </row>
    <row r="179" s="2" customFormat="1" ht="16.5" customHeight="1">
      <c r="A179" s="38"/>
      <c r="B179" s="39"/>
      <c r="C179" s="206" t="s">
        <v>665</v>
      </c>
      <c r="D179" s="206" t="s">
        <v>267</v>
      </c>
      <c r="E179" s="207" t="s">
        <v>2006</v>
      </c>
      <c r="F179" s="208" t="s">
        <v>2007</v>
      </c>
      <c r="G179" s="209" t="s">
        <v>293</v>
      </c>
      <c r="H179" s="210">
        <v>2.8290000000000002</v>
      </c>
      <c r="I179" s="211"/>
      <c r="J179" s="212">
        <f>ROUND(I179*H179,2)</f>
        <v>0</v>
      </c>
      <c r="K179" s="208" t="s">
        <v>271</v>
      </c>
      <c r="L179" s="44"/>
      <c r="M179" s="213" t="s">
        <v>19</v>
      </c>
      <c r="N179" s="214" t="s">
        <v>40</v>
      </c>
      <c r="O179" s="84"/>
      <c r="P179" s="215">
        <f>O179*H179</f>
        <v>0</v>
      </c>
      <c r="Q179" s="215">
        <v>0</v>
      </c>
      <c r="R179" s="215">
        <f>Q179*H179</f>
        <v>0</v>
      </c>
      <c r="S179" s="215">
        <v>0</v>
      </c>
      <c r="T179" s="216">
        <f>S179*H179</f>
        <v>0</v>
      </c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R179" s="217" t="s">
        <v>265</v>
      </c>
      <c r="AT179" s="217" t="s">
        <v>267</v>
      </c>
      <c r="AU179" s="217" t="s">
        <v>76</v>
      </c>
      <c r="AY179" s="17" t="s">
        <v>266</v>
      </c>
      <c r="BE179" s="218">
        <f>IF(N179="základní",J179,0)</f>
        <v>0</v>
      </c>
      <c r="BF179" s="218">
        <f>IF(N179="snížená",J179,0)</f>
        <v>0</v>
      </c>
      <c r="BG179" s="218">
        <f>IF(N179="zákl. přenesená",J179,0)</f>
        <v>0</v>
      </c>
      <c r="BH179" s="218">
        <f>IF(N179="sníž. přenesená",J179,0)</f>
        <v>0</v>
      </c>
      <c r="BI179" s="218">
        <f>IF(N179="nulová",J179,0)</f>
        <v>0</v>
      </c>
      <c r="BJ179" s="17" t="s">
        <v>76</v>
      </c>
      <c r="BK179" s="218">
        <f>ROUND(I179*H179,2)</f>
        <v>0</v>
      </c>
      <c r="BL179" s="17" t="s">
        <v>265</v>
      </c>
      <c r="BM179" s="217" t="s">
        <v>2008</v>
      </c>
    </row>
    <row r="180" s="2" customFormat="1">
      <c r="A180" s="38"/>
      <c r="B180" s="39"/>
      <c r="C180" s="40"/>
      <c r="D180" s="219" t="s">
        <v>273</v>
      </c>
      <c r="E180" s="40"/>
      <c r="F180" s="220" t="s">
        <v>2009</v>
      </c>
      <c r="G180" s="40"/>
      <c r="H180" s="40"/>
      <c r="I180" s="221"/>
      <c r="J180" s="40"/>
      <c r="K180" s="40"/>
      <c r="L180" s="44"/>
      <c r="M180" s="222"/>
      <c r="N180" s="223"/>
      <c r="O180" s="84"/>
      <c r="P180" s="84"/>
      <c r="Q180" s="84"/>
      <c r="R180" s="84"/>
      <c r="S180" s="84"/>
      <c r="T180" s="85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T180" s="17" t="s">
        <v>273</v>
      </c>
      <c r="AU180" s="17" t="s">
        <v>76</v>
      </c>
    </row>
    <row r="181" s="12" customFormat="1">
      <c r="A181" s="12"/>
      <c r="B181" s="224"/>
      <c r="C181" s="225"/>
      <c r="D181" s="226" t="s">
        <v>275</v>
      </c>
      <c r="E181" s="227" t="s">
        <v>1641</v>
      </c>
      <c r="F181" s="228" t="s">
        <v>2010</v>
      </c>
      <c r="G181" s="225"/>
      <c r="H181" s="229">
        <v>2.8290000000000002</v>
      </c>
      <c r="I181" s="230"/>
      <c r="J181" s="225"/>
      <c r="K181" s="225"/>
      <c r="L181" s="231"/>
      <c r="M181" s="236"/>
      <c r="N181" s="237"/>
      <c r="O181" s="237"/>
      <c r="P181" s="237"/>
      <c r="Q181" s="237"/>
      <c r="R181" s="237"/>
      <c r="S181" s="237"/>
      <c r="T181" s="238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T181" s="235" t="s">
        <v>275</v>
      </c>
      <c r="AU181" s="235" t="s">
        <v>76</v>
      </c>
      <c r="AV181" s="12" t="s">
        <v>78</v>
      </c>
      <c r="AW181" s="12" t="s">
        <v>31</v>
      </c>
      <c r="AX181" s="12" t="s">
        <v>76</v>
      </c>
      <c r="AY181" s="235" t="s">
        <v>266</v>
      </c>
    </row>
    <row r="182" s="2" customFormat="1" ht="24.15" customHeight="1">
      <c r="A182" s="38"/>
      <c r="B182" s="39"/>
      <c r="C182" s="206" t="s">
        <v>670</v>
      </c>
      <c r="D182" s="206" t="s">
        <v>267</v>
      </c>
      <c r="E182" s="207" t="s">
        <v>2011</v>
      </c>
      <c r="F182" s="208" t="s">
        <v>2012</v>
      </c>
      <c r="G182" s="209" t="s">
        <v>293</v>
      </c>
      <c r="H182" s="210">
        <v>0.51600000000000001</v>
      </c>
      <c r="I182" s="211"/>
      <c r="J182" s="212">
        <f>ROUND(I182*H182,2)</f>
        <v>0</v>
      </c>
      <c r="K182" s="208" t="s">
        <v>271</v>
      </c>
      <c r="L182" s="44"/>
      <c r="M182" s="213" t="s">
        <v>19</v>
      </c>
      <c r="N182" s="214" t="s">
        <v>40</v>
      </c>
      <c r="O182" s="84"/>
      <c r="P182" s="215">
        <f>O182*H182</f>
        <v>0</v>
      </c>
      <c r="Q182" s="215">
        <v>2.20411</v>
      </c>
      <c r="R182" s="215">
        <f>Q182*H182</f>
        <v>1.1373207599999999</v>
      </c>
      <c r="S182" s="215">
        <v>0</v>
      </c>
      <c r="T182" s="216">
        <f>S182*H182</f>
        <v>0</v>
      </c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R182" s="217" t="s">
        <v>265</v>
      </c>
      <c r="AT182" s="217" t="s">
        <v>267</v>
      </c>
      <c r="AU182" s="217" t="s">
        <v>76</v>
      </c>
      <c r="AY182" s="17" t="s">
        <v>266</v>
      </c>
      <c r="BE182" s="218">
        <f>IF(N182="základní",J182,0)</f>
        <v>0</v>
      </c>
      <c r="BF182" s="218">
        <f>IF(N182="snížená",J182,0)</f>
        <v>0</v>
      </c>
      <c r="BG182" s="218">
        <f>IF(N182="zákl. přenesená",J182,0)</f>
        <v>0</v>
      </c>
      <c r="BH182" s="218">
        <f>IF(N182="sníž. přenesená",J182,0)</f>
        <v>0</v>
      </c>
      <c r="BI182" s="218">
        <f>IF(N182="nulová",J182,0)</f>
        <v>0</v>
      </c>
      <c r="BJ182" s="17" t="s">
        <v>76</v>
      </c>
      <c r="BK182" s="218">
        <f>ROUND(I182*H182,2)</f>
        <v>0</v>
      </c>
      <c r="BL182" s="17" t="s">
        <v>265</v>
      </c>
      <c r="BM182" s="217" t="s">
        <v>2013</v>
      </c>
    </row>
    <row r="183" s="2" customFormat="1">
      <c r="A183" s="38"/>
      <c r="B183" s="39"/>
      <c r="C183" s="40"/>
      <c r="D183" s="219" t="s">
        <v>273</v>
      </c>
      <c r="E183" s="40"/>
      <c r="F183" s="220" t="s">
        <v>2014</v>
      </c>
      <c r="G183" s="40"/>
      <c r="H183" s="40"/>
      <c r="I183" s="221"/>
      <c r="J183" s="40"/>
      <c r="K183" s="40"/>
      <c r="L183" s="44"/>
      <c r="M183" s="222"/>
      <c r="N183" s="223"/>
      <c r="O183" s="84"/>
      <c r="P183" s="84"/>
      <c r="Q183" s="84"/>
      <c r="R183" s="84"/>
      <c r="S183" s="84"/>
      <c r="T183" s="85"/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T183" s="17" t="s">
        <v>273</v>
      </c>
      <c r="AU183" s="17" t="s">
        <v>76</v>
      </c>
    </row>
    <row r="184" s="12" customFormat="1">
      <c r="A184" s="12"/>
      <c r="B184" s="224"/>
      <c r="C184" s="225"/>
      <c r="D184" s="226" t="s">
        <v>275</v>
      </c>
      <c r="E184" s="227" t="s">
        <v>675</v>
      </c>
      <c r="F184" s="228" t="s">
        <v>2015</v>
      </c>
      <c r="G184" s="225"/>
      <c r="H184" s="229">
        <v>0.51600000000000001</v>
      </c>
      <c r="I184" s="230"/>
      <c r="J184" s="225"/>
      <c r="K184" s="225"/>
      <c r="L184" s="231"/>
      <c r="M184" s="236"/>
      <c r="N184" s="237"/>
      <c r="O184" s="237"/>
      <c r="P184" s="237"/>
      <c r="Q184" s="237"/>
      <c r="R184" s="237"/>
      <c r="S184" s="237"/>
      <c r="T184" s="238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T184" s="235" t="s">
        <v>275</v>
      </c>
      <c r="AU184" s="235" t="s">
        <v>76</v>
      </c>
      <c r="AV184" s="12" t="s">
        <v>78</v>
      </c>
      <c r="AW184" s="12" t="s">
        <v>31</v>
      </c>
      <c r="AX184" s="12" t="s">
        <v>76</v>
      </c>
      <c r="AY184" s="235" t="s">
        <v>266</v>
      </c>
    </row>
    <row r="185" s="2" customFormat="1" ht="24.15" customHeight="1">
      <c r="A185" s="38"/>
      <c r="B185" s="39"/>
      <c r="C185" s="206" t="s">
        <v>677</v>
      </c>
      <c r="D185" s="206" t="s">
        <v>267</v>
      </c>
      <c r="E185" s="207" t="s">
        <v>2016</v>
      </c>
      <c r="F185" s="208" t="s">
        <v>2017</v>
      </c>
      <c r="G185" s="209" t="s">
        <v>293</v>
      </c>
      <c r="H185" s="210">
        <v>0.35199999999999998</v>
      </c>
      <c r="I185" s="211"/>
      <c r="J185" s="212">
        <f>ROUND(I185*H185,2)</f>
        <v>0</v>
      </c>
      <c r="K185" s="208" t="s">
        <v>271</v>
      </c>
      <c r="L185" s="44"/>
      <c r="M185" s="213" t="s">
        <v>19</v>
      </c>
      <c r="N185" s="214" t="s">
        <v>40</v>
      </c>
      <c r="O185" s="84"/>
      <c r="P185" s="215">
        <f>O185*H185</f>
        <v>0</v>
      </c>
      <c r="Q185" s="215">
        <v>0</v>
      </c>
      <c r="R185" s="215">
        <f>Q185*H185</f>
        <v>0</v>
      </c>
      <c r="S185" s="215">
        <v>0</v>
      </c>
      <c r="T185" s="216">
        <f>S185*H185</f>
        <v>0</v>
      </c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R185" s="217" t="s">
        <v>265</v>
      </c>
      <c r="AT185" s="217" t="s">
        <v>267</v>
      </c>
      <c r="AU185" s="217" t="s">
        <v>76</v>
      </c>
      <c r="AY185" s="17" t="s">
        <v>266</v>
      </c>
      <c r="BE185" s="218">
        <f>IF(N185="základní",J185,0)</f>
        <v>0</v>
      </c>
      <c r="BF185" s="218">
        <f>IF(N185="snížená",J185,0)</f>
        <v>0</v>
      </c>
      <c r="BG185" s="218">
        <f>IF(N185="zákl. přenesená",J185,0)</f>
        <v>0</v>
      </c>
      <c r="BH185" s="218">
        <f>IF(N185="sníž. přenesená",J185,0)</f>
        <v>0</v>
      </c>
      <c r="BI185" s="218">
        <f>IF(N185="nulová",J185,0)</f>
        <v>0</v>
      </c>
      <c r="BJ185" s="17" t="s">
        <v>76</v>
      </c>
      <c r="BK185" s="218">
        <f>ROUND(I185*H185,2)</f>
        <v>0</v>
      </c>
      <c r="BL185" s="17" t="s">
        <v>265</v>
      </c>
      <c r="BM185" s="217" t="s">
        <v>2018</v>
      </c>
    </row>
    <row r="186" s="2" customFormat="1">
      <c r="A186" s="38"/>
      <c r="B186" s="39"/>
      <c r="C186" s="40"/>
      <c r="D186" s="219" t="s">
        <v>273</v>
      </c>
      <c r="E186" s="40"/>
      <c r="F186" s="220" t="s">
        <v>2019</v>
      </c>
      <c r="G186" s="40"/>
      <c r="H186" s="40"/>
      <c r="I186" s="221"/>
      <c r="J186" s="40"/>
      <c r="K186" s="40"/>
      <c r="L186" s="44"/>
      <c r="M186" s="222"/>
      <c r="N186" s="223"/>
      <c r="O186" s="84"/>
      <c r="P186" s="84"/>
      <c r="Q186" s="84"/>
      <c r="R186" s="84"/>
      <c r="S186" s="84"/>
      <c r="T186" s="85"/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T186" s="17" t="s">
        <v>273</v>
      </c>
      <c r="AU186" s="17" t="s">
        <v>76</v>
      </c>
    </row>
    <row r="187" s="12" customFormat="1">
      <c r="A187" s="12"/>
      <c r="B187" s="224"/>
      <c r="C187" s="225"/>
      <c r="D187" s="226" t="s">
        <v>275</v>
      </c>
      <c r="E187" s="227" t="s">
        <v>408</v>
      </c>
      <c r="F187" s="228" t="s">
        <v>2020</v>
      </c>
      <c r="G187" s="225"/>
      <c r="H187" s="229">
        <v>0.35199999999999998</v>
      </c>
      <c r="I187" s="230"/>
      <c r="J187" s="225"/>
      <c r="K187" s="225"/>
      <c r="L187" s="231"/>
      <c r="M187" s="236"/>
      <c r="N187" s="237"/>
      <c r="O187" s="237"/>
      <c r="P187" s="237"/>
      <c r="Q187" s="237"/>
      <c r="R187" s="237"/>
      <c r="S187" s="237"/>
      <c r="T187" s="238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T187" s="235" t="s">
        <v>275</v>
      </c>
      <c r="AU187" s="235" t="s">
        <v>76</v>
      </c>
      <c r="AV187" s="12" t="s">
        <v>78</v>
      </c>
      <c r="AW187" s="12" t="s">
        <v>31</v>
      </c>
      <c r="AX187" s="12" t="s">
        <v>76</v>
      </c>
      <c r="AY187" s="235" t="s">
        <v>266</v>
      </c>
    </row>
    <row r="188" s="11" customFormat="1" ht="25.92" customHeight="1">
      <c r="A188" s="11"/>
      <c r="B188" s="192"/>
      <c r="C188" s="193"/>
      <c r="D188" s="194" t="s">
        <v>68</v>
      </c>
      <c r="E188" s="195" t="s">
        <v>338</v>
      </c>
      <c r="F188" s="195" t="s">
        <v>1121</v>
      </c>
      <c r="G188" s="193"/>
      <c r="H188" s="193"/>
      <c r="I188" s="196"/>
      <c r="J188" s="197">
        <f>BK188</f>
        <v>0</v>
      </c>
      <c r="K188" s="193"/>
      <c r="L188" s="198"/>
      <c r="M188" s="199"/>
      <c r="N188" s="200"/>
      <c r="O188" s="200"/>
      <c r="P188" s="201">
        <f>SUM(P189:P195)</f>
        <v>0</v>
      </c>
      <c r="Q188" s="200"/>
      <c r="R188" s="201">
        <f>SUM(R189:R195)</f>
        <v>0.95368713999999988</v>
      </c>
      <c r="S188" s="200"/>
      <c r="T188" s="202">
        <f>SUM(T189:T195)</f>
        <v>0</v>
      </c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R188" s="203" t="s">
        <v>265</v>
      </c>
      <c r="AT188" s="204" t="s">
        <v>68</v>
      </c>
      <c r="AU188" s="204" t="s">
        <v>69</v>
      </c>
      <c r="AY188" s="203" t="s">
        <v>266</v>
      </c>
      <c r="BK188" s="205">
        <f>SUM(BK189:BK195)</f>
        <v>0</v>
      </c>
    </row>
    <row r="189" s="2" customFormat="1" ht="24.15" customHeight="1">
      <c r="A189" s="38"/>
      <c r="B189" s="39"/>
      <c r="C189" s="206" t="s">
        <v>683</v>
      </c>
      <c r="D189" s="206" t="s">
        <v>267</v>
      </c>
      <c r="E189" s="207" t="s">
        <v>2021</v>
      </c>
      <c r="F189" s="208" t="s">
        <v>2022</v>
      </c>
      <c r="G189" s="209" t="s">
        <v>391</v>
      </c>
      <c r="H189" s="210">
        <v>0.47099999999999997</v>
      </c>
      <c r="I189" s="211"/>
      <c r="J189" s="212">
        <f>ROUND(I189*H189,2)</f>
        <v>0</v>
      </c>
      <c r="K189" s="208" t="s">
        <v>271</v>
      </c>
      <c r="L189" s="44"/>
      <c r="M189" s="213" t="s">
        <v>19</v>
      </c>
      <c r="N189" s="214" t="s">
        <v>40</v>
      </c>
      <c r="O189" s="84"/>
      <c r="P189" s="215">
        <f>O189*H189</f>
        <v>0</v>
      </c>
      <c r="Q189" s="215">
        <v>0.0080000000000000002</v>
      </c>
      <c r="R189" s="215">
        <f>Q189*H189</f>
        <v>0.0037680000000000001</v>
      </c>
      <c r="S189" s="215">
        <v>0</v>
      </c>
      <c r="T189" s="216">
        <f>S189*H189</f>
        <v>0</v>
      </c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R189" s="217" t="s">
        <v>265</v>
      </c>
      <c r="AT189" s="217" t="s">
        <v>267</v>
      </c>
      <c r="AU189" s="217" t="s">
        <v>76</v>
      </c>
      <c r="AY189" s="17" t="s">
        <v>266</v>
      </c>
      <c r="BE189" s="218">
        <f>IF(N189="základní",J189,0)</f>
        <v>0</v>
      </c>
      <c r="BF189" s="218">
        <f>IF(N189="snížená",J189,0)</f>
        <v>0</v>
      </c>
      <c r="BG189" s="218">
        <f>IF(N189="zákl. přenesená",J189,0)</f>
        <v>0</v>
      </c>
      <c r="BH189" s="218">
        <f>IF(N189="sníž. přenesená",J189,0)</f>
        <v>0</v>
      </c>
      <c r="BI189" s="218">
        <f>IF(N189="nulová",J189,0)</f>
        <v>0</v>
      </c>
      <c r="BJ189" s="17" t="s">
        <v>76</v>
      </c>
      <c r="BK189" s="218">
        <f>ROUND(I189*H189,2)</f>
        <v>0</v>
      </c>
      <c r="BL189" s="17" t="s">
        <v>265</v>
      </c>
      <c r="BM189" s="217" t="s">
        <v>2023</v>
      </c>
    </row>
    <row r="190" s="2" customFormat="1">
      <c r="A190" s="38"/>
      <c r="B190" s="39"/>
      <c r="C190" s="40"/>
      <c r="D190" s="219" t="s">
        <v>273</v>
      </c>
      <c r="E190" s="40"/>
      <c r="F190" s="220" t="s">
        <v>2024</v>
      </c>
      <c r="G190" s="40"/>
      <c r="H190" s="40"/>
      <c r="I190" s="221"/>
      <c r="J190" s="40"/>
      <c r="K190" s="40"/>
      <c r="L190" s="44"/>
      <c r="M190" s="222"/>
      <c r="N190" s="223"/>
      <c r="O190" s="84"/>
      <c r="P190" s="84"/>
      <c r="Q190" s="84"/>
      <c r="R190" s="84"/>
      <c r="S190" s="84"/>
      <c r="T190" s="85"/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T190" s="17" t="s">
        <v>273</v>
      </c>
      <c r="AU190" s="17" t="s">
        <v>76</v>
      </c>
    </row>
    <row r="191" s="13" customFormat="1">
      <c r="A191" s="13"/>
      <c r="B191" s="251"/>
      <c r="C191" s="252"/>
      <c r="D191" s="226" t="s">
        <v>275</v>
      </c>
      <c r="E191" s="253" t="s">
        <v>19</v>
      </c>
      <c r="F191" s="254" t="s">
        <v>2025</v>
      </c>
      <c r="G191" s="252"/>
      <c r="H191" s="253" t="s">
        <v>19</v>
      </c>
      <c r="I191" s="255"/>
      <c r="J191" s="252"/>
      <c r="K191" s="252"/>
      <c r="L191" s="256"/>
      <c r="M191" s="257"/>
      <c r="N191" s="258"/>
      <c r="O191" s="258"/>
      <c r="P191" s="258"/>
      <c r="Q191" s="258"/>
      <c r="R191" s="258"/>
      <c r="S191" s="258"/>
      <c r="T191" s="259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60" t="s">
        <v>275</v>
      </c>
      <c r="AU191" s="260" t="s">
        <v>76</v>
      </c>
      <c r="AV191" s="13" t="s">
        <v>76</v>
      </c>
      <c r="AW191" s="13" t="s">
        <v>31</v>
      </c>
      <c r="AX191" s="13" t="s">
        <v>69</v>
      </c>
      <c r="AY191" s="260" t="s">
        <v>266</v>
      </c>
    </row>
    <row r="192" s="12" customFormat="1">
      <c r="A192" s="12"/>
      <c r="B192" s="224"/>
      <c r="C192" s="225"/>
      <c r="D192" s="226" t="s">
        <v>275</v>
      </c>
      <c r="E192" s="227" t="s">
        <v>411</v>
      </c>
      <c r="F192" s="228" t="s">
        <v>2026</v>
      </c>
      <c r="G192" s="225"/>
      <c r="H192" s="229">
        <v>0.47099999999999997</v>
      </c>
      <c r="I192" s="230"/>
      <c r="J192" s="225"/>
      <c r="K192" s="225"/>
      <c r="L192" s="231"/>
      <c r="M192" s="236"/>
      <c r="N192" s="237"/>
      <c r="O192" s="237"/>
      <c r="P192" s="237"/>
      <c r="Q192" s="237"/>
      <c r="R192" s="237"/>
      <c r="S192" s="237"/>
      <c r="T192" s="238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T192" s="235" t="s">
        <v>275</v>
      </c>
      <c r="AU192" s="235" t="s">
        <v>76</v>
      </c>
      <c r="AV192" s="12" t="s">
        <v>78</v>
      </c>
      <c r="AW192" s="12" t="s">
        <v>31</v>
      </c>
      <c r="AX192" s="12" t="s">
        <v>76</v>
      </c>
      <c r="AY192" s="235" t="s">
        <v>266</v>
      </c>
    </row>
    <row r="193" s="2" customFormat="1" ht="21.75" customHeight="1">
      <c r="A193" s="38"/>
      <c r="B193" s="39"/>
      <c r="C193" s="206" t="s">
        <v>692</v>
      </c>
      <c r="D193" s="206" t="s">
        <v>267</v>
      </c>
      <c r="E193" s="207" t="s">
        <v>2027</v>
      </c>
      <c r="F193" s="208" t="s">
        <v>2028</v>
      </c>
      <c r="G193" s="209" t="s">
        <v>293</v>
      </c>
      <c r="H193" s="210">
        <v>0.42099999999999999</v>
      </c>
      <c r="I193" s="211"/>
      <c r="J193" s="212">
        <f>ROUND(I193*H193,2)</f>
        <v>0</v>
      </c>
      <c r="K193" s="208" t="s">
        <v>271</v>
      </c>
      <c r="L193" s="44"/>
      <c r="M193" s="213" t="s">
        <v>19</v>
      </c>
      <c r="N193" s="214" t="s">
        <v>40</v>
      </c>
      <c r="O193" s="84"/>
      <c r="P193" s="215">
        <f>O193*H193</f>
        <v>0</v>
      </c>
      <c r="Q193" s="215">
        <v>2.2563399999999998</v>
      </c>
      <c r="R193" s="215">
        <f>Q193*H193</f>
        <v>0.94991913999999988</v>
      </c>
      <c r="S193" s="215">
        <v>0</v>
      </c>
      <c r="T193" s="216">
        <f>S193*H193</f>
        <v>0</v>
      </c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R193" s="217" t="s">
        <v>265</v>
      </c>
      <c r="AT193" s="217" t="s">
        <v>267</v>
      </c>
      <c r="AU193" s="217" t="s">
        <v>76</v>
      </c>
      <c r="AY193" s="17" t="s">
        <v>266</v>
      </c>
      <c r="BE193" s="218">
        <f>IF(N193="základní",J193,0)</f>
        <v>0</v>
      </c>
      <c r="BF193" s="218">
        <f>IF(N193="snížená",J193,0)</f>
        <v>0</v>
      </c>
      <c r="BG193" s="218">
        <f>IF(N193="zákl. přenesená",J193,0)</f>
        <v>0</v>
      </c>
      <c r="BH193" s="218">
        <f>IF(N193="sníž. přenesená",J193,0)</f>
        <v>0</v>
      </c>
      <c r="BI193" s="218">
        <f>IF(N193="nulová",J193,0)</f>
        <v>0</v>
      </c>
      <c r="BJ193" s="17" t="s">
        <v>76</v>
      </c>
      <c r="BK193" s="218">
        <f>ROUND(I193*H193,2)</f>
        <v>0</v>
      </c>
      <c r="BL193" s="17" t="s">
        <v>265</v>
      </c>
      <c r="BM193" s="217" t="s">
        <v>2029</v>
      </c>
    </row>
    <row r="194" s="2" customFormat="1">
      <c r="A194" s="38"/>
      <c r="B194" s="39"/>
      <c r="C194" s="40"/>
      <c r="D194" s="219" t="s">
        <v>273</v>
      </c>
      <c r="E194" s="40"/>
      <c r="F194" s="220" t="s">
        <v>2030</v>
      </c>
      <c r="G194" s="40"/>
      <c r="H194" s="40"/>
      <c r="I194" s="221"/>
      <c r="J194" s="40"/>
      <c r="K194" s="40"/>
      <c r="L194" s="44"/>
      <c r="M194" s="222"/>
      <c r="N194" s="223"/>
      <c r="O194" s="84"/>
      <c r="P194" s="84"/>
      <c r="Q194" s="84"/>
      <c r="R194" s="84"/>
      <c r="S194" s="84"/>
      <c r="T194" s="85"/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T194" s="17" t="s">
        <v>273</v>
      </c>
      <c r="AU194" s="17" t="s">
        <v>76</v>
      </c>
    </row>
    <row r="195" s="12" customFormat="1">
      <c r="A195" s="12"/>
      <c r="B195" s="224"/>
      <c r="C195" s="225"/>
      <c r="D195" s="226" t="s">
        <v>275</v>
      </c>
      <c r="E195" s="227" t="s">
        <v>1749</v>
      </c>
      <c r="F195" s="228" t="s">
        <v>2031</v>
      </c>
      <c r="G195" s="225"/>
      <c r="H195" s="229">
        <v>0.42099999999999999</v>
      </c>
      <c r="I195" s="230"/>
      <c r="J195" s="225"/>
      <c r="K195" s="225"/>
      <c r="L195" s="231"/>
      <c r="M195" s="236"/>
      <c r="N195" s="237"/>
      <c r="O195" s="237"/>
      <c r="P195" s="237"/>
      <c r="Q195" s="237"/>
      <c r="R195" s="237"/>
      <c r="S195" s="237"/>
      <c r="T195" s="238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T195" s="235" t="s">
        <v>275</v>
      </c>
      <c r="AU195" s="235" t="s">
        <v>76</v>
      </c>
      <c r="AV195" s="12" t="s">
        <v>78</v>
      </c>
      <c r="AW195" s="12" t="s">
        <v>31</v>
      </c>
      <c r="AX195" s="12" t="s">
        <v>76</v>
      </c>
      <c r="AY195" s="235" t="s">
        <v>266</v>
      </c>
    </row>
    <row r="196" s="11" customFormat="1" ht="25.92" customHeight="1">
      <c r="A196" s="11"/>
      <c r="B196" s="192"/>
      <c r="C196" s="193"/>
      <c r="D196" s="194" t="s">
        <v>68</v>
      </c>
      <c r="E196" s="195" t="s">
        <v>1143</v>
      </c>
      <c r="F196" s="195" t="s">
        <v>1144</v>
      </c>
      <c r="G196" s="193"/>
      <c r="H196" s="193"/>
      <c r="I196" s="196"/>
      <c r="J196" s="197">
        <f>BK196</f>
        <v>0</v>
      </c>
      <c r="K196" s="193"/>
      <c r="L196" s="198"/>
      <c r="M196" s="199"/>
      <c r="N196" s="200"/>
      <c r="O196" s="200"/>
      <c r="P196" s="201">
        <f>SUM(P197:P208)</f>
        <v>0</v>
      </c>
      <c r="Q196" s="200"/>
      <c r="R196" s="201">
        <f>SUM(R197:R208)</f>
        <v>0.046948799999999999</v>
      </c>
      <c r="S196" s="200"/>
      <c r="T196" s="202">
        <f>SUM(T197:T208)</f>
        <v>0</v>
      </c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R196" s="203" t="s">
        <v>265</v>
      </c>
      <c r="AT196" s="204" t="s">
        <v>68</v>
      </c>
      <c r="AU196" s="204" t="s">
        <v>69</v>
      </c>
      <c r="AY196" s="203" t="s">
        <v>266</v>
      </c>
      <c r="BK196" s="205">
        <f>SUM(BK197:BK208)</f>
        <v>0</v>
      </c>
    </row>
    <row r="197" s="2" customFormat="1" ht="24.15" customHeight="1">
      <c r="A197" s="38"/>
      <c r="B197" s="39"/>
      <c r="C197" s="206" t="s">
        <v>989</v>
      </c>
      <c r="D197" s="206" t="s">
        <v>267</v>
      </c>
      <c r="E197" s="207" t="s">
        <v>2032</v>
      </c>
      <c r="F197" s="208" t="s">
        <v>2033</v>
      </c>
      <c r="G197" s="209" t="s">
        <v>391</v>
      </c>
      <c r="H197" s="210">
        <v>7.0199999999999996</v>
      </c>
      <c r="I197" s="211"/>
      <c r="J197" s="212">
        <f>ROUND(I197*H197,2)</f>
        <v>0</v>
      </c>
      <c r="K197" s="208" t="s">
        <v>271</v>
      </c>
      <c r="L197" s="44"/>
      <c r="M197" s="213" t="s">
        <v>19</v>
      </c>
      <c r="N197" s="214" t="s">
        <v>40</v>
      </c>
      <c r="O197" s="84"/>
      <c r="P197" s="215">
        <f>O197*H197</f>
        <v>0</v>
      </c>
      <c r="Q197" s="215">
        <v>0</v>
      </c>
      <c r="R197" s="215">
        <f>Q197*H197</f>
        <v>0</v>
      </c>
      <c r="S197" s="215">
        <v>0</v>
      </c>
      <c r="T197" s="216">
        <f>S197*H197</f>
        <v>0</v>
      </c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R197" s="217" t="s">
        <v>265</v>
      </c>
      <c r="AT197" s="217" t="s">
        <v>267</v>
      </c>
      <c r="AU197" s="217" t="s">
        <v>76</v>
      </c>
      <c r="AY197" s="17" t="s">
        <v>266</v>
      </c>
      <c r="BE197" s="218">
        <f>IF(N197="základní",J197,0)</f>
        <v>0</v>
      </c>
      <c r="BF197" s="218">
        <f>IF(N197="snížená",J197,0)</f>
        <v>0</v>
      </c>
      <c r="BG197" s="218">
        <f>IF(N197="zákl. přenesená",J197,0)</f>
        <v>0</v>
      </c>
      <c r="BH197" s="218">
        <f>IF(N197="sníž. přenesená",J197,0)</f>
        <v>0</v>
      </c>
      <c r="BI197" s="218">
        <f>IF(N197="nulová",J197,0)</f>
        <v>0</v>
      </c>
      <c r="BJ197" s="17" t="s">
        <v>76</v>
      </c>
      <c r="BK197" s="218">
        <f>ROUND(I197*H197,2)</f>
        <v>0</v>
      </c>
      <c r="BL197" s="17" t="s">
        <v>265</v>
      </c>
      <c r="BM197" s="217" t="s">
        <v>2034</v>
      </c>
    </row>
    <row r="198" s="2" customFormat="1">
      <c r="A198" s="38"/>
      <c r="B198" s="39"/>
      <c r="C198" s="40"/>
      <c r="D198" s="219" t="s">
        <v>273</v>
      </c>
      <c r="E198" s="40"/>
      <c r="F198" s="220" t="s">
        <v>2035</v>
      </c>
      <c r="G198" s="40"/>
      <c r="H198" s="40"/>
      <c r="I198" s="221"/>
      <c r="J198" s="40"/>
      <c r="K198" s="40"/>
      <c r="L198" s="44"/>
      <c r="M198" s="222"/>
      <c r="N198" s="223"/>
      <c r="O198" s="84"/>
      <c r="P198" s="84"/>
      <c r="Q198" s="84"/>
      <c r="R198" s="84"/>
      <c r="S198" s="84"/>
      <c r="T198" s="85"/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T198" s="17" t="s">
        <v>273</v>
      </c>
      <c r="AU198" s="17" t="s">
        <v>76</v>
      </c>
    </row>
    <row r="199" s="12" customFormat="1">
      <c r="A199" s="12"/>
      <c r="B199" s="224"/>
      <c r="C199" s="225"/>
      <c r="D199" s="226" t="s">
        <v>275</v>
      </c>
      <c r="E199" s="227" t="s">
        <v>702</v>
      </c>
      <c r="F199" s="228" t="s">
        <v>2036</v>
      </c>
      <c r="G199" s="225"/>
      <c r="H199" s="229">
        <v>7.0199999999999996</v>
      </c>
      <c r="I199" s="230"/>
      <c r="J199" s="225"/>
      <c r="K199" s="225"/>
      <c r="L199" s="231"/>
      <c r="M199" s="236"/>
      <c r="N199" s="237"/>
      <c r="O199" s="237"/>
      <c r="P199" s="237"/>
      <c r="Q199" s="237"/>
      <c r="R199" s="237"/>
      <c r="S199" s="237"/>
      <c r="T199" s="238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T199" s="235" t="s">
        <v>275</v>
      </c>
      <c r="AU199" s="235" t="s">
        <v>76</v>
      </c>
      <c r="AV199" s="12" t="s">
        <v>78</v>
      </c>
      <c r="AW199" s="12" t="s">
        <v>31</v>
      </c>
      <c r="AX199" s="12" t="s">
        <v>76</v>
      </c>
      <c r="AY199" s="235" t="s">
        <v>266</v>
      </c>
    </row>
    <row r="200" s="2" customFormat="1" ht="16.5" customHeight="1">
      <c r="A200" s="38"/>
      <c r="B200" s="39"/>
      <c r="C200" s="239" t="s">
        <v>994</v>
      </c>
      <c r="D200" s="239" t="s">
        <v>299</v>
      </c>
      <c r="E200" s="240" t="s">
        <v>1162</v>
      </c>
      <c r="F200" s="241" t="s">
        <v>1163</v>
      </c>
      <c r="G200" s="242" t="s">
        <v>302</v>
      </c>
      <c r="H200" s="243">
        <v>0.0030000000000000001</v>
      </c>
      <c r="I200" s="244"/>
      <c r="J200" s="245">
        <f>ROUND(I200*H200,2)</f>
        <v>0</v>
      </c>
      <c r="K200" s="241" t="s">
        <v>271</v>
      </c>
      <c r="L200" s="246"/>
      <c r="M200" s="247" t="s">
        <v>19</v>
      </c>
      <c r="N200" s="248" t="s">
        <v>40</v>
      </c>
      <c r="O200" s="84"/>
      <c r="P200" s="215">
        <f>O200*H200</f>
        <v>0</v>
      </c>
      <c r="Q200" s="215">
        <v>1</v>
      </c>
      <c r="R200" s="215">
        <f>Q200*H200</f>
        <v>0.0030000000000000001</v>
      </c>
      <c r="S200" s="215">
        <v>0</v>
      </c>
      <c r="T200" s="216">
        <f>S200*H200</f>
        <v>0</v>
      </c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R200" s="217" t="s">
        <v>303</v>
      </c>
      <c r="AT200" s="217" t="s">
        <v>299</v>
      </c>
      <c r="AU200" s="217" t="s">
        <v>76</v>
      </c>
      <c r="AY200" s="17" t="s">
        <v>266</v>
      </c>
      <c r="BE200" s="218">
        <f>IF(N200="základní",J200,0)</f>
        <v>0</v>
      </c>
      <c r="BF200" s="218">
        <f>IF(N200="snížená",J200,0)</f>
        <v>0</v>
      </c>
      <c r="BG200" s="218">
        <f>IF(N200="zákl. přenesená",J200,0)</f>
        <v>0</v>
      </c>
      <c r="BH200" s="218">
        <f>IF(N200="sníž. přenesená",J200,0)</f>
        <v>0</v>
      </c>
      <c r="BI200" s="218">
        <f>IF(N200="nulová",J200,0)</f>
        <v>0</v>
      </c>
      <c r="BJ200" s="17" t="s">
        <v>76</v>
      </c>
      <c r="BK200" s="218">
        <f>ROUND(I200*H200,2)</f>
        <v>0</v>
      </c>
      <c r="BL200" s="17" t="s">
        <v>265</v>
      </c>
      <c r="BM200" s="217" t="s">
        <v>2037</v>
      </c>
    </row>
    <row r="201" s="2" customFormat="1">
      <c r="A201" s="38"/>
      <c r="B201" s="39"/>
      <c r="C201" s="40"/>
      <c r="D201" s="219" t="s">
        <v>273</v>
      </c>
      <c r="E201" s="40"/>
      <c r="F201" s="220" t="s">
        <v>1165</v>
      </c>
      <c r="G201" s="40"/>
      <c r="H201" s="40"/>
      <c r="I201" s="221"/>
      <c r="J201" s="40"/>
      <c r="K201" s="40"/>
      <c r="L201" s="44"/>
      <c r="M201" s="222"/>
      <c r="N201" s="223"/>
      <c r="O201" s="84"/>
      <c r="P201" s="84"/>
      <c r="Q201" s="84"/>
      <c r="R201" s="84"/>
      <c r="S201" s="84"/>
      <c r="T201" s="85"/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T201" s="17" t="s">
        <v>273</v>
      </c>
      <c r="AU201" s="17" t="s">
        <v>76</v>
      </c>
    </row>
    <row r="202" s="2" customFormat="1" ht="16.5" customHeight="1">
      <c r="A202" s="38"/>
      <c r="B202" s="39"/>
      <c r="C202" s="206" t="s">
        <v>1001</v>
      </c>
      <c r="D202" s="206" t="s">
        <v>267</v>
      </c>
      <c r="E202" s="207" t="s">
        <v>2038</v>
      </c>
      <c r="F202" s="208" t="s">
        <v>2039</v>
      </c>
      <c r="G202" s="209" t="s">
        <v>391</v>
      </c>
      <c r="H202" s="210">
        <v>7.0199999999999996</v>
      </c>
      <c r="I202" s="211"/>
      <c r="J202" s="212">
        <f>ROUND(I202*H202,2)</f>
        <v>0</v>
      </c>
      <c r="K202" s="208" t="s">
        <v>271</v>
      </c>
      <c r="L202" s="44"/>
      <c r="M202" s="213" t="s">
        <v>19</v>
      </c>
      <c r="N202" s="214" t="s">
        <v>40</v>
      </c>
      <c r="O202" s="84"/>
      <c r="P202" s="215">
        <f>O202*H202</f>
        <v>0</v>
      </c>
      <c r="Q202" s="215">
        <v>0.00040000000000000002</v>
      </c>
      <c r="R202" s="215">
        <f>Q202*H202</f>
        <v>0.0028080000000000002</v>
      </c>
      <c r="S202" s="215">
        <v>0</v>
      </c>
      <c r="T202" s="216">
        <f>S202*H202</f>
        <v>0</v>
      </c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R202" s="217" t="s">
        <v>265</v>
      </c>
      <c r="AT202" s="217" t="s">
        <v>267</v>
      </c>
      <c r="AU202" s="217" t="s">
        <v>76</v>
      </c>
      <c r="AY202" s="17" t="s">
        <v>266</v>
      </c>
      <c r="BE202" s="218">
        <f>IF(N202="základní",J202,0)</f>
        <v>0</v>
      </c>
      <c r="BF202" s="218">
        <f>IF(N202="snížená",J202,0)</f>
        <v>0</v>
      </c>
      <c r="BG202" s="218">
        <f>IF(N202="zákl. přenesená",J202,0)</f>
        <v>0</v>
      </c>
      <c r="BH202" s="218">
        <f>IF(N202="sníž. přenesená",J202,0)</f>
        <v>0</v>
      </c>
      <c r="BI202" s="218">
        <f>IF(N202="nulová",J202,0)</f>
        <v>0</v>
      </c>
      <c r="BJ202" s="17" t="s">
        <v>76</v>
      </c>
      <c r="BK202" s="218">
        <f>ROUND(I202*H202,2)</f>
        <v>0</v>
      </c>
      <c r="BL202" s="17" t="s">
        <v>265</v>
      </c>
      <c r="BM202" s="217" t="s">
        <v>2040</v>
      </c>
    </row>
    <row r="203" s="2" customFormat="1">
      <c r="A203" s="38"/>
      <c r="B203" s="39"/>
      <c r="C203" s="40"/>
      <c r="D203" s="219" t="s">
        <v>273</v>
      </c>
      <c r="E203" s="40"/>
      <c r="F203" s="220" t="s">
        <v>2041</v>
      </c>
      <c r="G203" s="40"/>
      <c r="H203" s="40"/>
      <c r="I203" s="221"/>
      <c r="J203" s="40"/>
      <c r="K203" s="40"/>
      <c r="L203" s="44"/>
      <c r="M203" s="222"/>
      <c r="N203" s="223"/>
      <c r="O203" s="84"/>
      <c r="P203" s="84"/>
      <c r="Q203" s="84"/>
      <c r="R203" s="84"/>
      <c r="S203" s="84"/>
      <c r="T203" s="85"/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T203" s="17" t="s">
        <v>273</v>
      </c>
      <c r="AU203" s="17" t="s">
        <v>76</v>
      </c>
    </row>
    <row r="204" s="12" customFormat="1">
      <c r="A204" s="12"/>
      <c r="B204" s="224"/>
      <c r="C204" s="225"/>
      <c r="D204" s="226" t="s">
        <v>275</v>
      </c>
      <c r="E204" s="227" t="s">
        <v>716</v>
      </c>
      <c r="F204" s="228" t="s">
        <v>2036</v>
      </c>
      <c r="G204" s="225"/>
      <c r="H204" s="229">
        <v>7.0199999999999996</v>
      </c>
      <c r="I204" s="230"/>
      <c r="J204" s="225"/>
      <c r="K204" s="225"/>
      <c r="L204" s="231"/>
      <c r="M204" s="236"/>
      <c r="N204" s="237"/>
      <c r="O204" s="237"/>
      <c r="P204" s="237"/>
      <c r="Q204" s="237"/>
      <c r="R204" s="237"/>
      <c r="S204" s="237"/>
      <c r="T204" s="238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T204" s="235" t="s">
        <v>275</v>
      </c>
      <c r="AU204" s="235" t="s">
        <v>76</v>
      </c>
      <c r="AV204" s="12" t="s">
        <v>78</v>
      </c>
      <c r="AW204" s="12" t="s">
        <v>31</v>
      </c>
      <c r="AX204" s="12" t="s">
        <v>76</v>
      </c>
      <c r="AY204" s="235" t="s">
        <v>266</v>
      </c>
    </row>
    <row r="205" s="2" customFormat="1" ht="24.15" customHeight="1">
      <c r="A205" s="38"/>
      <c r="B205" s="39"/>
      <c r="C205" s="239" t="s">
        <v>1007</v>
      </c>
      <c r="D205" s="239" t="s">
        <v>299</v>
      </c>
      <c r="E205" s="240" t="s">
        <v>1224</v>
      </c>
      <c r="F205" s="241" t="s">
        <v>1225</v>
      </c>
      <c r="G205" s="242" t="s">
        <v>391</v>
      </c>
      <c r="H205" s="243">
        <v>8.5709999999999997</v>
      </c>
      <c r="I205" s="244"/>
      <c r="J205" s="245">
        <f>ROUND(I205*H205,2)</f>
        <v>0</v>
      </c>
      <c r="K205" s="241" t="s">
        <v>271</v>
      </c>
      <c r="L205" s="246"/>
      <c r="M205" s="247" t="s">
        <v>19</v>
      </c>
      <c r="N205" s="248" t="s">
        <v>40</v>
      </c>
      <c r="O205" s="84"/>
      <c r="P205" s="215">
        <f>O205*H205</f>
        <v>0</v>
      </c>
      <c r="Q205" s="215">
        <v>0.0047999999999999996</v>
      </c>
      <c r="R205" s="215">
        <f>Q205*H205</f>
        <v>0.041140799999999998</v>
      </c>
      <c r="S205" s="215">
        <v>0</v>
      </c>
      <c r="T205" s="216">
        <f>S205*H205</f>
        <v>0</v>
      </c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R205" s="217" t="s">
        <v>303</v>
      </c>
      <c r="AT205" s="217" t="s">
        <v>299</v>
      </c>
      <c r="AU205" s="217" t="s">
        <v>76</v>
      </c>
      <c r="AY205" s="17" t="s">
        <v>266</v>
      </c>
      <c r="BE205" s="218">
        <f>IF(N205="základní",J205,0)</f>
        <v>0</v>
      </c>
      <c r="BF205" s="218">
        <f>IF(N205="snížená",J205,0)</f>
        <v>0</v>
      </c>
      <c r="BG205" s="218">
        <f>IF(N205="zákl. přenesená",J205,0)</f>
        <v>0</v>
      </c>
      <c r="BH205" s="218">
        <f>IF(N205="sníž. přenesená",J205,0)</f>
        <v>0</v>
      </c>
      <c r="BI205" s="218">
        <f>IF(N205="nulová",J205,0)</f>
        <v>0</v>
      </c>
      <c r="BJ205" s="17" t="s">
        <v>76</v>
      </c>
      <c r="BK205" s="218">
        <f>ROUND(I205*H205,2)</f>
        <v>0</v>
      </c>
      <c r="BL205" s="17" t="s">
        <v>265</v>
      </c>
      <c r="BM205" s="217" t="s">
        <v>2042</v>
      </c>
    </row>
    <row r="206" s="2" customFormat="1">
      <c r="A206" s="38"/>
      <c r="B206" s="39"/>
      <c r="C206" s="40"/>
      <c r="D206" s="219" t="s">
        <v>273</v>
      </c>
      <c r="E206" s="40"/>
      <c r="F206" s="220" t="s">
        <v>1227</v>
      </c>
      <c r="G206" s="40"/>
      <c r="H206" s="40"/>
      <c r="I206" s="221"/>
      <c r="J206" s="40"/>
      <c r="K206" s="40"/>
      <c r="L206" s="44"/>
      <c r="M206" s="222"/>
      <c r="N206" s="223"/>
      <c r="O206" s="84"/>
      <c r="P206" s="84"/>
      <c r="Q206" s="84"/>
      <c r="R206" s="84"/>
      <c r="S206" s="84"/>
      <c r="T206" s="85"/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T206" s="17" t="s">
        <v>273</v>
      </c>
      <c r="AU206" s="17" t="s">
        <v>76</v>
      </c>
    </row>
    <row r="207" s="2" customFormat="1" ht="24.15" customHeight="1">
      <c r="A207" s="38"/>
      <c r="B207" s="39"/>
      <c r="C207" s="206" t="s">
        <v>1015</v>
      </c>
      <c r="D207" s="206" t="s">
        <v>267</v>
      </c>
      <c r="E207" s="207" t="s">
        <v>2043</v>
      </c>
      <c r="F207" s="208" t="s">
        <v>2044</v>
      </c>
      <c r="G207" s="209" t="s">
        <v>302</v>
      </c>
      <c r="H207" s="210">
        <v>0.047</v>
      </c>
      <c r="I207" s="211"/>
      <c r="J207" s="212">
        <f>ROUND(I207*H207,2)</f>
        <v>0</v>
      </c>
      <c r="K207" s="208" t="s">
        <v>271</v>
      </c>
      <c r="L207" s="44"/>
      <c r="M207" s="213" t="s">
        <v>19</v>
      </c>
      <c r="N207" s="214" t="s">
        <v>40</v>
      </c>
      <c r="O207" s="84"/>
      <c r="P207" s="215">
        <f>O207*H207</f>
        <v>0</v>
      </c>
      <c r="Q207" s="215">
        <v>0</v>
      </c>
      <c r="R207" s="215">
        <f>Q207*H207</f>
        <v>0</v>
      </c>
      <c r="S207" s="215">
        <v>0</v>
      </c>
      <c r="T207" s="216">
        <f>S207*H207</f>
        <v>0</v>
      </c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R207" s="217" t="s">
        <v>265</v>
      </c>
      <c r="AT207" s="217" t="s">
        <v>267</v>
      </c>
      <c r="AU207" s="217" t="s">
        <v>76</v>
      </c>
      <c r="AY207" s="17" t="s">
        <v>266</v>
      </c>
      <c r="BE207" s="218">
        <f>IF(N207="základní",J207,0)</f>
        <v>0</v>
      </c>
      <c r="BF207" s="218">
        <f>IF(N207="snížená",J207,0)</f>
        <v>0</v>
      </c>
      <c r="BG207" s="218">
        <f>IF(N207="zákl. přenesená",J207,0)</f>
        <v>0</v>
      </c>
      <c r="BH207" s="218">
        <f>IF(N207="sníž. přenesená",J207,0)</f>
        <v>0</v>
      </c>
      <c r="BI207" s="218">
        <f>IF(N207="nulová",J207,0)</f>
        <v>0</v>
      </c>
      <c r="BJ207" s="17" t="s">
        <v>76</v>
      </c>
      <c r="BK207" s="218">
        <f>ROUND(I207*H207,2)</f>
        <v>0</v>
      </c>
      <c r="BL207" s="17" t="s">
        <v>265</v>
      </c>
      <c r="BM207" s="217" t="s">
        <v>2045</v>
      </c>
    </row>
    <row r="208" s="2" customFormat="1">
      <c r="A208" s="38"/>
      <c r="B208" s="39"/>
      <c r="C208" s="40"/>
      <c r="D208" s="219" t="s">
        <v>273</v>
      </c>
      <c r="E208" s="40"/>
      <c r="F208" s="220" t="s">
        <v>2046</v>
      </c>
      <c r="G208" s="40"/>
      <c r="H208" s="40"/>
      <c r="I208" s="221"/>
      <c r="J208" s="40"/>
      <c r="K208" s="40"/>
      <c r="L208" s="44"/>
      <c r="M208" s="222"/>
      <c r="N208" s="223"/>
      <c r="O208" s="84"/>
      <c r="P208" s="84"/>
      <c r="Q208" s="84"/>
      <c r="R208" s="84"/>
      <c r="S208" s="84"/>
      <c r="T208" s="85"/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T208" s="17" t="s">
        <v>273</v>
      </c>
      <c r="AU208" s="17" t="s">
        <v>76</v>
      </c>
    </row>
    <row r="209" s="11" customFormat="1" ht="25.92" customHeight="1">
      <c r="A209" s="11"/>
      <c r="B209" s="192"/>
      <c r="C209" s="193"/>
      <c r="D209" s="194" t="s">
        <v>68</v>
      </c>
      <c r="E209" s="195" t="s">
        <v>303</v>
      </c>
      <c r="F209" s="195" t="s">
        <v>1293</v>
      </c>
      <c r="G209" s="193"/>
      <c r="H209" s="193"/>
      <c r="I209" s="196"/>
      <c r="J209" s="197">
        <f>BK209</f>
        <v>0</v>
      </c>
      <c r="K209" s="193"/>
      <c r="L209" s="198"/>
      <c r="M209" s="199"/>
      <c r="N209" s="200"/>
      <c r="O209" s="200"/>
      <c r="P209" s="201">
        <f>SUM(P210:P310)</f>
        <v>0</v>
      </c>
      <c r="Q209" s="200"/>
      <c r="R209" s="201">
        <f>SUM(R210:R310)</f>
        <v>5.4030702700000006</v>
      </c>
      <c r="S209" s="200"/>
      <c r="T209" s="202">
        <f>SUM(T210:T310)</f>
        <v>0.52400000000000002</v>
      </c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R209" s="203" t="s">
        <v>265</v>
      </c>
      <c r="AT209" s="204" t="s">
        <v>68</v>
      </c>
      <c r="AU209" s="204" t="s">
        <v>69</v>
      </c>
      <c r="AY209" s="203" t="s">
        <v>266</v>
      </c>
      <c r="BK209" s="205">
        <f>SUM(BK210:BK310)</f>
        <v>0</v>
      </c>
    </row>
    <row r="210" s="2" customFormat="1" ht="21.75" customHeight="1">
      <c r="A210" s="38"/>
      <c r="B210" s="39"/>
      <c r="C210" s="206" t="s">
        <v>697</v>
      </c>
      <c r="D210" s="206" t="s">
        <v>267</v>
      </c>
      <c r="E210" s="207" t="s">
        <v>2047</v>
      </c>
      <c r="F210" s="208" t="s">
        <v>2048</v>
      </c>
      <c r="G210" s="209" t="s">
        <v>299</v>
      </c>
      <c r="H210" s="210">
        <v>4.4000000000000004</v>
      </c>
      <c r="I210" s="211"/>
      <c r="J210" s="212">
        <f>ROUND(I210*H210,2)</f>
        <v>0</v>
      </c>
      <c r="K210" s="208" t="s">
        <v>271</v>
      </c>
      <c r="L210" s="44"/>
      <c r="M210" s="213" t="s">
        <v>19</v>
      </c>
      <c r="N210" s="214" t="s">
        <v>40</v>
      </c>
      <c r="O210" s="84"/>
      <c r="P210" s="215">
        <f>O210*H210</f>
        <v>0</v>
      </c>
      <c r="Q210" s="215">
        <v>2.0000000000000002E-05</v>
      </c>
      <c r="R210" s="215">
        <f>Q210*H210</f>
        <v>8.8000000000000011E-05</v>
      </c>
      <c r="S210" s="215">
        <v>0</v>
      </c>
      <c r="T210" s="216">
        <f>S210*H210</f>
        <v>0</v>
      </c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R210" s="217" t="s">
        <v>265</v>
      </c>
      <c r="AT210" s="217" t="s">
        <v>267</v>
      </c>
      <c r="AU210" s="217" t="s">
        <v>76</v>
      </c>
      <c r="AY210" s="17" t="s">
        <v>266</v>
      </c>
      <c r="BE210" s="218">
        <f>IF(N210="základní",J210,0)</f>
        <v>0</v>
      </c>
      <c r="BF210" s="218">
        <f>IF(N210="snížená",J210,0)</f>
        <v>0</v>
      </c>
      <c r="BG210" s="218">
        <f>IF(N210="zákl. přenesená",J210,0)</f>
        <v>0</v>
      </c>
      <c r="BH210" s="218">
        <f>IF(N210="sníž. přenesená",J210,0)</f>
        <v>0</v>
      </c>
      <c r="BI210" s="218">
        <f>IF(N210="nulová",J210,0)</f>
        <v>0</v>
      </c>
      <c r="BJ210" s="17" t="s">
        <v>76</v>
      </c>
      <c r="BK210" s="218">
        <f>ROUND(I210*H210,2)</f>
        <v>0</v>
      </c>
      <c r="BL210" s="17" t="s">
        <v>265</v>
      </c>
      <c r="BM210" s="217" t="s">
        <v>2049</v>
      </c>
    </row>
    <row r="211" s="2" customFormat="1">
      <c r="A211" s="38"/>
      <c r="B211" s="39"/>
      <c r="C211" s="40"/>
      <c r="D211" s="219" t="s">
        <v>273</v>
      </c>
      <c r="E211" s="40"/>
      <c r="F211" s="220" t="s">
        <v>2050</v>
      </c>
      <c r="G211" s="40"/>
      <c r="H211" s="40"/>
      <c r="I211" s="221"/>
      <c r="J211" s="40"/>
      <c r="K211" s="40"/>
      <c r="L211" s="44"/>
      <c r="M211" s="222"/>
      <c r="N211" s="223"/>
      <c r="O211" s="84"/>
      <c r="P211" s="84"/>
      <c r="Q211" s="84"/>
      <c r="R211" s="84"/>
      <c r="S211" s="84"/>
      <c r="T211" s="85"/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T211" s="17" t="s">
        <v>273</v>
      </c>
      <c r="AU211" s="17" t="s">
        <v>76</v>
      </c>
    </row>
    <row r="212" s="2" customFormat="1" ht="16.5" customHeight="1">
      <c r="A212" s="38"/>
      <c r="B212" s="39"/>
      <c r="C212" s="239" t="s">
        <v>704</v>
      </c>
      <c r="D212" s="239" t="s">
        <v>299</v>
      </c>
      <c r="E212" s="240" t="s">
        <v>2051</v>
      </c>
      <c r="F212" s="241" t="s">
        <v>2052</v>
      </c>
      <c r="G212" s="242" t="s">
        <v>299</v>
      </c>
      <c r="H212" s="243">
        <v>4.4660000000000002</v>
      </c>
      <c r="I212" s="244"/>
      <c r="J212" s="245">
        <f>ROUND(I212*H212,2)</f>
        <v>0</v>
      </c>
      <c r="K212" s="241" t="s">
        <v>271</v>
      </c>
      <c r="L212" s="246"/>
      <c r="M212" s="247" t="s">
        <v>19</v>
      </c>
      <c r="N212" s="248" t="s">
        <v>40</v>
      </c>
      <c r="O212" s="84"/>
      <c r="P212" s="215">
        <f>O212*H212</f>
        <v>0</v>
      </c>
      <c r="Q212" s="215">
        <v>0.0036600000000000001</v>
      </c>
      <c r="R212" s="215">
        <f>Q212*H212</f>
        <v>0.016345560000000002</v>
      </c>
      <c r="S212" s="215">
        <v>0</v>
      </c>
      <c r="T212" s="216">
        <f>S212*H212</f>
        <v>0</v>
      </c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R212" s="217" t="s">
        <v>303</v>
      </c>
      <c r="AT212" s="217" t="s">
        <v>299</v>
      </c>
      <c r="AU212" s="217" t="s">
        <v>76</v>
      </c>
      <c r="AY212" s="17" t="s">
        <v>266</v>
      </c>
      <c r="BE212" s="218">
        <f>IF(N212="základní",J212,0)</f>
        <v>0</v>
      </c>
      <c r="BF212" s="218">
        <f>IF(N212="snížená",J212,0)</f>
        <v>0</v>
      </c>
      <c r="BG212" s="218">
        <f>IF(N212="zákl. přenesená",J212,0)</f>
        <v>0</v>
      </c>
      <c r="BH212" s="218">
        <f>IF(N212="sníž. přenesená",J212,0)</f>
        <v>0</v>
      </c>
      <c r="BI212" s="218">
        <f>IF(N212="nulová",J212,0)</f>
        <v>0</v>
      </c>
      <c r="BJ212" s="17" t="s">
        <v>76</v>
      </c>
      <c r="BK212" s="218">
        <f>ROUND(I212*H212,2)</f>
        <v>0</v>
      </c>
      <c r="BL212" s="17" t="s">
        <v>265</v>
      </c>
      <c r="BM212" s="217" t="s">
        <v>2053</v>
      </c>
    </row>
    <row r="213" s="2" customFormat="1">
      <c r="A213" s="38"/>
      <c r="B213" s="39"/>
      <c r="C213" s="40"/>
      <c r="D213" s="219" t="s">
        <v>273</v>
      </c>
      <c r="E213" s="40"/>
      <c r="F213" s="220" t="s">
        <v>2054</v>
      </c>
      <c r="G213" s="40"/>
      <c r="H213" s="40"/>
      <c r="I213" s="221"/>
      <c r="J213" s="40"/>
      <c r="K213" s="40"/>
      <c r="L213" s="44"/>
      <c r="M213" s="222"/>
      <c r="N213" s="223"/>
      <c r="O213" s="84"/>
      <c r="P213" s="84"/>
      <c r="Q213" s="84"/>
      <c r="R213" s="84"/>
      <c r="S213" s="84"/>
      <c r="T213" s="85"/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T213" s="17" t="s">
        <v>273</v>
      </c>
      <c r="AU213" s="17" t="s">
        <v>76</v>
      </c>
    </row>
    <row r="214" s="12" customFormat="1">
      <c r="A214" s="12"/>
      <c r="B214" s="224"/>
      <c r="C214" s="225"/>
      <c r="D214" s="226" t="s">
        <v>275</v>
      </c>
      <c r="E214" s="227" t="s">
        <v>1646</v>
      </c>
      <c r="F214" s="228" t="s">
        <v>2055</v>
      </c>
      <c r="G214" s="225"/>
      <c r="H214" s="229">
        <v>4.4000000000000004</v>
      </c>
      <c r="I214" s="230"/>
      <c r="J214" s="225"/>
      <c r="K214" s="225"/>
      <c r="L214" s="231"/>
      <c r="M214" s="236"/>
      <c r="N214" s="237"/>
      <c r="O214" s="237"/>
      <c r="P214" s="237"/>
      <c r="Q214" s="237"/>
      <c r="R214" s="237"/>
      <c r="S214" s="237"/>
      <c r="T214" s="238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T214" s="235" t="s">
        <v>275</v>
      </c>
      <c r="AU214" s="235" t="s">
        <v>76</v>
      </c>
      <c r="AV214" s="12" t="s">
        <v>78</v>
      </c>
      <c r="AW214" s="12" t="s">
        <v>31</v>
      </c>
      <c r="AX214" s="12" t="s">
        <v>69</v>
      </c>
      <c r="AY214" s="235" t="s">
        <v>266</v>
      </c>
    </row>
    <row r="215" s="12" customFormat="1">
      <c r="A215" s="12"/>
      <c r="B215" s="224"/>
      <c r="C215" s="225"/>
      <c r="D215" s="226" t="s">
        <v>275</v>
      </c>
      <c r="E215" s="227" t="s">
        <v>2056</v>
      </c>
      <c r="F215" s="228" t="s">
        <v>2057</v>
      </c>
      <c r="G215" s="225"/>
      <c r="H215" s="229">
        <v>4.4660000000000002</v>
      </c>
      <c r="I215" s="230"/>
      <c r="J215" s="225"/>
      <c r="K215" s="225"/>
      <c r="L215" s="231"/>
      <c r="M215" s="236"/>
      <c r="N215" s="237"/>
      <c r="O215" s="237"/>
      <c r="P215" s="237"/>
      <c r="Q215" s="237"/>
      <c r="R215" s="237"/>
      <c r="S215" s="237"/>
      <c r="T215" s="238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T215" s="235" t="s">
        <v>275</v>
      </c>
      <c r="AU215" s="235" t="s">
        <v>76</v>
      </c>
      <c r="AV215" s="12" t="s">
        <v>78</v>
      </c>
      <c r="AW215" s="12" t="s">
        <v>31</v>
      </c>
      <c r="AX215" s="12" t="s">
        <v>76</v>
      </c>
      <c r="AY215" s="235" t="s">
        <v>266</v>
      </c>
    </row>
    <row r="216" s="2" customFormat="1" ht="21.75" customHeight="1">
      <c r="A216" s="38"/>
      <c r="B216" s="39"/>
      <c r="C216" s="206" t="s">
        <v>711</v>
      </c>
      <c r="D216" s="206" t="s">
        <v>267</v>
      </c>
      <c r="E216" s="207" t="s">
        <v>2058</v>
      </c>
      <c r="F216" s="208" t="s">
        <v>2059</v>
      </c>
      <c r="G216" s="209" t="s">
        <v>299</v>
      </c>
      <c r="H216" s="210">
        <v>4.4000000000000004</v>
      </c>
      <c r="I216" s="211"/>
      <c r="J216" s="212">
        <f>ROUND(I216*H216,2)</f>
        <v>0</v>
      </c>
      <c r="K216" s="208" t="s">
        <v>271</v>
      </c>
      <c r="L216" s="44"/>
      <c r="M216" s="213" t="s">
        <v>19</v>
      </c>
      <c r="N216" s="214" t="s">
        <v>40</v>
      </c>
      <c r="O216" s="84"/>
      <c r="P216" s="215">
        <f>O216*H216</f>
        <v>0</v>
      </c>
      <c r="Q216" s="215">
        <v>0</v>
      </c>
      <c r="R216" s="215">
        <f>Q216*H216</f>
        <v>0</v>
      </c>
      <c r="S216" s="215">
        <v>0.014999999999999999</v>
      </c>
      <c r="T216" s="216">
        <f>S216*H216</f>
        <v>0.066000000000000003</v>
      </c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R216" s="217" t="s">
        <v>265</v>
      </c>
      <c r="AT216" s="217" t="s">
        <v>267</v>
      </c>
      <c r="AU216" s="217" t="s">
        <v>76</v>
      </c>
      <c r="AY216" s="17" t="s">
        <v>266</v>
      </c>
      <c r="BE216" s="218">
        <f>IF(N216="základní",J216,0)</f>
        <v>0</v>
      </c>
      <c r="BF216" s="218">
        <f>IF(N216="snížená",J216,0)</f>
        <v>0</v>
      </c>
      <c r="BG216" s="218">
        <f>IF(N216="zákl. přenesená",J216,0)</f>
        <v>0</v>
      </c>
      <c r="BH216" s="218">
        <f>IF(N216="sníž. přenesená",J216,0)</f>
        <v>0</v>
      </c>
      <c r="BI216" s="218">
        <f>IF(N216="nulová",J216,0)</f>
        <v>0</v>
      </c>
      <c r="BJ216" s="17" t="s">
        <v>76</v>
      </c>
      <c r="BK216" s="218">
        <f>ROUND(I216*H216,2)</f>
        <v>0</v>
      </c>
      <c r="BL216" s="17" t="s">
        <v>265</v>
      </c>
      <c r="BM216" s="217" t="s">
        <v>2060</v>
      </c>
    </row>
    <row r="217" s="2" customFormat="1">
      <c r="A217" s="38"/>
      <c r="B217" s="39"/>
      <c r="C217" s="40"/>
      <c r="D217" s="219" t="s">
        <v>273</v>
      </c>
      <c r="E217" s="40"/>
      <c r="F217" s="220" t="s">
        <v>2061</v>
      </c>
      <c r="G217" s="40"/>
      <c r="H217" s="40"/>
      <c r="I217" s="221"/>
      <c r="J217" s="40"/>
      <c r="K217" s="40"/>
      <c r="L217" s="44"/>
      <c r="M217" s="222"/>
      <c r="N217" s="223"/>
      <c r="O217" s="84"/>
      <c r="P217" s="84"/>
      <c r="Q217" s="84"/>
      <c r="R217" s="84"/>
      <c r="S217" s="84"/>
      <c r="T217" s="85"/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T217" s="17" t="s">
        <v>273</v>
      </c>
      <c r="AU217" s="17" t="s">
        <v>76</v>
      </c>
    </row>
    <row r="218" s="12" customFormat="1">
      <c r="A218" s="12"/>
      <c r="B218" s="224"/>
      <c r="C218" s="225"/>
      <c r="D218" s="226" t="s">
        <v>275</v>
      </c>
      <c r="E218" s="227" t="s">
        <v>751</v>
      </c>
      <c r="F218" s="228" t="s">
        <v>2062</v>
      </c>
      <c r="G218" s="225"/>
      <c r="H218" s="229">
        <v>4.4000000000000004</v>
      </c>
      <c r="I218" s="230"/>
      <c r="J218" s="225"/>
      <c r="K218" s="225"/>
      <c r="L218" s="231"/>
      <c r="M218" s="236"/>
      <c r="N218" s="237"/>
      <c r="O218" s="237"/>
      <c r="P218" s="237"/>
      <c r="Q218" s="237"/>
      <c r="R218" s="237"/>
      <c r="S218" s="237"/>
      <c r="T218" s="238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T218" s="235" t="s">
        <v>275</v>
      </c>
      <c r="AU218" s="235" t="s">
        <v>76</v>
      </c>
      <c r="AV218" s="12" t="s">
        <v>78</v>
      </c>
      <c r="AW218" s="12" t="s">
        <v>31</v>
      </c>
      <c r="AX218" s="12" t="s">
        <v>76</v>
      </c>
      <c r="AY218" s="235" t="s">
        <v>266</v>
      </c>
    </row>
    <row r="219" s="2" customFormat="1" ht="24.15" customHeight="1">
      <c r="A219" s="38"/>
      <c r="B219" s="39"/>
      <c r="C219" s="206" t="s">
        <v>718</v>
      </c>
      <c r="D219" s="206" t="s">
        <v>267</v>
      </c>
      <c r="E219" s="207" t="s">
        <v>2063</v>
      </c>
      <c r="F219" s="208" t="s">
        <v>2064</v>
      </c>
      <c r="G219" s="209" t="s">
        <v>299</v>
      </c>
      <c r="H219" s="210">
        <v>4.4000000000000004</v>
      </c>
      <c r="I219" s="211"/>
      <c r="J219" s="212">
        <f>ROUND(I219*H219,2)</f>
        <v>0</v>
      </c>
      <c r="K219" s="208" t="s">
        <v>271</v>
      </c>
      <c r="L219" s="44"/>
      <c r="M219" s="213" t="s">
        <v>19</v>
      </c>
      <c r="N219" s="214" t="s">
        <v>40</v>
      </c>
      <c r="O219" s="84"/>
      <c r="P219" s="215">
        <f>O219*H219</f>
        <v>0</v>
      </c>
      <c r="Q219" s="215">
        <v>0</v>
      </c>
      <c r="R219" s="215">
        <f>Q219*H219</f>
        <v>0</v>
      </c>
      <c r="S219" s="215">
        <v>0</v>
      </c>
      <c r="T219" s="216">
        <f>S219*H219</f>
        <v>0</v>
      </c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R219" s="217" t="s">
        <v>265</v>
      </c>
      <c r="AT219" s="217" t="s">
        <v>267</v>
      </c>
      <c r="AU219" s="217" t="s">
        <v>76</v>
      </c>
      <c r="AY219" s="17" t="s">
        <v>266</v>
      </c>
      <c r="BE219" s="218">
        <f>IF(N219="základní",J219,0)</f>
        <v>0</v>
      </c>
      <c r="BF219" s="218">
        <f>IF(N219="snížená",J219,0)</f>
        <v>0</v>
      </c>
      <c r="BG219" s="218">
        <f>IF(N219="zákl. přenesená",J219,0)</f>
        <v>0</v>
      </c>
      <c r="BH219" s="218">
        <f>IF(N219="sníž. přenesená",J219,0)</f>
        <v>0</v>
      </c>
      <c r="BI219" s="218">
        <f>IF(N219="nulová",J219,0)</f>
        <v>0</v>
      </c>
      <c r="BJ219" s="17" t="s">
        <v>76</v>
      </c>
      <c r="BK219" s="218">
        <f>ROUND(I219*H219,2)</f>
        <v>0</v>
      </c>
      <c r="BL219" s="17" t="s">
        <v>265</v>
      </c>
      <c r="BM219" s="217" t="s">
        <v>2065</v>
      </c>
    </row>
    <row r="220" s="2" customFormat="1">
      <c r="A220" s="38"/>
      <c r="B220" s="39"/>
      <c r="C220" s="40"/>
      <c r="D220" s="219" t="s">
        <v>273</v>
      </c>
      <c r="E220" s="40"/>
      <c r="F220" s="220" t="s">
        <v>2066</v>
      </c>
      <c r="G220" s="40"/>
      <c r="H220" s="40"/>
      <c r="I220" s="221"/>
      <c r="J220" s="40"/>
      <c r="K220" s="40"/>
      <c r="L220" s="44"/>
      <c r="M220" s="222"/>
      <c r="N220" s="223"/>
      <c r="O220" s="84"/>
      <c r="P220" s="84"/>
      <c r="Q220" s="84"/>
      <c r="R220" s="84"/>
      <c r="S220" s="84"/>
      <c r="T220" s="85"/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T220" s="17" t="s">
        <v>273</v>
      </c>
      <c r="AU220" s="17" t="s">
        <v>76</v>
      </c>
    </row>
    <row r="221" s="2" customFormat="1" ht="21.75" customHeight="1">
      <c r="A221" s="38"/>
      <c r="B221" s="39"/>
      <c r="C221" s="206" t="s">
        <v>723</v>
      </c>
      <c r="D221" s="206" t="s">
        <v>267</v>
      </c>
      <c r="E221" s="207" t="s">
        <v>2067</v>
      </c>
      <c r="F221" s="208" t="s">
        <v>2068</v>
      </c>
      <c r="G221" s="209" t="s">
        <v>299</v>
      </c>
      <c r="H221" s="210">
        <v>2</v>
      </c>
      <c r="I221" s="211"/>
      <c r="J221" s="212">
        <f>ROUND(I221*H221,2)</f>
        <v>0</v>
      </c>
      <c r="K221" s="208" t="s">
        <v>271</v>
      </c>
      <c r="L221" s="44"/>
      <c r="M221" s="213" t="s">
        <v>19</v>
      </c>
      <c r="N221" s="214" t="s">
        <v>40</v>
      </c>
      <c r="O221" s="84"/>
      <c r="P221" s="215">
        <f>O221*H221</f>
        <v>0</v>
      </c>
      <c r="Q221" s="215">
        <v>4.0000000000000003E-05</v>
      </c>
      <c r="R221" s="215">
        <f>Q221*H221</f>
        <v>8.0000000000000007E-05</v>
      </c>
      <c r="S221" s="215">
        <v>0</v>
      </c>
      <c r="T221" s="216">
        <f>S221*H221</f>
        <v>0</v>
      </c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R221" s="217" t="s">
        <v>265</v>
      </c>
      <c r="AT221" s="217" t="s">
        <v>267</v>
      </c>
      <c r="AU221" s="217" t="s">
        <v>76</v>
      </c>
      <c r="AY221" s="17" t="s">
        <v>266</v>
      </c>
      <c r="BE221" s="218">
        <f>IF(N221="základní",J221,0)</f>
        <v>0</v>
      </c>
      <c r="BF221" s="218">
        <f>IF(N221="snížená",J221,0)</f>
        <v>0</v>
      </c>
      <c r="BG221" s="218">
        <f>IF(N221="zákl. přenesená",J221,0)</f>
        <v>0</v>
      </c>
      <c r="BH221" s="218">
        <f>IF(N221="sníž. přenesená",J221,0)</f>
        <v>0</v>
      </c>
      <c r="BI221" s="218">
        <f>IF(N221="nulová",J221,0)</f>
        <v>0</v>
      </c>
      <c r="BJ221" s="17" t="s">
        <v>76</v>
      </c>
      <c r="BK221" s="218">
        <f>ROUND(I221*H221,2)</f>
        <v>0</v>
      </c>
      <c r="BL221" s="17" t="s">
        <v>265</v>
      </c>
      <c r="BM221" s="217" t="s">
        <v>2069</v>
      </c>
    </row>
    <row r="222" s="2" customFormat="1">
      <c r="A222" s="38"/>
      <c r="B222" s="39"/>
      <c r="C222" s="40"/>
      <c r="D222" s="219" t="s">
        <v>273</v>
      </c>
      <c r="E222" s="40"/>
      <c r="F222" s="220" t="s">
        <v>2070</v>
      </c>
      <c r="G222" s="40"/>
      <c r="H222" s="40"/>
      <c r="I222" s="221"/>
      <c r="J222" s="40"/>
      <c r="K222" s="40"/>
      <c r="L222" s="44"/>
      <c r="M222" s="222"/>
      <c r="N222" s="223"/>
      <c r="O222" s="84"/>
      <c r="P222" s="84"/>
      <c r="Q222" s="84"/>
      <c r="R222" s="84"/>
      <c r="S222" s="84"/>
      <c r="T222" s="85"/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T222" s="17" t="s">
        <v>273</v>
      </c>
      <c r="AU222" s="17" t="s">
        <v>76</v>
      </c>
    </row>
    <row r="223" s="12" customFormat="1">
      <c r="A223" s="12"/>
      <c r="B223" s="224"/>
      <c r="C223" s="225"/>
      <c r="D223" s="226" t="s">
        <v>275</v>
      </c>
      <c r="E223" s="227" t="s">
        <v>2071</v>
      </c>
      <c r="F223" s="228" t="s">
        <v>2072</v>
      </c>
      <c r="G223" s="225"/>
      <c r="H223" s="229">
        <v>2</v>
      </c>
      <c r="I223" s="230"/>
      <c r="J223" s="225"/>
      <c r="K223" s="225"/>
      <c r="L223" s="231"/>
      <c r="M223" s="236"/>
      <c r="N223" s="237"/>
      <c r="O223" s="237"/>
      <c r="P223" s="237"/>
      <c r="Q223" s="237"/>
      <c r="R223" s="237"/>
      <c r="S223" s="237"/>
      <c r="T223" s="238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T223" s="235" t="s">
        <v>275</v>
      </c>
      <c r="AU223" s="235" t="s">
        <v>76</v>
      </c>
      <c r="AV223" s="12" t="s">
        <v>78</v>
      </c>
      <c r="AW223" s="12" t="s">
        <v>31</v>
      </c>
      <c r="AX223" s="12" t="s">
        <v>76</v>
      </c>
      <c r="AY223" s="235" t="s">
        <v>266</v>
      </c>
    </row>
    <row r="224" s="2" customFormat="1" ht="16.5" customHeight="1">
      <c r="A224" s="38"/>
      <c r="B224" s="39"/>
      <c r="C224" s="239" t="s">
        <v>736</v>
      </c>
      <c r="D224" s="239" t="s">
        <v>299</v>
      </c>
      <c r="E224" s="240" t="s">
        <v>2073</v>
      </c>
      <c r="F224" s="241" t="s">
        <v>2074</v>
      </c>
      <c r="G224" s="242" t="s">
        <v>299</v>
      </c>
      <c r="H224" s="243">
        <v>2.0299999999999998</v>
      </c>
      <c r="I224" s="244"/>
      <c r="J224" s="245">
        <f>ROUND(I224*H224,2)</f>
        <v>0</v>
      </c>
      <c r="K224" s="241" t="s">
        <v>271</v>
      </c>
      <c r="L224" s="246"/>
      <c r="M224" s="247" t="s">
        <v>19</v>
      </c>
      <c r="N224" s="248" t="s">
        <v>40</v>
      </c>
      <c r="O224" s="84"/>
      <c r="P224" s="215">
        <f>O224*H224</f>
        <v>0</v>
      </c>
      <c r="Q224" s="215">
        <v>0.020240000000000001</v>
      </c>
      <c r="R224" s="215">
        <f>Q224*H224</f>
        <v>0.041087199999999997</v>
      </c>
      <c r="S224" s="215">
        <v>0</v>
      </c>
      <c r="T224" s="216">
        <f>S224*H224</f>
        <v>0</v>
      </c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R224" s="217" t="s">
        <v>303</v>
      </c>
      <c r="AT224" s="217" t="s">
        <v>299</v>
      </c>
      <c r="AU224" s="217" t="s">
        <v>76</v>
      </c>
      <c r="AY224" s="17" t="s">
        <v>266</v>
      </c>
      <c r="BE224" s="218">
        <f>IF(N224="základní",J224,0)</f>
        <v>0</v>
      </c>
      <c r="BF224" s="218">
        <f>IF(N224="snížená",J224,0)</f>
        <v>0</v>
      </c>
      <c r="BG224" s="218">
        <f>IF(N224="zákl. přenesená",J224,0)</f>
        <v>0</v>
      </c>
      <c r="BH224" s="218">
        <f>IF(N224="sníž. přenesená",J224,0)</f>
        <v>0</v>
      </c>
      <c r="BI224" s="218">
        <f>IF(N224="nulová",J224,0)</f>
        <v>0</v>
      </c>
      <c r="BJ224" s="17" t="s">
        <v>76</v>
      </c>
      <c r="BK224" s="218">
        <f>ROUND(I224*H224,2)</f>
        <v>0</v>
      </c>
      <c r="BL224" s="17" t="s">
        <v>265</v>
      </c>
      <c r="BM224" s="217" t="s">
        <v>2075</v>
      </c>
    </row>
    <row r="225" s="2" customFormat="1">
      <c r="A225" s="38"/>
      <c r="B225" s="39"/>
      <c r="C225" s="40"/>
      <c r="D225" s="219" t="s">
        <v>273</v>
      </c>
      <c r="E225" s="40"/>
      <c r="F225" s="220" t="s">
        <v>2076</v>
      </c>
      <c r="G225" s="40"/>
      <c r="H225" s="40"/>
      <c r="I225" s="221"/>
      <c r="J225" s="40"/>
      <c r="K225" s="40"/>
      <c r="L225" s="44"/>
      <c r="M225" s="222"/>
      <c r="N225" s="223"/>
      <c r="O225" s="84"/>
      <c r="P225" s="84"/>
      <c r="Q225" s="84"/>
      <c r="R225" s="84"/>
      <c r="S225" s="84"/>
      <c r="T225" s="85"/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T225" s="17" t="s">
        <v>273</v>
      </c>
      <c r="AU225" s="17" t="s">
        <v>76</v>
      </c>
    </row>
    <row r="226" s="12" customFormat="1">
      <c r="A226" s="12"/>
      <c r="B226" s="224"/>
      <c r="C226" s="225"/>
      <c r="D226" s="226" t="s">
        <v>275</v>
      </c>
      <c r="E226" s="227" t="s">
        <v>773</v>
      </c>
      <c r="F226" s="228" t="s">
        <v>78</v>
      </c>
      <c r="G226" s="225"/>
      <c r="H226" s="229">
        <v>2</v>
      </c>
      <c r="I226" s="230"/>
      <c r="J226" s="225"/>
      <c r="K226" s="225"/>
      <c r="L226" s="231"/>
      <c r="M226" s="236"/>
      <c r="N226" s="237"/>
      <c r="O226" s="237"/>
      <c r="P226" s="237"/>
      <c r="Q226" s="237"/>
      <c r="R226" s="237"/>
      <c r="S226" s="237"/>
      <c r="T226" s="238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T226" s="235" t="s">
        <v>275</v>
      </c>
      <c r="AU226" s="235" t="s">
        <v>76</v>
      </c>
      <c r="AV226" s="12" t="s">
        <v>78</v>
      </c>
      <c r="AW226" s="12" t="s">
        <v>31</v>
      </c>
      <c r="AX226" s="12" t="s">
        <v>69</v>
      </c>
      <c r="AY226" s="235" t="s">
        <v>266</v>
      </c>
    </row>
    <row r="227" s="12" customFormat="1">
      <c r="A227" s="12"/>
      <c r="B227" s="224"/>
      <c r="C227" s="225"/>
      <c r="D227" s="226" t="s">
        <v>275</v>
      </c>
      <c r="E227" s="227" t="s">
        <v>2077</v>
      </c>
      <c r="F227" s="228" t="s">
        <v>2078</v>
      </c>
      <c r="G227" s="225"/>
      <c r="H227" s="229">
        <v>2.0299999999999998</v>
      </c>
      <c r="I227" s="230"/>
      <c r="J227" s="225"/>
      <c r="K227" s="225"/>
      <c r="L227" s="231"/>
      <c r="M227" s="236"/>
      <c r="N227" s="237"/>
      <c r="O227" s="237"/>
      <c r="P227" s="237"/>
      <c r="Q227" s="237"/>
      <c r="R227" s="237"/>
      <c r="S227" s="237"/>
      <c r="T227" s="238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T227" s="235" t="s">
        <v>275</v>
      </c>
      <c r="AU227" s="235" t="s">
        <v>76</v>
      </c>
      <c r="AV227" s="12" t="s">
        <v>78</v>
      </c>
      <c r="AW227" s="12" t="s">
        <v>31</v>
      </c>
      <c r="AX227" s="12" t="s">
        <v>76</v>
      </c>
      <c r="AY227" s="235" t="s">
        <v>266</v>
      </c>
    </row>
    <row r="228" s="2" customFormat="1" ht="21.75" customHeight="1">
      <c r="A228" s="38"/>
      <c r="B228" s="39"/>
      <c r="C228" s="206" t="s">
        <v>741</v>
      </c>
      <c r="D228" s="206" t="s">
        <v>267</v>
      </c>
      <c r="E228" s="207" t="s">
        <v>2079</v>
      </c>
      <c r="F228" s="208" t="s">
        <v>2068</v>
      </c>
      <c r="G228" s="209" t="s">
        <v>299</v>
      </c>
      <c r="H228" s="210">
        <v>4.4000000000000004</v>
      </c>
      <c r="I228" s="211"/>
      <c r="J228" s="212">
        <f>ROUND(I228*H228,2)</f>
        <v>0</v>
      </c>
      <c r="K228" s="208" t="s">
        <v>271</v>
      </c>
      <c r="L228" s="44"/>
      <c r="M228" s="213" t="s">
        <v>19</v>
      </c>
      <c r="N228" s="214" t="s">
        <v>40</v>
      </c>
      <c r="O228" s="84"/>
      <c r="P228" s="215">
        <f>O228*H228</f>
        <v>0</v>
      </c>
      <c r="Q228" s="215">
        <v>4.0000000000000003E-05</v>
      </c>
      <c r="R228" s="215">
        <f>Q228*H228</f>
        <v>0.00017600000000000002</v>
      </c>
      <c r="S228" s="215">
        <v>0</v>
      </c>
      <c r="T228" s="216">
        <f>S228*H228</f>
        <v>0</v>
      </c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R228" s="217" t="s">
        <v>265</v>
      </c>
      <c r="AT228" s="217" t="s">
        <v>267</v>
      </c>
      <c r="AU228" s="217" t="s">
        <v>76</v>
      </c>
      <c r="AY228" s="17" t="s">
        <v>266</v>
      </c>
      <c r="BE228" s="218">
        <f>IF(N228="základní",J228,0)</f>
        <v>0</v>
      </c>
      <c r="BF228" s="218">
        <f>IF(N228="snížená",J228,0)</f>
        <v>0</v>
      </c>
      <c r="BG228" s="218">
        <f>IF(N228="zákl. přenesená",J228,0)</f>
        <v>0</v>
      </c>
      <c r="BH228" s="218">
        <f>IF(N228="sníž. přenesená",J228,0)</f>
        <v>0</v>
      </c>
      <c r="BI228" s="218">
        <f>IF(N228="nulová",J228,0)</f>
        <v>0</v>
      </c>
      <c r="BJ228" s="17" t="s">
        <v>76</v>
      </c>
      <c r="BK228" s="218">
        <f>ROUND(I228*H228,2)</f>
        <v>0</v>
      </c>
      <c r="BL228" s="17" t="s">
        <v>265</v>
      </c>
      <c r="BM228" s="217" t="s">
        <v>2080</v>
      </c>
    </row>
    <row r="229" s="2" customFormat="1">
      <c r="A229" s="38"/>
      <c r="B229" s="39"/>
      <c r="C229" s="40"/>
      <c r="D229" s="219" t="s">
        <v>273</v>
      </c>
      <c r="E229" s="40"/>
      <c r="F229" s="220" t="s">
        <v>2081</v>
      </c>
      <c r="G229" s="40"/>
      <c r="H229" s="40"/>
      <c r="I229" s="221"/>
      <c r="J229" s="40"/>
      <c r="K229" s="40"/>
      <c r="L229" s="44"/>
      <c r="M229" s="222"/>
      <c r="N229" s="223"/>
      <c r="O229" s="84"/>
      <c r="P229" s="84"/>
      <c r="Q229" s="84"/>
      <c r="R229" s="84"/>
      <c r="S229" s="84"/>
      <c r="T229" s="85"/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T229" s="17" t="s">
        <v>273</v>
      </c>
      <c r="AU229" s="17" t="s">
        <v>76</v>
      </c>
    </row>
    <row r="230" s="2" customFormat="1" ht="16.5" customHeight="1">
      <c r="A230" s="38"/>
      <c r="B230" s="39"/>
      <c r="C230" s="239" t="s">
        <v>746</v>
      </c>
      <c r="D230" s="239" t="s">
        <v>299</v>
      </c>
      <c r="E230" s="240" t="s">
        <v>2082</v>
      </c>
      <c r="F230" s="241" t="s">
        <v>2074</v>
      </c>
      <c r="G230" s="242" t="s">
        <v>299</v>
      </c>
      <c r="H230" s="243">
        <v>4.4660000000000002</v>
      </c>
      <c r="I230" s="244"/>
      <c r="J230" s="245">
        <f>ROUND(I230*H230,2)</f>
        <v>0</v>
      </c>
      <c r="K230" s="241" t="s">
        <v>271</v>
      </c>
      <c r="L230" s="246"/>
      <c r="M230" s="247" t="s">
        <v>19</v>
      </c>
      <c r="N230" s="248" t="s">
        <v>40</v>
      </c>
      <c r="O230" s="84"/>
      <c r="P230" s="215">
        <f>O230*H230</f>
        <v>0</v>
      </c>
      <c r="Q230" s="215">
        <v>0.020240000000000001</v>
      </c>
      <c r="R230" s="215">
        <f>Q230*H230</f>
        <v>0.090391840000000015</v>
      </c>
      <c r="S230" s="215">
        <v>0</v>
      </c>
      <c r="T230" s="216">
        <f>S230*H230</f>
        <v>0</v>
      </c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R230" s="217" t="s">
        <v>303</v>
      </c>
      <c r="AT230" s="217" t="s">
        <v>299</v>
      </c>
      <c r="AU230" s="217" t="s">
        <v>76</v>
      </c>
      <c r="AY230" s="17" t="s">
        <v>266</v>
      </c>
      <c r="BE230" s="218">
        <f>IF(N230="základní",J230,0)</f>
        <v>0</v>
      </c>
      <c r="BF230" s="218">
        <f>IF(N230="snížená",J230,0)</f>
        <v>0</v>
      </c>
      <c r="BG230" s="218">
        <f>IF(N230="zákl. přenesená",J230,0)</f>
        <v>0</v>
      </c>
      <c r="BH230" s="218">
        <f>IF(N230="sníž. přenesená",J230,0)</f>
        <v>0</v>
      </c>
      <c r="BI230" s="218">
        <f>IF(N230="nulová",J230,0)</f>
        <v>0</v>
      </c>
      <c r="BJ230" s="17" t="s">
        <v>76</v>
      </c>
      <c r="BK230" s="218">
        <f>ROUND(I230*H230,2)</f>
        <v>0</v>
      </c>
      <c r="BL230" s="17" t="s">
        <v>265</v>
      </c>
      <c r="BM230" s="217" t="s">
        <v>2083</v>
      </c>
    </row>
    <row r="231" s="2" customFormat="1">
      <c r="A231" s="38"/>
      <c r="B231" s="39"/>
      <c r="C231" s="40"/>
      <c r="D231" s="219" t="s">
        <v>273</v>
      </c>
      <c r="E231" s="40"/>
      <c r="F231" s="220" t="s">
        <v>2084</v>
      </c>
      <c r="G231" s="40"/>
      <c r="H231" s="40"/>
      <c r="I231" s="221"/>
      <c r="J231" s="40"/>
      <c r="K231" s="40"/>
      <c r="L231" s="44"/>
      <c r="M231" s="222"/>
      <c r="N231" s="223"/>
      <c r="O231" s="84"/>
      <c r="P231" s="84"/>
      <c r="Q231" s="84"/>
      <c r="R231" s="84"/>
      <c r="S231" s="84"/>
      <c r="T231" s="85"/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T231" s="17" t="s">
        <v>273</v>
      </c>
      <c r="AU231" s="17" t="s">
        <v>76</v>
      </c>
    </row>
    <row r="232" s="12" customFormat="1">
      <c r="A232" s="12"/>
      <c r="B232" s="224"/>
      <c r="C232" s="225"/>
      <c r="D232" s="226" t="s">
        <v>275</v>
      </c>
      <c r="E232" s="227" t="s">
        <v>788</v>
      </c>
      <c r="F232" s="228" t="s">
        <v>2055</v>
      </c>
      <c r="G232" s="225"/>
      <c r="H232" s="229">
        <v>4.4000000000000004</v>
      </c>
      <c r="I232" s="230"/>
      <c r="J232" s="225"/>
      <c r="K232" s="225"/>
      <c r="L232" s="231"/>
      <c r="M232" s="236"/>
      <c r="N232" s="237"/>
      <c r="O232" s="237"/>
      <c r="P232" s="237"/>
      <c r="Q232" s="237"/>
      <c r="R232" s="237"/>
      <c r="S232" s="237"/>
      <c r="T232" s="238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T232" s="235" t="s">
        <v>275</v>
      </c>
      <c r="AU232" s="235" t="s">
        <v>76</v>
      </c>
      <c r="AV232" s="12" t="s">
        <v>78</v>
      </c>
      <c r="AW232" s="12" t="s">
        <v>31</v>
      </c>
      <c r="AX232" s="12" t="s">
        <v>69</v>
      </c>
      <c r="AY232" s="235" t="s">
        <v>266</v>
      </c>
    </row>
    <row r="233" s="12" customFormat="1">
      <c r="A233" s="12"/>
      <c r="B233" s="224"/>
      <c r="C233" s="225"/>
      <c r="D233" s="226" t="s">
        <v>275</v>
      </c>
      <c r="E233" s="227" t="s">
        <v>417</v>
      </c>
      <c r="F233" s="228" t="s">
        <v>2057</v>
      </c>
      <c r="G233" s="225"/>
      <c r="H233" s="229">
        <v>4.4660000000000002</v>
      </c>
      <c r="I233" s="230"/>
      <c r="J233" s="225"/>
      <c r="K233" s="225"/>
      <c r="L233" s="231"/>
      <c r="M233" s="236"/>
      <c r="N233" s="237"/>
      <c r="O233" s="237"/>
      <c r="P233" s="237"/>
      <c r="Q233" s="237"/>
      <c r="R233" s="237"/>
      <c r="S233" s="237"/>
      <c r="T233" s="238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T233" s="235" t="s">
        <v>275</v>
      </c>
      <c r="AU233" s="235" t="s">
        <v>76</v>
      </c>
      <c r="AV233" s="12" t="s">
        <v>78</v>
      </c>
      <c r="AW233" s="12" t="s">
        <v>31</v>
      </c>
      <c r="AX233" s="12" t="s">
        <v>76</v>
      </c>
      <c r="AY233" s="235" t="s">
        <v>266</v>
      </c>
    </row>
    <row r="234" s="2" customFormat="1" ht="21.75" customHeight="1">
      <c r="A234" s="38"/>
      <c r="B234" s="39"/>
      <c r="C234" s="206" t="s">
        <v>756</v>
      </c>
      <c r="D234" s="206" t="s">
        <v>267</v>
      </c>
      <c r="E234" s="207" t="s">
        <v>2085</v>
      </c>
      <c r="F234" s="208" t="s">
        <v>2086</v>
      </c>
      <c r="G234" s="209" t="s">
        <v>299</v>
      </c>
      <c r="H234" s="210">
        <v>4.4000000000000004</v>
      </c>
      <c r="I234" s="211"/>
      <c r="J234" s="212">
        <f>ROUND(I234*H234,2)</f>
        <v>0</v>
      </c>
      <c r="K234" s="208" t="s">
        <v>271</v>
      </c>
      <c r="L234" s="44"/>
      <c r="M234" s="213" t="s">
        <v>19</v>
      </c>
      <c r="N234" s="214" t="s">
        <v>40</v>
      </c>
      <c r="O234" s="84"/>
      <c r="P234" s="215">
        <f>O234*H234</f>
        <v>0</v>
      </c>
      <c r="Q234" s="215">
        <v>0</v>
      </c>
      <c r="R234" s="215">
        <f>Q234*H234</f>
        <v>0</v>
      </c>
      <c r="S234" s="215">
        <v>0.070000000000000007</v>
      </c>
      <c r="T234" s="216">
        <f>S234*H234</f>
        <v>0.30800000000000005</v>
      </c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R234" s="217" t="s">
        <v>265</v>
      </c>
      <c r="AT234" s="217" t="s">
        <v>267</v>
      </c>
      <c r="AU234" s="217" t="s">
        <v>76</v>
      </c>
      <c r="AY234" s="17" t="s">
        <v>266</v>
      </c>
      <c r="BE234" s="218">
        <f>IF(N234="základní",J234,0)</f>
        <v>0</v>
      </c>
      <c r="BF234" s="218">
        <f>IF(N234="snížená",J234,0)</f>
        <v>0</v>
      </c>
      <c r="BG234" s="218">
        <f>IF(N234="zákl. přenesená",J234,0)</f>
        <v>0</v>
      </c>
      <c r="BH234" s="218">
        <f>IF(N234="sníž. přenesená",J234,0)</f>
        <v>0</v>
      </c>
      <c r="BI234" s="218">
        <f>IF(N234="nulová",J234,0)</f>
        <v>0</v>
      </c>
      <c r="BJ234" s="17" t="s">
        <v>76</v>
      </c>
      <c r="BK234" s="218">
        <f>ROUND(I234*H234,2)</f>
        <v>0</v>
      </c>
      <c r="BL234" s="17" t="s">
        <v>265</v>
      </c>
      <c r="BM234" s="217" t="s">
        <v>2087</v>
      </c>
    </row>
    <row r="235" s="2" customFormat="1">
      <c r="A235" s="38"/>
      <c r="B235" s="39"/>
      <c r="C235" s="40"/>
      <c r="D235" s="219" t="s">
        <v>273</v>
      </c>
      <c r="E235" s="40"/>
      <c r="F235" s="220" t="s">
        <v>2088</v>
      </c>
      <c r="G235" s="40"/>
      <c r="H235" s="40"/>
      <c r="I235" s="221"/>
      <c r="J235" s="40"/>
      <c r="K235" s="40"/>
      <c r="L235" s="44"/>
      <c r="M235" s="222"/>
      <c r="N235" s="223"/>
      <c r="O235" s="84"/>
      <c r="P235" s="84"/>
      <c r="Q235" s="84"/>
      <c r="R235" s="84"/>
      <c r="S235" s="84"/>
      <c r="T235" s="85"/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T235" s="17" t="s">
        <v>273</v>
      </c>
      <c r="AU235" s="17" t="s">
        <v>76</v>
      </c>
    </row>
    <row r="236" s="12" customFormat="1">
      <c r="A236" s="12"/>
      <c r="B236" s="224"/>
      <c r="C236" s="225"/>
      <c r="D236" s="226" t="s">
        <v>275</v>
      </c>
      <c r="E236" s="227" t="s">
        <v>799</v>
      </c>
      <c r="F236" s="228" t="s">
        <v>2062</v>
      </c>
      <c r="G236" s="225"/>
      <c r="H236" s="229">
        <v>4.4000000000000004</v>
      </c>
      <c r="I236" s="230"/>
      <c r="J236" s="225"/>
      <c r="K236" s="225"/>
      <c r="L236" s="231"/>
      <c r="M236" s="236"/>
      <c r="N236" s="237"/>
      <c r="O236" s="237"/>
      <c r="P236" s="237"/>
      <c r="Q236" s="237"/>
      <c r="R236" s="237"/>
      <c r="S236" s="237"/>
      <c r="T236" s="238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T236" s="235" t="s">
        <v>275</v>
      </c>
      <c r="AU236" s="235" t="s">
        <v>76</v>
      </c>
      <c r="AV236" s="12" t="s">
        <v>78</v>
      </c>
      <c r="AW236" s="12" t="s">
        <v>31</v>
      </c>
      <c r="AX236" s="12" t="s">
        <v>76</v>
      </c>
      <c r="AY236" s="235" t="s">
        <v>266</v>
      </c>
    </row>
    <row r="237" s="2" customFormat="1" ht="24.15" customHeight="1">
      <c r="A237" s="38"/>
      <c r="B237" s="39"/>
      <c r="C237" s="206" t="s">
        <v>763</v>
      </c>
      <c r="D237" s="206" t="s">
        <v>267</v>
      </c>
      <c r="E237" s="207" t="s">
        <v>2089</v>
      </c>
      <c r="F237" s="208" t="s">
        <v>2090</v>
      </c>
      <c r="G237" s="209" t="s">
        <v>299</v>
      </c>
      <c r="H237" s="210">
        <v>4.4000000000000004</v>
      </c>
      <c r="I237" s="211"/>
      <c r="J237" s="212">
        <f>ROUND(I237*H237,2)</f>
        <v>0</v>
      </c>
      <c r="K237" s="208" t="s">
        <v>271</v>
      </c>
      <c r="L237" s="44"/>
      <c r="M237" s="213" t="s">
        <v>19</v>
      </c>
      <c r="N237" s="214" t="s">
        <v>40</v>
      </c>
      <c r="O237" s="84"/>
      <c r="P237" s="215">
        <f>O237*H237</f>
        <v>0</v>
      </c>
      <c r="Q237" s="215">
        <v>0</v>
      </c>
      <c r="R237" s="215">
        <f>Q237*H237</f>
        <v>0</v>
      </c>
      <c r="S237" s="215">
        <v>0</v>
      </c>
      <c r="T237" s="216">
        <f>S237*H237</f>
        <v>0</v>
      </c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R237" s="217" t="s">
        <v>265</v>
      </c>
      <c r="AT237" s="217" t="s">
        <v>267</v>
      </c>
      <c r="AU237" s="217" t="s">
        <v>76</v>
      </c>
      <c r="AY237" s="17" t="s">
        <v>266</v>
      </c>
      <c r="BE237" s="218">
        <f>IF(N237="základní",J237,0)</f>
        <v>0</v>
      </c>
      <c r="BF237" s="218">
        <f>IF(N237="snížená",J237,0)</f>
        <v>0</v>
      </c>
      <c r="BG237" s="218">
        <f>IF(N237="zákl. přenesená",J237,0)</f>
        <v>0</v>
      </c>
      <c r="BH237" s="218">
        <f>IF(N237="sníž. přenesená",J237,0)</f>
        <v>0</v>
      </c>
      <c r="BI237" s="218">
        <f>IF(N237="nulová",J237,0)</f>
        <v>0</v>
      </c>
      <c r="BJ237" s="17" t="s">
        <v>76</v>
      </c>
      <c r="BK237" s="218">
        <f>ROUND(I237*H237,2)</f>
        <v>0</v>
      </c>
      <c r="BL237" s="17" t="s">
        <v>265</v>
      </c>
      <c r="BM237" s="217" t="s">
        <v>2091</v>
      </c>
    </row>
    <row r="238" s="2" customFormat="1">
      <c r="A238" s="38"/>
      <c r="B238" s="39"/>
      <c r="C238" s="40"/>
      <c r="D238" s="219" t="s">
        <v>273</v>
      </c>
      <c r="E238" s="40"/>
      <c r="F238" s="220" t="s">
        <v>2092</v>
      </c>
      <c r="G238" s="40"/>
      <c r="H238" s="40"/>
      <c r="I238" s="221"/>
      <c r="J238" s="40"/>
      <c r="K238" s="40"/>
      <c r="L238" s="44"/>
      <c r="M238" s="222"/>
      <c r="N238" s="223"/>
      <c r="O238" s="84"/>
      <c r="P238" s="84"/>
      <c r="Q238" s="84"/>
      <c r="R238" s="84"/>
      <c r="S238" s="84"/>
      <c r="T238" s="85"/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T238" s="17" t="s">
        <v>273</v>
      </c>
      <c r="AU238" s="17" t="s">
        <v>76</v>
      </c>
    </row>
    <row r="239" s="2" customFormat="1" ht="24.15" customHeight="1">
      <c r="A239" s="38"/>
      <c r="B239" s="39"/>
      <c r="C239" s="206" t="s">
        <v>768</v>
      </c>
      <c r="D239" s="206" t="s">
        <v>267</v>
      </c>
      <c r="E239" s="207" t="s">
        <v>2093</v>
      </c>
      <c r="F239" s="208" t="s">
        <v>2094</v>
      </c>
      <c r="G239" s="209" t="s">
        <v>293</v>
      </c>
      <c r="H239" s="210">
        <v>8.4160000000000004</v>
      </c>
      <c r="I239" s="211"/>
      <c r="J239" s="212">
        <f>ROUND(I239*H239,2)</f>
        <v>0</v>
      </c>
      <c r="K239" s="208" t="s">
        <v>19</v>
      </c>
      <c r="L239" s="44"/>
      <c r="M239" s="213" t="s">
        <v>19</v>
      </c>
      <c r="N239" s="214" t="s">
        <v>40</v>
      </c>
      <c r="O239" s="84"/>
      <c r="P239" s="215">
        <f>O239*H239</f>
        <v>0</v>
      </c>
      <c r="Q239" s="215">
        <v>0</v>
      </c>
      <c r="R239" s="215">
        <f>Q239*H239</f>
        <v>0</v>
      </c>
      <c r="S239" s="215">
        <v>0</v>
      </c>
      <c r="T239" s="216">
        <f>S239*H239</f>
        <v>0</v>
      </c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R239" s="217" t="s">
        <v>265</v>
      </c>
      <c r="AT239" s="217" t="s">
        <v>267</v>
      </c>
      <c r="AU239" s="217" t="s">
        <v>76</v>
      </c>
      <c r="AY239" s="17" t="s">
        <v>266</v>
      </c>
      <c r="BE239" s="218">
        <f>IF(N239="základní",J239,0)</f>
        <v>0</v>
      </c>
      <c r="BF239" s="218">
        <f>IF(N239="snížená",J239,0)</f>
        <v>0</v>
      </c>
      <c r="BG239" s="218">
        <f>IF(N239="zákl. přenesená",J239,0)</f>
        <v>0</v>
      </c>
      <c r="BH239" s="218">
        <f>IF(N239="sníž. přenesená",J239,0)</f>
        <v>0</v>
      </c>
      <c r="BI239" s="218">
        <f>IF(N239="nulová",J239,0)</f>
        <v>0</v>
      </c>
      <c r="BJ239" s="17" t="s">
        <v>76</v>
      </c>
      <c r="BK239" s="218">
        <f>ROUND(I239*H239,2)</f>
        <v>0</v>
      </c>
      <c r="BL239" s="17" t="s">
        <v>265</v>
      </c>
      <c r="BM239" s="217" t="s">
        <v>2095</v>
      </c>
    </row>
    <row r="240" s="13" customFormat="1">
      <c r="A240" s="13"/>
      <c r="B240" s="251"/>
      <c r="C240" s="252"/>
      <c r="D240" s="226" t="s">
        <v>275</v>
      </c>
      <c r="E240" s="253" t="s">
        <v>19</v>
      </c>
      <c r="F240" s="254" t="s">
        <v>2096</v>
      </c>
      <c r="G240" s="252"/>
      <c r="H240" s="253" t="s">
        <v>19</v>
      </c>
      <c r="I240" s="255"/>
      <c r="J240" s="252"/>
      <c r="K240" s="252"/>
      <c r="L240" s="256"/>
      <c r="M240" s="257"/>
      <c r="N240" s="258"/>
      <c r="O240" s="258"/>
      <c r="P240" s="258"/>
      <c r="Q240" s="258"/>
      <c r="R240" s="258"/>
      <c r="S240" s="258"/>
      <c r="T240" s="259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60" t="s">
        <v>275</v>
      </c>
      <c r="AU240" s="260" t="s">
        <v>76</v>
      </c>
      <c r="AV240" s="13" t="s">
        <v>76</v>
      </c>
      <c r="AW240" s="13" t="s">
        <v>31</v>
      </c>
      <c r="AX240" s="13" t="s">
        <v>69</v>
      </c>
      <c r="AY240" s="260" t="s">
        <v>266</v>
      </c>
    </row>
    <row r="241" s="12" customFormat="1">
      <c r="A241" s="12"/>
      <c r="B241" s="224"/>
      <c r="C241" s="225"/>
      <c r="D241" s="226" t="s">
        <v>275</v>
      </c>
      <c r="E241" s="227" t="s">
        <v>1845</v>
      </c>
      <c r="F241" s="228" t="s">
        <v>2097</v>
      </c>
      <c r="G241" s="225"/>
      <c r="H241" s="229">
        <v>2.6400000000000001</v>
      </c>
      <c r="I241" s="230"/>
      <c r="J241" s="225"/>
      <c r="K241" s="225"/>
      <c r="L241" s="231"/>
      <c r="M241" s="236"/>
      <c r="N241" s="237"/>
      <c r="O241" s="237"/>
      <c r="P241" s="237"/>
      <c r="Q241" s="237"/>
      <c r="R241" s="237"/>
      <c r="S241" s="237"/>
      <c r="T241" s="238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T241" s="235" t="s">
        <v>275</v>
      </c>
      <c r="AU241" s="235" t="s">
        <v>76</v>
      </c>
      <c r="AV241" s="12" t="s">
        <v>78</v>
      </c>
      <c r="AW241" s="12" t="s">
        <v>31</v>
      </c>
      <c r="AX241" s="12" t="s">
        <v>69</v>
      </c>
      <c r="AY241" s="235" t="s">
        <v>266</v>
      </c>
    </row>
    <row r="242" s="12" customFormat="1">
      <c r="A242" s="12"/>
      <c r="B242" s="224"/>
      <c r="C242" s="225"/>
      <c r="D242" s="226" t="s">
        <v>275</v>
      </c>
      <c r="E242" s="227" t="s">
        <v>1648</v>
      </c>
      <c r="F242" s="228" t="s">
        <v>2098</v>
      </c>
      <c r="G242" s="225"/>
      <c r="H242" s="229">
        <v>2.8799999999999999</v>
      </c>
      <c r="I242" s="230"/>
      <c r="J242" s="225"/>
      <c r="K242" s="225"/>
      <c r="L242" s="231"/>
      <c r="M242" s="236"/>
      <c r="N242" s="237"/>
      <c r="O242" s="237"/>
      <c r="P242" s="237"/>
      <c r="Q242" s="237"/>
      <c r="R242" s="237"/>
      <c r="S242" s="237"/>
      <c r="T242" s="238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T242" s="235" t="s">
        <v>275</v>
      </c>
      <c r="AU242" s="235" t="s">
        <v>76</v>
      </c>
      <c r="AV242" s="12" t="s">
        <v>78</v>
      </c>
      <c r="AW242" s="12" t="s">
        <v>31</v>
      </c>
      <c r="AX242" s="12" t="s">
        <v>69</v>
      </c>
      <c r="AY242" s="235" t="s">
        <v>266</v>
      </c>
    </row>
    <row r="243" s="12" customFormat="1">
      <c r="A243" s="12"/>
      <c r="B243" s="224"/>
      <c r="C243" s="225"/>
      <c r="D243" s="226" t="s">
        <v>275</v>
      </c>
      <c r="E243" s="227" t="s">
        <v>1651</v>
      </c>
      <c r="F243" s="228" t="s">
        <v>2099</v>
      </c>
      <c r="G243" s="225"/>
      <c r="H243" s="229">
        <v>2.8959999999999999</v>
      </c>
      <c r="I243" s="230"/>
      <c r="J243" s="225"/>
      <c r="K243" s="225"/>
      <c r="L243" s="231"/>
      <c r="M243" s="236"/>
      <c r="N243" s="237"/>
      <c r="O243" s="237"/>
      <c r="P243" s="237"/>
      <c r="Q243" s="237"/>
      <c r="R243" s="237"/>
      <c r="S243" s="237"/>
      <c r="T243" s="238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T243" s="235" t="s">
        <v>275</v>
      </c>
      <c r="AU243" s="235" t="s">
        <v>76</v>
      </c>
      <c r="AV243" s="12" t="s">
        <v>78</v>
      </c>
      <c r="AW243" s="12" t="s">
        <v>31</v>
      </c>
      <c r="AX243" s="12" t="s">
        <v>69</v>
      </c>
      <c r="AY243" s="235" t="s">
        <v>266</v>
      </c>
    </row>
    <row r="244" s="12" customFormat="1">
      <c r="A244" s="12"/>
      <c r="B244" s="224"/>
      <c r="C244" s="225"/>
      <c r="D244" s="226" t="s">
        <v>275</v>
      </c>
      <c r="E244" s="227" t="s">
        <v>1653</v>
      </c>
      <c r="F244" s="228" t="s">
        <v>2100</v>
      </c>
      <c r="G244" s="225"/>
      <c r="H244" s="229">
        <v>8.4160000000000004</v>
      </c>
      <c r="I244" s="230"/>
      <c r="J244" s="225"/>
      <c r="K244" s="225"/>
      <c r="L244" s="231"/>
      <c r="M244" s="236"/>
      <c r="N244" s="237"/>
      <c r="O244" s="237"/>
      <c r="P244" s="237"/>
      <c r="Q244" s="237"/>
      <c r="R244" s="237"/>
      <c r="S244" s="237"/>
      <c r="T244" s="238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T244" s="235" t="s">
        <v>275</v>
      </c>
      <c r="AU244" s="235" t="s">
        <v>76</v>
      </c>
      <c r="AV244" s="12" t="s">
        <v>78</v>
      </c>
      <c r="AW244" s="12" t="s">
        <v>31</v>
      </c>
      <c r="AX244" s="12" t="s">
        <v>76</v>
      </c>
      <c r="AY244" s="235" t="s">
        <v>266</v>
      </c>
    </row>
    <row r="245" s="2" customFormat="1" ht="24.15" customHeight="1">
      <c r="A245" s="38"/>
      <c r="B245" s="39"/>
      <c r="C245" s="206" t="s">
        <v>775</v>
      </c>
      <c r="D245" s="206" t="s">
        <v>267</v>
      </c>
      <c r="E245" s="207" t="s">
        <v>2101</v>
      </c>
      <c r="F245" s="208" t="s">
        <v>2102</v>
      </c>
      <c r="G245" s="209" t="s">
        <v>293</v>
      </c>
      <c r="H245" s="210">
        <v>4.8940000000000001</v>
      </c>
      <c r="I245" s="211"/>
      <c r="J245" s="212">
        <f>ROUND(I245*H245,2)</f>
        <v>0</v>
      </c>
      <c r="K245" s="208" t="s">
        <v>271</v>
      </c>
      <c r="L245" s="44"/>
      <c r="M245" s="213" t="s">
        <v>19</v>
      </c>
      <c r="N245" s="214" t="s">
        <v>40</v>
      </c>
      <c r="O245" s="84"/>
      <c r="P245" s="215">
        <f>O245*H245</f>
        <v>0</v>
      </c>
      <c r="Q245" s="215">
        <v>0</v>
      </c>
      <c r="R245" s="215">
        <f>Q245*H245</f>
        <v>0</v>
      </c>
      <c r="S245" s="215">
        <v>0</v>
      </c>
      <c r="T245" s="216">
        <f>S245*H245</f>
        <v>0</v>
      </c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R245" s="217" t="s">
        <v>265</v>
      </c>
      <c r="AT245" s="217" t="s">
        <v>267</v>
      </c>
      <c r="AU245" s="217" t="s">
        <v>76</v>
      </c>
      <c r="AY245" s="17" t="s">
        <v>266</v>
      </c>
      <c r="BE245" s="218">
        <f>IF(N245="základní",J245,0)</f>
        <v>0</v>
      </c>
      <c r="BF245" s="218">
        <f>IF(N245="snížená",J245,0)</f>
        <v>0</v>
      </c>
      <c r="BG245" s="218">
        <f>IF(N245="zákl. přenesená",J245,0)</f>
        <v>0</v>
      </c>
      <c r="BH245" s="218">
        <f>IF(N245="sníž. přenesená",J245,0)</f>
        <v>0</v>
      </c>
      <c r="BI245" s="218">
        <f>IF(N245="nulová",J245,0)</f>
        <v>0</v>
      </c>
      <c r="BJ245" s="17" t="s">
        <v>76</v>
      </c>
      <c r="BK245" s="218">
        <f>ROUND(I245*H245,2)</f>
        <v>0</v>
      </c>
      <c r="BL245" s="17" t="s">
        <v>265</v>
      </c>
      <c r="BM245" s="217" t="s">
        <v>2103</v>
      </c>
    </row>
    <row r="246" s="2" customFormat="1">
      <c r="A246" s="38"/>
      <c r="B246" s="39"/>
      <c r="C246" s="40"/>
      <c r="D246" s="219" t="s">
        <v>273</v>
      </c>
      <c r="E246" s="40"/>
      <c r="F246" s="220" t="s">
        <v>2104</v>
      </c>
      <c r="G246" s="40"/>
      <c r="H246" s="40"/>
      <c r="I246" s="221"/>
      <c r="J246" s="40"/>
      <c r="K246" s="40"/>
      <c r="L246" s="44"/>
      <c r="M246" s="222"/>
      <c r="N246" s="223"/>
      <c r="O246" s="84"/>
      <c r="P246" s="84"/>
      <c r="Q246" s="84"/>
      <c r="R246" s="84"/>
      <c r="S246" s="84"/>
      <c r="T246" s="85"/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T246" s="17" t="s">
        <v>273</v>
      </c>
      <c r="AU246" s="17" t="s">
        <v>76</v>
      </c>
    </row>
    <row r="247" s="13" customFormat="1">
      <c r="A247" s="13"/>
      <c r="B247" s="251"/>
      <c r="C247" s="252"/>
      <c r="D247" s="226" t="s">
        <v>275</v>
      </c>
      <c r="E247" s="253" t="s">
        <v>19</v>
      </c>
      <c r="F247" s="254" t="s">
        <v>1904</v>
      </c>
      <c r="G247" s="252"/>
      <c r="H247" s="253" t="s">
        <v>19</v>
      </c>
      <c r="I247" s="255"/>
      <c r="J247" s="252"/>
      <c r="K247" s="252"/>
      <c r="L247" s="256"/>
      <c r="M247" s="257"/>
      <c r="N247" s="258"/>
      <c r="O247" s="258"/>
      <c r="P247" s="258"/>
      <c r="Q247" s="258"/>
      <c r="R247" s="258"/>
      <c r="S247" s="258"/>
      <c r="T247" s="259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60" t="s">
        <v>275</v>
      </c>
      <c r="AU247" s="260" t="s">
        <v>76</v>
      </c>
      <c r="AV247" s="13" t="s">
        <v>76</v>
      </c>
      <c r="AW247" s="13" t="s">
        <v>31</v>
      </c>
      <c r="AX247" s="13" t="s">
        <v>69</v>
      </c>
      <c r="AY247" s="260" t="s">
        <v>266</v>
      </c>
    </row>
    <row r="248" s="12" customFormat="1">
      <c r="A248" s="12"/>
      <c r="B248" s="224"/>
      <c r="C248" s="225"/>
      <c r="D248" s="226" t="s">
        <v>275</v>
      </c>
      <c r="E248" s="227" t="s">
        <v>825</v>
      </c>
      <c r="F248" s="228" t="s">
        <v>2105</v>
      </c>
      <c r="G248" s="225"/>
      <c r="H248" s="229">
        <v>3.024</v>
      </c>
      <c r="I248" s="230"/>
      <c r="J248" s="225"/>
      <c r="K248" s="225"/>
      <c r="L248" s="231"/>
      <c r="M248" s="236"/>
      <c r="N248" s="237"/>
      <c r="O248" s="237"/>
      <c r="P248" s="237"/>
      <c r="Q248" s="237"/>
      <c r="R248" s="237"/>
      <c r="S248" s="237"/>
      <c r="T248" s="238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T248" s="235" t="s">
        <v>275</v>
      </c>
      <c r="AU248" s="235" t="s">
        <v>76</v>
      </c>
      <c r="AV248" s="12" t="s">
        <v>78</v>
      </c>
      <c r="AW248" s="12" t="s">
        <v>31</v>
      </c>
      <c r="AX248" s="12" t="s">
        <v>69</v>
      </c>
      <c r="AY248" s="235" t="s">
        <v>266</v>
      </c>
    </row>
    <row r="249" s="12" customFormat="1">
      <c r="A249" s="12"/>
      <c r="B249" s="224"/>
      <c r="C249" s="225"/>
      <c r="D249" s="226" t="s">
        <v>275</v>
      </c>
      <c r="E249" s="227" t="s">
        <v>1655</v>
      </c>
      <c r="F249" s="228" t="s">
        <v>2106</v>
      </c>
      <c r="G249" s="225"/>
      <c r="H249" s="229">
        <v>1.8700000000000001</v>
      </c>
      <c r="I249" s="230"/>
      <c r="J249" s="225"/>
      <c r="K249" s="225"/>
      <c r="L249" s="231"/>
      <c r="M249" s="236"/>
      <c r="N249" s="237"/>
      <c r="O249" s="237"/>
      <c r="P249" s="237"/>
      <c r="Q249" s="237"/>
      <c r="R249" s="237"/>
      <c r="S249" s="237"/>
      <c r="T249" s="238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T249" s="235" t="s">
        <v>275</v>
      </c>
      <c r="AU249" s="235" t="s">
        <v>76</v>
      </c>
      <c r="AV249" s="12" t="s">
        <v>78</v>
      </c>
      <c r="AW249" s="12" t="s">
        <v>31</v>
      </c>
      <c r="AX249" s="12" t="s">
        <v>69</v>
      </c>
      <c r="AY249" s="235" t="s">
        <v>266</v>
      </c>
    </row>
    <row r="250" s="12" customFormat="1">
      <c r="A250" s="12"/>
      <c r="B250" s="224"/>
      <c r="C250" s="225"/>
      <c r="D250" s="226" t="s">
        <v>275</v>
      </c>
      <c r="E250" s="227" t="s">
        <v>1657</v>
      </c>
      <c r="F250" s="228" t="s">
        <v>2107</v>
      </c>
      <c r="G250" s="225"/>
      <c r="H250" s="229">
        <v>4.8940000000000001</v>
      </c>
      <c r="I250" s="230"/>
      <c r="J250" s="225"/>
      <c r="K250" s="225"/>
      <c r="L250" s="231"/>
      <c r="M250" s="236"/>
      <c r="N250" s="237"/>
      <c r="O250" s="237"/>
      <c r="P250" s="237"/>
      <c r="Q250" s="237"/>
      <c r="R250" s="237"/>
      <c r="S250" s="237"/>
      <c r="T250" s="238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T250" s="235" t="s">
        <v>275</v>
      </c>
      <c r="AU250" s="235" t="s">
        <v>76</v>
      </c>
      <c r="AV250" s="12" t="s">
        <v>78</v>
      </c>
      <c r="AW250" s="12" t="s">
        <v>31</v>
      </c>
      <c r="AX250" s="12" t="s">
        <v>76</v>
      </c>
      <c r="AY250" s="235" t="s">
        <v>266</v>
      </c>
    </row>
    <row r="251" s="2" customFormat="1" ht="16.5" customHeight="1">
      <c r="A251" s="38"/>
      <c r="B251" s="39"/>
      <c r="C251" s="206" t="s">
        <v>782</v>
      </c>
      <c r="D251" s="206" t="s">
        <v>267</v>
      </c>
      <c r="E251" s="207" t="s">
        <v>2108</v>
      </c>
      <c r="F251" s="208" t="s">
        <v>2109</v>
      </c>
      <c r="G251" s="209" t="s">
        <v>341</v>
      </c>
      <c r="H251" s="210">
        <v>4</v>
      </c>
      <c r="I251" s="211"/>
      <c r="J251" s="212">
        <f>ROUND(I251*H251,2)</f>
        <v>0</v>
      </c>
      <c r="K251" s="208" t="s">
        <v>271</v>
      </c>
      <c r="L251" s="44"/>
      <c r="M251" s="213" t="s">
        <v>19</v>
      </c>
      <c r="N251" s="214" t="s">
        <v>40</v>
      </c>
      <c r="O251" s="84"/>
      <c r="P251" s="215">
        <f>O251*H251</f>
        <v>0</v>
      </c>
      <c r="Q251" s="215">
        <v>0.010189999999999999</v>
      </c>
      <c r="R251" s="215">
        <f>Q251*H251</f>
        <v>0.040759999999999998</v>
      </c>
      <c r="S251" s="215">
        <v>0</v>
      </c>
      <c r="T251" s="216">
        <f>S251*H251</f>
        <v>0</v>
      </c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R251" s="217" t="s">
        <v>265</v>
      </c>
      <c r="AT251" s="217" t="s">
        <v>267</v>
      </c>
      <c r="AU251" s="217" t="s">
        <v>76</v>
      </c>
      <c r="AY251" s="17" t="s">
        <v>266</v>
      </c>
      <c r="BE251" s="218">
        <f>IF(N251="základní",J251,0)</f>
        <v>0</v>
      </c>
      <c r="BF251" s="218">
        <f>IF(N251="snížená",J251,0)</f>
        <v>0</v>
      </c>
      <c r="BG251" s="218">
        <f>IF(N251="zákl. přenesená",J251,0)</f>
        <v>0</v>
      </c>
      <c r="BH251" s="218">
        <f>IF(N251="sníž. přenesená",J251,0)</f>
        <v>0</v>
      </c>
      <c r="BI251" s="218">
        <f>IF(N251="nulová",J251,0)</f>
        <v>0</v>
      </c>
      <c r="BJ251" s="17" t="s">
        <v>76</v>
      </c>
      <c r="BK251" s="218">
        <f>ROUND(I251*H251,2)</f>
        <v>0</v>
      </c>
      <c r="BL251" s="17" t="s">
        <v>265</v>
      </c>
      <c r="BM251" s="217" t="s">
        <v>2110</v>
      </c>
    </row>
    <row r="252" s="2" customFormat="1">
      <c r="A252" s="38"/>
      <c r="B252" s="39"/>
      <c r="C252" s="40"/>
      <c r="D252" s="219" t="s">
        <v>273</v>
      </c>
      <c r="E252" s="40"/>
      <c r="F252" s="220" t="s">
        <v>2111</v>
      </c>
      <c r="G252" s="40"/>
      <c r="H252" s="40"/>
      <c r="I252" s="221"/>
      <c r="J252" s="40"/>
      <c r="K252" s="40"/>
      <c r="L252" s="44"/>
      <c r="M252" s="222"/>
      <c r="N252" s="223"/>
      <c r="O252" s="84"/>
      <c r="P252" s="84"/>
      <c r="Q252" s="84"/>
      <c r="R252" s="84"/>
      <c r="S252" s="84"/>
      <c r="T252" s="85"/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T252" s="17" t="s">
        <v>273</v>
      </c>
      <c r="AU252" s="17" t="s">
        <v>76</v>
      </c>
    </row>
    <row r="253" s="2" customFormat="1" ht="16.5" customHeight="1">
      <c r="A253" s="38"/>
      <c r="B253" s="39"/>
      <c r="C253" s="239" t="s">
        <v>794</v>
      </c>
      <c r="D253" s="239" t="s">
        <v>299</v>
      </c>
      <c r="E253" s="240" t="s">
        <v>2112</v>
      </c>
      <c r="F253" s="241" t="s">
        <v>2113</v>
      </c>
      <c r="G253" s="242" t="s">
        <v>341</v>
      </c>
      <c r="H253" s="243">
        <v>1</v>
      </c>
      <c r="I253" s="244"/>
      <c r="J253" s="245">
        <f>ROUND(I253*H253,2)</f>
        <v>0</v>
      </c>
      <c r="K253" s="241" t="s">
        <v>271</v>
      </c>
      <c r="L253" s="246"/>
      <c r="M253" s="247" t="s">
        <v>19</v>
      </c>
      <c r="N253" s="248" t="s">
        <v>40</v>
      </c>
      <c r="O253" s="84"/>
      <c r="P253" s="215">
        <f>O253*H253</f>
        <v>0</v>
      </c>
      <c r="Q253" s="215">
        <v>0.254</v>
      </c>
      <c r="R253" s="215">
        <f>Q253*H253</f>
        <v>0.254</v>
      </c>
      <c r="S253" s="215">
        <v>0</v>
      </c>
      <c r="T253" s="216">
        <f>S253*H253</f>
        <v>0</v>
      </c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  <c r="AR253" s="217" t="s">
        <v>303</v>
      </c>
      <c r="AT253" s="217" t="s">
        <v>299</v>
      </c>
      <c r="AU253" s="217" t="s">
        <v>76</v>
      </c>
      <c r="AY253" s="17" t="s">
        <v>266</v>
      </c>
      <c r="BE253" s="218">
        <f>IF(N253="základní",J253,0)</f>
        <v>0</v>
      </c>
      <c r="BF253" s="218">
        <f>IF(N253="snížená",J253,0)</f>
        <v>0</v>
      </c>
      <c r="BG253" s="218">
        <f>IF(N253="zákl. přenesená",J253,0)</f>
        <v>0</v>
      </c>
      <c r="BH253" s="218">
        <f>IF(N253="sníž. přenesená",J253,0)</f>
        <v>0</v>
      </c>
      <c r="BI253" s="218">
        <f>IF(N253="nulová",J253,0)</f>
        <v>0</v>
      </c>
      <c r="BJ253" s="17" t="s">
        <v>76</v>
      </c>
      <c r="BK253" s="218">
        <f>ROUND(I253*H253,2)</f>
        <v>0</v>
      </c>
      <c r="BL253" s="17" t="s">
        <v>265</v>
      </c>
      <c r="BM253" s="217" t="s">
        <v>2114</v>
      </c>
    </row>
    <row r="254" s="2" customFormat="1">
      <c r="A254" s="38"/>
      <c r="B254" s="39"/>
      <c r="C254" s="40"/>
      <c r="D254" s="219" t="s">
        <v>273</v>
      </c>
      <c r="E254" s="40"/>
      <c r="F254" s="220" t="s">
        <v>2115</v>
      </c>
      <c r="G254" s="40"/>
      <c r="H254" s="40"/>
      <c r="I254" s="221"/>
      <c r="J254" s="40"/>
      <c r="K254" s="40"/>
      <c r="L254" s="44"/>
      <c r="M254" s="222"/>
      <c r="N254" s="223"/>
      <c r="O254" s="84"/>
      <c r="P254" s="84"/>
      <c r="Q254" s="84"/>
      <c r="R254" s="84"/>
      <c r="S254" s="84"/>
      <c r="T254" s="85"/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T254" s="17" t="s">
        <v>273</v>
      </c>
      <c r="AU254" s="17" t="s">
        <v>76</v>
      </c>
    </row>
    <row r="255" s="12" customFormat="1">
      <c r="A255" s="12"/>
      <c r="B255" s="224"/>
      <c r="C255" s="225"/>
      <c r="D255" s="226" t="s">
        <v>275</v>
      </c>
      <c r="E255" s="227" t="s">
        <v>427</v>
      </c>
      <c r="F255" s="228" t="s">
        <v>2116</v>
      </c>
      <c r="G255" s="225"/>
      <c r="H255" s="229">
        <v>1</v>
      </c>
      <c r="I255" s="230"/>
      <c r="J255" s="225"/>
      <c r="K255" s="225"/>
      <c r="L255" s="231"/>
      <c r="M255" s="236"/>
      <c r="N255" s="237"/>
      <c r="O255" s="237"/>
      <c r="P255" s="237"/>
      <c r="Q255" s="237"/>
      <c r="R255" s="237"/>
      <c r="S255" s="237"/>
      <c r="T255" s="238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T255" s="235" t="s">
        <v>275</v>
      </c>
      <c r="AU255" s="235" t="s">
        <v>76</v>
      </c>
      <c r="AV255" s="12" t="s">
        <v>78</v>
      </c>
      <c r="AW255" s="12" t="s">
        <v>31</v>
      </c>
      <c r="AX255" s="12" t="s">
        <v>76</v>
      </c>
      <c r="AY255" s="235" t="s">
        <v>266</v>
      </c>
    </row>
    <row r="256" s="2" customFormat="1" ht="16.5" customHeight="1">
      <c r="A256" s="38"/>
      <c r="B256" s="39"/>
      <c r="C256" s="239" t="s">
        <v>801</v>
      </c>
      <c r="D256" s="239" t="s">
        <v>299</v>
      </c>
      <c r="E256" s="240" t="s">
        <v>2117</v>
      </c>
      <c r="F256" s="241" t="s">
        <v>2118</v>
      </c>
      <c r="G256" s="242" t="s">
        <v>341</v>
      </c>
      <c r="H256" s="243">
        <v>1</v>
      </c>
      <c r="I256" s="244"/>
      <c r="J256" s="245">
        <f>ROUND(I256*H256,2)</f>
        <v>0</v>
      </c>
      <c r="K256" s="241" t="s">
        <v>271</v>
      </c>
      <c r="L256" s="246"/>
      <c r="M256" s="247" t="s">
        <v>19</v>
      </c>
      <c r="N256" s="248" t="s">
        <v>40</v>
      </c>
      <c r="O256" s="84"/>
      <c r="P256" s="215">
        <f>O256*H256</f>
        <v>0</v>
      </c>
      <c r="Q256" s="215">
        <v>0.50600000000000001</v>
      </c>
      <c r="R256" s="215">
        <f>Q256*H256</f>
        <v>0.50600000000000001</v>
      </c>
      <c r="S256" s="215">
        <v>0</v>
      </c>
      <c r="T256" s="216">
        <f>S256*H256</f>
        <v>0</v>
      </c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R256" s="217" t="s">
        <v>303</v>
      </c>
      <c r="AT256" s="217" t="s">
        <v>299</v>
      </c>
      <c r="AU256" s="217" t="s">
        <v>76</v>
      </c>
      <c r="AY256" s="17" t="s">
        <v>266</v>
      </c>
      <c r="BE256" s="218">
        <f>IF(N256="základní",J256,0)</f>
        <v>0</v>
      </c>
      <c r="BF256" s="218">
        <f>IF(N256="snížená",J256,0)</f>
        <v>0</v>
      </c>
      <c r="BG256" s="218">
        <f>IF(N256="zákl. přenesená",J256,0)</f>
        <v>0</v>
      </c>
      <c r="BH256" s="218">
        <f>IF(N256="sníž. přenesená",J256,0)</f>
        <v>0</v>
      </c>
      <c r="BI256" s="218">
        <f>IF(N256="nulová",J256,0)</f>
        <v>0</v>
      </c>
      <c r="BJ256" s="17" t="s">
        <v>76</v>
      </c>
      <c r="BK256" s="218">
        <f>ROUND(I256*H256,2)</f>
        <v>0</v>
      </c>
      <c r="BL256" s="17" t="s">
        <v>265</v>
      </c>
      <c r="BM256" s="217" t="s">
        <v>2119</v>
      </c>
    </row>
    <row r="257" s="2" customFormat="1">
      <c r="A257" s="38"/>
      <c r="B257" s="39"/>
      <c r="C257" s="40"/>
      <c r="D257" s="219" t="s">
        <v>273</v>
      </c>
      <c r="E257" s="40"/>
      <c r="F257" s="220" t="s">
        <v>2120</v>
      </c>
      <c r="G257" s="40"/>
      <c r="H257" s="40"/>
      <c r="I257" s="221"/>
      <c r="J257" s="40"/>
      <c r="K257" s="40"/>
      <c r="L257" s="44"/>
      <c r="M257" s="222"/>
      <c r="N257" s="223"/>
      <c r="O257" s="84"/>
      <c r="P257" s="84"/>
      <c r="Q257" s="84"/>
      <c r="R257" s="84"/>
      <c r="S257" s="84"/>
      <c r="T257" s="85"/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T257" s="17" t="s">
        <v>273</v>
      </c>
      <c r="AU257" s="17" t="s">
        <v>76</v>
      </c>
    </row>
    <row r="258" s="12" customFormat="1">
      <c r="A258" s="12"/>
      <c r="B258" s="224"/>
      <c r="C258" s="225"/>
      <c r="D258" s="226" t="s">
        <v>275</v>
      </c>
      <c r="E258" s="227" t="s">
        <v>843</v>
      </c>
      <c r="F258" s="228" t="s">
        <v>2116</v>
      </c>
      <c r="G258" s="225"/>
      <c r="H258" s="229">
        <v>1</v>
      </c>
      <c r="I258" s="230"/>
      <c r="J258" s="225"/>
      <c r="K258" s="225"/>
      <c r="L258" s="231"/>
      <c r="M258" s="236"/>
      <c r="N258" s="237"/>
      <c r="O258" s="237"/>
      <c r="P258" s="237"/>
      <c r="Q258" s="237"/>
      <c r="R258" s="237"/>
      <c r="S258" s="237"/>
      <c r="T258" s="238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T258" s="235" t="s">
        <v>275</v>
      </c>
      <c r="AU258" s="235" t="s">
        <v>76</v>
      </c>
      <c r="AV258" s="12" t="s">
        <v>78</v>
      </c>
      <c r="AW258" s="12" t="s">
        <v>31</v>
      </c>
      <c r="AX258" s="12" t="s">
        <v>76</v>
      </c>
      <c r="AY258" s="235" t="s">
        <v>266</v>
      </c>
    </row>
    <row r="259" s="2" customFormat="1" ht="16.5" customHeight="1">
      <c r="A259" s="38"/>
      <c r="B259" s="39"/>
      <c r="C259" s="239" t="s">
        <v>815</v>
      </c>
      <c r="D259" s="239" t="s">
        <v>299</v>
      </c>
      <c r="E259" s="240" t="s">
        <v>2121</v>
      </c>
      <c r="F259" s="241" t="s">
        <v>2122</v>
      </c>
      <c r="G259" s="242" t="s">
        <v>341</v>
      </c>
      <c r="H259" s="243">
        <v>2</v>
      </c>
      <c r="I259" s="244"/>
      <c r="J259" s="245">
        <f>ROUND(I259*H259,2)</f>
        <v>0</v>
      </c>
      <c r="K259" s="241" t="s">
        <v>271</v>
      </c>
      <c r="L259" s="246"/>
      <c r="M259" s="247" t="s">
        <v>19</v>
      </c>
      <c r="N259" s="248" t="s">
        <v>40</v>
      </c>
      <c r="O259" s="84"/>
      <c r="P259" s="215">
        <f>O259*H259</f>
        <v>0</v>
      </c>
      <c r="Q259" s="215">
        <v>1.0129999999999999</v>
      </c>
      <c r="R259" s="215">
        <f>Q259*H259</f>
        <v>2.0259999999999998</v>
      </c>
      <c r="S259" s="215">
        <v>0</v>
      </c>
      <c r="T259" s="216">
        <f>S259*H259</f>
        <v>0</v>
      </c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R259" s="217" t="s">
        <v>303</v>
      </c>
      <c r="AT259" s="217" t="s">
        <v>299</v>
      </c>
      <c r="AU259" s="217" t="s">
        <v>76</v>
      </c>
      <c r="AY259" s="17" t="s">
        <v>266</v>
      </c>
      <c r="BE259" s="218">
        <f>IF(N259="základní",J259,0)</f>
        <v>0</v>
      </c>
      <c r="BF259" s="218">
        <f>IF(N259="snížená",J259,0)</f>
        <v>0</v>
      </c>
      <c r="BG259" s="218">
        <f>IF(N259="zákl. přenesená",J259,0)</f>
        <v>0</v>
      </c>
      <c r="BH259" s="218">
        <f>IF(N259="sníž. přenesená",J259,0)</f>
        <v>0</v>
      </c>
      <c r="BI259" s="218">
        <f>IF(N259="nulová",J259,0)</f>
        <v>0</v>
      </c>
      <c r="BJ259" s="17" t="s">
        <v>76</v>
      </c>
      <c r="BK259" s="218">
        <f>ROUND(I259*H259,2)</f>
        <v>0</v>
      </c>
      <c r="BL259" s="17" t="s">
        <v>265</v>
      </c>
      <c r="BM259" s="217" t="s">
        <v>2123</v>
      </c>
    </row>
    <row r="260" s="2" customFormat="1">
      <c r="A260" s="38"/>
      <c r="B260" s="39"/>
      <c r="C260" s="40"/>
      <c r="D260" s="219" t="s">
        <v>273</v>
      </c>
      <c r="E260" s="40"/>
      <c r="F260" s="220" t="s">
        <v>2124</v>
      </c>
      <c r="G260" s="40"/>
      <c r="H260" s="40"/>
      <c r="I260" s="221"/>
      <c r="J260" s="40"/>
      <c r="K260" s="40"/>
      <c r="L260" s="44"/>
      <c r="M260" s="222"/>
      <c r="N260" s="223"/>
      <c r="O260" s="84"/>
      <c r="P260" s="84"/>
      <c r="Q260" s="84"/>
      <c r="R260" s="84"/>
      <c r="S260" s="84"/>
      <c r="T260" s="85"/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8"/>
      <c r="AT260" s="17" t="s">
        <v>273</v>
      </c>
      <c r="AU260" s="17" t="s">
        <v>76</v>
      </c>
    </row>
    <row r="261" s="12" customFormat="1">
      <c r="A261" s="12"/>
      <c r="B261" s="224"/>
      <c r="C261" s="225"/>
      <c r="D261" s="226" t="s">
        <v>275</v>
      </c>
      <c r="E261" s="227" t="s">
        <v>851</v>
      </c>
      <c r="F261" s="228" t="s">
        <v>2125</v>
      </c>
      <c r="G261" s="225"/>
      <c r="H261" s="229">
        <v>2</v>
      </c>
      <c r="I261" s="230"/>
      <c r="J261" s="225"/>
      <c r="K261" s="225"/>
      <c r="L261" s="231"/>
      <c r="M261" s="236"/>
      <c r="N261" s="237"/>
      <c r="O261" s="237"/>
      <c r="P261" s="237"/>
      <c r="Q261" s="237"/>
      <c r="R261" s="237"/>
      <c r="S261" s="237"/>
      <c r="T261" s="238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T261" s="235" t="s">
        <v>275</v>
      </c>
      <c r="AU261" s="235" t="s">
        <v>76</v>
      </c>
      <c r="AV261" s="12" t="s">
        <v>78</v>
      </c>
      <c r="AW261" s="12" t="s">
        <v>31</v>
      </c>
      <c r="AX261" s="12" t="s">
        <v>76</v>
      </c>
      <c r="AY261" s="235" t="s">
        <v>266</v>
      </c>
    </row>
    <row r="262" s="2" customFormat="1" ht="16.5" customHeight="1">
      <c r="A262" s="38"/>
      <c r="B262" s="39"/>
      <c r="C262" s="239" t="s">
        <v>820</v>
      </c>
      <c r="D262" s="239" t="s">
        <v>299</v>
      </c>
      <c r="E262" s="240" t="s">
        <v>2126</v>
      </c>
      <c r="F262" s="241" t="s">
        <v>2127</v>
      </c>
      <c r="G262" s="242" t="s">
        <v>341</v>
      </c>
      <c r="H262" s="243">
        <v>4</v>
      </c>
      <c r="I262" s="244"/>
      <c r="J262" s="245">
        <f>ROUND(I262*H262,2)</f>
        <v>0</v>
      </c>
      <c r="K262" s="241" t="s">
        <v>271</v>
      </c>
      <c r="L262" s="246"/>
      <c r="M262" s="247" t="s">
        <v>19</v>
      </c>
      <c r="N262" s="248" t="s">
        <v>40</v>
      </c>
      <c r="O262" s="84"/>
      <c r="P262" s="215">
        <f>O262*H262</f>
        <v>0</v>
      </c>
      <c r="Q262" s="215">
        <v>0.002</v>
      </c>
      <c r="R262" s="215">
        <f>Q262*H262</f>
        <v>0.0080000000000000002</v>
      </c>
      <c r="S262" s="215">
        <v>0</v>
      </c>
      <c r="T262" s="216">
        <f>S262*H262</f>
        <v>0</v>
      </c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R262" s="217" t="s">
        <v>303</v>
      </c>
      <c r="AT262" s="217" t="s">
        <v>299</v>
      </c>
      <c r="AU262" s="217" t="s">
        <v>76</v>
      </c>
      <c r="AY262" s="17" t="s">
        <v>266</v>
      </c>
      <c r="BE262" s="218">
        <f>IF(N262="základní",J262,0)</f>
        <v>0</v>
      </c>
      <c r="BF262" s="218">
        <f>IF(N262="snížená",J262,0)</f>
        <v>0</v>
      </c>
      <c r="BG262" s="218">
        <f>IF(N262="zákl. přenesená",J262,0)</f>
        <v>0</v>
      </c>
      <c r="BH262" s="218">
        <f>IF(N262="sníž. přenesená",J262,0)</f>
        <v>0</v>
      </c>
      <c r="BI262" s="218">
        <f>IF(N262="nulová",J262,0)</f>
        <v>0</v>
      </c>
      <c r="BJ262" s="17" t="s">
        <v>76</v>
      </c>
      <c r="BK262" s="218">
        <f>ROUND(I262*H262,2)</f>
        <v>0</v>
      </c>
      <c r="BL262" s="17" t="s">
        <v>265</v>
      </c>
      <c r="BM262" s="217" t="s">
        <v>2128</v>
      </c>
    </row>
    <row r="263" s="2" customFormat="1">
      <c r="A263" s="38"/>
      <c r="B263" s="39"/>
      <c r="C263" s="40"/>
      <c r="D263" s="219" t="s">
        <v>273</v>
      </c>
      <c r="E263" s="40"/>
      <c r="F263" s="220" t="s">
        <v>2129</v>
      </c>
      <c r="G263" s="40"/>
      <c r="H263" s="40"/>
      <c r="I263" s="221"/>
      <c r="J263" s="40"/>
      <c r="K263" s="40"/>
      <c r="L263" s="44"/>
      <c r="M263" s="222"/>
      <c r="N263" s="223"/>
      <c r="O263" s="84"/>
      <c r="P263" s="84"/>
      <c r="Q263" s="84"/>
      <c r="R263" s="84"/>
      <c r="S263" s="84"/>
      <c r="T263" s="85"/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T263" s="17" t="s">
        <v>273</v>
      </c>
      <c r="AU263" s="17" t="s">
        <v>76</v>
      </c>
    </row>
    <row r="264" s="12" customFormat="1">
      <c r="A264" s="12"/>
      <c r="B264" s="224"/>
      <c r="C264" s="225"/>
      <c r="D264" s="226" t="s">
        <v>275</v>
      </c>
      <c r="E264" s="227" t="s">
        <v>858</v>
      </c>
      <c r="F264" s="228" t="s">
        <v>2130</v>
      </c>
      <c r="G264" s="225"/>
      <c r="H264" s="229">
        <v>4</v>
      </c>
      <c r="I264" s="230"/>
      <c r="J264" s="225"/>
      <c r="K264" s="225"/>
      <c r="L264" s="231"/>
      <c r="M264" s="236"/>
      <c r="N264" s="237"/>
      <c r="O264" s="237"/>
      <c r="P264" s="237"/>
      <c r="Q264" s="237"/>
      <c r="R264" s="237"/>
      <c r="S264" s="237"/>
      <c r="T264" s="238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T264" s="235" t="s">
        <v>275</v>
      </c>
      <c r="AU264" s="235" t="s">
        <v>76</v>
      </c>
      <c r="AV264" s="12" t="s">
        <v>78</v>
      </c>
      <c r="AW264" s="12" t="s">
        <v>31</v>
      </c>
      <c r="AX264" s="12" t="s">
        <v>76</v>
      </c>
      <c r="AY264" s="235" t="s">
        <v>266</v>
      </c>
    </row>
    <row r="265" s="2" customFormat="1" ht="16.5" customHeight="1">
      <c r="A265" s="38"/>
      <c r="B265" s="39"/>
      <c r="C265" s="206" t="s">
        <v>827</v>
      </c>
      <c r="D265" s="206" t="s">
        <v>267</v>
      </c>
      <c r="E265" s="207" t="s">
        <v>2131</v>
      </c>
      <c r="F265" s="208" t="s">
        <v>2132</v>
      </c>
      <c r="G265" s="209" t="s">
        <v>341</v>
      </c>
      <c r="H265" s="210">
        <v>1</v>
      </c>
      <c r="I265" s="211"/>
      <c r="J265" s="212">
        <f>ROUND(I265*H265,2)</f>
        <v>0</v>
      </c>
      <c r="K265" s="208" t="s">
        <v>271</v>
      </c>
      <c r="L265" s="44"/>
      <c r="M265" s="213" t="s">
        <v>19</v>
      </c>
      <c r="N265" s="214" t="s">
        <v>40</v>
      </c>
      <c r="O265" s="84"/>
      <c r="P265" s="215">
        <f>O265*H265</f>
        <v>0</v>
      </c>
      <c r="Q265" s="215">
        <v>0.01248</v>
      </c>
      <c r="R265" s="215">
        <f>Q265*H265</f>
        <v>0.01248</v>
      </c>
      <c r="S265" s="215">
        <v>0</v>
      </c>
      <c r="T265" s="216">
        <f>S265*H265</f>
        <v>0</v>
      </c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R265" s="217" t="s">
        <v>265</v>
      </c>
      <c r="AT265" s="217" t="s">
        <v>267</v>
      </c>
      <c r="AU265" s="217" t="s">
        <v>76</v>
      </c>
      <c r="AY265" s="17" t="s">
        <v>266</v>
      </c>
      <c r="BE265" s="218">
        <f>IF(N265="základní",J265,0)</f>
        <v>0</v>
      </c>
      <c r="BF265" s="218">
        <f>IF(N265="snížená",J265,0)</f>
        <v>0</v>
      </c>
      <c r="BG265" s="218">
        <f>IF(N265="zákl. přenesená",J265,0)</f>
        <v>0</v>
      </c>
      <c r="BH265" s="218">
        <f>IF(N265="sníž. přenesená",J265,0)</f>
        <v>0</v>
      </c>
      <c r="BI265" s="218">
        <f>IF(N265="nulová",J265,0)</f>
        <v>0</v>
      </c>
      <c r="BJ265" s="17" t="s">
        <v>76</v>
      </c>
      <c r="BK265" s="218">
        <f>ROUND(I265*H265,2)</f>
        <v>0</v>
      </c>
      <c r="BL265" s="17" t="s">
        <v>265</v>
      </c>
      <c r="BM265" s="217" t="s">
        <v>2133</v>
      </c>
    </row>
    <row r="266" s="2" customFormat="1">
      <c r="A266" s="38"/>
      <c r="B266" s="39"/>
      <c r="C266" s="40"/>
      <c r="D266" s="219" t="s">
        <v>273</v>
      </c>
      <c r="E266" s="40"/>
      <c r="F266" s="220" t="s">
        <v>2134</v>
      </c>
      <c r="G266" s="40"/>
      <c r="H266" s="40"/>
      <c r="I266" s="221"/>
      <c r="J266" s="40"/>
      <c r="K266" s="40"/>
      <c r="L266" s="44"/>
      <c r="M266" s="222"/>
      <c r="N266" s="223"/>
      <c r="O266" s="84"/>
      <c r="P266" s="84"/>
      <c r="Q266" s="84"/>
      <c r="R266" s="84"/>
      <c r="S266" s="84"/>
      <c r="T266" s="85"/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T266" s="17" t="s">
        <v>273</v>
      </c>
      <c r="AU266" s="17" t="s">
        <v>76</v>
      </c>
    </row>
    <row r="267" s="2" customFormat="1" ht="16.5" customHeight="1">
      <c r="A267" s="38"/>
      <c r="B267" s="39"/>
      <c r="C267" s="239" t="s">
        <v>832</v>
      </c>
      <c r="D267" s="239" t="s">
        <v>299</v>
      </c>
      <c r="E267" s="240" t="s">
        <v>2135</v>
      </c>
      <c r="F267" s="241" t="s">
        <v>2136</v>
      </c>
      <c r="G267" s="242" t="s">
        <v>341</v>
      </c>
      <c r="H267" s="243">
        <v>1</v>
      </c>
      <c r="I267" s="244"/>
      <c r="J267" s="245">
        <f>ROUND(I267*H267,2)</f>
        <v>0</v>
      </c>
      <c r="K267" s="241" t="s">
        <v>271</v>
      </c>
      <c r="L267" s="246"/>
      <c r="M267" s="247" t="s">
        <v>19</v>
      </c>
      <c r="N267" s="248" t="s">
        <v>40</v>
      </c>
      <c r="O267" s="84"/>
      <c r="P267" s="215">
        <f>O267*H267</f>
        <v>0</v>
      </c>
      <c r="Q267" s="215">
        <v>0.58499999999999996</v>
      </c>
      <c r="R267" s="215">
        <f>Q267*H267</f>
        <v>0.58499999999999996</v>
      </c>
      <c r="S267" s="215">
        <v>0</v>
      </c>
      <c r="T267" s="216">
        <f>S267*H267</f>
        <v>0</v>
      </c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R267" s="217" t="s">
        <v>303</v>
      </c>
      <c r="AT267" s="217" t="s">
        <v>299</v>
      </c>
      <c r="AU267" s="217" t="s">
        <v>76</v>
      </c>
      <c r="AY267" s="17" t="s">
        <v>266</v>
      </c>
      <c r="BE267" s="218">
        <f>IF(N267="základní",J267,0)</f>
        <v>0</v>
      </c>
      <c r="BF267" s="218">
        <f>IF(N267="snížená",J267,0)</f>
        <v>0</v>
      </c>
      <c r="BG267" s="218">
        <f>IF(N267="zákl. přenesená",J267,0)</f>
        <v>0</v>
      </c>
      <c r="BH267" s="218">
        <f>IF(N267="sníž. přenesená",J267,0)</f>
        <v>0</v>
      </c>
      <c r="BI267" s="218">
        <f>IF(N267="nulová",J267,0)</f>
        <v>0</v>
      </c>
      <c r="BJ267" s="17" t="s">
        <v>76</v>
      </c>
      <c r="BK267" s="218">
        <f>ROUND(I267*H267,2)</f>
        <v>0</v>
      </c>
      <c r="BL267" s="17" t="s">
        <v>265</v>
      </c>
      <c r="BM267" s="217" t="s">
        <v>2137</v>
      </c>
    </row>
    <row r="268" s="2" customFormat="1">
      <c r="A268" s="38"/>
      <c r="B268" s="39"/>
      <c r="C268" s="40"/>
      <c r="D268" s="219" t="s">
        <v>273</v>
      </c>
      <c r="E268" s="40"/>
      <c r="F268" s="220" t="s">
        <v>2138</v>
      </c>
      <c r="G268" s="40"/>
      <c r="H268" s="40"/>
      <c r="I268" s="221"/>
      <c r="J268" s="40"/>
      <c r="K268" s="40"/>
      <c r="L268" s="44"/>
      <c r="M268" s="222"/>
      <c r="N268" s="223"/>
      <c r="O268" s="84"/>
      <c r="P268" s="84"/>
      <c r="Q268" s="84"/>
      <c r="R268" s="84"/>
      <c r="S268" s="84"/>
      <c r="T268" s="85"/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T268" s="17" t="s">
        <v>273</v>
      </c>
      <c r="AU268" s="17" t="s">
        <v>76</v>
      </c>
    </row>
    <row r="269" s="12" customFormat="1">
      <c r="A269" s="12"/>
      <c r="B269" s="224"/>
      <c r="C269" s="225"/>
      <c r="D269" s="226" t="s">
        <v>275</v>
      </c>
      <c r="E269" s="227" t="s">
        <v>869</v>
      </c>
      <c r="F269" s="228" t="s">
        <v>2139</v>
      </c>
      <c r="G269" s="225"/>
      <c r="H269" s="229">
        <v>1</v>
      </c>
      <c r="I269" s="230"/>
      <c r="J269" s="225"/>
      <c r="K269" s="225"/>
      <c r="L269" s="231"/>
      <c r="M269" s="236"/>
      <c r="N269" s="237"/>
      <c r="O269" s="237"/>
      <c r="P269" s="237"/>
      <c r="Q269" s="237"/>
      <c r="R269" s="237"/>
      <c r="S269" s="237"/>
      <c r="T269" s="238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T269" s="235" t="s">
        <v>275</v>
      </c>
      <c r="AU269" s="235" t="s">
        <v>76</v>
      </c>
      <c r="AV269" s="12" t="s">
        <v>78</v>
      </c>
      <c r="AW269" s="12" t="s">
        <v>31</v>
      </c>
      <c r="AX269" s="12" t="s">
        <v>76</v>
      </c>
      <c r="AY269" s="235" t="s">
        <v>266</v>
      </c>
    </row>
    <row r="270" s="2" customFormat="1" ht="16.5" customHeight="1">
      <c r="A270" s="38"/>
      <c r="B270" s="39"/>
      <c r="C270" s="206" t="s">
        <v>838</v>
      </c>
      <c r="D270" s="206" t="s">
        <v>267</v>
      </c>
      <c r="E270" s="207" t="s">
        <v>2140</v>
      </c>
      <c r="F270" s="208" t="s">
        <v>2141</v>
      </c>
      <c r="G270" s="209" t="s">
        <v>391</v>
      </c>
      <c r="H270" s="210">
        <v>34.124000000000002</v>
      </c>
      <c r="I270" s="211"/>
      <c r="J270" s="212">
        <f>ROUND(I270*H270,2)</f>
        <v>0</v>
      </c>
      <c r="K270" s="208" t="s">
        <v>19</v>
      </c>
      <c r="L270" s="44"/>
      <c r="M270" s="213" t="s">
        <v>19</v>
      </c>
      <c r="N270" s="214" t="s">
        <v>40</v>
      </c>
      <c r="O270" s="84"/>
      <c r="P270" s="215">
        <f>O270*H270</f>
        <v>0</v>
      </c>
      <c r="Q270" s="215">
        <v>0</v>
      </c>
      <c r="R270" s="215">
        <f>Q270*H270</f>
        <v>0</v>
      </c>
      <c r="S270" s="215">
        <v>0</v>
      </c>
      <c r="T270" s="216">
        <f>S270*H270</f>
        <v>0</v>
      </c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R270" s="217" t="s">
        <v>265</v>
      </c>
      <c r="AT270" s="217" t="s">
        <v>267</v>
      </c>
      <c r="AU270" s="217" t="s">
        <v>76</v>
      </c>
      <c r="AY270" s="17" t="s">
        <v>266</v>
      </c>
      <c r="BE270" s="218">
        <f>IF(N270="základní",J270,0)</f>
        <v>0</v>
      </c>
      <c r="BF270" s="218">
        <f>IF(N270="snížená",J270,0)</f>
        <v>0</v>
      </c>
      <c r="BG270" s="218">
        <f>IF(N270="zákl. přenesená",J270,0)</f>
        <v>0</v>
      </c>
      <c r="BH270" s="218">
        <f>IF(N270="sníž. přenesená",J270,0)</f>
        <v>0</v>
      </c>
      <c r="BI270" s="218">
        <f>IF(N270="nulová",J270,0)</f>
        <v>0</v>
      </c>
      <c r="BJ270" s="17" t="s">
        <v>76</v>
      </c>
      <c r="BK270" s="218">
        <f>ROUND(I270*H270,2)</f>
        <v>0</v>
      </c>
      <c r="BL270" s="17" t="s">
        <v>265</v>
      </c>
      <c r="BM270" s="217" t="s">
        <v>2142</v>
      </c>
    </row>
    <row r="271" s="2" customFormat="1">
      <c r="A271" s="38"/>
      <c r="B271" s="39"/>
      <c r="C271" s="40"/>
      <c r="D271" s="226" t="s">
        <v>2143</v>
      </c>
      <c r="E271" s="40"/>
      <c r="F271" s="265" t="s">
        <v>2144</v>
      </c>
      <c r="G271" s="40"/>
      <c r="H271" s="40"/>
      <c r="I271" s="221"/>
      <c r="J271" s="40"/>
      <c r="K271" s="40"/>
      <c r="L271" s="44"/>
      <c r="M271" s="222"/>
      <c r="N271" s="223"/>
      <c r="O271" s="84"/>
      <c r="P271" s="84"/>
      <c r="Q271" s="84"/>
      <c r="R271" s="84"/>
      <c r="S271" s="84"/>
      <c r="T271" s="85"/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T271" s="17" t="s">
        <v>2143</v>
      </c>
      <c r="AU271" s="17" t="s">
        <v>76</v>
      </c>
    </row>
    <row r="272" s="13" customFormat="1">
      <c r="A272" s="13"/>
      <c r="B272" s="251"/>
      <c r="C272" s="252"/>
      <c r="D272" s="226" t="s">
        <v>275</v>
      </c>
      <c r="E272" s="253" t="s">
        <v>19</v>
      </c>
      <c r="F272" s="254" t="s">
        <v>2096</v>
      </c>
      <c r="G272" s="252"/>
      <c r="H272" s="253" t="s">
        <v>19</v>
      </c>
      <c r="I272" s="255"/>
      <c r="J272" s="252"/>
      <c r="K272" s="252"/>
      <c r="L272" s="256"/>
      <c r="M272" s="257"/>
      <c r="N272" s="258"/>
      <c r="O272" s="258"/>
      <c r="P272" s="258"/>
      <c r="Q272" s="258"/>
      <c r="R272" s="258"/>
      <c r="S272" s="258"/>
      <c r="T272" s="259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60" t="s">
        <v>275</v>
      </c>
      <c r="AU272" s="260" t="s">
        <v>76</v>
      </c>
      <c r="AV272" s="13" t="s">
        <v>76</v>
      </c>
      <c r="AW272" s="13" t="s">
        <v>31</v>
      </c>
      <c r="AX272" s="13" t="s">
        <v>69</v>
      </c>
      <c r="AY272" s="260" t="s">
        <v>266</v>
      </c>
    </row>
    <row r="273" s="12" customFormat="1">
      <c r="A273" s="12"/>
      <c r="B273" s="224"/>
      <c r="C273" s="225"/>
      <c r="D273" s="226" t="s">
        <v>275</v>
      </c>
      <c r="E273" s="227" t="s">
        <v>876</v>
      </c>
      <c r="F273" s="228" t="s">
        <v>2145</v>
      </c>
      <c r="G273" s="225"/>
      <c r="H273" s="229">
        <v>18.024000000000001</v>
      </c>
      <c r="I273" s="230"/>
      <c r="J273" s="225"/>
      <c r="K273" s="225"/>
      <c r="L273" s="231"/>
      <c r="M273" s="236"/>
      <c r="N273" s="237"/>
      <c r="O273" s="237"/>
      <c r="P273" s="237"/>
      <c r="Q273" s="237"/>
      <c r="R273" s="237"/>
      <c r="S273" s="237"/>
      <c r="T273" s="238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T273" s="235" t="s">
        <v>275</v>
      </c>
      <c r="AU273" s="235" t="s">
        <v>76</v>
      </c>
      <c r="AV273" s="12" t="s">
        <v>78</v>
      </c>
      <c r="AW273" s="12" t="s">
        <v>31</v>
      </c>
      <c r="AX273" s="12" t="s">
        <v>69</v>
      </c>
      <c r="AY273" s="235" t="s">
        <v>266</v>
      </c>
    </row>
    <row r="274" s="12" customFormat="1">
      <c r="A274" s="12"/>
      <c r="B274" s="224"/>
      <c r="C274" s="225"/>
      <c r="D274" s="226" t="s">
        <v>275</v>
      </c>
      <c r="E274" s="227" t="s">
        <v>2146</v>
      </c>
      <c r="F274" s="228" t="s">
        <v>2147</v>
      </c>
      <c r="G274" s="225"/>
      <c r="H274" s="229">
        <v>16.100000000000001</v>
      </c>
      <c r="I274" s="230"/>
      <c r="J274" s="225"/>
      <c r="K274" s="225"/>
      <c r="L274" s="231"/>
      <c r="M274" s="236"/>
      <c r="N274" s="237"/>
      <c r="O274" s="237"/>
      <c r="P274" s="237"/>
      <c r="Q274" s="237"/>
      <c r="R274" s="237"/>
      <c r="S274" s="237"/>
      <c r="T274" s="238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T274" s="235" t="s">
        <v>275</v>
      </c>
      <c r="AU274" s="235" t="s">
        <v>76</v>
      </c>
      <c r="AV274" s="12" t="s">
        <v>78</v>
      </c>
      <c r="AW274" s="12" t="s">
        <v>31</v>
      </c>
      <c r="AX274" s="12" t="s">
        <v>69</v>
      </c>
      <c r="AY274" s="235" t="s">
        <v>266</v>
      </c>
    </row>
    <row r="275" s="12" customFormat="1">
      <c r="A275" s="12"/>
      <c r="B275" s="224"/>
      <c r="C275" s="225"/>
      <c r="D275" s="226" t="s">
        <v>275</v>
      </c>
      <c r="E275" s="227" t="s">
        <v>2148</v>
      </c>
      <c r="F275" s="228" t="s">
        <v>2149</v>
      </c>
      <c r="G275" s="225"/>
      <c r="H275" s="229">
        <v>34.124000000000002</v>
      </c>
      <c r="I275" s="230"/>
      <c r="J275" s="225"/>
      <c r="K275" s="225"/>
      <c r="L275" s="231"/>
      <c r="M275" s="236"/>
      <c r="N275" s="237"/>
      <c r="O275" s="237"/>
      <c r="P275" s="237"/>
      <c r="Q275" s="237"/>
      <c r="R275" s="237"/>
      <c r="S275" s="237"/>
      <c r="T275" s="238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T275" s="235" t="s">
        <v>275</v>
      </c>
      <c r="AU275" s="235" t="s">
        <v>76</v>
      </c>
      <c r="AV275" s="12" t="s">
        <v>78</v>
      </c>
      <c r="AW275" s="12" t="s">
        <v>31</v>
      </c>
      <c r="AX275" s="12" t="s">
        <v>76</v>
      </c>
      <c r="AY275" s="235" t="s">
        <v>266</v>
      </c>
    </row>
    <row r="276" s="2" customFormat="1" ht="16.5" customHeight="1">
      <c r="A276" s="38"/>
      <c r="B276" s="39"/>
      <c r="C276" s="206" t="s">
        <v>846</v>
      </c>
      <c r="D276" s="206" t="s">
        <v>267</v>
      </c>
      <c r="E276" s="207" t="s">
        <v>2150</v>
      </c>
      <c r="F276" s="208" t="s">
        <v>2151</v>
      </c>
      <c r="G276" s="209" t="s">
        <v>391</v>
      </c>
      <c r="H276" s="210">
        <v>8.5850000000000009</v>
      </c>
      <c r="I276" s="211"/>
      <c r="J276" s="212">
        <f>ROUND(I276*H276,2)</f>
        <v>0</v>
      </c>
      <c r="K276" s="208" t="s">
        <v>271</v>
      </c>
      <c r="L276" s="44"/>
      <c r="M276" s="213" t="s">
        <v>19</v>
      </c>
      <c r="N276" s="214" t="s">
        <v>40</v>
      </c>
      <c r="O276" s="84"/>
      <c r="P276" s="215">
        <f>O276*H276</f>
        <v>0</v>
      </c>
      <c r="Q276" s="215">
        <v>0.0029099999999999998</v>
      </c>
      <c r="R276" s="215">
        <f>Q276*H276</f>
        <v>0.02498235</v>
      </c>
      <c r="S276" s="215">
        <v>0</v>
      </c>
      <c r="T276" s="216">
        <f>S276*H276</f>
        <v>0</v>
      </c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  <c r="AR276" s="217" t="s">
        <v>265</v>
      </c>
      <c r="AT276" s="217" t="s">
        <v>267</v>
      </c>
      <c r="AU276" s="217" t="s">
        <v>76</v>
      </c>
      <c r="AY276" s="17" t="s">
        <v>266</v>
      </c>
      <c r="BE276" s="218">
        <f>IF(N276="základní",J276,0)</f>
        <v>0</v>
      </c>
      <c r="BF276" s="218">
        <f>IF(N276="snížená",J276,0)</f>
        <v>0</v>
      </c>
      <c r="BG276" s="218">
        <f>IF(N276="zákl. přenesená",J276,0)</f>
        <v>0</v>
      </c>
      <c r="BH276" s="218">
        <f>IF(N276="sníž. přenesená",J276,0)</f>
        <v>0</v>
      </c>
      <c r="BI276" s="218">
        <f>IF(N276="nulová",J276,0)</f>
        <v>0</v>
      </c>
      <c r="BJ276" s="17" t="s">
        <v>76</v>
      </c>
      <c r="BK276" s="218">
        <f>ROUND(I276*H276,2)</f>
        <v>0</v>
      </c>
      <c r="BL276" s="17" t="s">
        <v>265</v>
      </c>
      <c r="BM276" s="217" t="s">
        <v>2152</v>
      </c>
    </row>
    <row r="277" s="2" customFormat="1">
      <c r="A277" s="38"/>
      <c r="B277" s="39"/>
      <c r="C277" s="40"/>
      <c r="D277" s="219" t="s">
        <v>273</v>
      </c>
      <c r="E277" s="40"/>
      <c r="F277" s="220" t="s">
        <v>2153</v>
      </c>
      <c r="G277" s="40"/>
      <c r="H277" s="40"/>
      <c r="I277" s="221"/>
      <c r="J277" s="40"/>
      <c r="K277" s="40"/>
      <c r="L277" s="44"/>
      <c r="M277" s="222"/>
      <c r="N277" s="223"/>
      <c r="O277" s="84"/>
      <c r="P277" s="84"/>
      <c r="Q277" s="84"/>
      <c r="R277" s="84"/>
      <c r="S277" s="84"/>
      <c r="T277" s="85"/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T277" s="17" t="s">
        <v>273</v>
      </c>
      <c r="AU277" s="17" t="s">
        <v>76</v>
      </c>
    </row>
    <row r="278" s="12" customFormat="1">
      <c r="A278" s="12"/>
      <c r="B278" s="224"/>
      <c r="C278" s="225"/>
      <c r="D278" s="226" t="s">
        <v>275</v>
      </c>
      <c r="E278" s="227" t="s">
        <v>884</v>
      </c>
      <c r="F278" s="228" t="s">
        <v>2154</v>
      </c>
      <c r="G278" s="225"/>
      <c r="H278" s="229">
        <v>0.78500000000000003</v>
      </c>
      <c r="I278" s="230"/>
      <c r="J278" s="225"/>
      <c r="K278" s="225"/>
      <c r="L278" s="231"/>
      <c r="M278" s="236"/>
      <c r="N278" s="237"/>
      <c r="O278" s="237"/>
      <c r="P278" s="237"/>
      <c r="Q278" s="237"/>
      <c r="R278" s="237"/>
      <c r="S278" s="237"/>
      <c r="T278" s="238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T278" s="235" t="s">
        <v>275</v>
      </c>
      <c r="AU278" s="235" t="s">
        <v>76</v>
      </c>
      <c r="AV278" s="12" t="s">
        <v>78</v>
      </c>
      <c r="AW278" s="12" t="s">
        <v>31</v>
      </c>
      <c r="AX278" s="12" t="s">
        <v>69</v>
      </c>
      <c r="AY278" s="235" t="s">
        <v>266</v>
      </c>
    </row>
    <row r="279" s="12" customFormat="1">
      <c r="A279" s="12"/>
      <c r="B279" s="224"/>
      <c r="C279" s="225"/>
      <c r="D279" s="226" t="s">
        <v>275</v>
      </c>
      <c r="E279" s="227" t="s">
        <v>2155</v>
      </c>
      <c r="F279" s="228" t="s">
        <v>2156</v>
      </c>
      <c r="G279" s="225"/>
      <c r="H279" s="229">
        <v>7.7999999999999998</v>
      </c>
      <c r="I279" s="230"/>
      <c r="J279" s="225"/>
      <c r="K279" s="225"/>
      <c r="L279" s="231"/>
      <c r="M279" s="236"/>
      <c r="N279" s="237"/>
      <c r="O279" s="237"/>
      <c r="P279" s="237"/>
      <c r="Q279" s="237"/>
      <c r="R279" s="237"/>
      <c r="S279" s="237"/>
      <c r="T279" s="238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T279" s="235" t="s">
        <v>275</v>
      </c>
      <c r="AU279" s="235" t="s">
        <v>76</v>
      </c>
      <c r="AV279" s="12" t="s">
        <v>78</v>
      </c>
      <c r="AW279" s="12" t="s">
        <v>31</v>
      </c>
      <c r="AX279" s="12" t="s">
        <v>69</v>
      </c>
      <c r="AY279" s="235" t="s">
        <v>266</v>
      </c>
    </row>
    <row r="280" s="12" customFormat="1">
      <c r="A280" s="12"/>
      <c r="B280" s="224"/>
      <c r="C280" s="225"/>
      <c r="D280" s="226" t="s">
        <v>275</v>
      </c>
      <c r="E280" s="227" t="s">
        <v>2157</v>
      </c>
      <c r="F280" s="228" t="s">
        <v>2158</v>
      </c>
      <c r="G280" s="225"/>
      <c r="H280" s="229">
        <v>8.5850000000000009</v>
      </c>
      <c r="I280" s="230"/>
      <c r="J280" s="225"/>
      <c r="K280" s="225"/>
      <c r="L280" s="231"/>
      <c r="M280" s="236"/>
      <c r="N280" s="237"/>
      <c r="O280" s="237"/>
      <c r="P280" s="237"/>
      <c r="Q280" s="237"/>
      <c r="R280" s="237"/>
      <c r="S280" s="237"/>
      <c r="T280" s="238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T280" s="235" t="s">
        <v>275</v>
      </c>
      <c r="AU280" s="235" t="s">
        <v>76</v>
      </c>
      <c r="AV280" s="12" t="s">
        <v>78</v>
      </c>
      <c r="AW280" s="12" t="s">
        <v>31</v>
      </c>
      <c r="AX280" s="12" t="s">
        <v>76</v>
      </c>
      <c r="AY280" s="235" t="s">
        <v>266</v>
      </c>
    </row>
    <row r="281" s="2" customFormat="1" ht="16.5" customHeight="1">
      <c r="A281" s="38"/>
      <c r="B281" s="39"/>
      <c r="C281" s="206" t="s">
        <v>853</v>
      </c>
      <c r="D281" s="206" t="s">
        <v>267</v>
      </c>
      <c r="E281" s="207" t="s">
        <v>2159</v>
      </c>
      <c r="F281" s="208" t="s">
        <v>2160</v>
      </c>
      <c r="G281" s="209" t="s">
        <v>391</v>
      </c>
      <c r="H281" s="210">
        <v>3.2519999999999998</v>
      </c>
      <c r="I281" s="211"/>
      <c r="J281" s="212">
        <f>ROUND(I281*H281,2)</f>
        <v>0</v>
      </c>
      <c r="K281" s="208" t="s">
        <v>19</v>
      </c>
      <c r="L281" s="44"/>
      <c r="M281" s="213" t="s">
        <v>19</v>
      </c>
      <c r="N281" s="214" t="s">
        <v>40</v>
      </c>
      <c r="O281" s="84"/>
      <c r="P281" s="215">
        <f>O281*H281</f>
        <v>0</v>
      </c>
      <c r="Q281" s="215">
        <v>0.00396</v>
      </c>
      <c r="R281" s="215">
        <f>Q281*H281</f>
        <v>0.012877919999999999</v>
      </c>
      <c r="S281" s="215">
        <v>0</v>
      </c>
      <c r="T281" s="216">
        <f>S281*H281</f>
        <v>0</v>
      </c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R281" s="217" t="s">
        <v>265</v>
      </c>
      <c r="AT281" s="217" t="s">
        <v>267</v>
      </c>
      <c r="AU281" s="217" t="s">
        <v>76</v>
      </c>
      <c r="AY281" s="17" t="s">
        <v>266</v>
      </c>
      <c r="BE281" s="218">
        <f>IF(N281="základní",J281,0)</f>
        <v>0</v>
      </c>
      <c r="BF281" s="218">
        <f>IF(N281="snížená",J281,0)</f>
        <v>0</v>
      </c>
      <c r="BG281" s="218">
        <f>IF(N281="zákl. přenesená",J281,0)</f>
        <v>0</v>
      </c>
      <c r="BH281" s="218">
        <f>IF(N281="sníž. přenesená",J281,0)</f>
        <v>0</v>
      </c>
      <c r="BI281" s="218">
        <f>IF(N281="nulová",J281,0)</f>
        <v>0</v>
      </c>
      <c r="BJ281" s="17" t="s">
        <v>76</v>
      </c>
      <c r="BK281" s="218">
        <f>ROUND(I281*H281,2)</f>
        <v>0</v>
      </c>
      <c r="BL281" s="17" t="s">
        <v>265</v>
      </c>
      <c r="BM281" s="217" t="s">
        <v>2161</v>
      </c>
    </row>
    <row r="282" s="2" customFormat="1">
      <c r="A282" s="38"/>
      <c r="B282" s="39"/>
      <c r="C282" s="40"/>
      <c r="D282" s="226" t="s">
        <v>2143</v>
      </c>
      <c r="E282" s="40"/>
      <c r="F282" s="265" t="s">
        <v>2144</v>
      </c>
      <c r="G282" s="40"/>
      <c r="H282" s="40"/>
      <c r="I282" s="221"/>
      <c r="J282" s="40"/>
      <c r="K282" s="40"/>
      <c r="L282" s="44"/>
      <c r="M282" s="222"/>
      <c r="N282" s="223"/>
      <c r="O282" s="84"/>
      <c r="P282" s="84"/>
      <c r="Q282" s="84"/>
      <c r="R282" s="84"/>
      <c r="S282" s="84"/>
      <c r="T282" s="85"/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  <c r="AT282" s="17" t="s">
        <v>2143</v>
      </c>
      <c r="AU282" s="17" t="s">
        <v>76</v>
      </c>
    </row>
    <row r="283" s="12" customFormat="1">
      <c r="A283" s="12"/>
      <c r="B283" s="224"/>
      <c r="C283" s="225"/>
      <c r="D283" s="226" t="s">
        <v>275</v>
      </c>
      <c r="E283" s="227" t="s">
        <v>891</v>
      </c>
      <c r="F283" s="228" t="s">
        <v>2162</v>
      </c>
      <c r="G283" s="225"/>
      <c r="H283" s="229">
        <v>3.2519999999999998</v>
      </c>
      <c r="I283" s="230"/>
      <c r="J283" s="225"/>
      <c r="K283" s="225"/>
      <c r="L283" s="231"/>
      <c r="M283" s="236"/>
      <c r="N283" s="237"/>
      <c r="O283" s="237"/>
      <c r="P283" s="237"/>
      <c r="Q283" s="237"/>
      <c r="R283" s="237"/>
      <c r="S283" s="237"/>
      <c r="T283" s="238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T283" s="235" t="s">
        <v>275</v>
      </c>
      <c r="AU283" s="235" t="s">
        <v>76</v>
      </c>
      <c r="AV283" s="12" t="s">
        <v>78</v>
      </c>
      <c r="AW283" s="12" t="s">
        <v>31</v>
      </c>
      <c r="AX283" s="12" t="s">
        <v>76</v>
      </c>
      <c r="AY283" s="235" t="s">
        <v>266</v>
      </c>
    </row>
    <row r="284" s="2" customFormat="1" ht="16.5" customHeight="1">
      <c r="A284" s="38"/>
      <c r="B284" s="39"/>
      <c r="C284" s="206" t="s">
        <v>860</v>
      </c>
      <c r="D284" s="206" t="s">
        <v>267</v>
      </c>
      <c r="E284" s="207" t="s">
        <v>2163</v>
      </c>
      <c r="F284" s="208" t="s">
        <v>2160</v>
      </c>
      <c r="G284" s="209" t="s">
        <v>391</v>
      </c>
      <c r="H284" s="210">
        <v>3.8100000000000001</v>
      </c>
      <c r="I284" s="211"/>
      <c r="J284" s="212">
        <f>ROUND(I284*H284,2)</f>
        <v>0</v>
      </c>
      <c r="K284" s="208" t="s">
        <v>271</v>
      </c>
      <c r="L284" s="44"/>
      <c r="M284" s="213" t="s">
        <v>19</v>
      </c>
      <c r="N284" s="214" t="s">
        <v>40</v>
      </c>
      <c r="O284" s="84"/>
      <c r="P284" s="215">
        <f>O284*H284</f>
        <v>0</v>
      </c>
      <c r="Q284" s="215">
        <v>0.00396</v>
      </c>
      <c r="R284" s="215">
        <f>Q284*H284</f>
        <v>0.0150876</v>
      </c>
      <c r="S284" s="215">
        <v>0</v>
      </c>
      <c r="T284" s="216">
        <f>S284*H284</f>
        <v>0</v>
      </c>
      <c r="U284" s="38"/>
      <c r="V284" s="38"/>
      <c r="W284" s="38"/>
      <c r="X284" s="38"/>
      <c r="Y284" s="38"/>
      <c r="Z284" s="38"/>
      <c r="AA284" s="38"/>
      <c r="AB284" s="38"/>
      <c r="AC284" s="38"/>
      <c r="AD284" s="38"/>
      <c r="AE284" s="38"/>
      <c r="AR284" s="217" t="s">
        <v>265</v>
      </c>
      <c r="AT284" s="217" t="s">
        <v>267</v>
      </c>
      <c r="AU284" s="217" t="s">
        <v>76</v>
      </c>
      <c r="AY284" s="17" t="s">
        <v>266</v>
      </c>
      <c r="BE284" s="218">
        <f>IF(N284="základní",J284,0)</f>
        <v>0</v>
      </c>
      <c r="BF284" s="218">
        <f>IF(N284="snížená",J284,0)</f>
        <v>0</v>
      </c>
      <c r="BG284" s="218">
        <f>IF(N284="zákl. přenesená",J284,0)</f>
        <v>0</v>
      </c>
      <c r="BH284" s="218">
        <f>IF(N284="sníž. přenesená",J284,0)</f>
        <v>0</v>
      </c>
      <c r="BI284" s="218">
        <f>IF(N284="nulová",J284,0)</f>
        <v>0</v>
      </c>
      <c r="BJ284" s="17" t="s">
        <v>76</v>
      </c>
      <c r="BK284" s="218">
        <f>ROUND(I284*H284,2)</f>
        <v>0</v>
      </c>
      <c r="BL284" s="17" t="s">
        <v>265</v>
      </c>
      <c r="BM284" s="217" t="s">
        <v>2164</v>
      </c>
    </row>
    <row r="285" s="2" customFormat="1">
      <c r="A285" s="38"/>
      <c r="B285" s="39"/>
      <c r="C285" s="40"/>
      <c r="D285" s="219" t="s">
        <v>273</v>
      </c>
      <c r="E285" s="40"/>
      <c r="F285" s="220" t="s">
        <v>2165</v>
      </c>
      <c r="G285" s="40"/>
      <c r="H285" s="40"/>
      <c r="I285" s="221"/>
      <c r="J285" s="40"/>
      <c r="K285" s="40"/>
      <c r="L285" s="44"/>
      <c r="M285" s="222"/>
      <c r="N285" s="223"/>
      <c r="O285" s="84"/>
      <c r="P285" s="84"/>
      <c r="Q285" s="84"/>
      <c r="R285" s="84"/>
      <c r="S285" s="84"/>
      <c r="T285" s="85"/>
      <c r="U285" s="38"/>
      <c r="V285" s="38"/>
      <c r="W285" s="38"/>
      <c r="X285" s="38"/>
      <c r="Y285" s="38"/>
      <c r="Z285" s="38"/>
      <c r="AA285" s="38"/>
      <c r="AB285" s="38"/>
      <c r="AC285" s="38"/>
      <c r="AD285" s="38"/>
      <c r="AE285" s="38"/>
      <c r="AT285" s="17" t="s">
        <v>273</v>
      </c>
      <c r="AU285" s="17" t="s">
        <v>76</v>
      </c>
    </row>
    <row r="286" s="13" customFormat="1">
      <c r="A286" s="13"/>
      <c r="B286" s="251"/>
      <c r="C286" s="252"/>
      <c r="D286" s="226" t="s">
        <v>275</v>
      </c>
      <c r="E286" s="253" t="s">
        <v>19</v>
      </c>
      <c r="F286" s="254" t="s">
        <v>1904</v>
      </c>
      <c r="G286" s="252"/>
      <c r="H286" s="253" t="s">
        <v>19</v>
      </c>
      <c r="I286" s="255"/>
      <c r="J286" s="252"/>
      <c r="K286" s="252"/>
      <c r="L286" s="256"/>
      <c r="M286" s="257"/>
      <c r="N286" s="258"/>
      <c r="O286" s="258"/>
      <c r="P286" s="258"/>
      <c r="Q286" s="258"/>
      <c r="R286" s="258"/>
      <c r="S286" s="258"/>
      <c r="T286" s="259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60" t="s">
        <v>275</v>
      </c>
      <c r="AU286" s="260" t="s">
        <v>76</v>
      </c>
      <c r="AV286" s="13" t="s">
        <v>76</v>
      </c>
      <c r="AW286" s="13" t="s">
        <v>31</v>
      </c>
      <c r="AX286" s="13" t="s">
        <v>69</v>
      </c>
      <c r="AY286" s="260" t="s">
        <v>266</v>
      </c>
    </row>
    <row r="287" s="12" customFormat="1">
      <c r="A287" s="12"/>
      <c r="B287" s="224"/>
      <c r="C287" s="225"/>
      <c r="D287" s="226" t="s">
        <v>275</v>
      </c>
      <c r="E287" s="227" t="s">
        <v>899</v>
      </c>
      <c r="F287" s="228" t="s">
        <v>2166</v>
      </c>
      <c r="G287" s="225"/>
      <c r="H287" s="229">
        <v>3.8100000000000001</v>
      </c>
      <c r="I287" s="230"/>
      <c r="J287" s="225"/>
      <c r="K287" s="225"/>
      <c r="L287" s="231"/>
      <c r="M287" s="236"/>
      <c r="N287" s="237"/>
      <c r="O287" s="237"/>
      <c r="P287" s="237"/>
      <c r="Q287" s="237"/>
      <c r="R287" s="237"/>
      <c r="S287" s="237"/>
      <c r="T287" s="238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T287" s="235" t="s">
        <v>275</v>
      </c>
      <c r="AU287" s="235" t="s">
        <v>76</v>
      </c>
      <c r="AV287" s="12" t="s">
        <v>78</v>
      </c>
      <c r="AW287" s="12" t="s">
        <v>31</v>
      </c>
      <c r="AX287" s="12" t="s">
        <v>69</v>
      </c>
      <c r="AY287" s="235" t="s">
        <v>266</v>
      </c>
    </row>
    <row r="288" s="12" customFormat="1">
      <c r="A288" s="12"/>
      <c r="B288" s="224"/>
      <c r="C288" s="225"/>
      <c r="D288" s="226" t="s">
        <v>275</v>
      </c>
      <c r="E288" s="227" t="s">
        <v>2167</v>
      </c>
      <c r="F288" s="228" t="s">
        <v>2168</v>
      </c>
      <c r="G288" s="225"/>
      <c r="H288" s="229">
        <v>3.8100000000000001</v>
      </c>
      <c r="I288" s="230"/>
      <c r="J288" s="225"/>
      <c r="K288" s="225"/>
      <c r="L288" s="231"/>
      <c r="M288" s="236"/>
      <c r="N288" s="237"/>
      <c r="O288" s="237"/>
      <c r="P288" s="237"/>
      <c r="Q288" s="237"/>
      <c r="R288" s="237"/>
      <c r="S288" s="237"/>
      <c r="T288" s="238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T288" s="235" t="s">
        <v>275</v>
      </c>
      <c r="AU288" s="235" t="s">
        <v>76</v>
      </c>
      <c r="AV288" s="12" t="s">
        <v>78</v>
      </c>
      <c r="AW288" s="12" t="s">
        <v>31</v>
      </c>
      <c r="AX288" s="12" t="s">
        <v>76</v>
      </c>
      <c r="AY288" s="235" t="s">
        <v>266</v>
      </c>
    </row>
    <row r="289" s="2" customFormat="1" ht="16.5" customHeight="1">
      <c r="A289" s="38"/>
      <c r="B289" s="39"/>
      <c r="C289" s="206" t="s">
        <v>864</v>
      </c>
      <c r="D289" s="206" t="s">
        <v>267</v>
      </c>
      <c r="E289" s="207" t="s">
        <v>2169</v>
      </c>
      <c r="F289" s="208" t="s">
        <v>2170</v>
      </c>
      <c r="G289" s="209" t="s">
        <v>302</v>
      </c>
      <c r="H289" s="210">
        <v>0.505</v>
      </c>
      <c r="I289" s="211"/>
      <c r="J289" s="212">
        <f>ROUND(I289*H289,2)</f>
        <v>0</v>
      </c>
      <c r="K289" s="208" t="s">
        <v>271</v>
      </c>
      <c r="L289" s="44"/>
      <c r="M289" s="213" t="s">
        <v>19</v>
      </c>
      <c r="N289" s="214" t="s">
        <v>40</v>
      </c>
      <c r="O289" s="84"/>
      <c r="P289" s="215">
        <f>O289*H289</f>
        <v>0</v>
      </c>
      <c r="Q289" s="215">
        <v>1.0423199999999999</v>
      </c>
      <c r="R289" s="215">
        <f>Q289*H289</f>
        <v>0.52637159999999994</v>
      </c>
      <c r="S289" s="215">
        <v>0</v>
      </c>
      <c r="T289" s="216">
        <f>S289*H289</f>
        <v>0</v>
      </c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R289" s="217" t="s">
        <v>265</v>
      </c>
      <c r="AT289" s="217" t="s">
        <v>267</v>
      </c>
      <c r="AU289" s="217" t="s">
        <v>76</v>
      </c>
      <c r="AY289" s="17" t="s">
        <v>266</v>
      </c>
      <c r="BE289" s="218">
        <f>IF(N289="základní",J289,0)</f>
        <v>0</v>
      </c>
      <c r="BF289" s="218">
        <f>IF(N289="snížená",J289,0)</f>
        <v>0</v>
      </c>
      <c r="BG289" s="218">
        <f>IF(N289="zákl. přenesená",J289,0)</f>
        <v>0</v>
      </c>
      <c r="BH289" s="218">
        <f>IF(N289="sníž. přenesená",J289,0)</f>
        <v>0</v>
      </c>
      <c r="BI289" s="218">
        <f>IF(N289="nulová",J289,0)</f>
        <v>0</v>
      </c>
      <c r="BJ289" s="17" t="s">
        <v>76</v>
      </c>
      <c r="BK289" s="218">
        <f>ROUND(I289*H289,2)</f>
        <v>0</v>
      </c>
      <c r="BL289" s="17" t="s">
        <v>265</v>
      </c>
      <c r="BM289" s="217" t="s">
        <v>2171</v>
      </c>
    </row>
    <row r="290" s="2" customFormat="1">
      <c r="A290" s="38"/>
      <c r="B290" s="39"/>
      <c r="C290" s="40"/>
      <c r="D290" s="219" t="s">
        <v>273</v>
      </c>
      <c r="E290" s="40"/>
      <c r="F290" s="220" t="s">
        <v>2172</v>
      </c>
      <c r="G290" s="40"/>
      <c r="H290" s="40"/>
      <c r="I290" s="221"/>
      <c r="J290" s="40"/>
      <c r="K290" s="40"/>
      <c r="L290" s="44"/>
      <c r="M290" s="222"/>
      <c r="N290" s="223"/>
      <c r="O290" s="84"/>
      <c r="P290" s="84"/>
      <c r="Q290" s="84"/>
      <c r="R290" s="84"/>
      <c r="S290" s="84"/>
      <c r="T290" s="85"/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T290" s="17" t="s">
        <v>273</v>
      </c>
      <c r="AU290" s="17" t="s">
        <v>76</v>
      </c>
    </row>
    <row r="291" s="12" customFormat="1">
      <c r="A291" s="12"/>
      <c r="B291" s="224"/>
      <c r="C291" s="225"/>
      <c r="D291" s="226" t="s">
        <v>275</v>
      </c>
      <c r="E291" s="227" t="s">
        <v>2173</v>
      </c>
      <c r="F291" s="228" t="s">
        <v>2174</v>
      </c>
      <c r="G291" s="225"/>
      <c r="H291" s="229">
        <v>0.505</v>
      </c>
      <c r="I291" s="230"/>
      <c r="J291" s="225"/>
      <c r="K291" s="225"/>
      <c r="L291" s="231"/>
      <c r="M291" s="236"/>
      <c r="N291" s="237"/>
      <c r="O291" s="237"/>
      <c r="P291" s="237"/>
      <c r="Q291" s="237"/>
      <c r="R291" s="237"/>
      <c r="S291" s="237"/>
      <c r="T291" s="238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T291" s="235" t="s">
        <v>275</v>
      </c>
      <c r="AU291" s="235" t="s">
        <v>76</v>
      </c>
      <c r="AV291" s="12" t="s">
        <v>78</v>
      </c>
      <c r="AW291" s="12" t="s">
        <v>31</v>
      </c>
      <c r="AX291" s="12" t="s">
        <v>76</v>
      </c>
      <c r="AY291" s="235" t="s">
        <v>266</v>
      </c>
    </row>
    <row r="292" s="2" customFormat="1" ht="16.5" customHeight="1">
      <c r="A292" s="38"/>
      <c r="B292" s="39"/>
      <c r="C292" s="206" t="s">
        <v>871</v>
      </c>
      <c r="D292" s="206" t="s">
        <v>267</v>
      </c>
      <c r="E292" s="207" t="s">
        <v>2175</v>
      </c>
      <c r="F292" s="208" t="s">
        <v>2176</v>
      </c>
      <c r="G292" s="209" t="s">
        <v>391</v>
      </c>
      <c r="H292" s="210">
        <v>7.3799999999999999</v>
      </c>
      <c r="I292" s="211"/>
      <c r="J292" s="212">
        <f>ROUND(I292*H292,2)</f>
        <v>0</v>
      </c>
      <c r="K292" s="208" t="s">
        <v>271</v>
      </c>
      <c r="L292" s="44"/>
      <c r="M292" s="213" t="s">
        <v>19</v>
      </c>
      <c r="N292" s="214" t="s">
        <v>40</v>
      </c>
      <c r="O292" s="84"/>
      <c r="P292" s="215">
        <f>O292*H292</f>
        <v>0</v>
      </c>
      <c r="Q292" s="215">
        <v>0.10519000000000001</v>
      </c>
      <c r="R292" s="215">
        <f>Q292*H292</f>
        <v>0.77630220000000005</v>
      </c>
      <c r="S292" s="215">
        <v>0</v>
      </c>
      <c r="T292" s="216">
        <f>S292*H292</f>
        <v>0</v>
      </c>
      <c r="U292" s="38"/>
      <c r="V292" s="38"/>
      <c r="W292" s="38"/>
      <c r="X292" s="38"/>
      <c r="Y292" s="38"/>
      <c r="Z292" s="38"/>
      <c r="AA292" s="38"/>
      <c r="AB292" s="38"/>
      <c r="AC292" s="38"/>
      <c r="AD292" s="38"/>
      <c r="AE292" s="38"/>
      <c r="AR292" s="217" t="s">
        <v>265</v>
      </c>
      <c r="AT292" s="217" t="s">
        <v>267</v>
      </c>
      <c r="AU292" s="217" t="s">
        <v>76</v>
      </c>
      <c r="AY292" s="17" t="s">
        <v>266</v>
      </c>
      <c r="BE292" s="218">
        <f>IF(N292="základní",J292,0)</f>
        <v>0</v>
      </c>
      <c r="BF292" s="218">
        <f>IF(N292="snížená",J292,0)</f>
        <v>0</v>
      </c>
      <c r="BG292" s="218">
        <f>IF(N292="zákl. přenesená",J292,0)</f>
        <v>0</v>
      </c>
      <c r="BH292" s="218">
        <f>IF(N292="sníž. přenesená",J292,0)</f>
        <v>0</v>
      </c>
      <c r="BI292" s="218">
        <f>IF(N292="nulová",J292,0)</f>
        <v>0</v>
      </c>
      <c r="BJ292" s="17" t="s">
        <v>76</v>
      </c>
      <c r="BK292" s="218">
        <f>ROUND(I292*H292,2)</f>
        <v>0</v>
      </c>
      <c r="BL292" s="17" t="s">
        <v>265</v>
      </c>
      <c r="BM292" s="217" t="s">
        <v>2177</v>
      </c>
    </row>
    <row r="293" s="2" customFormat="1">
      <c r="A293" s="38"/>
      <c r="B293" s="39"/>
      <c r="C293" s="40"/>
      <c r="D293" s="219" t="s">
        <v>273</v>
      </c>
      <c r="E293" s="40"/>
      <c r="F293" s="220" t="s">
        <v>2178</v>
      </c>
      <c r="G293" s="40"/>
      <c r="H293" s="40"/>
      <c r="I293" s="221"/>
      <c r="J293" s="40"/>
      <c r="K293" s="40"/>
      <c r="L293" s="44"/>
      <c r="M293" s="222"/>
      <c r="N293" s="223"/>
      <c r="O293" s="84"/>
      <c r="P293" s="84"/>
      <c r="Q293" s="84"/>
      <c r="R293" s="84"/>
      <c r="S293" s="84"/>
      <c r="T293" s="85"/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T293" s="17" t="s">
        <v>273</v>
      </c>
      <c r="AU293" s="17" t="s">
        <v>76</v>
      </c>
    </row>
    <row r="294" s="12" customFormat="1">
      <c r="A294" s="12"/>
      <c r="B294" s="224"/>
      <c r="C294" s="225"/>
      <c r="D294" s="226" t="s">
        <v>275</v>
      </c>
      <c r="E294" s="227" t="s">
        <v>1827</v>
      </c>
      <c r="F294" s="228" t="s">
        <v>2179</v>
      </c>
      <c r="G294" s="225"/>
      <c r="H294" s="229">
        <v>7.3799999999999999</v>
      </c>
      <c r="I294" s="230"/>
      <c r="J294" s="225"/>
      <c r="K294" s="225"/>
      <c r="L294" s="231"/>
      <c r="M294" s="236"/>
      <c r="N294" s="237"/>
      <c r="O294" s="237"/>
      <c r="P294" s="237"/>
      <c r="Q294" s="237"/>
      <c r="R294" s="237"/>
      <c r="S294" s="237"/>
      <c r="T294" s="238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T294" s="235" t="s">
        <v>275</v>
      </c>
      <c r="AU294" s="235" t="s">
        <v>76</v>
      </c>
      <c r="AV294" s="12" t="s">
        <v>78</v>
      </c>
      <c r="AW294" s="12" t="s">
        <v>31</v>
      </c>
      <c r="AX294" s="12" t="s">
        <v>76</v>
      </c>
      <c r="AY294" s="235" t="s">
        <v>266</v>
      </c>
    </row>
    <row r="295" s="2" customFormat="1" ht="16.5" customHeight="1">
      <c r="A295" s="38"/>
      <c r="B295" s="39"/>
      <c r="C295" s="206" t="s">
        <v>878</v>
      </c>
      <c r="D295" s="206" t="s">
        <v>267</v>
      </c>
      <c r="E295" s="207" t="s">
        <v>2180</v>
      </c>
      <c r="F295" s="208" t="s">
        <v>2181</v>
      </c>
      <c r="G295" s="209" t="s">
        <v>341</v>
      </c>
      <c r="H295" s="210">
        <v>1</v>
      </c>
      <c r="I295" s="211"/>
      <c r="J295" s="212">
        <f>ROUND(I295*H295,2)</f>
        <v>0</v>
      </c>
      <c r="K295" s="208" t="s">
        <v>271</v>
      </c>
      <c r="L295" s="44"/>
      <c r="M295" s="213" t="s">
        <v>19</v>
      </c>
      <c r="N295" s="214" t="s">
        <v>40</v>
      </c>
      <c r="O295" s="84"/>
      <c r="P295" s="215">
        <f>O295*H295</f>
        <v>0</v>
      </c>
      <c r="Q295" s="215">
        <v>0</v>
      </c>
      <c r="R295" s="215">
        <f>Q295*H295</f>
        <v>0</v>
      </c>
      <c r="S295" s="215">
        <v>0.14999999999999999</v>
      </c>
      <c r="T295" s="216">
        <f>S295*H295</f>
        <v>0.14999999999999999</v>
      </c>
      <c r="U295" s="38"/>
      <c r="V295" s="38"/>
      <c r="W295" s="38"/>
      <c r="X295" s="38"/>
      <c r="Y295" s="38"/>
      <c r="Z295" s="38"/>
      <c r="AA295" s="38"/>
      <c r="AB295" s="38"/>
      <c r="AC295" s="38"/>
      <c r="AD295" s="38"/>
      <c r="AE295" s="38"/>
      <c r="AR295" s="217" t="s">
        <v>265</v>
      </c>
      <c r="AT295" s="217" t="s">
        <v>267</v>
      </c>
      <c r="AU295" s="217" t="s">
        <v>76</v>
      </c>
      <c r="AY295" s="17" t="s">
        <v>266</v>
      </c>
      <c r="BE295" s="218">
        <f>IF(N295="základní",J295,0)</f>
        <v>0</v>
      </c>
      <c r="BF295" s="218">
        <f>IF(N295="snížená",J295,0)</f>
        <v>0</v>
      </c>
      <c r="BG295" s="218">
        <f>IF(N295="zákl. přenesená",J295,0)</f>
        <v>0</v>
      </c>
      <c r="BH295" s="218">
        <f>IF(N295="sníž. přenesená",J295,0)</f>
        <v>0</v>
      </c>
      <c r="BI295" s="218">
        <f>IF(N295="nulová",J295,0)</f>
        <v>0</v>
      </c>
      <c r="BJ295" s="17" t="s">
        <v>76</v>
      </c>
      <c r="BK295" s="218">
        <f>ROUND(I295*H295,2)</f>
        <v>0</v>
      </c>
      <c r="BL295" s="17" t="s">
        <v>265</v>
      </c>
      <c r="BM295" s="217" t="s">
        <v>2182</v>
      </c>
    </row>
    <row r="296" s="2" customFormat="1">
      <c r="A296" s="38"/>
      <c r="B296" s="39"/>
      <c r="C296" s="40"/>
      <c r="D296" s="219" t="s">
        <v>273</v>
      </c>
      <c r="E296" s="40"/>
      <c r="F296" s="220" t="s">
        <v>2183</v>
      </c>
      <c r="G296" s="40"/>
      <c r="H296" s="40"/>
      <c r="I296" s="221"/>
      <c r="J296" s="40"/>
      <c r="K296" s="40"/>
      <c r="L296" s="44"/>
      <c r="M296" s="222"/>
      <c r="N296" s="223"/>
      <c r="O296" s="84"/>
      <c r="P296" s="84"/>
      <c r="Q296" s="84"/>
      <c r="R296" s="84"/>
      <c r="S296" s="84"/>
      <c r="T296" s="85"/>
      <c r="U296" s="38"/>
      <c r="V296" s="38"/>
      <c r="W296" s="38"/>
      <c r="X296" s="38"/>
      <c r="Y296" s="38"/>
      <c r="Z296" s="38"/>
      <c r="AA296" s="38"/>
      <c r="AB296" s="38"/>
      <c r="AC296" s="38"/>
      <c r="AD296" s="38"/>
      <c r="AE296" s="38"/>
      <c r="AT296" s="17" t="s">
        <v>273</v>
      </c>
      <c r="AU296" s="17" t="s">
        <v>76</v>
      </c>
    </row>
    <row r="297" s="12" customFormat="1">
      <c r="A297" s="12"/>
      <c r="B297" s="224"/>
      <c r="C297" s="225"/>
      <c r="D297" s="226" t="s">
        <v>275</v>
      </c>
      <c r="E297" s="227" t="s">
        <v>916</v>
      </c>
      <c r="F297" s="228" t="s">
        <v>2184</v>
      </c>
      <c r="G297" s="225"/>
      <c r="H297" s="229">
        <v>1</v>
      </c>
      <c r="I297" s="230"/>
      <c r="J297" s="225"/>
      <c r="K297" s="225"/>
      <c r="L297" s="231"/>
      <c r="M297" s="236"/>
      <c r="N297" s="237"/>
      <c r="O297" s="237"/>
      <c r="P297" s="237"/>
      <c r="Q297" s="237"/>
      <c r="R297" s="237"/>
      <c r="S297" s="237"/>
      <c r="T297" s="238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T297" s="235" t="s">
        <v>275</v>
      </c>
      <c r="AU297" s="235" t="s">
        <v>76</v>
      </c>
      <c r="AV297" s="12" t="s">
        <v>78</v>
      </c>
      <c r="AW297" s="12" t="s">
        <v>31</v>
      </c>
      <c r="AX297" s="12" t="s">
        <v>76</v>
      </c>
      <c r="AY297" s="235" t="s">
        <v>266</v>
      </c>
    </row>
    <row r="298" s="2" customFormat="1" ht="16.5" customHeight="1">
      <c r="A298" s="38"/>
      <c r="B298" s="39"/>
      <c r="C298" s="206" t="s">
        <v>886</v>
      </c>
      <c r="D298" s="206" t="s">
        <v>267</v>
      </c>
      <c r="E298" s="207" t="s">
        <v>2185</v>
      </c>
      <c r="F298" s="208" t="s">
        <v>2186</v>
      </c>
      <c r="G298" s="209" t="s">
        <v>341</v>
      </c>
      <c r="H298" s="210">
        <v>1</v>
      </c>
      <c r="I298" s="211"/>
      <c r="J298" s="212">
        <f>ROUND(I298*H298,2)</f>
        <v>0</v>
      </c>
      <c r="K298" s="208" t="s">
        <v>271</v>
      </c>
      <c r="L298" s="44"/>
      <c r="M298" s="213" t="s">
        <v>19</v>
      </c>
      <c r="N298" s="214" t="s">
        <v>40</v>
      </c>
      <c r="O298" s="84"/>
      <c r="P298" s="215">
        <f>O298*H298</f>
        <v>0</v>
      </c>
      <c r="Q298" s="215">
        <v>0.21734000000000001</v>
      </c>
      <c r="R298" s="215">
        <f>Q298*H298</f>
        <v>0.21734000000000001</v>
      </c>
      <c r="S298" s="215">
        <v>0</v>
      </c>
      <c r="T298" s="216">
        <f>S298*H298</f>
        <v>0</v>
      </c>
      <c r="U298" s="38"/>
      <c r="V298" s="38"/>
      <c r="W298" s="38"/>
      <c r="X298" s="38"/>
      <c r="Y298" s="38"/>
      <c r="Z298" s="38"/>
      <c r="AA298" s="38"/>
      <c r="AB298" s="38"/>
      <c r="AC298" s="38"/>
      <c r="AD298" s="38"/>
      <c r="AE298" s="38"/>
      <c r="AR298" s="217" t="s">
        <v>265</v>
      </c>
      <c r="AT298" s="217" t="s">
        <v>267</v>
      </c>
      <c r="AU298" s="217" t="s">
        <v>76</v>
      </c>
      <c r="AY298" s="17" t="s">
        <v>266</v>
      </c>
      <c r="BE298" s="218">
        <f>IF(N298="základní",J298,0)</f>
        <v>0</v>
      </c>
      <c r="BF298" s="218">
        <f>IF(N298="snížená",J298,0)</f>
        <v>0</v>
      </c>
      <c r="BG298" s="218">
        <f>IF(N298="zákl. přenesená",J298,0)</f>
        <v>0</v>
      </c>
      <c r="BH298" s="218">
        <f>IF(N298="sníž. přenesená",J298,0)</f>
        <v>0</v>
      </c>
      <c r="BI298" s="218">
        <f>IF(N298="nulová",J298,0)</f>
        <v>0</v>
      </c>
      <c r="BJ298" s="17" t="s">
        <v>76</v>
      </c>
      <c r="BK298" s="218">
        <f>ROUND(I298*H298,2)</f>
        <v>0</v>
      </c>
      <c r="BL298" s="17" t="s">
        <v>265</v>
      </c>
      <c r="BM298" s="217" t="s">
        <v>2187</v>
      </c>
    </row>
    <row r="299" s="2" customFormat="1">
      <c r="A299" s="38"/>
      <c r="B299" s="39"/>
      <c r="C299" s="40"/>
      <c r="D299" s="219" t="s">
        <v>273</v>
      </c>
      <c r="E299" s="40"/>
      <c r="F299" s="220" t="s">
        <v>2188</v>
      </c>
      <c r="G299" s="40"/>
      <c r="H299" s="40"/>
      <c r="I299" s="221"/>
      <c r="J299" s="40"/>
      <c r="K299" s="40"/>
      <c r="L299" s="44"/>
      <c r="M299" s="222"/>
      <c r="N299" s="223"/>
      <c r="O299" s="84"/>
      <c r="P299" s="84"/>
      <c r="Q299" s="84"/>
      <c r="R299" s="84"/>
      <c r="S299" s="84"/>
      <c r="T299" s="85"/>
      <c r="U299" s="38"/>
      <c r="V299" s="38"/>
      <c r="W299" s="38"/>
      <c r="X299" s="38"/>
      <c r="Y299" s="38"/>
      <c r="Z299" s="38"/>
      <c r="AA299" s="38"/>
      <c r="AB299" s="38"/>
      <c r="AC299" s="38"/>
      <c r="AD299" s="38"/>
      <c r="AE299" s="38"/>
      <c r="AT299" s="17" t="s">
        <v>273</v>
      </c>
      <c r="AU299" s="17" t="s">
        <v>76</v>
      </c>
    </row>
    <row r="300" s="12" customFormat="1">
      <c r="A300" s="12"/>
      <c r="B300" s="224"/>
      <c r="C300" s="225"/>
      <c r="D300" s="226" t="s">
        <v>275</v>
      </c>
      <c r="E300" s="227" t="s">
        <v>923</v>
      </c>
      <c r="F300" s="228" t="s">
        <v>2116</v>
      </c>
      <c r="G300" s="225"/>
      <c r="H300" s="229">
        <v>1</v>
      </c>
      <c r="I300" s="230"/>
      <c r="J300" s="225"/>
      <c r="K300" s="225"/>
      <c r="L300" s="231"/>
      <c r="M300" s="236"/>
      <c r="N300" s="237"/>
      <c r="O300" s="237"/>
      <c r="P300" s="237"/>
      <c r="Q300" s="237"/>
      <c r="R300" s="237"/>
      <c r="S300" s="237"/>
      <c r="T300" s="238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T300" s="235" t="s">
        <v>275</v>
      </c>
      <c r="AU300" s="235" t="s">
        <v>76</v>
      </c>
      <c r="AV300" s="12" t="s">
        <v>78</v>
      </c>
      <c r="AW300" s="12" t="s">
        <v>31</v>
      </c>
      <c r="AX300" s="12" t="s">
        <v>76</v>
      </c>
      <c r="AY300" s="235" t="s">
        <v>266</v>
      </c>
    </row>
    <row r="301" s="2" customFormat="1" ht="16.5" customHeight="1">
      <c r="A301" s="38"/>
      <c r="B301" s="39"/>
      <c r="C301" s="239" t="s">
        <v>893</v>
      </c>
      <c r="D301" s="239" t="s">
        <v>299</v>
      </c>
      <c r="E301" s="240" t="s">
        <v>2189</v>
      </c>
      <c r="F301" s="241" t="s">
        <v>2190</v>
      </c>
      <c r="G301" s="242" t="s">
        <v>341</v>
      </c>
      <c r="H301" s="243">
        <v>1</v>
      </c>
      <c r="I301" s="244"/>
      <c r="J301" s="245">
        <f>ROUND(I301*H301,2)</f>
        <v>0</v>
      </c>
      <c r="K301" s="241" t="s">
        <v>271</v>
      </c>
      <c r="L301" s="246"/>
      <c r="M301" s="247" t="s">
        <v>19</v>
      </c>
      <c r="N301" s="248" t="s">
        <v>40</v>
      </c>
      <c r="O301" s="84"/>
      <c r="P301" s="215">
        <f>O301*H301</f>
        <v>0</v>
      </c>
      <c r="Q301" s="215">
        <v>0.19600000000000001</v>
      </c>
      <c r="R301" s="215">
        <f>Q301*H301</f>
        <v>0.19600000000000001</v>
      </c>
      <c r="S301" s="215">
        <v>0</v>
      </c>
      <c r="T301" s="216">
        <f>S301*H301</f>
        <v>0</v>
      </c>
      <c r="U301" s="38"/>
      <c r="V301" s="38"/>
      <c r="W301" s="38"/>
      <c r="X301" s="38"/>
      <c r="Y301" s="38"/>
      <c r="Z301" s="38"/>
      <c r="AA301" s="38"/>
      <c r="AB301" s="38"/>
      <c r="AC301" s="38"/>
      <c r="AD301" s="38"/>
      <c r="AE301" s="38"/>
      <c r="AR301" s="217" t="s">
        <v>303</v>
      </c>
      <c r="AT301" s="217" t="s">
        <v>299</v>
      </c>
      <c r="AU301" s="217" t="s">
        <v>76</v>
      </c>
      <c r="AY301" s="17" t="s">
        <v>266</v>
      </c>
      <c r="BE301" s="218">
        <f>IF(N301="základní",J301,0)</f>
        <v>0</v>
      </c>
      <c r="BF301" s="218">
        <f>IF(N301="snížená",J301,0)</f>
        <v>0</v>
      </c>
      <c r="BG301" s="218">
        <f>IF(N301="zákl. přenesená",J301,0)</f>
        <v>0</v>
      </c>
      <c r="BH301" s="218">
        <f>IF(N301="sníž. přenesená",J301,0)</f>
        <v>0</v>
      </c>
      <c r="BI301" s="218">
        <f>IF(N301="nulová",J301,0)</f>
        <v>0</v>
      </c>
      <c r="BJ301" s="17" t="s">
        <v>76</v>
      </c>
      <c r="BK301" s="218">
        <f>ROUND(I301*H301,2)</f>
        <v>0</v>
      </c>
      <c r="BL301" s="17" t="s">
        <v>265</v>
      </c>
      <c r="BM301" s="217" t="s">
        <v>2191</v>
      </c>
    </row>
    <row r="302" s="2" customFormat="1">
      <c r="A302" s="38"/>
      <c r="B302" s="39"/>
      <c r="C302" s="40"/>
      <c r="D302" s="219" t="s">
        <v>273</v>
      </c>
      <c r="E302" s="40"/>
      <c r="F302" s="220" t="s">
        <v>2192</v>
      </c>
      <c r="G302" s="40"/>
      <c r="H302" s="40"/>
      <c r="I302" s="221"/>
      <c r="J302" s="40"/>
      <c r="K302" s="40"/>
      <c r="L302" s="44"/>
      <c r="M302" s="222"/>
      <c r="N302" s="223"/>
      <c r="O302" s="84"/>
      <c r="P302" s="84"/>
      <c r="Q302" s="84"/>
      <c r="R302" s="84"/>
      <c r="S302" s="84"/>
      <c r="T302" s="85"/>
      <c r="U302" s="38"/>
      <c r="V302" s="38"/>
      <c r="W302" s="38"/>
      <c r="X302" s="38"/>
      <c r="Y302" s="38"/>
      <c r="Z302" s="38"/>
      <c r="AA302" s="38"/>
      <c r="AB302" s="38"/>
      <c r="AC302" s="38"/>
      <c r="AD302" s="38"/>
      <c r="AE302" s="38"/>
      <c r="AT302" s="17" t="s">
        <v>273</v>
      </c>
      <c r="AU302" s="17" t="s">
        <v>76</v>
      </c>
    </row>
    <row r="303" s="2" customFormat="1">
      <c r="A303" s="38"/>
      <c r="B303" s="39"/>
      <c r="C303" s="40"/>
      <c r="D303" s="226" t="s">
        <v>2143</v>
      </c>
      <c r="E303" s="40"/>
      <c r="F303" s="265" t="s">
        <v>2193</v>
      </c>
      <c r="G303" s="40"/>
      <c r="H303" s="40"/>
      <c r="I303" s="221"/>
      <c r="J303" s="40"/>
      <c r="K303" s="40"/>
      <c r="L303" s="44"/>
      <c r="M303" s="222"/>
      <c r="N303" s="223"/>
      <c r="O303" s="84"/>
      <c r="P303" s="84"/>
      <c r="Q303" s="84"/>
      <c r="R303" s="84"/>
      <c r="S303" s="84"/>
      <c r="T303" s="85"/>
      <c r="U303" s="38"/>
      <c r="V303" s="38"/>
      <c r="W303" s="38"/>
      <c r="X303" s="38"/>
      <c r="Y303" s="38"/>
      <c r="Z303" s="38"/>
      <c r="AA303" s="38"/>
      <c r="AB303" s="38"/>
      <c r="AC303" s="38"/>
      <c r="AD303" s="38"/>
      <c r="AE303" s="38"/>
      <c r="AT303" s="17" t="s">
        <v>2143</v>
      </c>
      <c r="AU303" s="17" t="s">
        <v>76</v>
      </c>
    </row>
    <row r="304" s="12" customFormat="1">
      <c r="A304" s="12"/>
      <c r="B304" s="224"/>
      <c r="C304" s="225"/>
      <c r="D304" s="226" t="s">
        <v>275</v>
      </c>
      <c r="E304" s="227" t="s">
        <v>930</v>
      </c>
      <c r="F304" s="228" t="s">
        <v>2139</v>
      </c>
      <c r="G304" s="225"/>
      <c r="H304" s="229">
        <v>1</v>
      </c>
      <c r="I304" s="230"/>
      <c r="J304" s="225"/>
      <c r="K304" s="225"/>
      <c r="L304" s="231"/>
      <c r="M304" s="236"/>
      <c r="N304" s="237"/>
      <c r="O304" s="237"/>
      <c r="P304" s="237"/>
      <c r="Q304" s="237"/>
      <c r="R304" s="237"/>
      <c r="S304" s="237"/>
      <c r="T304" s="238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T304" s="235" t="s">
        <v>275</v>
      </c>
      <c r="AU304" s="235" t="s">
        <v>76</v>
      </c>
      <c r="AV304" s="12" t="s">
        <v>78</v>
      </c>
      <c r="AW304" s="12" t="s">
        <v>31</v>
      </c>
      <c r="AX304" s="12" t="s">
        <v>76</v>
      </c>
      <c r="AY304" s="235" t="s">
        <v>266</v>
      </c>
    </row>
    <row r="305" s="2" customFormat="1" ht="21.75" customHeight="1">
      <c r="A305" s="38"/>
      <c r="B305" s="39"/>
      <c r="C305" s="206" t="s">
        <v>901</v>
      </c>
      <c r="D305" s="206" t="s">
        <v>267</v>
      </c>
      <c r="E305" s="207" t="s">
        <v>2194</v>
      </c>
      <c r="F305" s="208" t="s">
        <v>2195</v>
      </c>
      <c r="G305" s="209" t="s">
        <v>341</v>
      </c>
      <c r="H305" s="210">
        <v>12</v>
      </c>
      <c r="I305" s="211"/>
      <c r="J305" s="212">
        <f>ROUND(I305*H305,2)</f>
        <v>0</v>
      </c>
      <c r="K305" s="208" t="s">
        <v>271</v>
      </c>
      <c r="L305" s="44"/>
      <c r="M305" s="213" t="s">
        <v>19</v>
      </c>
      <c r="N305" s="214" t="s">
        <v>40</v>
      </c>
      <c r="O305" s="84"/>
      <c r="P305" s="215">
        <f>O305*H305</f>
        <v>0</v>
      </c>
      <c r="Q305" s="215">
        <v>0.0013600000000000001</v>
      </c>
      <c r="R305" s="215">
        <f>Q305*H305</f>
        <v>0.016320000000000001</v>
      </c>
      <c r="S305" s="215">
        <v>0</v>
      </c>
      <c r="T305" s="216">
        <f>S305*H305</f>
        <v>0</v>
      </c>
      <c r="U305" s="38"/>
      <c r="V305" s="38"/>
      <c r="W305" s="38"/>
      <c r="X305" s="38"/>
      <c r="Y305" s="38"/>
      <c r="Z305" s="38"/>
      <c r="AA305" s="38"/>
      <c r="AB305" s="38"/>
      <c r="AC305" s="38"/>
      <c r="AD305" s="38"/>
      <c r="AE305" s="38"/>
      <c r="AR305" s="217" t="s">
        <v>265</v>
      </c>
      <c r="AT305" s="217" t="s">
        <v>267</v>
      </c>
      <c r="AU305" s="217" t="s">
        <v>76</v>
      </c>
      <c r="AY305" s="17" t="s">
        <v>266</v>
      </c>
      <c r="BE305" s="218">
        <f>IF(N305="základní",J305,0)</f>
        <v>0</v>
      </c>
      <c r="BF305" s="218">
        <f>IF(N305="snížená",J305,0)</f>
        <v>0</v>
      </c>
      <c r="BG305" s="218">
        <f>IF(N305="zákl. přenesená",J305,0)</f>
        <v>0</v>
      </c>
      <c r="BH305" s="218">
        <f>IF(N305="sníž. přenesená",J305,0)</f>
        <v>0</v>
      </c>
      <c r="BI305" s="218">
        <f>IF(N305="nulová",J305,0)</f>
        <v>0</v>
      </c>
      <c r="BJ305" s="17" t="s">
        <v>76</v>
      </c>
      <c r="BK305" s="218">
        <f>ROUND(I305*H305,2)</f>
        <v>0</v>
      </c>
      <c r="BL305" s="17" t="s">
        <v>265</v>
      </c>
      <c r="BM305" s="217" t="s">
        <v>2196</v>
      </c>
    </row>
    <row r="306" s="2" customFormat="1">
      <c r="A306" s="38"/>
      <c r="B306" s="39"/>
      <c r="C306" s="40"/>
      <c r="D306" s="219" t="s">
        <v>273</v>
      </c>
      <c r="E306" s="40"/>
      <c r="F306" s="220" t="s">
        <v>2197</v>
      </c>
      <c r="G306" s="40"/>
      <c r="H306" s="40"/>
      <c r="I306" s="221"/>
      <c r="J306" s="40"/>
      <c r="K306" s="40"/>
      <c r="L306" s="44"/>
      <c r="M306" s="222"/>
      <c r="N306" s="223"/>
      <c r="O306" s="84"/>
      <c r="P306" s="84"/>
      <c r="Q306" s="84"/>
      <c r="R306" s="84"/>
      <c r="S306" s="84"/>
      <c r="T306" s="85"/>
      <c r="U306" s="38"/>
      <c r="V306" s="38"/>
      <c r="W306" s="38"/>
      <c r="X306" s="38"/>
      <c r="Y306" s="38"/>
      <c r="Z306" s="38"/>
      <c r="AA306" s="38"/>
      <c r="AB306" s="38"/>
      <c r="AC306" s="38"/>
      <c r="AD306" s="38"/>
      <c r="AE306" s="38"/>
      <c r="AT306" s="17" t="s">
        <v>273</v>
      </c>
      <c r="AU306" s="17" t="s">
        <v>76</v>
      </c>
    </row>
    <row r="307" s="12" customFormat="1">
      <c r="A307" s="12"/>
      <c r="B307" s="224"/>
      <c r="C307" s="225"/>
      <c r="D307" s="226" t="s">
        <v>275</v>
      </c>
      <c r="E307" s="227" t="s">
        <v>938</v>
      </c>
      <c r="F307" s="228" t="s">
        <v>2198</v>
      </c>
      <c r="G307" s="225"/>
      <c r="H307" s="229">
        <v>12</v>
      </c>
      <c r="I307" s="230"/>
      <c r="J307" s="225"/>
      <c r="K307" s="225"/>
      <c r="L307" s="231"/>
      <c r="M307" s="236"/>
      <c r="N307" s="237"/>
      <c r="O307" s="237"/>
      <c r="P307" s="237"/>
      <c r="Q307" s="237"/>
      <c r="R307" s="237"/>
      <c r="S307" s="237"/>
      <c r="T307" s="238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T307" s="235" t="s">
        <v>275</v>
      </c>
      <c r="AU307" s="235" t="s">
        <v>76</v>
      </c>
      <c r="AV307" s="12" t="s">
        <v>78</v>
      </c>
      <c r="AW307" s="12" t="s">
        <v>31</v>
      </c>
      <c r="AX307" s="12" t="s">
        <v>76</v>
      </c>
      <c r="AY307" s="235" t="s">
        <v>266</v>
      </c>
    </row>
    <row r="308" s="2" customFormat="1" ht="24.15" customHeight="1">
      <c r="A308" s="38"/>
      <c r="B308" s="39"/>
      <c r="C308" s="206" t="s">
        <v>906</v>
      </c>
      <c r="D308" s="206" t="s">
        <v>267</v>
      </c>
      <c r="E308" s="207" t="s">
        <v>2199</v>
      </c>
      <c r="F308" s="208" t="s">
        <v>2200</v>
      </c>
      <c r="G308" s="209" t="s">
        <v>341</v>
      </c>
      <c r="H308" s="210">
        <v>3</v>
      </c>
      <c r="I308" s="211"/>
      <c r="J308" s="212">
        <f>ROUND(I308*H308,2)</f>
        <v>0</v>
      </c>
      <c r="K308" s="208" t="s">
        <v>271</v>
      </c>
      <c r="L308" s="44"/>
      <c r="M308" s="213" t="s">
        <v>19</v>
      </c>
      <c r="N308" s="214" t="s">
        <v>40</v>
      </c>
      <c r="O308" s="84"/>
      <c r="P308" s="215">
        <f>O308*H308</f>
        <v>0</v>
      </c>
      <c r="Q308" s="215">
        <v>0.012460000000000001</v>
      </c>
      <c r="R308" s="215">
        <f>Q308*H308</f>
        <v>0.037380000000000004</v>
      </c>
      <c r="S308" s="215">
        <v>0</v>
      </c>
      <c r="T308" s="216">
        <f>S308*H308</f>
        <v>0</v>
      </c>
      <c r="U308" s="38"/>
      <c r="V308" s="38"/>
      <c r="W308" s="38"/>
      <c r="X308" s="38"/>
      <c r="Y308" s="38"/>
      <c r="Z308" s="38"/>
      <c r="AA308" s="38"/>
      <c r="AB308" s="38"/>
      <c r="AC308" s="38"/>
      <c r="AD308" s="38"/>
      <c r="AE308" s="38"/>
      <c r="AR308" s="217" t="s">
        <v>265</v>
      </c>
      <c r="AT308" s="217" t="s">
        <v>267</v>
      </c>
      <c r="AU308" s="217" t="s">
        <v>76</v>
      </c>
      <c r="AY308" s="17" t="s">
        <v>266</v>
      </c>
      <c r="BE308" s="218">
        <f>IF(N308="základní",J308,0)</f>
        <v>0</v>
      </c>
      <c r="BF308" s="218">
        <f>IF(N308="snížená",J308,0)</f>
        <v>0</v>
      </c>
      <c r="BG308" s="218">
        <f>IF(N308="zákl. přenesená",J308,0)</f>
        <v>0</v>
      </c>
      <c r="BH308" s="218">
        <f>IF(N308="sníž. přenesená",J308,0)</f>
        <v>0</v>
      </c>
      <c r="BI308" s="218">
        <f>IF(N308="nulová",J308,0)</f>
        <v>0</v>
      </c>
      <c r="BJ308" s="17" t="s">
        <v>76</v>
      </c>
      <c r="BK308" s="218">
        <f>ROUND(I308*H308,2)</f>
        <v>0</v>
      </c>
      <c r="BL308" s="17" t="s">
        <v>265</v>
      </c>
      <c r="BM308" s="217" t="s">
        <v>2201</v>
      </c>
    </row>
    <row r="309" s="2" customFormat="1">
      <c r="A309" s="38"/>
      <c r="B309" s="39"/>
      <c r="C309" s="40"/>
      <c r="D309" s="219" t="s">
        <v>273</v>
      </c>
      <c r="E309" s="40"/>
      <c r="F309" s="220" t="s">
        <v>2202</v>
      </c>
      <c r="G309" s="40"/>
      <c r="H309" s="40"/>
      <c r="I309" s="221"/>
      <c r="J309" s="40"/>
      <c r="K309" s="40"/>
      <c r="L309" s="44"/>
      <c r="M309" s="222"/>
      <c r="N309" s="223"/>
      <c r="O309" s="84"/>
      <c r="P309" s="84"/>
      <c r="Q309" s="84"/>
      <c r="R309" s="84"/>
      <c r="S309" s="84"/>
      <c r="T309" s="85"/>
      <c r="U309" s="38"/>
      <c r="V309" s="38"/>
      <c r="W309" s="38"/>
      <c r="X309" s="38"/>
      <c r="Y309" s="38"/>
      <c r="Z309" s="38"/>
      <c r="AA309" s="38"/>
      <c r="AB309" s="38"/>
      <c r="AC309" s="38"/>
      <c r="AD309" s="38"/>
      <c r="AE309" s="38"/>
      <c r="AT309" s="17" t="s">
        <v>273</v>
      </c>
      <c r="AU309" s="17" t="s">
        <v>76</v>
      </c>
    </row>
    <row r="310" s="12" customFormat="1">
      <c r="A310" s="12"/>
      <c r="B310" s="224"/>
      <c r="C310" s="225"/>
      <c r="D310" s="226" t="s">
        <v>275</v>
      </c>
      <c r="E310" s="227" t="s">
        <v>949</v>
      </c>
      <c r="F310" s="228" t="s">
        <v>2203</v>
      </c>
      <c r="G310" s="225"/>
      <c r="H310" s="229">
        <v>3</v>
      </c>
      <c r="I310" s="230"/>
      <c r="J310" s="225"/>
      <c r="K310" s="225"/>
      <c r="L310" s="231"/>
      <c r="M310" s="236"/>
      <c r="N310" s="237"/>
      <c r="O310" s="237"/>
      <c r="P310" s="237"/>
      <c r="Q310" s="237"/>
      <c r="R310" s="237"/>
      <c r="S310" s="237"/>
      <c r="T310" s="238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T310" s="235" t="s">
        <v>275</v>
      </c>
      <c r="AU310" s="235" t="s">
        <v>76</v>
      </c>
      <c r="AV310" s="12" t="s">
        <v>78</v>
      </c>
      <c r="AW310" s="12" t="s">
        <v>31</v>
      </c>
      <c r="AX310" s="12" t="s">
        <v>76</v>
      </c>
      <c r="AY310" s="235" t="s">
        <v>266</v>
      </c>
    </row>
    <row r="311" s="11" customFormat="1" ht="25.92" customHeight="1">
      <c r="A311" s="11"/>
      <c r="B311" s="192"/>
      <c r="C311" s="193"/>
      <c r="D311" s="194" t="s">
        <v>68</v>
      </c>
      <c r="E311" s="195" t="s">
        <v>310</v>
      </c>
      <c r="F311" s="195" t="s">
        <v>311</v>
      </c>
      <c r="G311" s="193"/>
      <c r="H311" s="193"/>
      <c r="I311" s="196"/>
      <c r="J311" s="197">
        <f>BK311</f>
        <v>0</v>
      </c>
      <c r="K311" s="193"/>
      <c r="L311" s="198"/>
      <c r="M311" s="199"/>
      <c r="N311" s="200"/>
      <c r="O311" s="200"/>
      <c r="P311" s="201">
        <f>SUM(P312:P322)</f>
        <v>0</v>
      </c>
      <c r="Q311" s="200"/>
      <c r="R311" s="201">
        <f>SUM(R312:R322)</f>
        <v>0.50725375000000006</v>
      </c>
      <c r="S311" s="200"/>
      <c r="T311" s="202">
        <f>SUM(T312:T322)</f>
        <v>0</v>
      </c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R311" s="203" t="s">
        <v>265</v>
      </c>
      <c r="AT311" s="204" t="s">
        <v>68</v>
      </c>
      <c r="AU311" s="204" t="s">
        <v>69</v>
      </c>
      <c r="AY311" s="203" t="s">
        <v>266</v>
      </c>
      <c r="BK311" s="205">
        <f>SUM(BK312:BK322)</f>
        <v>0</v>
      </c>
    </row>
    <row r="312" s="2" customFormat="1" ht="16.5" customHeight="1">
      <c r="A312" s="38"/>
      <c r="B312" s="39"/>
      <c r="C312" s="206" t="s">
        <v>911</v>
      </c>
      <c r="D312" s="206" t="s">
        <v>267</v>
      </c>
      <c r="E312" s="207" t="s">
        <v>2204</v>
      </c>
      <c r="F312" s="208" t="s">
        <v>2205</v>
      </c>
      <c r="G312" s="209" t="s">
        <v>299</v>
      </c>
      <c r="H312" s="210">
        <v>15.496</v>
      </c>
      <c r="I312" s="211"/>
      <c r="J312" s="212">
        <f>ROUND(I312*H312,2)</f>
        <v>0</v>
      </c>
      <c r="K312" s="208" t="s">
        <v>19</v>
      </c>
      <c r="L312" s="44"/>
      <c r="M312" s="213" t="s">
        <v>19</v>
      </c>
      <c r="N312" s="214" t="s">
        <v>40</v>
      </c>
      <c r="O312" s="84"/>
      <c r="P312" s="215">
        <f>O312*H312</f>
        <v>0</v>
      </c>
      <c r="Q312" s="215">
        <v>0.0235</v>
      </c>
      <c r="R312" s="215">
        <f>Q312*H312</f>
        <v>0.36415600000000004</v>
      </c>
      <c r="S312" s="215">
        <v>0</v>
      </c>
      <c r="T312" s="216">
        <f>S312*H312</f>
        <v>0</v>
      </c>
      <c r="U312" s="38"/>
      <c r="V312" s="38"/>
      <c r="W312" s="38"/>
      <c r="X312" s="38"/>
      <c r="Y312" s="38"/>
      <c r="Z312" s="38"/>
      <c r="AA312" s="38"/>
      <c r="AB312" s="38"/>
      <c r="AC312" s="38"/>
      <c r="AD312" s="38"/>
      <c r="AE312" s="38"/>
      <c r="AR312" s="217" t="s">
        <v>265</v>
      </c>
      <c r="AT312" s="217" t="s">
        <v>267</v>
      </c>
      <c r="AU312" s="217" t="s">
        <v>76</v>
      </c>
      <c r="AY312" s="17" t="s">
        <v>266</v>
      </c>
      <c r="BE312" s="218">
        <f>IF(N312="základní",J312,0)</f>
        <v>0</v>
      </c>
      <c r="BF312" s="218">
        <f>IF(N312="snížená",J312,0)</f>
        <v>0</v>
      </c>
      <c r="BG312" s="218">
        <f>IF(N312="zákl. přenesená",J312,0)</f>
        <v>0</v>
      </c>
      <c r="BH312" s="218">
        <f>IF(N312="sníž. přenesená",J312,0)</f>
        <v>0</v>
      </c>
      <c r="BI312" s="218">
        <f>IF(N312="nulová",J312,0)</f>
        <v>0</v>
      </c>
      <c r="BJ312" s="17" t="s">
        <v>76</v>
      </c>
      <c r="BK312" s="218">
        <f>ROUND(I312*H312,2)</f>
        <v>0</v>
      </c>
      <c r="BL312" s="17" t="s">
        <v>265</v>
      </c>
      <c r="BM312" s="217" t="s">
        <v>2206</v>
      </c>
    </row>
    <row r="313" s="12" customFormat="1">
      <c r="A313" s="12"/>
      <c r="B313" s="224"/>
      <c r="C313" s="225"/>
      <c r="D313" s="226" t="s">
        <v>275</v>
      </c>
      <c r="E313" s="227" t="s">
        <v>956</v>
      </c>
      <c r="F313" s="228" t="s">
        <v>2207</v>
      </c>
      <c r="G313" s="225"/>
      <c r="H313" s="229">
        <v>3.8959999999999999</v>
      </c>
      <c r="I313" s="230"/>
      <c r="J313" s="225"/>
      <c r="K313" s="225"/>
      <c r="L313" s="231"/>
      <c r="M313" s="236"/>
      <c r="N313" s="237"/>
      <c r="O313" s="237"/>
      <c r="P313" s="237"/>
      <c r="Q313" s="237"/>
      <c r="R313" s="237"/>
      <c r="S313" s="237"/>
      <c r="T313" s="238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T313" s="235" t="s">
        <v>275</v>
      </c>
      <c r="AU313" s="235" t="s">
        <v>76</v>
      </c>
      <c r="AV313" s="12" t="s">
        <v>78</v>
      </c>
      <c r="AW313" s="12" t="s">
        <v>31</v>
      </c>
      <c r="AX313" s="12" t="s">
        <v>69</v>
      </c>
      <c r="AY313" s="235" t="s">
        <v>266</v>
      </c>
    </row>
    <row r="314" s="12" customFormat="1">
      <c r="A314" s="12"/>
      <c r="B314" s="224"/>
      <c r="C314" s="225"/>
      <c r="D314" s="226" t="s">
        <v>275</v>
      </c>
      <c r="E314" s="227" t="s">
        <v>2208</v>
      </c>
      <c r="F314" s="228" t="s">
        <v>2209</v>
      </c>
      <c r="G314" s="225"/>
      <c r="H314" s="229">
        <v>11.6</v>
      </c>
      <c r="I314" s="230"/>
      <c r="J314" s="225"/>
      <c r="K314" s="225"/>
      <c r="L314" s="231"/>
      <c r="M314" s="236"/>
      <c r="N314" s="237"/>
      <c r="O314" s="237"/>
      <c r="P314" s="237"/>
      <c r="Q314" s="237"/>
      <c r="R314" s="237"/>
      <c r="S314" s="237"/>
      <c r="T314" s="238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T314" s="235" t="s">
        <v>275</v>
      </c>
      <c r="AU314" s="235" t="s">
        <v>76</v>
      </c>
      <c r="AV314" s="12" t="s">
        <v>78</v>
      </c>
      <c r="AW314" s="12" t="s">
        <v>31</v>
      </c>
      <c r="AX314" s="12" t="s">
        <v>69</v>
      </c>
      <c r="AY314" s="235" t="s">
        <v>266</v>
      </c>
    </row>
    <row r="315" s="12" customFormat="1">
      <c r="A315" s="12"/>
      <c r="B315" s="224"/>
      <c r="C315" s="225"/>
      <c r="D315" s="226" t="s">
        <v>275</v>
      </c>
      <c r="E315" s="227" t="s">
        <v>2210</v>
      </c>
      <c r="F315" s="228" t="s">
        <v>2211</v>
      </c>
      <c r="G315" s="225"/>
      <c r="H315" s="229">
        <v>15.496</v>
      </c>
      <c r="I315" s="230"/>
      <c r="J315" s="225"/>
      <c r="K315" s="225"/>
      <c r="L315" s="231"/>
      <c r="M315" s="236"/>
      <c r="N315" s="237"/>
      <c r="O315" s="237"/>
      <c r="P315" s="237"/>
      <c r="Q315" s="237"/>
      <c r="R315" s="237"/>
      <c r="S315" s="237"/>
      <c r="T315" s="238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T315" s="235" t="s">
        <v>275</v>
      </c>
      <c r="AU315" s="235" t="s">
        <v>76</v>
      </c>
      <c r="AV315" s="12" t="s">
        <v>78</v>
      </c>
      <c r="AW315" s="12" t="s">
        <v>31</v>
      </c>
      <c r="AX315" s="12" t="s">
        <v>76</v>
      </c>
      <c r="AY315" s="235" t="s">
        <v>266</v>
      </c>
    </row>
    <row r="316" s="2" customFormat="1" ht="16.5" customHeight="1">
      <c r="A316" s="38"/>
      <c r="B316" s="39"/>
      <c r="C316" s="206" t="s">
        <v>918</v>
      </c>
      <c r="D316" s="206" t="s">
        <v>267</v>
      </c>
      <c r="E316" s="207" t="s">
        <v>2212</v>
      </c>
      <c r="F316" s="208" t="s">
        <v>2213</v>
      </c>
      <c r="G316" s="209" t="s">
        <v>299</v>
      </c>
      <c r="H316" s="210">
        <v>10.5</v>
      </c>
      <c r="I316" s="211"/>
      <c r="J316" s="212">
        <f>ROUND(I316*H316,2)</f>
        <v>0</v>
      </c>
      <c r="K316" s="208" t="s">
        <v>19</v>
      </c>
      <c r="L316" s="44"/>
      <c r="M316" s="213" t="s">
        <v>19</v>
      </c>
      <c r="N316" s="214" t="s">
        <v>40</v>
      </c>
      <c r="O316" s="84"/>
      <c r="P316" s="215">
        <f>O316*H316</f>
        <v>0</v>
      </c>
      <c r="Q316" s="215">
        <v>0</v>
      </c>
      <c r="R316" s="215">
        <f>Q316*H316</f>
        <v>0</v>
      </c>
      <c r="S316" s="215">
        <v>0</v>
      </c>
      <c r="T316" s="216">
        <f>S316*H316</f>
        <v>0</v>
      </c>
      <c r="U316" s="38"/>
      <c r="V316" s="38"/>
      <c r="W316" s="38"/>
      <c r="X316" s="38"/>
      <c r="Y316" s="38"/>
      <c r="Z316" s="38"/>
      <c r="AA316" s="38"/>
      <c r="AB316" s="38"/>
      <c r="AC316" s="38"/>
      <c r="AD316" s="38"/>
      <c r="AE316" s="38"/>
      <c r="AR316" s="217" t="s">
        <v>265</v>
      </c>
      <c r="AT316" s="217" t="s">
        <v>267</v>
      </c>
      <c r="AU316" s="217" t="s">
        <v>76</v>
      </c>
      <c r="AY316" s="17" t="s">
        <v>266</v>
      </c>
      <c r="BE316" s="218">
        <f>IF(N316="základní",J316,0)</f>
        <v>0</v>
      </c>
      <c r="BF316" s="218">
        <f>IF(N316="snížená",J316,0)</f>
        <v>0</v>
      </c>
      <c r="BG316" s="218">
        <f>IF(N316="zákl. přenesená",J316,0)</f>
        <v>0</v>
      </c>
      <c r="BH316" s="218">
        <f>IF(N316="sníž. přenesená",J316,0)</f>
        <v>0</v>
      </c>
      <c r="BI316" s="218">
        <f>IF(N316="nulová",J316,0)</f>
        <v>0</v>
      </c>
      <c r="BJ316" s="17" t="s">
        <v>76</v>
      </c>
      <c r="BK316" s="218">
        <f>ROUND(I316*H316,2)</f>
        <v>0</v>
      </c>
      <c r="BL316" s="17" t="s">
        <v>265</v>
      </c>
      <c r="BM316" s="217" t="s">
        <v>2214</v>
      </c>
    </row>
    <row r="317" s="12" customFormat="1">
      <c r="A317" s="12"/>
      <c r="B317" s="224"/>
      <c r="C317" s="225"/>
      <c r="D317" s="226" t="s">
        <v>275</v>
      </c>
      <c r="E317" s="227" t="s">
        <v>431</v>
      </c>
      <c r="F317" s="228" t="s">
        <v>2215</v>
      </c>
      <c r="G317" s="225"/>
      <c r="H317" s="229">
        <v>10.5</v>
      </c>
      <c r="I317" s="230"/>
      <c r="J317" s="225"/>
      <c r="K317" s="225"/>
      <c r="L317" s="231"/>
      <c r="M317" s="236"/>
      <c r="N317" s="237"/>
      <c r="O317" s="237"/>
      <c r="P317" s="237"/>
      <c r="Q317" s="237"/>
      <c r="R317" s="237"/>
      <c r="S317" s="237"/>
      <c r="T317" s="238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T317" s="235" t="s">
        <v>275</v>
      </c>
      <c r="AU317" s="235" t="s">
        <v>76</v>
      </c>
      <c r="AV317" s="12" t="s">
        <v>78</v>
      </c>
      <c r="AW317" s="12" t="s">
        <v>31</v>
      </c>
      <c r="AX317" s="12" t="s">
        <v>76</v>
      </c>
      <c r="AY317" s="235" t="s">
        <v>266</v>
      </c>
    </row>
    <row r="318" s="2" customFormat="1" ht="16.5" customHeight="1">
      <c r="A318" s="38"/>
      <c r="B318" s="39"/>
      <c r="C318" s="206" t="s">
        <v>925</v>
      </c>
      <c r="D318" s="206" t="s">
        <v>267</v>
      </c>
      <c r="E318" s="207" t="s">
        <v>2216</v>
      </c>
      <c r="F318" s="208" t="s">
        <v>2217</v>
      </c>
      <c r="G318" s="209" t="s">
        <v>299</v>
      </c>
      <c r="H318" s="210">
        <v>15.220000000000001</v>
      </c>
      <c r="I318" s="211"/>
      <c r="J318" s="212">
        <f>ROUND(I318*H318,2)</f>
        <v>0</v>
      </c>
      <c r="K318" s="208" t="s">
        <v>271</v>
      </c>
      <c r="L318" s="44"/>
      <c r="M318" s="213" t="s">
        <v>19</v>
      </c>
      <c r="N318" s="214" t="s">
        <v>40</v>
      </c>
      <c r="O318" s="84"/>
      <c r="P318" s="215">
        <f>O318*H318</f>
        <v>0</v>
      </c>
      <c r="Q318" s="215">
        <v>0.0088500000000000002</v>
      </c>
      <c r="R318" s="215">
        <f>Q318*H318</f>
        <v>0.13469700000000001</v>
      </c>
      <c r="S318" s="215">
        <v>0</v>
      </c>
      <c r="T318" s="216">
        <f>S318*H318</f>
        <v>0</v>
      </c>
      <c r="U318" s="38"/>
      <c r="V318" s="38"/>
      <c r="W318" s="38"/>
      <c r="X318" s="38"/>
      <c r="Y318" s="38"/>
      <c r="Z318" s="38"/>
      <c r="AA318" s="38"/>
      <c r="AB318" s="38"/>
      <c r="AC318" s="38"/>
      <c r="AD318" s="38"/>
      <c r="AE318" s="38"/>
      <c r="AR318" s="217" t="s">
        <v>265</v>
      </c>
      <c r="AT318" s="217" t="s">
        <v>267</v>
      </c>
      <c r="AU318" s="217" t="s">
        <v>76</v>
      </c>
      <c r="AY318" s="17" t="s">
        <v>266</v>
      </c>
      <c r="BE318" s="218">
        <f>IF(N318="základní",J318,0)</f>
        <v>0</v>
      </c>
      <c r="BF318" s="218">
        <f>IF(N318="snížená",J318,0)</f>
        <v>0</v>
      </c>
      <c r="BG318" s="218">
        <f>IF(N318="zákl. přenesená",J318,0)</f>
        <v>0</v>
      </c>
      <c r="BH318" s="218">
        <f>IF(N318="sníž. přenesená",J318,0)</f>
        <v>0</v>
      </c>
      <c r="BI318" s="218">
        <f>IF(N318="nulová",J318,0)</f>
        <v>0</v>
      </c>
      <c r="BJ318" s="17" t="s">
        <v>76</v>
      </c>
      <c r="BK318" s="218">
        <f>ROUND(I318*H318,2)</f>
        <v>0</v>
      </c>
      <c r="BL318" s="17" t="s">
        <v>265</v>
      </c>
      <c r="BM318" s="217" t="s">
        <v>2218</v>
      </c>
    </row>
    <row r="319" s="2" customFormat="1">
      <c r="A319" s="38"/>
      <c r="B319" s="39"/>
      <c r="C319" s="40"/>
      <c r="D319" s="219" t="s">
        <v>273</v>
      </c>
      <c r="E319" s="40"/>
      <c r="F319" s="220" t="s">
        <v>2219</v>
      </c>
      <c r="G319" s="40"/>
      <c r="H319" s="40"/>
      <c r="I319" s="221"/>
      <c r="J319" s="40"/>
      <c r="K319" s="40"/>
      <c r="L319" s="44"/>
      <c r="M319" s="222"/>
      <c r="N319" s="223"/>
      <c r="O319" s="84"/>
      <c r="P319" s="84"/>
      <c r="Q319" s="84"/>
      <c r="R319" s="84"/>
      <c r="S319" s="84"/>
      <c r="T319" s="85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T319" s="17" t="s">
        <v>273</v>
      </c>
      <c r="AU319" s="17" t="s">
        <v>76</v>
      </c>
    </row>
    <row r="320" s="12" customFormat="1">
      <c r="A320" s="12"/>
      <c r="B320" s="224"/>
      <c r="C320" s="225"/>
      <c r="D320" s="226" t="s">
        <v>275</v>
      </c>
      <c r="E320" s="227" t="s">
        <v>432</v>
      </c>
      <c r="F320" s="228" t="s">
        <v>2220</v>
      </c>
      <c r="G320" s="225"/>
      <c r="H320" s="229">
        <v>15.220000000000001</v>
      </c>
      <c r="I320" s="230"/>
      <c r="J320" s="225"/>
      <c r="K320" s="225"/>
      <c r="L320" s="231"/>
      <c r="M320" s="236"/>
      <c r="N320" s="237"/>
      <c r="O320" s="237"/>
      <c r="P320" s="237"/>
      <c r="Q320" s="237"/>
      <c r="R320" s="237"/>
      <c r="S320" s="237"/>
      <c r="T320" s="238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T320" s="235" t="s">
        <v>275</v>
      </c>
      <c r="AU320" s="235" t="s">
        <v>76</v>
      </c>
      <c r="AV320" s="12" t="s">
        <v>78</v>
      </c>
      <c r="AW320" s="12" t="s">
        <v>31</v>
      </c>
      <c r="AX320" s="12" t="s">
        <v>76</v>
      </c>
      <c r="AY320" s="235" t="s">
        <v>266</v>
      </c>
    </row>
    <row r="321" s="2" customFormat="1" ht="16.5" customHeight="1">
      <c r="A321" s="38"/>
      <c r="B321" s="39"/>
      <c r="C321" s="239" t="s">
        <v>932</v>
      </c>
      <c r="D321" s="239" t="s">
        <v>299</v>
      </c>
      <c r="E321" s="240" t="s">
        <v>2221</v>
      </c>
      <c r="F321" s="241" t="s">
        <v>2222</v>
      </c>
      <c r="G321" s="242" t="s">
        <v>391</v>
      </c>
      <c r="H321" s="243">
        <v>2.4350000000000001</v>
      </c>
      <c r="I321" s="244"/>
      <c r="J321" s="245">
        <f>ROUND(I321*H321,2)</f>
        <v>0</v>
      </c>
      <c r="K321" s="241" t="s">
        <v>19</v>
      </c>
      <c r="L321" s="246"/>
      <c r="M321" s="247" t="s">
        <v>19</v>
      </c>
      <c r="N321" s="248" t="s">
        <v>40</v>
      </c>
      <c r="O321" s="84"/>
      <c r="P321" s="215">
        <f>O321*H321</f>
        <v>0</v>
      </c>
      <c r="Q321" s="215">
        <v>0.0034499999999999999</v>
      </c>
      <c r="R321" s="215">
        <f>Q321*H321</f>
        <v>0.0084007500000000002</v>
      </c>
      <c r="S321" s="215">
        <v>0</v>
      </c>
      <c r="T321" s="216">
        <f>S321*H321</f>
        <v>0</v>
      </c>
      <c r="U321" s="38"/>
      <c r="V321" s="38"/>
      <c r="W321" s="38"/>
      <c r="X321" s="38"/>
      <c r="Y321" s="38"/>
      <c r="Z321" s="38"/>
      <c r="AA321" s="38"/>
      <c r="AB321" s="38"/>
      <c r="AC321" s="38"/>
      <c r="AD321" s="38"/>
      <c r="AE321" s="38"/>
      <c r="AR321" s="217" t="s">
        <v>303</v>
      </c>
      <c r="AT321" s="217" t="s">
        <v>299</v>
      </c>
      <c r="AU321" s="217" t="s">
        <v>76</v>
      </c>
      <c r="AY321" s="17" t="s">
        <v>266</v>
      </c>
      <c r="BE321" s="218">
        <f>IF(N321="základní",J321,0)</f>
        <v>0</v>
      </c>
      <c r="BF321" s="218">
        <f>IF(N321="snížená",J321,0)</f>
        <v>0</v>
      </c>
      <c r="BG321" s="218">
        <f>IF(N321="zákl. přenesená",J321,0)</f>
        <v>0</v>
      </c>
      <c r="BH321" s="218">
        <f>IF(N321="sníž. přenesená",J321,0)</f>
        <v>0</v>
      </c>
      <c r="BI321" s="218">
        <f>IF(N321="nulová",J321,0)</f>
        <v>0</v>
      </c>
      <c r="BJ321" s="17" t="s">
        <v>76</v>
      </c>
      <c r="BK321" s="218">
        <f>ROUND(I321*H321,2)</f>
        <v>0</v>
      </c>
      <c r="BL321" s="17" t="s">
        <v>265</v>
      </c>
      <c r="BM321" s="217" t="s">
        <v>2223</v>
      </c>
    </row>
    <row r="322" s="12" customFormat="1">
      <c r="A322" s="12"/>
      <c r="B322" s="224"/>
      <c r="C322" s="225"/>
      <c r="D322" s="226" t="s">
        <v>275</v>
      </c>
      <c r="E322" s="227" t="s">
        <v>963</v>
      </c>
      <c r="F322" s="228" t="s">
        <v>2224</v>
      </c>
      <c r="G322" s="225"/>
      <c r="H322" s="229">
        <v>2.4350000000000001</v>
      </c>
      <c r="I322" s="230"/>
      <c r="J322" s="225"/>
      <c r="K322" s="225"/>
      <c r="L322" s="231"/>
      <c r="M322" s="236"/>
      <c r="N322" s="237"/>
      <c r="O322" s="237"/>
      <c r="P322" s="237"/>
      <c r="Q322" s="237"/>
      <c r="R322" s="237"/>
      <c r="S322" s="237"/>
      <c r="T322" s="238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T322" s="235" t="s">
        <v>275</v>
      </c>
      <c r="AU322" s="235" t="s">
        <v>76</v>
      </c>
      <c r="AV322" s="12" t="s">
        <v>78</v>
      </c>
      <c r="AW322" s="12" t="s">
        <v>31</v>
      </c>
      <c r="AX322" s="12" t="s">
        <v>76</v>
      </c>
      <c r="AY322" s="235" t="s">
        <v>266</v>
      </c>
    </row>
    <row r="323" s="11" customFormat="1" ht="25.92" customHeight="1">
      <c r="A323" s="11"/>
      <c r="B323" s="192"/>
      <c r="C323" s="193"/>
      <c r="D323" s="194" t="s">
        <v>68</v>
      </c>
      <c r="E323" s="195" t="s">
        <v>343</v>
      </c>
      <c r="F323" s="195" t="s">
        <v>344</v>
      </c>
      <c r="G323" s="193"/>
      <c r="H323" s="193"/>
      <c r="I323" s="196"/>
      <c r="J323" s="197">
        <f>BK323</f>
        <v>0</v>
      </c>
      <c r="K323" s="193"/>
      <c r="L323" s="198"/>
      <c r="M323" s="199"/>
      <c r="N323" s="200"/>
      <c r="O323" s="200"/>
      <c r="P323" s="201">
        <f>SUM(P324:P335)</f>
        <v>0</v>
      </c>
      <c r="Q323" s="200"/>
      <c r="R323" s="201">
        <f>SUM(R324:R335)</f>
        <v>0</v>
      </c>
      <c r="S323" s="200"/>
      <c r="T323" s="202">
        <f>SUM(T324:T335)</f>
        <v>0</v>
      </c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R323" s="203" t="s">
        <v>265</v>
      </c>
      <c r="AT323" s="204" t="s">
        <v>68</v>
      </c>
      <c r="AU323" s="204" t="s">
        <v>69</v>
      </c>
      <c r="AY323" s="203" t="s">
        <v>266</v>
      </c>
      <c r="BK323" s="205">
        <f>SUM(BK324:BK335)</f>
        <v>0</v>
      </c>
    </row>
    <row r="324" s="2" customFormat="1" ht="21.75" customHeight="1">
      <c r="A324" s="38"/>
      <c r="B324" s="39"/>
      <c r="C324" s="206" t="s">
        <v>944</v>
      </c>
      <c r="D324" s="206" t="s">
        <v>267</v>
      </c>
      <c r="E324" s="207" t="s">
        <v>2225</v>
      </c>
      <c r="F324" s="208" t="s">
        <v>2226</v>
      </c>
      <c r="G324" s="209" t="s">
        <v>302</v>
      </c>
      <c r="H324" s="210">
        <v>11.731</v>
      </c>
      <c r="I324" s="211"/>
      <c r="J324" s="212">
        <f>ROUND(I324*H324,2)</f>
        <v>0</v>
      </c>
      <c r="K324" s="208" t="s">
        <v>271</v>
      </c>
      <c r="L324" s="44"/>
      <c r="M324" s="213" t="s">
        <v>19</v>
      </c>
      <c r="N324" s="214" t="s">
        <v>40</v>
      </c>
      <c r="O324" s="84"/>
      <c r="P324" s="215">
        <f>O324*H324</f>
        <v>0</v>
      </c>
      <c r="Q324" s="215">
        <v>0</v>
      </c>
      <c r="R324" s="215">
        <f>Q324*H324</f>
        <v>0</v>
      </c>
      <c r="S324" s="215">
        <v>0</v>
      </c>
      <c r="T324" s="216">
        <f>S324*H324</f>
        <v>0</v>
      </c>
      <c r="U324" s="38"/>
      <c r="V324" s="38"/>
      <c r="W324" s="38"/>
      <c r="X324" s="38"/>
      <c r="Y324" s="38"/>
      <c r="Z324" s="38"/>
      <c r="AA324" s="38"/>
      <c r="AB324" s="38"/>
      <c r="AC324" s="38"/>
      <c r="AD324" s="38"/>
      <c r="AE324" s="38"/>
      <c r="AR324" s="217" t="s">
        <v>265</v>
      </c>
      <c r="AT324" s="217" t="s">
        <v>267</v>
      </c>
      <c r="AU324" s="217" t="s">
        <v>76</v>
      </c>
      <c r="AY324" s="17" t="s">
        <v>266</v>
      </c>
      <c r="BE324" s="218">
        <f>IF(N324="základní",J324,0)</f>
        <v>0</v>
      </c>
      <c r="BF324" s="218">
        <f>IF(N324="snížená",J324,0)</f>
        <v>0</v>
      </c>
      <c r="BG324" s="218">
        <f>IF(N324="zákl. přenesená",J324,0)</f>
        <v>0</v>
      </c>
      <c r="BH324" s="218">
        <f>IF(N324="sníž. přenesená",J324,0)</f>
        <v>0</v>
      </c>
      <c r="BI324" s="218">
        <f>IF(N324="nulová",J324,0)</f>
        <v>0</v>
      </c>
      <c r="BJ324" s="17" t="s">
        <v>76</v>
      </c>
      <c r="BK324" s="218">
        <f>ROUND(I324*H324,2)</f>
        <v>0</v>
      </c>
      <c r="BL324" s="17" t="s">
        <v>265</v>
      </c>
      <c r="BM324" s="217" t="s">
        <v>2227</v>
      </c>
    </row>
    <row r="325" s="2" customFormat="1">
      <c r="A325" s="38"/>
      <c r="B325" s="39"/>
      <c r="C325" s="40"/>
      <c r="D325" s="219" t="s">
        <v>273</v>
      </c>
      <c r="E325" s="40"/>
      <c r="F325" s="220" t="s">
        <v>2228</v>
      </c>
      <c r="G325" s="40"/>
      <c r="H325" s="40"/>
      <c r="I325" s="221"/>
      <c r="J325" s="40"/>
      <c r="K325" s="40"/>
      <c r="L325" s="44"/>
      <c r="M325" s="222"/>
      <c r="N325" s="223"/>
      <c r="O325" s="84"/>
      <c r="P325" s="84"/>
      <c r="Q325" s="84"/>
      <c r="R325" s="84"/>
      <c r="S325" s="84"/>
      <c r="T325" s="85"/>
      <c r="U325" s="38"/>
      <c r="V325" s="38"/>
      <c r="W325" s="38"/>
      <c r="X325" s="38"/>
      <c r="Y325" s="38"/>
      <c r="Z325" s="38"/>
      <c r="AA325" s="38"/>
      <c r="AB325" s="38"/>
      <c r="AC325" s="38"/>
      <c r="AD325" s="38"/>
      <c r="AE325" s="38"/>
      <c r="AT325" s="17" t="s">
        <v>273</v>
      </c>
      <c r="AU325" s="17" t="s">
        <v>76</v>
      </c>
    </row>
    <row r="326" s="12" customFormat="1">
      <c r="A326" s="12"/>
      <c r="B326" s="224"/>
      <c r="C326" s="225"/>
      <c r="D326" s="226" t="s">
        <v>275</v>
      </c>
      <c r="E326" s="227" t="s">
        <v>970</v>
      </c>
      <c r="F326" s="228" t="s">
        <v>2229</v>
      </c>
      <c r="G326" s="225"/>
      <c r="H326" s="229">
        <v>11.731</v>
      </c>
      <c r="I326" s="230"/>
      <c r="J326" s="225"/>
      <c r="K326" s="225"/>
      <c r="L326" s="231"/>
      <c r="M326" s="236"/>
      <c r="N326" s="237"/>
      <c r="O326" s="237"/>
      <c r="P326" s="237"/>
      <c r="Q326" s="237"/>
      <c r="R326" s="237"/>
      <c r="S326" s="237"/>
      <c r="T326" s="238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T326" s="235" t="s">
        <v>275</v>
      </c>
      <c r="AU326" s="235" t="s">
        <v>76</v>
      </c>
      <c r="AV326" s="12" t="s">
        <v>78</v>
      </c>
      <c r="AW326" s="12" t="s">
        <v>31</v>
      </c>
      <c r="AX326" s="12" t="s">
        <v>76</v>
      </c>
      <c r="AY326" s="235" t="s">
        <v>266</v>
      </c>
    </row>
    <row r="327" s="2" customFormat="1" ht="24.15" customHeight="1">
      <c r="A327" s="38"/>
      <c r="B327" s="39"/>
      <c r="C327" s="206" t="s">
        <v>951</v>
      </c>
      <c r="D327" s="206" t="s">
        <v>267</v>
      </c>
      <c r="E327" s="207" t="s">
        <v>2230</v>
      </c>
      <c r="F327" s="208" t="s">
        <v>2231</v>
      </c>
      <c r="G327" s="209" t="s">
        <v>302</v>
      </c>
      <c r="H327" s="210">
        <v>105.57899999999999</v>
      </c>
      <c r="I327" s="211"/>
      <c r="J327" s="212">
        <f>ROUND(I327*H327,2)</f>
        <v>0</v>
      </c>
      <c r="K327" s="208" t="s">
        <v>271</v>
      </c>
      <c r="L327" s="44"/>
      <c r="M327" s="213" t="s">
        <v>19</v>
      </c>
      <c r="N327" s="214" t="s">
        <v>40</v>
      </c>
      <c r="O327" s="84"/>
      <c r="P327" s="215">
        <f>O327*H327</f>
        <v>0</v>
      </c>
      <c r="Q327" s="215">
        <v>0</v>
      </c>
      <c r="R327" s="215">
        <f>Q327*H327</f>
        <v>0</v>
      </c>
      <c r="S327" s="215">
        <v>0</v>
      </c>
      <c r="T327" s="216">
        <f>S327*H327</f>
        <v>0</v>
      </c>
      <c r="U327" s="38"/>
      <c r="V327" s="38"/>
      <c r="W327" s="38"/>
      <c r="X327" s="38"/>
      <c r="Y327" s="38"/>
      <c r="Z327" s="38"/>
      <c r="AA327" s="38"/>
      <c r="AB327" s="38"/>
      <c r="AC327" s="38"/>
      <c r="AD327" s="38"/>
      <c r="AE327" s="38"/>
      <c r="AR327" s="217" t="s">
        <v>265</v>
      </c>
      <c r="AT327" s="217" t="s">
        <v>267</v>
      </c>
      <c r="AU327" s="217" t="s">
        <v>76</v>
      </c>
      <c r="AY327" s="17" t="s">
        <v>266</v>
      </c>
      <c r="BE327" s="218">
        <f>IF(N327="základní",J327,0)</f>
        <v>0</v>
      </c>
      <c r="BF327" s="218">
        <f>IF(N327="snížená",J327,0)</f>
        <v>0</v>
      </c>
      <c r="BG327" s="218">
        <f>IF(N327="zákl. přenesená",J327,0)</f>
        <v>0</v>
      </c>
      <c r="BH327" s="218">
        <f>IF(N327="sníž. přenesená",J327,0)</f>
        <v>0</v>
      </c>
      <c r="BI327" s="218">
        <f>IF(N327="nulová",J327,0)</f>
        <v>0</v>
      </c>
      <c r="BJ327" s="17" t="s">
        <v>76</v>
      </c>
      <c r="BK327" s="218">
        <f>ROUND(I327*H327,2)</f>
        <v>0</v>
      </c>
      <c r="BL327" s="17" t="s">
        <v>265</v>
      </c>
      <c r="BM327" s="217" t="s">
        <v>2232</v>
      </c>
    </row>
    <row r="328" s="2" customFormat="1">
      <c r="A328" s="38"/>
      <c r="B328" s="39"/>
      <c r="C328" s="40"/>
      <c r="D328" s="219" t="s">
        <v>273</v>
      </c>
      <c r="E328" s="40"/>
      <c r="F328" s="220" t="s">
        <v>2233</v>
      </c>
      <c r="G328" s="40"/>
      <c r="H328" s="40"/>
      <c r="I328" s="221"/>
      <c r="J328" s="40"/>
      <c r="K328" s="40"/>
      <c r="L328" s="44"/>
      <c r="M328" s="222"/>
      <c r="N328" s="223"/>
      <c r="O328" s="84"/>
      <c r="P328" s="84"/>
      <c r="Q328" s="84"/>
      <c r="R328" s="84"/>
      <c r="S328" s="84"/>
      <c r="T328" s="85"/>
      <c r="U328" s="38"/>
      <c r="V328" s="38"/>
      <c r="W328" s="38"/>
      <c r="X328" s="38"/>
      <c r="Y328" s="38"/>
      <c r="Z328" s="38"/>
      <c r="AA328" s="38"/>
      <c r="AB328" s="38"/>
      <c r="AC328" s="38"/>
      <c r="AD328" s="38"/>
      <c r="AE328" s="38"/>
      <c r="AT328" s="17" t="s">
        <v>273</v>
      </c>
      <c r="AU328" s="17" t="s">
        <v>76</v>
      </c>
    </row>
    <row r="329" s="12" customFormat="1">
      <c r="A329" s="12"/>
      <c r="B329" s="224"/>
      <c r="C329" s="225"/>
      <c r="D329" s="226" t="s">
        <v>275</v>
      </c>
      <c r="E329" s="227" t="s">
        <v>982</v>
      </c>
      <c r="F329" s="228" t="s">
        <v>2234</v>
      </c>
      <c r="G329" s="225"/>
      <c r="H329" s="229">
        <v>105.57899999999999</v>
      </c>
      <c r="I329" s="230"/>
      <c r="J329" s="225"/>
      <c r="K329" s="225"/>
      <c r="L329" s="231"/>
      <c r="M329" s="236"/>
      <c r="N329" s="237"/>
      <c r="O329" s="237"/>
      <c r="P329" s="237"/>
      <c r="Q329" s="237"/>
      <c r="R329" s="237"/>
      <c r="S329" s="237"/>
      <c r="T329" s="238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T329" s="235" t="s">
        <v>275</v>
      </c>
      <c r="AU329" s="235" t="s">
        <v>76</v>
      </c>
      <c r="AV329" s="12" t="s">
        <v>78</v>
      </c>
      <c r="AW329" s="12" t="s">
        <v>31</v>
      </c>
      <c r="AX329" s="12" t="s">
        <v>76</v>
      </c>
      <c r="AY329" s="235" t="s">
        <v>266</v>
      </c>
    </row>
    <row r="330" s="2" customFormat="1" ht="24.15" customHeight="1">
      <c r="A330" s="38"/>
      <c r="B330" s="39"/>
      <c r="C330" s="206" t="s">
        <v>958</v>
      </c>
      <c r="D330" s="206" t="s">
        <v>267</v>
      </c>
      <c r="E330" s="207" t="s">
        <v>2235</v>
      </c>
      <c r="F330" s="208" t="s">
        <v>2236</v>
      </c>
      <c r="G330" s="209" t="s">
        <v>302</v>
      </c>
      <c r="H330" s="210">
        <v>10.725</v>
      </c>
      <c r="I330" s="211"/>
      <c r="J330" s="212">
        <f>ROUND(I330*H330,2)</f>
        <v>0</v>
      </c>
      <c r="K330" s="208" t="s">
        <v>271</v>
      </c>
      <c r="L330" s="44"/>
      <c r="M330" s="213" t="s">
        <v>19</v>
      </c>
      <c r="N330" s="214" t="s">
        <v>40</v>
      </c>
      <c r="O330" s="84"/>
      <c r="P330" s="215">
        <f>O330*H330</f>
        <v>0</v>
      </c>
      <c r="Q330" s="215">
        <v>0</v>
      </c>
      <c r="R330" s="215">
        <f>Q330*H330</f>
        <v>0</v>
      </c>
      <c r="S330" s="215">
        <v>0</v>
      </c>
      <c r="T330" s="216">
        <f>S330*H330</f>
        <v>0</v>
      </c>
      <c r="U330" s="38"/>
      <c r="V330" s="38"/>
      <c r="W330" s="38"/>
      <c r="X330" s="38"/>
      <c r="Y330" s="38"/>
      <c r="Z330" s="38"/>
      <c r="AA330" s="38"/>
      <c r="AB330" s="38"/>
      <c r="AC330" s="38"/>
      <c r="AD330" s="38"/>
      <c r="AE330" s="38"/>
      <c r="AR330" s="217" t="s">
        <v>265</v>
      </c>
      <c r="AT330" s="217" t="s">
        <v>267</v>
      </c>
      <c r="AU330" s="217" t="s">
        <v>76</v>
      </c>
      <c r="AY330" s="17" t="s">
        <v>266</v>
      </c>
      <c r="BE330" s="218">
        <f>IF(N330="základní",J330,0)</f>
        <v>0</v>
      </c>
      <c r="BF330" s="218">
        <f>IF(N330="snížená",J330,0)</f>
        <v>0</v>
      </c>
      <c r="BG330" s="218">
        <f>IF(N330="zákl. přenesená",J330,0)</f>
        <v>0</v>
      </c>
      <c r="BH330" s="218">
        <f>IF(N330="sníž. přenesená",J330,0)</f>
        <v>0</v>
      </c>
      <c r="BI330" s="218">
        <f>IF(N330="nulová",J330,0)</f>
        <v>0</v>
      </c>
      <c r="BJ330" s="17" t="s">
        <v>76</v>
      </c>
      <c r="BK330" s="218">
        <f>ROUND(I330*H330,2)</f>
        <v>0</v>
      </c>
      <c r="BL330" s="17" t="s">
        <v>265</v>
      </c>
      <c r="BM330" s="217" t="s">
        <v>2237</v>
      </c>
    </row>
    <row r="331" s="2" customFormat="1">
      <c r="A331" s="38"/>
      <c r="B331" s="39"/>
      <c r="C331" s="40"/>
      <c r="D331" s="219" t="s">
        <v>273</v>
      </c>
      <c r="E331" s="40"/>
      <c r="F331" s="220" t="s">
        <v>2238</v>
      </c>
      <c r="G331" s="40"/>
      <c r="H331" s="40"/>
      <c r="I331" s="221"/>
      <c r="J331" s="40"/>
      <c r="K331" s="40"/>
      <c r="L331" s="44"/>
      <c r="M331" s="222"/>
      <c r="N331" s="223"/>
      <c r="O331" s="84"/>
      <c r="P331" s="84"/>
      <c r="Q331" s="84"/>
      <c r="R331" s="84"/>
      <c r="S331" s="84"/>
      <c r="T331" s="85"/>
      <c r="U331" s="38"/>
      <c r="V331" s="38"/>
      <c r="W331" s="38"/>
      <c r="X331" s="38"/>
      <c r="Y331" s="38"/>
      <c r="Z331" s="38"/>
      <c r="AA331" s="38"/>
      <c r="AB331" s="38"/>
      <c r="AC331" s="38"/>
      <c r="AD331" s="38"/>
      <c r="AE331" s="38"/>
      <c r="AT331" s="17" t="s">
        <v>273</v>
      </c>
      <c r="AU331" s="17" t="s">
        <v>76</v>
      </c>
    </row>
    <row r="332" s="12" customFormat="1">
      <c r="A332" s="12"/>
      <c r="B332" s="224"/>
      <c r="C332" s="225"/>
      <c r="D332" s="226" t="s">
        <v>275</v>
      </c>
      <c r="E332" s="227" t="s">
        <v>2239</v>
      </c>
      <c r="F332" s="228" t="s">
        <v>2240</v>
      </c>
      <c r="G332" s="225"/>
      <c r="H332" s="229">
        <v>10.725</v>
      </c>
      <c r="I332" s="230"/>
      <c r="J332" s="225"/>
      <c r="K332" s="225"/>
      <c r="L332" s="231"/>
      <c r="M332" s="236"/>
      <c r="N332" s="237"/>
      <c r="O332" s="237"/>
      <c r="P332" s="237"/>
      <c r="Q332" s="237"/>
      <c r="R332" s="237"/>
      <c r="S332" s="237"/>
      <c r="T332" s="238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T332" s="235" t="s">
        <v>275</v>
      </c>
      <c r="AU332" s="235" t="s">
        <v>76</v>
      </c>
      <c r="AV332" s="12" t="s">
        <v>78</v>
      </c>
      <c r="AW332" s="12" t="s">
        <v>31</v>
      </c>
      <c r="AX332" s="12" t="s">
        <v>76</v>
      </c>
      <c r="AY332" s="235" t="s">
        <v>266</v>
      </c>
    </row>
    <row r="333" s="2" customFormat="1" ht="24.15" customHeight="1">
      <c r="A333" s="38"/>
      <c r="B333" s="39"/>
      <c r="C333" s="206" t="s">
        <v>965</v>
      </c>
      <c r="D333" s="206" t="s">
        <v>267</v>
      </c>
      <c r="E333" s="207" t="s">
        <v>2241</v>
      </c>
      <c r="F333" s="208" t="s">
        <v>2242</v>
      </c>
      <c r="G333" s="209" t="s">
        <v>302</v>
      </c>
      <c r="H333" s="210">
        <v>1.006</v>
      </c>
      <c r="I333" s="211"/>
      <c r="J333" s="212">
        <f>ROUND(I333*H333,2)</f>
        <v>0</v>
      </c>
      <c r="K333" s="208" t="s">
        <v>271</v>
      </c>
      <c r="L333" s="44"/>
      <c r="M333" s="213" t="s">
        <v>19</v>
      </c>
      <c r="N333" s="214" t="s">
        <v>40</v>
      </c>
      <c r="O333" s="84"/>
      <c r="P333" s="215">
        <f>O333*H333</f>
        <v>0</v>
      </c>
      <c r="Q333" s="215">
        <v>0</v>
      </c>
      <c r="R333" s="215">
        <f>Q333*H333</f>
        <v>0</v>
      </c>
      <c r="S333" s="215">
        <v>0</v>
      </c>
      <c r="T333" s="216">
        <f>S333*H333</f>
        <v>0</v>
      </c>
      <c r="U333" s="38"/>
      <c r="V333" s="38"/>
      <c r="W333" s="38"/>
      <c r="X333" s="38"/>
      <c r="Y333" s="38"/>
      <c r="Z333" s="38"/>
      <c r="AA333" s="38"/>
      <c r="AB333" s="38"/>
      <c r="AC333" s="38"/>
      <c r="AD333" s="38"/>
      <c r="AE333" s="38"/>
      <c r="AR333" s="217" t="s">
        <v>265</v>
      </c>
      <c r="AT333" s="217" t="s">
        <v>267</v>
      </c>
      <c r="AU333" s="217" t="s">
        <v>76</v>
      </c>
      <c r="AY333" s="17" t="s">
        <v>266</v>
      </c>
      <c r="BE333" s="218">
        <f>IF(N333="základní",J333,0)</f>
        <v>0</v>
      </c>
      <c r="BF333" s="218">
        <f>IF(N333="snížená",J333,0)</f>
        <v>0</v>
      </c>
      <c r="BG333" s="218">
        <f>IF(N333="zákl. přenesená",J333,0)</f>
        <v>0</v>
      </c>
      <c r="BH333" s="218">
        <f>IF(N333="sníž. přenesená",J333,0)</f>
        <v>0</v>
      </c>
      <c r="BI333" s="218">
        <f>IF(N333="nulová",J333,0)</f>
        <v>0</v>
      </c>
      <c r="BJ333" s="17" t="s">
        <v>76</v>
      </c>
      <c r="BK333" s="218">
        <f>ROUND(I333*H333,2)</f>
        <v>0</v>
      </c>
      <c r="BL333" s="17" t="s">
        <v>265</v>
      </c>
      <c r="BM333" s="217" t="s">
        <v>2243</v>
      </c>
    </row>
    <row r="334" s="2" customFormat="1">
      <c r="A334" s="38"/>
      <c r="B334" s="39"/>
      <c r="C334" s="40"/>
      <c r="D334" s="219" t="s">
        <v>273</v>
      </c>
      <c r="E334" s="40"/>
      <c r="F334" s="220" t="s">
        <v>2244</v>
      </c>
      <c r="G334" s="40"/>
      <c r="H334" s="40"/>
      <c r="I334" s="221"/>
      <c r="J334" s="40"/>
      <c r="K334" s="40"/>
      <c r="L334" s="44"/>
      <c r="M334" s="222"/>
      <c r="N334" s="223"/>
      <c r="O334" s="84"/>
      <c r="P334" s="84"/>
      <c r="Q334" s="84"/>
      <c r="R334" s="84"/>
      <c r="S334" s="84"/>
      <c r="T334" s="85"/>
      <c r="U334" s="38"/>
      <c r="V334" s="38"/>
      <c r="W334" s="38"/>
      <c r="X334" s="38"/>
      <c r="Y334" s="38"/>
      <c r="Z334" s="38"/>
      <c r="AA334" s="38"/>
      <c r="AB334" s="38"/>
      <c r="AC334" s="38"/>
      <c r="AD334" s="38"/>
      <c r="AE334" s="38"/>
      <c r="AT334" s="17" t="s">
        <v>273</v>
      </c>
      <c r="AU334" s="17" t="s">
        <v>76</v>
      </c>
    </row>
    <row r="335" s="12" customFormat="1">
      <c r="A335" s="12"/>
      <c r="B335" s="224"/>
      <c r="C335" s="225"/>
      <c r="D335" s="226" t="s">
        <v>275</v>
      </c>
      <c r="E335" s="227" t="s">
        <v>999</v>
      </c>
      <c r="F335" s="228" t="s">
        <v>2245</v>
      </c>
      <c r="G335" s="225"/>
      <c r="H335" s="229">
        <v>1.006</v>
      </c>
      <c r="I335" s="230"/>
      <c r="J335" s="225"/>
      <c r="K335" s="225"/>
      <c r="L335" s="231"/>
      <c r="M335" s="236"/>
      <c r="N335" s="237"/>
      <c r="O335" s="237"/>
      <c r="P335" s="237"/>
      <c r="Q335" s="237"/>
      <c r="R335" s="237"/>
      <c r="S335" s="237"/>
      <c r="T335" s="238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T335" s="235" t="s">
        <v>275</v>
      </c>
      <c r="AU335" s="235" t="s">
        <v>76</v>
      </c>
      <c r="AV335" s="12" t="s">
        <v>78</v>
      </c>
      <c r="AW335" s="12" t="s">
        <v>31</v>
      </c>
      <c r="AX335" s="12" t="s">
        <v>76</v>
      </c>
      <c r="AY335" s="235" t="s">
        <v>266</v>
      </c>
    </row>
    <row r="336" s="11" customFormat="1" ht="25.92" customHeight="1">
      <c r="A336" s="11"/>
      <c r="B336" s="192"/>
      <c r="C336" s="193"/>
      <c r="D336" s="194" t="s">
        <v>68</v>
      </c>
      <c r="E336" s="195" t="s">
        <v>1564</v>
      </c>
      <c r="F336" s="195" t="s">
        <v>1565</v>
      </c>
      <c r="G336" s="193"/>
      <c r="H336" s="193"/>
      <c r="I336" s="196"/>
      <c r="J336" s="197">
        <f>BK336</f>
        <v>0</v>
      </c>
      <c r="K336" s="193"/>
      <c r="L336" s="198"/>
      <c r="M336" s="199"/>
      <c r="N336" s="200"/>
      <c r="O336" s="200"/>
      <c r="P336" s="201">
        <f>SUM(P337:P338)</f>
        <v>0</v>
      </c>
      <c r="Q336" s="200"/>
      <c r="R336" s="201">
        <f>SUM(R337:R338)</f>
        <v>0</v>
      </c>
      <c r="S336" s="200"/>
      <c r="T336" s="202">
        <f>SUM(T337:T338)</f>
        <v>0</v>
      </c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R336" s="203" t="s">
        <v>265</v>
      </c>
      <c r="AT336" s="204" t="s">
        <v>68</v>
      </c>
      <c r="AU336" s="204" t="s">
        <v>69</v>
      </c>
      <c r="AY336" s="203" t="s">
        <v>266</v>
      </c>
      <c r="BK336" s="205">
        <f>SUM(BK337:BK338)</f>
        <v>0</v>
      </c>
    </row>
    <row r="337" s="2" customFormat="1" ht="24.15" customHeight="1">
      <c r="A337" s="38"/>
      <c r="B337" s="39"/>
      <c r="C337" s="206" t="s">
        <v>976</v>
      </c>
      <c r="D337" s="206" t="s">
        <v>267</v>
      </c>
      <c r="E337" s="207" t="s">
        <v>2246</v>
      </c>
      <c r="F337" s="208" t="s">
        <v>2247</v>
      </c>
      <c r="G337" s="209" t="s">
        <v>302</v>
      </c>
      <c r="H337" s="210">
        <v>9.9939999999999998</v>
      </c>
      <c r="I337" s="211"/>
      <c r="J337" s="212">
        <f>ROUND(I337*H337,2)</f>
        <v>0</v>
      </c>
      <c r="K337" s="208" t="s">
        <v>271</v>
      </c>
      <c r="L337" s="44"/>
      <c r="M337" s="213" t="s">
        <v>19</v>
      </c>
      <c r="N337" s="214" t="s">
        <v>40</v>
      </c>
      <c r="O337" s="84"/>
      <c r="P337" s="215">
        <f>O337*H337</f>
        <v>0</v>
      </c>
      <c r="Q337" s="215">
        <v>0</v>
      </c>
      <c r="R337" s="215">
        <f>Q337*H337</f>
        <v>0</v>
      </c>
      <c r="S337" s="215">
        <v>0</v>
      </c>
      <c r="T337" s="216">
        <f>S337*H337</f>
        <v>0</v>
      </c>
      <c r="U337" s="38"/>
      <c r="V337" s="38"/>
      <c r="W337" s="38"/>
      <c r="X337" s="38"/>
      <c r="Y337" s="38"/>
      <c r="Z337" s="38"/>
      <c r="AA337" s="38"/>
      <c r="AB337" s="38"/>
      <c r="AC337" s="38"/>
      <c r="AD337" s="38"/>
      <c r="AE337" s="38"/>
      <c r="AR337" s="217" t="s">
        <v>265</v>
      </c>
      <c r="AT337" s="217" t="s">
        <v>267</v>
      </c>
      <c r="AU337" s="217" t="s">
        <v>76</v>
      </c>
      <c r="AY337" s="17" t="s">
        <v>266</v>
      </c>
      <c r="BE337" s="218">
        <f>IF(N337="základní",J337,0)</f>
        <v>0</v>
      </c>
      <c r="BF337" s="218">
        <f>IF(N337="snížená",J337,0)</f>
        <v>0</v>
      </c>
      <c r="BG337" s="218">
        <f>IF(N337="zákl. přenesená",J337,0)</f>
        <v>0</v>
      </c>
      <c r="BH337" s="218">
        <f>IF(N337="sníž. přenesená",J337,0)</f>
        <v>0</v>
      </c>
      <c r="BI337" s="218">
        <f>IF(N337="nulová",J337,0)</f>
        <v>0</v>
      </c>
      <c r="BJ337" s="17" t="s">
        <v>76</v>
      </c>
      <c r="BK337" s="218">
        <f>ROUND(I337*H337,2)</f>
        <v>0</v>
      </c>
      <c r="BL337" s="17" t="s">
        <v>265</v>
      </c>
      <c r="BM337" s="217" t="s">
        <v>2248</v>
      </c>
    </row>
    <row r="338" s="2" customFormat="1">
      <c r="A338" s="38"/>
      <c r="B338" s="39"/>
      <c r="C338" s="40"/>
      <c r="D338" s="219" t="s">
        <v>273</v>
      </c>
      <c r="E338" s="40"/>
      <c r="F338" s="220" t="s">
        <v>2249</v>
      </c>
      <c r="G338" s="40"/>
      <c r="H338" s="40"/>
      <c r="I338" s="221"/>
      <c r="J338" s="40"/>
      <c r="K338" s="40"/>
      <c r="L338" s="44"/>
      <c r="M338" s="261"/>
      <c r="N338" s="262"/>
      <c r="O338" s="263"/>
      <c r="P338" s="263"/>
      <c r="Q338" s="263"/>
      <c r="R338" s="263"/>
      <c r="S338" s="263"/>
      <c r="T338" s="264"/>
      <c r="U338" s="38"/>
      <c r="V338" s="38"/>
      <c r="W338" s="38"/>
      <c r="X338" s="38"/>
      <c r="Y338" s="38"/>
      <c r="Z338" s="38"/>
      <c r="AA338" s="38"/>
      <c r="AB338" s="38"/>
      <c r="AC338" s="38"/>
      <c r="AD338" s="38"/>
      <c r="AE338" s="38"/>
      <c r="AT338" s="17" t="s">
        <v>273</v>
      </c>
      <c r="AU338" s="17" t="s">
        <v>76</v>
      </c>
    </row>
    <row r="339" s="2" customFormat="1" ht="6.96" customHeight="1">
      <c r="A339" s="38"/>
      <c r="B339" s="59"/>
      <c r="C339" s="60"/>
      <c r="D339" s="60"/>
      <c r="E339" s="60"/>
      <c r="F339" s="60"/>
      <c r="G339" s="60"/>
      <c r="H339" s="60"/>
      <c r="I339" s="60"/>
      <c r="J339" s="60"/>
      <c r="K339" s="60"/>
      <c r="L339" s="44"/>
      <c r="M339" s="38"/>
      <c r="O339" s="38"/>
      <c r="P339" s="38"/>
      <c r="Q339" s="38"/>
      <c r="R339" s="38"/>
      <c r="S339" s="38"/>
      <c r="T339" s="38"/>
      <c r="U339" s="38"/>
      <c r="V339" s="38"/>
      <c r="W339" s="38"/>
      <c r="X339" s="38"/>
      <c r="Y339" s="38"/>
      <c r="Z339" s="38"/>
      <c r="AA339" s="38"/>
      <c r="AB339" s="38"/>
      <c r="AC339" s="38"/>
      <c r="AD339" s="38"/>
      <c r="AE339" s="38"/>
    </row>
  </sheetData>
  <sheetProtection sheet="1" autoFilter="0" formatColumns="0" formatRows="0" objects="1" scenarios="1" spinCount="100000" saltValue="tGR0fzkXjZeBiUsrt7zoF0gWoYVL7iBiu8Lj7C3bMkNXiDcNdKxo3HjIiC44YXekn6/TYiAR3mXPScM0Wrh5YA==" hashValue="wp5ox3LSXpLojVxQmUYl5rnsBsjchl3NyIVjrmMki8I1YCvYmwHChAkDHxt7AyVNH/Ig4tudijkNgpx7EHo32g==" algorithmName="SHA-512" password="CC35"/>
  <autoFilter ref="C94:K338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3:H83"/>
    <mergeCell ref="E85:H85"/>
    <mergeCell ref="E87:H87"/>
    <mergeCell ref="L2:V2"/>
  </mergeCells>
  <hyperlinks>
    <hyperlink ref="F98" r:id="rId1" display="https://podminky.urs.cz/item/CS_URS_2021_02/115101201"/>
    <hyperlink ref="F106" r:id="rId2" display="https://podminky.urs.cz/item/CS_URS_2021_02/133254104"/>
    <hyperlink ref="F116" r:id="rId3" display="https://podminky.urs.cz/item/CS_URS_2021_02/133354104"/>
    <hyperlink ref="F119" r:id="rId4" display="https://podminky.urs.cz/item/CS_URS_2021_02/151101201"/>
    <hyperlink ref="F122" r:id="rId5" display="https://podminky.urs.cz/item/CS_URS_2021_02/151101211"/>
    <hyperlink ref="F124" r:id="rId6" display="https://podminky.urs.cz/item/CS_URS_2021_02/151101301"/>
    <hyperlink ref="F127" r:id="rId7" display="https://podminky.urs.cz/item/CS_URS_2021_02/151101311"/>
    <hyperlink ref="F129" r:id="rId8" display="https://podminky.urs.cz/item/CS_URS_2021_02/151301202"/>
    <hyperlink ref="F132" r:id="rId9" display="https://podminky.urs.cz/item/CS_URS_2021_02/151301212"/>
    <hyperlink ref="F137" r:id="rId10" display="https://podminky.urs.cz/item/CS_URS_2021_02/162351103"/>
    <hyperlink ref="F140" r:id="rId11" display="https://podminky.urs.cz/item/CS_URS_2021_02/162751117"/>
    <hyperlink ref="F144" r:id="rId12" display="https://podminky.urs.cz/item/CS_URS_2021_02/162751137"/>
    <hyperlink ref="F147" r:id="rId13" display="https://podminky.urs.cz/item/CS_URS_2021_02/167151111"/>
    <hyperlink ref="F152" r:id="rId14" display="https://podminky.urs.cz/item/CS_URS_2021_02/174151101"/>
    <hyperlink ref="F160" r:id="rId15" display="https://podminky.urs.cz/item/CS_URS_2021_02/58981108"/>
    <hyperlink ref="F164" r:id="rId16" display="https://podminky.urs.cz/item/CS_URS_2021_02/212752101"/>
    <hyperlink ref="F168" r:id="rId17" display="https://podminky.urs.cz/item/CS_URS_2021_02/358235114"/>
    <hyperlink ref="F172" r:id="rId18" display="https://podminky.urs.cz/item/CS_URS_2021_02/358315114"/>
    <hyperlink ref="F175" r:id="rId19" display="https://podminky.urs.cz/item/CS_URS_2021_02/358315115"/>
    <hyperlink ref="F180" r:id="rId20" display="https://podminky.urs.cz/item/CS_URS_2021_02/451541111"/>
    <hyperlink ref="F183" r:id="rId21" display="https://podminky.urs.cz/item/CS_URS_2021_02/452233111"/>
    <hyperlink ref="F186" r:id="rId22" display="https://podminky.urs.cz/item/CS_URS_2021_02/452311131"/>
    <hyperlink ref="F190" r:id="rId23" display="https://podminky.urs.cz/item/CS_URS_2021_02/617633112"/>
    <hyperlink ref="F194" r:id="rId24" display="https://podminky.urs.cz/item/CS_URS_2021_02/631311114"/>
    <hyperlink ref="F198" r:id="rId25" display="https://podminky.urs.cz/item/CS_URS_2021_02/711511102"/>
    <hyperlink ref="F201" r:id="rId26" display="https://podminky.urs.cz/item/CS_URS_2021_02/11163152"/>
    <hyperlink ref="F203" r:id="rId27" display="https://podminky.urs.cz/item/CS_URS_2021_02/711541164"/>
    <hyperlink ref="F206" r:id="rId28" display="https://podminky.urs.cz/item/CS_URS_2021_02/62832001"/>
    <hyperlink ref="F208" r:id="rId29" display="https://podminky.urs.cz/item/CS_URS_2021_02/998711101"/>
    <hyperlink ref="F211" r:id="rId30" display="https://podminky.urs.cz/item/CS_URS_2021_02/871360410"/>
    <hyperlink ref="F213" r:id="rId31" display="https://podminky.urs.cz/item/CS_URS_2021_02/28617045"/>
    <hyperlink ref="F217" r:id="rId32" display="https://podminky.urs.cz/item/CS_URS_2021_02/871365811"/>
    <hyperlink ref="F220" r:id="rId33" display="https://podminky.urs.cz/item/CS_URS_2021_02/871395819"/>
    <hyperlink ref="F222" r:id="rId34" display="https://podminky.urs.cz/item/CS_URS_2021_02/871440410"/>
    <hyperlink ref="F225" r:id="rId35" display="https://podminky.urs.cz/item/CS_URS_2021_02/28617049"/>
    <hyperlink ref="F229" r:id="rId36" display="https://podminky.urs.cz/item/CS_URS_2021_02/871440410.1"/>
    <hyperlink ref="F231" r:id="rId37" display="https://podminky.urs.cz/item/CS_URS_2021_02/28617049.1"/>
    <hyperlink ref="F235" r:id="rId38" display="https://podminky.urs.cz/item/CS_URS_2021_02/871445811"/>
    <hyperlink ref="F238" r:id="rId39" display="https://podminky.urs.cz/item/CS_URS_2021_02/871495819"/>
    <hyperlink ref="F246" r:id="rId40" display="https://podminky.urs.cz/item/CS_URS_2021_02/894302262"/>
    <hyperlink ref="F252" r:id="rId41" display="https://podminky.urs.cz/item/CS_URS_2021_02/894411311"/>
    <hyperlink ref="F254" r:id="rId42" display="https://podminky.urs.cz/item/CS_URS_2021_02/59224160"/>
    <hyperlink ref="F257" r:id="rId43" display="https://podminky.urs.cz/item/CS_URS_2021_02/59224161"/>
    <hyperlink ref="F260" r:id="rId44" display="https://podminky.urs.cz/item/CS_URS_2021_02/59224162"/>
    <hyperlink ref="F263" r:id="rId45" display="https://podminky.urs.cz/item/CS_URS_2021_02/59224348"/>
    <hyperlink ref="F266" r:id="rId46" display="https://podminky.urs.cz/item/CS_URS_2021_02/894412411"/>
    <hyperlink ref="F268" r:id="rId47" display="https://podminky.urs.cz/item/CS_URS_2021_02/59224312"/>
    <hyperlink ref="F277" r:id="rId48" display="https://podminky.urs.cz/item/CS_URS_2021_02/894502301"/>
    <hyperlink ref="F285" r:id="rId49" display="https://podminky.urs.cz/item/CS_URS_2021_02/894503111"/>
    <hyperlink ref="F290" r:id="rId50" display="https://podminky.urs.cz/item/CS_URS_2021_02/894608112"/>
    <hyperlink ref="F293" r:id="rId51" display="https://podminky.urs.cz/item/CS_URS_2021_02/894703021"/>
    <hyperlink ref="F296" r:id="rId52" display="https://podminky.urs.cz/item/CS_URS_2021_02/899103211"/>
    <hyperlink ref="F299" r:id="rId53" display="https://podminky.urs.cz/item/CS_URS_2021_02/899104112"/>
    <hyperlink ref="F302" r:id="rId54" display="https://podminky.urs.cz/item/CS_URS_2021_02/28661935"/>
    <hyperlink ref="F306" r:id="rId55" display="https://podminky.urs.cz/item/CS_URS_2021_02/899501221"/>
    <hyperlink ref="F309" r:id="rId56" display="https://podminky.urs.cz/item/CS_URS_2021_02/899503112"/>
    <hyperlink ref="F319" r:id="rId57" display="https://podminky.urs.cz/item/CS_URS_2021_02/939941112"/>
    <hyperlink ref="F325" r:id="rId58" display="https://podminky.urs.cz/item/CS_URS_2021_02/997013501"/>
    <hyperlink ref="F328" r:id="rId59" display="https://podminky.urs.cz/item/CS_URS_2021_02/997013509"/>
    <hyperlink ref="F331" r:id="rId60" display="https://podminky.urs.cz/item/CS_URS_2021_02/997013602"/>
    <hyperlink ref="F334" r:id="rId61" display="https://podminky.urs.cz/item/CS_URS_2021_02/997013603"/>
    <hyperlink ref="F338" r:id="rId62" display="https://podminky.urs.cz/item/CS_URS_2021_02/9982741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63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Vodička Jan Ing.</dc:creator>
  <cp:lastModifiedBy>Vodička Jan Ing.</cp:lastModifiedBy>
  <dcterms:created xsi:type="dcterms:W3CDTF">2021-12-20T17:45:04Z</dcterms:created>
  <dcterms:modified xsi:type="dcterms:W3CDTF">2021-12-20T17:46:49Z</dcterms:modified>
</cp:coreProperties>
</file>